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4.xml" ContentType="application/vnd.openxmlformats-officedocument.drawing+xml"/>
  <Override PartName="/xl/charts/chart27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8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9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0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1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2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3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4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5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6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5.xml" ContentType="application/vnd.openxmlformats-officedocument.drawing+xml"/>
  <Override PartName="/xl/charts/chart37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8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9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0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1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2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3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4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5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6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6.xml" ContentType="application/vnd.openxmlformats-officedocument.drawing+xml"/>
  <Override PartName="/xl/charts/chart47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8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9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50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1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2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3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4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5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6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7.xml" ContentType="application/vnd.openxmlformats-officedocument.drawing+xml"/>
  <Override PartName="/xl/charts/chart57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8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9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60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1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2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3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4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5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6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8.xml" ContentType="application/vnd.openxmlformats-officedocument.drawing+xml"/>
  <Override PartName="/xl/charts/chart67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8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9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70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1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2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3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4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5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6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ntagio\Excel\"/>
    </mc:Choice>
  </mc:AlternateContent>
  <xr:revisionPtr revIDLastSave="0" documentId="13_ncr:1_{F44FDFE8-483B-427F-921B-391C8E3A3C2E}" xr6:coauthVersionLast="45" xr6:coauthVersionMax="45" xr10:uidLastSave="{00000000-0000-0000-0000-000000000000}"/>
  <bookViews>
    <workbookView xWindow="-108" yWindow="-108" windowWidth="23256" windowHeight="12576" firstSheet="1" activeTab="2" xr2:uid="{1AF8A162-61C1-470E-B430-65E86F50CA76}"/>
  </bookViews>
  <sheets>
    <sheet name="Parametros" sheetId="1" r:id="rId1"/>
    <sheet name="EvolOf" sheetId="20" r:id="rId2"/>
    <sheet name="P50" sheetId="152" r:id="rId3"/>
    <sheet name="P50_30_25R1_R2" sheetId="156" r:id="rId4"/>
    <sheet name="P50_40_25R1_R2" sheetId="157" r:id="rId5"/>
    <sheet name="P50_30_25R1_15R2_15R1" sheetId="151" r:id="rId6"/>
    <sheet name="P50_30_25R1" sheetId="158" r:id="rId7"/>
    <sheet name="P50_Rapido" sheetId="155" r:id="rId8"/>
  </sheets>
  <definedNames>
    <definedName name="solver_adj" localSheetId="2" hidden="1">'P50'!$BY$14</definedName>
    <definedName name="solver_adj" localSheetId="6" hidden="1">P50_30_25R1!$BY$14</definedName>
    <definedName name="solver_adj" localSheetId="5" hidden="1">P50_30_25R1_15R2_15R1!$BY$14</definedName>
    <definedName name="solver_adj" localSheetId="3" hidden="1">P50_30_25R1_R2!$BY$14</definedName>
    <definedName name="solver_adj" localSheetId="4" hidden="1">P50_40_25R1_R2!$BY$14</definedName>
    <definedName name="solver_adj" localSheetId="7" hidden="1">P50_Rapido!$BY$14</definedName>
    <definedName name="solver_cvg" localSheetId="2" hidden="1">0.000001</definedName>
    <definedName name="solver_cvg" localSheetId="6" hidden="1">0.000001</definedName>
    <definedName name="solver_cvg" localSheetId="5" hidden="1">0.000001</definedName>
    <definedName name="solver_cvg" localSheetId="3" hidden="1">0.000001</definedName>
    <definedName name="solver_cvg" localSheetId="4" hidden="1">0.000001</definedName>
    <definedName name="solver_cvg" localSheetId="7" hidden="1">0.000001</definedName>
    <definedName name="solver_drv" localSheetId="2" hidden="1">1</definedName>
    <definedName name="solver_drv" localSheetId="6" hidden="1">1</definedName>
    <definedName name="solver_drv" localSheetId="5" hidden="1">1</definedName>
    <definedName name="solver_drv" localSheetId="3" hidden="1">1</definedName>
    <definedName name="solver_drv" localSheetId="4" hidden="1">1</definedName>
    <definedName name="solver_drv" localSheetId="7" hidden="1">1</definedName>
    <definedName name="solver_eng" localSheetId="2" hidden="1">1</definedName>
    <definedName name="solver_eng" localSheetId="6" hidden="1">1</definedName>
    <definedName name="solver_eng" localSheetId="5" hidden="1">1</definedName>
    <definedName name="solver_eng" localSheetId="3" hidden="1">1</definedName>
    <definedName name="solver_eng" localSheetId="4" hidden="1">1</definedName>
    <definedName name="solver_eng" localSheetId="7" hidden="1">1</definedName>
    <definedName name="solver_est" localSheetId="2" hidden="1">1</definedName>
    <definedName name="solver_est" localSheetId="6" hidden="1">1</definedName>
    <definedName name="solver_est" localSheetId="5" hidden="1">1</definedName>
    <definedName name="solver_est" localSheetId="3" hidden="1">1</definedName>
    <definedName name="solver_est" localSheetId="4" hidden="1">1</definedName>
    <definedName name="solver_est" localSheetId="7" hidden="1">1</definedName>
    <definedName name="solver_itr" localSheetId="2" hidden="1">2147483647</definedName>
    <definedName name="solver_itr" localSheetId="6" hidden="1">2147483647</definedName>
    <definedName name="solver_itr" localSheetId="5" hidden="1">2147483647</definedName>
    <definedName name="solver_itr" localSheetId="3" hidden="1">2147483647</definedName>
    <definedName name="solver_itr" localSheetId="4" hidden="1">2147483647</definedName>
    <definedName name="solver_itr" localSheetId="7" hidden="1">2147483647</definedName>
    <definedName name="solver_lhs1" localSheetId="2" hidden="1">'P50'!$BX$14</definedName>
    <definedName name="solver_lhs1" localSheetId="6" hidden="1">P50_30_25R1!$BX$14</definedName>
    <definedName name="solver_lhs1" localSheetId="5" hidden="1">P50_30_25R1_15R2_15R1!$BX$14</definedName>
    <definedName name="solver_lhs1" localSheetId="3" hidden="1">P50_30_25R1_R2!$BX$14</definedName>
    <definedName name="solver_lhs1" localSheetId="4" hidden="1">P50_40_25R1_R2!$BX$14</definedName>
    <definedName name="solver_lhs1" localSheetId="7" hidden="1">P50_Rapido!$BX$14</definedName>
    <definedName name="solver_mip" localSheetId="2" hidden="1">2147483647</definedName>
    <definedName name="solver_mip" localSheetId="6" hidden="1">2147483647</definedName>
    <definedName name="solver_mip" localSheetId="5" hidden="1">2147483647</definedName>
    <definedName name="solver_mip" localSheetId="3" hidden="1">2147483647</definedName>
    <definedName name="solver_mip" localSheetId="4" hidden="1">2147483647</definedName>
    <definedName name="solver_mip" localSheetId="7" hidden="1">2147483647</definedName>
    <definedName name="solver_mni" localSheetId="2" hidden="1">30</definedName>
    <definedName name="solver_mni" localSheetId="6" hidden="1">30</definedName>
    <definedName name="solver_mni" localSheetId="5" hidden="1">30</definedName>
    <definedName name="solver_mni" localSheetId="3" hidden="1">30</definedName>
    <definedName name="solver_mni" localSheetId="4" hidden="1">30</definedName>
    <definedName name="solver_mni" localSheetId="7" hidden="1">30</definedName>
    <definedName name="solver_mrt" localSheetId="2" hidden="1">0.075</definedName>
    <definedName name="solver_mrt" localSheetId="6" hidden="1">0.075</definedName>
    <definedName name="solver_mrt" localSheetId="5" hidden="1">0.075</definedName>
    <definedName name="solver_mrt" localSheetId="3" hidden="1">0.075</definedName>
    <definedName name="solver_mrt" localSheetId="4" hidden="1">0.075</definedName>
    <definedName name="solver_mrt" localSheetId="7" hidden="1">0.075</definedName>
    <definedName name="solver_msl" localSheetId="2" hidden="1">2</definedName>
    <definedName name="solver_msl" localSheetId="6" hidden="1">2</definedName>
    <definedName name="solver_msl" localSheetId="5" hidden="1">2</definedName>
    <definedName name="solver_msl" localSheetId="3" hidden="1">2</definedName>
    <definedName name="solver_msl" localSheetId="4" hidden="1">2</definedName>
    <definedName name="solver_msl" localSheetId="7" hidden="1">2</definedName>
    <definedName name="solver_neg" localSheetId="2" hidden="1">1</definedName>
    <definedName name="solver_neg" localSheetId="6" hidden="1">1</definedName>
    <definedName name="solver_neg" localSheetId="5" hidden="1">1</definedName>
    <definedName name="solver_neg" localSheetId="3" hidden="1">1</definedName>
    <definedName name="solver_neg" localSheetId="4" hidden="1">1</definedName>
    <definedName name="solver_neg" localSheetId="7" hidden="1">1</definedName>
    <definedName name="solver_nod" localSheetId="2" hidden="1">2147483647</definedName>
    <definedName name="solver_nod" localSheetId="6" hidden="1">2147483647</definedName>
    <definedName name="solver_nod" localSheetId="5" hidden="1">2147483647</definedName>
    <definedName name="solver_nod" localSheetId="3" hidden="1">2147483647</definedName>
    <definedName name="solver_nod" localSheetId="4" hidden="1">2147483647</definedName>
    <definedName name="solver_nod" localSheetId="7" hidden="1">2147483647</definedName>
    <definedName name="solver_num" localSheetId="2" hidden="1">0</definedName>
    <definedName name="solver_num" localSheetId="6" hidden="1">0</definedName>
    <definedName name="solver_num" localSheetId="5" hidden="1">0</definedName>
    <definedName name="solver_num" localSheetId="3" hidden="1">0</definedName>
    <definedName name="solver_num" localSheetId="4" hidden="1">0</definedName>
    <definedName name="solver_num" localSheetId="7" hidden="1">0</definedName>
    <definedName name="solver_nwt" localSheetId="2" hidden="1">1</definedName>
    <definedName name="solver_nwt" localSheetId="6" hidden="1">1</definedName>
    <definedName name="solver_nwt" localSheetId="5" hidden="1">1</definedName>
    <definedName name="solver_nwt" localSheetId="3" hidden="1">1</definedName>
    <definedName name="solver_nwt" localSheetId="4" hidden="1">1</definedName>
    <definedName name="solver_nwt" localSheetId="7" hidden="1">1</definedName>
    <definedName name="solver_opt" localSheetId="2" hidden="1">'P50'!$CB$14</definedName>
    <definedName name="solver_opt" localSheetId="6" hidden="1">P50_30_25R1!$CB$14</definedName>
    <definedName name="solver_opt" localSheetId="5" hidden="1">P50_30_25R1_15R2_15R1!$CB$14</definedName>
    <definedName name="solver_opt" localSheetId="3" hidden="1">P50_30_25R1_R2!$CB$14</definedName>
    <definedName name="solver_opt" localSheetId="4" hidden="1">P50_40_25R1_R2!$CB$14</definedName>
    <definedName name="solver_opt" localSheetId="7" hidden="1">P50_Rapido!$CB$14</definedName>
    <definedName name="solver_pre" localSheetId="2" hidden="1">0.000001</definedName>
    <definedName name="solver_pre" localSheetId="6" hidden="1">0.0000001</definedName>
    <definedName name="solver_pre" localSheetId="5" hidden="1">0.0000001</definedName>
    <definedName name="solver_pre" localSheetId="3" hidden="1">0.0000001</definedName>
    <definedName name="solver_pre" localSheetId="4" hidden="1">0.0000001</definedName>
    <definedName name="solver_pre" localSheetId="7" hidden="1">0.000001</definedName>
    <definedName name="solver_rbv" localSheetId="2" hidden="1">1</definedName>
    <definedName name="solver_rbv" localSheetId="6" hidden="1">2</definedName>
    <definedName name="solver_rbv" localSheetId="5" hidden="1">2</definedName>
    <definedName name="solver_rbv" localSheetId="3" hidden="1">2</definedName>
    <definedName name="solver_rbv" localSheetId="4" hidden="1">2</definedName>
    <definedName name="solver_rbv" localSheetId="7" hidden="1">1</definedName>
    <definedName name="solver_rel1" localSheetId="2" hidden="1">4</definedName>
    <definedName name="solver_rel1" localSheetId="6" hidden="1">4</definedName>
    <definedName name="solver_rel1" localSheetId="5" hidden="1">4</definedName>
    <definedName name="solver_rel1" localSheetId="3" hidden="1">4</definedName>
    <definedName name="solver_rel1" localSheetId="4" hidden="1">4</definedName>
    <definedName name="solver_rel1" localSheetId="7" hidden="1">4</definedName>
    <definedName name="solver_rhs1" localSheetId="2" hidden="1">entero</definedName>
    <definedName name="solver_rhs1" localSheetId="6" hidden="1">entero</definedName>
    <definedName name="solver_rhs1" localSheetId="5" hidden="1">entero</definedName>
    <definedName name="solver_rhs1" localSheetId="3" hidden="1">entero</definedName>
    <definedName name="solver_rhs1" localSheetId="4" hidden="1">entero</definedName>
    <definedName name="solver_rhs1" localSheetId="7" hidden="1">entero</definedName>
    <definedName name="solver_rlx" localSheetId="2" hidden="1">2</definedName>
    <definedName name="solver_rlx" localSheetId="6" hidden="1">2</definedName>
    <definedName name="solver_rlx" localSheetId="5" hidden="1">2</definedName>
    <definedName name="solver_rlx" localSheetId="3" hidden="1">2</definedName>
    <definedName name="solver_rlx" localSheetId="4" hidden="1">2</definedName>
    <definedName name="solver_rlx" localSheetId="7" hidden="1">2</definedName>
    <definedName name="solver_rsd" localSheetId="2" hidden="1">0</definedName>
    <definedName name="solver_rsd" localSheetId="6" hidden="1">0</definedName>
    <definedName name="solver_rsd" localSheetId="5" hidden="1">0</definedName>
    <definedName name="solver_rsd" localSheetId="3" hidden="1">0</definedName>
    <definedName name="solver_rsd" localSheetId="4" hidden="1">0</definedName>
    <definedName name="solver_rsd" localSheetId="7" hidden="1">0</definedName>
    <definedName name="solver_scl" localSheetId="2" hidden="1">1</definedName>
    <definedName name="solver_scl" localSheetId="6" hidden="1">1</definedName>
    <definedName name="solver_scl" localSheetId="5" hidden="1">1</definedName>
    <definedName name="solver_scl" localSheetId="3" hidden="1">1</definedName>
    <definedName name="solver_scl" localSheetId="4" hidden="1">1</definedName>
    <definedName name="solver_scl" localSheetId="7" hidden="1">1</definedName>
    <definedName name="solver_sho" localSheetId="2" hidden="1">2</definedName>
    <definedName name="solver_sho" localSheetId="6" hidden="1">2</definedName>
    <definedName name="solver_sho" localSheetId="5" hidden="1">2</definedName>
    <definedName name="solver_sho" localSheetId="3" hidden="1">2</definedName>
    <definedName name="solver_sho" localSheetId="4" hidden="1">2</definedName>
    <definedName name="solver_sho" localSheetId="7" hidden="1">2</definedName>
    <definedName name="solver_ssz" localSheetId="2" hidden="1">100</definedName>
    <definedName name="solver_ssz" localSheetId="6" hidden="1">100</definedName>
    <definedName name="solver_ssz" localSheetId="5" hidden="1">100</definedName>
    <definedName name="solver_ssz" localSheetId="3" hidden="1">100</definedName>
    <definedName name="solver_ssz" localSheetId="4" hidden="1">100</definedName>
    <definedName name="solver_ssz" localSheetId="7" hidden="1">100</definedName>
    <definedName name="solver_tim" localSheetId="2" hidden="1">2147483647</definedName>
    <definedName name="solver_tim" localSheetId="6" hidden="1">2147483647</definedName>
    <definedName name="solver_tim" localSheetId="5" hidden="1">2147483647</definedName>
    <definedName name="solver_tim" localSheetId="3" hidden="1">2147483647</definedName>
    <definedName name="solver_tim" localSheetId="4" hidden="1">2147483647</definedName>
    <definedName name="solver_tim" localSheetId="7" hidden="1">2147483647</definedName>
    <definedName name="solver_tol" localSheetId="2" hidden="1">0.01</definedName>
    <definedName name="solver_tol" localSheetId="6" hidden="1">0.01</definedName>
    <definedName name="solver_tol" localSheetId="5" hidden="1">0.01</definedName>
    <definedName name="solver_tol" localSheetId="3" hidden="1">0.01</definedName>
    <definedName name="solver_tol" localSheetId="4" hidden="1">0.01</definedName>
    <definedName name="solver_tol" localSheetId="7" hidden="1">0.01</definedName>
    <definedName name="solver_typ" localSheetId="2" hidden="1">2</definedName>
    <definedName name="solver_typ" localSheetId="6" hidden="1">2</definedName>
    <definedName name="solver_typ" localSheetId="5" hidden="1">2</definedName>
    <definedName name="solver_typ" localSheetId="3" hidden="1">2</definedName>
    <definedName name="solver_typ" localSheetId="4" hidden="1">2</definedName>
    <definedName name="solver_typ" localSheetId="7" hidden="1">2</definedName>
    <definedName name="solver_val" localSheetId="2" hidden="1">0</definedName>
    <definedName name="solver_val" localSheetId="6" hidden="1">0</definedName>
    <definedName name="solver_val" localSheetId="5" hidden="1">0</definedName>
    <definedName name="solver_val" localSheetId="3" hidden="1">0</definedName>
    <definedName name="solver_val" localSheetId="4" hidden="1">0</definedName>
    <definedName name="solver_val" localSheetId="7" hidden="1">0</definedName>
    <definedName name="solver_ver" localSheetId="2" hidden="1">3</definedName>
    <definedName name="solver_ver" localSheetId="6" hidden="1">3</definedName>
    <definedName name="solver_ver" localSheetId="5" hidden="1">3</definedName>
    <definedName name="solver_ver" localSheetId="3" hidden="1">3</definedName>
    <definedName name="solver_ver" localSheetId="4" hidden="1">3</definedName>
    <definedName name="solver_ver" localSheetId="7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U330" i="158" l="1"/>
  <c r="AT330" i="158"/>
  <c r="AS330" i="158"/>
  <c r="AQ330" i="158"/>
  <c r="AP330" i="158"/>
  <c r="AI330" i="158"/>
  <c r="AH330" i="158"/>
  <c r="AG330" i="158"/>
  <c r="AF330" i="158"/>
  <c r="AE330" i="158"/>
  <c r="AD330" i="158"/>
  <c r="AC330" i="158"/>
  <c r="AB330" i="158"/>
  <c r="AA330" i="158"/>
  <c r="B330" i="158"/>
  <c r="AZ330" i="158" s="1"/>
  <c r="A330" i="158"/>
  <c r="AU329" i="158"/>
  <c r="AT329" i="158"/>
  <c r="AS329" i="158"/>
  <c r="AQ329" i="158"/>
  <c r="AP329" i="158"/>
  <c r="AI329" i="158"/>
  <c r="AH329" i="158"/>
  <c r="AG329" i="158"/>
  <c r="AF329" i="158"/>
  <c r="AE329" i="158"/>
  <c r="AD329" i="158"/>
  <c r="AC329" i="158"/>
  <c r="AB329" i="158"/>
  <c r="AA329" i="158"/>
  <c r="B329" i="158"/>
  <c r="AW329" i="158" s="1"/>
  <c r="A329" i="158"/>
  <c r="AU328" i="158"/>
  <c r="AI328" i="158" s="1"/>
  <c r="AT328" i="158"/>
  <c r="AS328" i="158"/>
  <c r="AQ328" i="158"/>
  <c r="AP328" i="158"/>
  <c r="AH328" i="158"/>
  <c r="AG328" i="158"/>
  <c r="AF328" i="158"/>
  <c r="AE328" i="158"/>
  <c r="AD328" i="158"/>
  <c r="AC328" i="158"/>
  <c r="AB328" i="158"/>
  <c r="AA328" i="158"/>
  <c r="B328" i="158"/>
  <c r="AO328" i="158" s="1"/>
  <c r="A328" i="158"/>
  <c r="AZ327" i="158"/>
  <c r="AY327" i="158"/>
  <c r="AX327" i="158"/>
  <c r="AW327" i="158"/>
  <c r="AV327" i="158"/>
  <c r="AU327" i="158"/>
  <c r="AI327" i="158" s="1"/>
  <c r="AT327" i="158"/>
  <c r="AS327" i="158"/>
  <c r="AQ327" i="158"/>
  <c r="AP327" i="158"/>
  <c r="AO327" i="158"/>
  <c r="AH327" i="158"/>
  <c r="AG327" i="158"/>
  <c r="AF327" i="158"/>
  <c r="AE327" i="158"/>
  <c r="AD327" i="158"/>
  <c r="AC327" i="158"/>
  <c r="AB327" i="158"/>
  <c r="AA327" i="158"/>
  <c r="B327" i="158"/>
  <c r="AN327" i="158" s="1"/>
  <c r="A327" i="158"/>
  <c r="AZ326" i="158"/>
  <c r="AY326" i="158"/>
  <c r="AX326" i="158"/>
  <c r="AW326" i="158"/>
  <c r="AV326" i="158"/>
  <c r="AU326" i="158"/>
  <c r="AI326" i="158" s="1"/>
  <c r="AT326" i="158"/>
  <c r="AS326" i="158"/>
  <c r="AQ326" i="158"/>
  <c r="AP326" i="158"/>
  <c r="AO326" i="158"/>
  <c r="AN326" i="158"/>
  <c r="AM326" i="158"/>
  <c r="AL326" i="158"/>
  <c r="AK326" i="158"/>
  <c r="AH326" i="158"/>
  <c r="AG326" i="158"/>
  <c r="AF326" i="158"/>
  <c r="AE326" i="158"/>
  <c r="AD326" i="158"/>
  <c r="AC326" i="158"/>
  <c r="AB326" i="158"/>
  <c r="AA326" i="158"/>
  <c r="B326" i="158"/>
  <c r="AJ326" i="158" s="1"/>
  <c r="A326" i="158"/>
  <c r="AZ325" i="158"/>
  <c r="AY325" i="158"/>
  <c r="AX325" i="158"/>
  <c r="AW325" i="158"/>
  <c r="AV325" i="158"/>
  <c r="AU325" i="158"/>
  <c r="AT325" i="158"/>
  <c r="AS325" i="158"/>
  <c r="AQ325" i="158"/>
  <c r="AP325" i="158"/>
  <c r="AO325" i="158"/>
  <c r="AN325" i="158"/>
  <c r="AM325" i="158"/>
  <c r="AL325" i="158"/>
  <c r="AK325" i="158"/>
  <c r="AJ325" i="158"/>
  <c r="AI325" i="158"/>
  <c r="AH325" i="158"/>
  <c r="AG325" i="158"/>
  <c r="AF325" i="158"/>
  <c r="AE325" i="158"/>
  <c r="AD325" i="158"/>
  <c r="AC325" i="158"/>
  <c r="AB325" i="158"/>
  <c r="AA325" i="158"/>
  <c r="B325" i="158"/>
  <c r="A325" i="158"/>
  <c r="AY324" i="158"/>
  <c r="AW324" i="158"/>
  <c r="AV324" i="158"/>
  <c r="AU324" i="158"/>
  <c r="AT324" i="158"/>
  <c r="AS324" i="158"/>
  <c r="AQ324" i="158"/>
  <c r="AP324" i="158"/>
  <c r="AO324" i="158"/>
  <c r="AN324" i="158"/>
  <c r="AM324" i="158"/>
  <c r="AL324" i="158"/>
  <c r="AK324" i="158"/>
  <c r="AJ324" i="158"/>
  <c r="AI324" i="158"/>
  <c r="AH324" i="158"/>
  <c r="AG324" i="158"/>
  <c r="AF324" i="158"/>
  <c r="AE324" i="158"/>
  <c r="AD324" i="158"/>
  <c r="AC324" i="158"/>
  <c r="AB324" i="158"/>
  <c r="AA324" i="158"/>
  <c r="B324" i="158"/>
  <c r="AZ324" i="158" s="1"/>
  <c r="A324" i="158"/>
  <c r="AU323" i="158"/>
  <c r="AT323" i="158"/>
  <c r="AS323" i="158"/>
  <c r="AQ323" i="158"/>
  <c r="AP323" i="158"/>
  <c r="AO323" i="158"/>
  <c r="AN323" i="158"/>
  <c r="AM323" i="158"/>
  <c r="AK323" i="158"/>
  <c r="AJ323" i="158"/>
  <c r="AI323" i="158"/>
  <c r="AH323" i="158"/>
  <c r="AG323" i="158"/>
  <c r="AF323" i="158"/>
  <c r="AE323" i="158"/>
  <c r="AD323" i="158"/>
  <c r="AC323" i="158"/>
  <c r="AB323" i="158"/>
  <c r="AA323" i="158"/>
  <c r="B323" i="158"/>
  <c r="AZ323" i="158" s="1"/>
  <c r="A323" i="158"/>
  <c r="AU322" i="158"/>
  <c r="AT322" i="158"/>
  <c r="AS322" i="158"/>
  <c r="AQ322" i="158"/>
  <c r="AP322" i="158"/>
  <c r="AM322" i="158"/>
  <c r="AK322" i="158"/>
  <c r="AJ322" i="158"/>
  <c r="AI322" i="158"/>
  <c r="AH322" i="158"/>
  <c r="AG322" i="158"/>
  <c r="AF322" i="158"/>
  <c r="AE322" i="158"/>
  <c r="AD322" i="158"/>
  <c r="AC322" i="158"/>
  <c r="AB322" i="158"/>
  <c r="AA322" i="158"/>
  <c r="B322" i="158"/>
  <c r="AZ322" i="158" s="1"/>
  <c r="A322" i="158"/>
  <c r="AU321" i="158"/>
  <c r="AT321" i="158"/>
  <c r="AS321" i="158"/>
  <c r="AQ321" i="158"/>
  <c r="AP321" i="158"/>
  <c r="AI321" i="158"/>
  <c r="AH321" i="158"/>
  <c r="AG321" i="158"/>
  <c r="AF321" i="158"/>
  <c r="AE321" i="158"/>
  <c r="AD321" i="158"/>
  <c r="AC321" i="158"/>
  <c r="AB321" i="158"/>
  <c r="AA321" i="158"/>
  <c r="B321" i="158"/>
  <c r="AW321" i="158" s="1"/>
  <c r="A321" i="158"/>
  <c r="AZ320" i="158"/>
  <c r="AW320" i="158"/>
  <c r="AV320" i="158"/>
  <c r="AU320" i="158"/>
  <c r="AI320" i="158" s="1"/>
  <c r="AT320" i="158"/>
  <c r="AS320" i="158"/>
  <c r="AQ320" i="158"/>
  <c r="AP320" i="158"/>
  <c r="AH320" i="158"/>
  <c r="AG320" i="158"/>
  <c r="AF320" i="158"/>
  <c r="AE320" i="158"/>
  <c r="AD320" i="158"/>
  <c r="AC320" i="158"/>
  <c r="AB320" i="158"/>
  <c r="AA320" i="158"/>
  <c r="B320" i="158"/>
  <c r="AO320" i="158" s="1"/>
  <c r="A320" i="158"/>
  <c r="AZ319" i="158"/>
  <c r="AY319" i="158"/>
  <c r="AX319" i="158"/>
  <c r="AW319" i="158"/>
  <c r="AV319" i="158"/>
  <c r="AU319" i="158"/>
  <c r="AI319" i="158" s="1"/>
  <c r="AT319" i="158"/>
  <c r="AS319" i="158"/>
  <c r="AQ319" i="158"/>
  <c r="AP319" i="158"/>
  <c r="AO319" i="158"/>
  <c r="AH319" i="158"/>
  <c r="AG319" i="158"/>
  <c r="AF319" i="158"/>
  <c r="AE319" i="158"/>
  <c r="AD319" i="158"/>
  <c r="AC319" i="158"/>
  <c r="AB319" i="158"/>
  <c r="AA319" i="158"/>
  <c r="B319" i="158"/>
  <c r="AN319" i="158" s="1"/>
  <c r="A319" i="158"/>
  <c r="AZ318" i="158"/>
  <c r="AY318" i="158"/>
  <c r="AX318" i="158"/>
  <c r="AW318" i="158"/>
  <c r="AV318" i="158"/>
  <c r="AU318" i="158"/>
  <c r="AI318" i="158" s="1"/>
  <c r="AT318" i="158"/>
  <c r="AS318" i="158"/>
  <c r="AQ318" i="158"/>
  <c r="AP318" i="158"/>
  <c r="AO318" i="158"/>
  <c r="AN318" i="158"/>
  <c r="AM318" i="158"/>
  <c r="AL318" i="158"/>
  <c r="AK318" i="158"/>
  <c r="AH318" i="158"/>
  <c r="AG318" i="158"/>
  <c r="AF318" i="158"/>
  <c r="AE318" i="158"/>
  <c r="AD318" i="158"/>
  <c r="AC318" i="158"/>
  <c r="AB318" i="158"/>
  <c r="AA318" i="158"/>
  <c r="B318" i="158"/>
  <c r="AJ318" i="158" s="1"/>
  <c r="A318" i="158"/>
  <c r="AZ317" i="158"/>
  <c r="AY317" i="158"/>
  <c r="AX317" i="158"/>
  <c r="AW317" i="158"/>
  <c r="AV317" i="158"/>
  <c r="AU317" i="158"/>
  <c r="AT317" i="158"/>
  <c r="AS317" i="158"/>
  <c r="AQ317" i="158"/>
  <c r="AP317" i="158"/>
  <c r="AO317" i="158"/>
  <c r="AN317" i="158"/>
  <c r="AM317" i="158"/>
  <c r="AL317" i="158"/>
  <c r="AK317" i="158"/>
  <c r="AJ317" i="158"/>
  <c r="AI317" i="158"/>
  <c r="AH317" i="158"/>
  <c r="AG317" i="158"/>
  <c r="AF317" i="158"/>
  <c r="AE317" i="158"/>
  <c r="AD317" i="158"/>
  <c r="AC317" i="158"/>
  <c r="AB317" i="158"/>
  <c r="AA317" i="158"/>
  <c r="B317" i="158"/>
  <c r="A317" i="158"/>
  <c r="AY316" i="158"/>
  <c r="AW316" i="158"/>
  <c r="AV316" i="158"/>
  <c r="AU316" i="158"/>
  <c r="AT316" i="158"/>
  <c r="AS316" i="158"/>
  <c r="AQ316" i="158"/>
  <c r="AP316" i="158"/>
  <c r="AO316" i="158"/>
  <c r="AN316" i="158"/>
  <c r="AM316" i="158"/>
  <c r="AL316" i="158"/>
  <c r="AK316" i="158"/>
  <c r="AJ316" i="158"/>
  <c r="AI316" i="158"/>
  <c r="AH316" i="158"/>
  <c r="AG316" i="158"/>
  <c r="AF316" i="158"/>
  <c r="AE316" i="158"/>
  <c r="AD316" i="158"/>
  <c r="AC316" i="158"/>
  <c r="AB316" i="158"/>
  <c r="AA316" i="158"/>
  <c r="B316" i="158"/>
  <c r="AZ316" i="158" s="1"/>
  <c r="A316" i="158"/>
  <c r="AU315" i="158"/>
  <c r="AT315" i="158"/>
  <c r="AS315" i="158"/>
  <c r="AQ315" i="158"/>
  <c r="AP315" i="158"/>
  <c r="AO315" i="158"/>
  <c r="AN315" i="158"/>
  <c r="AM315" i="158"/>
  <c r="AJ315" i="158"/>
  <c r="AI315" i="158"/>
  <c r="AH315" i="158"/>
  <c r="AG315" i="158"/>
  <c r="AF315" i="158"/>
  <c r="AE315" i="158"/>
  <c r="AD315" i="158"/>
  <c r="AC315" i="158"/>
  <c r="AB315" i="158"/>
  <c r="AA315" i="158"/>
  <c r="B315" i="158"/>
  <c r="AZ315" i="158" s="1"/>
  <c r="A315" i="158"/>
  <c r="AU314" i="158"/>
  <c r="AT314" i="158"/>
  <c r="AS314" i="158"/>
  <c r="AQ314" i="158"/>
  <c r="AP314" i="158"/>
  <c r="AI314" i="158"/>
  <c r="AH314" i="158"/>
  <c r="AG314" i="158"/>
  <c r="AF314" i="158"/>
  <c r="AE314" i="158"/>
  <c r="AD314" i="158"/>
  <c r="AC314" i="158"/>
  <c r="AB314" i="158"/>
  <c r="AA314" i="158"/>
  <c r="B314" i="158"/>
  <c r="AZ314" i="158" s="1"/>
  <c r="A314" i="158"/>
  <c r="AU313" i="158"/>
  <c r="AT313" i="158"/>
  <c r="AS313" i="158"/>
  <c r="AQ313" i="158"/>
  <c r="AP313" i="158"/>
  <c r="AI313" i="158"/>
  <c r="AH313" i="158"/>
  <c r="AG313" i="158"/>
  <c r="AF313" i="158"/>
  <c r="AE313" i="158"/>
  <c r="AD313" i="158"/>
  <c r="AC313" i="158"/>
  <c r="AB313" i="158"/>
  <c r="AA313" i="158"/>
  <c r="B313" i="158"/>
  <c r="A313" i="158"/>
  <c r="AZ312" i="158"/>
  <c r="AY312" i="158"/>
  <c r="AW312" i="158"/>
  <c r="AV312" i="158"/>
  <c r="AU312" i="158"/>
  <c r="AI312" i="158" s="1"/>
  <c r="AT312" i="158"/>
  <c r="AS312" i="158"/>
  <c r="AQ312" i="158"/>
  <c r="AP312" i="158"/>
  <c r="AH312" i="158"/>
  <c r="AG312" i="158"/>
  <c r="AF312" i="158"/>
  <c r="AE312" i="158"/>
  <c r="AD312" i="158"/>
  <c r="AC312" i="158"/>
  <c r="AB312" i="158"/>
  <c r="AA312" i="158"/>
  <c r="B312" i="158"/>
  <c r="AO312" i="158" s="1"/>
  <c r="A312" i="158"/>
  <c r="AZ311" i="158"/>
  <c r="AY311" i="158"/>
  <c r="AX311" i="158"/>
  <c r="AW311" i="158"/>
  <c r="AV311" i="158"/>
  <c r="AU311" i="158"/>
  <c r="AI311" i="158" s="1"/>
  <c r="AT311" i="158"/>
  <c r="AS311" i="158"/>
  <c r="AQ311" i="158"/>
  <c r="AP311" i="158"/>
  <c r="AO311" i="158"/>
  <c r="AH311" i="158"/>
  <c r="AG311" i="158"/>
  <c r="AF311" i="158"/>
  <c r="AE311" i="158"/>
  <c r="AD311" i="158"/>
  <c r="AC311" i="158"/>
  <c r="AB311" i="158"/>
  <c r="AA311" i="158"/>
  <c r="B311" i="158"/>
  <c r="AN311" i="158" s="1"/>
  <c r="A311" i="158"/>
  <c r="AZ310" i="158"/>
  <c r="AY310" i="158"/>
  <c r="AX310" i="158"/>
  <c r="AW310" i="158"/>
  <c r="AV310" i="158"/>
  <c r="AU310" i="158"/>
  <c r="AI310" i="158" s="1"/>
  <c r="AT310" i="158"/>
  <c r="AS310" i="158"/>
  <c r="AQ310" i="158"/>
  <c r="AP310" i="158"/>
  <c r="AO310" i="158"/>
  <c r="AN310" i="158"/>
  <c r="AM310" i="158"/>
  <c r="AL310" i="158"/>
  <c r="AK310" i="158"/>
  <c r="AH310" i="158"/>
  <c r="AG310" i="158"/>
  <c r="AF310" i="158"/>
  <c r="AE310" i="158"/>
  <c r="AD310" i="158"/>
  <c r="AC310" i="158"/>
  <c r="AB310" i="158"/>
  <c r="AA310" i="158"/>
  <c r="B310" i="158"/>
  <c r="AJ310" i="158" s="1"/>
  <c r="A310" i="158"/>
  <c r="AZ309" i="158"/>
  <c r="AY309" i="158"/>
  <c r="AX309" i="158"/>
  <c r="AW309" i="158"/>
  <c r="AV309" i="158"/>
  <c r="AU309" i="158"/>
  <c r="AT309" i="158"/>
  <c r="AS309" i="158"/>
  <c r="AQ309" i="158"/>
  <c r="AP309" i="158"/>
  <c r="AO309" i="158"/>
  <c r="AN309" i="158"/>
  <c r="AM309" i="158"/>
  <c r="AL309" i="158"/>
  <c r="AK309" i="158"/>
  <c r="AJ309" i="158"/>
  <c r="AI309" i="158"/>
  <c r="AH309" i="158"/>
  <c r="AG309" i="158"/>
  <c r="AF309" i="158"/>
  <c r="AE309" i="158"/>
  <c r="AD309" i="158"/>
  <c r="AC309" i="158"/>
  <c r="AB309" i="158"/>
  <c r="AA309" i="158"/>
  <c r="B309" i="158"/>
  <c r="A309" i="158"/>
  <c r="AV308" i="158"/>
  <c r="AU308" i="158"/>
  <c r="AT308" i="158"/>
  <c r="AS308" i="158"/>
  <c r="AQ308" i="158"/>
  <c r="AP308" i="158"/>
  <c r="AO308" i="158"/>
  <c r="AN308" i="158"/>
  <c r="AM308" i="158"/>
  <c r="AL308" i="158"/>
  <c r="AK308" i="158"/>
  <c r="AJ308" i="158"/>
  <c r="AI308" i="158"/>
  <c r="AH308" i="158"/>
  <c r="AG308" i="158"/>
  <c r="AF308" i="158"/>
  <c r="AE308" i="158"/>
  <c r="AD308" i="158"/>
  <c r="AC308" i="158"/>
  <c r="AB308" i="158"/>
  <c r="AA308" i="158"/>
  <c r="B308" i="158"/>
  <c r="AZ308" i="158" s="1"/>
  <c r="A308" i="158"/>
  <c r="AU307" i="158"/>
  <c r="AT307" i="158"/>
  <c r="AS307" i="158"/>
  <c r="AQ307" i="158"/>
  <c r="AP307" i="158"/>
  <c r="AO307" i="158"/>
  <c r="AN307" i="158"/>
  <c r="AM307" i="158"/>
  <c r="AK307" i="158"/>
  <c r="AJ307" i="158"/>
  <c r="AI307" i="158"/>
  <c r="AH307" i="158"/>
  <c r="AG307" i="158"/>
  <c r="AF307" i="158"/>
  <c r="AE307" i="158"/>
  <c r="AD307" i="158"/>
  <c r="AC307" i="158"/>
  <c r="AB307" i="158"/>
  <c r="AA307" i="158"/>
  <c r="B307" i="158"/>
  <c r="AZ307" i="158" s="1"/>
  <c r="A307" i="158"/>
  <c r="AU306" i="158"/>
  <c r="AT306" i="158"/>
  <c r="AS306" i="158"/>
  <c r="AQ306" i="158"/>
  <c r="AP306" i="158"/>
  <c r="AI306" i="158"/>
  <c r="AH306" i="158"/>
  <c r="AG306" i="158"/>
  <c r="AF306" i="158"/>
  <c r="AE306" i="158"/>
  <c r="AD306" i="158"/>
  <c r="AC306" i="158"/>
  <c r="AB306" i="158"/>
  <c r="AA306" i="158"/>
  <c r="B306" i="158"/>
  <c r="AZ306" i="158" s="1"/>
  <c r="A306" i="158"/>
  <c r="AU305" i="158"/>
  <c r="AT305" i="158"/>
  <c r="AS305" i="158"/>
  <c r="AQ305" i="158"/>
  <c r="AP305" i="158"/>
  <c r="AI305" i="158"/>
  <c r="AH305" i="158"/>
  <c r="AG305" i="158"/>
  <c r="AF305" i="158"/>
  <c r="AE305" i="158"/>
  <c r="AD305" i="158"/>
  <c r="AC305" i="158"/>
  <c r="AB305" i="158"/>
  <c r="AA305" i="158"/>
  <c r="B305" i="158"/>
  <c r="A305" i="158"/>
  <c r="AZ304" i="158"/>
  <c r="AY304" i="158"/>
  <c r="AX304" i="158"/>
  <c r="AW304" i="158"/>
  <c r="AV304" i="158"/>
  <c r="AU304" i="158"/>
  <c r="AI304" i="158" s="1"/>
  <c r="AT304" i="158"/>
  <c r="AS304" i="158"/>
  <c r="AQ304" i="158"/>
  <c r="AP304" i="158"/>
  <c r="AH304" i="158"/>
  <c r="AG304" i="158"/>
  <c r="AF304" i="158"/>
  <c r="AE304" i="158"/>
  <c r="AD304" i="158"/>
  <c r="AC304" i="158"/>
  <c r="AB304" i="158"/>
  <c r="AA304" i="158"/>
  <c r="B304" i="158"/>
  <c r="AO304" i="158" s="1"/>
  <c r="A304" i="158"/>
  <c r="AZ303" i="158"/>
  <c r="AY303" i="158"/>
  <c r="AX303" i="158"/>
  <c r="AW303" i="158"/>
  <c r="AV303" i="158"/>
  <c r="AU303" i="158"/>
  <c r="AI303" i="158" s="1"/>
  <c r="AT303" i="158"/>
  <c r="AS303" i="158"/>
  <c r="AQ303" i="158"/>
  <c r="AP303" i="158"/>
  <c r="AO303" i="158"/>
  <c r="AH303" i="158"/>
  <c r="AG303" i="158"/>
  <c r="AF303" i="158"/>
  <c r="AE303" i="158"/>
  <c r="AD303" i="158"/>
  <c r="AC303" i="158"/>
  <c r="AB303" i="158"/>
  <c r="AA303" i="158"/>
  <c r="B303" i="158"/>
  <c r="AN303" i="158" s="1"/>
  <c r="A303" i="158"/>
  <c r="AZ302" i="158"/>
  <c r="AX302" i="158"/>
  <c r="AV302" i="158"/>
  <c r="AU302" i="158"/>
  <c r="AI302" i="158" s="1"/>
  <c r="AT302" i="158"/>
  <c r="AS302" i="158"/>
  <c r="AQ302" i="158"/>
  <c r="AP302" i="158"/>
  <c r="AO302" i="158"/>
  <c r="AN302" i="158"/>
  <c r="AM302" i="158"/>
  <c r="AK302" i="158"/>
  <c r="AH302" i="158"/>
  <c r="AG302" i="158"/>
  <c r="AF302" i="158"/>
  <c r="AE302" i="158"/>
  <c r="AD302" i="158"/>
  <c r="AC302" i="158"/>
  <c r="AB302" i="158"/>
  <c r="AA302" i="158"/>
  <c r="B302" i="158"/>
  <c r="AJ302" i="158" s="1"/>
  <c r="A302" i="158"/>
  <c r="AZ301" i="158"/>
  <c r="AX301" i="158"/>
  <c r="AW301" i="158"/>
  <c r="AV301" i="158"/>
  <c r="AU301" i="158"/>
  <c r="AT301" i="158"/>
  <c r="AS301" i="158"/>
  <c r="AQ301" i="158"/>
  <c r="AP301" i="158"/>
  <c r="AO301" i="158"/>
  <c r="AN301" i="158"/>
  <c r="AM301" i="158"/>
  <c r="AL301" i="158"/>
  <c r="AK301" i="158"/>
  <c r="AJ301" i="158"/>
  <c r="AI301" i="158"/>
  <c r="AH301" i="158"/>
  <c r="AG301" i="158"/>
  <c r="AF301" i="158"/>
  <c r="AE301" i="158"/>
  <c r="AD301" i="158"/>
  <c r="AC301" i="158"/>
  <c r="AB301" i="158"/>
  <c r="AA301" i="158"/>
  <c r="B301" i="158"/>
  <c r="AY301" i="158" s="1"/>
  <c r="A301" i="158"/>
  <c r="AY300" i="158"/>
  <c r="AW300" i="158"/>
  <c r="AV300" i="158"/>
  <c r="AU300" i="158"/>
  <c r="AT300" i="158"/>
  <c r="AS300" i="158"/>
  <c r="AQ300" i="158"/>
  <c r="AP300" i="158"/>
  <c r="AO300" i="158"/>
  <c r="AN300" i="158"/>
  <c r="AM300" i="158"/>
  <c r="AL300" i="158"/>
  <c r="AK300" i="158"/>
  <c r="AJ300" i="158"/>
  <c r="AI300" i="158"/>
  <c r="AH300" i="158"/>
  <c r="AG300" i="158"/>
  <c r="AF300" i="158"/>
  <c r="AE300" i="158"/>
  <c r="AD300" i="158"/>
  <c r="AC300" i="158"/>
  <c r="AB300" i="158"/>
  <c r="AA300" i="158"/>
  <c r="B300" i="158"/>
  <c r="AZ300" i="158" s="1"/>
  <c r="A300" i="158"/>
  <c r="AU299" i="158"/>
  <c r="AT299" i="158"/>
  <c r="AS299" i="158"/>
  <c r="AQ299" i="158"/>
  <c r="AP299" i="158"/>
  <c r="AO299" i="158"/>
  <c r="AN299" i="158"/>
  <c r="AM299" i="158"/>
  <c r="AL299" i="158"/>
  <c r="AK299" i="158"/>
  <c r="AJ299" i="158"/>
  <c r="AI299" i="158"/>
  <c r="AH299" i="158"/>
  <c r="AG299" i="158"/>
  <c r="AF299" i="158"/>
  <c r="AE299" i="158"/>
  <c r="AD299" i="158"/>
  <c r="AC299" i="158"/>
  <c r="AB299" i="158"/>
  <c r="AA299" i="158"/>
  <c r="B299" i="158"/>
  <c r="AZ299" i="158" s="1"/>
  <c r="A299" i="158"/>
  <c r="AZ298" i="158"/>
  <c r="AU298" i="158"/>
  <c r="AT298" i="158"/>
  <c r="AS298" i="158"/>
  <c r="AQ298" i="158"/>
  <c r="AP298" i="158"/>
  <c r="AN298" i="158"/>
  <c r="AI298" i="158"/>
  <c r="AH298" i="158"/>
  <c r="AG298" i="158"/>
  <c r="AF298" i="158"/>
  <c r="AE298" i="158"/>
  <c r="AD298" i="158"/>
  <c r="AC298" i="158"/>
  <c r="AB298" i="158"/>
  <c r="AA298" i="158"/>
  <c r="B298" i="158"/>
  <c r="AY298" i="158" s="1"/>
  <c r="A298" i="158"/>
  <c r="AU297" i="158"/>
  <c r="AT297" i="158"/>
  <c r="AS297" i="158"/>
  <c r="AQ297" i="158"/>
  <c r="AP297" i="158"/>
  <c r="AJ297" i="158"/>
  <c r="AI297" i="158"/>
  <c r="AH297" i="158"/>
  <c r="AG297" i="158"/>
  <c r="AF297" i="158"/>
  <c r="AE297" i="158"/>
  <c r="AD297" i="158"/>
  <c r="AC297" i="158"/>
  <c r="AB297" i="158"/>
  <c r="AA297" i="158"/>
  <c r="B297" i="158"/>
  <c r="A297" i="158"/>
  <c r="AZ296" i="158"/>
  <c r="AY296" i="158"/>
  <c r="AX296" i="158"/>
  <c r="AW296" i="158"/>
  <c r="AV296" i="158"/>
  <c r="AU296" i="158"/>
  <c r="AI296" i="158" s="1"/>
  <c r="AT296" i="158"/>
  <c r="AS296" i="158"/>
  <c r="AQ296" i="158"/>
  <c r="AP296" i="158"/>
  <c r="AH296" i="158"/>
  <c r="AG296" i="158"/>
  <c r="AF296" i="158"/>
  <c r="AE296" i="158"/>
  <c r="AD296" i="158"/>
  <c r="AC296" i="158"/>
  <c r="AB296" i="158"/>
  <c r="AA296" i="158"/>
  <c r="B296" i="158"/>
  <c r="AO296" i="158" s="1"/>
  <c r="A296" i="158"/>
  <c r="AZ295" i="158"/>
  <c r="AY295" i="158"/>
  <c r="AX295" i="158"/>
  <c r="AW295" i="158"/>
  <c r="AV295" i="158"/>
  <c r="AU295" i="158"/>
  <c r="AI295" i="158" s="1"/>
  <c r="AT295" i="158"/>
  <c r="AS295" i="158"/>
  <c r="AQ295" i="158"/>
  <c r="AP295" i="158"/>
  <c r="AO295" i="158"/>
  <c r="AM295" i="158"/>
  <c r="AJ295" i="158"/>
  <c r="AH295" i="158"/>
  <c r="AG295" i="158"/>
  <c r="AF295" i="158"/>
  <c r="AE295" i="158"/>
  <c r="AD295" i="158"/>
  <c r="AC295" i="158"/>
  <c r="AB295" i="158"/>
  <c r="AA295" i="158"/>
  <c r="B295" i="158"/>
  <c r="AN295" i="158" s="1"/>
  <c r="A295" i="158"/>
  <c r="AZ294" i="158"/>
  <c r="AX294" i="158"/>
  <c r="AV294" i="158"/>
  <c r="AU294" i="158"/>
  <c r="AT294" i="158"/>
  <c r="AS294" i="158"/>
  <c r="AQ294" i="158"/>
  <c r="AP294" i="158"/>
  <c r="AO294" i="158"/>
  <c r="AN294" i="158"/>
  <c r="AM294" i="158"/>
  <c r="AL294" i="158"/>
  <c r="AI294" i="158"/>
  <c r="AH294" i="158"/>
  <c r="AG294" i="158"/>
  <c r="AF294" i="158"/>
  <c r="AE294" i="158"/>
  <c r="AD294" i="158"/>
  <c r="AC294" i="158"/>
  <c r="AB294" i="158"/>
  <c r="AA294" i="158"/>
  <c r="B294" i="158"/>
  <c r="AJ294" i="158" s="1"/>
  <c r="A294" i="158"/>
  <c r="AZ293" i="158"/>
  <c r="AX293" i="158"/>
  <c r="AW293" i="158"/>
  <c r="AV293" i="158"/>
  <c r="AU293" i="158"/>
  <c r="AT293" i="158"/>
  <c r="AS293" i="158"/>
  <c r="AQ293" i="158"/>
  <c r="AP293" i="158"/>
  <c r="AO293" i="158"/>
  <c r="AN293" i="158"/>
  <c r="AM293" i="158"/>
  <c r="AL293" i="158"/>
  <c r="AK293" i="158"/>
  <c r="AJ293" i="158"/>
  <c r="AI293" i="158"/>
  <c r="AH293" i="158"/>
  <c r="AG293" i="158"/>
  <c r="AF293" i="158"/>
  <c r="AE293" i="158"/>
  <c r="AD293" i="158"/>
  <c r="AC293" i="158"/>
  <c r="AB293" i="158"/>
  <c r="AA293" i="158"/>
  <c r="B293" i="158"/>
  <c r="AY293" i="158" s="1"/>
  <c r="A293" i="158"/>
  <c r="AY292" i="158"/>
  <c r="AW292" i="158"/>
  <c r="AV292" i="158"/>
  <c r="AU292" i="158"/>
  <c r="AT292" i="158"/>
  <c r="AS292" i="158"/>
  <c r="AQ292" i="158"/>
  <c r="AP292" i="158"/>
  <c r="AO292" i="158"/>
  <c r="AN292" i="158"/>
  <c r="AM292" i="158"/>
  <c r="AL292" i="158"/>
  <c r="AK292" i="158"/>
  <c r="AJ292" i="158"/>
  <c r="AI292" i="158"/>
  <c r="AH292" i="158"/>
  <c r="AG292" i="158"/>
  <c r="AF292" i="158"/>
  <c r="AE292" i="158"/>
  <c r="AD292" i="158"/>
  <c r="AC292" i="158"/>
  <c r="AB292" i="158"/>
  <c r="AA292" i="158"/>
  <c r="B292" i="158"/>
  <c r="AZ292" i="158" s="1"/>
  <c r="A292" i="158"/>
  <c r="AU291" i="158"/>
  <c r="AT291" i="158"/>
  <c r="AS291" i="158"/>
  <c r="AQ291" i="158"/>
  <c r="AP291" i="158"/>
  <c r="AM291" i="158"/>
  <c r="AI291" i="158"/>
  <c r="AH291" i="158"/>
  <c r="AG291" i="158"/>
  <c r="AF291" i="158"/>
  <c r="AE291" i="158"/>
  <c r="AD291" i="158"/>
  <c r="AC291" i="158"/>
  <c r="AB291" i="158"/>
  <c r="AA291" i="158"/>
  <c r="B291" i="158"/>
  <c r="AZ291" i="158" s="1"/>
  <c r="A291" i="158"/>
  <c r="AZ290" i="158"/>
  <c r="AU290" i="158"/>
  <c r="AT290" i="158"/>
  <c r="AS290" i="158"/>
  <c r="AQ290" i="158"/>
  <c r="AP290" i="158"/>
  <c r="AN290" i="158"/>
  <c r="AI290" i="158"/>
  <c r="AH290" i="158"/>
  <c r="AG290" i="158"/>
  <c r="AF290" i="158"/>
  <c r="AE290" i="158"/>
  <c r="AD290" i="158"/>
  <c r="AC290" i="158"/>
  <c r="AB290" i="158"/>
  <c r="AA290" i="158"/>
  <c r="B290" i="158"/>
  <c r="AY290" i="158" s="1"/>
  <c r="A290" i="158"/>
  <c r="AV289" i="158"/>
  <c r="AU289" i="158"/>
  <c r="AT289" i="158"/>
  <c r="AS289" i="158"/>
  <c r="AQ289" i="158"/>
  <c r="AP289" i="158"/>
  <c r="AI289" i="158"/>
  <c r="AH289" i="158"/>
  <c r="AG289" i="158"/>
  <c r="AF289" i="158"/>
  <c r="AE289" i="158"/>
  <c r="AD289" i="158"/>
  <c r="AC289" i="158"/>
  <c r="AB289" i="158"/>
  <c r="AA289" i="158"/>
  <c r="B289" i="158"/>
  <c r="A289" i="158"/>
  <c r="AZ288" i="158"/>
  <c r="AY288" i="158"/>
  <c r="AX288" i="158"/>
  <c r="AW288" i="158"/>
  <c r="AV288" i="158"/>
  <c r="AU288" i="158"/>
  <c r="AI288" i="158" s="1"/>
  <c r="AT288" i="158"/>
  <c r="AS288" i="158"/>
  <c r="AQ288" i="158"/>
  <c r="AP288" i="158"/>
  <c r="AN288" i="158"/>
  <c r="AH288" i="158"/>
  <c r="AG288" i="158"/>
  <c r="AF288" i="158"/>
  <c r="AE288" i="158"/>
  <c r="AD288" i="158"/>
  <c r="AC288" i="158"/>
  <c r="AB288" i="158"/>
  <c r="AA288" i="158"/>
  <c r="B288" i="158"/>
  <c r="AO288" i="158" s="1"/>
  <c r="A288" i="158"/>
  <c r="AU287" i="158"/>
  <c r="AI287" i="158" s="1"/>
  <c r="AT287" i="158"/>
  <c r="AS287" i="158"/>
  <c r="AQ287" i="158"/>
  <c r="AP287" i="158"/>
  <c r="AH287" i="158"/>
  <c r="AG287" i="158"/>
  <c r="AF287" i="158"/>
  <c r="AE287" i="158"/>
  <c r="AD287" i="158"/>
  <c r="AC287" i="158"/>
  <c r="AB287" i="158"/>
  <c r="AA287" i="158"/>
  <c r="B287" i="158"/>
  <c r="A287" i="158"/>
  <c r="AV286" i="158"/>
  <c r="AU286" i="158"/>
  <c r="AT286" i="158"/>
  <c r="AS286" i="158"/>
  <c r="AQ286" i="158"/>
  <c r="AP286" i="158"/>
  <c r="AO286" i="158"/>
  <c r="AI286" i="158"/>
  <c r="AH286" i="158"/>
  <c r="AG286" i="158"/>
  <c r="AF286" i="158"/>
  <c r="AE286" i="158"/>
  <c r="AD286" i="158"/>
  <c r="AC286" i="158"/>
  <c r="AB286" i="158"/>
  <c r="AA286" i="158"/>
  <c r="B286" i="158"/>
  <c r="A286" i="158"/>
  <c r="AZ285" i="158"/>
  <c r="AY285" i="158"/>
  <c r="AX285" i="158"/>
  <c r="AW285" i="158"/>
  <c r="AV285" i="158"/>
  <c r="AU285" i="158"/>
  <c r="AT285" i="158"/>
  <c r="AS285" i="158"/>
  <c r="AQ285" i="158"/>
  <c r="AP285" i="158"/>
  <c r="AO285" i="158"/>
  <c r="AN285" i="158"/>
  <c r="AM285" i="158"/>
  <c r="AL285" i="158"/>
  <c r="AK285" i="158"/>
  <c r="AJ285" i="158"/>
  <c r="AI285" i="158"/>
  <c r="AH285" i="158"/>
  <c r="AG285" i="158"/>
  <c r="AF285" i="158"/>
  <c r="AE285" i="158"/>
  <c r="AD285" i="158"/>
  <c r="AC285" i="158"/>
  <c r="AB285" i="158"/>
  <c r="AA285" i="158"/>
  <c r="B285" i="158"/>
  <c r="A285" i="158"/>
  <c r="AY284" i="158"/>
  <c r="AW284" i="158"/>
  <c r="AV284" i="158"/>
  <c r="AU284" i="158"/>
  <c r="AI284" i="158" s="1"/>
  <c r="AT284" i="158"/>
  <c r="AS284" i="158"/>
  <c r="AQ284" i="158"/>
  <c r="AP284" i="158"/>
  <c r="AO284" i="158"/>
  <c r="AN284" i="158"/>
  <c r="AM284" i="158"/>
  <c r="AL284" i="158"/>
  <c r="AK284" i="158"/>
  <c r="AJ284" i="158"/>
  <c r="AH284" i="158"/>
  <c r="AG284" i="158"/>
  <c r="AF284" i="158"/>
  <c r="AE284" i="158"/>
  <c r="AD284" i="158"/>
  <c r="AC284" i="158"/>
  <c r="AB284" i="158"/>
  <c r="AA284" i="158"/>
  <c r="B284" i="158"/>
  <c r="AZ284" i="158" s="1"/>
  <c r="A284" i="158"/>
  <c r="AU283" i="158"/>
  <c r="AI283" i="158" s="1"/>
  <c r="AT283" i="158"/>
  <c r="AS283" i="158"/>
  <c r="AQ283" i="158"/>
  <c r="AP283" i="158"/>
  <c r="AM283" i="158"/>
  <c r="AH283" i="158"/>
  <c r="AG283" i="158"/>
  <c r="AF283" i="158"/>
  <c r="AE283" i="158"/>
  <c r="AD283" i="158"/>
  <c r="AC283" i="158"/>
  <c r="AB283" i="158"/>
  <c r="AA283" i="158"/>
  <c r="B283" i="158"/>
  <c r="AZ283" i="158" s="1"/>
  <c r="A283" i="158"/>
  <c r="AZ282" i="158"/>
  <c r="AW282" i="158"/>
  <c r="AU282" i="158"/>
  <c r="AT282" i="158"/>
  <c r="AS282" i="158"/>
  <c r="AQ282" i="158"/>
  <c r="AP282" i="158"/>
  <c r="AN282" i="158"/>
  <c r="AM282" i="158"/>
  <c r="AL282" i="158"/>
  <c r="AI282" i="158"/>
  <c r="AH282" i="158"/>
  <c r="AG282" i="158"/>
  <c r="AF282" i="158"/>
  <c r="AE282" i="158"/>
  <c r="AD282" i="158"/>
  <c r="AC282" i="158"/>
  <c r="AB282" i="158"/>
  <c r="AA282" i="158"/>
  <c r="B282" i="158"/>
  <c r="AY282" i="158" s="1"/>
  <c r="A282" i="158"/>
  <c r="AU281" i="158"/>
  <c r="AT281" i="158"/>
  <c r="AS281" i="158"/>
  <c r="AQ281" i="158"/>
  <c r="AP281" i="158"/>
  <c r="AI281" i="158"/>
  <c r="AH281" i="158"/>
  <c r="AG281" i="158"/>
  <c r="AF281" i="158"/>
  <c r="AE281" i="158"/>
  <c r="AD281" i="158"/>
  <c r="AC281" i="158"/>
  <c r="AB281" i="158"/>
  <c r="AA281" i="158"/>
  <c r="B281" i="158"/>
  <c r="A281" i="158"/>
  <c r="AZ280" i="158"/>
  <c r="AY280" i="158"/>
  <c r="AX280" i="158"/>
  <c r="AW280" i="158"/>
  <c r="AV280" i="158"/>
  <c r="AU280" i="158"/>
  <c r="AI280" i="158" s="1"/>
  <c r="AT280" i="158"/>
  <c r="AS280" i="158"/>
  <c r="AQ280" i="158"/>
  <c r="AP280" i="158"/>
  <c r="AN280" i="158"/>
  <c r="AH280" i="158"/>
  <c r="AG280" i="158"/>
  <c r="AF280" i="158"/>
  <c r="AE280" i="158"/>
  <c r="AD280" i="158"/>
  <c r="AC280" i="158"/>
  <c r="AB280" i="158"/>
  <c r="AA280" i="158"/>
  <c r="B280" i="158"/>
  <c r="AO280" i="158" s="1"/>
  <c r="A280" i="158"/>
  <c r="AU279" i="158"/>
  <c r="AI279" i="158" s="1"/>
  <c r="AT279" i="158"/>
  <c r="AS279" i="158"/>
  <c r="AQ279" i="158"/>
  <c r="AP279" i="158"/>
  <c r="AJ279" i="158"/>
  <c r="AH279" i="158"/>
  <c r="AG279" i="158"/>
  <c r="AF279" i="158"/>
  <c r="AE279" i="158"/>
  <c r="AD279" i="158"/>
  <c r="AC279" i="158"/>
  <c r="AB279" i="158"/>
  <c r="AA279" i="158"/>
  <c r="B279" i="158"/>
  <c r="A279" i="158"/>
  <c r="AU278" i="158"/>
  <c r="AT278" i="158"/>
  <c r="AS278" i="158"/>
  <c r="AQ278" i="158"/>
  <c r="AP278" i="158"/>
  <c r="AI278" i="158"/>
  <c r="AH278" i="158"/>
  <c r="AG278" i="158"/>
  <c r="AF278" i="158"/>
  <c r="AE278" i="158"/>
  <c r="AD278" i="158"/>
  <c r="AC278" i="158"/>
  <c r="AB278" i="158"/>
  <c r="AA278" i="158"/>
  <c r="B278" i="158"/>
  <c r="A278" i="158"/>
  <c r="AZ277" i="158"/>
  <c r="AY277" i="158"/>
  <c r="AX277" i="158"/>
  <c r="AW277" i="158"/>
  <c r="AV277" i="158"/>
  <c r="AU277" i="158"/>
  <c r="AT277" i="158"/>
  <c r="AS277" i="158"/>
  <c r="AQ277" i="158"/>
  <c r="AP277" i="158"/>
  <c r="AO277" i="158"/>
  <c r="AN277" i="158"/>
  <c r="AM277" i="158"/>
  <c r="AL277" i="158"/>
  <c r="AK277" i="158"/>
  <c r="AJ277" i="158"/>
  <c r="AI277" i="158"/>
  <c r="AH277" i="158"/>
  <c r="AG277" i="158"/>
  <c r="AF277" i="158"/>
  <c r="AE277" i="158"/>
  <c r="AD277" i="158"/>
  <c r="AC277" i="158"/>
  <c r="AB277" i="158"/>
  <c r="AA277" i="158"/>
  <c r="B277" i="158"/>
  <c r="A277" i="158"/>
  <c r="AY276" i="158"/>
  <c r="AW276" i="158"/>
  <c r="AV276" i="158"/>
  <c r="AU276" i="158"/>
  <c r="AI276" i="158" s="1"/>
  <c r="AT276" i="158"/>
  <c r="AS276" i="158"/>
  <c r="AQ276" i="158"/>
  <c r="AP276" i="158"/>
  <c r="AO276" i="158"/>
  <c r="AN276" i="158"/>
  <c r="AM276" i="158"/>
  <c r="AL276" i="158"/>
  <c r="AK276" i="158"/>
  <c r="AJ276" i="158"/>
  <c r="AH276" i="158"/>
  <c r="AG276" i="158"/>
  <c r="AF276" i="158"/>
  <c r="AE276" i="158"/>
  <c r="AD276" i="158"/>
  <c r="AC276" i="158"/>
  <c r="AB276" i="158"/>
  <c r="AA276" i="158"/>
  <c r="B276" i="158"/>
  <c r="AZ276" i="158" s="1"/>
  <c r="A276" i="158"/>
  <c r="AU275" i="158"/>
  <c r="AT275" i="158"/>
  <c r="AS275" i="158"/>
  <c r="AQ275" i="158"/>
  <c r="AP275" i="158"/>
  <c r="AM275" i="158"/>
  <c r="AI275" i="158"/>
  <c r="AH275" i="158"/>
  <c r="AG275" i="158"/>
  <c r="AF275" i="158"/>
  <c r="AE275" i="158"/>
  <c r="AD275" i="158"/>
  <c r="AC275" i="158"/>
  <c r="AB275" i="158"/>
  <c r="AA275" i="158"/>
  <c r="B275" i="158"/>
  <c r="AZ275" i="158" s="1"/>
  <c r="A275" i="158"/>
  <c r="AZ274" i="158"/>
  <c r="AW274" i="158"/>
  <c r="AU274" i="158"/>
  <c r="AT274" i="158"/>
  <c r="AS274" i="158"/>
  <c r="AQ274" i="158"/>
  <c r="AP274" i="158"/>
  <c r="AN274" i="158"/>
  <c r="AM274" i="158"/>
  <c r="AL274" i="158"/>
  <c r="AI274" i="158"/>
  <c r="AH274" i="158"/>
  <c r="AG274" i="158"/>
  <c r="AF274" i="158"/>
  <c r="AE274" i="158"/>
  <c r="AD274" i="158"/>
  <c r="AC274" i="158"/>
  <c r="AB274" i="158"/>
  <c r="AA274" i="158"/>
  <c r="B274" i="158"/>
  <c r="AY274" i="158" s="1"/>
  <c r="A274" i="158"/>
  <c r="AU273" i="158"/>
  <c r="AT273" i="158"/>
  <c r="AS273" i="158"/>
  <c r="AQ273" i="158"/>
  <c r="AP273" i="158"/>
  <c r="AL273" i="158"/>
  <c r="AI273" i="158"/>
  <c r="AH273" i="158"/>
  <c r="AG273" i="158"/>
  <c r="AF273" i="158"/>
  <c r="AE273" i="158"/>
  <c r="AD273" i="158"/>
  <c r="AC273" i="158"/>
  <c r="AB273" i="158"/>
  <c r="AA273" i="158"/>
  <c r="B273" i="158"/>
  <c r="A273" i="158"/>
  <c r="AZ272" i="158"/>
  <c r="AY272" i="158"/>
  <c r="AX272" i="158"/>
  <c r="AW272" i="158"/>
  <c r="AV272" i="158"/>
  <c r="AU272" i="158"/>
  <c r="AI272" i="158" s="1"/>
  <c r="AT272" i="158"/>
  <c r="AS272" i="158"/>
  <c r="AQ272" i="158"/>
  <c r="AP272" i="158"/>
  <c r="AN272" i="158"/>
  <c r="AH272" i="158"/>
  <c r="AG272" i="158"/>
  <c r="AF272" i="158"/>
  <c r="AE272" i="158"/>
  <c r="AD272" i="158"/>
  <c r="AC272" i="158"/>
  <c r="AB272" i="158"/>
  <c r="AA272" i="158"/>
  <c r="B272" i="158"/>
  <c r="AO272" i="158" s="1"/>
  <c r="A272" i="158"/>
  <c r="AZ271" i="158"/>
  <c r="AY271" i="158"/>
  <c r="AU271" i="158"/>
  <c r="AI271" i="158" s="1"/>
  <c r="AT271" i="158"/>
  <c r="AS271" i="158"/>
  <c r="AQ271" i="158"/>
  <c r="AP271" i="158"/>
  <c r="AM271" i="158"/>
  <c r="AJ271" i="158"/>
  <c r="AH271" i="158"/>
  <c r="AG271" i="158"/>
  <c r="AF271" i="158"/>
  <c r="AE271" i="158"/>
  <c r="AD271" i="158"/>
  <c r="AC271" i="158"/>
  <c r="AB271" i="158"/>
  <c r="AA271" i="158"/>
  <c r="B271" i="158"/>
  <c r="A271" i="158"/>
  <c r="AU270" i="158"/>
  <c r="AT270" i="158"/>
  <c r="AS270" i="158"/>
  <c r="AQ270" i="158"/>
  <c r="AP270" i="158"/>
  <c r="AI270" i="158"/>
  <c r="AH270" i="158"/>
  <c r="AG270" i="158"/>
  <c r="AF270" i="158"/>
  <c r="AE270" i="158"/>
  <c r="AD270" i="158"/>
  <c r="AC270" i="158"/>
  <c r="AB270" i="158"/>
  <c r="AA270" i="158"/>
  <c r="B270" i="158"/>
  <c r="A270" i="158"/>
  <c r="AZ269" i="158"/>
  <c r="AY269" i="158"/>
  <c r="AX269" i="158"/>
  <c r="AW269" i="158"/>
  <c r="AV269" i="158"/>
  <c r="AU269" i="158"/>
  <c r="AT269" i="158"/>
  <c r="AS269" i="158"/>
  <c r="AQ269" i="158"/>
  <c r="AP269" i="158"/>
  <c r="AO269" i="158"/>
  <c r="AN269" i="158"/>
  <c r="AM269" i="158"/>
  <c r="AL269" i="158"/>
  <c r="AK269" i="158"/>
  <c r="AJ269" i="158"/>
  <c r="AI269" i="158"/>
  <c r="AH269" i="158"/>
  <c r="AG269" i="158"/>
  <c r="AF269" i="158"/>
  <c r="AE269" i="158"/>
  <c r="AD269" i="158"/>
  <c r="AC269" i="158"/>
  <c r="AB269" i="158"/>
  <c r="AA269" i="158"/>
  <c r="B269" i="158"/>
  <c r="A269" i="158"/>
  <c r="AY268" i="158"/>
  <c r="AW268" i="158"/>
  <c r="AV268" i="158"/>
  <c r="AU268" i="158"/>
  <c r="AI268" i="158" s="1"/>
  <c r="AT268" i="158"/>
  <c r="AS268" i="158"/>
  <c r="AQ268" i="158"/>
  <c r="AP268" i="158"/>
  <c r="AO268" i="158"/>
  <c r="AN268" i="158"/>
  <c r="AM268" i="158"/>
  <c r="AL268" i="158"/>
  <c r="AK268" i="158"/>
  <c r="AJ268" i="158"/>
  <c r="AH268" i="158"/>
  <c r="AG268" i="158"/>
  <c r="AF268" i="158"/>
  <c r="AE268" i="158"/>
  <c r="AD268" i="158"/>
  <c r="AC268" i="158"/>
  <c r="AB268" i="158"/>
  <c r="AA268" i="158"/>
  <c r="B268" i="158"/>
  <c r="AZ268" i="158" s="1"/>
  <c r="A268" i="158"/>
  <c r="AU267" i="158"/>
  <c r="AI267" i="158" s="1"/>
  <c r="AT267" i="158"/>
  <c r="AS267" i="158"/>
  <c r="AQ267" i="158"/>
  <c r="AP267" i="158"/>
  <c r="AM267" i="158"/>
  <c r="AH267" i="158"/>
  <c r="AG267" i="158"/>
  <c r="AF267" i="158"/>
  <c r="AE267" i="158"/>
  <c r="AD267" i="158"/>
  <c r="AC267" i="158"/>
  <c r="AB267" i="158"/>
  <c r="AA267" i="158"/>
  <c r="B267" i="158"/>
  <c r="AZ267" i="158" s="1"/>
  <c r="A267" i="158"/>
  <c r="AZ266" i="158"/>
  <c r="AW266" i="158"/>
  <c r="AU266" i="158"/>
  <c r="AT266" i="158"/>
  <c r="AS266" i="158"/>
  <c r="AQ266" i="158"/>
  <c r="AP266" i="158"/>
  <c r="AN266" i="158"/>
  <c r="AM266" i="158"/>
  <c r="AL266" i="158"/>
  <c r="AI266" i="158"/>
  <c r="AH266" i="158"/>
  <c r="AG266" i="158"/>
  <c r="AF266" i="158"/>
  <c r="AE266" i="158"/>
  <c r="AD266" i="158"/>
  <c r="AC266" i="158"/>
  <c r="AB266" i="158"/>
  <c r="AA266" i="158"/>
  <c r="B266" i="158"/>
  <c r="AY266" i="158" s="1"/>
  <c r="A266" i="158"/>
  <c r="AV265" i="158"/>
  <c r="AU265" i="158"/>
  <c r="AT265" i="158"/>
  <c r="AS265" i="158"/>
  <c r="AQ265" i="158"/>
  <c r="AP265" i="158"/>
  <c r="AL265" i="158"/>
  <c r="AJ265" i="158"/>
  <c r="AI265" i="158"/>
  <c r="AH265" i="158"/>
  <c r="AG265" i="158"/>
  <c r="AF265" i="158"/>
  <c r="AE265" i="158"/>
  <c r="AD265" i="158"/>
  <c r="AC265" i="158"/>
  <c r="AB265" i="158"/>
  <c r="AA265" i="158"/>
  <c r="B265" i="158"/>
  <c r="A265" i="158"/>
  <c r="AZ264" i="158"/>
  <c r="AY264" i="158"/>
  <c r="AX264" i="158"/>
  <c r="AW264" i="158"/>
  <c r="AV264" i="158"/>
  <c r="AU264" i="158"/>
  <c r="AI264" i="158" s="1"/>
  <c r="AT264" i="158"/>
  <c r="AS264" i="158"/>
  <c r="AQ264" i="158"/>
  <c r="AP264" i="158"/>
  <c r="AN264" i="158"/>
  <c r="AH264" i="158"/>
  <c r="AG264" i="158"/>
  <c r="AF264" i="158"/>
  <c r="AE264" i="158"/>
  <c r="AD264" i="158"/>
  <c r="AC264" i="158"/>
  <c r="AB264" i="158"/>
  <c r="AA264" i="158"/>
  <c r="B264" i="158"/>
  <c r="AO264" i="158" s="1"/>
  <c r="A264" i="158"/>
  <c r="AZ263" i="158"/>
  <c r="AY263" i="158"/>
  <c r="AU263" i="158"/>
  <c r="AI263" i="158" s="1"/>
  <c r="AT263" i="158"/>
  <c r="AS263" i="158"/>
  <c r="AQ263" i="158"/>
  <c r="AP263" i="158"/>
  <c r="AH263" i="158"/>
  <c r="AG263" i="158"/>
  <c r="AF263" i="158"/>
  <c r="AE263" i="158"/>
  <c r="AD263" i="158"/>
  <c r="AC263" i="158"/>
  <c r="AB263" i="158"/>
  <c r="AA263" i="158"/>
  <c r="B263" i="158"/>
  <c r="A263" i="158"/>
  <c r="AV262" i="158"/>
  <c r="AU262" i="158"/>
  <c r="AT262" i="158"/>
  <c r="AS262" i="158"/>
  <c r="AQ262" i="158"/>
  <c r="AP262" i="158"/>
  <c r="AO262" i="158"/>
  <c r="AI262" i="158"/>
  <c r="AH262" i="158"/>
  <c r="AG262" i="158"/>
  <c r="AF262" i="158"/>
  <c r="AE262" i="158"/>
  <c r="AD262" i="158"/>
  <c r="AC262" i="158"/>
  <c r="AB262" i="158"/>
  <c r="AA262" i="158"/>
  <c r="B262" i="158"/>
  <c r="A262" i="158"/>
  <c r="AZ261" i="158"/>
  <c r="AY261" i="158"/>
  <c r="AX261" i="158"/>
  <c r="AW261" i="158"/>
  <c r="AV261" i="158"/>
  <c r="AU261" i="158"/>
  <c r="AT261" i="158"/>
  <c r="AS261" i="158"/>
  <c r="AQ261" i="158"/>
  <c r="AP261" i="158"/>
  <c r="AO261" i="158"/>
  <c r="AN261" i="158"/>
  <c r="AM261" i="158"/>
  <c r="AL261" i="158"/>
  <c r="AK261" i="158"/>
  <c r="AJ261" i="158"/>
  <c r="AI261" i="158"/>
  <c r="AH261" i="158"/>
  <c r="AG261" i="158"/>
  <c r="AF261" i="158"/>
  <c r="AE261" i="158"/>
  <c r="AD261" i="158"/>
  <c r="AC261" i="158"/>
  <c r="AB261" i="158"/>
  <c r="AA261" i="158"/>
  <c r="B261" i="158"/>
  <c r="A261" i="158"/>
  <c r="AY260" i="158"/>
  <c r="AX260" i="158"/>
  <c r="AW260" i="158"/>
  <c r="AV260" i="158"/>
  <c r="AU260" i="158"/>
  <c r="AI260" i="158" s="1"/>
  <c r="AT260" i="158"/>
  <c r="AS260" i="158"/>
  <c r="AQ260" i="158"/>
  <c r="AP260" i="158"/>
  <c r="AO260" i="158"/>
  <c r="AN260" i="158"/>
  <c r="AM260" i="158"/>
  <c r="AL260" i="158"/>
  <c r="AJ260" i="158"/>
  <c r="AH260" i="158"/>
  <c r="AG260" i="158"/>
  <c r="AF260" i="158"/>
  <c r="AE260" i="158"/>
  <c r="AD260" i="158"/>
  <c r="AC260" i="158"/>
  <c r="AB260" i="158"/>
  <c r="AA260" i="158"/>
  <c r="B260" i="158"/>
  <c r="AZ260" i="158" s="1"/>
  <c r="A260" i="158"/>
  <c r="AU259" i="158"/>
  <c r="AI259" i="158" s="1"/>
  <c r="AT259" i="158"/>
  <c r="AS259" i="158"/>
  <c r="AQ259" i="158"/>
  <c r="AP259" i="158"/>
  <c r="AM259" i="158"/>
  <c r="AH259" i="158"/>
  <c r="AG259" i="158"/>
  <c r="AF259" i="158"/>
  <c r="AE259" i="158"/>
  <c r="AD259" i="158"/>
  <c r="AC259" i="158"/>
  <c r="AB259" i="158"/>
  <c r="AA259" i="158"/>
  <c r="B259" i="158"/>
  <c r="AZ259" i="158" s="1"/>
  <c r="A259" i="158"/>
  <c r="AZ258" i="158"/>
  <c r="AW258" i="158"/>
  <c r="AU258" i="158"/>
  <c r="AT258" i="158"/>
  <c r="AS258" i="158"/>
  <c r="AQ258" i="158"/>
  <c r="AP258" i="158"/>
  <c r="AN258" i="158"/>
  <c r="AM258" i="158"/>
  <c r="AL258" i="158"/>
  <c r="AI258" i="158"/>
  <c r="AH258" i="158"/>
  <c r="AG258" i="158"/>
  <c r="AF258" i="158"/>
  <c r="AE258" i="158"/>
  <c r="AD258" i="158"/>
  <c r="AC258" i="158"/>
  <c r="AB258" i="158"/>
  <c r="AA258" i="158"/>
  <c r="B258" i="158"/>
  <c r="AY258" i="158" s="1"/>
  <c r="A258" i="158"/>
  <c r="AV257" i="158"/>
  <c r="AU257" i="158"/>
  <c r="AT257" i="158"/>
  <c r="AS257" i="158"/>
  <c r="AQ257" i="158"/>
  <c r="AP257" i="158"/>
  <c r="AI257" i="158"/>
  <c r="AH257" i="158"/>
  <c r="AG257" i="158"/>
  <c r="AF257" i="158"/>
  <c r="AE257" i="158"/>
  <c r="AD257" i="158"/>
  <c r="AC257" i="158"/>
  <c r="AB257" i="158"/>
  <c r="AA257" i="158"/>
  <c r="B257" i="158"/>
  <c r="AZ257" i="158" s="1"/>
  <c r="A257" i="158"/>
  <c r="AZ256" i="158"/>
  <c r="AY256" i="158"/>
  <c r="AX256" i="158"/>
  <c r="AW256" i="158"/>
  <c r="AV256" i="158"/>
  <c r="AU256" i="158"/>
  <c r="AI256" i="158" s="1"/>
  <c r="AT256" i="158"/>
  <c r="AS256" i="158"/>
  <c r="AQ256" i="158"/>
  <c r="AP256" i="158"/>
  <c r="AN256" i="158"/>
  <c r="AH256" i="158"/>
  <c r="AG256" i="158"/>
  <c r="AF256" i="158"/>
  <c r="AE256" i="158"/>
  <c r="AD256" i="158"/>
  <c r="AC256" i="158"/>
  <c r="AB256" i="158"/>
  <c r="AA256" i="158"/>
  <c r="B256" i="158"/>
  <c r="AO256" i="158" s="1"/>
  <c r="A256" i="158"/>
  <c r="AU255" i="158"/>
  <c r="AI255" i="158" s="1"/>
  <c r="AT255" i="158"/>
  <c r="AS255" i="158"/>
  <c r="AQ255" i="158"/>
  <c r="AP255" i="158"/>
  <c r="AH255" i="158"/>
  <c r="AG255" i="158"/>
  <c r="AF255" i="158"/>
  <c r="AE255" i="158"/>
  <c r="AD255" i="158"/>
  <c r="AC255" i="158"/>
  <c r="AB255" i="158"/>
  <c r="AA255" i="158"/>
  <c r="B255" i="158"/>
  <c r="A255" i="158"/>
  <c r="AV254" i="158"/>
  <c r="AU254" i="158"/>
  <c r="AI254" i="158" s="1"/>
  <c r="AT254" i="158"/>
  <c r="AS254" i="158"/>
  <c r="AQ254" i="158"/>
  <c r="AP254" i="158"/>
  <c r="AO254" i="158"/>
  <c r="AH254" i="158"/>
  <c r="AG254" i="158"/>
  <c r="AF254" i="158"/>
  <c r="AE254" i="158"/>
  <c r="AD254" i="158"/>
  <c r="AC254" i="158"/>
  <c r="AB254" i="158"/>
  <c r="AA254" i="158"/>
  <c r="B254" i="158"/>
  <c r="A254" i="158"/>
  <c r="AZ253" i="158"/>
  <c r="AY253" i="158"/>
  <c r="AX253" i="158"/>
  <c r="AW253" i="158"/>
  <c r="AV253" i="158"/>
  <c r="AU253" i="158"/>
  <c r="AT253" i="158"/>
  <c r="AS253" i="158"/>
  <c r="AQ253" i="158"/>
  <c r="AP253" i="158"/>
  <c r="AO253" i="158"/>
  <c r="AN253" i="158"/>
  <c r="AM253" i="158"/>
  <c r="AL253" i="158"/>
  <c r="AK253" i="158"/>
  <c r="AJ253" i="158"/>
  <c r="AI253" i="158"/>
  <c r="AH253" i="158"/>
  <c r="AG253" i="158"/>
  <c r="AF253" i="158"/>
  <c r="AE253" i="158"/>
  <c r="AD253" i="158"/>
  <c r="AC253" i="158"/>
  <c r="AB253" i="158"/>
  <c r="AA253" i="158"/>
  <c r="B253" i="158"/>
  <c r="A253" i="158"/>
  <c r="AY252" i="158"/>
  <c r="AX252" i="158"/>
  <c r="AW252" i="158"/>
  <c r="AV252" i="158"/>
  <c r="AU252" i="158"/>
  <c r="AI252" i="158" s="1"/>
  <c r="AT252" i="158"/>
  <c r="AS252" i="158"/>
  <c r="AQ252" i="158"/>
  <c r="AP252" i="158"/>
  <c r="AO252" i="158"/>
  <c r="AN252" i="158"/>
  <c r="AM252" i="158"/>
  <c r="AL252" i="158"/>
  <c r="AJ252" i="158"/>
  <c r="AH252" i="158"/>
  <c r="AG252" i="158"/>
  <c r="AF252" i="158"/>
  <c r="AE252" i="158"/>
  <c r="AD252" i="158"/>
  <c r="AC252" i="158"/>
  <c r="AB252" i="158"/>
  <c r="AA252" i="158"/>
  <c r="B252" i="158"/>
  <c r="AZ252" i="158" s="1"/>
  <c r="A252" i="158"/>
  <c r="AU251" i="158"/>
  <c r="AT251" i="158"/>
  <c r="AS251" i="158"/>
  <c r="AQ251" i="158"/>
  <c r="AP251" i="158"/>
  <c r="AM251" i="158"/>
  <c r="AI251" i="158"/>
  <c r="AH251" i="158"/>
  <c r="AG251" i="158"/>
  <c r="AF251" i="158"/>
  <c r="AE251" i="158"/>
  <c r="AD251" i="158"/>
  <c r="AC251" i="158"/>
  <c r="AB251" i="158"/>
  <c r="AA251" i="158"/>
  <c r="B251" i="158"/>
  <c r="AZ251" i="158" s="1"/>
  <c r="A251" i="158"/>
  <c r="AZ250" i="158"/>
  <c r="AW250" i="158"/>
  <c r="AU250" i="158"/>
  <c r="AT250" i="158"/>
  <c r="AS250" i="158"/>
  <c r="AQ250" i="158"/>
  <c r="AP250" i="158"/>
  <c r="AO250" i="158"/>
  <c r="AN250" i="158"/>
  <c r="AM250" i="158"/>
  <c r="AL250" i="158"/>
  <c r="AI250" i="158"/>
  <c r="AH250" i="158"/>
  <c r="AG250" i="158"/>
  <c r="AF250" i="158"/>
  <c r="AE250" i="158"/>
  <c r="AD250" i="158"/>
  <c r="AC250" i="158"/>
  <c r="AB250" i="158"/>
  <c r="AA250" i="158"/>
  <c r="B250" i="158"/>
  <c r="AY250" i="158" s="1"/>
  <c r="A250" i="158"/>
  <c r="AU249" i="158"/>
  <c r="AT249" i="158"/>
  <c r="AS249" i="158"/>
  <c r="AQ249" i="158"/>
  <c r="AP249" i="158"/>
  <c r="AJ249" i="158"/>
  <c r="AI249" i="158"/>
  <c r="AH249" i="158"/>
  <c r="AG249" i="158"/>
  <c r="AF249" i="158"/>
  <c r="AE249" i="158"/>
  <c r="AD249" i="158"/>
  <c r="AC249" i="158"/>
  <c r="AB249" i="158"/>
  <c r="AA249" i="158"/>
  <c r="B249" i="158"/>
  <c r="A249" i="158"/>
  <c r="AZ248" i="158"/>
  <c r="AY248" i="158"/>
  <c r="AX248" i="158"/>
  <c r="AW248" i="158"/>
  <c r="AV248" i="158"/>
  <c r="AU248" i="158"/>
  <c r="AI248" i="158" s="1"/>
  <c r="AT248" i="158"/>
  <c r="AS248" i="158"/>
  <c r="AQ248" i="158"/>
  <c r="AP248" i="158"/>
  <c r="AN248" i="158"/>
  <c r="AJ248" i="158"/>
  <c r="AH248" i="158"/>
  <c r="AG248" i="158"/>
  <c r="AF248" i="158"/>
  <c r="AE248" i="158"/>
  <c r="AD248" i="158"/>
  <c r="AC248" i="158"/>
  <c r="AB248" i="158"/>
  <c r="AA248" i="158"/>
  <c r="B248" i="158"/>
  <c r="AO248" i="158" s="1"/>
  <c r="A248" i="158"/>
  <c r="AZ247" i="158"/>
  <c r="AY247" i="158"/>
  <c r="AW247" i="158"/>
  <c r="AU247" i="158"/>
  <c r="AI247" i="158" s="1"/>
  <c r="AT247" i="158"/>
  <c r="AS247" i="158"/>
  <c r="AQ247" i="158"/>
  <c r="AP247" i="158"/>
  <c r="AM247" i="158"/>
  <c r="AJ247" i="158"/>
  <c r="AH247" i="158"/>
  <c r="AG247" i="158"/>
  <c r="AF247" i="158"/>
  <c r="AE247" i="158"/>
  <c r="AD247" i="158"/>
  <c r="AC247" i="158"/>
  <c r="AB247" i="158"/>
  <c r="AA247" i="158"/>
  <c r="B247" i="158"/>
  <c r="A247" i="158"/>
  <c r="AU246" i="158"/>
  <c r="AT246" i="158"/>
  <c r="AS246" i="158"/>
  <c r="AQ246" i="158"/>
  <c r="AP246" i="158"/>
  <c r="AM246" i="158"/>
  <c r="AI246" i="158"/>
  <c r="AH246" i="158"/>
  <c r="AG246" i="158"/>
  <c r="AF246" i="158"/>
  <c r="AE246" i="158"/>
  <c r="AD246" i="158"/>
  <c r="AC246" i="158"/>
  <c r="AB246" i="158"/>
  <c r="AA246" i="158"/>
  <c r="B246" i="158"/>
  <c r="A246" i="158"/>
  <c r="AZ245" i="158"/>
  <c r="AY245" i="158"/>
  <c r="AX245" i="158"/>
  <c r="AW245" i="158"/>
  <c r="AV245" i="158"/>
  <c r="AU245" i="158"/>
  <c r="AT245" i="158"/>
  <c r="AS245" i="158"/>
  <c r="AQ245" i="158"/>
  <c r="AP245" i="158"/>
  <c r="AO245" i="158"/>
  <c r="AN245" i="158"/>
  <c r="AM245" i="158"/>
  <c r="AL245" i="158"/>
  <c r="AK245" i="158"/>
  <c r="AJ245" i="158"/>
  <c r="AI245" i="158"/>
  <c r="AH245" i="158"/>
  <c r="AG245" i="158"/>
  <c r="AF245" i="158"/>
  <c r="AE245" i="158"/>
  <c r="AD245" i="158"/>
  <c r="AC245" i="158"/>
  <c r="AB245" i="158"/>
  <c r="AA245" i="158"/>
  <c r="B245" i="158"/>
  <c r="A245" i="158"/>
  <c r="AY244" i="158"/>
  <c r="AX244" i="158"/>
  <c r="AW244" i="158"/>
  <c r="AV244" i="158"/>
  <c r="AU244" i="158"/>
  <c r="AI244" i="158" s="1"/>
  <c r="AT244" i="158"/>
  <c r="AS244" i="158"/>
  <c r="AQ244" i="158"/>
  <c r="AP244" i="158"/>
  <c r="AO244" i="158"/>
  <c r="AN244" i="158"/>
  <c r="AM244" i="158"/>
  <c r="AL244" i="158"/>
  <c r="AJ244" i="158"/>
  <c r="AH244" i="158"/>
  <c r="AG244" i="158"/>
  <c r="AF244" i="158"/>
  <c r="AE244" i="158"/>
  <c r="AD244" i="158"/>
  <c r="AC244" i="158"/>
  <c r="AB244" i="158"/>
  <c r="AA244" i="158"/>
  <c r="B244" i="158"/>
  <c r="AZ244" i="158" s="1"/>
  <c r="A244" i="158"/>
  <c r="AU243" i="158"/>
  <c r="AI243" i="158" s="1"/>
  <c r="AT243" i="158"/>
  <c r="AS243" i="158"/>
  <c r="AQ243" i="158"/>
  <c r="AP243" i="158"/>
  <c r="AM243" i="158"/>
  <c r="AJ243" i="158"/>
  <c r="AH243" i="158"/>
  <c r="AG243" i="158"/>
  <c r="AF243" i="158"/>
  <c r="AE243" i="158"/>
  <c r="AD243" i="158"/>
  <c r="AC243" i="158"/>
  <c r="AB243" i="158"/>
  <c r="AA243" i="158"/>
  <c r="B243" i="158"/>
  <c r="AZ243" i="158" s="1"/>
  <c r="A243" i="158"/>
  <c r="AZ242" i="158"/>
  <c r="AW242" i="158"/>
  <c r="AU242" i="158"/>
  <c r="AT242" i="158"/>
  <c r="AS242" i="158"/>
  <c r="AQ242" i="158"/>
  <c r="AP242" i="158"/>
  <c r="AO242" i="158"/>
  <c r="AN242" i="158"/>
  <c r="AM242" i="158"/>
  <c r="AL242" i="158"/>
  <c r="AI242" i="158"/>
  <c r="AH242" i="158"/>
  <c r="AG242" i="158"/>
  <c r="AF242" i="158"/>
  <c r="AE242" i="158"/>
  <c r="AD242" i="158"/>
  <c r="AC242" i="158"/>
  <c r="AB242" i="158"/>
  <c r="AA242" i="158"/>
  <c r="B242" i="158"/>
  <c r="AY242" i="158" s="1"/>
  <c r="A242" i="158"/>
  <c r="AZ241" i="158"/>
  <c r="AV241" i="158"/>
  <c r="AU241" i="158"/>
  <c r="AT241" i="158"/>
  <c r="AS241" i="158"/>
  <c r="AQ241" i="158"/>
  <c r="AP241" i="158"/>
  <c r="AL241" i="158"/>
  <c r="AI241" i="158"/>
  <c r="AH241" i="158"/>
  <c r="AG241" i="158"/>
  <c r="AF241" i="158"/>
  <c r="AE241" i="158"/>
  <c r="AD241" i="158"/>
  <c r="AC241" i="158"/>
  <c r="AB241" i="158"/>
  <c r="AA241" i="158"/>
  <c r="B241" i="158"/>
  <c r="A241" i="158"/>
  <c r="AZ240" i="158"/>
  <c r="AY240" i="158"/>
  <c r="AX240" i="158"/>
  <c r="AV240" i="158"/>
  <c r="AU240" i="158"/>
  <c r="AI240" i="158" s="1"/>
  <c r="AT240" i="158"/>
  <c r="AS240" i="158"/>
  <c r="AQ240" i="158"/>
  <c r="AP240" i="158"/>
  <c r="AN240" i="158"/>
  <c r="AJ240" i="158"/>
  <c r="AH240" i="158"/>
  <c r="AG240" i="158"/>
  <c r="AF240" i="158"/>
  <c r="AE240" i="158"/>
  <c r="AD240" i="158"/>
  <c r="AC240" i="158"/>
  <c r="AB240" i="158"/>
  <c r="AA240" i="158"/>
  <c r="B240" i="158"/>
  <c r="AO240" i="158" s="1"/>
  <c r="A240" i="158"/>
  <c r="AU239" i="158"/>
  <c r="AI239" i="158" s="1"/>
  <c r="AT239" i="158"/>
  <c r="AS239" i="158"/>
  <c r="AQ239" i="158"/>
  <c r="AP239" i="158"/>
  <c r="AH239" i="158"/>
  <c r="AG239" i="158"/>
  <c r="AF239" i="158"/>
  <c r="AE239" i="158"/>
  <c r="AD239" i="158"/>
  <c r="AC239" i="158"/>
  <c r="AB239" i="158"/>
  <c r="AA239" i="158"/>
  <c r="B239" i="158"/>
  <c r="A239" i="158"/>
  <c r="AZ238" i="158"/>
  <c r="AW238" i="158"/>
  <c r="AV238" i="158"/>
  <c r="AU238" i="158"/>
  <c r="AI238" i="158" s="1"/>
  <c r="AT238" i="158"/>
  <c r="AS238" i="158"/>
  <c r="AQ238" i="158"/>
  <c r="AP238" i="158"/>
  <c r="AO238" i="158"/>
  <c r="AH238" i="158"/>
  <c r="AG238" i="158"/>
  <c r="AF238" i="158"/>
  <c r="AE238" i="158"/>
  <c r="AD238" i="158"/>
  <c r="AC238" i="158"/>
  <c r="AB238" i="158"/>
  <c r="AA238" i="158"/>
  <c r="B238" i="158"/>
  <c r="A238" i="158"/>
  <c r="AZ237" i="158"/>
  <c r="AY237" i="158"/>
  <c r="AX237" i="158"/>
  <c r="AW237" i="158"/>
  <c r="AV237" i="158"/>
  <c r="AU237" i="158"/>
  <c r="AT237" i="158"/>
  <c r="AS237" i="158"/>
  <c r="AQ237" i="158"/>
  <c r="AP237" i="158"/>
  <c r="AO237" i="158"/>
  <c r="AN237" i="158"/>
  <c r="AM237" i="158"/>
  <c r="AL237" i="158"/>
  <c r="AK237" i="158"/>
  <c r="AJ237" i="158"/>
  <c r="AI237" i="158"/>
  <c r="AH237" i="158"/>
  <c r="AG237" i="158"/>
  <c r="AF237" i="158"/>
  <c r="AE237" i="158"/>
  <c r="AD237" i="158"/>
  <c r="AC237" i="158"/>
  <c r="AB237" i="158"/>
  <c r="AA237" i="158"/>
  <c r="B237" i="158"/>
  <c r="A237" i="158"/>
  <c r="AY236" i="158"/>
  <c r="AX236" i="158"/>
  <c r="AW236" i="158"/>
  <c r="AV236" i="158"/>
  <c r="AU236" i="158"/>
  <c r="AI236" i="158" s="1"/>
  <c r="AT236" i="158"/>
  <c r="AS236" i="158"/>
  <c r="AQ236" i="158"/>
  <c r="AP236" i="158"/>
  <c r="AO236" i="158"/>
  <c r="AN236" i="158"/>
  <c r="AM236" i="158"/>
  <c r="AL236" i="158"/>
  <c r="AJ236" i="158"/>
  <c r="AH236" i="158"/>
  <c r="AG236" i="158"/>
  <c r="AF236" i="158"/>
  <c r="AE236" i="158"/>
  <c r="AD236" i="158"/>
  <c r="AC236" i="158"/>
  <c r="AB236" i="158"/>
  <c r="AA236" i="158"/>
  <c r="B236" i="158"/>
  <c r="AZ236" i="158" s="1"/>
  <c r="A236" i="158"/>
  <c r="AW235" i="158"/>
  <c r="AU235" i="158"/>
  <c r="AT235" i="158"/>
  <c r="AS235" i="158"/>
  <c r="AQ235" i="158"/>
  <c r="AP235" i="158"/>
  <c r="AM235" i="158"/>
  <c r="AJ235" i="158"/>
  <c r="AI235" i="158"/>
  <c r="AH235" i="158"/>
  <c r="AG235" i="158"/>
  <c r="AF235" i="158"/>
  <c r="AE235" i="158"/>
  <c r="AD235" i="158"/>
  <c r="AC235" i="158"/>
  <c r="AB235" i="158"/>
  <c r="AA235" i="158"/>
  <c r="B235" i="158"/>
  <c r="AZ235" i="158" s="1"/>
  <c r="A235" i="158"/>
  <c r="AZ234" i="158"/>
  <c r="AW234" i="158"/>
  <c r="AU234" i="158"/>
  <c r="AT234" i="158"/>
  <c r="AS234" i="158"/>
  <c r="AQ234" i="158"/>
  <c r="AP234" i="158"/>
  <c r="AO234" i="158"/>
  <c r="AN234" i="158"/>
  <c r="AM234" i="158"/>
  <c r="AL234" i="158"/>
  <c r="AI234" i="158"/>
  <c r="AH234" i="158"/>
  <c r="AG234" i="158"/>
  <c r="AF234" i="158"/>
  <c r="AE234" i="158"/>
  <c r="AD234" i="158"/>
  <c r="AC234" i="158"/>
  <c r="AB234" i="158"/>
  <c r="AA234" i="158"/>
  <c r="B234" i="158"/>
  <c r="AY234" i="158" s="1"/>
  <c r="A234" i="158"/>
  <c r="AU233" i="158"/>
  <c r="AT233" i="158"/>
  <c r="AS233" i="158"/>
  <c r="AQ233" i="158"/>
  <c r="AP233" i="158"/>
  <c r="AJ233" i="158"/>
  <c r="AI233" i="158"/>
  <c r="AH233" i="158"/>
  <c r="AG233" i="158"/>
  <c r="AF233" i="158"/>
  <c r="AE233" i="158"/>
  <c r="AD233" i="158"/>
  <c r="AC233" i="158"/>
  <c r="AB233" i="158"/>
  <c r="AA233" i="158"/>
  <c r="B233" i="158"/>
  <c r="A233" i="158"/>
  <c r="AZ232" i="158"/>
  <c r="AY232" i="158"/>
  <c r="AX232" i="158"/>
  <c r="AV232" i="158"/>
  <c r="AU232" i="158"/>
  <c r="AI232" i="158" s="1"/>
  <c r="AT232" i="158"/>
  <c r="AS232" i="158"/>
  <c r="AQ232" i="158"/>
  <c r="AP232" i="158"/>
  <c r="AN232" i="158"/>
  <c r="AJ232" i="158"/>
  <c r="AH232" i="158"/>
  <c r="AG232" i="158"/>
  <c r="AF232" i="158"/>
  <c r="AE232" i="158"/>
  <c r="AD232" i="158"/>
  <c r="AC232" i="158"/>
  <c r="AB232" i="158"/>
  <c r="AA232" i="158"/>
  <c r="B232" i="158"/>
  <c r="AO232" i="158" s="1"/>
  <c r="A232" i="158"/>
  <c r="AZ231" i="158"/>
  <c r="AY231" i="158"/>
  <c r="AW231" i="158"/>
  <c r="AU231" i="158"/>
  <c r="AI231" i="158" s="1"/>
  <c r="AT231" i="158"/>
  <c r="AS231" i="158"/>
  <c r="AQ231" i="158"/>
  <c r="AP231" i="158"/>
  <c r="AM231" i="158"/>
  <c r="AJ231" i="158"/>
  <c r="AH231" i="158"/>
  <c r="AG231" i="158"/>
  <c r="AF231" i="158"/>
  <c r="AE231" i="158"/>
  <c r="AD231" i="158"/>
  <c r="AC231" i="158"/>
  <c r="AB231" i="158"/>
  <c r="AA231" i="158"/>
  <c r="B231" i="158"/>
  <c r="A231" i="158"/>
  <c r="AU230" i="158"/>
  <c r="AT230" i="158"/>
  <c r="AS230" i="158"/>
  <c r="AQ230" i="158"/>
  <c r="AP230" i="158"/>
  <c r="AM230" i="158"/>
  <c r="AI230" i="158"/>
  <c r="AH230" i="158"/>
  <c r="AG230" i="158"/>
  <c r="AF230" i="158"/>
  <c r="AE230" i="158"/>
  <c r="AD230" i="158"/>
  <c r="AC230" i="158"/>
  <c r="AB230" i="158"/>
  <c r="AA230" i="158"/>
  <c r="B230" i="158"/>
  <c r="A230" i="158"/>
  <c r="AZ229" i="158"/>
  <c r="AY229" i="158"/>
  <c r="AX229" i="158"/>
  <c r="AW229" i="158"/>
  <c r="AV229" i="158"/>
  <c r="AU229" i="158"/>
  <c r="AT229" i="158"/>
  <c r="AS229" i="158"/>
  <c r="AQ229" i="158"/>
  <c r="AP229" i="158"/>
  <c r="AN229" i="158"/>
  <c r="AM229" i="158"/>
  <c r="AL229" i="158"/>
  <c r="AK229" i="158"/>
  <c r="AJ229" i="158"/>
  <c r="AI229" i="158"/>
  <c r="AH229" i="158"/>
  <c r="AG229" i="158"/>
  <c r="AF229" i="158"/>
  <c r="AE229" i="158"/>
  <c r="AD229" i="158"/>
  <c r="AC229" i="158"/>
  <c r="AB229" i="158"/>
  <c r="AA229" i="158"/>
  <c r="B229" i="158"/>
  <c r="AO229" i="158" s="1"/>
  <c r="A229" i="158"/>
  <c r="AY228" i="158"/>
  <c r="AX228" i="158"/>
  <c r="AW228" i="158"/>
  <c r="AV228" i="158"/>
  <c r="AU228" i="158"/>
  <c r="AI228" i="158" s="1"/>
  <c r="AT228" i="158"/>
  <c r="AS228" i="158"/>
  <c r="AQ228" i="158"/>
  <c r="AP228" i="158"/>
  <c r="AO228" i="158"/>
  <c r="AN228" i="158"/>
  <c r="AM228" i="158"/>
  <c r="AL228" i="158"/>
  <c r="AJ228" i="158"/>
  <c r="AH228" i="158"/>
  <c r="AG228" i="158"/>
  <c r="AF228" i="158"/>
  <c r="AE228" i="158"/>
  <c r="AD228" i="158"/>
  <c r="AC228" i="158"/>
  <c r="AB228" i="158"/>
  <c r="AA228" i="158"/>
  <c r="B228" i="158"/>
  <c r="AZ228" i="158" s="1"/>
  <c r="A228" i="158"/>
  <c r="AU227" i="158"/>
  <c r="AI227" i="158" s="1"/>
  <c r="AT227" i="158"/>
  <c r="AS227" i="158"/>
  <c r="AQ227" i="158"/>
  <c r="AP227" i="158"/>
  <c r="AM227" i="158"/>
  <c r="AJ227" i="158"/>
  <c r="AH227" i="158"/>
  <c r="AG227" i="158"/>
  <c r="AF227" i="158"/>
  <c r="AE227" i="158"/>
  <c r="AD227" i="158"/>
  <c r="AC227" i="158"/>
  <c r="AB227" i="158"/>
  <c r="AA227" i="158"/>
  <c r="B227" i="158"/>
  <c r="AZ227" i="158" s="1"/>
  <c r="A227" i="158"/>
  <c r="AU226" i="158"/>
  <c r="AT226" i="158"/>
  <c r="AS226" i="158"/>
  <c r="AQ226" i="158"/>
  <c r="AP226" i="158"/>
  <c r="AM226" i="158"/>
  <c r="AL226" i="158"/>
  <c r="AI226" i="158"/>
  <c r="AH226" i="158"/>
  <c r="AG226" i="158"/>
  <c r="AF226" i="158"/>
  <c r="AE226" i="158"/>
  <c r="AD226" i="158"/>
  <c r="AC226" i="158"/>
  <c r="AB226" i="158"/>
  <c r="AA226" i="158"/>
  <c r="B226" i="158"/>
  <c r="A226" i="158"/>
  <c r="AU225" i="158"/>
  <c r="AT225" i="158"/>
  <c r="AS225" i="158"/>
  <c r="AQ225" i="158"/>
  <c r="AP225" i="158"/>
  <c r="AI225" i="158"/>
  <c r="AH225" i="158"/>
  <c r="AG225" i="158"/>
  <c r="AF225" i="158"/>
  <c r="AE225" i="158"/>
  <c r="AD225" i="158"/>
  <c r="AC225" i="158"/>
  <c r="AB225" i="158"/>
  <c r="AA225" i="158"/>
  <c r="B225" i="158"/>
  <c r="A225" i="158"/>
  <c r="AZ224" i="158"/>
  <c r="AY224" i="158"/>
  <c r="AX224" i="158"/>
  <c r="AV224" i="158"/>
  <c r="AU224" i="158"/>
  <c r="AI224" i="158" s="1"/>
  <c r="AT224" i="158"/>
  <c r="AS224" i="158"/>
  <c r="AQ224" i="158"/>
  <c r="AP224" i="158"/>
  <c r="AN224" i="158"/>
  <c r="AJ224" i="158"/>
  <c r="AH224" i="158"/>
  <c r="AG224" i="158"/>
  <c r="AF224" i="158"/>
  <c r="AE224" i="158"/>
  <c r="AD224" i="158"/>
  <c r="AC224" i="158"/>
  <c r="AB224" i="158"/>
  <c r="AA224" i="158"/>
  <c r="B224" i="158"/>
  <c r="AO224" i="158" s="1"/>
  <c r="A224" i="158"/>
  <c r="AU223" i="158"/>
  <c r="AI223" i="158" s="1"/>
  <c r="AT223" i="158"/>
  <c r="AS223" i="158"/>
  <c r="AQ223" i="158"/>
  <c r="AP223" i="158"/>
  <c r="AM223" i="158"/>
  <c r="AH223" i="158"/>
  <c r="AG223" i="158"/>
  <c r="AF223" i="158"/>
  <c r="AE223" i="158"/>
  <c r="AD223" i="158"/>
  <c r="AC223" i="158"/>
  <c r="AB223" i="158"/>
  <c r="AA223" i="158"/>
  <c r="B223" i="158"/>
  <c r="A223" i="158"/>
  <c r="AU222" i="158"/>
  <c r="AI222" i="158" s="1"/>
  <c r="AT222" i="158"/>
  <c r="AS222" i="158"/>
  <c r="AQ222" i="158"/>
  <c r="AP222" i="158"/>
  <c r="AH222" i="158"/>
  <c r="AG222" i="158"/>
  <c r="AF222" i="158"/>
  <c r="AE222" i="158"/>
  <c r="AD222" i="158"/>
  <c r="AC222" i="158"/>
  <c r="AB222" i="158"/>
  <c r="AA222" i="158"/>
  <c r="B222" i="158"/>
  <c r="A222" i="158"/>
  <c r="AZ221" i="158"/>
  <c r="AY221" i="158"/>
  <c r="AX221" i="158"/>
  <c r="AV221" i="158"/>
  <c r="AU221" i="158"/>
  <c r="AT221" i="158"/>
  <c r="AS221" i="158"/>
  <c r="AQ221" i="158"/>
  <c r="AP221" i="158"/>
  <c r="AO221" i="158"/>
  <c r="AN221" i="158"/>
  <c r="AM221" i="158"/>
  <c r="AL221" i="158"/>
  <c r="AK221" i="158"/>
  <c r="AJ221" i="158"/>
  <c r="AI221" i="158"/>
  <c r="AH221" i="158"/>
  <c r="AG221" i="158"/>
  <c r="AF221" i="158"/>
  <c r="AE221" i="158"/>
  <c r="AD221" i="158"/>
  <c r="AC221" i="158"/>
  <c r="AB221" i="158"/>
  <c r="AA221" i="158"/>
  <c r="B221" i="158"/>
  <c r="AW221" i="158" s="1"/>
  <c r="A221" i="158"/>
  <c r="AY220" i="158"/>
  <c r="AX220" i="158"/>
  <c r="AW220" i="158"/>
  <c r="AV220" i="158"/>
  <c r="AU220" i="158"/>
  <c r="AI220" i="158" s="1"/>
  <c r="AT220" i="158"/>
  <c r="AS220" i="158"/>
  <c r="AQ220" i="158"/>
  <c r="AP220" i="158"/>
  <c r="AO220" i="158"/>
  <c r="AN220" i="158"/>
  <c r="AM220" i="158"/>
  <c r="AL220" i="158"/>
  <c r="AJ220" i="158"/>
  <c r="AH220" i="158"/>
  <c r="AG220" i="158"/>
  <c r="AF220" i="158"/>
  <c r="AE220" i="158"/>
  <c r="AD220" i="158"/>
  <c r="AC220" i="158"/>
  <c r="AB220" i="158"/>
  <c r="AA220" i="158"/>
  <c r="B220" i="158"/>
  <c r="AZ220" i="158" s="1"/>
  <c r="A220" i="158"/>
  <c r="AW219" i="158"/>
  <c r="AU219" i="158"/>
  <c r="AT219" i="158"/>
  <c r="AS219" i="158"/>
  <c r="AQ219" i="158"/>
  <c r="AP219" i="158"/>
  <c r="AM219" i="158"/>
  <c r="AJ219" i="158"/>
  <c r="AI219" i="158"/>
  <c r="AH219" i="158"/>
  <c r="AG219" i="158"/>
  <c r="AF219" i="158"/>
  <c r="AE219" i="158"/>
  <c r="AD219" i="158"/>
  <c r="AC219" i="158"/>
  <c r="AB219" i="158"/>
  <c r="AA219" i="158"/>
  <c r="B219" i="158"/>
  <c r="AZ219" i="158" s="1"/>
  <c r="A219" i="158"/>
  <c r="AZ218" i="158"/>
  <c r="AW218" i="158"/>
  <c r="AU218" i="158"/>
  <c r="AT218" i="158"/>
  <c r="AS218" i="158"/>
  <c r="AQ218" i="158"/>
  <c r="AP218" i="158"/>
  <c r="AN218" i="158"/>
  <c r="AI218" i="158"/>
  <c r="AH218" i="158"/>
  <c r="AG218" i="158"/>
  <c r="AF218" i="158"/>
  <c r="AE218" i="158"/>
  <c r="AD218" i="158"/>
  <c r="AC218" i="158"/>
  <c r="AB218" i="158"/>
  <c r="AA218" i="158"/>
  <c r="B218" i="158"/>
  <c r="A218" i="158"/>
  <c r="AZ217" i="158"/>
  <c r="AY217" i="158"/>
  <c r="AW217" i="158"/>
  <c r="AV217" i="158"/>
  <c r="AU217" i="158"/>
  <c r="AT217" i="158"/>
  <c r="AS217" i="158"/>
  <c r="AQ217" i="158"/>
  <c r="AP217" i="158"/>
  <c r="AN217" i="158"/>
  <c r="AL217" i="158"/>
  <c r="AK217" i="158"/>
  <c r="AJ217" i="158"/>
  <c r="AI217" i="158"/>
  <c r="AH217" i="158"/>
  <c r="AG217" i="158"/>
  <c r="AF217" i="158"/>
  <c r="AE217" i="158"/>
  <c r="AD217" i="158"/>
  <c r="AC217" i="158"/>
  <c r="AB217" i="158"/>
  <c r="AA217" i="158"/>
  <c r="B217" i="158"/>
  <c r="A217" i="158"/>
  <c r="AZ216" i="158"/>
  <c r="AY216" i="158"/>
  <c r="AX216" i="158"/>
  <c r="AW216" i="158"/>
  <c r="AV216" i="158"/>
  <c r="AU216" i="158"/>
  <c r="AI216" i="158" s="1"/>
  <c r="AT216" i="158"/>
  <c r="AS216" i="158"/>
  <c r="AQ216" i="158"/>
  <c r="AP216" i="158"/>
  <c r="AN216" i="158"/>
  <c r="AJ216" i="158"/>
  <c r="AH216" i="158"/>
  <c r="AG216" i="158"/>
  <c r="AF216" i="158"/>
  <c r="AE216" i="158"/>
  <c r="AD216" i="158"/>
  <c r="AC216" i="158"/>
  <c r="AB216" i="158"/>
  <c r="AA216" i="158"/>
  <c r="B216" i="158"/>
  <c r="AO216" i="158" s="1"/>
  <c r="A216" i="158"/>
  <c r="AU215" i="158"/>
  <c r="AI215" i="158" s="1"/>
  <c r="AT215" i="158"/>
  <c r="AS215" i="158"/>
  <c r="AQ215" i="158"/>
  <c r="AP215" i="158"/>
  <c r="AH215" i="158"/>
  <c r="AG215" i="158"/>
  <c r="AF215" i="158"/>
  <c r="AE215" i="158"/>
  <c r="AD215" i="158"/>
  <c r="AC215" i="158"/>
  <c r="AB215" i="158"/>
  <c r="AA215" i="158"/>
  <c r="B215" i="158"/>
  <c r="A215" i="158"/>
  <c r="AX214" i="158"/>
  <c r="AW214" i="158"/>
  <c r="AV214" i="158"/>
  <c r="AU214" i="158"/>
  <c r="AI214" i="158" s="1"/>
  <c r="AT214" i="158"/>
  <c r="AS214" i="158"/>
  <c r="AQ214" i="158"/>
  <c r="AP214" i="158"/>
  <c r="AH214" i="158"/>
  <c r="AG214" i="158"/>
  <c r="AF214" i="158"/>
  <c r="AE214" i="158"/>
  <c r="AD214" i="158"/>
  <c r="AC214" i="158"/>
  <c r="AB214" i="158"/>
  <c r="AA214" i="158"/>
  <c r="B214" i="158"/>
  <c r="AZ214" i="158" s="1"/>
  <c r="A214" i="158"/>
  <c r="AZ213" i="158"/>
  <c r="AY213" i="158"/>
  <c r="AV213" i="158"/>
  <c r="AU213" i="158"/>
  <c r="AT213" i="158"/>
  <c r="AS213" i="158"/>
  <c r="AQ213" i="158"/>
  <c r="AP213" i="158"/>
  <c r="AO213" i="158"/>
  <c r="AN213" i="158"/>
  <c r="AM213" i="158"/>
  <c r="AL213" i="158"/>
  <c r="AK213" i="158"/>
  <c r="AJ213" i="158"/>
  <c r="AI213" i="158"/>
  <c r="AH213" i="158"/>
  <c r="AG213" i="158"/>
  <c r="AF213" i="158"/>
  <c r="AE213" i="158"/>
  <c r="AD213" i="158"/>
  <c r="AC213" i="158"/>
  <c r="AB213" i="158"/>
  <c r="AA213" i="158"/>
  <c r="B213" i="158"/>
  <c r="AX213" i="158" s="1"/>
  <c r="A213" i="158"/>
  <c r="AY212" i="158"/>
  <c r="AX212" i="158"/>
  <c r="AW212" i="158"/>
  <c r="AV212" i="158"/>
  <c r="AU212" i="158"/>
  <c r="AI212" i="158" s="1"/>
  <c r="AT212" i="158"/>
  <c r="AS212" i="158"/>
  <c r="AQ212" i="158"/>
  <c r="AP212" i="158"/>
  <c r="AO212" i="158"/>
  <c r="AN212" i="158"/>
  <c r="AM212" i="158"/>
  <c r="AL212" i="158"/>
  <c r="AJ212" i="158"/>
  <c r="AH212" i="158"/>
  <c r="AG212" i="158"/>
  <c r="AF212" i="158"/>
  <c r="AE212" i="158"/>
  <c r="AD212" i="158"/>
  <c r="AC212" i="158"/>
  <c r="AB212" i="158"/>
  <c r="AA212" i="158"/>
  <c r="B212" i="158"/>
  <c r="AZ212" i="158" s="1"/>
  <c r="A212" i="158"/>
  <c r="AU211" i="158"/>
  <c r="AT211" i="158"/>
  <c r="AS211" i="158"/>
  <c r="AQ211" i="158"/>
  <c r="AP211" i="158"/>
  <c r="AK211" i="158"/>
  <c r="AJ211" i="158"/>
  <c r="AI211" i="158"/>
  <c r="AH211" i="158"/>
  <c r="AG211" i="158"/>
  <c r="AF211" i="158"/>
  <c r="AE211" i="158"/>
  <c r="AD211" i="158"/>
  <c r="AC211" i="158"/>
  <c r="AB211" i="158"/>
  <c r="AA211" i="158"/>
  <c r="B211" i="158"/>
  <c r="A211" i="158"/>
  <c r="AZ210" i="158"/>
  <c r="AW210" i="158"/>
  <c r="AU210" i="158"/>
  <c r="AT210" i="158"/>
  <c r="AS210" i="158"/>
  <c r="AQ210" i="158"/>
  <c r="AP210" i="158"/>
  <c r="AI210" i="158"/>
  <c r="AH210" i="158"/>
  <c r="AG210" i="158"/>
  <c r="AF210" i="158"/>
  <c r="AE210" i="158"/>
  <c r="AD210" i="158"/>
  <c r="AC210" i="158"/>
  <c r="AB210" i="158"/>
  <c r="AA210" i="158"/>
  <c r="B210" i="158"/>
  <c r="A210" i="158"/>
  <c r="AZ209" i="158"/>
  <c r="AY209" i="158"/>
  <c r="AW209" i="158"/>
  <c r="AV209" i="158"/>
  <c r="AU209" i="158"/>
  <c r="AT209" i="158"/>
  <c r="AS209" i="158"/>
  <c r="AQ209" i="158"/>
  <c r="AP209" i="158"/>
  <c r="AN209" i="158"/>
  <c r="AL209" i="158"/>
  <c r="AK209" i="158"/>
  <c r="AJ209" i="158"/>
  <c r="AI209" i="158"/>
  <c r="AH209" i="158"/>
  <c r="AG209" i="158"/>
  <c r="AF209" i="158"/>
  <c r="AE209" i="158"/>
  <c r="AD209" i="158"/>
  <c r="AC209" i="158"/>
  <c r="AB209" i="158"/>
  <c r="AA209" i="158"/>
  <c r="B209" i="158"/>
  <c r="A209" i="158"/>
  <c r="AZ208" i="158"/>
  <c r="AY208" i="158"/>
  <c r="AX208" i="158"/>
  <c r="AW208" i="158"/>
  <c r="AV208" i="158"/>
  <c r="AU208" i="158"/>
  <c r="AI208" i="158" s="1"/>
  <c r="AT208" i="158"/>
  <c r="AS208" i="158"/>
  <c r="AQ208" i="158"/>
  <c r="AP208" i="158"/>
  <c r="AN208" i="158"/>
  <c r="AM208" i="158"/>
  <c r="AJ208" i="158"/>
  <c r="AH208" i="158"/>
  <c r="AG208" i="158"/>
  <c r="AF208" i="158"/>
  <c r="AE208" i="158"/>
  <c r="AD208" i="158"/>
  <c r="AC208" i="158"/>
  <c r="AB208" i="158"/>
  <c r="AA208" i="158"/>
  <c r="B208" i="158"/>
  <c r="AO208" i="158" s="1"/>
  <c r="A208" i="158"/>
  <c r="AU207" i="158"/>
  <c r="AT207" i="158"/>
  <c r="AS207" i="158"/>
  <c r="AQ207" i="158"/>
  <c r="AP207" i="158"/>
  <c r="AI207" i="158"/>
  <c r="AH207" i="158"/>
  <c r="AG207" i="158"/>
  <c r="AF207" i="158"/>
  <c r="AE207" i="158"/>
  <c r="AD207" i="158"/>
  <c r="AC207" i="158"/>
  <c r="AB207" i="158"/>
  <c r="AA207" i="158"/>
  <c r="B207" i="158"/>
  <c r="A207" i="158"/>
  <c r="AX206" i="158"/>
  <c r="AW206" i="158"/>
  <c r="AV206" i="158"/>
  <c r="AU206" i="158"/>
  <c r="AI206" i="158" s="1"/>
  <c r="AT206" i="158"/>
  <c r="AS206" i="158"/>
  <c r="AQ206" i="158"/>
  <c r="AP206" i="158"/>
  <c r="AH206" i="158"/>
  <c r="AG206" i="158"/>
  <c r="AF206" i="158"/>
  <c r="AE206" i="158"/>
  <c r="AD206" i="158"/>
  <c r="AC206" i="158"/>
  <c r="AB206" i="158"/>
  <c r="AA206" i="158"/>
  <c r="B206" i="158"/>
  <c r="AZ206" i="158" s="1"/>
  <c r="A206" i="158"/>
  <c r="AZ205" i="158"/>
  <c r="AY205" i="158"/>
  <c r="AV205" i="158"/>
  <c r="AU205" i="158"/>
  <c r="AT205" i="158"/>
  <c r="AS205" i="158"/>
  <c r="AQ205" i="158"/>
  <c r="AP205" i="158"/>
  <c r="AO205" i="158"/>
  <c r="AN205" i="158"/>
  <c r="AM205" i="158"/>
  <c r="AL205" i="158"/>
  <c r="AK205" i="158"/>
  <c r="AJ205" i="158"/>
  <c r="AI205" i="158"/>
  <c r="AH205" i="158"/>
  <c r="AG205" i="158"/>
  <c r="AF205" i="158"/>
  <c r="AE205" i="158"/>
  <c r="AD205" i="158"/>
  <c r="AC205" i="158"/>
  <c r="AB205" i="158"/>
  <c r="AA205" i="158"/>
  <c r="B205" i="158"/>
  <c r="AX205" i="158" s="1"/>
  <c r="A205" i="158"/>
  <c r="AY204" i="158"/>
  <c r="AX204" i="158"/>
  <c r="AW204" i="158"/>
  <c r="AV204" i="158"/>
  <c r="AU204" i="158"/>
  <c r="AI204" i="158" s="1"/>
  <c r="AT204" i="158"/>
  <c r="AS204" i="158"/>
  <c r="AQ204" i="158"/>
  <c r="AP204" i="158"/>
  <c r="AO204" i="158"/>
  <c r="AN204" i="158"/>
  <c r="AM204" i="158"/>
  <c r="AL204" i="158"/>
  <c r="AJ204" i="158"/>
  <c r="AH204" i="158"/>
  <c r="AG204" i="158"/>
  <c r="AF204" i="158"/>
  <c r="AE204" i="158"/>
  <c r="AD204" i="158"/>
  <c r="AC204" i="158"/>
  <c r="AB204" i="158"/>
  <c r="AA204" i="158"/>
  <c r="B204" i="158"/>
  <c r="AZ204" i="158" s="1"/>
  <c r="A204" i="158"/>
  <c r="AU203" i="158"/>
  <c r="AT203" i="158"/>
  <c r="AS203" i="158"/>
  <c r="AQ203" i="158"/>
  <c r="AP203" i="158"/>
  <c r="AM203" i="158"/>
  <c r="AK203" i="158"/>
  <c r="AJ203" i="158"/>
  <c r="AI203" i="158"/>
  <c r="AH203" i="158"/>
  <c r="AG203" i="158"/>
  <c r="AF203" i="158"/>
  <c r="AE203" i="158"/>
  <c r="AD203" i="158"/>
  <c r="AC203" i="158"/>
  <c r="AB203" i="158"/>
  <c r="AA203" i="158"/>
  <c r="B203" i="158"/>
  <c r="A203" i="158"/>
  <c r="AZ202" i="158"/>
  <c r="AV202" i="158"/>
  <c r="AU202" i="158"/>
  <c r="AT202" i="158"/>
  <c r="AS202" i="158"/>
  <c r="AQ202" i="158"/>
  <c r="AP202" i="158"/>
  <c r="AI202" i="158"/>
  <c r="AH202" i="158"/>
  <c r="AG202" i="158"/>
  <c r="AF202" i="158"/>
  <c r="AE202" i="158"/>
  <c r="AD202" i="158"/>
  <c r="AC202" i="158"/>
  <c r="AB202" i="158"/>
  <c r="AA202" i="158"/>
  <c r="B202" i="158"/>
  <c r="AW202" i="158" s="1"/>
  <c r="A202" i="158"/>
  <c r="AZ201" i="158"/>
  <c r="AY201" i="158"/>
  <c r="AW201" i="158"/>
  <c r="AV201" i="158"/>
  <c r="AU201" i="158"/>
  <c r="AT201" i="158"/>
  <c r="AS201" i="158"/>
  <c r="AQ201" i="158"/>
  <c r="AP201" i="158"/>
  <c r="AN201" i="158"/>
  <c r="AL201" i="158"/>
  <c r="AK201" i="158"/>
  <c r="AJ201" i="158"/>
  <c r="AI201" i="158"/>
  <c r="AH201" i="158"/>
  <c r="AG201" i="158"/>
  <c r="AF201" i="158"/>
  <c r="AE201" i="158"/>
  <c r="AD201" i="158"/>
  <c r="AC201" i="158"/>
  <c r="AB201" i="158"/>
  <c r="AA201" i="158"/>
  <c r="B201" i="158"/>
  <c r="A201" i="158"/>
  <c r="AZ200" i="158"/>
  <c r="AY200" i="158"/>
  <c r="AX200" i="158"/>
  <c r="AW200" i="158"/>
  <c r="AV200" i="158"/>
  <c r="AU200" i="158"/>
  <c r="AI200" i="158" s="1"/>
  <c r="AT200" i="158"/>
  <c r="AS200" i="158"/>
  <c r="AQ200" i="158"/>
  <c r="AP200" i="158"/>
  <c r="AN200" i="158"/>
  <c r="AM200" i="158"/>
  <c r="AJ200" i="158"/>
  <c r="AH200" i="158"/>
  <c r="AG200" i="158"/>
  <c r="AF200" i="158"/>
  <c r="AE200" i="158"/>
  <c r="AD200" i="158"/>
  <c r="AC200" i="158"/>
  <c r="AB200" i="158"/>
  <c r="AA200" i="158"/>
  <c r="B200" i="158"/>
  <c r="AO200" i="158" s="1"/>
  <c r="A200" i="158"/>
  <c r="AY199" i="158"/>
  <c r="AU199" i="158"/>
  <c r="AT199" i="158"/>
  <c r="AS199" i="158"/>
  <c r="AQ199" i="158"/>
  <c r="AP199" i="158"/>
  <c r="AN199" i="158"/>
  <c r="AM199" i="158"/>
  <c r="AJ199" i="158"/>
  <c r="AI199" i="158"/>
  <c r="AH199" i="158"/>
  <c r="AG199" i="158"/>
  <c r="AF199" i="158"/>
  <c r="AE199" i="158"/>
  <c r="AD199" i="158"/>
  <c r="AC199" i="158"/>
  <c r="AB199" i="158"/>
  <c r="AA199" i="158"/>
  <c r="B199" i="158"/>
  <c r="A199" i="158"/>
  <c r="AZ198" i="158"/>
  <c r="AX198" i="158"/>
  <c r="AV198" i="158"/>
  <c r="AU198" i="158"/>
  <c r="AI198" i="158" s="1"/>
  <c r="AT198" i="158"/>
  <c r="AS198" i="158"/>
  <c r="AQ198" i="158"/>
  <c r="AP198" i="158"/>
  <c r="AH198" i="158"/>
  <c r="AG198" i="158"/>
  <c r="AF198" i="158"/>
  <c r="AE198" i="158"/>
  <c r="AD198" i="158"/>
  <c r="AC198" i="158"/>
  <c r="AB198" i="158"/>
  <c r="AA198" i="158"/>
  <c r="B198" i="158"/>
  <c r="AW198" i="158" s="1"/>
  <c r="A198" i="158"/>
  <c r="AZ197" i="158"/>
  <c r="AY197" i="158"/>
  <c r="AV197" i="158"/>
  <c r="AU197" i="158"/>
  <c r="AT197" i="158"/>
  <c r="AS197" i="158"/>
  <c r="AQ197" i="158"/>
  <c r="AP197" i="158"/>
  <c r="AN197" i="158"/>
  <c r="AM197" i="158"/>
  <c r="AL197" i="158"/>
  <c r="AK197" i="158"/>
  <c r="AJ197" i="158"/>
  <c r="AI197" i="158"/>
  <c r="AH197" i="158"/>
  <c r="AG197" i="158"/>
  <c r="AF197" i="158"/>
  <c r="AE197" i="158"/>
  <c r="AD197" i="158"/>
  <c r="AC197" i="158"/>
  <c r="AB197" i="158"/>
  <c r="AA197" i="158"/>
  <c r="B197" i="158"/>
  <c r="AX197" i="158" s="1"/>
  <c r="A197" i="158"/>
  <c r="AY196" i="158"/>
  <c r="AX196" i="158"/>
  <c r="AW196" i="158"/>
  <c r="AV196" i="158"/>
  <c r="AU196" i="158"/>
  <c r="AT196" i="158"/>
  <c r="AS196" i="158"/>
  <c r="AQ196" i="158"/>
  <c r="AP196" i="158"/>
  <c r="AO196" i="158"/>
  <c r="AN196" i="158"/>
  <c r="AM196" i="158"/>
  <c r="AL196" i="158"/>
  <c r="AJ196" i="158"/>
  <c r="AI196" i="158"/>
  <c r="AH196" i="158"/>
  <c r="AG196" i="158"/>
  <c r="AF196" i="158"/>
  <c r="AE196" i="158"/>
  <c r="AD196" i="158"/>
  <c r="AC196" i="158"/>
  <c r="AB196" i="158"/>
  <c r="AA196" i="158"/>
  <c r="B196" i="158"/>
  <c r="AZ196" i="158" s="1"/>
  <c r="A196" i="158"/>
  <c r="AU195" i="158"/>
  <c r="AT195" i="158"/>
  <c r="AS195" i="158"/>
  <c r="AQ195" i="158"/>
  <c r="AP195" i="158"/>
  <c r="AI195" i="158"/>
  <c r="AH195" i="158"/>
  <c r="AG195" i="158"/>
  <c r="AF195" i="158"/>
  <c r="AE195" i="158"/>
  <c r="AD195" i="158"/>
  <c r="AC195" i="158"/>
  <c r="AB195" i="158"/>
  <c r="AA195" i="158"/>
  <c r="B195" i="158"/>
  <c r="A195" i="158"/>
  <c r="AW194" i="158"/>
  <c r="AV194" i="158"/>
  <c r="AU194" i="158"/>
  <c r="AT194" i="158"/>
  <c r="AS194" i="158"/>
  <c r="AQ194" i="158"/>
  <c r="AP194" i="158"/>
  <c r="AI194" i="158"/>
  <c r="AH194" i="158"/>
  <c r="AG194" i="158"/>
  <c r="AF194" i="158"/>
  <c r="AE194" i="158"/>
  <c r="AD194" i="158"/>
  <c r="AC194" i="158"/>
  <c r="AB194" i="158"/>
  <c r="AA194" i="158"/>
  <c r="B194" i="158"/>
  <c r="A194" i="158"/>
  <c r="AZ193" i="158"/>
  <c r="AY193" i="158"/>
  <c r="AW193" i="158"/>
  <c r="AU193" i="158"/>
  <c r="AT193" i="158"/>
  <c r="AS193" i="158"/>
  <c r="AQ193" i="158"/>
  <c r="AP193" i="158"/>
  <c r="AN193" i="158"/>
  <c r="AL193" i="158"/>
  <c r="AJ193" i="158"/>
  <c r="AI193" i="158"/>
  <c r="AH193" i="158"/>
  <c r="AG193" i="158"/>
  <c r="AF193" i="158"/>
  <c r="AE193" i="158"/>
  <c r="AD193" i="158"/>
  <c r="AC193" i="158"/>
  <c r="AB193" i="158"/>
  <c r="AA193" i="158"/>
  <c r="B193" i="158"/>
  <c r="AV193" i="158" s="1"/>
  <c r="A193" i="158"/>
  <c r="AX192" i="158"/>
  <c r="AV192" i="158"/>
  <c r="AU192" i="158"/>
  <c r="AI192" i="158" s="1"/>
  <c r="AT192" i="158"/>
  <c r="AS192" i="158"/>
  <c r="AQ192" i="158"/>
  <c r="AP192" i="158"/>
  <c r="AJ192" i="158"/>
  <c r="AH192" i="158"/>
  <c r="AG192" i="158"/>
  <c r="AF192" i="158"/>
  <c r="AE192" i="158"/>
  <c r="AD192" i="158"/>
  <c r="AC192" i="158"/>
  <c r="AB192" i="158"/>
  <c r="AA192" i="158"/>
  <c r="B192" i="158"/>
  <c r="AZ192" i="158" s="1"/>
  <c r="A192" i="158"/>
  <c r="AV191" i="158"/>
  <c r="AU191" i="158"/>
  <c r="AT191" i="158"/>
  <c r="AS191" i="158"/>
  <c r="AQ191" i="158"/>
  <c r="AP191" i="158"/>
  <c r="AN191" i="158"/>
  <c r="AM191" i="158"/>
  <c r="AL191" i="158"/>
  <c r="AJ191" i="158"/>
  <c r="AI191" i="158"/>
  <c r="AH191" i="158"/>
  <c r="AG191" i="158"/>
  <c r="AF191" i="158"/>
  <c r="AE191" i="158"/>
  <c r="AD191" i="158"/>
  <c r="AC191" i="158"/>
  <c r="AB191" i="158"/>
  <c r="AA191" i="158"/>
  <c r="B191" i="158"/>
  <c r="A191" i="158"/>
  <c r="AY190" i="158"/>
  <c r="AX190" i="158"/>
  <c r="AW190" i="158"/>
  <c r="AV190" i="158"/>
  <c r="AU190" i="158"/>
  <c r="AT190" i="158"/>
  <c r="AS190" i="158"/>
  <c r="AQ190" i="158"/>
  <c r="AP190" i="158"/>
  <c r="AO190" i="158"/>
  <c r="AN190" i="158"/>
  <c r="AM190" i="158"/>
  <c r="AL190" i="158"/>
  <c r="AJ190" i="158"/>
  <c r="AI190" i="158"/>
  <c r="AH190" i="158"/>
  <c r="AG190" i="158"/>
  <c r="AF190" i="158"/>
  <c r="AE190" i="158"/>
  <c r="AD190" i="158"/>
  <c r="AC190" i="158"/>
  <c r="AB190" i="158"/>
  <c r="AA190" i="158"/>
  <c r="B190" i="158"/>
  <c r="AK190" i="158" s="1"/>
  <c r="A190" i="158"/>
  <c r="AZ189" i="158"/>
  <c r="AY189" i="158"/>
  <c r="AW189" i="158"/>
  <c r="AV189" i="158"/>
  <c r="AU189" i="158"/>
  <c r="AI189" i="158" s="1"/>
  <c r="AT189" i="158"/>
  <c r="AS189" i="158"/>
  <c r="AQ189" i="158"/>
  <c r="AP189" i="158"/>
  <c r="AO189" i="158"/>
  <c r="AN189" i="158"/>
  <c r="AM189" i="158"/>
  <c r="AL189" i="158"/>
  <c r="AK189" i="158"/>
  <c r="AJ189" i="158"/>
  <c r="AH189" i="158"/>
  <c r="AG189" i="158"/>
  <c r="AF189" i="158"/>
  <c r="AE189" i="158"/>
  <c r="AD189" i="158"/>
  <c r="AC189" i="158"/>
  <c r="AB189" i="158"/>
  <c r="AA189" i="158"/>
  <c r="B189" i="158"/>
  <c r="AX189" i="158" s="1"/>
  <c r="A189" i="158"/>
  <c r="AY188" i="158"/>
  <c r="AX188" i="158"/>
  <c r="AU188" i="158"/>
  <c r="AI188" i="158" s="1"/>
  <c r="AT188" i="158"/>
  <c r="AS188" i="158"/>
  <c r="AQ188" i="158"/>
  <c r="AP188" i="158"/>
  <c r="AO188" i="158"/>
  <c r="AM188" i="158"/>
  <c r="AH188" i="158"/>
  <c r="AG188" i="158"/>
  <c r="AF188" i="158"/>
  <c r="AE188" i="158"/>
  <c r="AD188" i="158"/>
  <c r="AC188" i="158"/>
  <c r="AB188" i="158"/>
  <c r="AA188" i="158"/>
  <c r="B188" i="158"/>
  <c r="A188" i="158"/>
  <c r="AZ187" i="158"/>
  <c r="AW187" i="158"/>
  <c r="AU187" i="158"/>
  <c r="AI187" i="158" s="1"/>
  <c r="AT187" i="158"/>
  <c r="AS187" i="158"/>
  <c r="AQ187" i="158"/>
  <c r="AP187" i="158"/>
  <c r="AN187" i="158"/>
  <c r="AM187" i="158"/>
  <c r="AL187" i="158"/>
  <c r="AK187" i="158"/>
  <c r="AJ187" i="158"/>
  <c r="AH187" i="158"/>
  <c r="AG187" i="158"/>
  <c r="AF187" i="158"/>
  <c r="AE187" i="158"/>
  <c r="AD187" i="158"/>
  <c r="AC187" i="158"/>
  <c r="AB187" i="158"/>
  <c r="AA187" i="158"/>
  <c r="B187" i="158"/>
  <c r="A187" i="158"/>
  <c r="AY186" i="158"/>
  <c r="AW186" i="158"/>
  <c r="AV186" i="158"/>
  <c r="AU186" i="158"/>
  <c r="AT186" i="158"/>
  <c r="AS186" i="158"/>
  <c r="AQ186" i="158"/>
  <c r="AP186" i="158"/>
  <c r="AO186" i="158"/>
  <c r="AN186" i="158"/>
  <c r="AM186" i="158"/>
  <c r="AL186" i="158"/>
  <c r="AJ186" i="158"/>
  <c r="AI186" i="158"/>
  <c r="AH186" i="158"/>
  <c r="AG186" i="158"/>
  <c r="AF186" i="158"/>
  <c r="AE186" i="158"/>
  <c r="AD186" i="158"/>
  <c r="AC186" i="158"/>
  <c r="AB186" i="158"/>
  <c r="AA186" i="158"/>
  <c r="B186" i="158"/>
  <c r="AZ186" i="158" s="1"/>
  <c r="A186" i="158"/>
  <c r="AZ185" i="158"/>
  <c r="AW185" i="158"/>
  <c r="AU185" i="158"/>
  <c r="AT185" i="158"/>
  <c r="AS185" i="158"/>
  <c r="AQ185" i="158"/>
  <c r="AP185" i="158"/>
  <c r="AN185" i="158"/>
  <c r="AL185" i="158"/>
  <c r="AK185" i="158"/>
  <c r="AJ185" i="158"/>
  <c r="AI185" i="158"/>
  <c r="AH185" i="158"/>
  <c r="AG185" i="158"/>
  <c r="AF185" i="158"/>
  <c r="AE185" i="158"/>
  <c r="AD185" i="158"/>
  <c r="AC185" i="158"/>
  <c r="AB185" i="158"/>
  <c r="AA185" i="158"/>
  <c r="B185" i="158"/>
  <c r="A185" i="158"/>
  <c r="AZ184" i="158"/>
  <c r="AX184" i="158"/>
  <c r="AW184" i="158"/>
  <c r="AU184" i="158"/>
  <c r="AI184" i="158" s="1"/>
  <c r="AT184" i="158"/>
  <c r="AS184" i="158"/>
  <c r="AQ184" i="158"/>
  <c r="AP184" i="158"/>
  <c r="AH184" i="158"/>
  <c r="AG184" i="158"/>
  <c r="AF184" i="158"/>
  <c r="AE184" i="158"/>
  <c r="AD184" i="158"/>
  <c r="AC184" i="158"/>
  <c r="AB184" i="158"/>
  <c r="AA184" i="158"/>
  <c r="B184" i="158"/>
  <c r="A184" i="158"/>
  <c r="AY183" i="158"/>
  <c r="AX183" i="158"/>
  <c r="AU183" i="158"/>
  <c r="AT183" i="158"/>
  <c r="AS183" i="158"/>
  <c r="AQ183" i="158"/>
  <c r="AP183" i="158"/>
  <c r="AN183" i="158"/>
  <c r="AL183" i="158"/>
  <c r="AJ183" i="158"/>
  <c r="AI183" i="158"/>
  <c r="AH183" i="158"/>
  <c r="AG183" i="158"/>
  <c r="AF183" i="158"/>
  <c r="AE183" i="158"/>
  <c r="AD183" i="158"/>
  <c r="AC183" i="158"/>
  <c r="AB183" i="158"/>
  <c r="AA183" i="158"/>
  <c r="B183" i="158"/>
  <c r="AZ183" i="158" s="1"/>
  <c r="A183" i="158"/>
  <c r="AZ182" i="158"/>
  <c r="AY182" i="158"/>
  <c r="AX182" i="158"/>
  <c r="AW182" i="158"/>
  <c r="AV182" i="158"/>
  <c r="AU182" i="158"/>
  <c r="AT182" i="158"/>
  <c r="AS182" i="158"/>
  <c r="AQ182" i="158"/>
  <c r="AP182" i="158"/>
  <c r="AO182" i="158"/>
  <c r="AN182" i="158"/>
  <c r="AM182" i="158"/>
  <c r="AL182" i="158"/>
  <c r="AJ182" i="158"/>
  <c r="AI182" i="158"/>
  <c r="AH182" i="158"/>
  <c r="AG182" i="158"/>
  <c r="AF182" i="158"/>
  <c r="AE182" i="158"/>
  <c r="AD182" i="158"/>
  <c r="AC182" i="158"/>
  <c r="AB182" i="158"/>
  <c r="AA182" i="158"/>
  <c r="B182" i="158"/>
  <c r="AK182" i="158" s="1"/>
  <c r="A182" i="158"/>
  <c r="AV181" i="158"/>
  <c r="AU181" i="158"/>
  <c r="AI181" i="158" s="1"/>
  <c r="AT181" i="158"/>
  <c r="AS181" i="158"/>
  <c r="AQ181" i="158"/>
  <c r="AP181" i="158"/>
  <c r="AO181" i="158"/>
  <c r="AN181" i="158"/>
  <c r="AL181" i="158"/>
  <c r="AK181" i="158"/>
  <c r="AH181" i="158"/>
  <c r="AG181" i="158"/>
  <c r="AF181" i="158"/>
  <c r="AE181" i="158"/>
  <c r="AD181" i="158"/>
  <c r="AC181" i="158"/>
  <c r="AB181" i="158"/>
  <c r="AA181" i="158"/>
  <c r="B181" i="158"/>
  <c r="A181" i="158"/>
  <c r="AU180" i="158"/>
  <c r="AT180" i="158"/>
  <c r="AS180" i="158"/>
  <c r="AQ180" i="158"/>
  <c r="AP180" i="158"/>
  <c r="AO180" i="158"/>
  <c r="AN180" i="158"/>
  <c r="AM180" i="158"/>
  <c r="AL180" i="158"/>
  <c r="AK180" i="158"/>
  <c r="AJ180" i="158"/>
  <c r="AI180" i="158"/>
  <c r="AH180" i="158"/>
  <c r="AG180" i="158"/>
  <c r="AF180" i="158"/>
  <c r="AE180" i="158"/>
  <c r="AD180" i="158"/>
  <c r="AC180" i="158"/>
  <c r="AB180" i="158"/>
  <c r="AA180" i="158"/>
  <c r="B180" i="158"/>
  <c r="AZ180" i="158" s="1"/>
  <c r="A180" i="158"/>
  <c r="AY179" i="158"/>
  <c r="AW179" i="158"/>
  <c r="AU179" i="158"/>
  <c r="AI179" i="158" s="1"/>
  <c r="AT179" i="158"/>
  <c r="AS179" i="158"/>
  <c r="AQ179" i="158"/>
  <c r="AP179" i="158"/>
  <c r="AH179" i="158"/>
  <c r="AG179" i="158"/>
  <c r="AF179" i="158"/>
  <c r="AE179" i="158"/>
  <c r="AD179" i="158"/>
  <c r="AC179" i="158"/>
  <c r="AB179" i="158"/>
  <c r="AA179" i="158"/>
  <c r="B179" i="158"/>
  <c r="A179" i="158"/>
  <c r="AY178" i="158"/>
  <c r="AW178" i="158"/>
  <c r="AV178" i="158"/>
  <c r="AU178" i="158"/>
  <c r="AI178" i="158" s="1"/>
  <c r="AT178" i="158"/>
  <c r="AS178" i="158"/>
  <c r="AQ178" i="158"/>
  <c r="AP178" i="158"/>
  <c r="AO178" i="158"/>
  <c r="AN178" i="158"/>
  <c r="AH178" i="158"/>
  <c r="AG178" i="158"/>
  <c r="AF178" i="158"/>
  <c r="AE178" i="158"/>
  <c r="AD178" i="158"/>
  <c r="AC178" i="158"/>
  <c r="AB178" i="158"/>
  <c r="AA178" i="158"/>
  <c r="B178" i="158"/>
  <c r="A178" i="158"/>
  <c r="AU177" i="158"/>
  <c r="AT177" i="158"/>
  <c r="AS177" i="158"/>
  <c r="AQ177" i="158"/>
  <c r="AP177" i="158"/>
  <c r="AI177" i="158"/>
  <c r="AH177" i="158"/>
  <c r="AG177" i="158"/>
  <c r="AF177" i="158"/>
  <c r="AE177" i="158"/>
  <c r="AD177" i="158"/>
  <c r="AC177" i="158"/>
  <c r="AB177" i="158"/>
  <c r="AA177" i="158"/>
  <c r="B177" i="158"/>
  <c r="A177" i="158"/>
  <c r="AZ176" i="158"/>
  <c r="AY176" i="158"/>
  <c r="AX176" i="158"/>
  <c r="AW176" i="158"/>
  <c r="AV176" i="158"/>
  <c r="AU176" i="158"/>
  <c r="AI176" i="158" s="1"/>
  <c r="AT176" i="158"/>
  <c r="AS176" i="158"/>
  <c r="AQ176" i="158"/>
  <c r="AP176" i="158"/>
  <c r="AN176" i="158"/>
  <c r="AM176" i="158"/>
  <c r="AL176" i="158"/>
  <c r="AJ176" i="158"/>
  <c r="AH176" i="158"/>
  <c r="AG176" i="158"/>
  <c r="AF176" i="158"/>
  <c r="AE176" i="158"/>
  <c r="AD176" i="158"/>
  <c r="AC176" i="158"/>
  <c r="AB176" i="158"/>
  <c r="AA176" i="158"/>
  <c r="B176" i="158"/>
  <c r="A176" i="158"/>
  <c r="AW175" i="158"/>
  <c r="AU175" i="158"/>
  <c r="AI175" i="158" s="1"/>
  <c r="AT175" i="158"/>
  <c r="AS175" i="158"/>
  <c r="AQ175" i="158"/>
  <c r="AP175" i="158"/>
  <c r="AM175" i="158"/>
  <c r="AL175" i="158"/>
  <c r="AJ175" i="158"/>
  <c r="AH175" i="158"/>
  <c r="AG175" i="158"/>
  <c r="AF175" i="158"/>
  <c r="AE175" i="158"/>
  <c r="AD175" i="158"/>
  <c r="AC175" i="158"/>
  <c r="AB175" i="158"/>
  <c r="AA175" i="158"/>
  <c r="B175" i="158"/>
  <c r="A175" i="158"/>
  <c r="AZ174" i="158"/>
  <c r="AY174" i="158"/>
  <c r="AX174" i="158"/>
  <c r="AV174" i="158"/>
  <c r="AU174" i="158"/>
  <c r="AT174" i="158"/>
  <c r="AS174" i="158"/>
  <c r="AQ174" i="158"/>
  <c r="AP174" i="158"/>
  <c r="AO174" i="158"/>
  <c r="AN174" i="158"/>
  <c r="AM174" i="158"/>
  <c r="AL174" i="158"/>
  <c r="AJ174" i="158"/>
  <c r="AI174" i="158"/>
  <c r="AH174" i="158"/>
  <c r="AG174" i="158"/>
  <c r="AF174" i="158"/>
  <c r="AE174" i="158"/>
  <c r="AD174" i="158"/>
  <c r="AC174" i="158"/>
  <c r="AB174" i="158"/>
  <c r="AA174" i="158"/>
  <c r="B174" i="158"/>
  <c r="AK174" i="158" s="1"/>
  <c r="A174" i="158"/>
  <c r="AZ173" i="158"/>
  <c r="AY173" i="158"/>
  <c r="AX173" i="158"/>
  <c r="AW173" i="158"/>
  <c r="AU173" i="158"/>
  <c r="AI173" i="158" s="1"/>
  <c r="AT173" i="158"/>
  <c r="AS173" i="158"/>
  <c r="AQ173" i="158"/>
  <c r="AP173" i="158"/>
  <c r="AM173" i="158"/>
  <c r="AK173" i="158"/>
  <c r="AJ173" i="158"/>
  <c r="AH173" i="158"/>
  <c r="AG173" i="158"/>
  <c r="AF173" i="158"/>
  <c r="AE173" i="158"/>
  <c r="AD173" i="158"/>
  <c r="AC173" i="158"/>
  <c r="AB173" i="158"/>
  <c r="AA173" i="158"/>
  <c r="B173" i="158"/>
  <c r="AV173" i="158" s="1"/>
  <c r="A173" i="158"/>
  <c r="AZ172" i="158"/>
  <c r="AX172" i="158"/>
  <c r="AW172" i="158"/>
  <c r="AV172" i="158"/>
  <c r="AU172" i="158"/>
  <c r="AT172" i="158"/>
  <c r="AS172" i="158"/>
  <c r="AQ172" i="158"/>
  <c r="AP172" i="158"/>
  <c r="AO172" i="158"/>
  <c r="AN172" i="158"/>
  <c r="AI172" i="158"/>
  <c r="AH172" i="158"/>
  <c r="AG172" i="158"/>
  <c r="AF172" i="158"/>
  <c r="AE172" i="158"/>
  <c r="AD172" i="158"/>
  <c r="AC172" i="158"/>
  <c r="AB172" i="158"/>
  <c r="AA172" i="158"/>
  <c r="B172" i="158"/>
  <c r="AM172" i="158" s="1"/>
  <c r="A172" i="158"/>
  <c r="AZ171" i="158"/>
  <c r="AW171" i="158"/>
  <c r="AV171" i="158"/>
  <c r="AU171" i="158"/>
  <c r="AT171" i="158"/>
  <c r="AS171" i="158"/>
  <c r="AQ171" i="158"/>
  <c r="AP171" i="158"/>
  <c r="AN171" i="158"/>
  <c r="AM171" i="158"/>
  <c r="AK171" i="158"/>
  <c r="AJ171" i="158"/>
  <c r="AI171" i="158"/>
  <c r="AH171" i="158"/>
  <c r="AG171" i="158"/>
  <c r="AF171" i="158"/>
  <c r="AE171" i="158"/>
  <c r="AD171" i="158"/>
  <c r="AC171" i="158"/>
  <c r="AB171" i="158"/>
  <c r="AA171" i="158"/>
  <c r="B171" i="158"/>
  <c r="A171" i="158"/>
  <c r="AZ170" i="158"/>
  <c r="AY170" i="158"/>
  <c r="AW170" i="158"/>
  <c r="AV170" i="158"/>
  <c r="AU170" i="158"/>
  <c r="AT170" i="158"/>
  <c r="AS170" i="158"/>
  <c r="AQ170" i="158"/>
  <c r="AP170" i="158"/>
  <c r="AO170" i="158"/>
  <c r="AN170" i="158"/>
  <c r="AM170" i="158"/>
  <c r="AL170" i="158"/>
  <c r="AK170" i="158"/>
  <c r="AJ170" i="158"/>
  <c r="AI170" i="158"/>
  <c r="AH170" i="158"/>
  <c r="AG170" i="158"/>
  <c r="AF170" i="158"/>
  <c r="AE170" i="158"/>
  <c r="AD170" i="158"/>
  <c r="AC170" i="158"/>
  <c r="AB170" i="158"/>
  <c r="AA170" i="158"/>
  <c r="B170" i="158"/>
  <c r="AX170" i="158" s="1"/>
  <c r="A170" i="158"/>
  <c r="AU169" i="158"/>
  <c r="AI169" i="158" s="1"/>
  <c r="AT169" i="158"/>
  <c r="AS169" i="158"/>
  <c r="AQ169" i="158"/>
  <c r="AP169" i="158"/>
  <c r="AH169" i="158"/>
  <c r="AG169" i="158"/>
  <c r="AF169" i="158"/>
  <c r="AE169" i="158"/>
  <c r="AD169" i="158"/>
  <c r="AC169" i="158"/>
  <c r="AB169" i="158"/>
  <c r="AA169" i="158"/>
  <c r="B169" i="158"/>
  <c r="A169" i="158"/>
  <c r="AV168" i="158"/>
  <c r="AU168" i="158"/>
  <c r="AT168" i="158"/>
  <c r="AS168" i="158"/>
  <c r="AQ168" i="158"/>
  <c r="AP168" i="158"/>
  <c r="AN168" i="158"/>
  <c r="AM168" i="158"/>
  <c r="AL168" i="158"/>
  <c r="AI168" i="158"/>
  <c r="AH168" i="158"/>
  <c r="AG168" i="158"/>
  <c r="AF168" i="158"/>
  <c r="AE168" i="158"/>
  <c r="AD168" i="158"/>
  <c r="AC168" i="158"/>
  <c r="AB168" i="158"/>
  <c r="AA168" i="158"/>
  <c r="B168" i="158"/>
  <c r="A168" i="158"/>
  <c r="AZ167" i="158"/>
  <c r="AY167" i="158"/>
  <c r="AW167" i="158"/>
  <c r="AV167" i="158"/>
  <c r="AU167" i="158"/>
  <c r="AT167" i="158"/>
  <c r="AS167" i="158"/>
  <c r="AQ167" i="158"/>
  <c r="AP167" i="158"/>
  <c r="AN167" i="158"/>
  <c r="AL167" i="158"/>
  <c r="AJ167" i="158"/>
  <c r="AI167" i="158"/>
  <c r="AH167" i="158"/>
  <c r="AG167" i="158"/>
  <c r="AF167" i="158"/>
  <c r="AE167" i="158"/>
  <c r="AD167" i="158"/>
  <c r="AC167" i="158"/>
  <c r="AB167" i="158"/>
  <c r="AA167" i="158"/>
  <c r="B167" i="158"/>
  <c r="A167" i="158"/>
  <c r="AU166" i="158"/>
  <c r="AI166" i="158" s="1"/>
  <c r="AT166" i="158"/>
  <c r="AS166" i="158"/>
  <c r="AQ166" i="158"/>
  <c r="AP166" i="158"/>
  <c r="AH166" i="158"/>
  <c r="AG166" i="158"/>
  <c r="AF166" i="158"/>
  <c r="AE166" i="158"/>
  <c r="AD166" i="158"/>
  <c r="AC166" i="158"/>
  <c r="AB166" i="158"/>
  <c r="AA166" i="158"/>
  <c r="B166" i="158"/>
  <c r="A166" i="158"/>
  <c r="AZ165" i="158"/>
  <c r="AY165" i="158"/>
  <c r="AW165" i="158"/>
  <c r="AV165" i="158"/>
  <c r="AU165" i="158"/>
  <c r="AT165" i="158"/>
  <c r="AS165" i="158"/>
  <c r="AQ165" i="158"/>
  <c r="AP165" i="158"/>
  <c r="AI165" i="158"/>
  <c r="AH165" i="158"/>
  <c r="AG165" i="158"/>
  <c r="AF165" i="158"/>
  <c r="AE165" i="158"/>
  <c r="AD165" i="158"/>
  <c r="AC165" i="158"/>
  <c r="AB165" i="158"/>
  <c r="AA165" i="158"/>
  <c r="B165" i="158"/>
  <c r="A165" i="158"/>
  <c r="AZ164" i="158"/>
  <c r="AY164" i="158"/>
  <c r="AX164" i="158"/>
  <c r="AW164" i="158"/>
  <c r="AV164" i="158"/>
  <c r="AU164" i="158"/>
  <c r="AI164" i="158" s="1"/>
  <c r="AT164" i="158"/>
  <c r="AS164" i="158"/>
  <c r="AQ164" i="158"/>
  <c r="AP164" i="158"/>
  <c r="AN164" i="158"/>
  <c r="AM164" i="158"/>
  <c r="AL164" i="158"/>
  <c r="AJ164" i="158"/>
  <c r="AH164" i="158"/>
  <c r="AG164" i="158"/>
  <c r="AF164" i="158"/>
  <c r="AE164" i="158"/>
  <c r="AD164" i="158"/>
  <c r="AC164" i="158"/>
  <c r="AB164" i="158"/>
  <c r="AA164" i="158"/>
  <c r="B164" i="158"/>
  <c r="A164" i="158"/>
  <c r="AU163" i="158"/>
  <c r="AV163" i="158" s="1"/>
  <c r="AS163" i="158"/>
  <c r="AQ163" i="158"/>
  <c r="AP163" i="158"/>
  <c r="AG163" i="158"/>
  <c r="AF163" i="158"/>
  <c r="AE163" i="158"/>
  <c r="AD163" i="158"/>
  <c r="AC163" i="158"/>
  <c r="AB163" i="158"/>
  <c r="AA163" i="158"/>
  <c r="B163" i="158"/>
  <c r="AY163" i="158" s="1"/>
  <c r="A163" i="158"/>
  <c r="AU162" i="158"/>
  <c r="AI162" i="158" s="1"/>
  <c r="AS162" i="158"/>
  <c r="AQ162" i="158"/>
  <c r="AP162" i="158"/>
  <c r="AG162" i="158"/>
  <c r="AF162" i="158"/>
  <c r="AE162" i="158"/>
  <c r="AD162" i="158"/>
  <c r="AC162" i="158"/>
  <c r="AB162" i="158"/>
  <c r="AA162" i="158"/>
  <c r="B162" i="158"/>
  <c r="AX162" i="158" s="1"/>
  <c r="A162" i="158"/>
  <c r="AU161" i="158"/>
  <c r="AI161" i="158" s="1"/>
  <c r="AS161" i="158"/>
  <c r="AQ161" i="158"/>
  <c r="AP161" i="158"/>
  <c r="AG161" i="158"/>
  <c r="AF161" i="158"/>
  <c r="AE161" i="158"/>
  <c r="AD161" i="158"/>
  <c r="AC161" i="158"/>
  <c r="AB161" i="158"/>
  <c r="AA161" i="158"/>
  <c r="B161" i="158"/>
  <c r="AY161" i="158" s="1"/>
  <c r="A161" i="158"/>
  <c r="AU160" i="158"/>
  <c r="AI160" i="158" s="1"/>
  <c r="AS160" i="158"/>
  <c r="AQ160" i="158"/>
  <c r="AP160" i="158"/>
  <c r="AG160" i="158"/>
  <c r="AF160" i="158"/>
  <c r="AE160" i="158"/>
  <c r="AD160" i="158"/>
  <c r="AC160" i="158"/>
  <c r="AB160" i="158"/>
  <c r="AA160" i="158"/>
  <c r="B160" i="158"/>
  <c r="AY160" i="158" s="1"/>
  <c r="A160" i="158"/>
  <c r="AU159" i="158"/>
  <c r="AI159" i="158" s="1"/>
  <c r="AS159" i="158"/>
  <c r="AQ159" i="158"/>
  <c r="AP159" i="158"/>
  <c r="AG159" i="158"/>
  <c r="AF159" i="158"/>
  <c r="AE159" i="158"/>
  <c r="AD159" i="158"/>
  <c r="AC159" i="158"/>
  <c r="AB159" i="158"/>
  <c r="AA159" i="158"/>
  <c r="B159" i="158"/>
  <c r="AW159" i="158" s="1"/>
  <c r="A159" i="158"/>
  <c r="AU158" i="158"/>
  <c r="AI158" i="158" s="1"/>
  <c r="AS158" i="158"/>
  <c r="AQ158" i="158"/>
  <c r="AP158" i="158"/>
  <c r="AG158" i="158"/>
  <c r="AF158" i="158"/>
  <c r="AE158" i="158"/>
  <c r="AH158" i="158" s="1"/>
  <c r="AO158" i="158" s="1"/>
  <c r="AD158" i="158"/>
  <c r="AC158" i="158"/>
  <c r="AB158" i="158"/>
  <c r="AA158" i="158"/>
  <c r="B158" i="158"/>
  <c r="AK158" i="158" s="1"/>
  <c r="A158" i="158"/>
  <c r="AU157" i="158"/>
  <c r="AI157" i="158" s="1"/>
  <c r="AS157" i="158"/>
  <c r="AQ157" i="158"/>
  <c r="AP157" i="158"/>
  <c r="AG157" i="158"/>
  <c r="AF157" i="158"/>
  <c r="AE157" i="158"/>
  <c r="AD157" i="158"/>
  <c r="AC157" i="158"/>
  <c r="AB157" i="158"/>
  <c r="AA157" i="158"/>
  <c r="B157" i="158"/>
  <c r="AX157" i="158" s="1"/>
  <c r="A157" i="158"/>
  <c r="AU156" i="158"/>
  <c r="AI156" i="158" s="1"/>
  <c r="AS156" i="158"/>
  <c r="AQ156" i="158"/>
  <c r="AP156" i="158"/>
  <c r="AG156" i="158"/>
  <c r="AF156" i="158"/>
  <c r="AE156" i="158"/>
  <c r="AD156" i="158"/>
  <c r="AC156" i="158"/>
  <c r="AB156" i="158"/>
  <c r="AA156" i="158"/>
  <c r="B156" i="158"/>
  <c r="AN156" i="158" s="1"/>
  <c r="A156" i="158"/>
  <c r="AU155" i="158"/>
  <c r="AI155" i="158" s="1"/>
  <c r="AS155" i="158"/>
  <c r="AQ155" i="158"/>
  <c r="AP155" i="158"/>
  <c r="AG155" i="158"/>
  <c r="AF155" i="158"/>
  <c r="AE155" i="158"/>
  <c r="AD155" i="158"/>
  <c r="AC155" i="158"/>
  <c r="AB155" i="158"/>
  <c r="AA155" i="158"/>
  <c r="B155" i="158"/>
  <c r="A155" i="158"/>
  <c r="AU154" i="158"/>
  <c r="AI154" i="158" s="1"/>
  <c r="AS154" i="158"/>
  <c r="AQ154" i="158"/>
  <c r="AP154" i="158"/>
  <c r="AG154" i="158"/>
  <c r="AF154" i="158"/>
  <c r="AE154" i="158"/>
  <c r="AD154" i="158"/>
  <c r="AC154" i="158"/>
  <c r="AB154" i="158"/>
  <c r="AA154" i="158"/>
  <c r="B154" i="158"/>
  <c r="A154" i="158"/>
  <c r="AU153" i="158"/>
  <c r="AI153" i="158" s="1"/>
  <c r="AS153" i="158"/>
  <c r="AQ153" i="158"/>
  <c r="AP153" i="158"/>
  <c r="AL153" i="158"/>
  <c r="AG153" i="158"/>
  <c r="AF153" i="158"/>
  <c r="AE153" i="158"/>
  <c r="AD153" i="158"/>
  <c r="AC153" i="158"/>
  <c r="AB153" i="158"/>
  <c r="AA153" i="158"/>
  <c r="B153" i="158"/>
  <c r="AW153" i="158" s="1"/>
  <c r="A153" i="158"/>
  <c r="AU152" i="158"/>
  <c r="AI152" i="158" s="1"/>
  <c r="AS152" i="158"/>
  <c r="AQ152" i="158"/>
  <c r="AP152" i="158"/>
  <c r="AG152" i="158"/>
  <c r="AF152" i="158"/>
  <c r="AE152" i="158"/>
  <c r="AD152" i="158"/>
  <c r="AC152" i="158"/>
  <c r="AB152" i="158"/>
  <c r="AA152" i="158"/>
  <c r="B152" i="158"/>
  <c r="A152" i="158"/>
  <c r="AU151" i="158"/>
  <c r="AI151" i="158" s="1"/>
  <c r="AS151" i="158"/>
  <c r="AQ151" i="158"/>
  <c r="AP151" i="158"/>
  <c r="AG151" i="158"/>
  <c r="AF151" i="158"/>
  <c r="AE151" i="158"/>
  <c r="AD151" i="158"/>
  <c r="AC151" i="158"/>
  <c r="AB151" i="158"/>
  <c r="AA151" i="158"/>
  <c r="B151" i="158"/>
  <c r="A151" i="158"/>
  <c r="AU150" i="158"/>
  <c r="AI150" i="158" s="1"/>
  <c r="AS150" i="158"/>
  <c r="AQ150" i="158"/>
  <c r="AP150" i="158"/>
  <c r="AG150" i="158"/>
  <c r="AF150" i="158"/>
  <c r="AE150" i="158"/>
  <c r="AD150" i="158"/>
  <c r="AC150" i="158"/>
  <c r="AB150" i="158"/>
  <c r="AA150" i="158"/>
  <c r="B150" i="158"/>
  <c r="AW150" i="158" s="1"/>
  <c r="A150" i="158"/>
  <c r="AU149" i="158"/>
  <c r="AI149" i="158" s="1"/>
  <c r="AS149" i="158"/>
  <c r="AQ149" i="158"/>
  <c r="AP149" i="158"/>
  <c r="AG149" i="158"/>
  <c r="AF149" i="158"/>
  <c r="AE149" i="158"/>
  <c r="AD149" i="158"/>
  <c r="AC149" i="158"/>
  <c r="AB149" i="158"/>
  <c r="AA149" i="158"/>
  <c r="B149" i="158"/>
  <c r="AL149" i="158" s="1"/>
  <c r="A149" i="158"/>
  <c r="AU148" i="158"/>
  <c r="AI148" i="158" s="1"/>
  <c r="AS148" i="158"/>
  <c r="AQ148" i="158"/>
  <c r="AP148" i="158"/>
  <c r="AG148" i="158"/>
  <c r="AF148" i="158"/>
  <c r="AE148" i="158"/>
  <c r="AD148" i="158"/>
  <c r="AC148" i="158"/>
  <c r="AB148" i="158"/>
  <c r="AA148" i="158"/>
  <c r="B148" i="158"/>
  <c r="AN148" i="158" s="1"/>
  <c r="A148" i="158"/>
  <c r="AU147" i="158"/>
  <c r="AI147" i="158" s="1"/>
  <c r="AS147" i="158"/>
  <c r="AQ147" i="158"/>
  <c r="AP147" i="158"/>
  <c r="AG147" i="158"/>
  <c r="AF147" i="158"/>
  <c r="AE147" i="158"/>
  <c r="AD147" i="158"/>
  <c r="AC147" i="158"/>
  <c r="AB147" i="158"/>
  <c r="AA147" i="158"/>
  <c r="B147" i="158"/>
  <c r="AY147" i="158" s="1"/>
  <c r="A147" i="158"/>
  <c r="AU146" i="158"/>
  <c r="AI146" i="158" s="1"/>
  <c r="AS146" i="158"/>
  <c r="AQ146" i="158"/>
  <c r="AP146" i="158"/>
  <c r="AG146" i="158"/>
  <c r="AF146" i="158"/>
  <c r="AE146" i="158"/>
  <c r="AD146" i="158"/>
  <c r="AC146" i="158"/>
  <c r="AB146" i="158"/>
  <c r="AA146" i="158"/>
  <c r="B146" i="158"/>
  <c r="AX146" i="158" s="1"/>
  <c r="A146" i="158"/>
  <c r="AU145" i="158"/>
  <c r="AI145" i="158" s="1"/>
  <c r="AS145" i="158"/>
  <c r="AQ145" i="158"/>
  <c r="AP145" i="158"/>
  <c r="AG145" i="158"/>
  <c r="AF145" i="158"/>
  <c r="AE145" i="158"/>
  <c r="AD145" i="158"/>
  <c r="AC145" i="158"/>
  <c r="AB145" i="158"/>
  <c r="AA145" i="158"/>
  <c r="B145" i="158"/>
  <c r="AN145" i="158" s="1"/>
  <c r="A145" i="158"/>
  <c r="AU144" i="158"/>
  <c r="AI144" i="158" s="1"/>
  <c r="AS144" i="158"/>
  <c r="AQ144" i="158"/>
  <c r="AP144" i="158"/>
  <c r="AG144" i="158"/>
  <c r="AF144" i="158"/>
  <c r="AE144" i="158"/>
  <c r="AD144" i="158"/>
  <c r="AC144" i="158"/>
  <c r="AB144" i="158"/>
  <c r="AA144" i="158"/>
  <c r="B144" i="158"/>
  <c r="A144" i="158"/>
  <c r="AU143" i="158"/>
  <c r="AI143" i="158" s="1"/>
  <c r="AS143" i="158"/>
  <c r="AQ143" i="158"/>
  <c r="AP143" i="158"/>
  <c r="AG143" i="158"/>
  <c r="AF143" i="158"/>
  <c r="AE143" i="158"/>
  <c r="AD143" i="158"/>
  <c r="AC143" i="158"/>
  <c r="AB143" i="158"/>
  <c r="AA143" i="158"/>
  <c r="B143" i="158"/>
  <c r="AW143" i="158" s="1"/>
  <c r="A143" i="158"/>
  <c r="AU142" i="158"/>
  <c r="AI142" i="158" s="1"/>
  <c r="AS142" i="158"/>
  <c r="AQ142" i="158"/>
  <c r="AP142" i="158"/>
  <c r="AG142" i="158"/>
  <c r="AF142" i="158"/>
  <c r="AE142" i="158"/>
  <c r="AD142" i="158"/>
  <c r="AC142" i="158"/>
  <c r="AB142" i="158"/>
  <c r="AA142" i="158"/>
  <c r="B142" i="158"/>
  <c r="AW142" i="158" s="1"/>
  <c r="A142" i="158"/>
  <c r="AU141" i="158"/>
  <c r="AI141" i="158" s="1"/>
  <c r="AS141" i="158"/>
  <c r="AQ141" i="158"/>
  <c r="AP141" i="158"/>
  <c r="AG141" i="158"/>
  <c r="AF141" i="158"/>
  <c r="AE141" i="158"/>
  <c r="AD141" i="158"/>
  <c r="AC141" i="158"/>
  <c r="AB141" i="158"/>
  <c r="AA141" i="158"/>
  <c r="B141" i="158"/>
  <c r="AM141" i="158" s="1"/>
  <c r="A141" i="158"/>
  <c r="AU140" i="158"/>
  <c r="AS140" i="158"/>
  <c r="AQ140" i="158"/>
  <c r="AP140" i="158"/>
  <c r="AG140" i="158"/>
  <c r="AF140" i="158"/>
  <c r="AE140" i="158"/>
  <c r="AD140" i="158"/>
  <c r="AC140" i="158"/>
  <c r="AB140" i="158"/>
  <c r="AA140" i="158"/>
  <c r="B140" i="158"/>
  <c r="AN140" i="158" s="1"/>
  <c r="A140" i="158"/>
  <c r="AU139" i="158"/>
  <c r="AI139" i="158" s="1"/>
  <c r="AS139" i="158"/>
  <c r="AQ139" i="158"/>
  <c r="AP139" i="158"/>
  <c r="AG139" i="158"/>
  <c r="AF139" i="158"/>
  <c r="AE139" i="158"/>
  <c r="AD139" i="158"/>
  <c r="AC139" i="158"/>
  <c r="AB139" i="158"/>
  <c r="AA139" i="158"/>
  <c r="B139" i="158"/>
  <c r="AY139" i="158" s="1"/>
  <c r="A139" i="158"/>
  <c r="AU138" i="158"/>
  <c r="AI138" i="158" s="1"/>
  <c r="AS138" i="158"/>
  <c r="AQ138" i="158"/>
  <c r="AP138" i="158"/>
  <c r="AG138" i="158"/>
  <c r="AF138" i="158"/>
  <c r="AE138" i="158"/>
  <c r="AD138" i="158"/>
  <c r="AC138" i="158"/>
  <c r="AB138" i="158"/>
  <c r="AA138" i="158"/>
  <c r="B138" i="158"/>
  <c r="AX138" i="158" s="1"/>
  <c r="A138" i="158"/>
  <c r="AU137" i="158"/>
  <c r="AI137" i="158" s="1"/>
  <c r="AS137" i="158"/>
  <c r="AQ137" i="158"/>
  <c r="AP137" i="158"/>
  <c r="AG137" i="158"/>
  <c r="AF137" i="158"/>
  <c r="AE137" i="158"/>
  <c r="AD137" i="158"/>
  <c r="AC137" i="158"/>
  <c r="AB137" i="158"/>
  <c r="AA137" i="158"/>
  <c r="B137" i="158"/>
  <c r="A137" i="158"/>
  <c r="AU136" i="158"/>
  <c r="AI136" i="158" s="1"/>
  <c r="AS136" i="158"/>
  <c r="AQ136" i="158"/>
  <c r="AP136" i="158"/>
  <c r="AG136" i="158"/>
  <c r="AF136" i="158"/>
  <c r="AE136" i="158"/>
  <c r="AD136" i="158"/>
  <c r="AC136" i="158"/>
  <c r="AB136" i="158"/>
  <c r="AA136" i="158"/>
  <c r="B136" i="158"/>
  <c r="AY136" i="158" s="1"/>
  <c r="A136" i="158"/>
  <c r="AU135" i="158"/>
  <c r="AI135" i="158" s="1"/>
  <c r="AS135" i="158"/>
  <c r="AQ135" i="158"/>
  <c r="AP135" i="158"/>
  <c r="AG135" i="158"/>
  <c r="AF135" i="158"/>
  <c r="AE135" i="158"/>
  <c r="AD135" i="158"/>
  <c r="AC135" i="158"/>
  <c r="AB135" i="158"/>
  <c r="AA135" i="158"/>
  <c r="B135" i="158"/>
  <c r="AM135" i="158" s="1"/>
  <c r="A135" i="158"/>
  <c r="AU134" i="158"/>
  <c r="AS134" i="158"/>
  <c r="AQ134" i="158"/>
  <c r="AP134" i="158"/>
  <c r="AG134" i="158"/>
  <c r="AF134" i="158"/>
  <c r="AE134" i="158"/>
  <c r="AD134" i="158"/>
  <c r="AC134" i="158"/>
  <c r="AB134" i="158"/>
  <c r="AA134" i="158"/>
  <c r="B134" i="158"/>
  <c r="AK134" i="158" s="1"/>
  <c r="A134" i="158"/>
  <c r="AU133" i="158"/>
  <c r="AI133" i="158" s="1"/>
  <c r="AS133" i="158"/>
  <c r="AQ133" i="158"/>
  <c r="AP133" i="158"/>
  <c r="AG133" i="158"/>
  <c r="AF133" i="158"/>
  <c r="AE133" i="158"/>
  <c r="AD133" i="158"/>
  <c r="AC133" i="158"/>
  <c r="AB133" i="158"/>
  <c r="AA133" i="158"/>
  <c r="B133" i="158"/>
  <c r="AJ133" i="158" s="1"/>
  <c r="A133" i="158"/>
  <c r="AU132" i="158"/>
  <c r="AS132" i="158"/>
  <c r="AQ132" i="158"/>
  <c r="AP132" i="158"/>
  <c r="AI132" i="158"/>
  <c r="AG132" i="158"/>
  <c r="AF132" i="158"/>
  <c r="AE132" i="158"/>
  <c r="AD132" i="158"/>
  <c r="AC132" i="158"/>
  <c r="AB132" i="158"/>
  <c r="AA132" i="158"/>
  <c r="B132" i="158"/>
  <c r="AW132" i="158" s="1"/>
  <c r="A132" i="158"/>
  <c r="AU131" i="158"/>
  <c r="AI131" i="158" s="1"/>
  <c r="AS131" i="158"/>
  <c r="AQ131" i="158"/>
  <c r="AP131" i="158"/>
  <c r="AG131" i="158"/>
  <c r="AF131" i="158"/>
  <c r="AE131" i="158"/>
  <c r="AD131" i="158"/>
  <c r="AC131" i="158"/>
  <c r="AB131" i="158"/>
  <c r="AA131" i="158"/>
  <c r="B131" i="158"/>
  <c r="AY131" i="158" s="1"/>
  <c r="A131" i="158"/>
  <c r="AU130" i="158"/>
  <c r="AI130" i="158" s="1"/>
  <c r="AS130" i="158"/>
  <c r="AQ130" i="158"/>
  <c r="AP130" i="158"/>
  <c r="AG130" i="158"/>
  <c r="AF130" i="158"/>
  <c r="AE130" i="158"/>
  <c r="AD130" i="158"/>
  <c r="AC130" i="158"/>
  <c r="AB130" i="158"/>
  <c r="AA130" i="158"/>
  <c r="B130" i="158"/>
  <c r="A130" i="158"/>
  <c r="AU129" i="158"/>
  <c r="AS129" i="158"/>
  <c r="AQ129" i="158"/>
  <c r="AP129" i="158"/>
  <c r="AJ129" i="158"/>
  <c r="AG129" i="158"/>
  <c r="AF129" i="158"/>
  <c r="AE129" i="158"/>
  <c r="AD129" i="158"/>
  <c r="AC129" i="158"/>
  <c r="AB129" i="158"/>
  <c r="AA129" i="158"/>
  <c r="B129" i="158"/>
  <c r="AN129" i="158" s="1"/>
  <c r="A129" i="158"/>
  <c r="AU128" i="158"/>
  <c r="AI128" i="158" s="1"/>
  <c r="AS128" i="158"/>
  <c r="AQ128" i="158"/>
  <c r="AP128" i="158"/>
  <c r="AG128" i="158"/>
  <c r="AF128" i="158"/>
  <c r="AE128" i="158"/>
  <c r="AD128" i="158"/>
  <c r="AC128" i="158"/>
  <c r="AB128" i="158"/>
  <c r="AA128" i="158"/>
  <c r="B128" i="158"/>
  <c r="AY128" i="158" s="1"/>
  <c r="A128" i="158"/>
  <c r="AU127" i="158"/>
  <c r="AI127" i="158" s="1"/>
  <c r="AS127" i="158"/>
  <c r="AQ127" i="158"/>
  <c r="AP127" i="158"/>
  <c r="AG127" i="158"/>
  <c r="AF127" i="158"/>
  <c r="AE127" i="158"/>
  <c r="AD127" i="158"/>
  <c r="AC127" i="158"/>
  <c r="AB127" i="158"/>
  <c r="AA127" i="158"/>
  <c r="B127" i="158"/>
  <c r="AY127" i="158" s="1"/>
  <c r="A127" i="158"/>
  <c r="AU126" i="158"/>
  <c r="AI126" i="158" s="1"/>
  <c r="AS126" i="158"/>
  <c r="AQ126" i="158"/>
  <c r="AT126" i="158" s="1"/>
  <c r="AP126" i="158"/>
  <c r="AG126" i="158"/>
  <c r="AF126" i="158"/>
  <c r="AE126" i="158"/>
  <c r="AD126" i="158"/>
  <c r="AC126" i="158"/>
  <c r="AB126" i="158"/>
  <c r="AA126" i="158"/>
  <c r="B126" i="158"/>
  <c r="AN126" i="158" s="1"/>
  <c r="A126" i="158"/>
  <c r="AU125" i="158"/>
  <c r="AI125" i="158" s="1"/>
  <c r="AS125" i="158"/>
  <c r="AQ125" i="158"/>
  <c r="AP125" i="158"/>
  <c r="AG125" i="158"/>
  <c r="AF125" i="158"/>
  <c r="AE125" i="158"/>
  <c r="AD125" i="158"/>
  <c r="AC125" i="158"/>
  <c r="AB125" i="158"/>
  <c r="AA125" i="158"/>
  <c r="B125" i="158"/>
  <c r="A125" i="158"/>
  <c r="AU124" i="158"/>
  <c r="AI124" i="158" s="1"/>
  <c r="AS124" i="158"/>
  <c r="AQ124" i="158"/>
  <c r="AP124" i="158"/>
  <c r="AG124" i="158"/>
  <c r="AF124" i="158"/>
  <c r="AE124" i="158"/>
  <c r="AD124" i="158"/>
  <c r="AC124" i="158"/>
  <c r="AB124" i="158"/>
  <c r="AA124" i="158"/>
  <c r="B124" i="158"/>
  <c r="AY124" i="158" s="1"/>
  <c r="A124" i="158"/>
  <c r="AU123" i="158"/>
  <c r="AI123" i="158" s="1"/>
  <c r="AS123" i="158"/>
  <c r="AQ123" i="158"/>
  <c r="AP123" i="158"/>
  <c r="AG123" i="158"/>
  <c r="AF123" i="158"/>
  <c r="AE123" i="158"/>
  <c r="AD123" i="158"/>
  <c r="AC123" i="158"/>
  <c r="AB123" i="158"/>
  <c r="AA123" i="158"/>
  <c r="B123" i="158"/>
  <c r="AX123" i="158" s="1"/>
  <c r="A123" i="158"/>
  <c r="AU122" i="158"/>
  <c r="AI122" i="158" s="1"/>
  <c r="AS122" i="158"/>
  <c r="AQ122" i="158"/>
  <c r="AP122" i="158"/>
  <c r="AG122" i="158"/>
  <c r="AF122" i="158"/>
  <c r="AE122" i="158"/>
  <c r="AD122" i="158"/>
  <c r="AC122" i="158"/>
  <c r="AB122" i="158"/>
  <c r="AA122" i="158"/>
  <c r="B122" i="158"/>
  <c r="AM122" i="158" s="1"/>
  <c r="A122" i="158"/>
  <c r="CS121" i="158"/>
  <c r="CR121" i="158" a="1"/>
  <c r="CR121" i="158" s="1"/>
  <c r="CT121" i="158" s="1"/>
  <c r="CQ121" i="158"/>
  <c r="AU121" i="158"/>
  <c r="AI121" i="158" s="1"/>
  <c r="AS121" i="158"/>
  <c r="AQ121" i="158"/>
  <c r="AP121" i="158"/>
  <c r="AG121" i="158"/>
  <c r="AF121" i="158"/>
  <c r="AE121" i="158"/>
  <c r="AD121" i="158"/>
  <c r="AC121" i="158"/>
  <c r="AB121" i="158"/>
  <c r="AA121" i="158"/>
  <c r="B121" i="158"/>
  <c r="A121" i="158"/>
  <c r="CS120" i="158"/>
  <c r="CR120" i="158" a="1"/>
  <c r="CR120" i="158" s="1"/>
  <c r="CT120" i="158" s="1"/>
  <c r="CQ120" i="158"/>
  <c r="AU120" i="158"/>
  <c r="AI120" i="158" s="1"/>
  <c r="AS120" i="158"/>
  <c r="AQ120" i="158"/>
  <c r="AP120" i="158"/>
  <c r="AG120" i="158"/>
  <c r="AF120" i="158"/>
  <c r="AE120" i="158"/>
  <c r="AD120" i="158"/>
  <c r="AC120" i="158"/>
  <c r="AB120" i="158"/>
  <c r="AA120" i="158"/>
  <c r="B120" i="158"/>
  <c r="A120" i="158"/>
  <c r="CS119" i="158"/>
  <c r="CR119" i="158" a="1"/>
  <c r="CR119" i="158" s="1"/>
  <c r="CT119" i="158" s="1"/>
  <c r="CQ119" i="158"/>
  <c r="AU119" i="158"/>
  <c r="AI119" i="158" s="1"/>
  <c r="AS119" i="158"/>
  <c r="AQ119" i="158"/>
  <c r="AP119" i="158"/>
  <c r="AG119" i="158"/>
  <c r="AF119" i="158"/>
  <c r="AE119" i="158"/>
  <c r="AD119" i="158"/>
  <c r="AC119" i="158"/>
  <c r="AB119" i="158"/>
  <c r="AA119" i="158"/>
  <c r="B119" i="158"/>
  <c r="AL119" i="158" s="1"/>
  <c r="A119" i="158"/>
  <c r="CS118" i="158"/>
  <c r="CR118" i="158" a="1"/>
  <c r="CR118" i="158" s="1"/>
  <c r="CT118" i="158" s="1"/>
  <c r="CQ118" i="158"/>
  <c r="AU118" i="158"/>
  <c r="AI118" i="158" s="1"/>
  <c r="AS118" i="158"/>
  <c r="AQ118" i="158"/>
  <c r="AP118" i="158"/>
  <c r="AG118" i="158"/>
  <c r="AF118" i="158"/>
  <c r="AE118" i="158"/>
  <c r="AD118" i="158"/>
  <c r="AC118" i="158"/>
  <c r="AB118" i="158"/>
  <c r="AA118" i="158"/>
  <c r="B118" i="158"/>
  <c r="AY118" i="158" s="1"/>
  <c r="A118" i="158"/>
  <c r="CS117" i="158"/>
  <c r="CR117" i="158" a="1"/>
  <c r="CR117" i="158" s="1"/>
  <c r="CT117" i="158" s="1"/>
  <c r="CQ117" i="158"/>
  <c r="AU117" i="158"/>
  <c r="AI117" i="158" s="1"/>
  <c r="AS117" i="158"/>
  <c r="AQ117" i="158"/>
  <c r="AP117" i="158"/>
  <c r="AG117" i="158"/>
  <c r="AF117" i="158"/>
  <c r="AE117" i="158"/>
  <c r="AD117" i="158"/>
  <c r="AC117" i="158"/>
  <c r="AB117" i="158"/>
  <c r="AA117" i="158"/>
  <c r="B117" i="158"/>
  <c r="AY117" i="158" s="1"/>
  <c r="A117" i="158"/>
  <c r="CS116" i="158"/>
  <c r="CR116" i="158" a="1"/>
  <c r="CR116" i="158" s="1"/>
  <c r="CT116" i="158" s="1"/>
  <c r="CQ116" i="158"/>
  <c r="AU116" i="158"/>
  <c r="AI116" i="158" s="1"/>
  <c r="AS116" i="158"/>
  <c r="AQ116" i="158"/>
  <c r="AP116" i="158"/>
  <c r="AG116" i="158"/>
  <c r="AF116" i="158"/>
  <c r="AE116" i="158"/>
  <c r="AD116" i="158"/>
  <c r="AC116" i="158"/>
  <c r="AB116" i="158"/>
  <c r="AA116" i="158"/>
  <c r="B116" i="158"/>
  <c r="AX116" i="158" s="1"/>
  <c r="A116" i="158"/>
  <c r="CS115" i="158"/>
  <c r="CR115" i="158" a="1"/>
  <c r="CR115" i="158" s="1"/>
  <c r="CT115" i="158" s="1"/>
  <c r="CQ115" i="158"/>
  <c r="AU115" i="158"/>
  <c r="AI115" i="158" s="1"/>
  <c r="AS115" i="158"/>
  <c r="AQ115" i="158"/>
  <c r="AP115" i="158"/>
  <c r="AG115" i="158"/>
  <c r="AF115" i="158"/>
  <c r="AE115" i="158"/>
  <c r="AD115" i="158"/>
  <c r="AC115" i="158"/>
  <c r="AB115" i="158"/>
  <c r="AA115" i="158"/>
  <c r="B115" i="158"/>
  <c r="AN115" i="158" s="1"/>
  <c r="A115" i="158"/>
  <c r="CS114" i="158"/>
  <c r="CR114" i="158" a="1"/>
  <c r="CR114" i="158" s="1"/>
  <c r="CT114" i="158" s="1"/>
  <c r="CQ114" i="158"/>
  <c r="AU114" i="158"/>
  <c r="AI114" i="158" s="1"/>
  <c r="AS114" i="158"/>
  <c r="AQ114" i="158"/>
  <c r="AP114" i="158"/>
  <c r="AG114" i="158"/>
  <c r="AF114" i="158"/>
  <c r="AE114" i="158"/>
  <c r="AD114" i="158"/>
  <c r="AC114" i="158"/>
  <c r="AB114" i="158"/>
  <c r="AA114" i="158"/>
  <c r="B114" i="158"/>
  <c r="AJ114" i="158" s="1"/>
  <c r="A114" i="158"/>
  <c r="CS113" i="158"/>
  <c r="CR113" i="158" a="1"/>
  <c r="CR113" i="158" s="1"/>
  <c r="CT113" i="158" s="1"/>
  <c r="CQ113" i="158"/>
  <c r="BW113" i="158"/>
  <c r="BV113" i="158"/>
  <c r="BT113" i="158"/>
  <c r="BS113" i="158"/>
  <c r="BR113" i="158" a="1"/>
  <c r="BR113" i="158" s="1"/>
  <c r="AU113" i="158"/>
  <c r="AI113" i="158" s="1"/>
  <c r="AS113" i="158"/>
  <c r="AQ113" i="158"/>
  <c r="AP113" i="158"/>
  <c r="AG113" i="158"/>
  <c r="AF113" i="158"/>
  <c r="AE113" i="158"/>
  <c r="AD113" i="158"/>
  <c r="AC113" i="158"/>
  <c r="AB113" i="158"/>
  <c r="AA113" i="158"/>
  <c r="B113" i="158"/>
  <c r="A113" i="158"/>
  <c r="CS112" i="158"/>
  <c r="CR112" i="158" a="1"/>
  <c r="CR112" i="158" s="1"/>
  <c r="CT112" i="158" s="1"/>
  <c r="CQ112" i="158"/>
  <c r="BW112" i="158"/>
  <c r="BV112" i="158"/>
  <c r="BT112" i="158"/>
  <c r="BS112" i="158"/>
  <c r="BR112" i="158" a="1"/>
  <c r="BR112" i="158" s="1"/>
  <c r="AU112" i="158"/>
  <c r="AI112" i="158" s="1"/>
  <c r="AS112" i="158"/>
  <c r="AQ112" i="158"/>
  <c r="AP112" i="158"/>
  <c r="AG112" i="158"/>
  <c r="AF112" i="158"/>
  <c r="AE112" i="158"/>
  <c r="AD112" i="158"/>
  <c r="AC112" i="158"/>
  <c r="AB112" i="158"/>
  <c r="AA112" i="158"/>
  <c r="B112" i="158"/>
  <c r="AW112" i="158" s="1"/>
  <c r="A112" i="158"/>
  <c r="CS111" i="158"/>
  <c r="CR111" i="158" a="1"/>
  <c r="CR111" i="158" s="1"/>
  <c r="CT111" i="158" s="1"/>
  <c r="CQ111" i="158"/>
  <c r="BW111" i="158"/>
  <c r="BV111" i="158"/>
  <c r="BT111" i="158"/>
  <c r="BS111" i="158"/>
  <c r="BR111" i="158" a="1"/>
  <c r="BR111" i="158" s="1"/>
  <c r="AU111" i="158"/>
  <c r="AI111" i="158" s="1"/>
  <c r="AS111" i="158"/>
  <c r="AQ111" i="158"/>
  <c r="AP111" i="158"/>
  <c r="AG111" i="158"/>
  <c r="AF111" i="158"/>
  <c r="AE111" i="158"/>
  <c r="AD111" i="158"/>
  <c r="AC111" i="158"/>
  <c r="AB111" i="158"/>
  <c r="AA111" i="158"/>
  <c r="B111" i="158"/>
  <c r="AY111" i="158" s="1"/>
  <c r="A111" i="158"/>
  <c r="CS110" i="158"/>
  <c r="CR110" i="158" a="1"/>
  <c r="CR110" i="158" s="1"/>
  <c r="CT110" i="158" s="1"/>
  <c r="CQ110" i="158"/>
  <c r="BW110" i="158"/>
  <c r="BV110" i="158"/>
  <c r="BT110" i="158"/>
  <c r="BS110" i="158"/>
  <c r="BR110" i="158" a="1"/>
  <c r="BR110" i="158" s="1"/>
  <c r="AU110" i="158"/>
  <c r="AI110" i="158" s="1"/>
  <c r="AS110" i="158"/>
  <c r="AQ110" i="158"/>
  <c r="AP110" i="158"/>
  <c r="AG110" i="158"/>
  <c r="AF110" i="158"/>
  <c r="AE110" i="158"/>
  <c r="AD110" i="158"/>
  <c r="AC110" i="158"/>
  <c r="AB110" i="158"/>
  <c r="AA110" i="158"/>
  <c r="B110" i="158"/>
  <c r="AJ110" i="158" s="1"/>
  <c r="A110" i="158"/>
  <c r="CS109" i="158"/>
  <c r="CR109" i="158" a="1"/>
  <c r="CR109" i="158" s="1"/>
  <c r="CT109" i="158" s="1"/>
  <c r="CQ109" i="158"/>
  <c r="BW109" i="158"/>
  <c r="BV109" i="158"/>
  <c r="BT109" i="158"/>
  <c r="BS109" i="158"/>
  <c r="BR109" i="158" a="1"/>
  <c r="BR109" i="158" s="1"/>
  <c r="AU109" i="158"/>
  <c r="AI109" i="158" s="1"/>
  <c r="AS109" i="158"/>
  <c r="AQ109" i="158"/>
  <c r="AP109" i="158"/>
  <c r="AG109" i="158"/>
  <c r="AF109" i="158"/>
  <c r="AE109" i="158"/>
  <c r="AD109" i="158"/>
  <c r="AC109" i="158"/>
  <c r="AB109" i="158"/>
  <c r="AA109" i="158"/>
  <c r="B109" i="158"/>
  <c r="AY109" i="158" s="1"/>
  <c r="A109" i="158"/>
  <c r="CS108" i="158"/>
  <c r="CR108" i="158" a="1"/>
  <c r="CR108" i="158" s="1"/>
  <c r="CT108" i="158" s="1"/>
  <c r="CQ108" i="158"/>
  <c r="BW108" i="158"/>
  <c r="BV108" i="158"/>
  <c r="BT108" i="158"/>
  <c r="BS108" i="158"/>
  <c r="BR108" i="158" a="1"/>
  <c r="BR108" i="158" s="1"/>
  <c r="AU108" i="158"/>
  <c r="AI108" i="158" s="1"/>
  <c r="AS108" i="158"/>
  <c r="AQ108" i="158"/>
  <c r="AP108" i="158"/>
  <c r="AG108" i="158"/>
  <c r="AF108" i="158"/>
  <c r="AE108" i="158"/>
  <c r="AD108" i="158"/>
  <c r="AC108" i="158"/>
  <c r="AB108" i="158"/>
  <c r="AA108" i="158"/>
  <c r="B108" i="158"/>
  <c r="AW108" i="158" s="1"/>
  <c r="A108" i="158"/>
  <c r="CS107" i="158"/>
  <c r="CR107" i="158" a="1"/>
  <c r="CR107" i="158" s="1"/>
  <c r="CT107" i="158" s="1"/>
  <c r="CQ107" i="158"/>
  <c r="BW107" i="158"/>
  <c r="BV107" i="158"/>
  <c r="BT107" i="158"/>
  <c r="BS107" i="158"/>
  <c r="BR107" i="158" a="1"/>
  <c r="BR107" i="158" s="1"/>
  <c r="AU107" i="158"/>
  <c r="AI107" i="158" s="1"/>
  <c r="AS107" i="158"/>
  <c r="AQ107" i="158"/>
  <c r="AP107" i="158"/>
  <c r="AG107" i="158"/>
  <c r="AF107" i="158"/>
  <c r="AE107" i="158"/>
  <c r="AD107" i="158"/>
  <c r="AC107" i="158"/>
  <c r="AB107" i="158"/>
  <c r="AA107" i="158"/>
  <c r="B107" i="158"/>
  <c r="AY107" i="158" s="1"/>
  <c r="A107" i="158"/>
  <c r="CS106" i="158"/>
  <c r="CR106" i="158" a="1"/>
  <c r="CR106" i="158" s="1"/>
  <c r="CT106" i="158" s="1"/>
  <c r="CQ106" i="158"/>
  <c r="BW106" i="158"/>
  <c r="BV106" i="158"/>
  <c r="BT106" i="158"/>
  <c r="BS106" i="158"/>
  <c r="BR106" i="158" a="1"/>
  <c r="BR106" i="158" s="1"/>
  <c r="AU106" i="158"/>
  <c r="AI106" i="158" s="1"/>
  <c r="AS106" i="158"/>
  <c r="AQ106" i="158"/>
  <c r="AP106" i="158"/>
  <c r="AG106" i="158"/>
  <c r="AF106" i="158"/>
  <c r="AE106" i="158"/>
  <c r="AD106" i="158"/>
  <c r="AC106" i="158"/>
  <c r="AB106" i="158"/>
  <c r="AA106" i="158"/>
  <c r="B106" i="158"/>
  <c r="AJ106" i="158" s="1"/>
  <c r="A106" i="158"/>
  <c r="CS105" i="158"/>
  <c r="CR105" i="158" a="1"/>
  <c r="CR105" i="158" s="1"/>
  <c r="CT105" i="158" s="1"/>
  <c r="CQ105" i="158"/>
  <c r="BW105" i="158"/>
  <c r="BV105" i="158"/>
  <c r="BT105" i="158"/>
  <c r="BS105" i="158"/>
  <c r="BR105" i="158" a="1"/>
  <c r="BR105" i="158" s="1"/>
  <c r="AU105" i="158"/>
  <c r="AI105" i="158" s="1"/>
  <c r="AS105" i="158"/>
  <c r="AQ105" i="158"/>
  <c r="AP105" i="158"/>
  <c r="AG105" i="158"/>
  <c r="AF105" i="158"/>
  <c r="AE105" i="158"/>
  <c r="AD105" i="158"/>
  <c r="AC105" i="158"/>
  <c r="AB105" i="158"/>
  <c r="AA105" i="158"/>
  <c r="B105" i="158"/>
  <c r="A105" i="158"/>
  <c r="CS104" i="158"/>
  <c r="CR104" i="158" a="1"/>
  <c r="CR104" i="158" s="1"/>
  <c r="CT104" i="158" s="1"/>
  <c r="CQ104" i="158"/>
  <c r="BW104" i="158"/>
  <c r="BV104" i="158"/>
  <c r="BT104" i="158"/>
  <c r="BS104" i="158"/>
  <c r="BR104" i="158" a="1"/>
  <c r="BR104" i="158" s="1"/>
  <c r="AU104" i="158"/>
  <c r="AI104" i="158" s="1"/>
  <c r="AS104" i="158"/>
  <c r="AQ104" i="158"/>
  <c r="AP104" i="158"/>
  <c r="AG104" i="158"/>
  <c r="AF104" i="158"/>
  <c r="AE104" i="158"/>
  <c r="AD104" i="158"/>
  <c r="AC104" i="158"/>
  <c r="AB104" i="158"/>
  <c r="AA104" i="158"/>
  <c r="B104" i="158"/>
  <c r="AW104" i="158" s="1"/>
  <c r="A104" i="158"/>
  <c r="CS103" i="158"/>
  <c r="CQ103" i="158"/>
  <c r="BW103" i="158"/>
  <c r="BV103" i="158"/>
  <c r="BT103" i="158"/>
  <c r="BS103" i="158"/>
  <c r="AU103" i="158"/>
  <c r="AI103" i="158" s="1"/>
  <c r="AS103" i="158"/>
  <c r="AQ103" i="158"/>
  <c r="AP103" i="158"/>
  <c r="AG103" i="158"/>
  <c r="AF103" i="158"/>
  <c r="AE103" i="158"/>
  <c r="AD103" i="158"/>
  <c r="AC103" i="158"/>
  <c r="AB103" i="158"/>
  <c r="AA103" i="158"/>
  <c r="B103" i="158"/>
  <c r="A103" i="158"/>
  <c r="CS102" i="158"/>
  <c r="CQ102" i="158"/>
  <c r="BW102" i="158"/>
  <c r="BV102" i="158"/>
  <c r="BT102" i="158"/>
  <c r="BS102" i="158"/>
  <c r="AU102" i="158"/>
  <c r="AI102" i="158" s="1"/>
  <c r="AS102" i="158"/>
  <c r="AQ102" i="158"/>
  <c r="AP102" i="158"/>
  <c r="AG102" i="158"/>
  <c r="AF102" i="158"/>
  <c r="AE102" i="158"/>
  <c r="AD102" i="158"/>
  <c r="AC102" i="158"/>
  <c r="AB102" i="158"/>
  <c r="AA102" i="158"/>
  <c r="B102" i="158"/>
  <c r="AW102" i="158" s="1"/>
  <c r="A102" i="158"/>
  <c r="CS101" i="158"/>
  <c r="CQ101" i="158"/>
  <c r="BW101" i="158"/>
  <c r="BV101" i="158"/>
  <c r="BT101" i="158"/>
  <c r="BS101" i="158"/>
  <c r="AU101" i="158"/>
  <c r="AI101" i="158" s="1"/>
  <c r="AS101" i="158"/>
  <c r="AQ101" i="158"/>
  <c r="AP101" i="158"/>
  <c r="AG101" i="158"/>
  <c r="AF101" i="158"/>
  <c r="AE101" i="158"/>
  <c r="AD101" i="158"/>
  <c r="AC101" i="158"/>
  <c r="AB101" i="158"/>
  <c r="AA101" i="158"/>
  <c r="B101" i="158"/>
  <c r="AK101" i="158" s="1"/>
  <c r="A101" i="158"/>
  <c r="CS100" i="158"/>
  <c r="CQ100" i="158"/>
  <c r="BW100" i="158"/>
  <c r="BV100" i="158"/>
  <c r="BT100" i="158"/>
  <c r="BS100" i="158"/>
  <c r="AU100" i="158"/>
  <c r="AI100" i="158" s="1"/>
  <c r="AS100" i="158"/>
  <c r="AQ100" i="158"/>
  <c r="AP100" i="158"/>
  <c r="AG100" i="158"/>
  <c r="AF100" i="158"/>
  <c r="AE100" i="158"/>
  <c r="AD100" i="158"/>
  <c r="AC100" i="158"/>
  <c r="AB100" i="158"/>
  <c r="AA100" i="158"/>
  <c r="B100" i="158"/>
  <c r="A100" i="158"/>
  <c r="CS99" i="158"/>
  <c r="CQ99" i="158"/>
  <c r="BW99" i="158"/>
  <c r="BV99" i="158"/>
  <c r="BT99" i="158"/>
  <c r="BS99" i="158"/>
  <c r="AU99" i="158"/>
  <c r="AI99" i="158" s="1"/>
  <c r="AS99" i="158"/>
  <c r="AQ99" i="158"/>
  <c r="AP99" i="158"/>
  <c r="AG99" i="158"/>
  <c r="AF99" i="158"/>
  <c r="AE99" i="158"/>
  <c r="AD99" i="158"/>
  <c r="AC99" i="158"/>
  <c r="AB99" i="158"/>
  <c r="AA99" i="158"/>
  <c r="B99" i="158"/>
  <c r="AY99" i="158" s="1"/>
  <c r="A99" i="158"/>
  <c r="CS98" i="158"/>
  <c r="CQ98" i="158"/>
  <c r="BW98" i="158"/>
  <c r="BV98" i="158"/>
  <c r="BT98" i="158"/>
  <c r="BS98" i="158"/>
  <c r="AU98" i="158"/>
  <c r="AI98" i="158" s="1"/>
  <c r="AS98" i="158"/>
  <c r="AQ98" i="158"/>
  <c r="AP98" i="158"/>
  <c r="AG98" i="158"/>
  <c r="AF98" i="158"/>
  <c r="AE98" i="158"/>
  <c r="AD98" i="158"/>
  <c r="AC98" i="158"/>
  <c r="AB98" i="158"/>
  <c r="AA98" i="158"/>
  <c r="B98" i="158"/>
  <c r="AW98" i="158" s="1"/>
  <c r="A98" i="158"/>
  <c r="CS97" i="158"/>
  <c r="CQ97" i="158"/>
  <c r="BW97" i="158"/>
  <c r="BV97" i="158"/>
  <c r="BT97" i="158"/>
  <c r="BS97" i="158"/>
  <c r="AU97" i="158"/>
  <c r="AS97" i="158"/>
  <c r="AQ97" i="158"/>
  <c r="AP97" i="158"/>
  <c r="AG97" i="158"/>
  <c r="AF97" i="158"/>
  <c r="AE97" i="158"/>
  <c r="AD97" i="158"/>
  <c r="AC97" i="158"/>
  <c r="AB97" i="158"/>
  <c r="AA97" i="158"/>
  <c r="B97" i="158"/>
  <c r="AJ97" i="158" s="1"/>
  <c r="A97" i="158"/>
  <c r="CS96" i="158"/>
  <c r="CQ96" i="158"/>
  <c r="BW96" i="158"/>
  <c r="BV96" i="158"/>
  <c r="BT96" i="158"/>
  <c r="BS96" i="158"/>
  <c r="AU96" i="158"/>
  <c r="AI96" i="158" s="1"/>
  <c r="AS96" i="158"/>
  <c r="AQ96" i="158"/>
  <c r="AP96" i="158"/>
  <c r="AG96" i="158"/>
  <c r="AF96" i="158"/>
  <c r="AE96" i="158"/>
  <c r="AD96" i="158"/>
  <c r="AC96" i="158"/>
  <c r="AB96" i="158"/>
  <c r="AA96" i="158"/>
  <c r="B96" i="158"/>
  <c r="AW96" i="158" s="1"/>
  <c r="A96" i="158"/>
  <c r="CS95" i="158"/>
  <c r="CQ95" i="158"/>
  <c r="BW95" i="158"/>
  <c r="BV95" i="158"/>
  <c r="BT95" i="158"/>
  <c r="BS95" i="158"/>
  <c r="AU95" i="158"/>
  <c r="AI95" i="158" s="1"/>
  <c r="AS95" i="158"/>
  <c r="AQ95" i="158"/>
  <c r="AP95" i="158"/>
  <c r="AG95" i="158"/>
  <c r="AF95" i="158"/>
  <c r="AE95" i="158"/>
  <c r="AD95" i="158"/>
  <c r="AC95" i="158"/>
  <c r="AB95" i="158"/>
  <c r="AA95" i="158"/>
  <c r="B95" i="158"/>
  <c r="A95" i="158"/>
  <c r="CS94" i="158"/>
  <c r="CQ94" i="158"/>
  <c r="BW94" i="158"/>
  <c r="BV94" i="158"/>
  <c r="BT94" i="158"/>
  <c r="BS94" i="158"/>
  <c r="AU94" i="158"/>
  <c r="AI94" i="158" s="1"/>
  <c r="AS94" i="158"/>
  <c r="AQ94" i="158"/>
  <c r="AP94" i="158"/>
  <c r="AG94" i="158"/>
  <c r="AF94" i="158"/>
  <c r="AE94" i="158"/>
  <c r="AD94" i="158"/>
  <c r="AC94" i="158"/>
  <c r="AB94" i="158"/>
  <c r="AA94" i="158"/>
  <c r="B94" i="158"/>
  <c r="AW94" i="158" s="1"/>
  <c r="A94" i="158"/>
  <c r="CS93" i="158"/>
  <c r="CQ93" i="158"/>
  <c r="BW93" i="158"/>
  <c r="BV93" i="158"/>
  <c r="BT93" i="158"/>
  <c r="BS93" i="158"/>
  <c r="AU93" i="158"/>
  <c r="AI93" i="158" s="1"/>
  <c r="AS93" i="158"/>
  <c r="AQ93" i="158"/>
  <c r="AP93" i="158"/>
  <c r="AG93" i="158"/>
  <c r="AF93" i="158"/>
  <c r="AE93" i="158"/>
  <c r="AD93" i="158"/>
  <c r="AC93" i="158"/>
  <c r="AB93" i="158"/>
  <c r="AA93" i="158"/>
  <c r="B93" i="158"/>
  <c r="AX93" i="158" s="1"/>
  <c r="A93" i="158"/>
  <c r="CS92" i="158"/>
  <c r="CQ92" i="158"/>
  <c r="BW92" i="158"/>
  <c r="BV92" i="158"/>
  <c r="BT92" i="158"/>
  <c r="BS92" i="158"/>
  <c r="AU92" i="158"/>
  <c r="AI92" i="158" s="1"/>
  <c r="AS92" i="158"/>
  <c r="AQ92" i="158"/>
  <c r="AP92" i="158"/>
  <c r="AG92" i="158"/>
  <c r="AF92" i="158"/>
  <c r="AE92" i="158"/>
  <c r="AD92" i="158"/>
  <c r="AC92" i="158"/>
  <c r="AB92" i="158"/>
  <c r="AA92" i="158"/>
  <c r="B92" i="158"/>
  <c r="AW92" i="158" s="1"/>
  <c r="A92" i="158"/>
  <c r="CS91" i="158"/>
  <c r="CQ91" i="158"/>
  <c r="BW91" i="158"/>
  <c r="BV91" i="158"/>
  <c r="BT91" i="158"/>
  <c r="BS91" i="158"/>
  <c r="AU91" i="158"/>
  <c r="AI91" i="158" s="1"/>
  <c r="AS91" i="158"/>
  <c r="AQ91" i="158"/>
  <c r="AP91" i="158"/>
  <c r="AG91" i="158"/>
  <c r="AF91" i="158"/>
  <c r="AE91" i="158"/>
  <c r="AD91" i="158"/>
  <c r="AC91" i="158"/>
  <c r="AB91" i="158"/>
  <c r="AA91" i="158"/>
  <c r="B91" i="158"/>
  <c r="A91" i="158"/>
  <c r="CS90" i="158"/>
  <c r="CQ90" i="158"/>
  <c r="BW90" i="158"/>
  <c r="BV90" i="158"/>
  <c r="BT90" i="158"/>
  <c r="BS90" i="158"/>
  <c r="AU90" i="158"/>
  <c r="AI90" i="158" s="1"/>
  <c r="AS90" i="158"/>
  <c r="AQ90" i="158"/>
  <c r="AP90" i="158"/>
  <c r="AG90" i="158"/>
  <c r="AF90" i="158"/>
  <c r="AE90" i="158"/>
  <c r="AD90" i="158"/>
  <c r="AC90" i="158"/>
  <c r="AB90" i="158"/>
  <c r="AA90" i="158"/>
  <c r="B90" i="158"/>
  <c r="AW90" i="158" s="1"/>
  <c r="A90" i="158"/>
  <c r="CS89" i="158"/>
  <c r="CQ89" i="158"/>
  <c r="BW89" i="158"/>
  <c r="BV89" i="158"/>
  <c r="BT89" i="158"/>
  <c r="BS89" i="158"/>
  <c r="AU89" i="158"/>
  <c r="AI89" i="158" s="1"/>
  <c r="AS89" i="158"/>
  <c r="AQ89" i="158"/>
  <c r="AP89" i="158"/>
  <c r="AG89" i="158"/>
  <c r="AF89" i="158"/>
  <c r="AE89" i="158"/>
  <c r="AD89" i="158"/>
  <c r="AC89" i="158"/>
  <c r="AB89" i="158"/>
  <c r="AA89" i="158"/>
  <c r="B89" i="158"/>
  <c r="A89" i="158"/>
  <c r="CS88" i="158"/>
  <c r="CQ88" i="158"/>
  <c r="BW88" i="158"/>
  <c r="BV88" i="158"/>
  <c r="BT88" i="158"/>
  <c r="BS88" i="158"/>
  <c r="AU88" i="158"/>
  <c r="AI88" i="158" s="1"/>
  <c r="AS88" i="158"/>
  <c r="AQ88" i="158"/>
  <c r="AP88" i="158"/>
  <c r="AG88" i="158"/>
  <c r="AF88" i="158"/>
  <c r="AE88" i="158"/>
  <c r="AD88" i="158"/>
  <c r="AC88" i="158"/>
  <c r="AB88" i="158"/>
  <c r="AA88" i="158"/>
  <c r="B88" i="158"/>
  <c r="AW88" i="158" s="1"/>
  <c r="A88" i="158"/>
  <c r="CS87" i="158"/>
  <c r="CQ87" i="158"/>
  <c r="BW87" i="158"/>
  <c r="BV87" i="158"/>
  <c r="BT87" i="158"/>
  <c r="BS87" i="158"/>
  <c r="AU87" i="158"/>
  <c r="AI87" i="158" s="1"/>
  <c r="AS87" i="158"/>
  <c r="AQ87" i="158"/>
  <c r="AP87" i="158"/>
  <c r="AG87" i="158"/>
  <c r="AF87" i="158"/>
  <c r="AE87" i="158"/>
  <c r="AD87" i="158"/>
  <c r="AC87" i="158"/>
  <c r="AB87" i="158"/>
  <c r="AA87" i="158"/>
  <c r="B87" i="158"/>
  <c r="AY87" i="158" s="1"/>
  <c r="A87" i="158"/>
  <c r="CS86" i="158"/>
  <c r="CQ86" i="158"/>
  <c r="BW86" i="158"/>
  <c r="BV86" i="158"/>
  <c r="BT86" i="158"/>
  <c r="BS86" i="158"/>
  <c r="AU86" i="158"/>
  <c r="AI86" i="158" s="1"/>
  <c r="AS86" i="158"/>
  <c r="AQ86" i="158"/>
  <c r="AP86" i="158"/>
  <c r="AG86" i="158"/>
  <c r="AF86" i="158"/>
  <c r="AE86" i="158"/>
  <c r="AD86" i="158"/>
  <c r="AC86" i="158"/>
  <c r="AB86" i="158"/>
  <c r="AA86" i="158"/>
  <c r="B86" i="158"/>
  <c r="A86" i="158"/>
  <c r="CS85" i="158"/>
  <c r="CQ85" i="158"/>
  <c r="BW85" i="158"/>
  <c r="BV85" i="158"/>
  <c r="BT85" i="158"/>
  <c r="BS85" i="158"/>
  <c r="AU85" i="158"/>
  <c r="AI85" i="158" s="1"/>
  <c r="AS85" i="158"/>
  <c r="AQ85" i="158"/>
  <c r="AP85" i="158"/>
  <c r="AG85" i="158"/>
  <c r="AF85" i="158"/>
  <c r="AE85" i="158"/>
  <c r="AD85" i="158"/>
  <c r="AC85" i="158"/>
  <c r="AB85" i="158"/>
  <c r="AA85" i="158"/>
  <c r="B85" i="158"/>
  <c r="AM85" i="158" s="1"/>
  <c r="A85" i="158"/>
  <c r="CS84" i="158"/>
  <c r="CQ84" i="158"/>
  <c r="BW84" i="158"/>
  <c r="BV84" i="158"/>
  <c r="BT84" i="158"/>
  <c r="BS84" i="158"/>
  <c r="AU84" i="158"/>
  <c r="AI84" i="158" s="1"/>
  <c r="AS84" i="158"/>
  <c r="AQ84" i="158"/>
  <c r="AP84" i="158"/>
  <c r="AG84" i="158"/>
  <c r="AF84" i="158"/>
  <c r="AE84" i="158"/>
  <c r="AD84" i="158"/>
  <c r="AC84" i="158"/>
  <c r="AB84" i="158"/>
  <c r="AA84" i="158"/>
  <c r="B84" i="158"/>
  <c r="AL84" i="158" s="1"/>
  <c r="A84" i="158"/>
  <c r="CS83" i="158"/>
  <c r="CQ83" i="158"/>
  <c r="BW83" i="158"/>
  <c r="BV83" i="158"/>
  <c r="BT83" i="158"/>
  <c r="BS83" i="158"/>
  <c r="AU83" i="158"/>
  <c r="AI83" i="158" s="1"/>
  <c r="AS83" i="158"/>
  <c r="AQ83" i="158"/>
  <c r="AP83" i="158"/>
  <c r="AG83" i="158"/>
  <c r="AF83" i="158"/>
  <c r="AE83" i="158"/>
  <c r="AD83" i="158"/>
  <c r="AC83" i="158"/>
  <c r="AB83" i="158"/>
  <c r="AA83" i="158"/>
  <c r="B83" i="158"/>
  <c r="AK83" i="158" s="1"/>
  <c r="A83" i="158"/>
  <c r="CS82" i="158"/>
  <c r="CQ82" i="158"/>
  <c r="BW82" i="158"/>
  <c r="BV82" i="158"/>
  <c r="BT82" i="158"/>
  <c r="BS82" i="158"/>
  <c r="AU82" i="158"/>
  <c r="AI82" i="158" s="1"/>
  <c r="AS82" i="158"/>
  <c r="AQ82" i="158"/>
  <c r="AP82" i="158"/>
  <c r="AG82" i="158"/>
  <c r="AF82" i="158"/>
  <c r="AE82" i="158"/>
  <c r="AD82" i="158"/>
  <c r="AC82" i="158"/>
  <c r="AB82" i="158"/>
  <c r="AA82" i="158"/>
  <c r="B82" i="158"/>
  <c r="AJ82" i="158" s="1"/>
  <c r="A82" i="158"/>
  <c r="CS81" i="158"/>
  <c r="CQ81" i="158"/>
  <c r="BW81" i="158"/>
  <c r="BV81" i="158"/>
  <c r="BT81" i="158"/>
  <c r="BS81" i="158"/>
  <c r="AU81" i="158"/>
  <c r="AI81" i="158" s="1"/>
  <c r="AS81" i="158"/>
  <c r="AQ81" i="158"/>
  <c r="AP81" i="158"/>
  <c r="AG81" i="158"/>
  <c r="AF81" i="158"/>
  <c r="AE81" i="158"/>
  <c r="AD81" i="158"/>
  <c r="AC81" i="158"/>
  <c r="AB81" i="158"/>
  <c r="AA81" i="158"/>
  <c r="B81" i="158"/>
  <c r="AY81" i="158" s="1"/>
  <c r="A81" i="158"/>
  <c r="CS80" i="158"/>
  <c r="CQ80" i="158"/>
  <c r="BW80" i="158"/>
  <c r="BV80" i="158"/>
  <c r="BT80" i="158"/>
  <c r="BS80" i="158"/>
  <c r="AU80" i="158"/>
  <c r="AI80" i="158" s="1"/>
  <c r="AS80" i="158"/>
  <c r="AQ80" i="158"/>
  <c r="AP80" i="158"/>
  <c r="AG80" i="158"/>
  <c r="AF80" i="158"/>
  <c r="AE80" i="158"/>
  <c r="AD80" i="158"/>
  <c r="AC80" i="158"/>
  <c r="AB80" i="158"/>
  <c r="AA80" i="158"/>
  <c r="B80" i="158"/>
  <c r="A80" i="158"/>
  <c r="CS79" i="158"/>
  <c r="CQ79" i="158"/>
  <c r="BW79" i="158"/>
  <c r="BV79" i="158"/>
  <c r="BT79" i="158"/>
  <c r="BS79" i="158"/>
  <c r="AU79" i="158"/>
  <c r="AI79" i="158" s="1"/>
  <c r="AS79" i="158"/>
  <c r="AQ79" i="158"/>
  <c r="AP79" i="158"/>
  <c r="AG79" i="158"/>
  <c r="AF79" i="158"/>
  <c r="AE79" i="158"/>
  <c r="AD79" i="158"/>
  <c r="AC79" i="158"/>
  <c r="AB79" i="158"/>
  <c r="AA79" i="158"/>
  <c r="B79" i="158"/>
  <c r="A79" i="158"/>
  <c r="CS78" i="158"/>
  <c r="CQ78" i="158"/>
  <c r="BW78" i="158"/>
  <c r="BV78" i="158"/>
  <c r="BT78" i="158"/>
  <c r="BS78" i="158"/>
  <c r="AU78" i="158"/>
  <c r="AI78" i="158" s="1"/>
  <c r="AS78" i="158"/>
  <c r="AQ78" i="158"/>
  <c r="AP78" i="158"/>
  <c r="AG78" i="158"/>
  <c r="AF78" i="158"/>
  <c r="AE78" i="158"/>
  <c r="AD78" i="158"/>
  <c r="AC78" i="158"/>
  <c r="AB78" i="158"/>
  <c r="AA78" i="158"/>
  <c r="B78" i="158"/>
  <c r="A78" i="158"/>
  <c r="CS77" i="158"/>
  <c r="CQ77" i="158"/>
  <c r="BW77" i="158"/>
  <c r="BV77" i="158"/>
  <c r="BT77" i="158"/>
  <c r="BS77" i="158"/>
  <c r="AU77" i="158"/>
  <c r="AI77" i="158" s="1"/>
  <c r="AS77" i="158"/>
  <c r="AQ77" i="158"/>
  <c r="AP77" i="158"/>
  <c r="AG77" i="158"/>
  <c r="AF77" i="158"/>
  <c r="AE77" i="158"/>
  <c r="AD77" i="158"/>
  <c r="AC77" i="158"/>
  <c r="AB77" i="158"/>
  <c r="AA77" i="158"/>
  <c r="B77" i="158"/>
  <c r="AX77" i="158" s="1"/>
  <c r="A77" i="158"/>
  <c r="CS76" i="158"/>
  <c r="CQ76" i="158"/>
  <c r="BW76" i="158"/>
  <c r="BV76" i="158"/>
  <c r="BT76" i="158"/>
  <c r="BS76" i="158"/>
  <c r="AU76" i="158"/>
  <c r="AI76" i="158" s="1"/>
  <c r="AS76" i="158"/>
  <c r="AQ76" i="158"/>
  <c r="AP76" i="158"/>
  <c r="AG76" i="158"/>
  <c r="AF76" i="158"/>
  <c r="AE76" i="158"/>
  <c r="AD76" i="158"/>
  <c r="AC76" i="158"/>
  <c r="AB76" i="158"/>
  <c r="AA76" i="158"/>
  <c r="B76" i="158"/>
  <c r="A76" i="158"/>
  <c r="CS75" i="158"/>
  <c r="CQ75" i="158"/>
  <c r="BW75" i="158"/>
  <c r="BV75" i="158"/>
  <c r="BT75" i="158"/>
  <c r="BS75" i="158"/>
  <c r="AU75" i="158"/>
  <c r="AI75" i="158" s="1"/>
  <c r="AS75" i="158"/>
  <c r="AQ75" i="158"/>
  <c r="AP75" i="158"/>
  <c r="AG75" i="158"/>
  <c r="AF75" i="158"/>
  <c r="AE75" i="158"/>
  <c r="AD75" i="158"/>
  <c r="AC75" i="158"/>
  <c r="AB75" i="158"/>
  <c r="AA75" i="158"/>
  <c r="B75" i="158"/>
  <c r="AX75" i="158" s="1"/>
  <c r="A75" i="158"/>
  <c r="CS74" i="158"/>
  <c r="CQ74" i="158"/>
  <c r="BW74" i="158"/>
  <c r="BV74" i="158"/>
  <c r="BT74" i="158"/>
  <c r="BS74" i="158"/>
  <c r="AU74" i="158"/>
  <c r="AI74" i="158" s="1"/>
  <c r="AS74" i="158"/>
  <c r="AQ74" i="158"/>
  <c r="AP74" i="158"/>
  <c r="AG74" i="158"/>
  <c r="AF74" i="158"/>
  <c r="AE74" i="158"/>
  <c r="AD74" i="158"/>
  <c r="AC74" i="158"/>
  <c r="AB74" i="158"/>
  <c r="AA74" i="158"/>
  <c r="B74" i="158"/>
  <c r="AX74" i="158" s="1"/>
  <c r="A74" i="158"/>
  <c r="CS73" i="158"/>
  <c r="CQ73" i="158"/>
  <c r="BW73" i="158"/>
  <c r="BV73" i="158"/>
  <c r="BT73" i="158"/>
  <c r="BS73" i="158"/>
  <c r="AU73" i="158"/>
  <c r="AI73" i="158" s="1"/>
  <c r="AS73" i="158"/>
  <c r="AQ73" i="158"/>
  <c r="AP73" i="158"/>
  <c r="AG73" i="158"/>
  <c r="AF73" i="158"/>
  <c r="AE73" i="158"/>
  <c r="AD73" i="158"/>
  <c r="AC73" i="158"/>
  <c r="AB73" i="158"/>
  <c r="AA73" i="158"/>
  <c r="B73" i="158"/>
  <c r="AN73" i="158" s="1"/>
  <c r="A73" i="158"/>
  <c r="CS72" i="158"/>
  <c r="CQ72" i="158"/>
  <c r="BW72" i="158"/>
  <c r="BV72" i="158"/>
  <c r="BT72" i="158"/>
  <c r="BS72" i="158"/>
  <c r="AU72" i="158"/>
  <c r="AI72" i="158" s="1"/>
  <c r="AS72" i="158"/>
  <c r="AQ72" i="158"/>
  <c r="AP72" i="158"/>
  <c r="AG72" i="158"/>
  <c r="AF72" i="158"/>
  <c r="AE72" i="158"/>
  <c r="AD72" i="158"/>
  <c r="AC72" i="158"/>
  <c r="AB72" i="158"/>
  <c r="AA72" i="158"/>
  <c r="B72" i="158"/>
  <c r="AY72" i="158" s="1"/>
  <c r="A72" i="158"/>
  <c r="CS71" i="158"/>
  <c r="CQ71" i="158"/>
  <c r="BW71" i="158"/>
  <c r="BV71" i="158"/>
  <c r="BT71" i="158"/>
  <c r="BS71" i="158"/>
  <c r="AU71" i="158"/>
  <c r="AS71" i="158"/>
  <c r="AQ71" i="158"/>
  <c r="AP71" i="158"/>
  <c r="AG71" i="158"/>
  <c r="AF71" i="158"/>
  <c r="AE71" i="158"/>
  <c r="AD71" i="158"/>
  <c r="AC71" i="158"/>
  <c r="AB71" i="158"/>
  <c r="AA71" i="158"/>
  <c r="B71" i="158"/>
  <c r="AY71" i="158" s="1"/>
  <c r="A71" i="158"/>
  <c r="CS70" i="158"/>
  <c r="CQ70" i="158"/>
  <c r="BW70" i="158"/>
  <c r="BV70" i="158"/>
  <c r="BT70" i="158"/>
  <c r="BS70" i="158"/>
  <c r="AU70" i="158"/>
  <c r="AI70" i="158" s="1"/>
  <c r="AS70" i="158"/>
  <c r="AQ70" i="158"/>
  <c r="AP70" i="158"/>
  <c r="AG70" i="158"/>
  <c r="AF70" i="158"/>
  <c r="AE70" i="158"/>
  <c r="AD70" i="158"/>
  <c r="AC70" i="158"/>
  <c r="AB70" i="158"/>
  <c r="AA70" i="158"/>
  <c r="B70" i="158"/>
  <c r="A70" i="158"/>
  <c r="CS69" i="158"/>
  <c r="CQ69" i="158"/>
  <c r="BW69" i="158"/>
  <c r="BV69" i="158"/>
  <c r="BT69" i="158"/>
  <c r="BS69" i="158"/>
  <c r="AU69" i="158"/>
  <c r="AI69" i="158" s="1"/>
  <c r="AS69" i="158"/>
  <c r="AQ69" i="158"/>
  <c r="AP69" i="158"/>
  <c r="AG69" i="158"/>
  <c r="AF69" i="158"/>
  <c r="AE69" i="158"/>
  <c r="AD69" i="158"/>
  <c r="AC69" i="158"/>
  <c r="AB69" i="158"/>
  <c r="AA69" i="158"/>
  <c r="B69" i="158"/>
  <c r="AY69" i="158" s="1"/>
  <c r="A69" i="158"/>
  <c r="CS68" i="158"/>
  <c r="CQ68" i="158"/>
  <c r="BW68" i="158"/>
  <c r="BV68" i="158"/>
  <c r="BT68" i="158"/>
  <c r="BS68" i="158"/>
  <c r="AU68" i="158"/>
  <c r="AI68" i="158" s="1"/>
  <c r="AS68" i="158"/>
  <c r="AQ68" i="158"/>
  <c r="AP68" i="158"/>
  <c r="AG68" i="158"/>
  <c r="AF68" i="158"/>
  <c r="AE68" i="158"/>
  <c r="AD68" i="158"/>
  <c r="AC68" i="158"/>
  <c r="AB68" i="158"/>
  <c r="AA68" i="158"/>
  <c r="B68" i="158"/>
  <c r="A68" i="158"/>
  <c r="CS67" i="158"/>
  <c r="CQ67" i="158"/>
  <c r="BW67" i="158"/>
  <c r="BV67" i="158"/>
  <c r="BT67" i="158"/>
  <c r="BS67" i="158"/>
  <c r="AU67" i="158"/>
  <c r="AI67" i="158" s="1"/>
  <c r="AS67" i="158"/>
  <c r="AQ67" i="158"/>
  <c r="AP67" i="158"/>
  <c r="AG67" i="158"/>
  <c r="AF67" i="158"/>
  <c r="AE67" i="158"/>
  <c r="AD67" i="158"/>
  <c r="AC67" i="158"/>
  <c r="AB67" i="158"/>
  <c r="AA67" i="158"/>
  <c r="B67" i="158"/>
  <c r="AK67" i="158" s="1"/>
  <c r="A67" i="158"/>
  <c r="CS66" i="158"/>
  <c r="CQ66" i="158"/>
  <c r="BW66" i="158"/>
  <c r="BV66" i="158"/>
  <c r="BT66" i="158"/>
  <c r="BS66" i="158"/>
  <c r="AU66" i="158"/>
  <c r="AI66" i="158" s="1"/>
  <c r="AS66" i="158"/>
  <c r="AQ66" i="158"/>
  <c r="AP66" i="158"/>
  <c r="AG66" i="158"/>
  <c r="AF66" i="158"/>
  <c r="AE66" i="158"/>
  <c r="AD66" i="158"/>
  <c r="AC66" i="158"/>
  <c r="AB66" i="158"/>
  <c r="AA66" i="158"/>
  <c r="B66" i="158"/>
  <c r="AY66" i="158" s="1"/>
  <c r="A66" i="158"/>
  <c r="CS65" i="158"/>
  <c r="CQ65" i="158"/>
  <c r="BW65" i="158"/>
  <c r="BV65" i="158"/>
  <c r="BT65" i="158"/>
  <c r="BS65" i="158"/>
  <c r="AU65" i="158"/>
  <c r="AI65" i="158" s="1"/>
  <c r="AS65" i="158"/>
  <c r="AQ65" i="158"/>
  <c r="AP65" i="158"/>
  <c r="AG65" i="158"/>
  <c r="AF65" i="158"/>
  <c r="AE65" i="158"/>
  <c r="AD65" i="158"/>
  <c r="AC65" i="158"/>
  <c r="AB65" i="158"/>
  <c r="AA65" i="158"/>
  <c r="B65" i="158"/>
  <c r="AW65" i="158" s="1"/>
  <c r="A65" i="158"/>
  <c r="CS64" i="158"/>
  <c r="CQ64" i="158"/>
  <c r="BW64" i="158"/>
  <c r="BV64" i="158"/>
  <c r="BT64" i="158"/>
  <c r="BS64" i="158"/>
  <c r="AU64" i="158"/>
  <c r="AI64" i="158" s="1"/>
  <c r="AS64" i="158"/>
  <c r="AQ64" i="158"/>
  <c r="AP64" i="158"/>
  <c r="AG64" i="158"/>
  <c r="AF64" i="158"/>
  <c r="AE64" i="158"/>
  <c r="AD64" i="158"/>
  <c r="AC64" i="158"/>
  <c r="AB64" i="158"/>
  <c r="AA64" i="158"/>
  <c r="B64" i="158"/>
  <c r="AY64" i="158" s="1"/>
  <c r="A64" i="158"/>
  <c r="CS63" i="158"/>
  <c r="CQ63" i="158"/>
  <c r="BW63" i="158"/>
  <c r="BV63" i="158"/>
  <c r="BT63" i="158"/>
  <c r="BS63" i="158"/>
  <c r="AU63" i="158"/>
  <c r="AI63" i="158" s="1"/>
  <c r="AS63" i="158"/>
  <c r="AQ63" i="158"/>
  <c r="AP63" i="158"/>
  <c r="AG63" i="158"/>
  <c r="AF63" i="158"/>
  <c r="AE63" i="158"/>
  <c r="AD63" i="158"/>
  <c r="AC63" i="158"/>
  <c r="AB63" i="158"/>
  <c r="AA63" i="158"/>
  <c r="B63" i="158"/>
  <c r="A63" i="158"/>
  <c r="CS62" i="158"/>
  <c r="CQ62" i="158"/>
  <c r="BW62" i="158"/>
  <c r="BV62" i="158"/>
  <c r="BT62" i="158"/>
  <c r="BS62" i="158"/>
  <c r="AU62" i="158"/>
  <c r="AI62" i="158" s="1"/>
  <c r="AS62" i="158"/>
  <c r="AQ62" i="158"/>
  <c r="AP62" i="158"/>
  <c r="AG62" i="158"/>
  <c r="AF62" i="158"/>
  <c r="AE62" i="158"/>
  <c r="AD62" i="158"/>
  <c r="AC62" i="158"/>
  <c r="AB62" i="158"/>
  <c r="AA62" i="158"/>
  <c r="B62" i="158"/>
  <c r="A62" i="158"/>
  <c r="CS61" i="158"/>
  <c r="CQ61" i="158"/>
  <c r="BW61" i="158"/>
  <c r="BV61" i="158"/>
  <c r="BT61" i="158"/>
  <c r="BS61" i="158"/>
  <c r="AU61" i="158"/>
  <c r="AI61" i="158" s="1"/>
  <c r="AS61" i="158"/>
  <c r="AQ61" i="158"/>
  <c r="AP61" i="158"/>
  <c r="AG61" i="158"/>
  <c r="AF61" i="158"/>
  <c r="AE61" i="158"/>
  <c r="AD61" i="158"/>
  <c r="AC61" i="158"/>
  <c r="AB61" i="158"/>
  <c r="AA61" i="158"/>
  <c r="B61" i="158"/>
  <c r="A61" i="158"/>
  <c r="CS60" i="158"/>
  <c r="CQ60" i="158"/>
  <c r="BW60" i="158"/>
  <c r="BV60" i="158"/>
  <c r="BT60" i="158"/>
  <c r="BS60" i="158"/>
  <c r="AU60" i="158"/>
  <c r="AI60" i="158" s="1"/>
  <c r="AS60" i="158"/>
  <c r="AQ60" i="158"/>
  <c r="AP60" i="158"/>
  <c r="AG60" i="158"/>
  <c r="AF60" i="158"/>
  <c r="AE60" i="158"/>
  <c r="AD60" i="158"/>
  <c r="AC60" i="158"/>
  <c r="AB60" i="158"/>
  <c r="AA60" i="158"/>
  <c r="B60" i="158"/>
  <c r="AM60" i="158" s="1"/>
  <c r="A60" i="158"/>
  <c r="CS59" i="158"/>
  <c r="CQ59" i="158"/>
  <c r="BW59" i="158"/>
  <c r="BV59" i="158"/>
  <c r="BT59" i="158"/>
  <c r="BS59" i="158"/>
  <c r="AU59" i="158"/>
  <c r="AI59" i="158" s="1"/>
  <c r="AS59" i="158"/>
  <c r="AQ59" i="158"/>
  <c r="AP59" i="158"/>
  <c r="AG59" i="158"/>
  <c r="AF59" i="158"/>
  <c r="AE59" i="158"/>
  <c r="AD59" i="158"/>
  <c r="AC59" i="158"/>
  <c r="AB59" i="158"/>
  <c r="AA59" i="158"/>
  <c r="B59" i="158"/>
  <c r="AK59" i="158" s="1"/>
  <c r="A59" i="158"/>
  <c r="CS58" i="158"/>
  <c r="CQ58" i="158"/>
  <c r="BW58" i="158"/>
  <c r="BV58" i="158"/>
  <c r="BT58" i="158"/>
  <c r="BS58" i="158"/>
  <c r="AU58" i="158"/>
  <c r="AI58" i="158" s="1"/>
  <c r="AS58" i="158"/>
  <c r="AQ58" i="158"/>
  <c r="AP58" i="158"/>
  <c r="AG58" i="158"/>
  <c r="AF58" i="158"/>
  <c r="AE58" i="158"/>
  <c r="AD58" i="158"/>
  <c r="AC58" i="158"/>
  <c r="AB58" i="158"/>
  <c r="AA58" i="158"/>
  <c r="B58" i="158"/>
  <c r="A58" i="158"/>
  <c r="CS57" i="158"/>
  <c r="CQ57" i="158"/>
  <c r="BW57" i="158"/>
  <c r="BV57" i="158"/>
  <c r="BT57" i="158"/>
  <c r="BS57" i="158"/>
  <c r="AU57" i="158"/>
  <c r="AI57" i="158" s="1"/>
  <c r="AS57" i="158"/>
  <c r="AQ57" i="158"/>
  <c r="AP57" i="158"/>
  <c r="AG57" i="158"/>
  <c r="AF57" i="158"/>
  <c r="AE57" i="158"/>
  <c r="AD57" i="158"/>
  <c r="AC57" i="158"/>
  <c r="AB57" i="158"/>
  <c r="AA57" i="158"/>
  <c r="B57" i="158"/>
  <c r="A57" i="158"/>
  <c r="CS56" i="158"/>
  <c r="CQ56" i="158"/>
  <c r="BW56" i="158"/>
  <c r="BV56" i="158"/>
  <c r="BT56" i="158"/>
  <c r="BS56" i="158"/>
  <c r="AU56" i="158"/>
  <c r="AI56" i="158" s="1"/>
  <c r="AS56" i="158"/>
  <c r="AQ56" i="158"/>
  <c r="AP56" i="158"/>
  <c r="AG56" i="158"/>
  <c r="AF56" i="158"/>
  <c r="AE56" i="158"/>
  <c r="AD56" i="158"/>
  <c r="AC56" i="158"/>
  <c r="AB56" i="158"/>
  <c r="AA56" i="158"/>
  <c r="B56" i="158"/>
  <c r="A56" i="158"/>
  <c r="CS55" i="158"/>
  <c r="CQ55" i="158"/>
  <c r="BW55" i="158"/>
  <c r="BV55" i="158"/>
  <c r="BT55" i="158"/>
  <c r="BS55" i="158"/>
  <c r="AU55" i="158"/>
  <c r="AI55" i="158" s="1"/>
  <c r="AS55" i="158"/>
  <c r="AQ55" i="158"/>
  <c r="AP55" i="158"/>
  <c r="AG55" i="158"/>
  <c r="AF55" i="158"/>
  <c r="AE55" i="158"/>
  <c r="AD55" i="158"/>
  <c r="AC55" i="158"/>
  <c r="AB55" i="158"/>
  <c r="AA55" i="158"/>
  <c r="B55" i="158"/>
  <c r="AN55" i="158" s="1"/>
  <c r="A55" i="158"/>
  <c r="CS54" i="158"/>
  <c r="CQ54" i="158"/>
  <c r="BW54" i="158"/>
  <c r="BV54" i="158"/>
  <c r="BT54" i="158"/>
  <c r="BS54" i="158"/>
  <c r="AU54" i="158"/>
  <c r="AI54" i="158" s="1"/>
  <c r="AS54" i="158"/>
  <c r="AQ54" i="158"/>
  <c r="AP54" i="158"/>
  <c r="AG54" i="158"/>
  <c r="AF54" i="158"/>
  <c r="AE54" i="158"/>
  <c r="AD54" i="158"/>
  <c r="AC54" i="158"/>
  <c r="AB54" i="158"/>
  <c r="AA54" i="158"/>
  <c r="B54" i="158"/>
  <c r="AJ54" i="158" s="1"/>
  <c r="A54" i="158"/>
  <c r="CW53" i="158"/>
  <c r="CR11" i="158" s="1"/>
  <c r="CS53" i="158"/>
  <c r="CQ53" i="158"/>
  <c r="BW53" i="158"/>
  <c r="BV53" i="158"/>
  <c r="BT53" i="158"/>
  <c r="BS53" i="158"/>
  <c r="AU53" i="158"/>
  <c r="AI53" i="158" s="1"/>
  <c r="AS53" i="158"/>
  <c r="AQ53" i="158"/>
  <c r="AP53" i="158"/>
  <c r="AG53" i="158"/>
  <c r="AF53" i="158"/>
  <c r="AE53" i="158"/>
  <c r="AD53" i="158"/>
  <c r="AC53" i="158"/>
  <c r="AB53" i="158"/>
  <c r="AA53" i="158"/>
  <c r="B53" i="158"/>
  <c r="A53" i="158"/>
  <c r="CS52" i="158"/>
  <c r="CQ52" i="158"/>
  <c r="BW52" i="158"/>
  <c r="BV52" i="158"/>
  <c r="BT52" i="158"/>
  <c r="BS52" i="158"/>
  <c r="AU52" i="158"/>
  <c r="AI52" i="158" s="1"/>
  <c r="AS52" i="158"/>
  <c r="AQ52" i="158"/>
  <c r="AP52" i="158"/>
  <c r="AG52" i="158"/>
  <c r="AF52" i="158"/>
  <c r="AE52" i="158"/>
  <c r="AD52" i="158"/>
  <c r="AC52" i="158"/>
  <c r="AB52" i="158"/>
  <c r="AA52" i="158"/>
  <c r="B52" i="158"/>
  <c r="A52" i="158"/>
  <c r="CS51" i="158"/>
  <c r="CQ51" i="158"/>
  <c r="BW51" i="158"/>
  <c r="BV51" i="158"/>
  <c r="BT51" i="158"/>
  <c r="BS51" i="158"/>
  <c r="AU51" i="158"/>
  <c r="AI51" i="158" s="1"/>
  <c r="AS51" i="158"/>
  <c r="AQ51" i="158"/>
  <c r="AP51" i="158"/>
  <c r="AG51" i="158"/>
  <c r="AF51" i="158"/>
  <c r="AE51" i="158"/>
  <c r="AD51" i="158"/>
  <c r="AC51" i="158"/>
  <c r="AB51" i="158"/>
  <c r="AA51" i="158"/>
  <c r="B51" i="158"/>
  <c r="AW51" i="158" s="1"/>
  <c r="A51" i="158"/>
  <c r="CS50" i="158"/>
  <c r="CQ50" i="158"/>
  <c r="BW50" i="158"/>
  <c r="BV50" i="158"/>
  <c r="BT50" i="158"/>
  <c r="BS50" i="158"/>
  <c r="AU50" i="158"/>
  <c r="AI50" i="158" s="1"/>
  <c r="AS50" i="158"/>
  <c r="AQ50" i="158"/>
  <c r="AP50" i="158"/>
  <c r="AG50" i="158"/>
  <c r="AF50" i="158"/>
  <c r="AE50" i="158"/>
  <c r="AD50" i="158"/>
  <c r="AC50" i="158"/>
  <c r="AB50" i="158"/>
  <c r="AA50" i="158"/>
  <c r="B50" i="158"/>
  <c r="A50" i="158"/>
  <c r="CS49" i="158"/>
  <c r="CQ49" i="158"/>
  <c r="BW49" i="158"/>
  <c r="BV49" i="158"/>
  <c r="BT49" i="158"/>
  <c r="BS49" i="158"/>
  <c r="AU49" i="158"/>
  <c r="AI49" i="158" s="1"/>
  <c r="AS49" i="158"/>
  <c r="AQ49" i="158"/>
  <c r="AP49" i="158"/>
  <c r="AG49" i="158"/>
  <c r="AF49" i="158"/>
  <c r="AE49" i="158"/>
  <c r="AD49" i="158"/>
  <c r="AC49" i="158"/>
  <c r="AB49" i="158"/>
  <c r="AA49" i="158"/>
  <c r="B49" i="158"/>
  <c r="A49" i="158"/>
  <c r="CS48" i="158"/>
  <c r="CQ48" i="158"/>
  <c r="BW48" i="158"/>
  <c r="BV48" i="158"/>
  <c r="BT48" i="158"/>
  <c r="BS48" i="158"/>
  <c r="AU48" i="158"/>
  <c r="AI48" i="158" s="1"/>
  <c r="AS48" i="158"/>
  <c r="AQ48" i="158"/>
  <c r="AP48" i="158"/>
  <c r="AG48" i="158"/>
  <c r="AF48" i="158"/>
  <c r="AE48" i="158"/>
  <c r="AD48" i="158"/>
  <c r="AC48" i="158"/>
  <c r="AB48" i="158"/>
  <c r="AA48" i="158"/>
  <c r="B48" i="158"/>
  <c r="AY48" i="158" s="1"/>
  <c r="A48" i="158"/>
  <c r="CS47" i="158"/>
  <c r="CQ47" i="158"/>
  <c r="BW47" i="158"/>
  <c r="BV47" i="158"/>
  <c r="BT47" i="158"/>
  <c r="BS47" i="158"/>
  <c r="AU47" i="158"/>
  <c r="AI47" i="158" s="1"/>
  <c r="AS47" i="158"/>
  <c r="AQ47" i="158"/>
  <c r="AP47" i="158"/>
  <c r="AG47" i="158"/>
  <c r="AF47" i="158"/>
  <c r="AE47" i="158"/>
  <c r="AD47" i="158"/>
  <c r="AC47" i="158"/>
  <c r="AB47" i="158"/>
  <c r="AA47" i="158"/>
  <c r="B47" i="158"/>
  <c r="AJ47" i="158" s="1"/>
  <c r="BA47" i="158" s="1"/>
  <c r="A47" i="158"/>
  <c r="CS46" i="158"/>
  <c r="CQ46" i="158"/>
  <c r="BW46" i="158"/>
  <c r="BV46" i="158"/>
  <c r="BT46" i="158"/>
  <c r="BS46" i="158"/>
  <c r="AU46" i="158"/>
  <c r="AS46" i="158"/>
  <c r="AQ46" i="158"/>
  <c r="AP46" i="158"/>
  <c r="AG46" i="158"/>
  <c r="AF46" i="158"/>
  <c r="AE46" i="158"/>
  <c r="AD46" i="158"/>
  <c r="AC46" i="158"/>
  <c r="AB46" i="158"/>
  <c r="AA46" i="158"/>
  <c r="B46" i="158"/>
  <c r="AY46" i="158" s="1"/>
  <c r="A46" i="158"/>
  <c r="CS45" i="158"/>
  <c r="CQ45" i="158"/>
  <c r="BW45" i="158"/>
  <c r="BV45" i="158"/>
  <c r="BT45" i="158"/>
  <c r="BS45" i="158"/>
  <c r="AU45" i="158"/>
  <c r="AI45" i="158" s="1"/>
  <c r="AS45" i="158"/>
  <c r="AQ45" i="158"/>
  <c r="AP45" i="158"/>
  <c r="AG45" i="158"/>
  <c r="AF45" i="158"/>
  <c r="AE45" i="158"/>
  <c r="AD45" i="158"/>
  <c r="AC45" i="158"/>
  <c r="AB45" i="158"/>
  <c r="AA45" i="158"/>
  <c r="B45" i="158"/>
  <c r="A45" i="158"/>
  <c r="CS44" i="158"/>
  <c r="CQ44" i="158"/>
  <c r="BW44" i="158"/>
  <c r="BV44" i="158"/>
  <c r="BT44" i="158"/>
  <c r="BS44" i="158"/>
  <c r="AU44" i="158"/>
  <c r="AI44" i="158" s="1"/>
  <c r="AS44" i="158"/>
  <c r="AQ44" i="158"/>
  <c r="AP44" i="158"/>
  <c r="AG44" i="158"/>
  <c r="AF44" i="158"/>
  <c r="AE44" i="158"/>
  <c r="AD44" i="158"/>
  <c r="AC44" i="158"/>
  <c r="AB44" i="158"/>
  <c r="AA44" i="158"/>
  <c r="B44" i="158"/>
  <c r="AX44" i="158" s="1"/>
  <c r="A44" i="158"/>
  <c r="CS43" i="158"/>
  <c r="CQ43" i="158"/>
  <c r="BW43" i="158"/>
  <c r="BV43" i="158"/>
  <c r="BT43" i="158"/>
  <c r="BS43" i="158"/>
  <c r="AU43" i="158"/>
  <c r="AI43" i="158" s="1"/>
  <c r="AS43" i="158"/>
  <c r="AQ43" i="158"/>
  <c r="AP43" i="158"/>
  <c r="AG43" i="158"/>
  <c r="AF43" i="158"/>
  <c r="AE43" i="158"/>
  <c r="AD43" i="158"/>
  <c r="AC43" i="158"/>
  <c r="AB43" i="158"/>
  <c r="AA43" i="158"/>
  <c r="B43" i="158"/>
  <c r="A43" i="158"/>
  <c r="CS42" i="158"/>
  <c r="CQ42" i="158"/>
  <c r="BW42" i="158"/>
  <c r="BV42" i="158"/>
  <c r="BT42" i="158"/>
  <c r="BS42" i="158"/>
  <c r="AU42" i="158"/>
  <c r="AI42" i="158" s="1"/>
  <c r="AS42" i="158"/>
  <c r="AQ42" i="158"/>
  <c r="AP42" i="158"/>
  <c r="AG42" i="158"/>
  <c r="AF42" i="158"/>
  <c r="AE42" i="158"/>
  <c r="AD42" i="158"/>
  <c r="AC42" i="158"/>
  <c r="AB42" i="158"/>
  <c r="AA42" i="158"/>
  <c r="B42" i="158"/>
  <c r="AM42" i="158" s="1"/>
  <c r="A42" i="158"/>
  <c r="CS41" i="158"/>
  <c r="CQ41" i="158"/>
  <c r="BW41" i="158"/>
  <c r="BV41" i="158"/>
  <c r="BT41" i="158"/>
  <c r="BS41" i="158"/>
  <c r="AU41" i="158"/>
  <c r="AI41" i="158" s="1"/>
  <c r="AS41" i="158"/>
  <c r="AQ41" i="158"/>
  <c r="AP41" i="158"/>
  <c r="AG41" i="158"/>
  <c r="AF41" i="158"/>
  <c r="AE41" i="158"/>
  <c r="AD41" i="158"/>
  <c r="AC41" i="158"/>
  <c r="AB41" i="158"/>
  <c r="AA41" i="158"/>
  <c r="B41" i="158"/>
  <c r="AW41" i="158" s="1"/>
  <c r="A41" i="158"/>
  <c r="CS40" i="158"/>
  <c r="CQ40" i="158"/>
  <c r="BW40" i="158"/>
  <c r="BV40" i="158"/>
  <c r="BT40" i="158"/>
  <c r="BS40" i="158"/>
  <c r="AU40" i="158"/>
  <c r="AI40" i="158" s="1"/>
  <c r="AS40" i="158"/>
  <c r="AQ40" i="158"/>
  <c r="AP40" i="158"/>
  <c r="AG40" i="158"/>
  <c r="AF40" i="158"/>
  <c r="AE40" i="158"/>
  <c r="AD40" i="158"/>
  <c r="AC40" i="158"/>
  <c r="AB40" i="158"/>
  <c r="AA40" i="158"/>
  <c r="B40" i="158"/>
  <c r="AX40" i="158" s="1"/>
  <c r="A40" i="158"/>
  <c r="CS39" i="158"/>
  <c r="CQ39" i="158"/>
  <c r="BW39" i="158"/>
  <c r="BV39" i="158"/>
  <c r="BT39" i="158"/>
  <c r="BS39" i="158"/>
  <c r="AU39" i="158"/>
  <c r="AS39" i="158"/>
  <c r="AQ39" i="158"/>
  <c r="AP39" i="158"/>
  <c r="AG39" i="158"/>
  <c r="AF39" i="158"/>
  <c r="AE39" i="158"/>
  <c r="AD39" i="158"/>
  <c r="AC39" i="158"/>
  <c r="AB39" i="158"/>
  <c r="AA39" i="158"/>
  <c r="B39" i="158"/>
  <c r="AY39" i="158" s="1"/>
  <c r="A39" i="158"/>
  <c r="CS38" i="158"/>
  <c r="CQ38" i="158"/>
  <c r="BW38" i="158"/>
  <c r="BV38" i="158"/>
  <c r="BT38" i="158"/>
  <c r="BS38" i="158"/>
  <c r="AU38" i="158"/>
  <c r="AI38" i="158" s="1"/>
  <c r="AS38" i="158"/>
  <c r="AQ38" i="158"/>
  <c r="AP38" i="158"/>
  <c r="AG38" i="158"/>
  <c r="AF38" i="158"/>
  <c r="AE38" i="158"/>
  <c r="AD38" i="158"/>
  <c r="AC38" i="158"/>
  <c r="AB38" i="158"/>
  <c r="AA38" i="158"/>
  <c r="B38" i="158"/>
  <c r="AW38" i="158" s="1"/>
  <c r="A38" i="158"/>
  <c r="CS37" i="158"/>
  <c r="CQ37" i="158"/>
  <c r="BW37" i="158"/>
  <c r="BV37" i="158"/>
  <c r="BT37" i="158"/>
  <c r="BS37" i="158"/>
  <c r="AU37" i="158"/>
  <c r="AI37" i="158" s="1"/>
  <c r="AS37" i="158"/>
  <c r="AQ37" i="158"/>
  <c r="AP37" i="158"/>
  <c r="AG37" i="158"/>
  <c r="AF37" i="158"/>
  <c r="AE37" i="158"/>
  <c r="AD37" i="158"/>
  <c r="AC37" i="158"/>
  <c r="AB37" i="158"/>
  <c r="AA37" i="158"/>
  <c r="B37" i="158"/>
  <c r="AN37" i="158" s="1"/>
  <c r="A37" i="158"/>
  <c r="CS36" i="158"/>
  <c r="CQ36" i="158"/>
  <c r="BW36" i="158"/>
  <c r="BV36" i="158"/>
  <c r="BT36" i="158"/>
  <c r="BS36" i="158"/>
  <c r="AU36" i="158"/>
  <c r="AI36" i="158" s="1"/>
  <c r="AS36" i="158"/>
  <c r="AQ36" i="158"/>
  <c r="AP36" i="158"/>
  <c r="AG36" i="158"/>
  <c r="AF36" i="158"/>
  <c r="AE36" i="158"/>
  <c r="AD36" i="158"/>
  <c r="AC36" i="158"/>
  <c r="AB36" i="158"/>
  <c r="AA36" i="158"/>
  <c r="B36" i="158"/>
  <c r="A36" i="158"/>
  <c r="CS35" i="158"/>
  <c r="CQ35" i="158"/>
  <c r="BW35" i="158"/>
  <c r="BV35" i="158"/>
  <c r="BT35" i="158"/>
  <c r="BS35" i="158"/>
  <c r="AU35" i="158"/>
  <c r="AS35" i="158"/>
  <c r="AQ35" i="158"/>
  <c r="AP35" i="158"/>
  <c r="AG35" i="158"/>
  <c r="AF35" i="158"/>
  <c r="AE35" i="158"/>
  <c r="AD35" i="158"/>
  <c r="AC35" i="158"/>
  <c r="AB35" i="158"/>
  <c r="AA35" i="158"/>
  <c r="B35" i="158"/>
  <c r="AL35" i="158" s="1"/>
  <c r="A35" i="158"/>
  <c r="CS34" i="158"/>
  <c r="CQ34" i="158"/>
  <c r="BW34" i="158"/>
  <c r="BV34" i="158"/>
  <c r="BT34" i="158"/>
  <c r="BS34" i="158"/>
  <c r="AU34" i="158"/>
  <c r="AI34" i="158" s="1"/>
  <c r="AS34" i="158"/>
  <c r="AQ34" i="158"/>
  <c r="AP34" i="158"/>
  <c r="AG34" i="158"/>
  <c r="AF34" i="158"/>
  <c r="AE34" i="158"/>
  <c r="AD34" i="158"/>
  <c r="AC34" i="158"/>
  <c r="AB34" i="158"/>
  <c r="AA34" i="158"/>
  <c r="B34" i="158"/>
  <c r="AY34" i="158" s="1"/>
  <c r="A34" i="158"/>
  <c r="CS33" i="158"/>
  <c r="CQ33" i="158"/>
  <c r="BW33" i="158"/>
  <c r="BV33" i="158"/>
  <c r="BT33" i="158"/>
  <c r="BS33" i="158"/>
  <c r="AU33" i="158"/>
  <c r="AI33" i="158" s="1"/>
  <c r="AS33" i="158"/>
  <c r="AQ33" i="158"/>
  <c r="AP33" i="158"/>
  <c r="AG33" i="158"/>
  <c r="AF33" i="158"/>
  <c r="AE33" i="158"/>
  <c r="AD33" i="158"/>
  <c r="AC33" i="158"/>
  <c r="AB33" i="158"/>
  <c r="AA33" i="158"/>
  <c r="B33" i="158"/>
  <c r="AY33" i="158" s="1"/>
  <c r="A33" i="158"/>
  <c r="CW32" i="158"/>
  <c r="CS32" i="158"/>
  <c r="CQ32" i="158"/>
  <c r="BW32" i="158"/>
  <c r="BV32" i="158"/>
  <c r="BT32" i="158"/>
  <c r="BS32" i="158"/>
  <c r="AU32" i="158"/>
  <c r="AI32" i="158" s="1"/>
  <c r="AS32" i="158"/>
  <c r="AQ32" i="158"/>
  <c r="AP32" i="158"/>
  <c r="AG32" i="158"/>
  <c r="AF32" i="158"/>
  <c r="AE32" i="158"/>
  <c r="AD32" i="158"/>
  <c r="AC32" i="158"/>
  <c r="AB32" i="158"/>
  <c r="AA32" i="158"/>
  <c r="B32" i="158"/>
  <c r="AV32" i="158" s="1"/>
  <c r="A32" i="158"/>
  <c r="CS31" i="158"/>
  <c r="CQ31" i="158"/>
  <c r="BW31" i="158"/>
  <c r="BV31" i="158"/>
  <c r="BT31" i="158"/>
  <c r="BS31" i="158"/>
  <c r="AU31" i="158"/>
  <c r="AI31" i="158" s="1"/>
  <c r="AS31" i="158"/>
  <c r="AQ31" i="158"/>
  <c r="AP31" i="158"/>
  <c r="AG31" i="158"/>
  <c r="AF31" i="158"/>
  <c r="AE31" i="158"/>
  <c r="AD31" i="158"/>
  <c r="AC31" i="158"/>
  <c r="AB31" i="158"/>
  <c r="AA31" i="158"/>
  <c r="B31" i="158"/>
  <c r="AW31" i="158" s="1"/>
  <c r="A31" i="158"/>
  <c r="CS30" i="158"/>
  <c r="CQ30" i="158"/>
  <c r="BW30" i="158"/>
  <c r="BV30" i="158"/>
  <c r="BT30" i="158"/>
  <c r="BS30" i="158"/>
  <c r="AU30" i="158"/>
  <c r="AI30" i="158" s="1"/>
  <c r="AS30" i="158"/>
  <c r="AQ30" i="158"/>
  <c r="AP30" i="158"/>
  <c r="AG30" i="158"/>
  <c r="AF30" i="158"/>
  <c r="AE30" i="158"/>
  <c r="AD30" i="158"/>
  <c r="AC30" i="158"/>
  <c r="AB30" i="158"/>
  <c r="AA30" i="158"/>
  <c r="B30" i="158"/>
  <c r="A30" i="158"/>
  <c r="CS29" i="158"/>
  <c r="CQ29" i="158"/>
  <c r="BW29" i="158"/>
  <c r="BV29" i="158"/>
  <c r="BT29" i="158"/>
  <c r="BS29" i="158"/>
  <c r="AU29" i="158"/>
  <c r="AS29" i="158"/>
  <c r="AQ29" i="158"/>
  <c r="AP29" i="158"/>
  <c r="AG29" i="158"/>
  <c r="AF29" i="158"/>
  <c r="AE29" i="158"/>
  <c r="AD29" i="158"/>
  <c r="AC29" i="158"/>
  <c r="AB29" i="158"/>
  <c r="AA29" i="158"/>
  <c r="B29" i="158"/>
  <c r="AJ29" i="158" s="1"/>
  <c r="BA29" i="158" s="1"/>
  <c r="A29" i="158"/>
  <c r="CS28" i="158"/>
  <c r="CQ28" i="158"/>
  <c r="BW28" i="158"/>
  <c r="BV28" i="158"/>
  <c r="BT28" i="158"/>
  <c r="BS28" i="158"/>
  <c r="AU28" i="158"/>
  <c r="AI28" i="158" s="1"/>
  <c r="AS28" i="158"/>
  <c r="AQ28" i="158"/>
  <c r="AP28" i="158"/>
  <c r="AG28" i="158"/>
  <c r="AF28" i="158"/>
  <c r="AE28" i="158"/>
  <c r="AD28" i="158"/>
  <c r="AC28" i="158"/>
  <c r="AB28" i="158"/>
  <c r="AA28" i="158"/>
  <c r="B28" i="158"/>
  <c r="A28" i="158"/>
  <c r="CS27" i="158"/>
  <c r="CQ27" i="158"/>
  <c r="BW27" i="158"/>
  <c r="BV27" i="158"/>
  <c r="BT27" i="158"/>
  <c r="BS27" i="158"/>
  <c r="AU27" i="158"/>
  <c r="AI27" i="158" s="1"/>
  <c r="AS27" i="158"/>
  <c r="AQ27" i="158"/>
  <c r="AP27" i="158"/>
  <c r="AG27" i="158"/>
  <c r="AF27" i="158"/>
  <c r="AE27" i="158"/>
  <c r="AD27" i="158"/>
  <c r="AC27" i="158"/>
  <c r="AB27" i="158"/>
  <c r="AA27" i="158"/>
  <c r="B27" i="158"/>
  <c r="AY27" i="158" s="1"/>
  <c r="A27" i="158"/>
  <c r="CS26" i="158"/>
  <c r="CQ26" i="158"/>
  <c r="BW26" i="158"/>
  <c r="BV26" i="158"/>
  <c r="BT26" i="158"/>
  <c r="BS26" i="158"/>
  <c r="AU26" i="158"/>
  <c r="AI26" i="158" s="1"/>
  <c r="AS26" i="158"/>
  <c r="AQ26" i="158"/>
  <c r="AP26" i="158"/>
  <c r="AG26" i="158"/>
  <c r="AF26" i="158"/>
  <c r="AE26" i="158"/>
  <c r="AD26" i="158"/>
  <c r="AC26" i="158"/>
  <c r="AB26" i="158"/>
  <c r="AA26" i="158"/>
  <c r="B26" i="158"/>
  <c r="A26" i="158"/>
  <c r="CS25" i="158"/>
  <c r="CQ25" i="158"/>
  <c r="BW25" i="158"/>
  <c r="BV25" i="158"/>
  <c r="BT25" i="158"/>
  <c r="BS25" i="158"/>
  <c r="AU25" i="158"/>
  <c r="AI25" i="158" s="1"/>
  <c r="AS25" i="158"/>
  <c r="AQ25" i="158"/>
  <c r="AP25" i="158"/>
  <c r="AG25" i="158"/>
  <c r="AF25" i="158"/>
  <c r="AE25" i="158"/>
  <c r="AD25" i="158"/>
  <c r="AC25" i="158"/>
  <c r="AB25" i="158"/>
  <c r="AA25" i="158"/>
  <c r="B25" i="158"/>
  <c r="AN25" i="158" s="1"/>
  <c r="A25" i="158"/>
  <c r="CS24" i="158"/>
  <c r="CQ24" i="158"/>
  <c r="BW24" i="158"/>
  <c r="BV24" i="158"/>
  <c r="BT24" i="158"/>
  <c r="BS24" i="158"/>
  <c r="AU24" i="158"/>
  <c r="AI24" i="158" s="1"/>
  <c r="AS24" i="158"/>
  <c r="AQ24" i="158"/>
  <c r="AP24" i="158"/>
  <c r="AG24" i="158"/>
  <c r="AF24" i="158"/>
  <c r="AE24" i="158"/>
  <c r="AD24" i="158"/>
  <c r="AC24" i="158"/>
  <c r="AB24" i="158"/>
  <c r="AA24" i="158"/>
  <c r="B24" i="158"/>
  <c r="A24" i="158"/>
  <c r="CS23" i="158"/>
  <c r="CQ23" i="158"/>
  <c r="BW23" i="158"/>
  <c r="BV23" i="158"/>
  <c r="BT23" i="158"/>
  <c r="BS23" i="158"/>
  <c r="AU23" i="158"/>
  <c r="AS23" i="158"/>
  <c r="AQ23" i="158"/>
  <c r="AP23" i="158"/>
  <c r="AG23" i="158"/>
  <c r="AF23" i="158"/>
  <c r="AE23" i="158"/>
  <c r="AD23" i="158"/>
  <c r="AC23" i="158"/>
  <c r="AB23" i="158"/>
  <c r="AA23" i="158"/>
  <c r="B23" i="158"/>
  <c r="AK23" i="158" s="1"/>
  <c r="A23" i="158"/>
  <c r="CS22" i="158"/>
  <c r="CQ22" i="158"/>
  <c r="BW22" i="158"/>
  <c r="BV22" i="158"/>
  <c r="BT22" i="158"/>
  <c r="BS22" i="158"/>
  <c r="AU22" i="158"/>
  <c r="AI22" i="158" s="1"/>
  <c r="AS22" i="158"/>
  <c r="AQ22" i="158"/>
  <c r="AP22" i="158"/>
  <c r="AG22" i="158"/>
  <c r="AF22" i="158"/>
  <c r="AE22" i="158"/>
  <c r="AD22" i="158"/>
  <c r="AC22" i="158"/>
  <c r="AB22" i="158"/>
  <c r="AA22" i="158"/>
  <c r="B22" i="158"/>
  <c r="AW22" i="158" s="1"/>
  <c r="A22" i="158"/>
  <c r="CS21" i="158"/>
  <c r="CQ21" i="158"/>
  <c r="BW21" i="158"/>
  <c r="BV21" i="158"/>
  <c r="BT21" i="158"/>
  <c r="BS21" i="158"/>
  <c r="AU21" i="158"/>
  <c r="AS21" i="158"/>
  <c r="AQ21" i="158"/>
  <c r="AP21" i="158"/>
  <c r="AG21" i="158"/>
  <c r="AF21" i="158"/>
  <c r="AE21" i="158"/>
  <c r="AD21" i="158"/>
  <c r="AC21" i="158"/>
  <c r="AB21" i="158"/>
  <c r="AA21" i="158"/>
  <c r="B21" i="158"/>
  <c r="AX21" i="158" s="1"/>
  <c r="A21" i="158"/>
  <c r="CS20" i="158"/>
  <c r="CQ20" i="158"/>
  <c r="BW20" i="158"/>
  <c r="BV20" i="158"/>
  <c r="BT20" i="158"/>
  <c r="BS20" i="158"/>
  <c r="AU20" i="158"/>
  <c r="AI20" i="158" s="1"/>
  <c r="AS20" i="158"/>
  <c r="AQ20" i="158"/>
  <c r="AP20" i="158"/>
  <c r="AG20" i="158"/>
  <c r="AF20" i="158"/>
  <c r="AE20" i="158"/>
  <c r="AD20" i="158"/>
  <c r="AC20" i="158"/>
  <c r="AB20" i="158"/>
  <c r="AA20" i="158"/>
  <c r="B20" i="158"/>
  <c r="A20" i="158"/>
  <c r="CS19" i="158"/>
  <c r="CQ19" i="158"/>
  <c r="BW19" i="158"/>
  <c r="BV19" i="158"/>
  <c r="BT19" i="158"/>
  <c r="BS19" i="158"/>
  <c r="AU19" i="158"/>
  <c r="AI19" i="158" s="1"/>
  <c r="AS19" i="158"/>
  <c r="AQ19" i="158"/>
  <c r="AP19" i="158"/>
  <c r="AG19" i="158"/>
  <c r="AF19" i="158"/>
  <c r="AE19" i="158"/>
  <c r="AD19" i="158"/>
  <c r="AC19" i="158"/>
  <c r="AB19" i="158"/>
  <c r="AA19" i="158"/>
  <c r="B19" i="158"/>
  <c r="AN19" i="158" s="1"/>
  <c r="A19" i="158"/>
  <c r="CS18" i="158"/>
  <c r="CQ18" i="158"/>
  <c r="BW18" i="158"/>
  <c r="BV18" i="158"/>
  <c r="BT18" i="158"/>
  <c r="BS18" i="158"/>
  <c r="AU18" i="158"/>
  <c r="AI18" i="158" s="1"/>
  <c r="AS18" i="158"/>
  <c r="AQ18" i="158"/>
  <c r="AP18" i="158"/>
  <c r="AG18" i="158"/>
  <c r="AF18" i="158"/>
  <c r="AE18" i="158"/>
  <c r="AD18" i="158"/>
  <c r="AC18" i="158"/>
  <c r="AB18" i="158"/>
  <c r="AA18" i="158"/>
  <c r="B18" i="158"/>
  <c r="A18" i="158"/>
  <c r="CS17" i="158"/>
  <c r="CQ17" i="158"/>
  <c r="BW17" i="158"/>
  <c r="BV17" i="158"/>
  <c r="BT17" i="158"/>
  <c r="BS17" i="158"/>
  <c r="AU17" i="158"/>
  <c r="AI17" i="158" s="1"/>
  <c r="AS17" i="158"/>
  <c r="AQ17" i="158"/>
  <c r="AP17" i="158"/>
  <c r="AG17" i="158"/>
  <c r="AF17" i="158"/>
  <c r="AE17" i="158"/>
  <c r="AD17" i="158"/>
  <c r="AC17" i="158"/>
  <c r="AB17" i="158"/>
  <c r="AA17" i="158"/>
  <c r="B17" i="158"/>
  <c r="AY17" i="158" s="1"/>
  <c r="A17" i="158"/>
  <c r="CS16" i="158"/>
  <c r="CQ16" i="158"/>
  <c r="BW16" i="158"/>
  <c r="BV16" i="158"/>
  <c r="BT16" i="158"/>
  <c r="BS16" i="158"/>
  <c r="BK16" i="158"/>
  <c r="AU16" i="158"/>
  <c r="AI16" i="158" s="1"/>
  <c r="AS16" i="158"/>
  <c r="AQ16" i="158"/>
  <c r="AP16" i="158"/>
  <c r="AG16" i="158"/>
  <c r="AF16" i="158"/>
  <c r="AE16" i="158"/>
  <c r="AD16" i="158"/>
  <c r="AC16" i="158"/>
  <c r="AB16" i="158"/>
  <c r="AA16" i="158"/>
  <c r="B16" i="158"/>
  <c r="A16" i="158"/>
  <c r="CS15" i="158"/>
  <c r="CR15" i="158" a="1"/>
  <c r="CR15" i="158" s="1"/>
  <c r="CT15" i="158" s="1"/>
  <c r="CQ15" i="158"/>
  <c r="BW15" i="158"/>
  <c r="BV15" i="158"/>
  <c r="BT15" i="158"/>
  <c r="BS15" i="158"/>
  <c r="BK15" i="158"/>
  <c r="AU15" i="158"/>
  <c r="AI15" i="158" s="1"/>
  <c r="AS15" i="158"/>
  <c r="AQ15" i="158"/>
  <c r="AP15" i="158"/>
  <c r="AG15" i="158"/>
  <c r="AF15" i="158"/>
  <c r="AE15" i="158"/>
  <c r="AD15" i="158"/>
  <c r="AC15" i="158"/>
  <c r="AB15" i="158"/>
  <c r="AA15" i="158"/>
  <c r="B15" i="158"/>
  <c r="AM15" i="158" s="1"/>
  <c r="A15" i="158"/>
  <c r="CS14" i="158"/>
  <c r="CR14" i="158" a="1"/>
  <c r="CR14" i="158" s="1"/>
  <c r="CT14" i="158" s="1"/>
  <c r="CQ14" i="158"/>
  <c r="BW14" i="158"/>
  <c r="BV14" i="158"/>
  <c r="BT14" i="158"/>
  <c r="BS14" i="158"/>
  <c r="BR14" i="158" a="1"/>
  <c r="BR14" i="158" s="1"/>
  <c r="BJ14" i="158"/>
  <c r="BJ15" i="158" s="1"/>
  <c r="AU14" i="158"/>
  <c r="AI14" i="158" s="1"/>
  <c r="AC14" i="158"/>
  <c r="AB14" i="158"/>
  <c r="AA14" i="158"/>
  <c r="B14" i="158"/>
  <c r="AZ14" i="158" s="1"/>
  <c r="A14" i="158"/>
  <c r="BA12" i="158"/>
  <c r="BL11" i="158"/>
  <c r="BW4" i="158"/>
  <c r="CI3" i="158"/>
  <c r="CK3" i="158" s="1"/>
  <c r="BW3" i="158"/>
  <c r="BL14" i="158" l="1"/>
  <c r="BN14" i="158"/>
  <c r="BP14" i="158" s="1"/>
  <c r="BU104" i="158"/>
  <c r="AT160" i="158"/>
  <c r="AH146" i="158"/>
  <c r="BU105" i="158"/>
  <c r="BU108" i="158"/>
  <c r="AT125" i="158"/>
  <c r="AT162" i="158"/>
  <c r="AK131" i="158"/>
  <c r="AH136" i="158"/>
  <c r="AX143" i="158"/>
  <c r="AY143" i="158"/>
  <c r="AK153" i="158"/>
  <c r="AT129" i="158"/>
  <c r="AV24" i="158"/>
  <c r="AT120" i="158"/>
  <c r="AT134" i="158"/>
  <c r="AT163" i="158"/>
  <c r="AZ163" i="158" s="1"/>
  <c r="AT139" i="158"/>
  <c r="AT127" i="158"/>
  <c r="AZ127" i="158" s="1"/>
  <c r="AH142" i="158"/>
  <c r="AH159" i="158"/>
  <c r="AH115" i="158"/>
  <c r="AO115" i="158" s="1"/>
  <c r="AH152" i="158"/>
  <c r="AT159" i="158"/>
  <c r="AH117" i="158"/>
  <c r="AO117" i="158" s="1"/>
  <c r="AJ115" i="158"/>
  <c r="AK115" i="158"/>
  <c r="AL115" i="158"/>
  <c r="AT119" i="158"/>
  <c r="BU112" i="158"/>
  <c r="BU106" i="158"/>
  <c r="AT74" i="158"/>
  <c r="AH95" i="158"/>
  <c r="AO95" i="158" s="1"/>
  <c r="AM109" i="158"/>
  <c r="AH100" i="158"/>
  <c r="AT103" i="158"/>
  <c r="AH89" i="158"/>
  <c r="AY92" i="158"/>
  <c r="AM59" i="158"/>
  <c r="AT88" i="158"/>
  <c r="AT93" i="158"/>
  <c r="AH109" i="158"/>
  <c r="AH39" i="158"/>
  <c r="AT50" i="158"/>
  <c r="AJ77" i="158"/>
  <c r="AK77" i="158"/>
  <c r="AM77" i="158"/>
  <c r="AN77" i="158"/>
  <c r="AT28" i="158"/>
  <c r="AZ28" i="158" s="1"/>
  <c r="AW74" i="158"/>
  <c r="AY74" i="158"/>
  <c r="AH79" i="158"/>
  <c r="AO79" i="158" s="1"/>
  <c r="AT82" i="158"/>
  <c r="AT70" i="158"/>
  <c r="AT43" i="158"/>
  <c r="AZ43" i="158" s="1"/>
  <c r="AV18" i="158"/>
  <c r="AT37" i="158"/>
  <c r="AZ37" i="158" s="1"/>
  <c r="AV20" i="158"/>
  <c r="AT18" i="158"/>
  <c r="AZ18" i="158" s="1"/>
  <c r="AV36" i="158"/>
  <c r="AT66" i="158"/>
  <c r="AZ66" i="158" s="1"/>
  <c r="AH19" i="158"/>
  <c r="AO19" i="158" s="1"/>
  <c r="AH27" i="158"/>
  <c r="AO27" i="158" s="1"/>
  <c r="AT87" i="158"/>
  <c r="AZ87" i="158" s="1"/>
  <c r="AW23" i="158"/>
  <c r="AH44" i="158"/>
  <c r="AV49" i="158"/>
  <c r="AV30" i="158"/>
  <c r="AY31" i="158"/>
  <c r="AT36" i="158"/>
  <c r="AZ36" i="158" s="1"/>
  <c r="AH41" i="158"/>
  <c r="AO41" i="158" s="1"/>
  <c r="AT44" i="158"/>
  <c r="AZ44" i="158" s="1"/>
  <c r="AH30" i="158"/>
  <c r="AO30" i="158" s="1"/>
  <c r="AT65" i="158"/>
  <c r="AH56" i="158"/>
  <c r="AO56" i="158" s="1"/>
  <c r="AT22" i="158"/>
  <c r="AZ22" i="158" s="1"/>
  <c r="AT16" i="158"/>
  <c r="AX22" i="158"/>
  <c r="AJ21" i="158"/>
  <c r="BA21" i="158" s="1"/>
  <c r="AM21" i="158"/>
  <c r="AL41" i="158"/>
  <c r="AT55" i="158"/>
  <c r="AZ55" i="158" s="1"/>
  <c r="AY22" i="158"/>
  <c r="AM41" i="158"/>
  <c r="AK35" i="158"/>
  <c r="AN41" i="158"/>
  <c r="AT52" i="158"/>
  <c r="AT63" i="158"/>
  <c r="AZ63" i="158" s="1"/>
  <c r="AH46" i="158"/>
  <c r="AO46" i="158" s="1"/>
  <c r="AY21" i="158"/>
  <c r="AW35" i="158"/>
  <c r="AT60" i="158"/>
  <c r="AZ60" i="158" s="1"/>
  <c r="AT29" i="158"/>
  <c r="AZ29" i="158" s="1"/>
  <c r="AY35" i="158"/>
  <c r="AY15" i="158"/>
  <c r="AW15" i="158"/>
  <c r="AT26" i="158"/>
  <c r="AZ26" i="158" s="1"/>
  <c r="AN21" i="158"/>
  <c r="AX15" i="158"/>
  <c r="AM115" i="158"/>
  <c r="AV21" i="158"/>
  <c r="AW21" i="158"/>
  <c r="AV92" i="158"/>
  <c r="AL163" i="158"/>
  <c r="AX92" i="158"/>
  <c r="AM163" i="158"/>
  <c r="AW149" i="158"/>
  <c r="AX38" i="158"/>
  <c r="AX149" i="158"/>
  <c r="AW163" i="158"/>
  <c r="AX35" i="158"/>
  <c r="AY38" i="158"/>
  <c r="AJ145" i="158"/>
  <c r="AY149" i="158"/>
  <c r="AV161" i="158"/>
  <c r="AM145" i="158"/>
  <c r="AW161" i="158"/>
  <c r="AV147" i="158"/>
  <c r="AL77" i="158"/>
  <c r="AK88" i="158"/>
  <c r="AK129" i="158"/>
  <c r="AV145" i="158"/>
  <c r="AJ118" i="158"/>
  <c r="BA118" i="158" s="1"/>
  <c r="AL129" i="158"/>
  <c r="AW145" i="158"/>
  <c r="AY23" i="158"/>
  <c r="AZ74" i="158"/>
  <c r="AM129" i="158"/>
  <c r="AV131" i="158"/>
  <c r="AX23" i="158"/>
  <c r="AX31" i="158"/>
  <c r="AY77" i="158"/>
  <c r="AY116" i="158"/>
  <c r="AN127" i="158"/>
  <c r="AN101" i="158"/>
  <c r="AM101" i="158"/>
  <c r="AI21" i="158"/>
  <c r="AL59" i="158"/>
  <c r="AK21" i="158"/>
  <c r="AN59" i="158"/>
  <c r="AL21" i="158"/>
  <c r="AT110" i="158"/>
  <c r="AZ110" i="158" s="1"/>
  <c r="AH138" i="158"/>
  <c r="AH163" i="158"/>
  <c r="AH156" i="158"/>
  <c r="AT147" i="158"/>
  <c r="AZ147" i="158" s="1"/>
  <c r="AT68" i="158"/>
  <c r="AZ68" i="158" s="1"/>
  <c r="BU107" i="158"/>
  <c r="AV149" i="158"/>
  <c r="AH58" i="158"/>
  <c r="AV74" i="158"/>
  <c r="AT89" i="158"/>
  <c r="AZ89" i="158" s="1"/>
  <c r="BU113" i="158"/>
  <c r="AJ127" i="158"/>
  <c r="BA127" i="158" s="1"/>
  <c r="AL127" i="158"/>
  <c r="AH76" i="158"/>
  <c r="AO76" i="158" s="1"/>
  <c r="AJ88" i="158"/>
  <c r="BA88" i="158" s="1"/>
  <c r="AM127" i="158"/>
  <c r="AL112" i="158"/>
  <c r="AT112" i="158"/>
  <c r="BR15" i="158" a="1"/>
  <c r="BR15" i="158" s="1"/>
  <c r="BU15" i="158" s="1"/>
  <c r="AL88" i="158"/>
  <c r="AH20" i="158"/>
  <c r="AO20" i="158" s="1"/>
  <c r="AL46" i="158"/>
  <c r="AW73" i="158"/>
  <c r="AT85" i="158"/>
  <c r="AZ85" i="158" s="1"/>
  <c r="AH99" i="158"/>
  <c r="AO99" i="158" s="1"/>
  <c r="AV73" i="158"/>
  <c r="AM46" i="158"/>
  <c r="AX73" i="158"/>
  <c r="BU109" i="158"/>
  <c r="AZ134" i="158"/>
  <c r="AH17" i="158"/>
  <c r="AO17" i="158" s="1"/>
  <c r="AT30" i="158"/>
  <c r="AZ30" i="158" s="1"/>
  <c r="AN46" i="158"/>
  <c r="AY73" i="158"/>
  <c r="AH123" i="158"/>
  <c r="AJ27" i="158"/>
  <c r="BA27" i="158" s="1"/>
  <c r="AH66" i="158"/>
  <c r="AO66" i="158" s="1"/>
  <c r="AV88" i="158"/>
  <c r="AH111" i="158"/>
  <c r="AL123" i="158"/>
  <c r="AT34" i="158"/>
  <c r="AZ34" i="158" s="1"/>
  <c r="AX88" i="158"/>
  <c r="AH121" i="158"/>
  <c r="AM123" i="158"/>
  <c r="AH144" i="158"/>
  <c r="AO144" i="158" s="1"/>
  <c r="AK157" i="158"/>
  <c r="AT20" i="158"/>
  <c r="AZ20" i="158" s="1"/>
  <c r="AT24" i="158"/>
  <c r="AZ24" i="158" s="1"/>
  <c r="AT27" i="158"/>
  <c r="AZ27" i="158" s="1"/>
  <c r="AY43" i="158"/>
  <c r="AH60" i="158"/>
  <c r="AO60" i="158" s="1"/>
  <c r="AT79" i="158"/>
  <c r="AZ79" i="158" s="1"/>
  <c r="AY88" i="158"/>
  <c r="AM102" i="158"/>
  <c r="AT123" i="158"/>
  <c r="AZ123" i="158" s="1"/>
  <c r="AT157" i="158"/>
  <c r="AH61" i="158"/>
  <c r="AO61" i="158" s="1"/>
  <c r="AV26" i="158"/>
  <c r="AV46" i="158"/>
  <c r="AH90" i="158"/>
  <c r="AO90" i="158" s="1"/>
  <c r="AN102" i="158"/>
  <c r="AT121" i="158"/>
  <c r="AH31" i="158"/>
  <c r="AO31" i="158" s="1"/>
  <c r="AH67" i="158"/>
  <c r="AO67" i="158" s="1"/>
  <c r="AW46" i="158"/>
  <c r="AH51" i="158"/>
  <c r="AO51" i="158" s="1"/>
  <c r="AH93" i="158"/>
  <c r="AV119" i="158"/>
  <c r="AX27" i="158"/>
  <c r="AY119" i="158"/>
  <c r="AH160" i="158"/>
  <c r="AH75" i="158"/>
  <c r="AJ84" i="158"/>
  <c r="BA84" i="158" s="1"/>
  <c r="AT114" i="158"/>
  <c r="AZ114" i="158" s="1"/>
  <c r="AZ119" i="158"/>
  <c r="AH126" i="158"/>
  <c r="AH29" i="158"/>
  <c r="AO29" i="158" s="1"/>
  <c r="AJ35" i="158"/>
  <c r="BA35" i="158" s="1"/>
  <c r="AT45" i="158"/>
  <c r="AZ45" i="158" s="1"/>
  <c r="AH48" i="158"/>
  <c r="AO48" i="158" s="1"/>
  <c r="AH81" i="158"/>
  <c r="AO81" i="158" s="1"/>
  <c r="AK84" i="158"/>
  <c r="AT130" i="158"/>
  <c r="AH153" i="158"/>
  <c r="AT155" i="158"/>
  <c r="AT142" i="158"/>
  <c r="AZ142" i="158" s="1"/>
  <c r="AH16" i="158"/>
  <c r="AO16" i="158" s="1"/>
  <c r="AT32" i="158"/>
  <c r="AZ32" i="158" s="1"/>
  <c r="AM35" i="158"/>
  <c r="AL42" i="158"/>
  <c r="AV66" i="158"/>
  <c r="AJ81" i="158"/>
  <c r="BU111" i="158"/>
  <c r="AJ46" i="158"/>
  <c r="BA46" i="158" s="1"/>
  <c r="AV22" i="158"/>
  <c r="AN35" i="158"/>
  <c r="AV60" i="158"/>
  <c r="AW66" i="158"/>
  <c r="AL101" i="158"/>
  <c r="AH107" i="158"/>
  <c r="AV50" i="158"/>
  <c r="AH59" i="158"/>
  <c r="AW60" i="158"/>
  <c r="AX66" i="158"/>
  <c r="AT75" i="158"/>
  <c r="AZ75" i="158" s="1"/>
  <c r="AZ120" i="158"/>
  <c r="AJ135" i="158"/>
  <c r="BA135" i="158" s="1"/>
  <c r="AM153" i="158"/>
  <c r="AX60" i="158"/>
  <c r="AH74" i="158"/>
  <c r="AO74" i="158" s="1"/>
  <c r="AK46" i="158"/>
  <c r="AV16" i="158"/>
  <c r="AJ41" i="158"/>
  <c r="BA41" i="158" s="1"/>
  <c r="AJ59" i="158"/>
  <c r="BA59" i="158" s="1"/>
  <c r="AY60" i="158"/>
  <c r="AH86" i="158"/>
  <c r="AO86" i="158" s="1"/>
  <c r="AL118" i="158"/>
  <c r="AZ129" i="158"/>
  <c r="AJ149" i="158"/>
  <c r="BA149" i="158" s="1"/>
  <c r="AV23" i="158"/>
  <c r="AV28" i="158"/>
  <c r="AV35" i="158"/>
  <c r="AK41" i="158"/>
  <c r="AH65" i="158"/>
  <c r="AM118" i="158"/>
  <c r="AT140" i="158"/>
  <c r="AH145" i="158"/>
  <c r="AH147" i="158"/>
  <c r="AT84" i="158"/>
  <c r="AX83" i="158"/>
  <c r="AH15" i="158"/>
  <c r="AH23" i="158"/>
  <c r="AO23" i="158" s="1"/>
  <c r="AL27" i="158"/>
  <c r="AY28" i="158"/>
  <c r="AY36" i="158"/>
  <c r="AY75" i="158"/>
  <c r="AW79" i="158"/>
  <c r="AK92" i="158"/>
  <c r="AY93" i="158"/>
  <c r="AX96" i="158"/>
  <c r="AK119" i="158"/>
  <c r="AX132" i="158"/>
  <c r="AW134" i="158"/>
  <c r="AY138" i="158"/>
  <c r="AW140" i="158"/>
  <c r="AY150" i="158"/>
  <c r="AH55" i="158"/>
  <c r="AO55" i="158" s="1"/>
  <c r="AT19" i="158"/>
  <c r="AZ19" i="158" s="1"/>
  <c r="AJ23" i="158"/>
  <c r="BA23" i="158" s="1"/>
  <c r="AH18" i="158"/>
  <c r="AO18" i="158" s="1"/>
  <c r="AL23" i="158"/>
  <c r="AM27" i="158"/>
  <c r="AX79" i="158"/>
  <c r="AL92" i="158"/>
  <c r="AZ93" i="158"/>
  <c r="AY96" i="158"/>
  <c r="AV110" i="158"/>
  <c r="AM119" i="158"/>
  <c r="AV120" i="158"/>
  <c r="AX134" i="158"/>
  <c r="AX140" i="158"/>
  <c r="AV142" i="158"/>
  <c r="AH161" i="158"/>
  <c r="AJ55" i="158"/>
  <c r="BA55" i="158" s="1"/>
  <c r="AH68" i="158"/>
  <c r="AT15" i="158"/>
  <c r="AZ15" i="158" s="1"/>
  <c r="AM23" i="158"/>
  <c r="AH26" i="158"/>
  <c r="AO26" i="158" s="1"/>
  <c r="AN27" i="158"/>
  <c r="AI46" i="158"/>
  <c r="AH53" i="158"/>
  <c r="AO53" i="158" s="1"/>
  <c r="AV67" i="158"/>
  <c r="AT78" i="158"/>
  <c r="AZ78" i="158" s="1"/>
  <c r="AY79" i="158"/>
  <c r="AM92" i="158"/>
  <c r="AT106" i="158"/>
  <c r="AW110" i="158"/>
  <c r="AN119" i="158"/>
  <c r="AW120" i="158"/>
  <c r="AY140" i="158"/>
  <c r="AX142" i="158"/>
  <c r="AH149" i="158"/>
  <c r="AH37" i="158"/>
  <c r="AO37" i="158" s="1"/>
  <c r="AT76" i="158"/>
  <c r="AZ76" i="158" s="1"/>
  <c r="AH22" i="158"/>
  <c r="AO22" i="158" s="1"/>
  <c r="AN23" i="158"/>
  <c r="AT35" i="158"/>
  <c r="AZ35" i="158" s="1"/>
  <c r="AW67" i="158"/>
  <c r="AH85" i="158"/>
  <c r="AO85" i="158" s="1"/>
  <c r="AH88" i="158"/>
  <c r="AO88" i="158" s="1"/>
  <c r="AN92" i="158"/>
  <c r="AT99" i="158"/>
  <c r="AH102" i="158"/>
  <c r="AT109" i="158"/>
  <c r="AX110" i="158"/>
  <c r="AX120" i="158"/>
  <c r="AT122" i="158"/>
  <c r="AH157" i="158"/>
  <c r="AO157" i="158" s="1"/>
  <c r="AO111" i="158"/>
  <c r="AT25" i="158"/>
  <c r="AZ25" i="158" s="1"/>
  <c r="AT72" i="158"/>
  <c r="AZ72" i="158" s="1"/>
  <c r="AH34" i="158"/>
  <c r="AO34" i="158" s="1"/>
  <c r="AW43" i="158"/>
  <c r="AX67" i="158"/>
  <c r="AH77" i="158"/>
  <c r="AO77" i="158" s="1"/>
  <c r="AT92" i="158"/>
  <c r="AZ92" i="158" s="1"/>
  <c r="AY110" i="158"/>
  <c r="AH113" i="158"/>
  <c r="AY120" i="158"/>
  <c r="AT124" i="158"/>
  <c r="AT17" i="158"/>
  <c r="AZ17" i="158" s="1"/>
  <c r="AV71" i="158"/>
  <c r="AT23" i="158"/>
  <c r="AZ23" i="158" s="1"/>
  <c r="AT39" i="158"/>
  <c r="AX43" i="158"/>
  <c r="AH137" i="158"/>
  <c r="AH139" i="158"/>
  <c r="AH155" i="158"/>
  <c r="AH49" i="158"/>
  <c r="AO49" i="158" s="1"/>
  <c r="AH73" i="158"/>
  <c r="AT95" i="158"/>
  <c r="AH105" i="158"/>
  <c r="AH118" i="158"/>
  <c r="AO118" i="158" s="1"/>
  <c r="AH133" i="158"/>
  <c r="AH151" i="158"/>
  <c r="AH21" i="158"/>
  <c r="AO21" i="158" s="1"/>
  <c r="AT31" i="158"/>
  <c r="AH38" i="158"/>
  <c r="AO38" i="158" s="1"/>
  <c r="AH42" i="158"/>
  <c r="AO42" i="158" s="1"/>
  <c r="AH45" i="158"/>
  <c r="AO45" i="158" s="1"/>
  <c r="AH69" i="158"/>
  <c r="AO69" i="158" s="1"/>
  <c r="AH98" i="158"/>
  <c r="AH108" i="158"/>
  <c r="AT113" i="158"/>
  <c r="AH131" i="158"/>
  <c r="AH143" i="158"/>
  <c r="AT46" i="158"/>
  <c r="AZ46" i="158" s="1"/>
  <c r="AH62" i="158"/>
  <c r="AO62" i="158" s="1"/>
  <c r="AT73" i="158"/>
  <c r="AZ73" i="158" s="1"/>
  <c r="AH91" i="158"/>
  <c r="AT102" i="158"/>
  <c r="AT116" i="158"/>
  <c r="AZ116" i="158" s="1"/>
  <c r="AH129" i="158"/>
  <c r="AO129" i="158" s="1"/>
  <c r="AH135" i="158"/>
  <c r="AT149" i="158"/>
  <c r="AZ149" i="158" s="1"/>
  <c r="AT69" i="158"/>
  <c r="AT77" i="158"/>
  <c r="AZ77" i="158" s="1"/>
  <c r="AT105" i="158"/>
  <c r="AZ105" i="158" s="1"/>
  <c r="AT151" i="158"/>
  <c r="AT153" i="158"/>
  <c r="AZ153" i="158" s="1"/>
  <c r="AT42" i="158"/>
  <c r="AZ42" i="158" s="1"/>
  <c r="AT56" i="158"/>
  <c r="AZ56" i="158" s="1"/>
  <c r="AH72" i="158"/>
  <c r="AO72" i="158" s="1"/>
  <c r="AT81" i="158"/>
  <c r="AZ81" i="158" s="1"/>
  <c r="AH87" i="158"/>
  <c r="AO87" i="158" s="1"/>
  <c r="AT98" i="158"/>
  <c r="AZ98" i="158" s="1"/>
  <c r="AH101" i="158"/>
  <c r="AO101" i="158" s="1"/>
  <c r="AT108" i="158"/>
  <c r="AH127" i="158"/>
  <c r="AO127" i="158" s="1"/>
  <c r="AT133" i="158"/>
  <c r="AT135" i="158"/>
  <c r="AZ135" i="158" s="1"/>
  <c r="AH112" i="158"/>
  <c r="AH125" i="158"/>
  <c r="AT131" i="158"/>
  <c r="AZ131" i="158" s="1"/>
  <c r="AT141" i="158"/>
  <c r="AT38" i="158"/>
  <c r="AZ38" i="158" s="1"/>
  <c r="AT59" i="158"/>
  <c r="AZ59" i="158" s="1"/>
  <c r="AT62" i="158"/>
  <c r="AZ62" i="158" s="1"/>
  <c r="AH84" i="158"/>
  <c r="AO84" i="158" s="1"/>
  <c r="AT91" i="158"/>
  <c r="AZ91" i="158" s="1"/>
  <c r="AH33" i="158"/>
  <c r="AO33" i="158" s="1"/>
  <c r="AH94" i="158"/>
  <c r="AO94" i="158" s="1"/>
  <c r="AH97" i="158"/>
  <c r="AO97" i="158" s="1"/>
  <c r="AT118" i="158"/>
  <c r="AZ118" i="158" s="1"/>
  <c r="AN123" i="158"/>
  <c r="AH162" i="158"/>
  <c r="AO162" i="158" s="1"/>
  <c r="AH83" i="158"/>
  <c r="AT21" i="158"/>
  <c r="AZ21" i="158" s="1"/>
  <c r="AJ37" i="158"/>
  <c r="BA37" i="158" s="1"/>
  <c r="AK55" i="158"/>
  <c r="AL29" i="158"/>
  <c r="AX30" i="158"/>
  <c r="AT33" i="158"/>
  <c r="AZ33" i="158" s="1"/>
  <c r="AH40" i="158"/>
  <c r="AO40" i="158" s="1"/>
  <c r="AT41" i="158"/>
  <c r="AZ41" i="158" s="1"/>
  <c r="AT48" i="158"/>
  <c r="AZ48" i="158" s="1"/>
  <c r="AL55" i="158"/>
  <c r="AT58" i="158"/>
  <c r="AZ58" i="158" s="1"/>
  <c r="AT80" i="158"/>
  <c r="AL83" i="158"/>
  <c r="AW87" i="158"/>
  <c r="AL97" i="158"/>
  <c r="AV101" i="158"/>
  <c r="AH120" i="158"/>
  <c r="AO120" i="158" s="1"/>
  <c r="AH140" i="158"/>
  <c r="AO140" i="158" s="1"/>
  <c r="AH154" i="158"/>
  <c r="AJ158" i="158"/>
  <c r="BA158" i="158" s="1"/>
  <c r="AH52" i="158"/>
  <c r="AO52" i="158" s="1"/>
  <c r="AH80" i="158"/>
  <c r="AO80" i="158" s="1"/>
  <c r="AH28" i="158"/>
  <c r="AO28" i="158" s="1"/>
  <c r="AM29" i="158"/>
  <c r="AY30" i="158"/>
  <c r="AH36" i="158"/>
  <c r="AO36" i="158" s="1"/>
  <c r="AJ71" i="158"/>
  <c r="BA71" i="158" s="1"/>
  <c r="AV72" i="158"/>
  <c r="AJ79" i="158"/>
  <c r="BA79" i="158" s="1"/>
  <c r="AM83" i="158"/>
  <c r="AX87" i="158"/>
  <c r="AM97" i="158"/>
  <c r="AW101" i="158"/>
  <c r="AT115" i="158"/>
  <c r="AZ115" i="158" s="1"/>
  <c r="AV129" i="158"/>
  <c r="AH134" i="158"/>
  <c r="AO134" i="158" s="1"/>
  <c r="AH148" i="158"/>
  <c r="AH150" i="158"/>
  <c r="AO150" i="158" s="1"/>
  <c r="AL158" i="158"/>
  <c r="AK29" i="158"/>
  <c r="AJ104" i="158"/>
  <c r="BA104" i="158" s="1"/>
  <c r="AN29" i="158"/>
  <c r="AK71" i="158"/>
  <c r="AW72" i="158"/>
  <c r="AK79" i="158"/>
  <c r="AN83" i="158"/>
  <c r="AN97" i="158"/>
  <c r="AJ111" i="158"/>
  <c r="BA111" i="158" s="1"/>
  <c r="AJ138" i="158"/>
  <c r="BA138" i="158" s="1"/>
  <c r="AO142" i="158"/>
  <c r="AM158" i="158"/>
  <c r="AH25" i="158"/>
  <c r="AO25" i="158" s="1"/>
  <c r="AN48" i="158"/>
  <c r="AW20" i="158"/>
  <c r="AH24" i="158"/>
  <c r="AO24" i="158" s="1"/>
  <c r="AJ51" i="158"/>
  <c r="BA51" i="158" s="1"/>
  <c r="AL71" i="158"/>
  <c r="AX72" i="158"/>
  <c r="AL79" i="158"/>
  <c r="AT83" i="158"/>
  <c r="AZ83" i="158" s="1"/>
  <c r="AH96" i="158"/>
  <c r="AT97" i="158"/>
  <c r="AZ97" i="158" s="1"/>
  <c r="AH110" i="158"/>
  <c r="AO110" i="158" s="1"/>
  <c r="AK111" i="158"/>
  <c r="AJ120" i="158"/>
  <c r="BA120" i="158" s="1"/>
  <c r="AH132" i="158"/>
  <c r="AK138" i="158"/>
  <c r="AJ140" i="158"/>
  <c r="BA140" i="158" s="1"/>
  <c r="AJ156" i="158"/>
  <c r="AN158" i="158"/>
  <c r="AM160" i="158"/>
  <c r="AV37" i="158"/>
  <c r="AW48" i="158"/>
  <c r="AK51" i="158"/>
  <c r="AM71" i="158"/>
  <c r="AM79" i="158"/>
  <c r="AT107" i="158"/>
  <c r="AL111" i="158"/>
  <c r="AV115" i="158"/>
  <c r="AK120" i="158"/>
  <c r="AV123" i="158"/>
  <c r="AL138" i="158"/>
  <c r="AK140" i="158"/>
  <c r="AM156" i="158"/>
  <c r="AX20" i="158"/>
  <c r="AH32" i="158"/>
  <c r="AO32" i="158" s="1"/>
  <c r="AW37" i="158"/>
  <c r="AX41" i="158"/>
  <c r="AH47" i="158"/>
  <c r="AO47" i="158" s="1"/>
  <c r="AX48" i="158"/>
  <c r="AL51" i="158"/>
  <c r="AT64" i="158"/>
  <c r="AZ64" i="158" s="1"/>
  <c r="AN71" i="158"/>
  <c r="AN79" i="158"/>
  <c r="AT100" i="158"/>
  <c r="AZ100" i="158" s="1"/>
  <c r="AK110" i="158"/>
  <c r="AM111" i="158"/>
  <c r="AW115" i="158"/>
  <c r="AL120" i="158"/>
  <c r="AW123" i="158"/>
  <c r="AJ134" i="158"/>
  <c r="AM138" i="158"/>
  <c r="AL140" i="158"/>
  <c r="AM150" i="158"/>
  <c r="AT154" i="158"/>
  <c r="AZ154" i="158" s="1"/>
  <c r="AT158" i="158"/>
  <c r="AZ158" i="158" s="1"/>
  <c r="AH71" i="158"/>
  <c r="AO71" i="158" s="1"/>
  <c r="AY20" i="158"/>
  <c r="AV29" i="158"/>
  <c r="AX37" i="158"/>
  <c r="AT40" i="158"/>
  <c r="AZ40" i="158" s="1"/>
  <c r="AM51" i="158"/>
  <c r="AH54" i="158"/>
  <c r="AO54" i="158" s="1"/>
  <c r="AT71" i="158"/>
  <c r="AZ71" i="158" s="1"/>
  <c r="AH82" i="158"/>
  <c r="AO82" i="158" s="1"/>
  <c r="AV97" i="158"/>
  <c r="AH103" i="158"/>
  <c r="AO103" i="158" s="1"/>
  <c r="AL110" i="158"/>
  <c r="AN111" i="158"/>
  <c r="AH114" i="158"/>
  <c r="AO114" i="158" s="1"/>
  <c r="AX115" i="158"/>
  <c r="AM120" i="158"/>
  <c r="AY123" i="158"/>
  <c r="AN134" i="158"/>
  <c r="AT136" i="158"/>
  <c r="AZ136" i="158" s="1"/>
  <c r="AN138" i="158"/>
  <c r="AM140" i="158"/>
  <c r="AJ142" i="158"/>
  <c r="BA142" i="158" s="1"/>
  <c r="AT148" i="158"/>
  <c r="AN150" i="158"/>
  <c r="AW29" i="158"/>
  <c r="AH35" i="158"/>
  <c r="AO35" i="158" s="1"/>
  <c r="AY37" i="158"/>
  <c r="AN51" i="158"/>
  <c r="AH57" i="158"/>
  <c r="AO57" i="158" s="1"/>
  <c r="AL67" i="158"/>
  <c r="AH70" i="158"/>
  <c r="AV83" i="158"/>
  <c r="AT86" i="158"/>
  <c r="AT96" i="158"/>
  <c r="AZ96" i="158" s="1"/>
  <c r="AW97" i="158"/>
  <c r="AM110" i="158"/>
  <c r="AT111" i="158"/>
  <c r="AY115" i="158"/>
  <c r="AT117" i="158"/>
  <c r="AZ117" i="158" s="1"/>
  <c r="AH119" i="158"/>
  <c r="AO119" i="158" s="1"/>
  <c r="AN120" i="158"/>
  <c r="AL142" i="158"/>
  <c r="AT150" i="158"/>
  <c r="AX29" i="158"/>
  <c r="AH43" i="158"/>
  <c r="AO43" i="158" s="1"/>
  <c r="AH50" i="158"/>
  <c r="AO50" i="158" s="1"/>
  <c r="AM67" i="158"/>
  <c r="AW83" i="158"/>
  <c r="AN110" i="158"/>
  <c r="AH128" i="158"/>
  <c r="AH130" i="158"/>
  <c r="AO130" i="158" s="1"/>
  <c r="AT132" i="158"/>
  <c r="AZ132" i="158" s="1"/>
  <c r="AN142" i="158"/>
  <c r="AV158" i="158"/>
  <c r="AK97" i="158"/>
  <c r="AN67" i="158"/>
  <c r="AZ140" i="158"/>
  <c r="AW154" i="158"/>
  <c r="AW158" i="158"/>
  <c r="AW30" i="158"/>
  <c r="AY29" i="158"/>
  <c r="AW28" i="158"/>
  <c r="AW36" i="158"/>
  <c r="AT54" i="158"/>
  <c r="AZ54" i="158" s="1"/>
  <c r="AW71" i="158"/>
  <c r="AY83" i="158"/>
  <c r="AH92" i="158"/>
  <c r="AO92" i="158" s="1"/>
  <c r="AH122" i="158"/>
  <c r="AX136" i="158"/>
  <c r="AY154" i="158"/>
  <c r="AX158" i="158"/>
  <c r="AK27" i="158"/>
  <c r="AX28" i="158"/>
  <c r="AX36" i="158"/>
  <c r="AT47" i="158"/>
  <c r="AZ47" i="158" s="1"/>
  <c r="AH63" i="158"/>
  <c r="AO63" i="158" s="1"/>
  <c r="AX71" i="158"/>
  <c r="AV96" i="158"/>
  <c r="AH106" i="158"/>
  <c r="AO106" i="158" s="1"/>
  <c r="AX111" i="158"/>
  <c r="AJ119" i="158"/>
  <c r="BA119" i="158" s="1"/>
  <c r="AV134" i="158"/>
  <c r="AV138" i="158"/>
  <c r="AV140" i="158"/>
  <c r="AX150" i="158"/>
  <c r="AY158" i="158"/>
  <c r="AX159" i="158"/>
  <c r="AY159" i="158"/>
  <c r="AI140" i="158"/>
  <c r="AI163" i="158"/>
  <c r="AI129" i="158"/>
  <c r="AK118" i="158"/>
  <c r="AN153" i="158"/>
  <c r="AJ157" i="158"/>
  <c r="BA157" i="158" s="1"/>
  <c r="AN160" i="158"/>
  <c r="AO109" i="158"/>
  <c r="AL157" i="158"/>
  <c r="AJ19" i="158"/>
  <c r="BA19" i="158" s="1"/>
  <c r="AN65" i="158"/>
  <c r="AK33" i="158"/>
  <c r="AO39" i="158"/>
  <c r="AY41" i="158"/>
  <c r="AX46" i="158"/>
  <c r="AW58" i="158"/>
  <c r="AO75" i="158"/>
  <c r="AW77" i="158"/>
  <c r="AM81" i="158"/>
  <c r="AK90" i="158"/>
  <c r="AX101" i="158"/>
  <c r="AK104" i="158"/>
  <c r="AN118" i="158"/>
  <c r="AW119" i="158"/>
  <c r="AL122" i="158"/>
  <c r="AW129" i="158"/>
  <c r="AW131" i="158"/>
  <c r="AL135" i="158"/>
  <c r="AJ146" i="158"/>
  <c r="BA146" i="158" s="1"/>
  <c r="AM157" i="158"/>
  <c r="AJ162" i="158"/>
  <c r="BA162" i="158" s="1"/>
  <c r="AJ90" i="158"/>
  <c r="BA90" i="158" s="1"/>
  <c r="AJ25" i="158"/>
  <c r="BA25" i="158" s="1"/>
  <c r="AV27" i="158"/>
  <c r="AV34" i="158"/>
  <c r="AK25" i="158"/>
  <c r="AW27" i="158"/>
  <c r="AL33" i="158"/>
  <c r="AW34" i="158"/>
  <c r="AJ39" i="158"/>
  <c r="BA39" i="158" s="1"/>
  <c r="AJ44" i="158"/>
  <c r="BA44" i="158" s="1"/>
  <c r="AJ49" i="158"/>
  <c r="BA49" i="158" s="1"/>
  <c r="AX50" i="158"/>
  <c r="AX58" i="158"/>
  <c r="AN81" i="158"/>
  <c r="AL90" i="158"/>
  <c r="AY101" i="158"/>
  <c r="AL104" i="158"/>
  <c r="AJ117" i="158"/>
  <c r="BA117" i="158" s="1"/>
  <c r="AX119" i="158"/>
  <c r="AY129" i="158"/>
  <c r="AN135" i="158"/>
  <c r="AK146" i="158"/>
  <c r="AV153" i="158"/>
  <c r="AN157" i="158"/>
  <c r="AK162" i="158"/>
  <c r="AN54" i="158"/>
  <c r="AO44" i="158"/>
  <c r="AL25" i="158"/>
  <c r="AW26" i="158"/>
  <c r="AM33" i="158"/>
  <c r="AX34" i="158"/>
  <c r="AK39" i="158"/>
  <c r="AY40" i="158"/>
  <c r="AK44" i="158"/>
  <c r="AY45" i="158"/>
  <c r="AK49" i="158"/>
  <c r="AY50" i="158"/>
  <c r="AV54" i="158"/>
  <c r="AY58" i="158"/>
  <c r="AJ69" i="158"/>
  <c r="BA69" i="158" s="1"/>
  <c r="AM90" i="158"/>
  <c r="AM104" i="158"/>
  <c r="AK117" i="158"/>
  <c r="AM146" i="158"/>
  <c r="AZ157" i="158"/>
  <c r="AW160" i="158"/>
  <c r="AL162" i="158"/>
  <c r="AL81" i="158"/>
  <c r="AJ17" i="158"/>
  <c r="BA17" i="158" s="1"/>
  <c r="AV19" i="158"/>
  <c r="AM25" i="158"/>
  <c r="AX26" i="158"/>
  <c r="AN33" i="158"/>
  <c r="AL39" i="158"/>
  <c r="AL44" i="158"/>
  <c r="AL49" i="158"/>
  <c r="AZ50" i="158"/>
  <c r="AW54" i="158"/>
  <c r="AK69" i="158"/>
  <c r="AN90" i="158"/>
  <c r="AN104" i="158"/>
  <c r="AW114" i="158"/>
  <c r="AL117" i="158"/>
  <c r="AN146" i="158"/>
  <c r="AX160" i="158"/>
  <c r="AM162" i="158"/>
  <c r="AM49" i="158"/>
  <c r="AX54" i="158"/>
  <c r="AL69" i="158"/>
  <c r="AJ75" i="158"/>
  <c r="BA75" i="158" s="1"/>
  <c r="AN85" i="158"/>
  <c r="AJ99" i="158"/>
  <c r="BA99" i="158" s="1"/>
  <c r="AW109" i="158"/>
  <c r="AX114" i="158"/>
  <c r="AM117" i="158"/>
  <c r="AO146" i="158"/>
  <c r="AN162" i="158"/>
  <c r="AK81" i="158"/>
  <c r="AJ33" i="158"/>
  <c r="BA33" i="158" s="1"/>
  <c r="AM44" i="158"/>
  <c r="AO15" i="158"/>
  <c r="AL17" i="158"/>
  <c r="AW18" i="158"/>
  <c r="AN39" i="158"/>
  <c r="AN44" i="158"/>
  <c r="AN49" i="158"/>
  <c r="AY54" i="158"/>
  <c r="AM69" i="158"/>
  <c r="AK75" i="158"/>
  <c r="AK94" i="158"/>
  <c r="AK99" i="158"/>
  <c r="AZ108" i="158"/>
  <c r="AX109" i="158"/>
  <c r="AY114" i="158"/>
  <c r="AN117" i="158"/>
  <c r="AV118" i="158"/>
  <c r="AK17" i="158"/>
  <c r="AY26" i="158"/>
  <c r="AX19" i="158"/>
  <c r="AM17" i="158"/>
  <c r="AX18" i="158"/>
  <c r="AY19" i="158"/>
  <c r="AN69" i="158"/>
  <c r="AL75" i="158"/>
  <c r="AL94" i="158"/>
  <c r="AL99" i="158"/>
  <c r="AW118" i="158"/>
  <c r="AV135" i="158"/>
  <c r="AM148" i="158"/>
  <c r="AW157" i="158"/>
  <c r="AJ31" i="158"/>
  <c r="BA31" i="158" s="1"/>
  <c r="AV33" i="158"/>
  <c r="AZ39" i="158"/>
  <c r="AM75" i="158"/>
  <c r="AV81" i="158"/>
  <c r="AM94" i="158"/>
  <c r="AM99" i="158"/>
  <c r="AX118" i="158"/>
  <c r="AW135" i="158"/>
  <c r="AO156" i="158"/>
  <c r="AY157" i="158"/>
  <c r="AJ159" i="158"/>
  <c r="BA159" i="158" s="1"/>
  <c r="AK19" i="158"/>
  <c r="AM19" i="158"/>
  <c r="AV25" i="158"/>
  <c r="AK31" i="158"/>
  <c r="AO73" i="158"/>
  <c r="AN75" i="158"/>
  <c r="AW81" i="158"/>
  <c r="AV90" i="158"/>
  <c r="AN94" i="158"/>
  <c r="AN99" i="158"/>
  <c r="AV104" i="158"/>
  <c r="AX135" i="158"/>
  <c r="AL159" i="158"/>
  <c r="BA54" i="158"/>
  <c r="AL31" i="158"/>
  <c r="AW32" i="158"/>
  <c r="AV39" i="158"/>
  <c r="AX81" i="158"/>
  <c r="AX90" i="158"/>
  <c r="AZ99" i="158"/>
  <c r="AX104" i="158"/>
  <c r="AV108" i="158"/>
  <c r="AW124" i="158"/>
  <c r="AY135" i="158"/>
  <c r="AV146" i="158"/>
  <c r="AM159" i="158"/>
  <c r="AW162" i="158"/>
  <c r="AM39" i="158"/>
  <c r="AI23" i="158"/>
  <c r="AW33" i="158"/>
  <c r="AK15" i="158"/>
  <c r="AW25" i="158"/>
  <c r="AX33" i="158"/>
  <c r="AL15" i="158"/>
  <c r="AX25" i="158"/>
  <c r="AM31" i="158"/>
  <c r="AX32" i="158"/>
  <c r="AW39" i="158"/>
  <c r="AV44" i="158"/>
  <c r="AY49" i="158"/>
  <c r="AV85" i="158"/>
  <c r="AY90" i="158"/>
  <c r="AY104" i="158"/>
  <c r="AX108" i="158"/>
  <c r="AV117" i="158"/>
  <c r="AX124" i="158"/>
  <c r="AW128" i="158"/>
  <c r="AW146" i="158"/>
  <c r="AN159" i="158"/>
  <c r="AY18" i="158"/>
  <c r="AV17" i="158"/>
  <c r="AY25" i="158"/>
  <c r="AN31" i="158"/>
  <c r="AX39" i="158"/>
  <c r="AW44" i="158"/>
  <c r="AV69" i="158"/>
  <c r="AJ73" i="158"/>
  <c r="BA73" i="158" s="1"/>
  <c r="AW85" i="158"/>
  <c r="AY108" i="158"/>
  <c r="AW117" i="158"/>
  <c r="AX128" i="158"/>
  <c r="AY146" i="158"/>
  <c r="AZ159" i="158"/>
  <c r="AW19" i="158"/>
  <c r="AJ15" i="158"/>
  <c r="BA15" i="158" s="1"/>
  <c r="AY32" i="158"/>
  <c r="AN15" i="158"/>
  <c r="AW16" i="158"/>
  <c r="AW17" i="158"/>
  <c r="AX24" i="158"/>
  <c r="AK37" i="158"/>
  <c r="AY44" i="158"/>
  <c r="AX64" i="158"/>
  <c r="AW69" i="158"/>
  <c r="AK73" i="158"/>
  <c r="AX85" i="158"/>
  <c r="AX117" i="158"/>
  <c r="AL134" i="158"/>
  <c r="AK145" i="158"/>
  <c r="AK156" i="158"/>
  <c r="AL19" i="158"/>
  <c r="AN17" i="158"/>
  <c r="AX16" i="158"/>
  <c r="AX17" i="158"/>
  <c r="AY24" i="158"/>
  <c r="AZ31" i="158"/>
  <c r="AL37" i="158"/>
  <c r="AX69" i="158"/>
  <c r="AL73" i="158"/>
  <c r="AY85" i="158"/>
  <c r="AV94" i="158"/>
  <c r="AV99" i="158"/>
  <c r="AM134" i="158"/>
  <c r="AL145" i="158"/>
  <c r="AL156" i="158"/>
  <c r="AW24" i="158"/>
  <c r="AY16" i="158"/>
  <c r="AM37" i="158"/>
  <c r="AN60" i="158"/>
  <c r="AM73" i="158"/>
  <c r="AV75" i="158"/>
  <c r="AX94" i="158"/>
  <c r="AW99" i="158"/>
  <c r="AW107" i="158"/>
  <c r="AO123" i="158"/>
  <c r="AI29" i="158"/>
  <c r="AV31" i="158"/>
  <c r="AJ67" i="158"/>
  <c r="BA67" i="158" s="1"/>
  <c r="AW75" i="158"/>
  <c r="AM88" i="158"/>
  <c r="AY94" i="158"/>
  <c r="AI97" i="158"/>
  <c r="AX98" i="158"/>
  <c r="AX99" i="158"/>
  <c r="AX107" i="158"/>
  <c r="AJ123" i="158"/>
  <c r="BA123" i="158" s="1"/>
  <c r="AO138" i="158"/>
  <c r="AV159" i="158"/>
  <c r="AO163" i="158"/>
  <c r="AV58" i="158"/>
  <c r="AZ16" i="158"/>
  <c r="AV15" i="158"/>
  <c r="BR16" i="158" a="1"/>
  <c r="BR16" i="158" s="1"/>
  <c r="BU16" i="158" s="1"/>
  <c r="AO83" i="158"/>
  <c r="AN88" i="158"/>
  <c r="AJ92" i="158"/>
  <c r="AY98" i="158"/>
  <c r="AK123" i="158"/>
  <c r="BU14" i="158"/>
  <c r="BN15" i="158"/>
  <c r="BP15" i="158" s="1"/>
  <c r="BL15" i="158"/>
  <c r="BJ16" i="158"/>
  <c r="AV52" i="158"/>
  <c r="AJ52" i="158"/>
  <c r="BA52" i="158" s="1"/>
  <c r="AK56" i="158"/>
  <c r="AJ56" i="158"/>
  <c r="BA56" i="158" s="1"/>
  <c r="AM65" i="158"/>
  <c r="AW86" i="158"/>
  <c r="AZ86" i="158"/>
  <c r="AY86" i="158"/>
  <c r="AX86" i="158"/>
  <c r="AV86" i="158"/>
  <c r="AI39" i="158"/>
  <c r="AY61" i="158"/>
  <c r="AX61" i="158"/>
  <c r="AW61" i="158"/>
  <c r="AV61" i="158"/>
  <c r="AO68" i="158"/>
  <c r="AN68" i="158"/>
  <c r="AM68" i="158"/>
  <c r="AL68" i="158"/>
  <c r="AK68" i="158"/>
  <c r="AJ68" i="158"/>
  <c r="BA68" i="158" s="1"/>
  <c r="AV77" i="158"/>
  <c r="BA81" i="158"/>
  <c r="AO65" i="158"/>
  <c r="AI35" i="158"/>
  <c r="BA106" i="158"/>
  <c r="AN105" i="158"/>
  <c r="AL105" i="158"/>
  <c r="AK105" i="158"/>
  <c r="AY105" i="158"/>
  <c r="AX105" i="158"/>
  <c r="AW105" i="158"/>
  <c r="AV105" i="158"/>
  <c r="AO105" i="158"/>
  <c r="AM105" i="158"/>
  <c r="AJ105" i="158"/>
  <c r="BA105" i="158" s="1"/>
  <c r="AW47" i="158"/>
  <c r="AV47" i="158"/>
  <c r="AT51" i="158"/>
  <c r="AZ51" i="158" s="1"/>
  <c r="AZ69" i="158"/>
  <c r="AN62" i="158"/>
  <c r="AM62" i="158"/>
  <c r="AL62" i="158"/>
  <c r="AK62" i="158"/>
  <c r="AJ62" i="158"/>
  <c r="BA62" i="158" s="1"/>
  <c r="BA82" i="158"/>
  <c r="BA171" i="158"/>
  <c r="AV79" i="158"/>
  <c r="AH104" i="158"/>
  <c r="AO104" i="158" s="1"/>
  <c r="AK52" i="158"/>
  <c r="AY53" i="158"/>
  <c r="AX53" i="158"/>
  <c r="AW53" i="158"/>
  <c r="AV53" i="158"/>
  <c r="AL56" i="158"/>
  <c r="AY57" i="158"/>
  <c r="AX57" i="158"/>
  <c r="AW57" i="158"/>
  <c r="AV57" i="158"/>
  <c r="AN57" i="158"/>
  <c r="AY63" i="158"/>
  <c r="AX63" i="158"/>
  <c r="AW63" i="158"/>
  <c r="AV76" i="158"/>
  <c r="AN76" i="158"/>
  <c r="AM76" i="158"/>
  <c r="AL76" i="158"/>
  <c r="AK76" i="158"/>
  <c r="AJ76" i="158"/>
  <c r="BA76" i="158" s="1"/>
  <c r="AO89" i="158"/>
  <c r="AN89" i="158"/>
  <c r="AM89" i="158"/>
  <c r="AL89" i="158"/>
  <c r="AK89" i="158"/>
  <c r="AJ89" i="158"/>
  <c r="BA89" i="158" s="1"/>
  <c r="BA295" i="158"/>
  <c r="BA261" i="158"/>
  <c r="BA199" i="158"/>
  <c r="BA293" i="158"/>
  <c r="BA285" i="158"/>
  <c r="BA253" i="158"/>
  <c r="BA240" i="158"/>
  <c r="BA237" i="158"/>
  <c r="BA227" i="158"/>
  <c r="BA213" i="158"/>
  <c r="BA205" i="158"/>
  <c r="BA221" i="158"/>
  <c r="BA269" i="158"/>
  <c r="BA248" i="158"/>
  <c r="BA232" i="158"/>
  <c r="BA229" i="158"/>
  <c r="BA277" i="158"/>
  <c r="BA170" i="158"/>
  <c r="BA245" i="158"/>
  <c r="BA110" i="158"/>
  <c r="BA197" i="158"/>
  <c r="BA182" i="158"/>
  <c r="BA185" i="158"/>
  <c r="BA192" i="158"/>
  <c r="BA115" i="158"/>
  <c r="BA114" i="158"/>
  <c r="BA189" i="158"/>
  <c r="BA224" i="158"/>
  <c r="BA173" i="158"/>
  <c r="BA129" i="158"/>
  <c r="AL52" i="158"/>
  <c r="AM56" i="158"/>
  <c r="AJ86" i="158"/>
  <c r="BA86" i="158" s="1"/>
  <c r="AN103" i="158"/>
  <c r="AM103" i="158"/>
  <c r="AL103" i="158"/>
  <c r="AK103" i="158"/>
  <c r="AJ103" i="158"/>
  <c r="BA103" i="158" s="1"/>
  <c r="AZ103" i="158"/>
  <c r="AY103" i="158"/>
  <c r="AV103" i="158"/>
  <c r="AW45" i="158"/>
  <c r="AV45" i="158"/>
  <c r="AM52" i="158"/>
  <c r="AN56" i="158"/>
  <c r="AJ61" i="158"/>
  <c r="BA61" i="158" s="1"/>
  <c r="AT67" i="158"/>
  <c r="AZ67" i="158" s="1"/>
  <c r="AK86" i="158"/>
  <c r="AN52" i="158"/>
  <c r="AK61" i="158"/>
  <c r="AO70" i="158"/>
  <c r="AN70" i="158"/>
  <c r="AM70" i="158"/>
  <c r="AL70" i="158"/>
  <c r="AK70" i="158"/>
  <c r="AJ70" i="158"/>
  <c r="BA70" i="158" s="1"/>
  <c r="AL86" i="158"/>
  <c r="BA133" i="158"/>
  <c r="AJ42" i="158"/>
  <c r="BA42" i="158" s="1"/>
  <c r="AT49" i="158"/>
  <c r="AZ49" i="158" s="1"/>
  <c r="AL61" i="158"/>
  <c r="AM86" i="158"/>
  <c r="AK42" i="158"/>
  <c r="AM61" i="158"/>
  <c r="AN86" i="158"/>
  <c r="AL58" i="158"/>
  <c r="AK58" i="158"/>
  <c r="AJ58" i="158"/>
  <c r="BA58" i="158" s="1"/>
  <c r="AN61" i="158"/>
  <c r="AV68" i="158"/>
  <c r="AO91" i="158"/>
  <c r="AN91" i="158"/>
  <c r="AM91" i="158"/>
  <c r="AL91" i="158"/>
  <c r="AK91" i="158"/>
  <c r="AJ91" i="158"/>
  <c r="BA91" i="158" s="1"/>
  <c r="AN64" i="158"/>
  <c r="AM64" i="158"/>
  <c r="AL64" i="158"/>
  <c r="AK64" i="158"/>
  <c r="AJ64" i="158"/>
  <c r="BA64" i="158" s="1"/>
  <c r="AW68" i="158"/>
  <c r="AJ14" i="158"/>
  <c r="BA14" i="158" s="1"/>
  <c r="AN42" i="158"/>
  <c r="AL47" i="158"/>
  <c r="AT61" i="158"/>
  <c r="AZ61" i="158" s="1"/>
  <c r="AX68" i="158"/>
  <c r="AW78" i="158"/>
  <c r="AX78" i="158"/>
  <c r="AV78" i="158"/>
  <c r="AN78" i="158"/>
  <c r="AM78" i="158"/>
  <c r="AL78" i="158"/>
  <c r="AK78" i="158"/>
  <c r="AJ78" i="158"/>
  <c r="BA78" i="158" s="1"/>
  <c r="AV87" i="158"/>
  <c r="CF14" i="158"/>
  <c r="AJ40" i="158"/>
  <c r="BA40" i="158" s="1"/>
  <c r="AM47" i="158"/>
  <c r="AV48" i="158"/>
  <c r="AV56" i="158"/>
  <c r="AY68" i="158"/>
  <c r="BO14" i="158"/>
  <c r="BQ14" i="158" s="1"/>
  <c r="AJ38" i="158"/>
  <c r="BA38" i="158" s="1"/>
  <c r="AW56" i="158"/>
  <c r="AJ57" i="158"/>
  <c r="BA57" i="158" s="1"/>
  <c r="AJ63" i="158"/>
  <c r="BA63" i="158" s="1"/>
  <c r="AZ95" i="158"/>
  <c r="AY95" i="158"/>
  <c r="AX95" i="158"/>
  <c r="AW95" i="158"/>
  <c r="AV95" i="158"/>
  <c r="AN95" i="158"/>
  <c r="AM95" i="158"/>
  <c r="AW100" i="158"/>
  <c r="AY100" i="158"/>
  <c r="AX100" i="158"/>
  <c r="AV100" i="158"/>
  <c r="AO100" i="158"/>
  <c r="AN100" i="158"/>
  <c r="AM100" i="158"/>
  <c r="AL100" i="158"/>
  <c r="AK100" i="158"/>
  <c r="AJ100" i="158"/>
  <c r="BA100" i="158" s="1"/>
  <c r="AL14" i="158"/>
  <c r="AZ65" i="158"/>
  <c r="AY65" i="158"/>
  <c r="AX65" i="158"/>
  <c r="AV65" i="158"/>
  <c r="AM14" i="158"/>
  <c r="AJ16" i="158"/>
  <c r="BA16" i="158" s="1"/>
  <c r="AJ18" i="158"/>
  <c r="BA18" i="158" s="1"/>
  <c r="AJ20" i="158"/>
  <c r="BA20" i="158" s="1"/>
  <c r="AJ22" i="158"/>
  <c r="BA22" i="158" s="1"/>
  <c r="AJ24" i="158"/>
  <c r="BA24" i="158" s="1"/>
  <c r="AJ26" i="158"/>
  <c r="BA26" i="158" s="1"/>
  <c r="AJ28" i="158"/>
  <c r="BA28" i="158" s="1"/>
  <c r="AJ30" i="158"/>
  <c r="BA30" i="158" s="1"/>
  <c r="AJ32" i="158"/>
  <c r="BA32" i="158" s="1"/>
  <c r="AJ36" i="158"/>
  <c r="BA36" i="158" s="1"/>
  <c r="AK38" i="158"/>
  <c r="AL40" i="158"/>
  <c r="AJ50" i="158"/>
  <c r="BA50" i="158" s="1"/>
  <c r="AX52" i="158"/>
  <c r="AK53" i="158"/>
  <c r="AX56" i="158"/>
  <c r="AK57" i="158"/>
  <c r="AK63" i="158"/>
  <c r="AH64" i="158"/>
  <c r="AO64" i="158" s="1"/>
  <c r="AV43" i="158"/>
  <c r="AN14" i="158"/>
  <c r="AK16" i="158"/>
  <c r="CR16" i="158" a="1"/>
  <c r="CR16" i="158" s="1"/>
  <c r="CT16" i="158" s="1"/>
  <c r="AK18" i="158"/>
  <c r="AK20" i="158"/>
  <c r="AK22" i="158"/>
  <c r="AK24" i="158"/>
  <c r="AK26" i="158"/>
  <c r="AK28" i="158"/>
  <c r="AK30" i="158"/>
  <c r="AK32" i="158"/>
  <c r="AJ34" i="158"/>
  <c r="BA34" i="158" s="1"/>
  <c r="AK36" i="158"/>
  <c r="AL38" i="158"/>
  <c r="AM40" i="158"/>
  <c r="AV41" i="158"/>
  <c r="AJ45" i="158"/>
  <c r="BA45" i="158" s="1"/>
  <c r="AK50" i="158"/>
  <c r="AY51" i="158"/>
  <c r="AX51" i="158"/>
  <c r="AV51" i="158"/>
  <c r="AY52" i="158"/>
  <c r="AL53" i="158"/>
  <c r="AY56" i="158"/>
  <c r="AL57" i="158"/>
  <c r="AV62" i="158"/>
  <c r="AL63" i="158"/>
  <c r="AH78" i="158"/>
  <c r="AO78" i="158" s="1"/>
  <c r="BU110" i="158"/>
  <c r="AW52" i="158"/>
  <c r="BK17" i="158"/>
  <c r="AL20" i="158"/>
  <c r="AL24" i="158"/>
  <c r="AL26" i="158"/>
  <c r="AL28" i="158"/>
  <c r="AL30" i="158"/>
  <c r="AL32" i="158"/>
  <c r="AK34" i="158"/>
  <c r="AL36" i="158"/>
  <c r="AM38" i="158"/>
  <c r="AN40" i="158"/>
  <c r="AK45" i="158"/>
  <c r="AL50" i="158"/>
  <c r="AZ52" i="158"/>
  <c r="AM53" i="158"/>
  <c r="AM57" i="158"/>
  <c r="AY59" i="158"/>
  <c r="AX59" i="158"/>
  <c r="AW59" i="158"/>
  <c r="AV59" i="158"/>
  <c r="AO59" i="158"/>
  <c r="AW62" i="158"/>
  <c r="AM63" i="158"/>
  <c r="AN72" i="158"/>
  <c r="AM72" i="158"/>
  <c r="AL72" i="158"/>
  <c r="AK72" i="158"/>
  <c r="AJ72" i="158"/>
  <c r="BA72" i="158" s="1"/>
  <c r="AW76" i="158"/>
  <c r="BA77" i="158"/>
  <c r="BA164" i="158"/>
  <c r="AM16" i="158"/>
  <c r="AM28" i="158"/>
  <c r="AM30" i="158"/>
  <c r="AM32" i="158"/>
  <c r="AM36" i="158"/>
  <c r="AL45" i="158"/>
  <c r="AM50" i="158"/>
  <c r="AN53" i="158"/>
  <c r="AX62" i="158"/>
  <c r="AN63" i="158"/>
  <c r="AX76" i="158"/>
  <c r="AW80" i="158"/>
  <c r="AZ80" i="158"/>
  <c r="AY80" i="158"/>
  <c r="AX80" i="158"/>
  <c r="AV80" i="158"/>
  <c r="AN80" i="158"/>
  <c r="AM80" i="158"/>
  <c r="AL80" i="158"/>
  <c r="AK80" i="158"/>
  <c r="AJ80" i="158"/>
  <c r="BA80" i="158" s="1"/>
  <c r="AV89" i="158"/>
  <c r="AW103" i="158"/>
  <c r="AM18" i="158"/>
  <c r="AM26" i="158"/>
  <c r="AN38" i="158"/>
  <c r="AV14" i="158"/>
  <c r="AN16" i="158"/>
  <c r="AN18" i="158"/>
  <c r="AN20" i="158"/>
  <c r="AN22" i="158"/>
  <c r="AN24" i="158"/>
  <c r="AN26" i="158"/>
  <c r="AN28" i="158"/>
  <c r="AN30" i="158"/>
  <c r="AN32" i="158"/>
  <c r="AM34" i="158"/>
  <c r="AN36" i="158"/>
  <c r="AV42" i="158"/>
  <c r="AM45" i="158"/>
  <c r="AN50" i="158"/>
  <c r="AT57" i="158"/>
  <c r="AZ57" i="158" s="1"/>
  <c r="AY62" i="158"/>
  <c r="AN66" i="158"/>
  <c r="AM66" i="158"/>
  <c r="AL66" i="158"/>
  <c r="AK66" i="158"/>
  <c r="AJ66" i="158"/>
  <c r="BA66" i="158" s="1"/>
  <c r="AY76" i="158"/>
  <c r="AW89" i="158"/>
  <c r="AX103" i="158"/>
  <c r="AL22" i="158"/>
  <c r="AM20" i="158"/>
  <c r="AM22" i="158"/>
  <c r="AM24" i="158"/>
  <c r="AL34" i="158"/>
  <c r="AW14" i="158"/>
  <c r="AN34" i="158"/>
  <c r="AW42" i="158"/>
  <c r="AN45" i="158"/>
  <c r="AX47" i="158"/>
  <c r="AT53" i="158"/>
  <c r="AZ53" i="158" s="1"/>
  <c r="AM58" i="158"/>
  <c r="AX89" i="158"/>
  <c r="AK47" i="158"/>
  <c r="AX42" i="158"/>
  <c r="AJ43" i="158"/>
  <c r="BA43" i="158" s="1"/>
  <c r="AY47" i="158"/>
  <c r="AK54" i="158"/>
  <c r="AY55" i="158"/>
  <c r="AX55" i="158"/>
  <c r="AW55" i="158"/>
  <c r="AV55" i="158"/>
  <c r="AM55" i="158"/>
  <c r="AN58" i="158"/>
  <c r="AV70" i="158"/>
  <c r="AI71" i="158"/>
  <c r="AY89" i="158"/>
  <c r="BA92" i="158"/>
  <c r="AZ106" i="158"/>
  <c r="BA156" i="158"/>
  <c r="BA187" i="158"/>
  <c r="AK14" i="158"/>
  <c r="AL16" i="158"/>
  <c r="AY14" i="158"/>
  <c r="AY42" i="158"/>
  <c r="AK43" i="158"/>
  <c r="AL54" i="158"/>
  <c r="AO58" i="158"/>
  <c r="AW70" i="158"/>
  <c r="AT90" i="158"/>
  <c r="AZ90" i="158" s="1"/>
  <c r="AV91" i="158"/>
  <c r="AK40" i="158"/>
  <c r="AJ53" i="158"/>
  <c r="BA53" i="158" s="1"/>
  <c r="AO14" i="158"/>
  <c r="AL18" i="158"/>
  <c r="AX14" i="158"/>
  <c r="AL43" i="158"/>
  <c r="AJ48" i="158"/>
  <c r="BA48" i="158" s="1"/>
  <c r="AM54" i="158"/>
  <c r="AX70" i="158"/>
  <c r="AW82" i="158"/>
  <c r="AZ82" i="158"/>
  <c r="AY82" i="158"/>
  <c r="AX82" i="158"/>
  <c r="AV82" i="158"/>
  <c r="AN82" i="158"/>
  <c r="AM82" i="158"/>
  <c r="AL82" i="158"/>
  <c r="AK82" i="158"/>
  <c r="AW91" i="158"/>
  <c r="BA97" i="158"/>
  <c r="AT101" i="158"/>
  <c r="AZ101" i="158" s="1"/>
  <c r="AN47" i="158"/>
  <c r="AV40" i="158"/>
  <c r="AM43" i="158"/>
  <c r="AK48" i="158"/>
  <c r="AX49" i="158"/>
  <c r="AW49" i="158"/>
  <c r="AJ65" i="158"/>
  <c r="BA65" i="158" s="1"/>
  <c r="AY70" i="158"/>
  <c r="AX91" i="158"/>
  <c r="AJ95" i="158"/>
  <c r="BA95" i="158" s="1"/>
  <c r="BA190" i="158"/>
  <c r="AV38" i="158"/>
  <c r="AW40" i="158"/>
  <c r="AN43" i="158"/>
  <c r="AL48" i="158"/>
  <c r="AV63" i="158"/>
  <c r="AV64" i="158"/>
  <c r="AK65" i="158"/>
  <c r="AZ70" i="158"/>
  <c r="AY78" i="158"/>
  <c r="AW84" i="158"/>
  <c r="AZ84" i="158"/>
  <c r="AY84" i="158"/>
  <c r="AX84" i="158"/>
  <c r="AV84" i="158"/>
  <c r="AN84" i="158"/>
  <c r="AM84" i="158"/>
  <c r="AY91" i="158"/>
  <c r="AK95" i="158"/>
  <c r="AX45" i="158"/>
  <c r="AM48" i="158"/>
  <c r="AW50" i="158"/>
  <c r="AW64" i="158"/>
  <c r="AL65" i="158"/>
  <c r="AN74" i="158"/>
  <c r="AM74" i="158"/>
  <c r="AL74" i="158"/>
  <c r="AK74" i="158"/>
  <c r="AJ74" i="158"/>
  <c r="BA74" i="158" s="1"/>
  <c r="AT94" i="158"/>
  <c r="AZ94" i="158" s="1"/>
  <c r="AL95" i="158"/>
  <c r="BA212" i="158"/>
  <c r="AW126" i="158"/>
  <c r="AO126" i="158"/>
  <c r="AM126" i="158"/>
  <c r="AV143" i="158"/>
  <c r="AO152" i="158"/>
  <c r="AK152" i="158"/>
  <c r="AJ152" i="158"/>
  <c r="BA152" i="158" s="1"/>
  <c r="AJ278" i="158"/>
  <c r="BA278" i="158" s="1"/>
  <c r="AZ278" i="158"/>
  <c r="AY278" i="158"/>
  <c r="AX278" i="158"/>
  <c r="AW278" i="158"/>
  <c r="AN278" i="158"/>
  <c r="AM278" i="158"/>
  <c r="AL278" i="158"/>
  <c r="AK278" i="158"/>
  <c r="AV278" i="158"/>
  <c r="AO278" i="158"/>
  <c r="AX130" i="158"/>
  <c r="AM130" i="158"/>
  <c r="AV130" i="158"/>
  <c r="BA200" i="158"/>
  <c r="AX122" i="158"/>
  <c r="AN122" i="158"/>
  <c r="AJ122" i="158"/>
  <c r="BA122" i="158" s="1"/>
  <c r="AV128" i="158"/>
  <c r="AO137" i="158"/>
  <c r="AX137" i="158"/>
  <c r="AN137" i="158"/>
  <c r="AM137" i="158"/>
  <c r="AL137" i="158"/>
  <c r="AK137" i="158"/>
  <c r="AX155" i="158"/>
  <c r="AY155" i="158"/>
  <c r="AN155" i="158"/>
  <c r="BA175" i="158"/>
  <c r="AO225" i="158"/>
  <c r="AM225" i="158"/>
  <c r="AY225" i="158"/>
  <c r="AX225" i="158"/>
  <c r="AN225" i="158"/>
  <c r="AL225" i="158"/>
  <c r="AK225" i="158"/>
  <c r="AJ225" i="158"/>
  <c r="BA225" i="158" s="1"/>
  <c r="AW225" i="158"/>
  <c r="AV225" i="158"/>
  <c r="BA231" i="158"/>
  <c r="AY133" i="158"/>
  <c r="AX133" i="158"/>
  <c r="AW133" i="158"/>
  <c r="AV133" i="158"/>
  <c r="AI134" i="158"/>
  <c r="AV139" i="158"/>
  <c r="AL148" i="158"/>
  <c r="AK148" i="158"/>
  <c r="AJ148" i="158"/>
  <c r="BA148" i="158" s="1"/>
  <c r="AX148" i="158"/>
  <c r="BA203" i="158"/>
  <c r="BA134" i="158"/>
  <c r="BA145" i="158"/>
  <c r="BA220" i="158"/>
  <c r="AV109" i="158"/>
  <c r="AY121" i="158"/>
  <c r="AN121" i="158"/>
  <c r="AJ121" i="158"/>
  <c r="BA121" i="158" s="1"/>
  <c r="AK144" i="158"/>
  <c r="AW144" i="158"/>
  <c r="AV144" i="158"/>
  <c r="AO177" i="158"/>
  <c r="AX177" i="158"/>
  <c r="AJ177" i="158"/>
  <c r="BA177" i="158" s="1"/>
  <c r="AW177" i="158"/>
  <c r="AM177" i="158"/>
  <c r="AN113" i="158"/>
  <c r="AL113" i="158"/>
  <c r="AK113" i="158"/>
  <c r="AZ113" i="158"/>
  <c r="AH141" i="158"/>
  <c r="AO141" i="158" s="1"/>
  <c r="AV157" i="158"/>
  <c r="BA167" i="158"/>
  <c r="AK166" i="158"/>
  <c r="AM166" i="158"/>
  <c r="AL166" i="158"/>
  <c r="AJ166" i="158"/>
  <c r="BA166" i="158" s="1"/>
  <c r="AZ166" i="158"/>
  <c r="AY166" i="158"/>
  <c r="BA191" i="158"/>
  <c r="AJ130" i="158"/>
  <c r="BA130" i="158" s="1"/>
  <c r="AJ102" i="158"/>
  <c r="BA102" i="158" s="1"/>
  <c r="AZ107" i="158"/>
  <c r="AN125" i="158"/>
  <c r="AM125" i="158"/>
  <c r="AL125" i="158"/>
  <c r="AK125" i="158"/>
  <c r="AZ125" i="158"/>
  <c r="AJ126" i="158"/>
  <c r="BA126" i="158" s="1"/>
  <c r="AK130" i="158"/>
  <c r="AT145" i="158"/>
  <c r="AZ145" i="158" s="1"/>
  <c r="AL152" i="158"/>
  <c r="AO169" i="158"/>
  <c r="AX169" i="158"/>
  <c r="AY169" i="158"/>
  <c r="AL169" i="158"/>
  <c r="BA196" i="158"/>
  <c r="BA208" i="158"/>
  <c r="AK102" i="158"/>
  <c r="AT104" i="158"/>
  <c r="AZ104" i="158" s="1"/>
  <c r="AK126" i="158"/>
  <c r="AL130" i="158"/>
  <c r="AY132" i="158"/>
  <c r="AO132" i="158"/>
  <c r="AJ141" i="158"/>
  <c r="BA141" i="158" s="1"/>
  <c r="AX147" i="158"/>
  <c r="AK147" i="158"/>
  <c r="AW147" i="158"/>
  <c r="AK151" i="158"/>
  <c r="AO151" i="158"/>
  <c r="AZ151" i="158"/>
  <c r="AY151" i="158"/>
  <c r="AW151" i="158"/>
  <c r="AM152" i="158"/>
  <c r="AT156" i="158"/>
  <c r="AZ156" i="158" s="1"/>
  <c r="BA174" i="158"/>
  <c r="AL102" i="158"/>
  <c r="AJ112" i="158"/>
  <c r="BA112" i="158" s="1"/>
  <c r="AK122" i="158"/>
  <c r="AL126" i="158"/>
  <c r="AN130" i="158"/>
  <c r="AJ137" i="158"/>
  <c r="BA137" i="158" s="1"/>
  <c r="AK141" i="158"/>
  <c r="AN152" i="158"/>
  <c r="AV160" i="158"/>
  <c r="AK112" i="158"/>
  <c r="AO136" i="158"/>
  <c r="AK136" i="158"/>
  <c r="AL136" i="158"/>
  <c r="AV136" i="158"/>
  <c r="AT137" i="158"/>
  <c r="AL141" i="158"/>
  <c r="AJ155" i="158"/>
  <c r="BA155" i="158" s="1"/>
  <c r="BA211" i="158"/>
  <c r="BA233" i="158"/>
  <c r="AN255" i="158"/>
  <c r="AL255" i="158"/>
  <c r="AK255" i="158"/>
  <c r="AX255" i="158"/>
  <c r="AW255" i="158"/>
  <c r="AV255" i="158"/>
  <c r="AO255" i="158"/>
  <c r="AZ255" i="158"/>
  <c r="AY255" i="158"/>
  <c r="AM255" i="158"/>
  <c r="AJ255" i="158"/>
  <c r="BA255" i="158" s="1"/>
  <c r="AK155" i="158"/>
  <c r="BA180" i="158"/>
  <c r="AY222" i="158"/>
  <c r="AX222" i="158"/>
  <c r="AN222" i="158"/>
  <c r="AL222" i="158"/>
  <c r="AK222" i="158"/>
  <c r="AV222" i="158"/>
  <c r="AO222" i="158"/>
  <c r="AM222" i="158"/>
  <c r="AJ222" i="158"/>
  <c r="BA222" i="158" s="1"/>
  <c r="AZ222" i="158"/>
  <c r="AW222" i="158"/>
  <c r="AO102" i="158"/>
  <c r="AK106" i="158"/>
  <c r="AM112" i="158"/>
  <c r="AH116" i="158"/>
  <c r="AO116" i="158" s="1"/>
  <c r="AO122" i="158"/>
  <c r="AK133" i="158"/>
  <c r="AN141" i="158"/>
  <c r="AO148" i="158"/>
  <c r="AX154" i="158"/>
  <c r="AM154" i="158"/>
  <c r="AL154" i="158"/>
  <c r="AK154" i="158"/>
  <c r="AJ154" i="158"/>
  <c r="BA154" i="158" s="1"/>
  <c r="AL155" i="158"/>
  <c r="AL165" i="158"/>
  <c r="AX165" i="158"/>
  <c r="AO165" i="158"/>
  <c r="AY195" i="158"/>
  <c r="AX195" i="158"/>
  <c r="AV195" i="158"/>
  <c r="AO195" i="158"/>
  <c r="AN195" i="158"/>
  <c r="AL195" i="158"/>
  <c r="AZ195" i="158"/>
  <c r="AW195" i="158"/>
  <c r="AM195" i="158"/>
  <c r="AK195" i="158"/>
  <c r="AL106" i="158"/>
  <c r="AN112" i="158"/>
  <c r="AJ113" i="158"/>
  <c r="BA113" i="158" s="1"/>
  <c r="AK121" i="158"/>
  <c r="AL133" i="158"/>
  <c r="AX139" i="158"/>
  <c r="AZ139" i="158"/>
  <c r="AW139" i="158"/>
  <c r="AJ139" i="158"/>
  <c r="BA139" i="158" s="1"/>
  <c r="AJ144" i="158"/>
  <c r="BA144" i="158" s="1"/>
  <c r="AM155" i="158"/>
  <c r="AK177" i="158"/>
  <c r="BA193" i="158"/>
  <c r="AJ93" i="158"/>
  <c r="BA93" i="158" s="1"/>
  <c r="AM106" i="158"/>
  <c r="AV111" i="158"/>
  <c r="AO112" i="158"/>
  <c r="AM113" i="158"/>
  <c r="AL121" i="158"/>
  <c r="AO128" i="158"/>
  <c r="AK128" i="158"/>
  <c r="AJ128" i="158"/>
  <c r="BA128" i="158" s="1"/>
  <c r="AM133" i="158"/>
  <c r="AV137" i="158"/>
  <c r="AL144" i="158"/>
  <c r="AV152" i="158"/>
  <c r="AO155" i="158"/>
  <c r="AO161" i="158"/>
  <c r="AX161" i="158"/>
  <c r="AM161" i="158"/>
  <c r="AN166" i="158"/>
  <c r="AL177" i="158"/>
  <c r="AX179" i="158"/>
  <c r="AV179" i="158"/>
  <c r="AO179" i="158"/>
  <c r="AZ179" i="158"/>
  <c r="AN179" i="158"/>
  <c r="AM179" i="158"/>
  <c r="AL179" i="158"/>
  <c r="AK179" i="158"/>
  <c r="AJ179" i="158"/>
  <c r="BA179" i="158" s="1"/>
  <c r="AL207" i="158"/>
  <c r="AK207" i="158"/>
  <c r="AX207" i="158"/>
  <c r="AO207" i="158"/>
  <c r="AZ207" i="158"/>
  <c r="AY207" i="158"/>
  <c r="AW207" i="158"/>
  <c r="AV207" i="158"/>
  <c r="AN207" i="158"/>
  <c r="AM207" i="158"/>
  <c r="AJ207" i="158"/>
  <c r="BA207" i="158" s="1"/>
  <c r="BA216" i="158"/>
  <c r="AK93" i="158"/>
  <c r="AN106" i="158"/>
  <c r="AW111" i="158"/>
  <c r="AO113" i="158"/>
  <c r="AM121" i="158"/>
  <c r="AW130" i="158"/>
  <c r="AN133" i="158"/>
  <c r="AW137" i="158"/>
  <c r="AM144" i="158"/>
  <c r="AW152" i="158"/>
  <c r="AO166" i="158"/>
  <c r="AN177" i="158"/>
  <c r="BA186" i="158"/>
  <c r="AZ225" i="158"/>
  <c r="AL93" i="158"/>
  <c r="AJ107" i="158"/>
  <c r="BA107" i="158" s="1"/>
  <c r="AJ116" i="158"/>
  <c r="BA116" i="158" s="1"/>
  <c r="AO121" i="158"/>
  <c r="AJ125" i="158"/>
  <c r="BA125" i="158" s="1"/>
  <c r="AV126" i="158"/>
  <c r="AY130" i="158"/>
  <c r="AO133" i="158"/>
  <c r="AY137" i="158"/>
  <c r="AK143" i="158"/>
  <c r="AO143" i="158"/>
  <c r="AN143" i="158"/>
  <c r="AM143" i="158"/>
  <c r="AL143" i="158"/>
  <c r="AJ143" i="158"/>
  <c r="BA143" i="158" s="1"/>
  <c r="AN144" i="158"/>
  <c r="AK150" i="158"/>
  <c r="AZ150" i="158"/>
  <c r="AV150" i="158"/>
  <c r="AX152" i="158"/>
  <c r="AJ169" i="158"/>
  <c r="BA169" i="158" s="1"/>
  <c r="BA183" i="158"/>
  <c r="BA219" i="158"/>
  <c r="AM93" i="158"/>
  <c r="AX97" i="158"/>
  <c r="AJ98" i="158"/>
  <c r="BA98" i="158" s="1"/>
  <c r="AV102" i="158"/>
  <c r="AK107" i="158"/>
  <c r="AK114" i="158"/>
  <c r="AK116" i="158"/>
  <c r="AV122" i="158"/>
  <c r="AN124" i="158"/>
  <c r="AJ124" i="158"/>
  <c r="BA124" i="158" s="1"/>
  <c r="AZ124" i="158"/>
  <c r="AV124" i="158"/>
  <c r="AO125" i="158"/>
  <c r="AX126" i="158"/>
  <c r="AZ130" i="158"/>
  <c r="AZ137" i="158"/>
  <c r="AV141" i="158"/>
  <c r="AJ151" i="158"/>
  <c r="BA151" i="158" s="1"/>
  <c r="AY152" i="158"/>
  <c r="AO168" i="158"/>
  <c r="AK168" i="158"/>
  <c r="AZ168" i="158"/>
  <c r="AY168" i="158"/>
  <c r="AX168" i="158"/>
  <c r="AW168" i="158"/>
  <c r="AK169" i="158"/>
  <c r="BA235" i="158"/>
  <c r="AN93" i="158"/>
  <c r="AY97" i="158"/>
  <c r="AK98" i="158"/>
  <c r="AX102" i="158"/>
  <c r="AL107" i="158"/>
  <c r="AN109" i="158"/>
  <c r="AL109" i="158"/>
  <c r="AK109" i="158"/>
  <c r="AZ109" i="158"/>
  <c r="AL114" i="158"/>
  <c r="AL116" i="158"/>
  <c r="AW122" i="158"/>
  <c r="AY126" i="158"/>
  <c r="AJ132" i="158"/>
  <c r="BA132" i="158" s="1"/>
  <c r="AW141" i="158"/>
  <c r="AJ147" i="158"/>
  <c r="BA147" i="158" s="1"/>
  <c r="AV148" i="158"/>
  <c r="AL151" i="158"/>
  <c r="AO164" i="158"/>
  <c r="AK164" i="158"/>
  <c r="AM169" i="158"/>
  <c r="AY67" i="158"/>
  <c r="AZ88" i="158"/>
  <c r="AO93" i="158"/>
  <c r="AL98" i="158"/>
  <c r="AY102" i="158"/>
  <c r="AM107" i="158"/>
  <c r="AV112" i="158"/>
  <c r="AM114" i="158"/>
  <c r="AM116" i="158"/>
  <c r="AY122" i="158"/>
  <c r="AZ126" i="158"/>
  <c r="AX131" i="158"/>
  <c r="AO131" i="158"/>
  <c r="AN131" i="158"/>
  <c r="AM131" i="158"/>
  <c r="AL131" i="158"/>
  <c r="AJ131" i="158"/>
  <c r="BA131" i="158" s="1"/>
  <c r="AK132" i="158"/>
  <c r="AX141" i="158"/>
  <c r="AL147" i="158"/>
  <c r="AW148" i="158"/>
  <c r="AM151" i="158"/>
  <c r="AV155" i="158"/>
  <c r="AN169" i="158"/>
  <c r="AM98" i="158"/>
  <c r="AZ102" i="158"/>
  <c r="AN107" i="158"/>
  <c r="AX112" i="158"/>
  <c r="AN114" i="158"/>
  <c r="AN116" i="158"/>
  <c r="AZ122" i="158"/>
  <c r="AL132" i="158"/>
  <c r="AJ136" i="158"/>
  <c r="BA136" i="158" s="1"/>
  <c r="AY141" i="158"/>
  <c r="AM147" i="158"/>
  <c r="AY148" i="158"/>
  <c r="AN151" i="158"/>
  <c r="AW155" i="158"/>
  <c r="BA176" i="158"/>
  <c r="AZ188" i="158"/>
  <c r="AN188" i="158"/>
  <c r="AL188" i="158"/>
  <c r="AK188" i="158"/>
  <c r="AJ188" i="158"/>
  <c r="BA188" i="158" s="1"/>
  <c r="AW188" i="158"/>
  <c r="AV188" i="158"/>
  <c r="BA204" i="158"/>
  <c r="AN98" i="158"/>
  <c r="AO107" i="158"/>
  <c r="AY112" i="158"/>
  <c r="AV113" i="158"/>
  <c r="AH124" i="158"/>
  <c r="AO124" i="158" s="1"/>
  <c r="AM132" i="158"/>
  <c r="AZ133" i="158"/>
  <c r="AM136" i="158"/>
  <c r="AZ141" i="158"/>
  <c r="AX144" i="158"/>
  <c r="AN147" i="158"/>
  <c r="AZ148" i="158"/>
  <c r="AO153" i="158"/>
  <c r="AX153" i="158"/>
  <c r="AJ153" i="158"/>
  <c r="BA153" i="158" s="1"/>
  <c r="AY153" i="158"/>
  <c r="AN154" i="158"/>
  <c r="AZ155" i="158"/>
  <c r="AV166" i="158"/>
  <c r="AV177" i="158"/>
  <c r="AJ87" i="158"/>
  <c r="BA87" i="158" s="1"/>
  <c r="AJ96" i="158"/>
  <c r="BA96" i="158" s="1"/>
  <c r="AO98" i="158"/>
  <c r="AV106" i="158"/>
  <c r="AJ108" i="158"/>
  <c r="BA108" i="158" s="1"/>
  <c r="AZ112" i="158"/>
  <c r="AW113" i="158"/>
  <c r="AV121" i="158"/>
  <c r="AK127" i="158"/>
  <c r="AX127" i="158"/>
  <c r="AW127" i="158"/>
  <c r="AV127" i="158"/>
  <c r="AN132" i="158"/>
  <c r="AN136" i="158"/>
  <c r="AY144" i="158"/>
  <c r="AO147" i="158"/>
  <c r="AO154" i="158"/>
  <c r="AJ165" i="158"/>
  <c r="BA165" i="158" s="1"/>
  <c r="AW166" i="158"/>
  <c r="AY177" i="158"/>
  <c r="AJ195" i="158"/>
  <c r="BA195" i="158" s="1"/>
  <c r="BA201" i="158"/>
  <c r="AL215" i="158"/>
  <c r="AK215" i="158"/>
  <c r="AX215" i="158"/>
  <c r="AO215" i="158"/>
  <c r="AZ215" i="158"/>
  <c r="AY215" i="158"/>
  <c r="AW215" i="158"/>
  <c r="AV215" i="158"/>
  <c r="AN215" i="158"/>
  <c r="AM215" i="158"/>
  <c r="AJ215" i="158"/>
  <c r="BA215" i="158" s="1"/>
  <c r="AK87" i="158"/>
  <c r="AK96" i="158"/>
  <c r="AW106" i="158"/>
  <c r="AK108" i="158"/>
  <c r="AX113" i="158"/>
  <c r="AW121" i="158"/>
  <c r="AV125" i="158"/>
  <c r="AK139" i="158"/>
  <c r="AK165" i="158"/>
  <c r="AX166" i="158"/>
  <c r="AK175" i="158"/>
  <c r="AO175" i="158"/>
  <c r="AZ175" i="158"/>
  <c r="AY175" i="158"/>
  <c r="AX175" i="158"/>
  <c r="AV175" i="158"/>
  <c r="AN175" i="158"/>
  <c r="AZ177" i="158"/>
  <c r="AX181" i="158"/>
  <c r="AZ181" i="158"/>
  <c r="AY181" i="158"/>
  <c r="AW181" i="158"/>
  <c r="AM181" i="158"/>
  <c r="AJ181" i="158"/>
  <c r="BA181" i="158" s="1"/>
  <c r="BA243" i="158"/>
  <c r="AJ60" i="158"/>
  <c r="BA60" i="158" s="1"/>
  <c r="AJ85" i="158"/>
  <c r="BA85" i="158" s="1"/>
  <c r="AL87" i="158"/>
  <c r="AL96" i="158"/>
  <c r="AX106" i="158"/>
  <c r="AL108" i="158"/>
  <c r="AY113" i="158"/>
  <c r="AX121" i="158"/>
  <c r="AW125" i="158"/>
  <c r="AL128" i="158"/>
  <c r="AL139" i="158"/>
  <c r="AK142" i="158"/>
  <c r="AM142" i="158"/>
  <c r="AY142" i="158"/>
  <c r="AO149" i="158"/>
  <c r="AN149" i="158"/>
  <c r="AM149" i="158"/>
  <c r="AK149" i="158"/>
  <c r="AY156" i="158"/>
  <c r="AX156" i="158"/>
  <c r="AW156" i="158"/>
  <c r="AV156" i="158"/>
  <c r="AJ161" i="158"/>
  <c r="BA161" i="158" s="1"/>
  <c r="AM165" i="158"/>
  <c r="AX171" i="158"/>
  <c r="AL171" i="158"/>
  <c r="AY171" i="158"/>
  <c r="AO171" i="158"/>
  <c r="BA249" i="158"/>
  <c r="AK60" i="158"/>
  <c r="AK85" i="158"/>
  <c r="AM87" i="158"/>
  <c r="AV93" i="158"/>
  <c r="AM96" i="158"/>
  <c r="AY106" i="158"/>
  <c r="AM108" i="158"/>
  <c r="AZ121" i="158"/>
  <c r="AK124" i="158"/>
  <c r="AX125" i="158"/>
  <c r="AM128" i="158"/>
  <c r="AM139" i="158"/>
  <c r="AT143" i="158"/>
  <c r="AZ143" i="158" s="1"/>
  <c r="AO145" i="158"/>
  <c r="AX145" i="158"/>
  <c r="AY145" i="158"/>
  <c r="AK161" i="158"/>
  <c r="AN165" i="158"/>
  <c r="AV169" i="158"/>
  <c r="AY194" i="158"/>
  <c r="AX194" i="158"/>
  <c r="AK194" i="158"/>
  <c r="AJ194" i="158"/>
  <c r="BA194" i="158" s="1"/>
  <c r="AO194" i="158"/>
  <c r="AN194" i="158"/>
  <c r="AM194" i="158"/>
  <c r="AL194" i="158"/>
  <c r="AZ194" i="158"/>
  <c r="AL60" i="158"/>
  <c r="AJ83" i="158"/>
  <c r="BA83" i="158" s="1"/>
  <c r="AL85" i="158"/>
  <c r="AN87" i="158"/>
  <c r="AW93" i="158"/>
  <c r="AN96" i="158"/>
  <c r="AJ101" i="158"/>
  <c r="BA101" i="158" s="1"/>
  <c r="AN108" i="158"/>
  <c r="AZ111" i="158"/>
  <c r="AV116" i="158"/>
  <c r="AL124" i="158"/>
  <c r="AY125" i="158"/>
  <c r="AN128" i="158"/>
  <c r="AN139" i="158"/>
  <c r="AJ150" i="158"/>
  <c r="BA150" i="158" s="1"/>
  <c r="AV151" i="158"/>
  <c r="AL161" i="158"/>
  <c r="AX163" i="158"/>
  <c r="AN163" i="158"/>
  <c r="AK163" i="158"/>
  <c r="AJ163" i="158"/>
  <c r="BA163" i="158" s="1"/>
  <c r="AW169" i="158"/>
  <c r="AX178" i="158"/>
  <c r="AK178" i="158"/>
  <c r="AM178" i="158"/>
  <c r="AL178" i="158"/>
  <c r="AJ178" i="158"/>
  <c r="BA178" i="158" s="1"/>
  <c r="AZ178" i="158"/>
  <c r="AJ94" i="158"/>
  <c r="BA94" i="158" s="1"/>
  <c r="AO96" i="158"/>
  <c r="AV98" i="158"/>
  <c r="AV107" i="158"/>
  <c r="AO108" i="158"/>
  <c r="AJ109" i="158"/>
  <c r="BA109" i="158" s="1"/>
  <c r="AV114" i="158"/>
  <c r="AW116" i="158"/>
  <c r="AM124" i="158"/>
  <c r="AT128" i="158"/>
  <c r="AZ128" i="158" s="1"/>
  <c r="AV132" i="158"/>
  <c r="AW136" i="158"/>
  <c r="AO139" i="158"/>
  <c r="AL150" i="158"/>
  <c r="AX151" i="158"/>
  <c r="AV154" i="158"/>
  <c r="AO160" i="158"/>
  <c r="AK160" i="158"/>
  <c r="AL160" i="158"/>
  <c r="AJ160" i="158"/>
  <c r="BA160" i="158" s="1"/>
  <c r="AZ160" i="158"/>
  <c r="AN161" i="158"/>
  <c r="AJ168" i="158"/>
  <c r="BA168" i="158" s="1"/>
  <c r="AZ169" i="158"/>
  <c r="AO184" i="158"/>
  <c r="AK184" i="158"/>
  <c r="AV184" i="158"/>
  <c r="AN184" i="158"/>
  <c r="AM184" i="158"/>
  <c r="AL184" i="158"/>
  <c r="AJ184" i="158"/>
  <c r="BA184" i="158" s="1"/>
  <c r="AY184" i="158"/>
  <c r="BA217" i="158"/>
  <c r="BA300" i="158"/>
  <c r="AW273" i="158"/>
  <c r="AO273" i="158"/>
  <c r="AN273" i="158"/>
  <c r="AM273" i="158"/>
  <c r="AK273" i="158"/>
  <c r="AZ273" i="158"/>
  <c r="AY273" i="158"/>
  <c r="AX273" i="158"/>
  <c r="AN279" i="158"/>
  <c r="AL279" i="158"/>
  <c r="AK279" i="158"/>
  <c r="AX279" i="158"/>
  <c r="AW279" i="158"/>
  <c r="AV279" i="158"/>
  <c r="AO279" i="158"/>
  <c r="AK191" i="158"/>
  <c r="AO191" i="158"/>
  <c r="BA209" i="158"/>
  <c r="BA271" i="158"/>
  <c r="AL223" i="158"/>
  <c r="AK223" i="158"/>
  <c r="AX223" i="158"/>
  <c r="AV223" i="158"/>
  <c r="AO223" i="158"/>
  <c r="AJ230" i="158"/>
  <c r="BA230" i="158" s="1"/>
  <c r="AY230" i="158"/>
  <c r="AX230" i="158"/>
  <c r="AN230" i="158"/>
  <c r="AL230" i="158"/>
  <c r="AK230" i="158"/>
  <c r="AW233" i="158"/>
  <c r="AO233" i="158"/>
  <c r="AN233" i="158"/>
  <c r="AM233" i="158"/>
  <c r="AK233" i="158"/>
  <c r="AY233" i="158"/>
  <c r="AX233" i="158"/>
  <c r="BA247" i="158"/>
  <c r="BA265" i="158"/>
  <c r="BA276" i="158"/>
  <c r="BA326" i="158"/>
  <c r="AW249" i="158"/>
  <c r="AO249" i="158"/>
  <c r="AN249" i="158"/>
  <c r="AM249" i="158"/>
  <c r="AK249" i="158"/>
  <c r="AY249" i="158"/>
  <c r="AX249" i="158"/>
  <c r="BA323" i="158"/>
  <c r="AL146" i="158"/>
  <c r="AY172" i="158"/>
  <c r="AV183" i="158"/>
  <c r="AO185" i="158"/>
  <c r="AM185" i="158"/>
  <c r="AX185" i="158"/>
  <c r="AM192" i="158"/>
  <c r="AL199" i="158"/>
  <c r="AK199" i="158"/>
  <c r="AX199" i="158"/>
  <c r="AO199" i="158"/>
  <c r="AY203" i="158"/>
  <c r="AX203" i="158"/>
  <c r="AV203" i="158"/>
  <c r="AO203" i="158"/>
  <c r="AN203" i="158"/>
  <c r="AL203" i="158"/>
  <c r="AY226" i="158"/>
  <c r="AX226" i="158"/>
  <c r="AV226" i="158"/>
  <c r="AK226" i="158"/>
  <c r="AJ226" i="158"/>
  <c r="BA226" i="158" s="1"/>
  <c r="AJ246" i="158"/>
  <c r="BA246" i="158" s="1"/>
  <c r="AY246" i="158"/>
  <c r="AX246" i="158"/>
  <c r="AW246" i="158"/>
  <c r="AN246" i="158"/>
  <c r="AL246" i="158"/>
  <c r="AK246" i="158"/>
  <c r="AW183" i="158"/>
  <c r="AN192" i="158"/>
  <c r="AZ211" i="158"/>
  <c r="AY211" i="158"/>
  <c r="AX211" i="158"/>
  <c r="AV211" i="158"/>
  <c r="AO211" i="158"/>
  <c r="AN211" i="158"/>
  <c r="AL211" i="158"/>
  <c r="AJ270" i="158"/>
  <c r="BA270" i="158" s="1"/>
  <c r="AZ270" i="158"/>
  <c r="AY270" i="158"/>
  <c r="AX270" i="158"/>
  <c r="AW270" i="158"/>
  <c r="AN270" i="158"/>
  <c r="AM270" i="158"/>
  <c r="AL270" i="158"/>
  <c r="AK270" i="158"/>
  <c r="BA297" i="158"/>
  <c r="BA308" i="158"/>
  <c r="BA317" i="158"/>
  <c r="AW305" i="158"/>
  <c r="AV305" i="158"/>
  <c r="AO305" i="158"/>
  <c r="AN305" i="158"/>
  <c r="AM305" i="158"/>
  <c r="AL305" i="158"/>
  <c r="AK305" i="158"/>
  <c r="AJ305" i="158"/>
  <c r="BA305" i="158" s="1"/>
  <c r="AZ305" i="158"/>
  <c r="AY305" i="158"/>
  <c r="AX305" i="158"/>
  <c r="AW281" i="158"/>
  <c r="AO281" i="158"/>
  <c r="AN281" i="158"/>
  <c r="AM281" i="158"/>
  <c r="AK281" i="158"/>
  <c r="AZ281" i="158"/>
  <c r="AY281" i="158"/>
  <c r="AX281" i="158"/>
  <c r="AN287" i="158"/>
  <c r="AL287" i="158"/>
  <c r="AK287" i="158"/>
  <c r="AX287" i="158"/>
  <c r="AW287" i="158"/>
  <c r="AV287" i="158"/>
  <c r="AO287" i="158"/>
  <c r="BA302" i="158"/>
  <c r="AT146" i="158"/>
  <c r="AZ146" i="158" s="1"/>
  <c r="AT152" i="158"/>
  <c r="AZ152" i="158" s="1"/>
  <c r="AK167" i="158"/>
  <c r="AO167" i="158"/>
  <c r="BA236" i="158"/>
  <c r="AN239" i="158"/>
  <c r="AL239" i="158"/>
  <c r="AK239" i="158"/>
  <c r="AX239" i="158"/>
  <c r="AV239" i="158"/>
  <c r="AO239" i="158"/>
  <c r="BA252" i="158"/>
  <c r="BA279" i="158"/>
  <c r="BA299" i="158"/>
  <c r="AJ273" i="158"/>
  <c r="BA273" i="158" s="1"/>
  <c r="AM279" i="158"/>
  <c r="AJ223" i="158"/>
  <c r="BA223" i="158" s="1"/>
  <c r="BA284" i="158"/>
  <c r="AW192" i="158"/>
  <c r="AY198" i="158"/>
  <c r="AN198" i="158"/>
  <c r="AK198" i="158"/>
  <c r="AY202" i="158"/>
  <c r="AX202" i="158"/>
  <c r="AK202" i="158"/>
  <c r="AJ202" i="158"/>
  <c r="BA202" i="158" s="1"/>
  <c r="AY218" i="158"/>
  <c r="AX218" i="158"/>
  <c r="AV218" i="158"/>
  <c r="AK218" i="158"/>
  <c r="AJ218" i="158"/>
  <c r="BA218" i="158" s="1"/>
  <c r="AN223" i="158"/>
  <c r="AO230" i="158"/>
  <c r="AL233" i="158"/>
  <c r="BA316" i="158"/>
  <c r="BA310" i="158"/>
  <c r="AY192" i="158"/>
  <c r="AY206" i="158"/>
  <c r="AN206" i="158"/>
  <c r="AK206" i="158"/>
  <c r="AY210" i="158"/>
  <c r="AX210" i="158"/>
  <c r="AV210" i="158"/>
  <c r="AK210" i="158"/>
  <c r="AJ210" i="158"/>
  <c r="BA210" i="158" s="1"/>
  <c r="AY214" i="158"/>
  <c r="AN214" i="158"/>
  <c r="AK214" i="158"/>
  <c r="AL249" i="158"/>
  <c r="AW257" i="158"/>
  <c r="AO257" i="158"/>
  <c r="AN257" i="158"/>
  <c r="AM257" i="158"/>
  <c r="AK257" i="158"/>
  <c r="AY257" i="158"/>
  <c r="AX257" i="158"/>
  <c r="AW313" i="158"/>
  <c r="AV313" i="158"/>
  <c r="AO313" i="158"/>
  <c r="AN313" i="158"/>
  <c r="AM313" i="158"/>
  <c r="AL313" i="158"/>
  <c r="AK313" i="158"/>
  <c r="AJ313" i="158"/>
  <c r="BA313" i="158" s="1"/>
  <c r="AZ313" i="158"/>
  <c r="AY313" i="158"/>
  <c r="AX313" i="158"/>
  <c r="AO246" i="158"/>
  <c r="AN263" i="158"/>
  <c r="AL263" i="158"/>
  <c r="AK263" i="158"/>
  <c r="AX263" i="158"/>
  <c r="AW263" i="158"/>
  <c r="AV263" i="158"/>
  <c r="AO263" i="158"/>
  <c r="AO270" i="158"/>
  <c r="AY279" i="158"/>
  <c r="AW289" i="158"/>
  <c r="AO289" i="158"/>
  <c r="AN289" i="158"/>
  <c r="AM289" i="158"/>
  <c r="AK289" i="158"/>
  <c r="AZ289" i="158"/>
  <c r="AY289" i="158"/>
  <c r="AX289" i="158"/>
  <c r="BA292" i="158"/>
  <c r="AN226" i="158"/>
  <c r="AV273" i="158"/>
  <c r="AZ279" i="158"/>
  <c r="AJ287" i="158"/>
  <c r="BA287" i="158" s="1"/>
  <c r="BA307" i="158"/>
  <c r="BA322" i="158"/>
  <c r="AK183" i="158"/>
  <c r="AO183" i="158"/>
  <c r="AM211" i="158"/>
  <c r="AO226" i="158"/>
  <c r="AJ239" i="158"/>
  <c r="BA239" i="158" s="1"/>
  <c r="AJ281" i="158"/>
  <c r="BA281" i="158" s="1"/>
  <c r="AM287" i="158"/>
  <c r="BA325" i="158"/>
  <c r="AO193" i="158"/>
  <c r="AM193" i="158"/>
  <c r="AX193" i="158"/>
  <c r="AW223" i="158"/>
  <c r="AV230" i="158"/>
  <c r="AV233" i="158"/>
  <c r="AM239" i="158"/>
  <c r="BA260" i="158"/>
  <c r="AL281" i="158"/>
  <c r="AY223" i="158"/>
  <c r="AW230" i="158"/>
  <c r="AZ233" i="158"/>
  <c r="AJ238" i="158"/>
  <c r="BA238" i="158" s="1"/>
  <c r="AY238" i="158"/>
  <c r="AX238" i="158"/>
  <c r="AN238" i="158"/>
  <c r="AL238" i="158"/>
  <c r="AK238" i="158"/>
  <c r="AW241" i="158"/>
  <c r="AO241" i="158"/>
  <c r="AN241" i="158"/>
  <c r="AM241" i="158"/>
  <c r="AK241" i="158"/>
  <c r="AY241" i="158"/>
  <c r="AX241" i="158"/>
  <c r="AJ254" i="158"/>
  <c r="BA254" i="158" s="1"/>
  <c r="AZ254" i="158"/>
  <c r="AY254" i="158"/>
  <c r="AX254" i="158"/>
  <c r="AW254" i="158"/>
  <c r="AN254" i="158"/>
  <c r="AL254" i="158"/>
  <c r="AK254" i="158"/>
  <c r="AY134" i="158"/>
  <c r="AT138" i="158"/>
  <c r="AZ138" i="158" s="1"/>
  <c r="AT144" i="158"/>
  <c r="AZ144" i="158" s="1"/>
  <c r="AK159" i="158"/>
  <c r="AO159" i="158"/>
  <c r="AV162" i="158"/>
  <c r="AM167" i="158"/>
  <c r="AL173" i="158"/>
  <c r="AW191" i="158"/>
  <c r="AO201" i="158"/>
  <c r="AM201" i="158"/>
  <c r="AX201" i="158"/>
  <c r="AO217" i="158"/>
  <c r="AM217" i="158"/>
  <c r="AX217" i="158"/>
  <c r="AZ223" i="158"/>
  <c r="AZ230" i="158"/>
  <c r="AV249" i="158"/>
  <c r="AV180" i="158"/>
  <c r="AX191" i="158"/>
  <c r="AV246" i="158"/>
  <c r="AZ249" i="158"/>
  <c r="AV270" i="158"/>
  <c r="AJ286" i="158"/>
  <c r="BA286" i="158" s="1"/>
  <c r="AZ286" i="158"/>
  <c r="AY286" i="158"/>
  <c r="AX286" i="158"/>
  <c r="AW286" i="158"/>
  <c r="AN286" i="158"/>
  <c r="AM286" i="158"/>
  <c r="AL286" i="158"/>
  <c r="AK286" i="158"/>
  <c r="AT161" i="158"/>
  <c r="AZ161" i="158" s="1"/>
  <c r="AY162" i="158"/>
  <c r="AJ172" i="158"/>
  <c r="BA172" i="158" s="1"/>
  <c r="AN173" i="158"/>
  <c r="AW180" i="158"/>
  <c r="AY191" i="158"/>
  <c r="AJ198" i="158"/>
  <c r="BA198" i="158" s="1"/>
  <c r="AV199" i="158"/>
  <c r="AL202" i="158"/>
  <c r="AW203" i="158"/>
  <c r="AO209" i="158"/>
  <c r="AM209" i="158"/>
  <c r="AX209" i="158"/>
  <c r="AL218" i="158"/>
  <c r="AN231" i="158"/>
  <c r="AL231" i="158"/>
  <c r="AK231" i="158"/>
  <c r="AX231" i="158"/>
  <c r="AV231" i="158"/>
  <c r="AO231" i="158"/>
  <c r="AZ246" i="158"/>
  <c r="BA318" i="158"/>
  <c r="AX129" i="158"/>
  <c r="AZ162" i="158"/>
  <c r="AK172" i="158"/>
  <c r="AO173" i="158"/>
  <c r="AX180" i="158"/>
  <c r="AV185" i="158"/>
  <c r="AY187" i="158"/>
  <c r="AX187" i="158"/>
  <c r="AV187" i="158"/>
  <c r="AO187" i="158"/>
  <c r="AZ191" i="158"/>
  <c r="AL198" i="158"/>
  <c r="AW199" i="158"/>
  <c r="AM202" i="158"/>
  <c r="AZ203" i="158"/>
  <c r="AW211" i="158"/>
  <c r="AM218" i="158"/>
  <c r="AW226" i="158"/>
  <c r="BA228" i="158"/>
  <c r="AW265" i="158"/>
  <c r="AO265" i="158"/>
  <c r="AN265" i="158"/>
  <c r="AM265" i="158"/>
  <c r="AK265" i="158"/>
  <c r="AZ265" i="158"/>
  <c r="AY265" i="158"/>
  <c r="AX265" i="158"/>
  <c r="AN271" i="158"/>
  <c r="AL271" i="158"/>
  <c r="AK271" i="158"/>
  <c r="AX271" i="158"/>
  <c r="AW271" i="158"/>
  <c r="AV271" i="158"/>
  <c r="AO271" i="158"/>
  <c r="AY287" i="158"/>
  <c r="BA301" i="158"/>
  <c r="AK135" i="158"/>
  <c r="AO135" i="158"/>
  <c r="AL172" i="158"/>
  <c r="AY180" i="158"/>
  <c r="AM198" i="158"/>
  <c r="AN202" i="158"/>
  <c r="AJ206" i="158"/>
  <c r="BA206" i="158" s="1"/>
  <c r="AL210" i="158"/>
  <c r="AJ214" i="158"/>
  <c r="BA214" i="158" s="1"/>
  <c r="AZ226" i="158"/>
  <c r="AW239" i="158"/>
  <c r="AN247" i="158"/>
  <c r="AL247" i="158"/>
  <c r="AK247" i="158"/>
  <c r="AX247" i="158"/>
  <c r="AV247" i="158"/>
  <c r="AO247" i="158"/>
  <c r="AJ257" i="158"/>
  <c r="BA257" i="158" s="1"/>
  <c r="AJ263" i="158"/>
  <c r="BA263" i="158" s="1"/>
  <c r="AV281" i="158"/>
  <c r="AZ287" i="158"/>
  <c r="BA315" i="158"/>
  <c r="BA324" i="158"/>
  <c r="AW138" i="158"/>
  <c r="AW174" i="158"/>
  <c r="AO176" i="158"/>
  <c r="AK176" i="158"/>
  <c r="AY185" i="158"/>
  <c r="AO198" i="158"/>
  <c r="AZ199" i="158"/>
  <c r="AO202" i="158"/>
  <c r="AL206" i="158"/>
  <c r="AM210" i="158"/>
  <c r="AL214" i="158"/>
  <c r="AO218" i="158"/>
  <c r="AY239" i="158"/>
  <c r="BA244" i="158"/>
  <c r="AL257" i="158"/>
  <c r="AM263" i="158"/>
  <c r="AJ289" i="158"/>
  <c r="BA289" i="158" s="1"/>
  <c r="BA294" i="158"/>
  <c r="AO192" i="158"/>
  <c r="AL192" i="158"/>
  <c r="AK192" i="158"/>
  <c r="AM206" i="158"/>
  <c r="AN210" i="158"/>
  <c r="AM214" i="158"/>
  <c r="AZ239" i="158"/>
  <c r="BA268" i="158"/>
  <c r="AL289" i="158"/>
  <c r="AO206" i="158"/>
  <c r="AO210" i="158"/>
  <c r="AO214" i="158"/>
  <c r="AW297" i="158"/>
  <c r="AV297" i="158"/>
  <c r="AO297" i="158"/>
  <c r="AN297" i="158"/>
  <c r="AM297" i="158"/>
  <c r="AL297" i="158"/>
  <c r="AK297" i="158"/>
  <c r="AZ297" i="158"/>
  <c r="AY297" i="158"/>
  <c r="AX297" i="158"/>
  <c r="BA309" i="158"/>
  <c r="AX167" i="158"/>
  <c r="AM183" i="158"/>
  <c r="AX186" i="158"/>
  <c r="AK186" i="158"/>
  <c r="AZ190" i="158"/>
  <c r="AK193" i="158"/>
  <c r="AM238" i="158"/>
  <c r="AJ241" i="158"/>
  <c r="BA241" i="158" s="1"/>
  <c r="AM254" i="158"/>
  <c r="AJ262" i="158"/>
  <c r="BA262" i="158" s="1"/>
  <c r="AZ262" i="158"/>
  <c r="AY262" i="158"/>
  <c r="AX262" i="158"/>
  <c r="AW262" i="158"/>
  <c r="AN262" i="158"/>
  <c r="AM262" i="158"/>
  <c r="AL262" i="158"/>
  <c r="AK262" i="158"/>
  <c r="AK294" i="158"/>
  <c r="AX321" i="158"/>
  <c r="AX329" i="158"/>
  <c r="AL302" i="158"/>
  <c r="AY321" i="158"/>
  <c r="AY329" i="158"/>
  <c r="AZ321" i="158"/>
  <c r="AV328" i="158"/>
  <c r="AZ329" i="158"/>
  <c r="AW224" i="158"/>
  <c r="AW232" i="158"/>
  <c r="AW240" i="158"/>
  <c r="AW328" i="158"/>
  <c r="AX312" i="158"/>
  <c r="AX320" i="158"/>
  <c r="AX328" i="158"/>
  <c r="AY320" i="158"/>
  <c r="AY328" i="158"/>
  <c r="AZ328" i="158"/>
  <c r="AK196" i="158"/>
  <c r="AO197" i="158"/>
  <c r="AK204" i="158"/>
  <c r="AK212" i="158"/>
  <c r="AK220" i="158"/>
  <c r="AK228" i="158"/>
  <c r="AK236" i="158"/>
  <c r="AK244" i="158"/>
  <c r="AK252" i="158"/>
  <c r="AK260" i="158"/>
  <c r="AJ251" i="158"/>
  <c r="BA251" i="158" s="1"/>
  <c r="AJ259" i="158"/>
  <c r="BA259" i="158" s="1"/>
  <c r="AJ267" i="158"/>
  <c r="BA267" i="158" s="1"/>
  <c r="AJ275" i="158"/>
  <c r="BA275" i="158" s="1"/>
  <c r="AJ283" i="158"/>
  <c r="BA283" i="158" s="1"/>
  <c r="AJ291" i="158"/>
  <c r="BA291" i="158" s="1"/>
  <c r="AW294" i="158"/>
  <c r="AW302" i="158"/>
  <c r="AK219" i="158"/>
  <c r="AK227" i="158"/>
  <c r="AK235" i="158"/>
  <c r="AK243" i="158"/>
  <c r="AK251" i="158"/>
  <c r="AK259" i="158"/>
  <c r="AK267" i="158"/>
  <c r="AK275" i="158"/>
  <c r="AK283" i="158"/>
  <c r="AK291" i="158"/>
  <c r="AK315" i="158"/>
  <c r="AL219" i="158"/>
  <c r="AL227" i="158"/>
  <c r="AL235" i="158"/>
  <c r="AL243" i="158"/>
  <c r="AL251" i="158"/>
  <c r="AL259" i="158"/>
  <c r="AL267" i="158"/>
  <c r="AL275" i="158"/>
  <c r="AL283" i="158"/>
  <c r="AL291" i="158"/>
  <c r="AY294" i="158"/>
  <c r="AY302" i="158"/>
  <c r="AL307" i="158"/>
  <c r="AL315" i="158"/>
  <c r="AL323" i="158"/>
  <c r="AW197" i="158"/>
  <c r="AW205" i="158"/>
  <c r="AW213" i="158"/>
  <c r="AN219" i="158"/>
  <c r="AN227" i="158"/>
  <c r="AJ234" i="158"/>
  <c r="BA234" i="158" s="1"/>
  <c r="AN235" i="158"/>
  <c r="AJ242" i="158"/>
  <c r="BA242" i="158" s="1"/>
  <c r="AN243" i="158"/>
  <c r="AJ250" i="158"/>
  <c r="BA250" i="158" s="1"/>
  <c r="AN251" i="158"/>
  <c r="AJ258" i="158"/>
  <c r="BA258" i="158" s="1"/>
  <c r="AN259" i="158"/>
  <c r="AJ266" i="158"/>
  <c r="BA266" i="158" s="1"/>
  <c r="AN267" i="158"/>
  <c r="AJ274" i="158"/>
  <c r="BA274" i="158" s="1"/>
  <c r="AN275" i="158"/>
  <c r="AJ282" i="158"/>
  <c r="BA282" i="158" s="1"/>
  <c r="AN283" i="158"/>
  <c r="AJ290" i="158"/>
  <c r="BA290" i="158" s="1"/>
  <c r="AN291" i="158"/>
  <c r="AJ298" i="158"/>
  <c r="BA298" i="158" s="1"/>
  <c r="AJ306" i="158"/>
  <c r="BA306" i="158" s="1"/>
  <c r="AJ314" i="158"/>
  <c r="BA314" i="158" s="1"/>
  <c r="AJ330" i="158"/>
  <c r="BA330" i="158" s="1"/>
  <c r="AO219" i="158"/>
  <c r="AO227" i="158"/>
  <c r="AK234" i="158"/>
  <c r="AO235" i="158"/>
  <c r="AK242" i="158"/>
  <c r="AO243" i="158"/>
  <c r="AK250" i="158"/>
  <c r="AO251" i="158"/>
  <c r="AK258" i="158"/>
  <c r="AO259" i="158"/>
  <c r="AK266" i="158"/>
  <c r="AO267" i="158"/>
  <c r="AK274" i="158"/>
  <c r="AO275" i="158"/>
  <c r="AK282" i="158"/>
  <c r="AO283" i="158"/>
  <c r="AK290" i="158"/>
  <c r="AO291" i="158"/>
  <c r="AK298" i="158"/>
  <c r="AK306" i="158"/>
  <c r="AK314" i="158"/>
  <c r="AK330" i="158"/>
  <c r="AL290" i="158"/>
  <c r="AL298" i="158"/>
  <c r="AL306" i="158"/>
  <c r="AL314" i="158"/>
  <c r="AL322" i="158"/>
  <c r="AL330" i="158"/>
  <c r="AM290" i="158"/>
  <c r="AM298" i="158"/>
  <c r="AM306" i="158"/>
  <c r="AM314" i="158"/>
  <c r="AM330" i="158"/>
  <c r="AN306" i="158"/>
  <c r="AW308" i="158"/>
  <c r="AN314" i="158"/>
  <c r="AJ321" i="158"/>
  <c r="BA321" i="158" s="1"/>
  <c r="AN322" i="158"/>
  <c r="AJ329" i="158"/>
  <c r="BA329" i="158" s="1"/>
  <c r="AN330" i="158"/>
  <c r="AO258" i="158"/>
  <c r="AO266" i="158"/>
  <c r="AX268" i="158"/>
  <c r="AO274" i="158"/>
  <c r="AX276" i="158"/>
  <c r="AO282" i="158"/>
  <c r="AX284" i="158"/>
  <c r="AO290" i="158"/>
  <c r="AX292" i="158"/>
  <c r="AO298" i="158"/>
  <c r="AX300" i="158"/>
  <c r="AO306" i="158"/>
  <c r="AX308" i="158"/>
  <c r="AO314" i="158"/>
  <c r="AX316" i="158"/>
  <c r="AK321" i="158"/>
  <c r="AO322" i="158"/>
  <c r="AX324" i="158"/>
  <c r="AK329" i="158"/>
  <c r="AO330" i="158"/>
  <c r="AY308" i="158"/>
  <c r="AL321" i="158"/>
  <c r="AL329" i="158"/>
  <c r="AV219" i="158"/>
  <c r="AV227" i="158"/>
  <c r="AV235" i="158"/>
  <c r="AV243" i="158"/>
  <c r="AV251" i="158"/>
  <c r="AV259" i="158"/>
  <c r="AV267" i="158"/>
  <c r="AV275" i="158"/>
  <c r="AV283" i="158"/>
  <c r="AV291" i="158"/>
  <c r="AV299" i="158"/>
  <c r="AV307" i="158"/>
  <c r="AV315" i="158"/>
  <c r="AM321" i="158"/>
  <c r="AV323" i="158"/>
  <c r="AM329" i="158"/>
  <c r="AW227" i="158"/>
  <c r="AW243" i="158"/>
  <c r="AW251" i="158"/>
  <c r="AJ256" i="158"/>
  <c r="BA256" i="158" s="1"/>
  <c r="AW259" i="158"/>
  <c r="AJ264" i="158"/>
  <c r="BA264" i="158" s="1"/>
  <c r="AW267" i="158"/>
  <c r="AJ272" i="158"/>
  <c r="BA272" i="158" s="1"/>
  <c r="AW275" i="158"/>
  <c r="AJ280" i="158"/>
  <c r="BA280" i="158" s="1"/>
  <c r="AW283" i="158"/>
  <c r="AJ288" i="158"/>
  <c r="BA288" i="158" s="1"/>
  <c r="AW291" i="158"/>
  <c r="AJ296" i="158"/>
  <c r="BA296" i="158" s="1"/>
  <c r="AW299" i="158"/>
  <c r="AJ304" i="158"/>
  <c r="BA304" i="158" s="1"/>
  <c r="AW307" i="158"/>
  <c r="AJ312" i="158"/>
  <c r="BA312" i="158" s="1"/>
  <c r="AW315" i="158"/>
  <c r="AJ320" i="158"/>
  <c r="BA320" i="158" s="1"/>
  <c r="AN321" i="158"/>
  <c r="AW323" i="158"/>
  <c r="AJ328" i="158"/>
  <c r="BA328" i="158" s="1"/>
  <c r="AN329" i="158"/>
  <c r="AK200" i="158"/>
  <c r="AK208" i="158"/>
  <c r="AK216" i="158"/>
  <c r="AX219" i="158"/>
  <c r="AK224" i="158"/>
  <c r="AX227" i="158"/>
  <c r="AK232" i="158"/>
  <c r="AX235" i="158"/>
  <c r="AK240" i="158"/>
  <c r="AX243" i="158"/>
  <c r="AK248" i="158"/>
  <c r="AX251" i="158"/>
  <c r="AK256" i="158"/>
  <c r="AX259" i="158"/>
  <c r="AK264" i="158"/>
  <c r="AX267" i="158"/>
  <c r="AK272" i="158"/>
  <c r="AX275" i="158"/>
  <c r="AK280" i="158"/>
  <c r="AX283" i="158"/>
  <c r="AK288" i="158"/>
  <c r="AX291" i="158"/>
  <c r="AK296" i="158"/>
  <c r="AX299" i="158"/>
  <c r="AK304" i="158"/>
  <c r="AX307" i="158"/>
  <c r="AK312" i="158"/>
  <c r="AX315" i="158"/>
  <c r="AK320" i="158"/>
  <c r="AO321" i="158"/>
  <c r="AX323" i="158"/>
  <c r="AK328" i="158"/>
  <c r="AO329" i="158"/>
  <c r="AL200" i="158"/>
  <c r="AL208" i="158"/>
  <c r="AL216" i="158"/>
  <c r="AY219" i="158"/>
  <c r="AL224" i="158"/>
  <c r="AY227" i="158"/>
  <c r="AL232" i="158"/>
  <c r="AY235" i="158"/>
  <c r="AL240" i="158"/>
  <c r="AY243" i="158"/>
  <c r="AL248" i="158"/>
  <c r="AY251" i="158"/>
  <c r="AL256" i="158"/>
  <c r="AY259" i="158"/>
  <c r="AL264" i="158"/>
  <c r="AY267" i="158"/>
  <c r="AL272" i="158"/>
  <c r="AY275" i="158"/>
  <c r="AL280" i="158"/>
  <c r="AY283" i="158"/>
  <c r="AL288" i="158"/>
  <c r="AY291" i="158"/>
  <c r="AL296" i="158"/>
  <c r="AY299" i="158"/>
  <c r="AL304" i="158"/>
  <c r="AY307" i="158"/>
  <c r="AL312" i="158"/>
  <c r="AY315" i="158"/>
  <c r="AL320" i="158"/>
  <c r="AY323" i="158"/>
  <c r="AL328" i="158"/>
  <c r="AM216" i="158"/>
  <c r="AM224" i="158"/>
  <c r="AM232" i="158"/>
  <c r="AV234" i="158"/>
  <c r="AM240" i="158"/>
  <c r="AV242" i="158"/>
  <c r="AM248" i="158"/>
  <c r="AV250" i="158"/>
  <c r="AM256" i="158"/>
  <c r="AV258" i="158"/>
  <c r="AM264" i="158"/>
  <c r="AV266" i="158"/>
  <c r="AM272" i="158"/>
  <c r="AV274" i="158"/>
  <c r="AM280" i="158"/>
  <c r="AV282" i="158"/>
  <c r="AM288" i="158"/>
  <c r="AV290" i="158"/>
  <c r="AM296" i="158"/>
  <c r="AV298" i="158"/>
  <c r="AM304" i="158"/>
  <c r="AV306" i="158"/>
  <c r="AM312" i="158"/>
  <c r="AV314" i="158"/>
  <c r="AM320" i="158"/>
  <c r="AV322" i="158"/>
  <c r="AM328" i="158"/>
  <c r="AV330" i="158"/>
  <c r="AW290" i="158"/>
  <c r="AN296" i="158"/>
  <c r="AW298" i="158"/>
  <c r="AJ303" i="158"/>
  <c r="BA303" i="158" s="1"/>
  <c r="AN304" i="158"/>
  <c r="AW306" i="158"/>
  <c r="AJ311" i="158"/>
  <c r="BA311" i="158" s="1"/>
  <c r="AN312" i="158"/>
  <c r="AW314" i="158"/>
  <c r="AJ319" i="158"/>
  <c r="BA319" i="158" s="1"/>
  <c r="AN320" i="158"/>
  <c r="AW322" i="158"/>
  <c r="AJ327" i="158"/>
  <c r="BA327" i="158" s="1"/>
  <c r="AN328" i="158"/>
  <c r="AW330" i="158"/>
  <c r="AX234" i="158"/>
  <c r="AX242" i="158"/>
  <c r="AX250" i="158"/>
  <c r="AX258" i="158"/>
  <c r="AX266" i="158"/>
  <c r="AX274" i="158"/>
  <c r="AX282" i="158"/>
  <c r="AX290" i="158"/>
  <c r="AK295" i="158"/>
  <c r="AX298" i="158"/>
  <c r="AK303" i="158"/>
  <c r="AX306" i="158"/>
  <c r="AK311" i="158"/>
  <c r="AX314" i="158"/>
  <c r="AK319" i="158"/>
  <c r="AX322" i="158"/>
  <c r="AK327" i="158"/>
  <c r="AX330" i="158"/>
  <c r="AL295" i="158"/>
  <c r="AL303" i="158"/>
  <c r="AY306" i="158"/>
  <c r="AL311" i="158"/>
  <c r="AY314" i="158"/>
  <c r="AL319" i="158"/>
  <c r="AY322" i="158"/>
  <c r="AL327" i="158"/>
  <c r="AY330" i="158"/>
  <c r="AM303" i="158"/>
  <c r="AM311" i="158"/>
  <c r="AM319" i="158"/>
  <c r="AV321" i="158"/>
  <c r="AM327" i="158"/>
  <c r="AV329" i="158"/>
  <c r="AU330" i="157"/>
  <c r="AT330" i="157"/>
  <c r="AS330" i="157"/>
  <c r="AQ330" i="157"/>
  <c r="AP330" i="157"/>
  <c r="AI330" i="157"/>
  <c r="AH330" i="157"/>
  <c r="AG330" i="157"/>
  <c r="AF330" i="157"/>
  <c r="AE330" i="157"/>
  <c r="AD330" i="157"/>
  <c r="AC330" i="157"/>
  <c r="AB330" i="157"/>
  <c r="AA330" i="157"/>
  <c r="B330" i="157"/>
  <c r="AZ330" i="157" s="1"/>
  <c r="A330" i="157"/>
  <c r="AZ329" i="157"/>
  <c r="AY329" i="157"/>
  <c r="AX329" i="157"/>
  <c r="AU329" i="157"/>
  <c r="AI329" i="157" s="1"/>
  <c r="AT329" i="157"/>
  <c r="AS329" i="157"/>
  <c r="AQ329" i="157"/>
  <c r="AP329" i="157"/>
  <c r="AH329" i="157"/>
  <c r="AG329" i="157"/>
  <c r="AF329" i="157"/>
  <c r="AE329" i="157"/>
  <c r="AD329" i="157"/>
  <c r="AC329" i="157"/>
  <c r="AB329" i="157"/>
  <c r="AA329" i="157"/>
  <c r="B329" i="157"/>
  <c r="AW329" i="157" s="1"/>
  <c r="A329" i="157"/>
  <c r="AU328" i="157"/>
  <c r="AI328" i="157" s="1"/>
  <c r="AT328" i="157"/>
  <c r="AS328" i="157"/>
  <c r="AQ328" i="157"/>
  <c r="AP328" i="157"/>
  <c r="AH328" i="157"/>
  <c r="AG328" i="157"/>
  <c r="AF328" i="157"/>
  <c r="AE328" i="157"/>
  <c r="AD328" i="157"/>
  <c r="AC328" i="157"/>
  <c r="AB328" i="157"/>
  <c r="AA328" i="157"/>
  <c r="B328" i="157"/>
  <c r="A328" i="157"/>
  <c r="AU327" i="157"/>
  <c r="AI327" i="157" s="1"/>
  <c r="AT327" i="157"/>
  <c r="AS327" i="157"/>
  <c r="AQ327" i="157"/>
  <c r="AP327" i="157"/>
  <c r="AH327" i="157"/>
  <c r="AG327" i="157"/>
  <c r="AF327" i="157"/>
  <c r="AE327" i="157"/>
  <c r="AD327" i="157"/>
  <c r="AC327" i="157"/>
  <c r="AB327" i="157"/>
  <c r="AA327" i="157"/>
  <c r="B327" i="157"/>
  <c r="A327" i="157"/>
  <c r="AZ326" i="157"/>
  <c r="AY326" i="157"/>
  <c r="AX326" i="157"/>
  <c r="AW326" i="157"/>
  <c r="AV326" i="157"/>
  <c r="AU326" i="157"/>
  <c r="AI326" i="157" s="1"/>
  <c r="AT326" i="157"/>
  <c r="AS326" i="157"/>
  <c r="AQ326" i="157"/>
  <c r="AP326" i="157"/>
  <c r="AO326" i="157"/>
  <c r="AN326" i="157"/>
  <c r="AM326" i="157"/>
  <c r="AL326" i="157"/>
  <c r="AK326" i="157"/>
  <c r="AH326" i="157"/>
  <c r="AG326" i="157"/>
  <c r="AF326" i="157"/>
  <c r="AE326" i="157"/>
  <c r="AD326" i="157"/>
  <c r="AC326" i="157"/>
  <c r="AB326" i="157"/>
  <c r="AA326" i="157"/>
  <c r="B326" i="157"/>
  <c r="AJ326" i="157" s="1"/>
  <c r="A326" i="157"/>
  <c r="AY325" i="157"/>
  <c r="AW325" i="157"/>
  <c r="AV325" i="157"/>
  <c r="AU325" i="157"/>
  <c r="AI325" i="157" s="1"/>
  <c r="AT325" i="157"/>
  <c r="AS325" i="157"/>
  <c r="AQ325" i="157"/>
  <c r="AP325" i="157"/>
  <c r="AO325" i="157"/>
  <c r="AN325" i="157"/>
  <c r="AM325" i="157"/>
  <c r="AL325" i="157"/>
  <c r="AK325" i="157"/>
  <c r="AJ325" i="157"/>
  <c r="AH325" i="157"/>
  <c r="AG325" i="157"/>
  <c r="AF325" i="157"/>
  <c r="AE325" i="157"/>
  <c r="AD325" i="157"/>
  <c r="AC325" i="157"/>
  <c r="AB325" i="157"/>
  <c r="AA325" i="157"/>
  <c r="B325" i="157"/>
  <c r="AZ325" i="157" s="1"/>
  <c r="A325" i="157"/>
  <c r="AU324" i="157"/>
  <c r="AI324" i="157" s="1"/>
  <c r="AT324" i="157"/>
  <c r="AS324" i="157"/>
  <c r="AQ324" i="157"/>
  <c r="AP324" i="157"/>
  <c r="AH324" i="157"/>
  <c r="AG324" i="157"/>
  <c r="AF324" i="157"/>
  <c r="AE324" i="157"/>
  <c r="AD324" i="157"/>
  <c r="AC324" i="157"/>
  <c r="AB324" i="157"/>
  <c r="AA324" i="157"/>
  <c r="B324" i="157"/>
  <c r="AZ324" i="157" s="1"/>
  <c r="A324" i="157"/>
  <c r="AU323" i="157"/>
  <c r="AT323" i="157"/>
  <c r="AS323" i="157"/>
  <c r="AQ323" i="157"/>
  <c r="AP323" i="157"/>
  <c r="AI323" i="157"/>
  <c r="AH323" i="157"/>
  <c r="AG323" i="157"/>
  <c r="AF323" i="157"/>
  <c r="AE323" i="157"/>
  <c r="AD323" i="157"/>
  <c r="AC323" i="157"/>
  <c r="AB323" i="157"/>
  <c r="AA323" i="157"/>
  <c r="B323" i="157"/>
  <c r="A323" i="157"/>
  <c r="AU322" i="157"/>
  <c r="AT322" i="157"/>
  <c r="AS322" i="157"/>
  <c r="AQ322" i="157"/>
  <c r="AP322" i="157"/>
  <c r="AL322" i="157"/>
  <c r="AI322" i="157"/>
  <c r="AH322" i="157"/>
  <c r="AG322" i="157"/>
  <c r="AF322" i="157"/>
  <c r="AE322" i="157"/>
  <c r="AD322" i="157"/>
  <c r="AC322" i="157"/>
  <c r="AB322" i="157"/>
  <c r="AA322" i="157"/>
  <c r="B322" i="157"/>
  <c r="AZ322" i="157" s="1"/>
  <c r="A322" i="157"/>
  <c r="AZ321" i="157"/>
  <c r="AY321" i="157"/>
  <c r="AX321" i="157"/>
  <c r="AU321" i="157"/>
  <c r="AI321" i="157" s="1"/>
  <c r="AT321" i="157"/>
  <c r="AS321" i="157"/>
  <c r="AQ321" i="157"/>
  <c r="AP321" i="157"/>
  <c r="AH321" i="157"/>
  <c r="AG321" i="157"/>
  <c r="AF321" i="157"/>
  <c r="AE321" i="157"/>
  <c r="AD321" i="157"/>
  <c r="AC321" i="157"/>
  <c r="AB321" i="157"/>
  <c r="AA321" i="157"/>
  <c r="B321" i="157"/>
  <c r="AW321" i="157" s="1"/>
  <c r="A321" i="157"/>
  <c r="AX320" i="157"/>
  <c r="AW320" i="157"/>
  <c r="AV320" i="157"/>
  <c r="AU320" i="157"/>
  <c r="AI320" i="157" s="1"/>
  <c r="AT320" i="157"/>
  <c r="AS320" i="157"/>
  <c r="AQ320" i="157"/>
  <c r="AP320" i="157"/>
  <c r="AH320" i="157"/>
  <c r="AG320" i="157"/>
  <c r="AF320" i="157"/>
  <c r="AE320" i="157"/>
  <c r="AD320" i="157"/>
  <c r="AC320" i="157"/>
  <c r="AB320" i="157"/>
  <c r="AA320" i="157"/>
  <c r="B320" i="157"/>
  <c r="A320" i="157"/>
  <c r="AU319" i="157"/>
  <c r="AI319" i="157" s="1"/>
  <c r="AT319" i="157"/>
  <c r="AS319" i="157"/>
  <c r="AQ319" i="157"/>
  <c r="AP319" i="157"/>
  <c r="AH319" i="157"/>
  <c r="AG319" i="157"/>
  <c r="AF319" i="157"/>
  <c r="AE319" i="157"/>
  <c r="AD319" i="157"/>
  <c r="AC319" i="157"/>
  <c r="AB319" i="157"/>
  <c r="AA319" i="157"/>
  <c r="B319" i="157"/>
  <c r="A319" i="157"/>
  <c r="AZ318" i="157"/>
  <c r="AY318" i="157"/>
  <c r="AX318" i="157"/>
  <c r="AW318" i="157"/>
  <c r="AV318" i="157"/>
  <c r="AU318" i="157"/>
  <c r="AI318" i="157" s="1"/>
  <c r="AT318" i="157"/>
  <c r="AS318" i="157"/>
  <c r="AQ318" i="157"/>
  <c r="AP318" i="157"/>
  <c r="AO318" i="157"/>
  <c r="AN318" i="157"/>
  <c r="AM318" i="157"/>
  <c r="AL318" i="157"/>
  <c r="AK318" i="157"/>
  <c r="AH318" i="157"/>
  <c r="AG318" i="157"/>
  <c r="AF318" i="157"/>
  <c r="AE318" i="157"/>
  <c r="AD318" i="157"/>
  <c r="AC318" i="157"/>
  <c r="AB318" i="157"/>
  <c r="AA318" i="157"/>
  <c r="B318" i="157"/>
  <c r="AJ318" i="157" s="1"/>
  <c r="A318" i="157"/>
  <c r="AY317" i="157"/>
  <c r="AW317" i="157"/>
  <c r="AU317" i="157"/>
  <c r="AT317" i="157"/>
  <c r="AS317" i="157"/>
  <c r="AQ317" i="157"/>
  <c r="AP317" i="157"/>
  <c r="AL317" i="157"/>
  <c r="AK317" i="157"/>
  <c r="AJ317" i="157"/>
  <c r="BA317" i="157" s="1"/>
  <c r="AI317" i="157"/>
  <c r="AH317" i="157"/>
  <c r="AG317" i="157"/>
  <c r="AF317" i="157"/>
  <c r="AE317" i="157"/>
  <c r="AD317" i="157"/>
  <c r="AC317" i="157"/>
  <c r="AB317" i="157"/>
  <c r="AA317" i="157"/>
  <c r="B317" i="157"/>
  <c r="AZ317" i="157" s="1"/>
  <c r="A317" i="157"/>
  <c r="AU316" i="157"/>
  <c r="AI316" i="157" s="1"/>
  <c r="AT316" i="157"/>
  <c r="AS316" i="157"/>
  <c r="AQ316" i="157"/>
  <c r="AP316" i="157"/>
  <c r="AH316" i="157"/>
  <c r="AG316" i="157"/>
  <c r="AF316" i="157"/>
  <c r="AE316" i="157"/>
  <c r="AD316" i="157"/>
  <c r="AC316" i="157"/>
  <c r="AB316" i="157"/>
  <c r="AA316" i="157"/>
  <c r="B316" i="157"/>
  <c r="AZ316" i="157" s="1"/>
  <c r="A316" i="157"/>
  <c r="AW315" i="157"/>
  <c r="AU315" i="157"/>
  <c r="AT315" i="157"/>
  <c r="AS315" i="157"/>
  <c r="AQ315" i="157"/>
  <c r="AP315" i="157"/>
  <c r="AL315" i="157"/>
  <c r="AI315" i="157"/>
  <c r="AH315" i="157"/>
  <c r="AG315" i="157"/>
  <c r="AF315" i="157"/>
  <c r="AE315" i="157"/>
  <c r="AD315" i="157"/>
  <c r="AC315" i="157"/>
  <c r="AB315" i="157"/>
  <c r="AA315" i="157"/>
  <c r="B315" i="157"/>
  <c r="A315" i="157"/>
  <c r="AY314" i="157"/>
  <c r="AU314" i="157"/>
  <c r="AT314" i="157"/>
  <c r="AS314" i="157"/>
  <c r="AQ314" i="157"/>
  <c r="AP314" i="157"/>
  <c r="AL314" i="157"/>
  <c r="AI314" i="157"/>
  <c r="AH314" i="157"/>
  <c r="AG314" i="157"/>
  <c r="AF314" i="157"/>
  <c r="AE314" i="157"/>
  <c r="AD314" i="157"/>
  <c r="AC314" i="157"/>
  <c r="AB314" i="157"/>
  <c r="AA314" i="157"/>
  <c r="B314" i="157"/>
  <c r="AZ314" i="157" s="1"/>
  <c r="A314" i="157"/>
  <c r="AZ313" i="157"/>
  <c r="AY313" i="157"/>
  <c r="AX313" i="157"/>
  <c r="AU313" i="157"/>
  <c r="AI313" i="157" s="1"/>
  <c r="AT313" i="157"/>
  <c r="AS313" i="157"/>
  <c r="AQ313" i="157"/>
  <c r="AP313" i="157"/>
  <c r="AN313" i="157"/>
  <c r="AH313" i="157"/>
  <c r="AG313" i="157"/>
  <c r="AF313" i="157"/>
  <c r="AE313" i="157"/>
  <c r="AD313" i="157"/>
  <c r="AC313" i="157"/>
  <c r="AB313" i="157"/>
  <c r="AA313" i="157"/>
  <c r="B313" i="157"/>
  <c r="AW313" i="157" s="1"/>
  <c r="A313" i="157"/>
  <c r="AX312" i="157"/>
  <c r="AW312" i="157"/>
  <c r="AV312" i="157"/>
  <c r="AU312" i="157"/>
  <c r="AI312" i="157" s="1"/>
  <c r="AT312" i="157"/>
  <c r="AS312" i="157"/>
  <c r="AQ312" i="157"/>
  <c r="AP312" i="157"/>
  <c r="AJ312" i="157"/>
  <c r="BA312" i="157" s="1"/>
  <c r="AH312" i="157"/>
  <c r="AG312" i="157"/>
  <c r="AF312" i="157"/>
  <c r="AE312" i="157"/>
  <c r="AD312" i="157"/>
  <c r="AC312" i="157"/>
  <c r="AB312" i="157"/>
  <c r="AA312" i="157"/>
  <c r="B312" i="157"/>
  <c r="A312" i="157"/>
  <c r="AU311" i="157"/>
  <c r="AI311" i="157" s="1"/>
  <c r="AT311" i="157"/>
  <c r="AS311" i="157"/>
  <c r="AQ311" i="157"/>
  <c r="AP311" i="157"/>
  <c r="AH311" i="157"/>
  <c r="AG311" i="157"/>
  <c r="AF311" i="157"/>
  <c r="AE311" i="157"/>
  <c r="AD311" i="157"/>
  <c r="AC311" i="157"/>
  <c r="AB311" i="157"/>
  <c r="AA311" i="157"/>
  <c r="B311" i="157"/>
  <c r="A311" i="157"/>
  <c r="AZ310" i="157"/>
  <c r="AY310" i="157"/>
  <c r="AX310" i="157"/>
  <c r="AW310" i="157"/>
  <c r="AV310" i="157"/>
  <c r="AU310" i="157"/>
  <c r="AI310" i="157" s="1"/>
  <c r="AT310" i="157"/>
  <c r="AS310" i="157"/>
  <c r="AQ310" i="157"/>
  <c r="AP310" i="157"/>
  <c r="AO310" i="157"/>
  <c r="AN310" i="157"/>
  <c r="AM310" i="157"/>
  <c r="AL310" i="157"/>
  <c r="AK310" i="157"/>
  <c r="AH310" i="157"/>
  <c r="AG310" i="157"/>
  <c r="AF310" i="157"/>
  <c r="AE310" i="157"/>
  <c r="AD310" i="157"/>
  <c r="AC310" i="157"/>
  <c r="AB310" i="157"/>
  <c r="AA310" i="157"/>
  <c r="B310" i="157"/>
  <c r="AJ310" i="157" s="1"/>
  <c r="A310" i="157"/>
  <c r="AZ309" i="157"/>
  <c r="AY309" i="157"/>
  <c r="AV309" i="157"/>
  <c r="AU309" i="157"/>
  <c r="AT309" i="157"/>
  <c r="AS309" i="157"/>
  <c r="AQ309" i="157"/>
  <c r="AP309" i="157"/>
  <c r="AM309" i="157"/>
  <c r="AL309" i="157"/>
  <c r="AK309" i="157"/>
  <c r="AJ309" i="157"/>
  <c r="AI309" i="157"/>
  <c r="AH309" i="157"/>
  <c r="AG309" i="157"/>
  <c r="AF309" i="157"/>
  <c r="AE309" i="157"/>
  <c r="AD309" i="157"/>
  <c r="AC309" i="157"/>
  <c r="AB309" i="157"/>
  <c r="AA309" i="157"/>
  <c r="B309" i="157"/>
  <c r="AX309" i="157" s="1"/>
  <c r="A309" i="157"/>
  <c r="AU308" i="157"/>
  <c r="AI308" i="157" s="1"/>
  <c r="AT308" i="157"/>
  <c r="AS308" i="157"/>
  <c r="AQ308" i="157"/>
  <c r="AP308" i="157"/>
  <c r="AH308" i="157"/>
  <c r="AG308" i="157"/>
  <c r="AF308" i="157"/>
  <c r="AE308" i="157"/>
  <c r="AD308" i="157"/>
  <c r="AC308" i="157"/>
  <c r="AB308" i="157"/>
  <c r="AA308" i="157"/>
  <c r="B308" i="157"/>
  <c r="A308" i="157"/>
  <c r="AW307" i="157"/>
  <c r="AU307" i="157"/>
  <c r="AT307" i="157"/>
  <c r="AS307" i="157"/>
  <c r="AQ307" i="157"/>
  <c r="AP307" i="157"/>
  <c r="AL307" i="157"/>
  <c r="AI307" i="157"/>
  <c r="AH307" i="157"/>
  <c r="AG307" i="157"/>
  <c r="AF307" i="157"/>
  <c r="AE307" i="157"/>
  <c r="AD307" i="157"/>
  <c r="AC307" i="157"/>
  <c r="AB307" i="157"/>
  <c r="AA307" i="157"/>
  <c r="B307" i="157"/>
  <c r="A307" i="157"/>
  <c r="AY306" i="157"/>
  <c r="AU306" i="157"/>
  <c r="AT306" i="157"/>
  <c r="AS306" i="157"/>
  <c r="AQ306" i="157"/>
  <c r="AP306" i="157"/>
  <c r="AM306" i="157"/>
  <c r="AL306" i="157"/>
  <c r="AI306" i="157"/>
  <c r="AH306" i="157"/>
  <c r="AG306" i="157"/>
  <c r="AF306" i="157"/>
  <c r="AE306" i="157"/>
  <c r="AD306" i="157"/>
  <c r="AC306" i="157"/>
  <c r="AB306" i="157"/>
  <c r="AA306" i="157"/>
  <c r="B306" i="157"/>
  <c r="AZ306" i="157" s="1"/>
  <c r="A306" i="157"/>
  <c r="AZ305" i="157"/>
  <c r="AY305" i="157"/>
  <c r="AX305" i="157"/>
  <c r="AU305" i="157"/>
  <c r="AI305" i="157" s="1"/>
  <c r="AT305" i="157"/>
  <c r="AS305" i="157"/>
  <c r="AQ305" i="157"/>
  <c r="AP305" i="157"/>
  <c r="AN305" i="157"/>
  <c r="AH305" i="157"/>
  <c r="AG305" i="157"/>
  <c r="AF305" i="157"/>
  <c r="AE305" i="157"/>
  <c r="AD305" i="157"/>
  <c r="AC305" i="157"/>
  <c r="AB305" i="157"/>
  <c r="AA305" i="157"/>
  <c r="B305" i="157"/>
  <c r="AW305" i="157" s="1"/>
  <c r="A305" i="157"/>
  <c r="AU304" i="157"/>
  <c r="AI304" i="157" s="1"/>
  <c r="AT304" i="157"/>
  <c r="AS304" i="157"/>
  <c r="AQ304" i="157"/>
  <c r="AP304" i="157"/>
  <c r="AH304" i="157"/>
  <c r="AG304" i="157"/>
  <c r="AF304" i="157"/>
  <c r="AE304" i="157"/>
  <c r="AD304" i="157"/>
  <c r="AC304" i="157"/>
  <c r="AB304" i="157"/>
  <c r="AA304" i="157"/>
  <c r="B304" i="157"/>
  <c r="A304" i="157"/>
  <c r="AZ303" i="157"/>
  <c r="AU303" i="157"/>
  <c r="AI303" i="157" s="1"/>
  <c r="AT303" i="157"/>
  <c r="AS303" i="157"/>
  <c r="AQ303" i="157"/>
  <c r="AP303" i="157"/>
  <c r="AH303" i="157"/>
  <c r="AG303" i="157"/>
  <c r="AF303" i="157"/>
  <c r="AE303" i="157"/>
  <c r="AD303" i="157"/>
  <c r="AC303" i="157"/>
  <c r="AB303" i="157"/>
  <c r="AA303" i="157"/>
  <c r="B303" i="157"/>
  <c r="A303" i="157"/>
  <c r="AZ302" i="157"/>
  <c r="AY302" i="157"/>
  <c r="AW302" i="157"/>
  <c r="AV302" i="157"/>
  <c r="AU302" i="157"/>
  <c r="AI302" i="157" s="1"/>
  <c r="AT302" i="157"/>
  <c r="AS302" i="157"/>
  <c r="AQ302" i="157"/>
  <c r="AP302" i="157"/>
  <c r="AO302" i="157"/>
  <c r="AN302" i="157"/>
  <c r="AM302" i="157"/>
  <c r="AL302" i="157"/>
  <c r="AK302" i="157"/>
  <c r="AH302" i="157"/>
  <c r="AG302" i="157"/>
  <c r="AF302" i="157"/>
  <c r="AE302" i="157"/>
  <c r="AD302" i="157"/>
  <c r="AC302" i="157"/>
  <c r="AB302" i="157"/>
  <c r="AA302" i="157"/>
  <c r="B302" i="157"/>
  <c r="AJ302" i="157" s="1"/>
  <c r="A302" i="157"/>
  <c r="AZ301" i="157"/>
  <c r="AY301" i="157"/>
  <c r="AV301" i="157"/>
  <c r="AU301" i="157"/>
  <c r="AT301" i="157"/>
  <c r="AS301" i="157"/>
  <c r="AQ301" i="157"/>
  <c r="AP301" i="157"/>
  <c r="AL301" i="157"/>
  <c r="AK301" i="157"/>
  <c r="AJ301" i="157"/>
  <c r="AI301" i="157"/>
  <c r="AH301" i="157"/>
  <c r="AG301" i="157"/>
  <c r="AF301" i="157"/>
  <c r="AE301" i="157"/>
  <c r="AD301" i="157"/>
  <c r="AC301" i="157"/>
  <c r="AB301" i="157"/>
  <c r="AA301" i="157"/>
  <c r="B301" i="157"/>
  <c r="AX301" i="157" s="1"/>
  <c r="A301" i="157"/>
  <c r="AV300" i="157"/>
  <c r="AU300" i="157"/>
  <c r="AI300" i="157" s="1"/>
  <c r="AT300" i="157"/>
  <c r="AS300" i="157"/>
  <c r="AQ300" i="157"/>
  <c r="AP300" i="157"/>
  <c r="AL300" i="157"/>
  <c r="AH300" i="157"/>
  <c r="AG300" i="157"/>
  <c r="AF300" i="157"/>
  <c r="AE300" i="157"/>
  <c r="AD300" i="157"/>
  <c r="AC300" i="157"/>
  <c r="AB300" i="157"/>
  <c r="AA300" i="157"/>
  <c r="B300" i="157"/>
  <c r="A300" i="157"/>
  <c r="AW299" i="157"/>
  <c r="AU299" i="157"/>
  <c r="AT299" i="157"/>
  <c r="AS299" i="157"/>
  <c r="AQ299" i="157"/>
  <c r="AP299" i="157"/>
  <c r="AL299" i="157"/>
  <c r="AI299" i="157"/>
  <c r="AH299" i="157"/>
  <c r="AG299" i="157"/>
  <c r="AF299" i="157"/>
  <c r="AE299" i="157"/>
  <c r="AD299" i="157"/>
  <c r="AC299" i="157"/>
  <c r="AB299" i="157"/>
  <c r="AA299" i="157"/>
  <c r="B299" i="157"/>
  <c r="A299" i="157"/>
  <c r="AU298" i="157"/>
  <c r="AT298" i="157"/>
  <c r="AS298" i="157"/>
  <c r="AQ298" i="157"/>
  <c r="AP298" i="157"/>
  <c r="AI298" i="157"/>
  <c r="AH298" i="157"/>
  <c r="AG298" i="157"/>
  <c r="AF298" i="157"/>
  <c r="AE298" i="157"/>
  <c r="AD298" i="157"/>
  <c r="AC298" i="157"/>
  <c r="AB298" i="157"/>
  <c r="AA298" i="157"/>
  <c r="B298" i="157"/>
  <c r="A298" i="157"/>
  <c r="AZ297" i="157"/>
  <c r="AY297" i="157"/>
  <c r="AU297" i="157"/>
  <c r="AT297" i="157"/>
  <c r="AS297" i="157"/>
  <c r="AQ297" i="157"/>
  <c r="AP297" i="157"/>
  <c r="AN297" i="157"/>
  <c r="AI297" i="157"/>
  <c r="AH297" i="157"/>
  <c r="AG297" i="157"/>
  <c r="AF297" i="157"/>
  <c r="AE297" i="157"/>
  <c r="AD297" i="157"/>
  <c r="AC297" i="157"/>
  <c r="AB297" i="157"/>
  <c r="AA297" i="157"/>
  <c r="B297" i="157"/>
  <c r="A297" i="157"/>
  <c r="AU296" i="157"/>
  <c r="AI296" i="157" s="1"/>
  <c r="AT296" i="157"/>
  <c r="AS296" i="157"/>
  <c r="AQ296" i="157"/>
  <c r="AP296" i="157"/>
  <c r="AH296" i="157"/>
  <c r="AG296" i="157"/>
  <c r="AF296" i="157"/>
  <c r="AE296" i="157"/>
  <c r="AD296" i="157"/>
  <c r="AC296" i="157"/>
  <c r="AB296" i="157"/>
  <c r="AA296" i="157"/>
  <c r="B296" i="157"/>
  <c r="A296" i="157"/>
  <c r="AY295" i="157"/>
  <c r="AU295" i="157"/>
  <c r="AI295" i="157" s="1"/>
  <c r="AT295" i="157"/>
  <c r="AS295" i="157"/>
  <c r="AQ295" i="157"/>
  <c r="AP295" i="157"/>
  <c r="AH295" i="157"/>
  <c r="AG295" i="157"/>
  <c r="AF295" i="157"/>
  <c r="AE295" i="157"/>
  <c r="AD295" i="157"/>
  <c r="AC295" i="157"/>
  <c r="AB295" i="157"/>
  <c r="AA295" i="157"/>
  <c r="B295" i="157"/>
  <c r="A295" i="157"/>
  <c r="AZ294" i="157"/>
  <c r="AY294" i="157"/>
  <c r="AW294" i="157"/>
  <c r="AV294" i="157"/>
  <c r="AU294" i="157"/>
  <c r="AI294" i="157" s="1"/>
  <c r="AT294" i="157"/>
  <c r="AS294" i="157"/>
  <c r="AQ294" i="157"/>
  <c r="AP294" i="157"/>
  <c r="AO294" i="157"/>
  <c r="AN294" i="157"/>
  <c r="AM294" i="157"/>
  <c r="AL294" i="157"/>
  <c r="AK294" i="157"/>
  <c r="AH294" i="157"/>
  <c r="AG294" i="157"/>
  <c r="AF294" i="157"/>
  <c r="AE294" i="157"/>
  <c r="AD294" i="157"/>
  <c r="AC294" i="157"/>
  <c r="AB294" i="157"/>
  <c r="AA294" i="157"/>
  <c r="B294" i="157"/>
  <c r="AJ294" i="157" s="1"/>
  <c r="A294" i="157"/>
  <c r="AZ293" i="157"/>
  <c r="AY293" i="157"/>
  <c r="AX293" i="157"/>
  <c r="AV293" i="157"/>
  <c r="AU293" i="157"/>
  <c r="AT293" i="157"/>
  <c r="AS293" i="157"/>
  <c r="AQ293" i="157"/>
  <c r="AP293" i="157"/>
  <c r="AL293" i="157"/>
  <c r="AK293" i="157"/>
  <c r="AJ293" i="157"/>
  <c r="AI293" i="157"/>
  <c r="AH293" i="157"/>
  <c r="AG293" i="157"/>
  <c r="AF293" i="157"/>
  <c r="AE293" i="157"/>
  <c r="AD293" i="157"/>
  <c r="AC293" i="157"/>
  <c r="AB293" i="157"/>
  <c r="AA293" i="157"/>
  <c r="B293" i="157"/>
  <c r="AW293" i="157" s="1"/>
  <c r="A293" i="157"/>
  <c r="AU292" i="157"/>
  <c r="AI292" i="157" s="1"/>
  <c r="AT292" i="157"/>
  <c r="AS292" i="157"/>
  <c r="AQ292" i="157"/>
  <c r="AP292" i="157"/>
  <c r="AH292" i="157"/>
  <c r="AG292" i="157"/>
  <c r="AF292" i="157"/>
  <c r="AE292" i="157"/>
  <c r="AD292" i="157"/>
  <c r="AC292" i="157"/>
  <c r="AB292" i="157"/>
  <c r="AA292" i="157"/>
  <c r="B292" i="157"/>
  <c r="A292" i="157"/>
  <c r="AW291" i="157"/>
  <c r="AU291" i="157"/>
  <c r="AT291" i="157"/>
  <c r="AS291" i="157"/>
  <c r="AQ291" i="157"/>
  <c r="AP291" i="157"/>
  <c r="AL291" i="157"/>
  <c r="AJ291" i="157"/>
  <c r="AI291" i="157"/>
  <c r="AH291" i="157"/>
  <c r="AG291" i="157"/>
  <c r="AF291" i="157"/>
  <c r="AE291" i="157"/>
  <c r="AD291" i="157"/>
  <c r="AC291" i="157"/>
  <c r="AB291" i="157"/>
  <c r="AA291" i="157"/>
  <c r="B291" i="157"/>
  <c r="A291" i="157"/>
  <c r="AU290" i="157"/>
  <c r="AT290" i="157"/>
  <c r="AS290" i="157"/>
  <c r="AQ290" i="157"/>
  <c r="AP290" i="157"/>
  <c r="AI290" i="157"/>
  <c r="AH290" i="157"/>
  <c r="AG290" i="157"/>
  <c r="AF290" i="157"/>
  <c r="AE290" i="157"/>
  <c r="AD290" i="157"/>
  <c r="AC290" i="157"/>
  <c r="AB290" i="157"/>
  <c r="AA290" i="157"/>
  <c r="B290" i="157"/>
  <c r="A290" i="157"/>
  <c r="AZ289" i="157"/>
  <c r="AY289" i="157"/>
  <c r="AX289" i="157"/>
  <c r="AU289" i="157"/>
  <c r="AI289" i="157" s="1"/>
  <c r="AT289" i="157"/>
  <c r="AS289" i="157"/>
  <c r="AQ289" i="157"/>
  <c r="AP289" i="157"/>
  <c r="AH289" i="157"/>
  <c r="AG289" i="157"/>
  <c r="AF289" i="157"/>
  <c r="AE289" i="157"/>
  <c r="AD289" i="157"/>
  <c r="AC289" i="157"/>
  <c r="AB289" i="157"/>
  <c r="AA289" i="157"/>
  <c r="B289" i="157"/>
  <c r="A289" i="157"/>
  <c r="AY288" i="157"/>
  <c r="AX288" i="157"/>
  <c r="AW288" i="157"/>
  <c r="AV288" i="157"/>
  <c r="AU288" i="157"/>
  <c r="AI288" i="157" s="1"/>
  <c r="AT288" i="157"/>
  <c r="AS288" i="157"/>
  <c r="AQ288" i="157"/>
  <c r="AP288" i="157"/>
  <c r="AJ288" i="157"/>
  <c r="BA288" i="157" s="1"/>
  <c r="AH288" i="157"/>
  <c r="AG288" i="157"/>
  <c r="AF288" i="157"/>
  <c r="AE288" i="157"/>
  <c r="AD288" i="157"/>
  <c r="AC288" i="157"/>
  <c r="AB288" i="157"/>
  <c r="AA288" i="157"/>
  <c r="B288" i="157"/>
  <c r="A288" i="157"/>
  <c r="AU287" i="157"/>
  <c r="AI287" i="157" s="1"/>
  <c r="AT287" i="157"/>
  <c r="AS287" i="157"/>
  <c r="AQ287" i="157"/>
  <c r="AP287" i="157"/>
  <c r="AH287" i="157"/>
  <c r="AG287" i="157"/>
  <c r="AF287" i="157"/>
  <c r="AE287" i="157"/>
  <c r="AD287" i="157"/>
  <c r="AC287" i="157"/>
  <c r="AB287" i="157"/>
  <c r="AA287" i="157"/>
  <c r="B287" i="157"/>
  <c r="A287" i="157"/>
  <c r="AZ286" i="157"/>
  <c r="AY286" i="157"/>
  <c r="AW286" i="157"/>
  <c r="AV286" i="157"/>
  <c r="AU286" i="157"/>
  <c r="AI286" i="157" s="1"/>
  <c r="AT286" i="157"/>
  <c r="AS286" i="157"/>
  <c r="AQ286" i="157"/>
  <c r="AP286" i="157"/>
  <c r="AO286" i="157"/>
  <c r="AN286" i="157"/>
  <c r="AM286" i="157"/>
  <c r="AL286" i="157"/>
  <c r="AK286" i="157"/>
  <c r="AH286" i="157"/>
  <c r="AG286" i="157"/>
  <c r="AF286" i="157"/>
  <c r="AE286" i="157"/>
  <c r="AD286" i="157"/>
  <c r="AC286" i="157"/>
  <c r="AB286" i="157"/>
  <c r="AA286" i="157"/>
  <c r="B286" i="157"/>
  <c r="AJ286" i="157" s="1"/>
  <c r="A286" i="157"/>
  <c r="AZ285" i="157"/>
  <c r="AY285" i="157"/>
  <c r="AU285" i="157"/>
  <c r="AT285" i="157"/>
  <c r="AS285" i="157"/>
  <c r="AQ285" i="157"/>
  <c r="AP285" i="157"/>
  <c r="AL285" i="157"/>
  <c r="AK285" i="157"/>
  <c r="AJ285" i="157"/>
  <c r="AI285" i="157"/>
  <c r="AH285" i="157"/>
  <c r="AG285" i="157"/>
  <c r="AF285" i="157"/>
  <c r="AE285" i="157"/>
  <c r="AD285" i="157"/>
  <c r="AC285" i="157"/>
  <c r="AB285" i="157"/>
  <c r="AA285" i="157"/>
  <c r="B285" i="157"/>
  <c r="AX285" i="157" s="1"/>
  <c r="A285" i="157"/>
  <c r="AU284" i="157"/>
  <c r="AI284" i="157" s="1"/>
  <c r="AT284" i="157"/>
  <c r="AS284" i="157"/>
  <c r="AQ284" i="157"/>
  <c r="AP284" i="157"/>
  <c r="AH284" i="157"/>
  <c r="AG284" i="157"/>
  <c r="AF284" i="157"/>
  <c r="AE284" i="157"/>
  <c r="AD284" i="157"/>
  <c r="AC284" i="157"/>
  <c r="AB284" i="157"/>
  <c r="AA284" i="157"/>
  <c r="B284" i="157"/>
  <c r="A284" i="157"/>
  <c r="AW283" i="157"/>
  <c r="AU283" i="157"/>
  <c r="AT283" i="157"/>
  <c r="AS283" i="157"/>
  <c r="AQ283" i="157"/>
  <c r="AP283" i="157"/>
  <c r="AL283" i="157"/>
  <c r="AJ283" i="157"/>
  <c r="AI283" i="157"/>
  <c r="AH283" i="157"/>
  <c r="AG283" i="157"/>
  <c r="AF283" i="157"/>
  <c r="AE283" i="157"/>
  <c r="AD283" i="157"/>
  <c r="AC283" i="157"/>
  <c r="AB283" i="157"/>
  <c r="AA283" i="157"/>
  <c r="B283" i="157"/>
  <c r="A283" i="157"/>
  <c r="AU282" i="157"/>
  <c r="AT282" i="157"/>
  <c r="AS282" i="157"/>
  <c r="AQ282" i="157"/>
  <c r="AP282" i="157"/>
  <c r="AI282" i="157"/>
  <c r="AH282" i="157"/>
  <c r="AG282" i="157"/>
  <c r="AF282" i="157"/>
  <c r="AE282" i="157"/>
  <c r="AD282" i="157"/>
  <c r="AC282" i="157"/>
  <c r="AB282" i="157"/>
  <c r="AA282" i="157"/>
  <c r="B282" i="157"/>
  <c r="A282" i="157"/>
  <c r="AZ281" i="157"/>
  <c r="AY281" i="157"/>
  <c r="AU281" i="157"/>
  <c r="AT281" i="157"/>
  <c r="AS281" i="157"/>
  <c r="AQ281" i="157"/>
  <c r="AP281" i="157"/>
  <c r="AN281" i="157"/>
  <c r="AI281" i="157"/>
  <c r="AH281" i="157"/>
  <c r="AG281" i="157"/>
  <c r="AF281" i="157"/>
  <c r="AE281" i="157"/>
  <c r="AD281" i="157"/>
  <c r="AC281" i="157"/>
  <c r="AB281" i="157"/>
  <c r="AA281" i="157"/>
  <c r="B281" i="157"/>
  <c r="A281" i="157"/>
  <c r="AY280" i="157"/>
  <c r="AX280" i="157"/>
  <c r="AW280" i="157"/>
  <c r="AV280" i="157"/>
  <c r="AU280" i="157"/>
  <c r="AI280" i="157" s="1"/>
  <c r="AT280" i="157"/>
  <c r="AS280" i="157"/>
  <c r="AQ280" i="157"/>
  <c r="AP280" i="157"/>
  <c r="AJ280" i="157"/>
  <c r="AH280" i="157"/>
  <c r="AG280" i="157"/>
  <c r="AF280" i="157"/>
  <c r="AE280" i="157"/>
  <c r="AD280" i="157"/>
  <c r="AC280" i="157"/>
  <c r="AB280" i="157"/>
  <c r="AA280" i="157"/>
  <c r="B280" i="157"/>
  <c r="A280" i="157"/>
  <c r="AU279" i="157"/>
  <c r="AI279" i="157" s="1"/>
  <c r="AT279" i="157"/>
  <c r="AS279" i="157"/>
  <c r="AQ279" i="157"/>
  <c r="AP279" i="157"/>
  <c r="AH279" i="157"/>
  <c r="AG279" i="157"/>
  <c r="AF279" i="157"/>
  <c r="AE279" i="157"/>
  <c r="AD279" i="157"/>
  <c r="AC279" i="157"/>
  <c r="AB279" i="157"/>
  <c r="AA279" i="157"/>
  <c r="B279" i="157"/>
  <c r="A279" i="157"/>
  <c r="AZ278" i="157"/>
  <c r="AY278" i="157"/>
  <c r="AW278" i="157"/>
  <c r="AV278" i="157"/>
  <c r="AU278" i="157"/>
  <c r="AI278" i="157" s="1"/>
  <c r="AT278" i="157"/>
  <c r="AS278" i="157"/>
  <c r="AQ278" i="157"/>
  <c r="AP278" i="157"/>
  <c r="AO278" i="157"/>
  <c r="AN278" i="157"/>
  <c r="AM278" i="157"/>
  <c r="AL278" i="157"/>
  <c r="AK278" i="157"/>
  <c r="AJ278" i="157"/>
  <c r="AH278" i="157"/>
  <c r="AG278" i="157"/>
  <c r="AF278" i="157"/>
  <c r="AE278" i="157"/>
  <c r="AD278" i="157"/>
  <c r="AC278" i="157"/>
  <c r="AB278" i="157"/>
  <c r="AA278" i="157"/>
  <c r="B278" i="157"/>
  <c r="AX278" i="157" s="1"/>
  <c r="A278" i="157"/>
  <c r="AZ277" i="157"/>
  <c r="AY277" i="157"/>
  <c r="AU277" i="157"/>
  <c r="AT277" i="157"/>
  <c r="AS277" i="157"/>
  <c r="AQ277" i="157"/>
  <c r="AP277" i="157"/>
  <c r="AL277" i="157"/>
  <c r="AK277" i="157"/>
  <c r="AJ277" i="157"/>
  <c r="AI277" i="157"/>
  <c r="AH277" i="157"/>
  <c r="AG277" i="157"/>
  <c r="AF277" i="157"/>
  <c r="AE277" i="157"/>
  <c r="AD277" i="157"/>
  <c r="AC277" i="157"/>
  <c r="AB277" i="157"/>
  <c r="AA277" i="157"/>
  <c r="B277" i="157"/>
  <c r="AX277" i="157" s="1"/>
  <c r="A277" i="157"/>
  <c r="AU276" i="157"/>
  <c r="AI276" i="157" s="1"/>
  <c r="AT276" i="157"/>
  <c r="AS276" i="157"/>
  <c r="AQ276" i="157"/>
  <c r="AP276" i="157"/>
  <c r="AL276" i="157"/>
  <c r="AH276" i="157"/>
  <c r="AG276" i="157"/>
  <c r="AF276" i="157"/>
  <c r="AE276" i="157"/>
  <c r="AD276" i="157"/>
  <c r="AC276" i="157"/>
  <c r="AB276" i="157"/>
  <c r="AA276" i="157"/>
  <c r="B276" i="157"/>
  <c r="A276" i="157"/>
  <c r="AW275" i="157"/>
  <c r="AU275" i="157"/>
  <c r="AT275" i="157"/>
  <c r="AS275" i="157"/>
  <c r="AQ275" i="157"/>
  <c r="AP275" i="157"/>
  <c r="AI275" i="157"/>
  <c r="AH275" i="157"/>
  <c r="AG275" i="157"/>
  <c r="AF275" i="157"/>
  <c r="AE275" i="157"/>
  <c r="AD275" i="157"/>
  <c r="AC275" i="157"/>
  <c r="AB275" i="157"/>
  <c r="AA275" i="157"/>
  <c r="B275" i="157"/>
  <c r="A275" i="157"/>
  <c r="AU274" i="157"/>
  <c r="AI274" i="157" s="1"/>
  <c r="AT274" i="157"/>
  <c r="AS274" i="157"/>
  <c r="AQ274" i="157"/>
  <c r="AP274" i="157"/>
  <c r="AH274" i="157"/>
  <c r="AG274" i="157"/>
  <c r="AF274" i="157"/>
  <c r="AE274" i="157"/>
  <c r="AD274" i="157"/>
  <c r="AC274" i="157"/>
  <c r="AB274" i="157"/>
  <c r="AA274" i="157"/>
  <c r="B274" i="157"/>
  <c r="A274" i="157"/>
  <c r="AU273" i="157"/>
  <c r="AI273" i="157" s="1"/>
  <c r="AT273" i="157"/>
  <c r="AS273" i="157"/>
  <c r="AQ273" i="157"/>
  <c r="AP273" i="157"/>
  <c r="AH273" i="157"/>
  <c r="AG273" i="157"/>
  <c r="AF273" i="157"/>
  <c r="AE273" i="157"/>
  <c r="AD273" i="157"/>
  <c r="AC273" i="157"/>
  <c r="AB273" i="157"/>
  <c r="AA273" i="157"/>
  <c r="B273" i="157"/>
  <c r="A273" i="157"/>
  <c r="AY272" i="157"/>
  <c r="AX272" i="157"/>
  <c r="AW272" i="157"/>
  <c r="AV272" i="157"/>
  <c r="AU272" i="157"/>
  <c r="AI272" i="157" s="1"/>
  <c r="AT272" i="157"/>
  <c r="AS272" i="157"/>
  <c r="AQ272" i="157"/>
  <c r="AP272" i="157"/>
  <c r="AJ272" i="157"/>
  <c r="AH272" i="157"/>
  <c r="AG272" i="157"/>
  <c r="AF272" i="157"/>
  <c r="AE272" i="157"/>
  <c r="AD272" i="157"/>
  <c r="AC272" i="157"/>
  <c r="AB272" i="157"/>
  <c r="AA272" i="157"/>
  <c r="B272" i="157"/>
  <c r="A272" i="157"/>
  <c r="AU271" i="157"/>
  <c r="AI271" i="157" s="1"/>
  <c r="AT271" i="157"/>
  <c r="AS271" i="157"/>
  <c r="AQ271" i="157"/>
  <c r="AP271" i="157"/>
  <c r="AH271" i="157"/>
  <c r="AG271" i="157"/>
  <c r="AF271" i="157"/>
  <c r="AE271" i="157"/>
  <c r="AD271" i="157"/>
  <c r="AC271" i="157"/>
  <c r="AB271" i="157"/>
  <c r="AA271" i="157"/>
  <c r="B271" i="157"/>
  <c r="A271" i="157"/>
  <c r="AZ270" i="157"/>
  <c r="AY270" i="157"/>
  <c r="AW270" i="157"/>
  <c r="AV270" i="157"/>
  <c r="AU270" i="157"/>
  <c r="AI270" i="157" s="1"/>
  <c r="AT270" i="157"/>
  <c r="AS270" i="157"/>
  <c r="AQ270" i="157"/>
  <c r="AP270" i="157"/>
  <c r="AO270" i="157"/>
  <c r="AN270" i="157"/>
  <c r="AM270" i="157"/>
  <c r="AL270" i="157"/>
  <c r="AK270" i="157"/>
  <c r="AH270" i="157"/>
  <c r="AG270" i="157"/>
  <c r="AF270" i="157"/>
  <c r="AE270" i="157"/>
  <c r="AD270" i="157"/>
  <c r="AC270" i="157"/>
  <c r="AB270" i="157"/>
  <c r="AA270" i="157"/>
  <c r="B270" i="157"/>
  <c r="AJ270" i="157" s="1"/>
  <c r="A270" i="157"/>
  <c r="AZ269" i="157"/>
  <c r="AY269" i="157"/>
  <c r="AU269" i="157"/>
  <c r="AI269" i="157" s="1"/>
  <c r="AT269" i="157"/>
  <c r="AS269" i="157"/>
  <c r="AQ269" i="157"/>
  <c r="AP269" i="157"/>
  <c r="AL269" i="157"/>
  <c r="AK269" i="157"/>
  <c r="AJ269" i="157"/>
  <c r="AH269" i="157"/>
  <c r="AG269" i="157"/>
  <c r="AF269" i="157"/>
  <c r="AE269" i="157"/>
  <c r="AD269" i="157"/>
  <c r="AC269" i="157"/>
  <c r="AB269" i="157"/>
  <c r="AA269" i="157"/>
  <c r="B269" i="157"/>
  <c r="AX269" i="157" s="1"/>
  <c r="A269" i="157"/>
  <c r="AU268" i="157"/>
  <c r="AI268" i="157" s="1"/>
  <c r="AT268" i="157"/>
  <c r="AS268" i="157"/>
  <c r="AQ268" i="157"/>
  <c r="AP268" i="157"/>
  <c r="AH268" i="157"/>
  <c r="AG268" i="157"/>
  <c r="AF268" i="157"/>
  <c r="AE268" i="157"/>
  <c r="AD268" i="157"/>
  <c r="AC268" i="157"/>
  <c r="AB268" i="157"/>
  <c r="AA268" i="157"/>
  <c r="B268" i="157"/>
  <c r="A268" i="157"/>
  <c r="AU267" i="157"/>
  <c r="AT267" i="157"/>
  <c r="AS267" i="157"/>
  <c r="AQ267" i="157"/>
  <c r="AP267" i="157"/>
  <c r="AI267" i="157"/>
  <c r="AH267" i="157"/>
  <c r="AG267" i="157"/>
  <c r="AF267" i="157"/>
  <c r="AE267" i="157"/>
  <c r="AD267" i="157"/>
  <c r="AC267" i="157"/>
  <c r="AB267" i="157"/>
  <c r="AA267" i="157"/>
  <c r="B267" i="157"/>
  <c r="A267" i="157"/>
  <c r="AY266" i="157"/>
  <c r="AU266" i="157"/>
  <c r="AI266" i="157" s="1"/>
  <c r="AT266" i="157"/>
  <c r="AS266" i="157"/>
  <c r="AQ266" i="157"/>
  <c r="AP266" i="157"/>
  <c r="AM266" i="157"/>
  <c r="AL266" i="157"/>
  <c r="AH266" i="157"/>
  <c r="AG266" i="157"/>
  <c r="AF266" i="157"/>
  <c r="AE266" i="157"/>
  <c r="AD266" i="157"/>
  <c r="AC266" i="157"/>
  <c r="AB266" i="157"/>
  <c r="AA266" i="157"/>
  <c r="B266" i="157"/>
  <c r="A266" i="157"/>
  <c r="AU265" i="157"/>
  <c r="AT265" i="157"/>
  <c r="AS265" i="157"/>
  <c r="AQ265" i="157"/>
  <c r="AP265" i="157"/>
  <c r="AI265" i="157"/>
  <c r="AH265" i="157"/>
  <c r="AG265" i="157"/>
  <c r="AF265" i="157"/>
  <c r="AE265" i="157"/>
  <c r="AD265" i="157"/>
  <c r="AC265" i="157"/>
  <c r="AB265" i="157"/>
  <c r="AA265" i="157"/>
  <c r="B265" i="157"/>
  <c r="A265" i="157"/>
  <c r="AY264" i="157"/>
  <c r="AX264" i="157"/>
  <c r="AW264" i="157"/>
  <c r="AV264" i="157"/>
  <c r="AU264" i="157"/>
  <c r="AT264" i="157"/>
  <c r="AS264" i="157"/>
  <c r="AQ264" i="157"/>
  <c r="AP264" i="157"/>
  <c r="AI264" i="157"/>
  <c r="AH264" i="157"/>
  <c r="AG264" i="157"/>
  <c r="AF264" i="157"/>
  <c r="AE264" i="157"/>
  <c r="AD264" i="157"/>
  <c r="AC264" i="157"/>
  <c r="AB264" i="157"/>
  <c r="AA264" i="157"/>
  <c r="B264" i="157"/>
  <c r="A264" i="157"/>
  <c r="AZ263" i="157"/>
  <c r="AY263" i="157"/>
  <c r="AU263" i="157"/>
  <c r="AI263" i="157" s="1"/>
  <c r="AT263" i="157"/>
  <c r="AS263" i="157"/>
  <c r="AQ263" i="157"/>
  <c r="AP263" i="157"/>
  <c r="AO263" i="157"/>
  <c r="AL263" i="157"/>
  <c r="AH263" i="157"/>
  <c r="AG263" i="157"/>
  <c r="AF263" i="157"/>
  <c r="AE263" i="157"/>
  <c r="AD263" i="157"/>
  <c r="AC263" i="157"/>
  <c r="AB263" i="157"/>
  <c r="AA263" i="157"/>
  <c r="B263" i="157"/>
  <c r="A263" i="157"/>
  <c r="AZ262" i="157"/>
  <c r="AY262" i="157"/>
  <c r="AW262" i="157"/>
  <c r="AV262" i="157"/>
  <c r="AU262" i="157"/>
  <c r="AI262" i="157" s="1"/>
  <c r="AT262" i="157"/>
  <c r="AS262" i="157"/>
  <c r="AQ262" i="157"/>
  <c r="AP262" i="157"/>
  <c r="AO262" i="157"/>
  <c r="AN262" i="157"/>
  <c r="AM262" i="157"/>
  <c r="AL262" i="157"/>
  <c r="AK262" i="157"/>
  <c r="AH262" i="157"/>
  <c r="AG262" i="157"/>
  <c r="AF262" i="157"/>
  <c r="AE262" i="157"/>
  <c r="AD262" i="157"/>
  <c r="AC262" i="157"/>
  <c r="AB262" i="157"/>
  <c r="AA262" i="157"/>
  <c r="B262" i="157"/>
  <c r="AJ262" i="157" s="1"/>
  <c r="A262" i="157"/>
  <c r="AZ261" i="157"/>
  <c r="AY261" i="157"/>
  <c r="AU261" i="157"/>
  <c r="AI261" i="157" s="1"/>
  <c r="AT261" i="157"/>
  <c r="AS261" i="157"/>
  <c r="AQ261" i="157"/>
  <c r="AP261" i="157"/>
  <c r="AL261" i="157"/>
  <c r="AK261" i="157"/>
  <c r="AJ261" i="157"/>
  <c r="AH261" i="157"/>
  <c r="AG261" i="157"/>
  <c r="AF261" i="157"/>
  <c r="AE261" i="157"/>
  <c r="AD261" i="157"/>
  <c r="AC261" i="157"/>
  <c r="AB261" i="157"/>
  <c r="AA261" i="157"/>
  <c r="B261" i="157"/>
  <c r="AX261" i="157" s="1"/>
  <c r="A261" i="157"/>
  <c r="AZ260" i="157"/>
  <c r="AV260" i="157"/>
  <c r="AU260" i="157"/>
  <c r="AI260" i="157" s="1"/>
  <c r="AT260" i="157"/>
  <c r="AS260" i="157"/>
  <c r="AQ260" i="157"/>
  <c r="AP260" i="157"/>
  <c r="AN260" i="157"/>
  <c r="AM260" i="157"/>
  <c r="AL260" i="157"/>
  <c r="AH260" i="157"/>
  <c r="AG260" i="157"/>
  <c r="AF260" i="157"/>
  <c r="AE260" i="157"/>
  <c r="AD260" i="157"/>
  <c r="AC260" i="157"/>
  <c r="AB260" i="157"/>
  <c r="AA260" i="157"/>
  <c r="B260" i="157"/>
  <c r="A260" i="157"/>
  <c r="AU259" i="157"/>
  <c r="AT259" i="157"/>
  <c r="AS259" i="157"/>
  <c r="AQ259" i="157"/>
  <c r="AP259" i="157"/>
  <c r="AL259" i="157"/>
  <c r="AI259" i="157"/>
  <c r="AH259" i="157"/>
  <c r="AG259" i="157"/>
  <c r="AF259" i="157"/>
  <c r="AE259" i="157"/>
  <c r="AD259" i="157"/>
  <c r="AC259" i="157"/>
  <c r="AB259" i="157"/>
  <c r="AA259" i="157"/>
  <c r="B259" i="157"/>
  <c r="A259" i="157"/>
  <c r="AY258" i="157"/>
  <c r="AU258" i="157"/>
  <c r="AI258" i="157" s="1"/>
  <c r="AT258" i="157"/>
  <c r="AS258" i="157"/>
  <c r="AQ258" i="157"/>
  <c r="AP258" i="157"/>
  <c r="AH258" i="157"/>
  <c r="AG258" i="157"/>
  <c r="AF258" i="157"/>
  <c r="AE258" i="157"/>
  <c r="AD258" i="157"/>
  <c r="AC258" i="157"/>
  <c r="AB258" i="157"/>
  <c r="AA258" i="157"/>
  <c r="B258" i="157"/>
  <c r="A258" i="157"/>
  <c r="AZ257" i="157"/>
  <c r="AY257" i="157"/>
  <c r="AX257" i="157"/>
  <c r="AU257" i="157"/>
  <c r="AI257" i="157" s="1"/>
  <c r="AT257" i="157"/>
  <c r="AS257" i="157"/>
  <c r="AQ257" i="157"/>
  <c r="AP257" i="157"/>
  <c r="AN257" i="157"/>
  <c r="AM257" i="157"/>
  <c r="AH257" i="157"/>
  <c r="AG257" i="157"/>
  <c r="AF257" i="157"/>
  <c r="AE257" i="157"/>
  <c r="AD257" i="157"/>
  <c r="AC257" i="157"/>
  <c r="AB257" i="157"/>
  <c r="AA257" i="157"/>
  <c r="B257" i="157"/>
  <c r="A257" i="157"/>
  <c r="AU256" i="157"/>
  <c r="AT256" i="157"/>
  <c r="AS256" i="157"/>
  <c r="AQ256" i="157"/>
  <c r="AP256" i="157"/>
  <c r="AI256" i="157"/>
  <c r="AH256" i="157"/>
  <c r="AG256" i="157"/>
  <c r="AF256" i="157"/>
  <c r="AE256" i="157"/>
  <c r="AD256" i="157"/>
  <c r="AC256" i="157"/>
  <c r="AB256" i="157"/>
  <c r="AA256" i="157"/>
  <c r="B256" i="157"/>
  <c r="A256" i="157"/>
  <c r="AZ255" i="157"/>
  <c r="AY255" i="157"/>
  <c r="AU255" i="157"/>
  <c r="AI255" i="157" s="1"/>
  <c r="AT255" i="157"/>
  <c r="AS255" i="157"/>
  <c r="AQ255" i="157"/>
  <c r="AP255" i="157"/>
  <c r="AH255" i="157"/>
  <c r="AG255" i="157"/>
  <c r="AF255" i="157"/>
  <c r="AE255" i="157"/>
  <c r="AD255" i="157"/>
  <c r="AC255" i="157"/>
  <c r="AB255" i="157"/>
  <c r="AA255" i="157"/>
  <c r="B255" i="157"/>
  <c r="A255" i="157"/>
  <c r="AZ254" i="157"/>
  <c r="AY254" i="157"/>
  <c r="AW254" i="157"/>
  <c r="AV254" i="157"/>
  <c r="AU254" i="157"/>
  <c r="AI254" i="157" s="1"/>
  <c r="AT254" i="157"/>
  <c r="AS254" i="157"/>
  <c r="AQ254" i="157"/>
  <c r="AP254" i="157"/>
  <c r="AO254" i="157"/>
  <c r="AN254" i="157"/>
  <c r="AM254" i="157"/>
  <c r="AL254" i="157"/>
  <c r="AK254" i="157"/>
  <c r="AH254" i="157"/>
  <c r="AG254" i="157"/>
  <c r="AF254" i="157"/>
  <c r="AE254" i="157"/>
  <c r="AD254" i="157"/>
  <c r="AC254" i="157"/>
  <c r="AB254" i="157"/>
  <c r="AA254" i="157"/>
  <c r="B254" i="157"/>
  <c r="AJ254" i="157" s="1"/>
  <c r="A254" i="157"/>
  <c r="AZ253" i="157"/>
  <c r="AU253" i="157"/>
  <c r="AT253" i="157"/>
  <c r="AS253" i="157"/>
  <c r="AQ253" i="157"/>
  <c r="AP253" i="157"/>
  <c r="AL253" i="157"/>
  <c r="AK253" i="157"/>
  <c r="AI253" i="157"/>
  <c r="AH253" i="157"/>
  <c r="AG253" i="157"/>
  <c r="AF253" i="157"/>
  <c r="AE253" i="157"/>
  <c r="AD253" i="157"/>
  <c r="AC253" i="157"/>
  <c r="AB253" i="157"/>
  <c r="AA253" i="157"/>
  <c r="B253" i="157"/>
  <c r="A253" i="157"/>
  <c r="AU252" i="157"/>
  <c r="AI252" i="157" s="1"/>
  <c r="AT252" i="157"/>
  <c r="AS252" i="157"/>
  <c r="AQ252" i="157"/>
  <c r="AP252" i="157"/>
  <c r="AH252" i="157"/>
  <c r="AG252" i="157"/>
  <c r="AF252" i="157"/>
  <c r="AE252" i="157"/>
  <c r="AD252" i="157"/>
  <c r="AC252" i="157"/>
  <c r="AB252" i="157"/>
  <c r="AA252" i="157"/>
  <c r="B252" i="157"/>
  <c r="A252" i="157"/>
  <c r="AZ251" i="157"/>
  <c r="AY251" i="157"/>
  <c r="AW251" i="157"/>
  <c r="AV251" i="157"/>
  <c r="AU251" i="157"/>
  <c r="AT251" i="157"/>
  <c r="AS251" i="157"/>
  <c r="AQ251" i="157"/>
  <c r="AP251" i="157"/>
  <c r="AL251" i="157"/>
  <c r="AJ251" i="157"/>
  <c r="AI251" i="157"/>
  <c r="AH251" i="157"/>
  <c r="AG251" i="157"/>
  <c r="AF251" i="157"/>
  <c r="AE251" i="157"/>
  <c r="AD251" i="157"/>
  <c r="AC251" i="157"/>
  <c r="AB251" i="157"/>
  <c r="AA251" i="157"/>
  <c r="B251" i="157"/>
  <c r="A251" i="157"/>
  <c r="AU250" i="157"/>
  <c r="AI250" i="157" s="1"/>
  <c r="AT250" i="157"/>
  <c r="AS250" i="157"/>
  <c r="AQ250" i="157"/>
  <c r="AP250" i="157"/>
  <c r="AH250" i="157"/>
  <c r="AG250" i="157"/>
  <c r="AF250" i="157"/>
  <c r="AE250" i="157"/>
  <c r="AD250" i="157"/>
  <c r="AC250" i="157"/>
  <c r="AB250" i="157"/>
  <c r="AA250" i="157"/>
  <c r="B250" i="157"/>
  <c r="A250" i="157"/>
  <c r="AZ249" i="157"/>
  <c r="AY249" i="157"/>
  <c r="AX249" i="157"/>
  <c r="AW249" i="157"/>
  <c r="AU249" i="157"/>
  <c r="AT249" i="157"/>
  <c r="AS249" i="157"/>
  <c r="AQ249" i="157"/>
  <c r="AP249" i="157"/>
  <c r="AN249" i="157"/>
  <c r="AI249" i="157"/>
  <c r="AH249" i="157"/>
  <c r="AG249" i="157"/>
  <c r="AF249" i="157"/>
  <c r="AE249" i="157"/>
  <c r="AD249" i="157"/>
  <c r="AC249" i="157"/>
  <c r="AB249" i="157"/>
  <c r="AA249" i="157"/>
  <c r="B249" i="157"/>
  <c r="A249" i="157"/>
  <c r="AX248" i="157"/>
  <c r="AU248" i="157"/>
  <c r="AT248" i="157"/>
  <c r="AS248" i="157"/>
  <c r="AQ248" i="157"/>
  <c r="AP248" i="157"/>
  <c r="AJ248" i="157"/>
  <c r="BA248" i="157" s="1"/>
  <c r="AI248" i="157"/>
  <c r="AH248" i="157"/>
  <c r="AG248" i="157"/>
  <c r="AF248" i="157"/>
  <c r="AE248" i="157"/>
  <c r="AD248" i="157"/>
  <c r="AC248" i="157"/>
  <c r="AB248" i="157"/>
  <c r="AA248" i="157"/>
  <c r="B248" i="157"/>
  <c r="A248" i="157"/>
  <c r="AU247" i="157"/>
  <c r="AT247" i="157"/>
  <c r="AS247" i="157"/>
  <c r="AQ247" i="157"/>
  <c r="AP247" i="157"/>
  <c r="AI247" i="157"/>
  <c r="AH247" i="157"/>
  <c r="AG247" i="157"/>
  <c r="AF247" i="157"/>
  <c r="AE247" i="157"/>
  <c r="AD247" i="157"/>
  <c r="AC247" i="157"/>
  <c r="AB247" i="157"/>
  <c r="AA247" i="157"/>
  <c r="B247" i="157"/>
  <c r="A247" i="157"/>
  <c r="AZ246" i="157"/>
  <c r="AY246" i="157"/>
  <c r="AW246" i="157"/>
  <c r="AV246" i="157"/>
  <c r="AU246" i="157"/>
  <c r="AI246" i="157" s="1"/>
  <c r="AT246" i="157"/>
  <c r="AS246" i="157"/>
  <c r="AQ246" i="157"/>
  <c r="AP246" i="157"/>
  <c r="AO246" i="157"/>
  <c r="AN246" i="157"/>
  <c r="AM246" i="157"/>
  <c r="AL246" i="157"/>
  <c r="AK246" i="157"/>
  <c r="AJ246" i="157"/>
  <c r="AH246" i="157"/>
  <c r="AG246" i="157"/>
  <c r="AF246" i="157"/>
  <c r="AE246" i="157"/>
  <c r="AD246" i="157"/>
  <c r="AC246" i="157"/>
  <c r="AB246" i="157"/>
  <c r="AA246" i="157"/>
  <c r="B246" i="157"/>
  <c r="AX246" i="157" s="1"/>
  <c r="A246" i="157"/>
  <c r="AZ245" i="157"/>
  <c r="AY245" i="157"/>
  <c r="AU245" i="157"/>
  <c r="AI245" i="157" s="1"/>
  <c r="AT245" i="157"/>
  <c r="AS245" i="157"/>
  <c r="AQ245" i="157"/>
  <c r="AP245" i="157"/>
  <c r="AL245" i="157"/>
  <c r="AK245" i="157"/>
  <c r="AH245" i="157"/>
  <c r="AG245" i="157"/>
  <c r="AF245" i="157"/>
  <c r="AE245" i="157"/>
  <c r="AD245" i="157"/>
  <c r="AC245" i="157"/>
  <c r="AB245" i="157"/>
  <c r="AA245" i="157"/>
  <c r="B245" i="157"/>
  <c r="A245" i="157"/>
  <c r="AV244" i="157"/>
  <c r="AU244" i="157"/>
  <c r="AI244" i="157" s="1"/>
  <c r="AT244" i="157"/>
  <c r="AS244" i="157"/>
  <c r="AQ244" i="157"/>
  <c r="AP244" i="157"/>
  <c r="AH244" i="157"/>
  <c r="AG244" i="157"/>
  <c r="AF244" i="157"/>
  <c r="AE244" i="157"/>
  <c r="AD244" i="157"/>
  <c r="AC244" i="157"/>
  <c r="AB244" i="157"/>
  <c r="AA244" i="157"/>
  <c r="B244" i="157"/>
  <c r="A244" i="157"/>
  <c r="AU243" i="157"/>
  <c r="AT243" i="157"/>
  <c r="AS243" i="157"/>
  <c r="AQ243" i="157"/>
  <c r="AP243" i="157"/>
  <c r="AI243" i="157"/>
  <c r="AH243" i="157"/>
  <c r="AG243" i="157"/>
  <c r="AF243" i="157"/>
  <c r="AE243" i="157"/>
  <c r="AD243" i="157"/>
  <c r="AC243" i="157"/>
  <c r="AB243" i="157"/>
  <c r="AA243" i="157"/>
  <c r="B243" i="157"/>
  <c r="A243" i="157"/>
  <c r="AY242" i="157"/>
  <c r="AV242" i="157"/>
  <c r="AU242" i="157"/>
  <c r="AI242" i="157" s="1"/>
  <c r="AT242" i="157"/>
  <c r="AS242" i="157"/>
  <c r="AQ242" i="157"/>
  <c r="AP242" i="157"/>
  <c r="AM242" i="157"/>
  <c r="AH242" i="157"/>
  <c r="AG242" i="157"/>
  <c r="AF242" i="157"/>
  <c r="AE242" i="157"/>
  <c r="AD242" i="157"/>
  <c r="AC242" i="157"/>
  <c r="AB242" i="157"/>
  <c r="AA242" i="157"/>
  <c r="B242" i="157"/>
  <c r="A242" i="157"/>
  <c r="AZ241" i="157"/>
  <c r="AY241" i="157"/>
  <c r="AX241" i="157"/>
  <c r="AW241" i="157"/>
  <c r="AU241" i="157"/>
  <c r="AT241" i="157"/>
  <c r="AS241" i="157"/>
  <c r="AQ241" i="157"/>
  <c r="AP241" i="157"/>
  <c r="AN241" i="157"/>
  <c r="AM241" i="157"/>
  <c r="AL241" i="157"/>
  <c r="AI241" i="157"/>
  <c r="AH241" i="157"/>
  <c r="AG241" i="157"/>
  <c r="AF241" i="157"/>
  <c r="AE241" i="157"/>
  <c r="AD241" i="157"/>
  <c r="AC241" i="157"/>
  <c r="AB241" i="157"/>
  <c r="AA241" i="157"/>
  <c r="B241" i="157"/>
  <c r="A241" i="157"/>
  <c r="AU240" i="157"/>
  <c r="AT240" i="157"/>
  <c r="AS240" i="157"/>
  <c r="AQ240" i="157"/>
  <c r="AP240" i="157"/>
  <c r="AI240" i="157"/>
  <c r="AH240" i="157"/>
  <c r="AG240" i="157"/>
  <c r="AF240" i="157"/>
  <c r="AE240" i="157"/>
  <c r="AD240" i="157"/>
  <c r="AC240" i="157"/>
  <c r="AB240" i="157"/>
  <c r="AA240" i="157"/>
  <c r="B240" i="157"/>
  <c r="A240" i="157"/>
  <c r="AZ239" i="157"/>
  <c r="AY239" i="157"/>
  <c r="AU239" i="157"/>
  <c r="AI239" i="157" s="1"/>
  <c r="AT239" i="157"/>
  <c r="AS239" i="157"/>
  <c r="AQ239" i="157"/>
  <c r="AP239" i="157"/>
  <c r="AH239" i="157"/>
  <c r="AG239" i="157"/>
  <c r="AF239" i="157"/>
  <c r="AE239" i="157"/>
  <c r="AD239" i="157"/>
  <c r="AC239" i="157"/>
  <c r="AB239" i="157"/>
  <c r="AA239" i="157"/>
  <c r="B239" i="157"/>
  <c r="A239" i="157"/>
  <c r="AY238" i="157"/>
  <c r="AW238" i="157"/>
  <c r="AV238" i="157"/>
  <c r="AU238" i="157"/>
  <c r="AI238" i="157" s="1"/>
  <c r="AT238" i="157"/>
  <c r="AS238" i="157"/>
  <c r="AQ238" i="157"/>
  <c r="AP238" i="157"/>
  <c r="AO238" i="157"/>
  <c r="AN238" i="157"/>
  <c r="AM238" i="157"/>
  <c r="AL238" i="157"/>
  <c r="AK238" i="157"/>
  <c r="AJ238" i="157"/>
  <c r="BA238" i="157" s="1"/>
  <c r="AH238" i="157"/>
  <c r="AG238" i="157"/>
  <c r="AF238" i="157"/>
  <c r="AE238" i="157"/>
  <c r="AD238" i="157"/>
  <c r="AC238" i="157"/>
  <c r="AB238" i="157"/>
  <c r="AA238" i="157"/>
  <c r="B238" i="157"/>
  <c r="A238" i="157"/>
  <c r="AU237" i="157"/>
  <c r="AT237" i="157"/>
  <c r="AS237" i="157"/>
  <c r="AQ237" i="157"/>
  <c r="AP237" i="157"/>
  <c r="AK237" i="157"/>
  <c r="AI237" i="157"/>
  <c r="AH237" i="157"/>
  <c r="AG237" i="157"/>
  <c r="AF237" i="157"/>
  <c r="AE237" i="157"/>
  <c r="AD237" i="157"/>
  <c r="AC237" i="157"/>
  <c r="AB237" i="157"/>
  <c r="AA237" i="157"/>
  <c r="B237" i="157"/>
  <c r="A237" i="157"/>
  <c r="AU236" i="157"/>
  <c r="AI236" i="157" s="1"/>
  <c r="AT236" i="157"/>
  <c r="AS236" i="157"/>
  <c r="AQ236" i="157"/>
  <c r="AP236" i="157"/>
  <c r="AH236" i="157"/>
  <c r="AG236" i="157"/>
  <c r="AF236" i="157"/>
  <c r="AE236" i="157"/>
  <c r="AD236" i="157"/>
  <c r="AC236" i="157"/>
  <c r="AB236" i="157"/>
  <c r="AA236" i="157"/>
  <c r="B236" i="157"/>
  <c r="A236" i="157"/>
  <c r="AZ235" i="157"/>
  <c r="AY235" i="157"/>
  <c r="AW235" i="157"/>
  <c r="AV235" i="157"/>
  <c r="AU235" i="157"/>
  <c r="AI235" i="157" s="1"/>
  <c r="AT235" i="157"/>
  <c r="AS235" i="157"/>
  <c r="AQ235" i="157"/>
  <c r="AP235" i="157"/>
  <c r="AN235" i="157"/>
  <c r="AH235" i="157"/>
  <c r="AG235" i="157"/>
  <c r="AF235" i="157"/>
  <c r="AE235" i="157"/>
  <c r="AD235" i="157"/>
  <c r="AC235" i="157"/>
  <c r="AB235" i="157"/>
  <c r="AA235" i="157"/>
  <c r="B235" i="157"/>
  <c r="A235" i="157"/>
  <c r="AY234" i="157"/>
  <c r="AX234" i="157"/>
  <c r="AW234" i="157"/>
  <c r="AV234" i="157"/>
  <c r="AU234" i="157"/>
  <c r="AI234" i="157" s="1"/>
  <c r="AT234" i="157"/>
  <c r="AS234" i="157"/>
  <c r="AQ234" i="157"/>
  <c r="AP234" i="157"/>
  <c r="AM234" i="157"/>
  <c r="AL234" i="157"/>
  <c r="AJ234" i="157"/>
  <c r="AH234" i="157"/>
  <c r="AG234" i="157"/>
  <c r="AF234" i="157"/>
  <c r="AE234" i="157"/>
  <c r="AD234" i="157"/>
  <c r="AC234" i="157"/>
  <c r="AB234" i="157"/>
  <c r="AA234" i="157"/>
  <c r="B234" i="157"/>
  <c r="A234" i="157"/>
  <c r="AY233" i="157"/>
  <c r="AU233" i="157"/>
  <c r="AT233" i="157"/>
  <c r="AS233" i="157"/>
  <c r="AQ233" i="157"/>
  <c r="AP233" i="157"/>
  <c r="AN233" i="157"/>
  <c r="AI233" i="157"/>
  <c r="AH233" i="157"/>
  <c r="AG233" i="157"/>
  <c r="AF233" i="157"/>
  <c r="AE233" i="157"/>
  <c r="AD233" i="157"/>
  <c r="AC233" i="157"/>
  <c r="AB233" i="157"/>
  <c r="AA233" i="157"/>
  <c r="B233" i="157"/>
  <c r="A233" i="157"/>
  <c r="AY232" i="157"/>
  <c r="AX232" i="157"/>
  <c r="AW232" i="157"/>
  <c r="AV232" i="157"/>
  <c r="AU232" i="157"/>
  <c r="AT232" i="157"/>
  <c r="AS232" i="157"/>
  <c r="AQ232" i="157"/>
  <c r="AP232" i="157"/>
  <c r="AN232" i="157"/>
  <c r="AI232" i="157"/>
  <c r="AH232" i="157"/>
  <c r="AG232" i="157"/>
  <c r="AF232" i="157"/>
  <c r="AE232" i="157"/>
  <c r="AD232" i="157"/>
  <c r="AC232" i="157"/>
  <c r="AB232" i="157"/>
  <c r="AA232" i="157"/>
  <c r="B232" i="157"/>
  <c r="A232" i="157"/>
  <c r="AZ231" i="157"/>
  <c r="AY231" i="157"/>
  <c r="AU231" i="157"/>
  <c r="AI231" i="157" s="1"/>
  <c r="AT231" i="157"/>
  <c r="AS231" i="157"/>
  <c r="AQ231" i="157"/>
  <c r="AP231" i="157"/>
  <c r="AO231" i="157"/>
  <c r="AN231" i="157"/>
  <c r="AL231" i="157"/>
  <c r="AH231" i="157"/>
  <c r="AG231" i="157"/>
  <c r="AF231" i="157"/>
  <c r="AE231" i="157"/>
  <c r="AD231" i="157"/>
  <c r="AC231" i="157"/>
  <c r="AB231" i="157"/>
  <c r="AA231" i="157"/>
  <c r="B231" i="157"/>
  <c r="A231" i="157"/>
  <c r="AY230" i="157"/>
  <c r="AV230" i="157"/>
  <c r="AU230" i="157"/>
  <c r="AI230" i="157" s="1"/>
  <c r="AT230" i="157"/>
  <c r="AS230" i="157"/>
  <c r="AQ230" i="157"/>
  <c r="AP230" i="157"/>
  <c r="AO230" i="157"/>
  <c r="AN230" i="157"/>
  <c r="AM230" i="157"/>
  <c r="AL230" i="157"/>
  <c r="AK230" i="157"/>
  <c r="AJ230" i="157"/>
  <c r="BA230" i="157" s="1"/>
  <c r="AH230" i="157"/>
  <c r="AG230" i="157"/>
  <c r="AF230" i="157"/>
  <c r="AE230" i="157"/>
  <c r="AD230" i="157"/>
  <c r="AC230" i="157"/>
  <c r="AB230" i="157"/>
  <c r="AA230" i="157"/>
  <c r="B230" i="157"/>
  <c r="AW230" i="157" s="1"/>
  <c r="A230" i="157"/>
  <c r="AU229" i="157"/>
  <c r="AT229" i="157"/>
  <c r="AS229" i="157"/>
  <c r="AQ229" i="157"/>
  <c r="AP229" i="157"/>
  <c r="AL229" i="157"/>
  <c r="AI229" i="157"/>
  <c r="AH229" i="157"/>
  <c r="AG229" i="157"/>
  <c r="AF229" i="157"/>
  <c r="AE229" i="157"/>
  <c r="AD229" i="157"/>
  <c r="AC229" i="157"/>
  <c r="AB229" i="157"/>
  <c r="AA229" i="157"/>
  <c r="B229" i="157"/>
  <c r="A229" i="157"/>
  <c r="AZ228" i="157"/>
  <c r="AY228" i="157"/>
  <c r="AV228" i="157"/>
  <c r="AU228" i="157"/>
  <c r="AI228" i="157" s="1"/>
  <c r="AT228" i="157"/>
  <c r="AS228" i="157"/>
  <c r="AQ228" i="157"/>
  <c r="AP228" i="157"/>
  <c r="AM228" i="157"/>
  <c r="AH228" i="157"/>
  <c r="AG228" i="157"/>
  <c r="AF228" i="157"/>
  <c r="AE228" i="157"/>
  <c r="AD228" i="157"/>
  <c r="AC228" i="157"/>
  <c r="AB228" i="157"/>
  <c r="AA228" i="157"/>
  <c r="B228" i="157"/>
  <c r="A228" i="157"/>
  <c r="AZ227" i="157"/>
  <c r="AY227" i="157"/>
  <c r="AW227" i="157"/>
  <c r="AV227" i="157"/>
  <c r="AU227" i="157"/>
  <c r="AT227" i="157"/>
  <c r="AS227" i="157"/>
  <c r="AQ227" i="157"/>
  <c r="AP227" i="157"/>
  <c r="AN227" i="157"/>
  <c r="AL227" i="157"/>
  <c r="AJ227" i="157"/>
  <c r="AI227" i="157"/>
  <c r="AH227" i="157"/>
  <c r="AG227" i="157"/>
  <c r="AF227" i="157"/>
  <c r="AE227" i="157"/>
  <c r="AD227" i="157"/>
  <c r="AC227" i="157"/>
  <c r="AB227" i="157"/>
  <c r="AA227" i="157"/>
  <c r="B227" i="157"/>
  <c r="A227" i="157"/>
  <c r="AU226" i="157"/>
  <c r="AI226" i="157" s="1"/>
  <c r="AT226" i="157"/>
  <c r="AS226" i="157"/>
  <c r="AQ226" i="157"/>
  <c r="AP226" i="157"/>
  <c r="AH226" i="157"/>
  <c r="AG226" i="157"/>
  <c r="AF226" i="157"/>
  <c r="AE226" i="157"/>
  <c r="AD226" i="157"/>
  <c r="AC226" i="157"/>
  <c r="AB226" i="157"/>
  <c r="AA226" i="157"/>
  <c r="B226" i="157"/>
  <c r="A226" i="157"/>
  <c r="AU225" i="157"/>
  <c r="AT225" i="157"/>
  <c r="AS225" i="157"/>
  <c r="AQ225" i="157"/>
  <c r="AP225" i="157"/>
  <c r="AI225" i="157"/>
  <c r="AH225" i="157"/>
  <c r="AG225" i="157"/>
  <c r="AF225" i="157"/>
  <c r="AE225" i="157"/>
  <c r="AD225" i="157"/>
  <c r="AC225" i="157"/>
  <c r="AB225" i="157"/>
  <c r="AA225" i="157"/>
  <c r="B225" i="157"/>
  <c r="A225" i="157"/>
  <c r="AY224" i="157"/>
  <c r="AX224" i="157"/>
  <c r="AW224" i="157"/>
  <c r="AV224" i="157"/>
  <c r="AU224" i="157"/>
  <c r="AI224" i="157" s="1"/>
  <c r="AT224" i="157"/>
  <c r="AS224" i="157"/>
  <c r="AQ224" i="157"/>
  <c r="AP224" i="157"/>
  <c r="AM224" i="157"/>
  <c r="AJ224" i="157"/>
  <c r="AH224" i="157"/>
  <c r="AG224" i="157"/>
  <c r="AF224" i="157"/>
  <c r="AE224" i="157"/>
  <c r="AD224" i="157"/>
  <c r="AC224" i="157"/>
  <c r="AB224" i="157"/>
  <c r="AA224" i="157"/>
  <c r="B224" i="157"/>
  <c r="A224" i="157"/>
  <c r="AZ223" i="157"/>
  <c r="AY223" i="157"/>
  <c r="AU223" i="157"/>
  <c r="AI223" i="157" s="1"/>
  <c r="AT223" i="157"/>
  <c r="AS223" i="157"/>
  <c r="AQ223" i="157"/>
  <c r="AP223" i="157"/>
  <c r="AO223" i="157"/>
  <c r="AN223" i="157"/>
  <c r="AL223" i="157"/>
  <c r="AK223" i="157"/>
  <c r="AJ223" i="157"/>
  <c r="AH223" i="157"/>
  <c r="AG223" i="157"/>
  <c r="AF223" i="157"/>
  <c r="AE223" i="157"/>
  <c r="AD223" i="157"/>
  <c r="AC223" i="157"/>
  <c r="AB223" i="157"/>
  <c r="AA223" i="157"/>
  <c r="B223" i="157"/>
  <c r="A223" i="157"/>
  <c r="AY222" i="157"/>
  <c r="AW222" i="157"/>
  <c r="AV222" i="157"/>
  <c r="AU222" i="157"/>
  <c r="AI222" i="157" s="1"/>
  <c r="AT222" i="157"/>
  <c r="AS222" i="157"/>
  <c r="AQ222" i="157"/>
  <c r="AP222" i="157"/>
  <c r="AO222" i="157"/>
  <c r="AN222" i="157"/>
  <c r="AM222" i="157"/>
  <c r="AL222" i="157"/>
  <c r="AK222" i="157"/>
  <c r="AJ222" i="157"/>
  <c r="BA222" i="157" s="1"/>
  <c r="AH222" i="157"/>
  <c r="AG222" i="157"/>
  <c r="AF222" i="157"/>
  <c r="AE222" i="157"/>
  <c r="AD222" i="157"/>
  <c r="AC222" i="157"/>
  <c r="AB222" i="157"/>
  <c r="AA222" i="157"/>
  <c r="B222" i="157"/>
  <c r="A222" i="157"/>
  <c r="AU221" i="157"/>
  <c r="AT221" i="157"/>
  <c r="AS221" i="157"/>
  <c r="AQ221" i="157"/>
  <c r="AP221" i="157"/>
  <c r="AI221" i="157"/>
  <c r="AH221" i="157"/>
  <c r="AG221" i="157"/>
  <c r="AF221" i="157"/>
  <c r="AE221" i="157"/>
  <c r="AD221" i="157"/>
  <c r="AC221" i="157"/>
  <c r="AB221" i="157"/>
  <c r="AA221" i="157"/>
  <c r="B221" i="157"/>
  <c r="A221" i="157"/>
  <c r="AZ220" i="157"/>
  <c r="AY220" i="157"/>
  <c r="AV220" i="157"/>
  <c r="AU220" i="157"/>
  <c r="AI220" i="157" s="1"/>
  <c r="AT220" i="157"/>
  <c r="AS220" i="157"/>
  <c r="AQ220" i="157"/>
  <c r="AP220" i="157"/>
  <c r="AH220" i="157"/>
  <c r="AG220" i="157"/>
  <c r="AF220" i="157"/>
  <c r="AE220" i="157"/>
  <c r="AD220" i="157"/>
  <c r="AC220" i="157"/>
  <c r="AB220" i="157"/>
  <c r="AA220" i="157"/>
  <c r="B220" i="157"/>
  <c r="A220" i="157"/>
  <c r="AZ219" i="157"/>
  <c r="AY219" i="157"/>
  <c r="AW219" i="157"/>
  <c r="AV219" i="157"/>
  <c r="AU219" i="157"/>
  <c r="AT219" i="157"/>
  <c r="AS219" i="157"/>
  <c r="AQ219" i="157"/>
  <c r="AP219" i="157"/>
  <c r="AN219" i="157"/>
  <c r="AL219" i="157"/>
  <c r="AJ219" i="157"/>
  <c r="AI219" i="157"/>
  <c r="AH219" i="157"/>
  <c r="AG219" i="157"/>
  <c r="AF219" i="157"/>
  <c r="AE219" i="157"/>
  <c r="AD219" i="157"/>
  <c r="AC219" i="157"/>
  <c r="AB219" i="157"/>
  <c r="AA219" i="157"/>
  <c r="B219" i="157"/>
  <c r="A219" i="157"/>
  <c r="AU218" i="157"/>
  <c r="AI218" i="157" s="1"/>
  <c r="AT218" i="157"/>
  <c r="AS218" i="157"/>
  <c r="AQ218" i="157"/>
  <c r="AP218" i="157"/>
  <c r="AH218" i="157"/>
  <c r="AG218" i="157"/>
  <c r="AF218" i="157"/>
  <c r="AE218" i="157"/>
  <c r="AD218" i="157"/>
  <c r="AC218" i="157"/>
  <c r="AB218" i="157"/>
  <c r="AA218" i="157"/>
  <c r="B218" i="157"/>
  <c r="A218" i="157"/>
  <c r="AZ217" i="157"/>
  <c r="AU217" i="157"/>
  <c r="AI217" i="157" s="1"/>
  <c r="AT217" i="157"/>
  <c r="AS217" i="157"/>
  <c r="AQ217" i="157"/>
  <c r="AP217" i="157"/>
  <c r="AM217" i="157"/>
  <c r="AH217" i="157"/>
  <c r="AG217" i="157"/>
  <c r="AF217" i="157"/>
  <c r="AE217" i="157"/>
  <c r="AD217" i="157"/>
  <c r="AC217" i="157"/>
  <c r="AB217" i="157"/>
  <c r="AA217" i="157"/>
  <c r="B217" i="157"/>
  <c r="A217" i="157"/>
  <c r="AY216" i="157"/>
  <c r="AX216" i="157"/>
  <c r="AW216" i="157"/>
  <c r="AU216" i="157"/>
  <c r="AI216" i="157" s="1"/>
  <c r="AT216" i="157"/>
  <c r="AS216" i="157"/>
  <c r="AQ216" i="157"/>
  <c r="AP216" i="157"/>
  <c r="AO216" i="157"/>
  <c r="AH216" i="157"/>
  <c r="AG216" i="157"/>
  <c r="AF216" i="157"/>
  <c r="AE216" i="157"/>
  <c r="AD216" i="157"/>
  <c r="AC216" i="157"/>
  <c r="AB216" i="157"/>
  <c r="AA216" i="157"/>
  <c r="B216" i="157"/>
  <c r="AV216" i="157" s="1"/>
  <c r="A216" i="157"/>
  <c r="AZ215" i="157"/>
  <c r="AY215" i="157"/>
  <c r="AU215" i="157"/>
  <c r="AI215" i="157" s="1"/>
  <c r="AT215" i="157"/>
  <c r="AS215" i="157"/>
  <c r="AQ215" i="157"/>
  <c r="AP215" i="157"/>
  <c r="AO215" i="157"/>
  <c r="AN215" i="157"/>
  <c r="AL215" i="157"/>
  <c r="AK215" i="157"/>
  <c r="AJ215" i="157"/>
  <c r="AH215" i="157"/>
  <c r="AG215" i="157"/>
  <c r="AF215" i="157"/>
  <c r="AE215" i="157"/>
  <c r="AD215" i="157"/>
  <c r="AC215" i="157"/>
  <c r="AB215" i="157"/>
  <c r="AA215" i="157"/>
  <c r="B215" i="157"/>
  <c r="A215" i="157"/>
  <c r="AU214" i="157"/>
  <c r="AI214" i="157" s="1"/>
  <c r="AT214" i="157"/>
  <c r="AS214" i="157"/>
  <c r="AQ214" i="157"/>
  <c r="AP214" i="157"/>
  <c r="AH214" i="157"/>
  <c r="AG214" i="157"/>
  <c r="AF214" i="157"/>
  <c r="AE214" i="157"/>
  <c r="AD214" i="157"/>
  <c r="AC214" i="157"/>
  <c r="AB214" i="157"/>
  <c r="AA214" i="157"/>
  <c r="B214" i="157"/>
  <c r="A214" i="157"/>
  <c r="AU213" i="157"/>
  <c r="AI213" i="157" s="1"/>
  <c r="AT213" i="157"/>
  <c r="AS213" i="157"/>
  <c r="AQ213" i="157"/>
  <c r="AP213" i="157"/>
  <c r="AK213" i="157"/>
  <c r="AH213" i="157"/>
  <c r="AG213" i="157"/>
  <c r="AF213" i="157"/>
  <c r="AE213" i="157"/>
  <c r="AD213" i="157"/>
  <c r="AC213" i="157"/>
  <c r="AB213" i="157"/>
  <c r="AA213" i="157"/>
  <c r="B213" i="157"/>
  <c r="A213" i="157"/>
  <c r="AZ212" i="157"/>
  <c r="AY212" i="157"/>
  <c r="AV212" i="157"/>
  <c r="AU212" i="157"/>
  <c r="AI212" i="157" s="1"/>
  <c r="AT212" i="157"/>
  <c r="AS212" i="157"/>
  <c r="AQ212" i="157"/>
  <c r="AP212" i="157"/>
  <c r="AN212" i="157"/>
  <c r="AH212" i="157"/>
  <c r="AG212" i="157"/>
  <c r="AF212" i="157"/>
  <c r="AE212" i="157"/>
  <c r="AD212" i="157"/>
  <c r="AC212" i="157"/>
  <c r="AB212" i="157"/>
  <c r="AA212" i="157"/>
  <c r="B212" i="157"/>
  <c r="A212" i="157"/>
  <c r="AZ211" i="157"/>
  <c r="AY211" i="157"/>
  <c r="AW211" i="157"/>
  <c r="AV211" i="157"/>
  <c r="AU211" i="157"/>
  <c r="AI211" i="157" s="1"/>
  <c r="AT211" i="157"/>
  <c r="AS211" i="157"/>
  <c r="AQ211" i="157"/>
  <c r="AP211" i="157"/>
  <c r="AN211" i="157"/>
  <c r="AL211" i="157"/>
  <c r="AJ211" i="157"/>
  <c r="AH211" i="157"/>
  <c r="AG211" i="157"/>
  <c r="AF211" i="157"/>
  <c r="AE211" i="157"/>
  <c r="AD211" i="157"/>
  <c r="AC211" i="157"/>
  <c r="AB211" i="157"/>
  <c r="AA211" i="157"/>
  <c r="B211" i="157"/>
  <c r="A211" i="157"/>
  <c r="AX210" i="157"/>
  <c r="AU210" i="157"/>
  <c r="AI210" i="157" s="1"/>
  <c r="AT210" i="157"/>
  <c r="AS210" i="157"/>
  <c r="AQ210" i="157"/>
  <c r="AP210" i="157"/>
  <c r="AH210" i="157"/>
  <c r="AG210" i="157"/>
  <c r="AF210" i="157"/>
  <c r="AE210" i="157"/>
  <c r="AD210" i="157"/>
  <c r="AC210" i="157"/>
  <c r="AB210" i="157"/>
  <c r="AA210" i="157"/>
  <c r="B210" i="157"/>
  <c r="A210" i="157"/>
  <c r="AZ209" i="157"/>
  <c r="AY209" i="157"/>
  <c r="AX209" i="157"/>
  <c r="AU209" i="157"/>
  <c r="AT209" i="157"/>
  <c r="AS209" i="157"/>
  <c r="AQ209" i="157"/>
  <c r="AP209" i="157"/>
  <c r="AN209" i="157"/>
  <c r="AI209" i="157"/>
  <c r="AH209" i="157"/>
  <c r="AG209" i="157"/>
  <c r="AF209" i="157"/>
  <c r="AE209" i="157"/>
  <c r="AD209" i="157"/>
  <c r="AC209" i="157"/>
  <c r="AB209" i="157"/>
  <c r="AA209" i="157"/>
  <c r="B209" i="157"/>
  <c r="A209" i="157"/>
  <c r="AY208" i="157"/>
  <c r="AX208" i="157"/>
  <c r="AW208" i="157"/>
  <c r="AV208" i="157"/>
  <c r="AU208" i="157"/>
  <c r="AT208" i="157"/>
  <c r="AS208" i="157"/>
  <c r="AQ208" i="157"/>
  <c r="AP208" i="157"/>
  <c r="AO208" i="157"/>
  <c r="AN208" i="157"/>
  <c r="AI208" i="157"/>
  <c r="AH208" i="157"/>
  <c r="AG208" i="157"/>
  <c r="AF208" i="157"/>
  <c r="AE208" i="157"/>
  <c r="AD208" i="157"/>
  <c r="AC208" i="157"/>
  <c r="AB208" i="157"/>
  <c r="AA208" i="157"/>
  <c r="B208" i="157"/>
  <c r="A208" i="157"/>
  <c r="AZ207" i="157"/>
  <c r="AU207" i="157"/>
  <c r="AI207" i="157" s="1"/>
  <c r="AT207" i="157"/>
  <c r="AS207" i="157"/>
  <c r="AQ207" i="157"/>
  <c r="AP207" i="157"/>
  <c r="AO207" i="157"/>
  <c r="AN207" i="157"/>
  <c r="AL207" i="157"/>
  <c r="AK207" i="157"/>
  <c r="AJ207" i="157"/>
  <c r="AH207" i="157"/>
  <c r="AG207" i="157"/>
  <c r="AF207" i="157"/>
  <c r="AE207" i="157"/>
  <c r="AD207" i="157"/>
  <c r="AC207" i="157"/>
  <c r="AB207" i="157"/>
  <c r="AA207" i="157"/>
  <c r="B207" i="157"/>
  <c r="AY207" i="157" s="1"/>
  <c r="A207" i="157"/>
  <c r="AU206" i="157"/>
  <c r="AI206" i="157" s="1"/>
  <c r="AT206" i="157"/>
  <c r="AS206" i="157"/>
  <c r="AQ206" i="157"/>
  <c r="AP206" i="157"/>
  <c r="AH206" i="157"/>
  <c r="AG206" i="157"/>
  <c r="AF206" i="157"/>
  <c r="AE206" i="157"/>
  <c r="AD206" i="157"/>
  <c r="AC206" i="157"/>
  <c r="AB206" i="157"/>
  <c r="AA206" i="157"/>
  <c r="B206" i="157"/>
  <c r="A206" i="157"/>
  <c r="AU205" i="157"/>
  <c r="AI205" i="157" s="1"/>
  <c r="AT205" i="157"/>
  <c r="AS205" i="157"/>
  <c r="AQ205" i="157"/>
  <c r="AP205" i="157"/>
  <c r="AK205" i="157"/>
  <c r="AH205" i="157"/>
  <c r="AG205" i="157"/>
  <c r="AF205" i="157"/>
  <c r="AE205" i="157"/>
  <c r="AD205" i="157"/>
  <c r="AC205" i="157"/>
  <c r="AB205" i="157"/>
  <c r="AA205" i="157"/>
  <c r="B205" i="157"/>
  <c r="A205" i="157"/>
  <c r="AZ204" i="157"/>
  <c r="AY204" i="157"/>
  <c r="AW204" i="157"/>
  <c r="AV204" i="157"/>
  <c r="AU204" i="157"/>
  <c r="AI204" i="157" s="1"/>
  <c r="AT204" i="157"/>
  <c r="AS204" i="157"/>
  <c r="AQ204" i="157"/>
  <c r="AP204" i="157"/>
  <c r="AH204" i="157"/>
  <c r="AG204" i="157"/>
  <c r="AF204" i="157"/>
  <c r="AE204" i="157"/>
  <c r="AD204" i="157"/>
  <c r="AC204" i="157"/>
  <c r="AB204" i="157"/>
  <c r="AA204" i="157"/>
  <c r="B204" i="157"/>
  <c r="A204" i="157"/>
  <c r="AZ203" i="157"/>
  <c r="AV203" i="157"/>
  <c r="AU203" i="157"/>
  <c r="AT203" i="157"/>
  <c r="AS203" i="157"/>
  <c r="AQ203" i="157"/>
  <c r="AP203" i="157"/>
  <c r="AN203" i="157"/>
  <c r="AL203" i="157"/>
  <c r="AI203" i="157"/>
  <c r="AH203" i="157"/>
  <c r="AG203" i="157"/>
  <c r="AF203" i="157"/>
  <c r="AE203" i="157"/>
  <c r="AD203" i="157"/>
  <c r="AC203" i="157"/>
  <c r="AB203" i="157"/>
  <c r="AA203" i="157"/>
  <c r="B203" i="157"/>
  <c r="AY203" i="157" s="1"/>
  <c r="A203" i="157"/>
  <c r="AU202" i="157"/>
  <c r="AI202" i="157" s="1"/>
  <c r="AT202" i="157"/>
  <c r="AS202" i="157"/>
  <c r="AQ202" i="157"/>
  <c r="AP202" i="157"/>
  <c r="AH202" i="157"/>
  <c r="AG202" i="157"/>
  <c r="AF202" i="157"/>
  <c r="AE202" i="157"/>
  <c r="AD202" i="157"/>
  <c r="AC202" i="157"/>
  <c r="AB202" i="157"/>
  <c r="AA202" i="157"/>
  <c r="B202" i="157"/>
  <c r="A202" i="157"/>
  <c r="AU201" i="157"/>
  <c r="AT201" i="157"/>
  <c r="AS201" i="157"/>
  <c r="AQ201" i="157"/>
  <c r="AP201" i="157"/>
  <c r="AI201" i="157"/>
  <c r="AH201" i="157"/>
  <c r="AG201" i="157"/>
  <c r="AF201" i="157"/>
  <c r="AE201" i="157"/>
  <c r="AD201" i="157"/>
  <c r="AC201" i="157"/>
  <c r="AB201" i="157"/>
  <c r="AA201" i="157"/>
  <c r="B201" i="157"/>
  <c r="A201" i="157"/>
  <c r="AY200" i="157"/>
  <c r="AX200" i="157"/>
  <c r="AW200" i="157"/>
  <c r="AV200" i="157"/>
  <c r="AU200" i="157"/>
  <c r="AI200" i="157" s="1"/>
  <c r="AT200" i="157"/>
  <c r="AS200" i="157"/>
  <c r="AQ200" i="157"/>
  <c r="AP200" i="157"/>
  <c r="AM200" i="157"/>
  <c r="AH200" i="157"/>
  <c r="AG200" i="157"/>
  <c r="AF200" i="157"/>
  <c r="AE200" i="157"/>
  <c r="AD200" i="157"/>
  <c r="AC200" i="157"/>
  <c r="AB200" i="157"/>
  <c r="AA200" i="157"/>
  <c r="B200" i="157"/>
  <c r="A200" i="157"/>
  <c r="BA199" i="157"/>
  <c r="AZ199" i="157"/>
  <c r="AY199" i="157"/>
  <c r="AU199" i="157"/>
  <c r="AT199" i="157"/>
  <c r="AS199" i="157"/>
  <c r="AQ199" i="157"/>
  <c r="AP199" i="157"/>
  <c r="AO199" i="157"/>
  <c r="AN199" i="157"/>
  <c r="AM199" i="157"/>
  <c r="AL199" i="157"/>
  <c r="AK199" i="157"/>
  <c r="AJ199" i="157"/>
  <c r="AI199" i="157"/>
  <c r="AH199" i="157"/>
  <c r="AG199" i="157"/>
  <c r="AF199" i="157"/>
  <c r="AE199" i="157"/>
  <c r="AD199" i="157"/>
  <c r="AC199" i="157"/>
  <c r="AB199" i="157"/>
  <c r="AA199" i="157"/>
  <c r="B199" i="157"/>
  <c r="A199" i="157"/>
  <c r="AV198" i="157"/>
  <c r="AU198" i="157"/>
  <c r="AT198" i="157"/>
  <c r="AS198" i="157"/>
  <c r="AQ198" i="157"/>
  <c r="AP198" i="157"/>
  <c r="AN198" i="157"/>
  <c r="AM198" i="157"/>
  <c r="AL198" i="157"/>
  <c r="AK198" i="157"/>
  <c r="AI198" i="157"/>
  <c r="AH198" i="157"/>
  <c r="AG198" i="157"/>
  <c r="AF198" i="157"/>
  <c r="AE198" i="157"/>
  <c r="AD198" i="157"/>
  <c r="AC198" i="157"/>
  <c r="AB198" i="157"/>
  <c r="AA198" i="157"/>
  <c r="B198" i="157"/>
  <c r="AX198" i="157" s="1"/>
  <c r="A198" i="157"/>
  <c r="AU197" i="157"/>
  <c r="AT197" i="157"/>
  <c r="AS197" i="157"/>
  <c r="AQ197" i="157"/>
  <c r="AP197" i="157"/>
  <c r="AI197" i="157"/>
  <c r="AH197" i="157"/>
  <c r="AG197" i="157"/>
  <c r="AF197" i="157"/>
  <c r="AE197" i="157"/>
  <c r="AD197" i="157"/>
  <c r="AC197" i="157"/>
  <c r="AB197" i="157"/>
  <c r="AA197" i="157"/>
  <c r="B197" i="157"/>
  <c r="A197" i="157"/>
  <c r="AZ196" i="157"/>
  <c r="AY196" i="157"/>
  <c r="AU196" i="157"/>
  <c r="AI196" i="157" s="1"/>
  <c r="AT196" i="157"/>
  <c r="AS196" i="157"/>
  <c r="AQ196" i="157"/>
  <c r="AP196" i="157"/>
  <c r="AH196" i="157"/>
  <c r="AG196" i="157"/>
  <c r="AF196" i="157"/>
  <c r="AE196" i="157"/>
  <c r="AD196" i="157"/>
  <c r="AC196" i="157"/>
  <c r="AB196" i="157"/>
  <c r="AA196" i="157"/>
  <c r="B196" i="157"/>
  <c r="A196" i="157"/>
  <c r="AZ195" i="157"/>
  <c r="AY195" i="157"/>
  <c r="AW195" i="157"/>
  <c r="AV195" i="157"/>
  <c r="AU195" i="157"/>
  <c r="AI195" i="157" s="1"/>
  <c r="AT195" i="157"/>
  <c r="AS195" i="157"/>
  <c r="AQ195" i="157"/>
  <c r="AP195" i="157"/>
  <c r="AN195" i="157"/>
  <c r="AM195" i="157"/>
  <c r="AH195" i="157"/>
  <c r="AG195" i="157"/>
  <c r="AF195" i="157"/>
  <c r="AE195" i="157"/>
  <c r="AD195" i="157"/>
  <c r="AC195" i="157"/>
  <c r="AB195" i="157"/>
  <c r="AA195" i="157"/>
  <c r="B195" i="157"/>
  <c r="A195" i="157"/>
  <c r="AZ194" i="157"/>
  <c r="AY194" i="157"/>
  <c r="AX194" i="157"/>
  <c r="AW194" i="157"/>
  <c r="AV194" i="157"/>
  <c r="AU194" i="157"/>
  <c r="AT194" i="157"/>
  <c r="AS194" i="157"/>
  <c r="AQ194" i="157"/>
  <c r="AP194" i="157"/>
  <c r="AN194" i="157"/>
  <c r="AM194" i="157"/>
  <c r="AL194" i="157"/>
  <c r="AJ194" i="157"/>
  <c r="AI194" i="157"/>
  <c r="AH194" i="157"/>
  <c r="AG194" i="157"/>
  <c r="AF194" i="157"/>
  <c r="AE194" i="157"/>
  <c r="AD194" i="157"/>
  <c r="AC194" i="157"/>
  <c r="AB194" i="157"/>
  <c r="AA194" i="157"/>
  <c r="B194" i="157"/>
  <c r="A194" i="157"/>
  <c r="AU193" i="157"/>
  <c r="AT193" i="157"/>
  <c r="AS193" i="157"/>
  <c r="AQ193" i="157"/>
  <c r="AP193" i="157"/>
  <c r="AN193" i="157"/>
  <c r="AJ193" i="157"/>
  <c r="BA193" i="157" s="1"/>
  <c r="AI193" i="157"/>
  <c r="AH193" i="157"/>
  <c r="AG193" i="157"/>
  <c r="AF193" i="157"/>
  <c r="AE193" i="157"/>
  <c r="AD193" i="157"/>
  <c r="AC193" i="157"/>
  <c r="AB193" i="157"/>
  <c r="AA193" i="157"/>
  <c r="B193" i="157"/>
  <c r="A193" i="157"/>
  <c r="AX192" i="157"/>
  <c r="AU192" i="157"/>
  <c r="AI192" i="157" s="1"/>
  <c r="AT192" i="157"/>
  <c r="AS192" i="157"/>
  <c r="AQ192" i="157"/>
  <c r="AP192" i="157"/>
  <c r="AM192" i="157"/>
  <c r="AL192" i="157"/>
  <c r="AH192" i="157"/>
  <c r="AG192" i="157"/>
  <c r="AF192" i="157"/>
  <c r="AE192" i="157"/>
  <c r="AD192" i="157"/>
  <c r="AC192" i="157"/>
  <c r="AB192" i="157"/>
  <c r="AA192" i="157"/>
  <c r="B192" i="157"/>
  <c r="AK192" i="157" s="1"/>
  <c r="A192" i="157"/>
  <c r="AZ191" i="157"/>
  <c r="AY191" i="157"/>
  <c r="AV191" i="157"/>
  <c r="AU191" i="157"/>
  <c r="AI191" i="157" s="1"/>
  <c r="AT191" i="157"/>
  <c r="AS191" i="157"/>
  <c r="AQ191" i="157"/>
  <c r="AP191" i="157"/>
  <c r="AM191" i="157"/>
  <c r="AH191" i="157"/>
  <c r="AG191" i="157"/>
  <c r="AF191" i="157"/>
  <c r="AE191" i="157"/>
  <c r="AD191" i="157"/>
  <c r="AC191" i="157"/>
  <c r="AB191" i="157"/>
  <c r="AA191" i="157"/>
  <c r="B191" i="157"/>
  <c r="A191" i="157"/>
  <c r="AU190" i="157"/>
  <c r="AI190" i="157" s="1"/>
  <c r="AT190" i="157"/>
  <c r="AS190" i="157"/>
  <c r="AQ190" i="157"/>
  <c r="AP190" i="157"/>
  <c r="AH190" i="157"/>
  <c r="AG190" i="157"/>
  <c r="AF190" i="157"/>
  <c r="AE190" i="157"/>
  <c r="AD190" i="157"/>
  <c r="AC190" i="157"/>
  <c r="AB190" i="157"/>
  <c r="AA190" i="157"/>
  <c r="B190" i="157"/>
  <c r="A190" i="157"/>
  <c r="AZ189" i="157"/>
  <c r="AY189" i="157"/>
  <c r="AW189" i="157"/>
  <c r="AV189" i="157"/>
  <c r="AU189" i="157"/>
  <c r="AT189" i="157"/>
  <c r="AS189" i="157"/>
  <c r="AQ189" i="157"/>
  <c r="AP189" i="157"/>
  <c r="AM189" i="157"/>
  <c r="AL189" i="157"/>
  <c r="AK189" i="157"/>
  <c r="AJ189" i="157"/>
  <c r="AI189" i="157"/>
  <c r="AH189" i="157"/>
  <c r="AG189" i="157"/>
  <c r="AF189" i="157"/>
  <c r="AE189" i="157"/>
  <c r="AD189" i="157"/>
  <c r="AC189" i="157"/>
  <c r="AB189" i="157"/>
  <c r="AA189" i="157"/>
  <c r="B189" i="157"/>
  <c r="A189" i="157"/>
  <c r="AU188" i="157"/>
  <c r="AT188" i="157"/>
  <c r="AS188" i="157"/>
  <c r="AQ188" i="157"/>
  <c r="AP188" i="157"/>
  <c r="AL188" i="157"/>
  <c r="AI188" i="157"/>
  <c r="AH188" i="157"/>
  <c r="AG188" i="157"/>
  <c r="AF188" i="157"/>
  <c r="AE188" i="157"/>
  <c r="AD188" i="157"/>
  <c r="AC188" i="157"/>
  <c r="AB188" i="157"/>
  <c r="AA188" i="157"/>
  <c r="B188" i="157"/>
  <c r="A188" i="157"/>
  <c r="AU187" i="157"/>
  <c r="AI187" i="157" s="1"/>
  <c r="AT187" i="157"/>
  <c r="AS187" i="157"/>
  <c r="AQ187" i="157"/>
  <c r="AP187" i="157"/>
  <c r="AH187" i="157"/>
  <c r="AG187" i="157"/>
  <c r="AF187" i="157"/>
  <c r="AE187" i="157"/>
  <c r="AD187" i="157"/>
  <c r="AC187" i="157"/>
  <c r="AB187" i="157"/>
  <c r="AA187" i="157"/>
  <c r="B187" i="157"/>
  <c r="A187" i="157"/>
  <c r="AZ186" i="157"/>
  <c r="AY186" i="157"/>
  <c r="AX186" i="157"/>
  <c r="AW186" i="157"/>
  <c r="AV186" i="157"/>
  <c r="AU186" i="157"/>
  <c r="AT186" i="157"/>
  <c r="AS186" i="157"/>
  <c r="AQ186" i="157"/>
  <c r="AP186" i="157"/>
  <c r="AI186" i="157"/>
  <c r="AH186" i="157"/>
  <c r="AG186" i="157"/>
  <c r="AF186" i="157"/>
  <c r="AE186" i="157"/>
  <c r="AD186" i="157"/>
  <c r="AC186" i="157"/>
  <c r="AB186" i="157"/>
  <c r="AA186" i="157"/>
  <c r="B186" i="157"/>
  <c r="A186" i="157"/>
  <c r="AZ185" i="157"/>
  <c r="AY185" i="157"/>
  <c r="AX185" i="157"/>
  <c r="AW185" i="157"/>
  <c r="AV185" i="157"/>
  <c r="AU185" i="157"/>
  <c r="AI185" i="157" s="1"/>
  <c r="AT185" i="157"/>
  <c r="AS185" i="157"/>
  <c r="AQ185" i="157"/>
  <c r="AP185" i="157"/>
  <c r="AN185" i="157"/>
  <c r="AH185" i="157"/>
  <c r="AG185" i="157"/>
  <c r="AF185" i="157"/>
  <c r="AE185" i="157"/>
  <c r="AD185" i="157"/>
  <c r="AC185" i="157"/>
  <c r="AB185" i="157"/>
  <c r="AA185" i="157"/>
  <c r="B185" i="157"/>
  <c r="A185" i="157"/>
  <c r="AU184" i="157"/>
  <c r="AT184" i="157"/>
  <c r="AS184" i="157"/>
  <c r="AQ184" i="157"/>
  <c r="AP184" i="157"/>
  <c r="AI184" i="157"/>
  <c r="AH184" i="157"/>
  <c r="AG184" i="157"/>
  <c r="AF184" i="157"/>
  <c r="AE184" i="157"/>
  <c r="AD184" i="157"/>
  <c r="AC184" i="157"/>
  <c r="AB184" i="157"/>
  <c r="AA184" i="157"/>
  <c r="B184" i="157"/>
  <c r="A184" i="157"/>
  <c r="AZ183" i="157"/>
  <c r="AY183" i="157"/>
  <c r="AV183" i="157"/>
  <c r="AU183" i="157"/>
  <c r="AT183" i="157"/>
  <c r="AS183" i="157"/>
  <c r="AQ183" i="157"/>
  <c r="AP183" i="157"/>
  <c r="AO183" i="157"/>
  <c r="AN183" i="157"/>
  <c r="AM183" i="157"/>
  <c r="AL183" i="157"/>
  <c r="AK183" i="157"/>
  <c r="AJ183" i="157"/>
  <c r="AI183" i="157"/>
  <c r="AH183" i="157"/>
  <c r="AG183" i="157"/>
  <c r="AF183" i="157"/>
  <c r="AE183" i="157"/>
  <c r="AD183" i="157"/>
  <c r="AC183" i="157"/>
  <c r="AB183" i="157"/>
  <c r="AA183" i="157"/>
  <c r="B183" i="157"/>
  <c r="A183" i="157"/>
  <c r="AU182" i="157"/>
  <c r="AT182" i="157"/>
  <c r="AS182" i="157"/>
  <c r="AQ182" i="157"/>
  <c r="AP182" i="157"/>
  <c r="AI182" i="157"/>
  <c r="AH182" i="157"/>
  <c r="AG182" i="157"/>
  <c r="AF182" i="157"/>
  <c r="AE182" i="157"/>
  <c r="AD182" i="157"/>
  <c r="AC182" i="157"/>
  <c r="AB182" i="157"/>
  <c r="AA182" i="157"/>
  <c r="B182" i="157"/>
  <c r="A182" i="157"/>
  <c r="AZ181" i="157"/>
  <c r="AY181" i="157"/>
  <c r="AU181" i="157"/>
  <c r="AI181" i="157" s="1"/>
  <c r="AT181" i="157"/>
  <c r="AS181" i="157"/>
  <c r="AQ181" i="157"/>
  <c r="AP181" i="157"/>
  <c r="AM181" i="157"/>
  <c r="AL181" i="157"/>
  <c r="AK181" i="157"/>
  <c r="AJ181" i="157"/>
  <c r="AH181" i="157"/>
  <c r="AG181" i="157"/>
  <c r="AF181" i="157"/>
  <c r="AE181" i="157"/>
  <c r="AD181" i="157"/>
  <c r="AC181" i="157"/>
  <c r="AB181" i="157"/>
  <c r="AA181" i="157"/>
  <c r="B181" i="157"/>
  <c r="A181" i="157"/>
  <c r="AZ180" i="157"/>
  <c r="AY180" i="157"/>
  <c r="AW180" i="157"/>
  <c r="AV180" i="157"/>
  <c r="AU180" i="157"/>
  <c r="AI180" i="157" s="1"/>
  <c r="AT180" i="157"/>
  <c r="AS180" i="157"/>
  <c r="AQ180" i="157"/>
  <c r="AP180" i="157"/>
  <c r="AH180" i="157"/>
  <c r="AG180" i="157"/>
  <c r="AF180" i="157"/>
  <c r="AE180" i="157"/>
  <c r="AD180" i="157"/>
  <c r="AC180" i="157"/>
  <c r="AB180" i="157"/>
  <c r="AA180" i="157"/>
  <c r="B180" i="157"/>
  <c r="A180" i="157"/>
  <c r="AZ179" i="157"/>
  <c r="AY179" i="157"/>
  <c r="AW179" i="157"/>
  <c r="AV179" i="157"/>
  <c r="AU179" i="157"/>
  <c r="AT179" i="157"/>
  <c r="AS179" i="157"/>
  <c r="AQ179" i="157"/>
  <c r="AP179" i="157"/>
  <c r="AN179" i="157"/>
  <c r="AM179" i="157"/>
  <c r="AL179" i="157"/>
  <c r="AJ179" i="157"/>
  <c r="BA179" i="157" s="1"/>
  <c r="AI179" i="157"/>
  <c r="AH179" i="157"/>
  <c r="AG179" i="157"/>
  <c r="AF179" i="157"/>
  <c r="AE179" i="157"/>
  <c r="AD179" i="157"/>
  <c r="AC179" i="157"/>
  <c r="AB179" i="157"/>
  <c r="AA179" i="157"/>
  <c r="B179" i="157"/>
  <c r="A179" i="157"/>
  <c r="AU178" i="157"/>
  <c r="AT178" i="157"/>
  <c r="AS178" i="157"/>
  <c r="AQ178" i="157"/>
  <c r="AP178" i="157"/>
  <c r="AN178" i="157"/>
  <c r="AI178" i="157"/>
  <c r="AH178" i="157"/>
  <c r="AG178" i="157"/>
  <c r="AF178" i="157"/>
  <c r="AE178" i="157"/>
  <c r="AD178" i="157"/>
  <c r="AC178" i="157"/>
  <c r="AB178" i="157"/>
  <c r="AA178" i="157"/>
  <c r="B178" i="157"/>
  <c r="A178" i="157"/>
  <c r="AY177" i="157"/>
  <c r="AV177" i="157"/>
  <c r="AU177" i="157"/>
  <c r="AI177" i="157" s="1"/>
  <c r="AT177" i="157"/>
  <c r="AS177" i="157"/>
  <c r="AQ177" i="157"/>
  <c r="AP177" i="157"/>
  <c r="AM177" i="157"/>
  <c r="AL177" i="157"/>
  <c r="AH177" i="157"/>
  <c r="AG177" i="157"/>
  <c r="AF177" i="157"/>
  <c r="AE177" i="157"/>
  <c r="AD177" i="157"/>
  <c r="AC177" i="157"/>
  <c r="AB177" i="157"/>
  <c r="AA177" i="157"/>
  <c r="B177" i="157"/>
  <c r="A177" i="157"/>
  <c r="AZ176" i="157"/>
  <c r="AY176" i="157"/>
  <c r="AX176" i="157"/>
  <c r="AW176" i="157"/>
  <c r="AV176" i="157"/>
  <c r="AU176" i="157"/>
  <c r="AT176" i="157"/>
  <c r="AS176" i="157"/>
  <c r="AQ176" i="157"/>
  <c r="AP176" i="157"/>
  <c r="AN176" i="157"/>
  <c r="AI176" i="157"/>
  <c r="AH176" i="157"/>
  <c r="AG176" i="157"/>
  <c r="AF176" i="157"/>
  <c r="AE176" i="157"/>
  <c r="AD176" i="157"/>
  <c r="AC176" i="157"/>
  <c r="AB176" i="157"/>
  <c r="AA176" i="157"/>
  <c r="B176" i="157"/>
  <c r="AK176" i="157" s="1"/>
  <c r="A176" i="157"/>
  <c r="BA175" i="157"/>
  <c r="AZ175" i="157"/>
  <c r="AY175" i="157"/>
  <c r="AV175" i="157"/>
  <c r="AU175" i="157"/>
  <c r="AI175" i="157" s="1"/>
  <c r="AT175" i="157"/>
  <c r="AS175" i="157"/>
  <c r="AQ175" i="157"/>
  <c r="AP175" i="157"/>
  <c r="AO175" i="157"/>
  <c r="AN175" i="157"/>
  <c r="AJ175" i="157"/>
  <c r="AH175" i="157"/>
  <c r="AG175" i="157"/>
  <c r="AF175" i="157"/>
  <c r="AE175" i="157"/>
  <c r="AD175" i="157"/>
  <c r="AC175" i="157"/>
  <c r="AB175" i="157"/>
  <c r="AA175" i="157"/>
  <c r="B175" i="157"/>
  <c r="A175" i="157"/>
  <c r="AY174" i="157"/>
  <c r="AX174" i="157"/>
  <c r="AW174" i="157"/>
  <c r="AU174" i="157"/>
  <c r="AI174" i="157" s="1"/>
  <c r="AT174" i="157"/>
  <c r="AS174" i="157"/>
  <c r="AQ174" i="157"/>
  <c r="AP174" i="157"/>
  <c r="AO174" i="157"/>
  <c r="AN174" i="157"/>
  <c r="AM174" i="157"/>
  <c r="AL174" i="157"/>
  <c r="AK174" i="157"/>
  <c r="AJ174" i="157"/>
  <c r="AH174" i="157"/>
  <c r="AG174" i="157"/>
  <c r="AF174" i="157"/>
  <c r="AE174" i="157"/>
  <c r="AD174" i="157"/>
  <c r="AC174" i="157"/>
  <c r="AB174" i="157"/>
  <c r="AA174" i="157"/>
  <c r="B174" i="157"/>
  <c r="AZ174" i="157" s="1"/>
  <c r="A174" i="157"/>
  <c r="AZ173" i="157"/>
  <c r="AY173" i="157"/>
  <c r="AW173" i="157"/>
  <c r="AV173" i="157"/>
  <c r="AU173" i="157"/>
  <c r="AT173" i="157"/>
  <c r="AS173" i="157"/>
  <c r="AQ173" i="157"/>
  <c r="AP173" i="157"/>
  <c r="AM173" i="157"/>
  <c r="AL173" i="157"/>
  <c r="AK173" i="157"/>
  <c r="AJ173" i="157"/>
  <c r="BA173" i="157" s="1"/>
  <c r="AI173" i="157"/>
  <c r="AH173" i="157"/>
  <c r="AG173" i="157"/>
  <c r="AF173" i="157"/>
  <c r="AE173" i="157"/>
  <c r="AD173" i="157"/>
  <c r="AC173" i="157"/>
  <c r="AB173" i="157"/>
  <c r="AA173" i="157"/>
  <c r="B173" i="157"/>
  <c r="A173" i="157"/>
  <c r="AU172" i="157"/>
  <c r="AT172" i="157"/>
  <c r="AS172" i="157"/>
  <c r="AQ172" i="157"/>
  <c r="AP172" i="157"/>
  <c r="AI172" i="157"/>
  <c r="AH172" i="157"/>
  <c r="AG172" i="157"/>
  <c r="AF172" i="157"/>
  <c r="AE172" i="157"/>
  <c r="AD172" i="157"/>
  <c r="AC172" i="157"/>
  <c r="AB172" i="157"/>
  <c r="AA172" i="157"/>
  <c r="B172" i="157"/>
  <c r="A172" i="157"/>
  <c r="AZ171" i="157"/>
  <c r="AY171" i="157"/>
  <c r="AU171" i="157"/>
  <c r="AT171" i="157"/>
  <c r="AS171" i="157"/>
  <c r="AQ171" i="157"/>
  <c r="AP171" i="157"/>
  <c r="AI171" i="157"/>
  <c r="AH171" i="157"/>
  <c r="AG171" i="157"/>
  <c r="AF171" i="157"/>
  <c r="AE171" i="157"/>
  <c r="AD171" i="157"/>
  <c r="AC171" i="157"/>
  <c r="AB171" i="157"/>
  <c r="AA171" i="157"/>
  <c r="B171" i="157"/>
  <c r="A171" i="157"/>
  <c r="AZ170" i="157"/>
  <c r="AY170" i="157"/>
  <c r="AX170" i="157"/>
  <c r="AW170" i="157"/>
  <c r="AV170" i="157"/>
  <c r="AU170" i="157"/>
  <c r="AI170" i="157" s="1"/>
  <c r="AT170" i="157"/>
  <c r="AS170" i="157"/>
  <c r="AQ170" i="157"/>
  <c r="AP170" i="157"/>
  <c r="AM170" i="157"/>
  <c r="AH170" i="157"/>
  <c r="AG170" i="157"/>
  <c r="AF170" i="157"/>
  <c r="AE170" i="157"/>
  <c r="AD170" i="157"/>
  <c r="AC170" i="157"/>
  <c r="AB170" i="157"/>
  <c r="AA170" i="157"/>
  <c r="B170" i="157"/>
  <c r="A170" i="157"/>
  <c r="AZ169" i="157"/>
  <c r="AY169" i="157"/>
  <c r="AW169" i="157"/>
  <c r="AV169" i="157"/>
  <c r="AU169" i="157"/>
  <c r="AI169" i="157" s="1"/>
  <c r="AT169" i="157"/>
  <c r="AS169" i="157"/>
  <c r="AQ169" i="157"/>
  <c r="AP169" i="157"/>
  <c r="AN169" i="157"/>
  <c r="AM169" i="157"/>
  <c r="AL169" i="157"/>
  <c r="AJ169" i="157"/>
  <c r="AH169" i="157"/>
  <c r="AG169" i="157"/>
  <c r="AF169" i="157"/>
  <c r="AE169" i="157"/>
  <c r="AD169" i="157"/>
  <c r="AC169" i="157"/>
  <c r="AB169" i="157"/>
  <c r="AA169" i="157"/>
  <c r="B169" i="157"/>
  <c r="AX169" i="157" s="1"/>
  <c r="A169" i="157"/>
  <c r="AY168" i="157"/>
  <c r="AX168" i="157"/>
  <c r="AU168" i="157"/>
  <c r="AT168" i="157"/>
  <c r="AS168" i="157"/>
  <c r="AQ168" i="157"/>
  <c r="AP168" i="157"/>
  <c r="AO168" i="157"/>
  <c r="AN168" i="157"/>
  <c r="AM168" i="157"/>
  <c r="AL168" i="157"/>
  <c r="AJ168" i="157"/>
  <c r="AI168" i="157"/>
  <c r="AH168" i="157"/>
  <c r="AG168" i="157"/>
  <c r="AF168" i="157"/>
  <c r="AE168" i="157"/>
  <c r="AD168" i="157"/>
  <c r="AC168" i="157"/>
  <c r="AB168" i="157"/>
  <c r="AA168" i="157"/>
  <c r="B168" i="157"/>
  <c r="AK168" i="157" s="1"/>
  <c r="A168" i="157"/>
  <c r="AU167" i="157"/>
  <c r="AT167" i="157"/>
  <c r="AS167" i="157"/>
  <c r="AQ167" i="157"/>
  <c r="AP167" i="157"/>
  <c r="AO167" i="157"/>
  <c r="AN167" i="157"/>
  <c r="AK167" i="157"/>
  <c r="AJ167" i="157"/>
  <c r="BA167" i="157" s="1"/>
  <c r="AI167" i="157"/>
  <c r="AH167" i="157"/>
  <c r="AG167" i="157"/>
  <c r="AF167" i="157"/>
  <c r="AE167" i="157"/>
  <c r="AD167" i="157"/>
  <c r="AC167" i="157"/>
  <c r="AB167" i="157"/>
  <c r="AA167" i="157"/>
  <c r="B167" i="157"/>
  <c r="AZ167" i="157" s="1"/>
  <c r="A167" i="157"/>
  <c r="AU166" i="157"/>
  <c r="AT166" i="157"/>
  <c r="AS166" i="157"/>
  <c r="AQ166" i="157"/>
  <c r="AP166" i="157"/>
  <c r="AI166" i="157"/>
  <c r="AH166" i="157"/>
  <c r="AG166" i="157"/>
  <c r="AF166" i="157"/>
  <c r="AE166" i="157"/>
  <c r="AD166" i="157"/>
  <c r="AC166" i="157"/>
  <c r="AB166" i="157"/>
  <c r="AA166" i="157"/>
  <c r="B166" i="157"/>
  <c r="A166" i="157"/>
  <c r="AU165" i="157"/>
  <c r="AI165" i="157" s="1"/>
  <c r="AT165" i="157"/>
  <c r="AS165" i="157"/>
  <c r="AQ165" i="157"/>
  <c r="AP165" i="157"/>
  <c r="AH165" i="157"/>
  <c r="AG165" i="157"/>
  <c r="AF165" i="157"/>
  <c r="AE165" i="157"/>
  <c r="AD165" i="157"/>
  <c r="AC165" i="157"/>
  <c r="AB165" i="157"/>
  <c r="AA165" i="157"/>
  <c r="B165" i="157"/>
  <c r="A165" i="157"/>
  <c r="AZ164" i="157"/>
  <c r="AY164" i="157"/>
  <c r="AW164" i="157"/>
  <c r="AV164" i="157"/>
  <c r="AU164" i="157"/>
  <c r="AI164" i="157" s="1"/>
  <c r="AT164" i="157"/>
  <c r="AS164" i="157"/>
  <c r="AQ164" i="157"/>
  <c r="AP164" i="157"/>
  <c r="AO164" i="157"/>
  <c r="AL164" i="157"/>
  <c r="AH164" i="157"/>
  <c r="AG164" i="157"/>
  <c r="AF164" i="157"/>
  <c r="AE164" i="157"/>
  <c r="AD164" i="157"/>
  <c r="AC164" i="157"/>
  <c r="AB164" i="157"/>
  <c r="AA164" i="157"/>
  <c r="B164" i="157"/>
  <c r="A164" i="157"/>
  <c r="AU163" i="157"/>
  <c r="AI163" i="157" s="1"/>
  <c r="AS163" i="157"/>
  <c r="AQ163" i="157"/>
  <c r="AP163" i="157"/>
  <c r="AT163" i="157" s="1"/>
  <c r="AG163" i="157"/>
  <c r="AF163" i="157"/>
  <c r="AE163" i="157"/>
  <c r="AH163" i="157" s="1"/>
  <c r="AD163" i="157"/>
  <c r="AC163" i="157"/>
  <c r="AB163" i="157"/>
  <c r="AA163" i="157"/>
  <c r="B163" i="157"/>
  <c r="AW163" i="157" s="1"/>
  <c r="A163" i="157"/>
  <c r="AU162" i="157"/>
  <c r="AI162" i="157" s="1"/>
  <c r="AS162" i="157"/>
  <c r="AQ162" i="157"/>
  <c r="AP162" i="157"/>
  <c r="AG162" i="157"/>
  <c r="AF162" i="157"/>
  <c r="AE162" i="157"/>
  <c r="AD162" i="157"/>
  <c r="AC162" i="157"/>
  <c r="AB162" i="157"/>
  <c r="AA162" i="157"/>
  <c r="B162" i="157"/>
  <c r="AY162" i="157" s="1"/>
  <c r="A162" i="157"/>
  <c r="AU161" i="157"/>
  <c r="AI161" i="157" s="1"/>
  <c r="AS161" i="157"/>
  <c r="AQ161" i="157"/>
  <c r="AP161" i="157"/>
  <c r="AT161" i="157" s="1"/>
  <c r="AG161" i="157"/>
  <c r="AF161" i="157"/>
  <c r="AE161" i="157"/>
  <c r="AD161" i="157"/>
  <c r="AC161" i="157"/>
  <c r="AB161" i="157"/>
  <c r="AA161" i="157"/>
  <c r="B161" i="157"/>
  <c r="AN161" i="157" s="1"/>
  <c r="A161" i="157"/>
  <c r="AU160" i="157"/>
  <c r="AI160" i="157" s="1"/>
  <c r="AS160" i="157"/>
  <c r="AQ160" i="157"/>
  <c r="AP160" i="157"/>
  <c r="AG160" i="157"/>
  <c r="AF160" i="157"/>
  <c r="AE160" i="157"/>
  <c r="AD160" i="157"/>
  <c r="AC160" i="157"/>
  <c r="AB160" i="157"/>
  <c r="AA160" i="157"/>
  <c r="B160" i="157"/>
  <c r="A160" i="157"/>
  <c r="AU159" i="157"/>
  <c r="AI159" i="157" s="1"/>
  <c r="AS159" i="157"/>
  <c r="AQ159" i="157"/>
  <c r="AP159" i="157"/>
  <c r="AT159" i="157" s="1"/>
  <c r="AG159" i="157"/>
  <c r="AF159" i="157"/>
  <c r="AE159" i="157"/>
  <c r="AD159" i="157"/>
  <c r="AC159" i="157"/>
  <c r="AB159" i="157"/>
  <c r="AA159" i="157"/>
  <c r="B159" i="157"/>
  <c r="A159" i="157"/>
  <c r="AU158" i="157"/>
  <c r="AI158" i="157" s="1"/>
  <c r="AS158" i="157"/>
  <c r="AQ158" i="157"/>
  <c r="AP158" i="157"/>
  <c r="AG158" i="157"/>
  <c r="AF158" i="157"/>
  <c r="AE158" i="157"/>
  <c r="AD158" i="157"/>
  <c r="AC158" i="157"/>
  <c r="AB158" i="157"/>
  <c r="AA158" i="157"/>
  <c r="B158" i="157"/>
  <c r="AY158" i="157" s="1"/>
  <c r="A158" i="157"/>
  <c r="AU157" i="157"/>
  <c r="AI157" i="157" s="1"/>
  <c r="AS157" i="157"/>
  <c r="AQ157" i="157"/>
  <c r="AP157" i="157"/>
  <c r="AG157" i="157"/>
  <c r="AF157" i="157"/>
  <c r="AE157" i="157"/>
  <c r="AD157" i="157"/>
  <c r="AC157" i="157"/>
  <c r="AB157" i="157"/>
  <c r="AA157" i="157"/>
  <c r="B157" i="157"/>
  <c r="A157" i="157"/>
  <c r="AU156" i="157"/>
  <c r="AI156" i="157" s="1"/>
  <c r="AS156" i="157"/>
  <c r="AQ156" i="157"/>
  <c r="AT156" i="157" s="1"/>
  <c r="AP156" i="157"/>
  <c r="AG156" i="157"/>
  <c r="AF156" i="157"/>
  <c r="AE156" i="157"/>
  <c r="AD156" i="157"/>
  <c r="AC156" i="157"/>
  <c r="AB156" i="157"/>
  <c r="AA156" i="157"/>
  <c r="B156" i="157"/>
  <c r="AX156" i="157" s="1"/>
  <c r="A156" i="157"/>
  <c r="AU155" i="157"/>
  <c r="AI155" i="157" s="1"/>
  <c r="AS155" i="157"/>
  <c r="AQ155" i="157"/>
  <c r="AP155" i="157"/>
  <c r="AG155" i="157"/>
  <c r="AF155" i="157"/>
  <c r="AE155" i="157"/>
  <c r="AD155" i="157"/>
  <c r="AC155" i="157"/>
  <c r="AB155" i="157"/>
  <c r="AA155" i="157"/>
  <c r="B155" i="157"/>
  <c r="AY155" i="157" s="1"/>
  <c r="A155" i="157"/>
  <c r="AU154" i="157"/>
  <c r="AI154" i="157" s="1"/>
  <c r="AS154" i="157"/>
  <c r="AQ154" i="157"/>
  <c r="AP154" i="157"/>
  <c r="AG154" i="157"/>
  <c r="AF154" i="157"/>
  <c r="AE154" i="157"/>
  <c r="AD154" i="157"/>
  <c r="AC154" i="157"/>
  <c r="AB154" i="157"/>
  <c r="AA154" i="157"/>
  <c r="B154" i="157"/>
  <c r="A154" i="157"/>
  <c r="AU153" i="157"/>
  <c r="AI153" i="157" s="1"/>
  <c r="AS153" i="157"/>
  <c r="AQ153" i="157"/>
  <c r="AP153" i="157"/>
  <c r="AG153" i="157"/>
  <c r="AF153" i="157"/>
  <c r="AE153" i="157"/>
  <c r="AD153" i="157"/>
  <c r="AC153" i="157"/>
  <c r="AB153" i="157"/>
  <c r="AA153" i="157"/>
  <c r="B153" i="157"/>
  <c r="AW153" i="157" s="1"/>
  <c r="A153" i="157"/>
  <c r="AU152" i="157"/>
  <c r="AI152" i="157" s="1"/>
  <c r="AS152" i="157"/>
  <c r="AQ152" i="157"/>
  <c r="AP152" i="157"/>
  <c r="AM152" i="157"/>
  <c r="AG152" i="157"/>
  <c r="AF152" i="157"/>
  <c r="AE152" i="157"/>
  <c r="AD152" i="157"/>
  <c r="AC152" i="157"/>
  <c r="AB152" i="157"/>
  <c r="AA152" i="157"/>
  <c r="B152" i="157"/>
  <c r="AY152" i="157" s="1"/>
  <c r="A152" i="157"/>
  <c r="AU151" i="157"/>
  <c r="AI151" i="157" s="1"/>
  <c r="AS151" i="157"/>
  <c r="AQ151" i="157"/>
  <c r="AP151" i="157"/>
  <c r="AG151" i="157"/>
  <c r="AF151" i="157"/>
  <c r="AE151" i="157"/>
  <c r="AD151" i="157"/>
  <c r="AC151" i="157"/>
  <c r="AB151" i="157"/>
  <c r="AA151" i="157"/>
  <c r="B151" i="157"/>
  <c r="AY151" i="157" s="1"/>
  <c r="A151" i="157"/>
  <c r="AU150" i="157"/>
  <c r="AI150" i="157" s="1"/>
  <c r="AS150" i="157"/>
  <c r="AQ150" i="157"/>
  <c r="AP150" i="157"/>
  <c r="AG150" i="157"/>
  <c r="AF150" i="157"/>
  <c r="AE150" i="157"/>
  <c r="AD150" i="157"/>
  <c r="AC150" i="157"/>
  <c r="AB150" i="157"/>
  <c r="AA150" i="157"/>
  <c r="B150" i="157"/>
  <c r="AW150" i="157" s="1"/>
  <c r="A150" i="157"/>
  <c r="AU149" i="157"/>
  <c r="AI149" i="157" s="1"/>
  <c r="AS149" i="157"/>
  <c r="AQ149" i="157"/>
  <c r="AP149" i="157"/>
  <c r="AG149" i="157"/>
  <c r="AF149" i="157"/>
  <c r="AE149" i="157"/>
  <c r="AD149" i="157"/>
  <c r="AC149" i="157"/>
  <c r="AB149" i="157"/>
  <c r="AA149" i="157"/>
  <c r="B149" i="157"/>
  <c r="AY149" i="157" s="1"/>
  <c r="A149" i="157"/>
  <c r="AU148" i="157"/>
  <c r="AS148" i="157"/>
  <c r="AQ148" i="157"/>
  <c r="AP148" i="157"/>
  <c r="AG148" i="157"/>
  <c r="AF148" i="157"/>
  <c r="AE148" i="157"/>
  <c r="AD148" i="157"/>
  <c r="AC148" i="157"/>
  <c r="AB148" i="157"/>
  <c r="AA148" i="157"/>
  <c r="B148" i="157"/>
  <c r="AX148" i="157" s="1"/>
  <c r="A148" i="157"/>
  <c r="AU147" i="157"/>
  <c r="AI147" i="157" s="1"/>
  <c r="AS147" i="157"/>
  <c r="AQ147" i="157"/>
  <c r="AP147" i="157"/>
  <c r="AG147" i="157"/>
  <c r="AF147" i="157"/>
  <c r="AE147" i="157"/>
  <c r="AD147" i="157"/>
  <c r="AC147" i="157"/>
  <c r="AB147" i="157"/>
  <c r="AA147" i="157"/>
  <c r="B147" i="157"/>
  <c r="AW147" i="157" s="1"/>
  <c r="A147" i="157"/>
  <c r="AU146" i="157"/>
  <c r="AI146" i="157" s="1"/>
  <c r="AS146" i="157"/>
  <c r="AQ146" i="157"/>
  <c r="AP146" i="157"/>
  <c r="AG146" i="157"/>
  <c r="AF146" i="157"/>
  <c r="AE146" i="157"/>
  <c r="AD146" i="157"/>
  <c r="AC146" i="157"/>
  <c r="AB146" i="157"/>
  <c r="AA146" i="157"/>
  <c r="B146" i="157"/>
  <c r="A146" i="157"/>
  <c r="AY145" i="157"/>
  <c r="AW145" i="157"/>
  <c r="AU145" i="157"/>
  <c r="AI145" i="157" s="1"/>
  <c r="AS145" i="157"/>
  <c r="AQ145" i="157"/>
  <c r="AP145" i="157"/>
  <c r="AG145" i="157"/>
  <c r="AF145" i="157"/>
  <c r="AE145" i="157"/>
  <c r="AD145" i="157"/>
  <c r="AC145" i="157"/>
  <c r="AB145" i="157"/>
  <c r="AA145" i="157"/>
  <c r="B145" i="157"/>
  <c r="AX145" i="157" s="1"/>
  <c r="A145" i="157"/>
  <c r="AU144" i="157"/>
  <c r="AI144" i="157" s="1"/>
  <c r="AS144" i="157"/>
  <c r="AQ144" i="157"/>
  <c r="AP144" i="157"/>
  <c r="AG144" i="157"/>
  <c r="AF144" i="157"/>
  <c r="AE144" i="157"/>
  <c r="AD144" i="157"/>
  <c r="AC144" i="157"/>
  <c r="AB144" i="157"/>
  <c r="AA144" i="157"/>
  <c r="B144" i="157"/>
  <c r="AK144" i="157" s="1"/>
  <c r="A144" i="157"/>
  <c r="AU143" i="157"/>
  <c r="AI143" i="157" s="1"/>
  <c r="AS143" i="157"/>
  <c r="AQ143" i="157"/>
  <c r="AP143" i="157"/>
  <c r="AG143" i="157"/>
  <c r="AF143" i="157"/>
  <c r="AE143" i="157"/>
  <c r="AD143" i="157"/>
  <c r="AC143" i="157"/>
  <c r="AB143" i="157"/>
  <c r="AA143" i="157"/>
  <c r="B143" i="157"/>
  <c r="AN143" i="157" s="1"/>
  <c r="A143" i="157"/>
  <c r="AU142" i="157"/>
  <c r="AS142" i="157"/>
  <c r="AQ142" i="157"/>
  <c r="AP142" i="157"/>
  <c r="AG142" i="157"/>
  <c r="AF142" i="157"/>
  <c r="AE142" i="157"/>
  <c r="AD142" i="157"/>
  <c r="AC142" i="157"/>
  <c r="AB142" i="157"/>
  <c r="AA142" i="157"/>
  <c r="B142" i="157"/>
  <c r="AX142" i="157" s="1"/>
  <c r="A142" i="157"/>
  <c r="AU141" i="157"/>
  <c r="AI141" i="157" s="1"/>
  <c r="AS141" i="157"/>
  <c r="AQ141" i="157"/>
  <c r="AP141" i="157"/>
  <c r="AG141" i="157"/>
  <c r="AF141" i="157"/>
  <c r="AE141" i="157"/>
  <c r="AD141" i="157"/>
  <c r="AC141" i="157"/>
  <c r="AB141" i="157"/>
  <c r="AA141" i="157"/>
  <c r="B141" i="157"/>
  <c r="AY141" i="157" s="1"/>
  <c r="A141" i="157"/>
  <c r="AU140" i="157"/>
  <c r="AI140" i="157" s="1"/>
  <c r="AS140" i="157"/>
  <c r="AQ140" i="157"/>
  <c r="AP140" i="157"/>
  <c r="AG140" i="157"/>
  <c r="AF140" i="157"/>
  <c r="AE140" i="157"/>
  <c r="AD140" i="157"/>
  <c r="AC140" i="157"/>
  <c r="AB140" i="157"/>
  <c r="AA140" i="157"/>
  <c r="B140" i="157"/>
  <c r="A140" i="157"/>
  <c r="AU139" i="157"/>
  <c r="AI139" i="157" s="1"/>
  <c r="AS139" i="157"/>
  <c r="AQ139" i="157"/>
  <c r="AP139" i="157"/>
  <c r="AG139" i="157"/>
  <c r="AF139" i="157"/>
  <c r="AE139" i="157"/>
  <c r="AD139" i="157"/>
  <c r="AC139" i="157"/>
  <c r="AB139" i="157"/>
  <c r="AA139" i="157"/>
  <c r="B139" i="157"/>
  <c r="AX139" i="157" s="1"/>
  <c r="A139" i="157"/>
  <c r="AX138" i="157"/>
  <c r="AW138" i="157"/>
  <c r="AU138" i="157"/>
  <c r="AI138" i="157" s="1"/>
  <c r="AS138" i="157"/>
  <c r="AQ138" i="157"/>
  <c r="AP138" i="157"/>
  <c r="AG138" i="157"/>
  <c r="AF138" i="157"/>
  <c r="AE138" i="157"/>
  <c r="AD138" i="157"/>
  <c r="AC138" i="157"/>
  <c r="AB138" i="157"/>
  <c r="AA138" i="157"/>
  <c r="B138" i="157"/>
  <c r="AN138" i="157" s="1"/>
  <c r="A138" i="157"/>
  <c r="AU137" i="157"/>
  <c r="AI137" i="157" s="1"/>
  <c r="AS137" i="157"/>
  <c r="AQ137" i="157"/>
  <c r="AP137" i="157"/>
  <c r="AG137" i="157"/>
  <c r="AF137" i="157"/>
  <c r="AE137" i="157"/>
  <c r="AD137" i="157"/>
  <c r="AC137" i="157"/>
  <c r="AB137" i="157"/>
  <c r="AA137" i="157"/>
  <c r="B137" i="157"/>
  <c r="A137" i="157"/>
  <c r="AU136" i="157"/>
  <c r="AI136" i="157" s="1"/>
  <c r="AS136" i="157"/>
  <c r="AQ136" i="157"/>
  <c r="AP136" i="157"/>
  <c r="AT136" i="157" s="1"/>
  <c r="AG136" i="157"/>
  <c r="AF136" i="157"/>
  <c r="AE136" i="157"/>
  <c r="AD136" i="157"/>
  <c r="AC136" i="157"/>
  <c r="AB136" i="157"/>
  <c r="AA136" i="157"/>
  <c r="B136" i="157"/>
  <c r="AK136" i="157" s="1"/>
  <c r="A136" i="157"/>
  <c r="AU135" i="157"/>
  <c r="AI135" i="157" s="1"/>
  <c r="AS135" i="157"/>
  <c r="AQ135" i="157"/>
  <c r="AP135" i="157"/>
  <c r="AG135" i="157"/>
  <c r="AF135" i="157"/>
  <c r="AE135" i="157"/>
  <c r="AD135" i="157"/>
  <c r="AC135" i="157"/>
  <c r="AB135" i="157"/>
  <c r="AA135" i="157"/>
  <c r="B135" i="157"/>
  <c r="AY135" i="157" s="1"/>
  <c r="A135" i="157"/>
  <c r="AU134" i="157"/>
  <c r="AS134" i="157"/>
  <c r="AQ134" i="157"/>
  <c r="AP134" i="157"/>
  <c r="AI134" i="157"/>
  <c r="AG134" i="157"/>
  <c r="AF134" i="157"/>
  <c r="AE134" i="157"/>
  <c r="AD134" i="157"/>
  <c r="AC134" i="157"/>
  <c r="AB134" i="157"/>
  <c r="AA134" i="157"/>
  <c r="B134" i="157"/>
  <c r="AM134" i="157" s="1"/>
  <c r="A134" i="157"/>
  <c r="AU133" i="157"/>
  <c r="AS133" i="157"/>
  <c r="AQ133" i="157"/>
  <c r="AP133" i="157"/>
  <c r="AT133" i="157" s="1"/>
  <c r="AI133" i="157"/>
  <c r="AG133" i="157"/>
  <c r="AF133" i="157"/>
  <c r="AE133" i="157"/>
  <c r="AD133" i="157"/>
  <c r="AC133" i="157"/>
  <c r="AB133" i="157"/>
  <c r="AA133" i="157"/>
  <c r="B133" i="157"/>
  <c r="AX133" i="157" s="1"/>
  <c r="A133" i="157"/>
  <c r="AU132" i="157"/>
  <c r="AI132" i="157" s="1"/>
  <c r="AS132" i="157"/>
  <c r="AQ132" i="157"/>
  <c r="AP132" i="157"/>
  <c r="AG132" i="157"/>
  <c r="AF132" i="157"/>
  <c r="AE132" i="157"/>
  <c r="AD132" i="157"/>
  <c r="AC132" i="157"/>
  <c r="AB132" i="157"/>
  <c r="AA132" i="157"/>
  <c r="B132" i="157"/>
  <c r="A132" i="157"/>
  <c r="AU131" i="157"/>
  <c r="AS131" i="157"/>
  <c r="AQ131" i="157"/>
  <c r="AP131" i="157"/>
  <c r="AM131" i="157"/>
  <c r="AG131" i="157"/>
  <c r="AF131" i="157"/>
  <c r="AE131" i="157"/>
  <c r="AD131" i="157"/>
  <c r="AC131" i="157"/>
  <c r="AB131" i="157"/>
  <c r="AA131" i="157"/>
  <c r="B131" i="157"/>
  <c r="AK131" i="157" s="1"/>
  <c r="A131" i="157"/>
  <c r="AU130" i="157"/>
  <c r="AI130" i="157" s="1"/>
  <c r="AS130" i="157"/>
  <c r="AQ130" i="157"/>
  <c r="AP130" i="157"/>
  <c r="AG130" i="157"/>
  <c r="AF130" i="157"/>
  <c r="AE130" i="157"/>
  <c r="AD130" i="157"/>
  <c r="AC130" i="157"/>
  <c r="AB130" i="157"/>
  <c r="AA130" i="157"/>
  <c r="B130" i="157"/>
  <c r="AY130" i="157" s="1"/>
  <c r="A130" i="157"/>
  <c r="AU129" i="157"/>
  <c r="AI129" i="157" s="1"/>
  <c r="AS129" i="157"/>
  <c r="AQ129" i="157"/>
  <c r="AP129" i="157"/>
  <c r="AG129" i="157"/>
  <c r="AF129" i="157"/>
  <c r="AE129" i="157"/>
  <c r="AD129" i="157"/>
  <c r="AC129" i="157"/>
  <c r="AB129" i="157"/>
  <c r="AA129" i="157"/>
  <c r="B129" i="157"/>
  <c r="AK129" i="157" s="1"/>
  <c r="A129" i="157"/>
  <c r="AU128" i="157"/>
  <c r="AI128" i="157" s="1"/>
  <c r="AS128" i="157"/>
  <c r="AQ128" i="157"/>
  <c r="AP128" i="157"/>
  <c r="AG128" i="157"/>
  <c r="AF128" i="157"/>
  <c r="AE128" i="157"/>
  <c r="AD128" i="157"/>
  <c r="AC128" i="157"/>
  <c r="AB128" i="157"/>
  <c r="AA128" i="157"/>
  <c r="B128" i="157"/>
  <c r="A128" i="157"/>
  <c r="AU127" i="157"/>
  <c r="AI127" i="157" s="1"/>
  <c r="AS127" i="157"/>
  <c r="AQ127" i="157"/>
  <c r="AP127" i="157"/>
  <c r="AG127" i="157"/>
  <c r="AF127" i="157"/>
  <c r="AE127" i="157"/>
  <c r="AD127" i="157"/>
  <c r="AC127" i="157"/>
  <c r="AB127" i="157"/>
  <c r="AA127" i="157"/>
  <c r="B127" i="157"/>
  <c r="AM127" i="157" s="1"/>
  <c r="A127" i="157"/>
  <c r="AU126" i="157"/>
  <c r="AI126" i="157" s="1"/>
  <c r="AS126" i="157"/>
  <c r="AQ126" i="157"/>
  <c r="AP126" i="157"/>
  <c r="AG126" i="157"/>
  <c r="AF126" i="157"/>
  <c r="AE126" i="157"/>
  <c r="AD126" i="157"/>
  <c r="AC126" i="157"/>
  <c r="AB126" i="157"/>
  <c r="AA126" i="157"/>
  <c r="B126" i="157"/>
  <c r="AX126" i="157" s="1"/>
  <c r="A126" i="157"/>
  <c r="AU125" i="157"/>
  <c r="AI125" i="157" s="1"/>
  <c r="AS125" i="157"/>
  <c r="AQ125" i="157"/>
  <c r="AP125" i="157"/>
  <c r="AG125" i="157"/>
  <c r="AF125" i="157"/>
  <c r="AE125" i="157"/>
  <c r="AD125" i="157"/>
  <c r="AC125" i="157"/>
  <c r="AB125" i="157"/>
  <c r="AA125" i="157"/>
  <c r="B125" i="157"/>
  <c r="A125" i="157"/>
  <c r="AU124" i="157"/>
  <c r="AI124" i="157" s="1"/>
  <c r="AS124" i="157"/>
  <c r="AQ124" i="157"/>
  <c r="AP124" i="157"/>
  <c r="AT124" i="157" s="1"/>
  <c r="AZ124" i="157" s="1"/>
  <c r="AG124" i="157"/>
  <c r="AF124" i="157"/>
  <c r="AE124" i="157"/>
  <c r="AD124" i="157"/>
  <c r="AC124" i="157"/>
  <c r="AB124" i="157"/>
  <c r="AA124" i="157"/>
  <c r="B124" i="157"/>
  <c r="AW124" i="157" s="1"/>
  <c r="A124" i="157"/>
  <c r="AU123" i="157"/>
  <c r="AI123" i="157" s="1"/>
  <c r="AS123" i="157"/>
  <c r="AQ123" i="157"/>
  <c r="AP123" i="157"/>
  <c r="AG123" i="157"/>
  <c r="AF123" i="157"/>
  <c r="AE123" i="157"/>
  <c r="AD123" i="157"/>
  <c r="AC123" i="157"/>
  <c r="AB123" i="157"/>
  <c r="AA123" i="157"/>
  <c r="B123" i="157"/>
  <c r="AY123" i="157" s="1"/>
  <c r="A123" i="157"/>
  <c r="AU122" i="157"/>
  <c r="AI122" i="157" s="1"/>
  <c r="AS122" i="157"/>
  <c r="AQ122" i="157"/>
  <c r="AP122" i="157"/>
  <c r="AG122" i="157"/>
  <c r="AF122" i="157"/>
  <c r="AE122" i="157"/>
  <c r="AD122" i="157"/>
  <c r="AC122" i="157"/>
  <c r="AB122" i="157"/>
  <c r="AA122" i="157"/>
  <c r="B122" i="157"/>
  <c r="AW122" i="157" s="1"/>
  <c r="A122" i="157"/>
  <c r="CS121" i="157"/>
  <c r="CR121" i="157" a="1"/>
  <c r="CR121" i="157" s="1"/>
  <c r="CT121" i="157" s="1"/>
  <c r="CQ121" i="157"/>
  <c r="AU121" i="157"/>
  <c r="AI121" i="157" s="1"/>
  <c r="AS121" i="157"/>
  <c r="AQ121" i="157"/>
  <c r="AP121" i="157"/>
  <c r="AG121" i="157"/>
  <c r="AF121" i="157"/>
  <c r="AE121" i="157"/>
  <c r="AD121" i="157"/>
  <c r="AC121" i="157"/>
  <c r="AB121" i="157"/>
  <c r="AA121" i="157"/>
  <c r="B121" i="157"/>
  <c r="AW121" i="157" s="1"/>
  <c r="A121" i="157"/>
  <c r="CS120" i="157"/>
  <c r="CR120" i="157" a="1"/>
  <c r="CR120" i="157" s="1"/>
  <c r="CT120" i="157" s="1"/>
  <c r="CQ120" i="157"/>
  <c r="AU120" i="157"/>
  <c r="AI120" i="157" s="1"/>
  <c r="AS120" i="157"/>
  <c r="AQ120" i="157"/>
  <c r="AP120" i="157"/>
  <c r="AG120" i="157"/>
  <c r="AF120" i="157"/>
  <c r="AE120" i="157"/>
  <c r="AD120" i="157"/>
  <c r="AC120" i="157"/>
  <c r="AB120" i="157"/>
  <c r="AA120" i="157"/>
  <c r="B120" i="157"/>
  <c r="AV120" i="157" s="1"/>
  <c r="A120" i="157"/>
  <c r="CS119" i="157"/>
  <c r="CR119" i="157" a="1"/>
  <c r="CR119" i="157" s="1"/>
  <c r="CT119" i="157" s="1"/>
  <c r="CQ119" i="157"/>
  <c r="AU119" i="157"/>
  <c r="AI119" i="157" s="1"/>
  <c r="AS119" i="157"/>
  <c r="AQ119" i="157"/>
  <c r="AP119" i="157"/>
  <c r="AG119" i="157"/>
  <c r="AF119" i="157"/>
  <c r="AE119" i="157"/>
  <c r="AD119" i="157"/>
  <c r="AC119" i="157"/>
  <c r="AB119" i="157"/>
  <c r="AA119" i="157"/>
  <c r="B119" i="157"/>
  <c r="AW119" i="157" s="1"/>
  <c r="A119" i="157"/>
  <c r="CS118" i="157"/>
  <c r="CR118" i="157" a="1"/>
  <c r="CR118" i="157" s="1"/>
  <c r="CT118" i="157" s="1"/>
  <c r="CQ118" i="157"/>
  <c r="AU118" i="157"/>
  <c r="AI118" i="157" s="1"/>
  <c r="AS118" i="157"/>
  <c r="AQ118" i="157"/>
  <c r="AP118" i="157"/>
  <c r="AG118" i="157"/>
  <c r="AF118" i="157"/>
  <c r="AE118" i="157"/>
  <c r="AD118" i="157"/>
  <c r="AC118" i="157"/>
  <c r="AB118" i="157"/>
  <c r="AA118" i="157"/>
  <c r="B118" i="157"/>
  <c r="AY118" i="157" s="1"/>
  <c r="A118" i="157"/>
  <c r="CS117" i="157"/>
  <c r="CR117" i="157" a="1"/>
  <c r="CR117" i="157" s="1"/>
  <c r="CT117" i="157" s="1"/>
  <c r="CQ117" i="157"/>
  <c r="AU117" i="157"/>
  <c r="AI117" i="157" s="1"/>
  <c r="AS117" i="157"/>
  <c r="AQ117" i="157"/>
  <c r="AP117" i="157"/>
  <c r="AG117" i="157"/>
  <c r="AF117" i="157"/>
  <c r="AE117" i="157"/>
  <c r="AD117" i="157"/>
  <c r="AC117" i="157"/>
  <c r="AB117" i="157"/>
  <c r="AA117" i="157"/>
  <c r="B117" i="157"/>
  <c r="AX117" i="157" s="1"/>
  <c r="A117" i="157"/>
  <c r="CS116" i="157"/>
  <c r="CR116" i="157" a="1"/>
  <c r="CR116" i="157" s="1"/>
  <c r="CT116" i="157" s="1"/>
  <c r="CQ116" i="157"/>
  <c r="AU116" i="157"/>
  <c r="AI116" i="157" s="1"/>
  <c r="AS116" i="157"/>
  <c r="AQ116" i="157"/>
  <c r="AP116" i="157"/>
  <c r="AG116" i="157"/>
  <c r="AF116" i="157"/>
  <c r="AE116" i="157"/>
  <c r="AD116" i="157"/>
  <c r="AC116" i="157"/>
  <c r="AB116" i="157"/>
  <c r="AA116" i="157"/>
  <c r="B116" i="157"/>
  <c r="AV116" i="157" s="1"/>
  <c r="A116" i="157"/>
  <c r="CS115" i="157"/>
  <c r="CR115" i="157" a="1"/>
  <c r="CR115" i="157" s="1"/>
  <c r="CT115" i="157" s="1"/>
  <c r="CQ115" i="157"/>
  <c r="AU115" i="157"/>
  <c r="AI115" i="157" s="1"/>
  <c r="AS115" i="157"/>
  <c r="AQ115" i="157"/>
  <c r="AP115" i="157"/>
  <c r="AG115" i="157"/>
  <c r="AF115" i="157"/>
  <c r="AE115" i="157"/>
  <c r="AD115" i="157"/>
  <c r="AC115" i="157"/>
  <c r="AB115" i="157"/>
  <c r="AA115" i="157"/>
  <c r="B115" i="157"/>
  <c r="AW115" i="157" s="1"/>
  <c r="A115" i="157"/>
  <c r="CS114" i="157"/>
  <c r="CR114" i="157" a="1"/>
  <c r="CR114" i="157" s="1"/>
  <c r="CT114" i="157" s="1"/>
  <c r="CQ114" i="157"/>
  <c r="AU114" i="157"/>
  <c r="AI114" i="157" s="1"/>
  <c r="AS114" i="157"/>
  <c r="AQ114" i="157"/>
  <c r="AP114" i="157"/>
  <c r="AG114" i="157"/>
  <c r="AF114" i="157"/>
  <c r="AE114" i="157"/>
  <c r="AD114" i="157"/>
  <c r="AC114" i="157"/>
  <c r="AB114" i="157"/>
  <c r="AA114" i="157"/>
  <c r="B114" i="157"/>
  <c r="AJ114" i="157" s="1"/>
  <c r="BA114" i="157" s="1"/>
  <c r="A114" i="157"/>
  <c r="CS113" i="157"/>
  <c r="CR113" i="157" a="1"/>
  <c r="CR113" i="157" s="1"/>
  <c r="CT113" i="157" s="1"/>
  <c r="CQ113" i="157"/>
  <c r="BW113" i="157"/>
  <c r="BV113" i="157"/>
  <c r="BT113" i="157"/>
  <c r="BS113" i="157"/>
  <c r="BR113" i="157" a="1"/>
  <c r="BR113" i="157" s="1"/>
  <c r="AU113" i="157"/>
  <c r="AI113" i="157" s="1"/>
  <c r="AS113" i="157"/>
  <c r="AQ113" i="157"/>
  <c r="AT113" i="157" s="1"/>
  <c r="AP113" i="157"/>
  <c r="AG113" i="157"/>
  <c r="AF113" i="157"/>
  <c r="AE113" i="157"/>
  <c r="AD113" i="157"/>
  <c r="AC113" i="157"/>
  <c r="AB113" i="157"/>
  <c r="AA113" i="157"/>
  <c r="B113" i="157"/>
  <c r="AN113" i="157" s="1"/>
  <c r="A113" i="157"/>
  <c r="CS112" i="157"/>
  <c r="CR112" i="157" a="1"/>
  <c r="CR112" i="157" s="1"/>
  <c r="CT112" i="157" s="1"/>
  <c r="CQ112" i="157"/>
  <c r="BW112" i="157"/>
  <c r="BV112" i="157"/>
  <c r="BT112" i="157"/>
  <c r="BS112" i="157"/>
  <c r="BR112" i="157" a="1"/>
  <c r="BR112" i="157" s="1"/>
  <c r="AU112" i="157"/>
  <c r="AI112" i="157" s="1"/>
  <c r="AS112" i="157"/>
  <c r="AQ112" i="157"/>
  <c r="AP112" i="157"/>
  <c r="AG112" i="157"/>
  <c r="AF112" i="157"/>
  <c r="AE112" i="157"/>
  <c r="AD112" i="157"/>
  <c r="AC112" i="157"/>
  <c r="AB112" i="157"/>
  <c r="AA112" i="157"/>
  <c r="B112" i="157"/>
  <c r="A112" i="157"/>
  <c r="CS111" i="157"/>
  <c r="CR111" i="157" a="1"/>
  <c r="CR111" i="157" s="1"/>
  <c r="CT111" i="157" s="1"/>
  <c r="CQ111" i="157"/>
  <c r="BW111" i="157"/>
  <c r="BV111" i="157"/>
  <c r="BT111" i="157"/>
  <c r="BS111" i="157"/>
  <c r="BR111" i="157" a="1"/>
  <c r="BR111" i="157" s="1"/>
  <c r="AU111" i="157"/>
  <c r="AI111" i="157" s="1"/>
  <c r="AS111" i="157"/>
  <c r="AQ111" i="157"/>
  <c r="AP111" i="157"/>
  <c r="AG111" i="157"/>
  <c r="AF111" i="157"/>
  <c r="AE111" i="157"/>
  <c r="AD111" i="157"/>
  <c r="AC111" i="157"/>
  <c r="AB111" i="157"/>
  <c r="AA111" i="157"/>
  <c r="B111" i="157"/>
  <c r="AL111" i="157" s="1"/>
  <c r="A111" i="157"/>
  <c r="CS110" i="157"/>
  <c r="CR110" i="157" a="1"/>
  <c r="CR110" i="157" s="1"/>
  <c r="CT110" i="157" s="1"/>
  <c r="CQ110" i="157"/>
  <c r="BW110" i="157"/>
  <c r="BV110" i="157"/>
  <c r="BT110" i="157"/>
  <c r="BS110" i="157"/>
  <c r="BR110" i="157" a="1"/>
  <c r="BR110" i="157" s="1"/>
  <c r="AU110" i="157"/>
  <c r="AS110" i="157"/>
  <c r="AQ110" i="157"/>
  <c r="AP110" i="157"/>
  <c r="AG110" i="157"/>
  <c r="AF110" i="157"/>
  <c r="AE110" i="157"/>
  <c r="AD110" i="157"/>
  <c r="AC110" i="157"/>
  <c r="AB110" i="157"/>
  <c r="AA110" i="157"/>
  <c r="B110" i="157"/>
  <c r="AJ110" i="157" s="1"/>
  <c r="A110" i="157"/>
  <c r="CS109" i="157"/>
  <c r="CR109" i="157" a="1"/>
  <c r="CR109" i="157" s="1"/>
  <c r="CT109" i="157" s="1"/>
  <c r="CQ109" i="157"/>
  <c r="BW109" i="157"/>
  <c r="BV109" i="157"/>
  <c r="BT109" i="157"/>
  <c r="BS109" i="157"/>
  <c r="BR109" i="157" a="1"/>
  <c r="BR109" i="157" s="1"/>
  <c r="AU109" i="157"/>
  <c r="AS109" i="157"/>
  <c r="AQ109" i="157"/>
  <c r="AP109" i="157"/>
  <c r="AG109" i="157"/>
  <c r="AF109" i="157"/>
  <c r="AE109" i="157"/>
  <c r="AD109" i="157"/>
  <c r="AC109" i="157"/>
  <c r="AB109" i="157"/>
  <c r="AA109" i="157"/>
  <c r="B109" i="157"/>
  <c r="AN109" i="157" s="1"/>
  <c r="A109" i="157"/>
  <c r="CS108" i="157"/>
  <c r="CR108" i="157" a="1"/>
  <c r="CR108" i="157" s="1"/>
  <c r="CT108" i="157" s="1"/>
  <c r="CQ108" i="157"/>
  <c r="BW108" i="157"/>
  <c r="BV108" i="157"/>
  <c r="BT108" i="157"/>
  <c r="BS108" i="157"/>
  <c r="BR108" i="157" a="1"/>
  <c r="BR108" i="157" s="1"/>
  <c r="AU108" i="157"/>
  <c r="AI108" i="157" s="1"/>
  <c r="AS108" i="157"/>
  <c r="AQ108" i="157"/>
  <c r="AP108" i="157"/>
  <c r="AG108" i="157"/>
  <c r="AF108" i="157"/>
  <c r="AE108" i="157"/>
  <c r="AD108" i="157"/>
  <c r="AC108" i="157"/>
  <c r="AB108" i="157"/>
  <c r="AA108" i="157"/>
  <c r="B108" i="157"/>
  <c r="AY108" i="157" s="1"/>
  <c r="A108" i="157"/>
  <c r="CS107" i="157"/>
  <c r="CR107" i="157" a="1"/>
  <c r="CR107" i="157" s="1"/>
  <c r="CT107" i="157" s="1"/>
  <c r="CQ107" i="157"/>
  <c r="BW107" i="157"/>
  <c r="BV107" i="157"/>
  <c r="BT107" i="157"/>
  <c r="BS107" i="157"/>
  <c r="BR107" i="157" a="1"/>
  <c r="BR107" i="157" s="1"/>
  <c r="AU107" i="157"/>
  <c r="AI107" i="157" s="1"/>
  <c r="AS107" i="157"/>
  <c r="AQ107" i="157"/>
  <c r="AP107" i="157"/>
  <c r="AG107" i="157"/>
  <c r="AF107" i="157"/>
  <c r="AE107" i="157"/>
  <c r="AD107" i="157"/>
  <c r="AC107" i="157"/>
  <c r="AB107" i="157"/>
  <c r="AA107" i="157"/>
  <c r="B107" i="157"/>
  <c r="AY107" i="157" s="1"/>
  <c r="A107" i="157"/>
  <c r="CS106" i="157"/>
  <c r="CR106" i="157" a="1"/>
  <c r="CR106" i="157" s="1"/>
  <c r="CT106" i="157" s="1"/>
  <c r="CQ106" i="157"/>
  <c r="BW106" i="157"/>
  <c r="BV106" i="157"/>
  <c r="BT106" i="157"/>
  <c r="BS106" i="157"/>
  <c r="BR106" i="157" a="1"/>
  <c r="BR106" i="157" s="1"/>
  <c r="AU106" i="157"/>
  <c r="AI106" i="157" s="1"/>
  <c r="AS106" i="157"/>
  <c r="AQ106" i="157"/>
  <c r="AP106" i="157"/>
  <c r="AT106" i="157" s="1"/>
  <c r="AG106" i="157"/>
  <c r="AF106" i="157"/>
  <c r="AE106" i="157"/>
  <c r="AD106" i="157"/>
  <c r="AC106" i="157"/>
  <c r="AB106" i="157"/>
  <c r="AA106" i="157"/>
  <c r="B106" i="157"/>
  <c r="A106" i="157"/>
  <c r="CS105" i="157"/>
  <c r="CR105" i="157" a="1"/>
  <c r="CR105" i="157" s="1"/>
  <c r="CT105" i="157" s="1"/>
  <c r="CQ105" i="157"/>
  <c r="BW105" i="157"/>
  <c r="BV105" i="157"/>
  <c r="BT105" i="157"/>
  <c r="BS105" i="157"/>
  <c r="BR105" i="157" a="1"/>
  <c r="BR105" i="157" s="1"/>
  <c r="AU105" i="157"/>
  <c r="AI105" i="157" s="1"/>
  <c r="AS105" i="157"/>
  <c r="AQ105" i="157"/>
  <c r="AP105" i="157"/>
  <c r="AG105" i="157"/>
  <c r="AF105" i="157"/>
  <c r="AE105" i="157"/>
  <c r="AD105" i="157"/>
  <c r="AC105" i="157"/>
  <c r="AB105" i="157"/>
  <c r="AA105" i="157"/>
  <c r="B105" i="157"/>
  <c r="A105" i="157"/>
  <c r="CS104" i="157"/>
  <c r="CR104" i="157" a="1"/>
  <c r="CR104" i="157" s="1"/>
  <c r="CT104" i="157" s="1"/>
  <c r="CQ104" i="157"/>
  <c r="BW104" i="157"/>
  <c r="BV104" i="157"/>
  <c r="BT104" i="157"/>
  <c r="BS104" i="157"/>
  <c r="BR104" i="157" a="1"/>
  <c r="BR104" i="157" s="1"/>
  <c r="AU104" i="157"/>
  <c r="AI104" i="157" s="1"/>
  <c r="AS104" i="157"/>
  <c r="AQ104" i="157"/>
  <c r="AP104" i="157"/>
  <c r="AG104" i="157"/>
  <c r="AF104" i="157"/>
  <c r="AE104" i="157"/>
  <c r="AD104" i="157"/>
  <c r="AC104" i="157"/>
  <c r="AB104" i="157"/>
  <c r="AA104" i="157"/>
  <c r="B104" i="157"/>
  <c r="AY104" i="157" s="1"/>
  <c r="A104" i="157"/>
  <c r="CS103" i="157"/>
  <c r="CQ103" i="157"/>
  <c r="BW103" i="157"/>
  <c r="BV103" i="157"/>
  <c r="BT103" i="157"/>
  <c r="BS103" i="157"/>
  <c r="AU103" i="157"/>
  <c r="AI103" i="157" s="1"/>
  <c r="AS103" i="157"/>
  <c r="AQ103" i="157"/>
  <c r="AP103" i="157"/>
  <c r="AG103" i="157"/>
  <c r="AF103" i="157"/>
  <c r="AE103" i="157"/>
  <c r="AD103" i="157"/>
  <c r="AC103" i="157"/>
  <c r="AB103" i="157"/>
  <c r="AA103" i="157"/>
  <c r="B103" i="157"/>
  <c r="AJ103" i="157" s="1"/>
  <c r="BA103" i="157" s="1"/>
  <c r="A103" i="157"/>
  <c r="CS102" i="157"/>
  <c r="CQ102" i="157"/>
  <c r="BW102" i="157"/>
  <c r="BV102" i="157"/>
  <c r="BT102" i="157"/>
  <c r="BS102" i="157"/>
  <c r="AU102" i="157"/>
  <c r="AS102" i="157"/>
  <c r="AQ102" i="157"/>
  <c r="AP102" i="157"/>
  <c r="AG102" i="157"/>
  <c r="AF102" i="157"/>
  <c r="AE102" i="157"/>
  <c r="AD102" i="157"/>
  <c r="AC102" i="157"/>
  <c r="AB102" i="157"/>
  <c r="AA102" i="157"/>
  <c r="B102" i="157"/>
  <c r="AY102" i="157" s="1"/>
  <c r="A102" i="157"/>
  <c r="CS101" i="157"/>
  <c r="CQ101" i="157"/>
  <c r="BW101" i="157"/>
  <c r="BV101" i="157"/>
  <c r="BT101" i="157"/>
  <c r="BS101" i="157"/>
  <c r="AU101" i="157"/>
  <c r="AI101" i="157" s="1"/>
  <c r="AS101" i="157"/>
  <c r="AQ101" i="157"/>
  <c r="AP101" i="157"/>
  <c r="AG101" i="157"/>
  <c r="AF101" i="157"/>
  <c r="AE101" i="157"/>
  <c r="AD101" i="157"/>
  <c r="AC101" i="157"/>
  <c r="AB101" i="157"/>
  <c r="AA101" i="157"/>
  <c r="B101" i="157"/>
  <c r="A101" i="157"/>
  <c r="CS100" i="157"/>
  <c r="CQ100" i="157"/>
  <c r="BW100" i="157"/>
  <c r="BV100" i="157"/>
  <c r="BT100" i="157"/>
  <c r="BS100" i="157"/>
  <c r="AU100" i="157"/>
  <c r="AI100" i="157" s="1"/>
  <c r="AS100" i="157"/>
  <c r="AQ100" i="157"/>
  <c r="AP100" i="157"/>
  <c r="AG100" i="157"/>
  <c r="AF100" i="157"/>
  <c r="AE100" i="157"/>
  <c r="AD100" i="157"/>
  <c r="AC100" i="157"/>
  <c r="AB100" i="157"/>
  <c r="AA100" i="157"/>
  <c r="B100" i="157"/>
  <c r="AJ100" i="157" s="1"/>
  <c r="A100" i="157"/>
  <c r="CS99" i="157"/>
  <c r="CQ99" i="157"/>
  <c r="BW99" i="157"/>
  <c r="BV99" i="157"/>
  <c r="BT99" i="157"/>
  <c r="BS99" i="157"/>
  <c r="AU99" i="157"/>
  <c r="AI99" i="157" s="1"/>
  <c r="AS99" i="157"/>
  <c r="AQ99" i="157"/>
  <c r="AP99" i="157"/>
  <c r="AG99" i="157"/>
  <c r="AF99" i="157"/>
  <c r="AE99" i="157"/>
  <c r="AD99" i="157"/>
  <c r="AC99" i="157"/>
  <c r="AB99" i="157"/>
  <c r="AA99" i="157"/>
  <c r="B99" i="157"/>
  <c r="AY99" i="157" s="1"/>
  <c r="A99" i="157"/>
  <c r="CS98" i="157"/>
  <c r="CQ98" i="157"/>
  <c r="BW98" i="157"/>
  <c r="BV98" i="157"/>
  <c r="BT98" i="157"/>
  <c r="BS98" i="157"/>
  <c r="AU98" i="157"/>
  <c r="AI98" i="157" s="1"/>
  <c r="AS98" i="157"/>
  <c r="AQ98" i="157"/>
  <c r="AP98" i="157"/>
  <c r="AG98" i="157"/>
  <c r="AF98" i="157"/>
  <c r="AE98" i="157"/>
  <c r="AD98" i="157"/>
  <c r="AC98" i="157"/>
  <c r="AB98" i="157"/>
  <c r="AA98" i="157"/>
  <c r="B98" i="157"/>
  <c r="AW98" i="157" s="1"/>
  <c r="A98" i="157"/>
  <c r="CS97" i="157"/>
  <c r="CQ97" i="157"/>
  <c r="BW97" i="157"/>
  <c r="BV97" i="157"/>
  <c r="BT97" i="157"/>
  <c r="BS97" i="157"/>
  <c r="AU97" i="157"/>
  <c r="AI97" i="157" s="1"/>
  <c r="AS97" i="157"/>
  <c r="AQ97" i="157"/>
  <c r="AP97" i="157"/>
  <c r="AT97" i="157" s="1"/>
  <c r="AG97" i="157"/>
  <c r="AF97" i="157"/>
  <c r="AE97" i="157"/>
  <c r="AD97" i="157"/>
  <c r="AC97" i="157"/>
  <c r="AB97" i="157"/>
  <c r="AA97" i="157"/>
  <c r="B97" i="157"/>
  <c r="AJ97" i="157" s="1"/>
  <c r="BA97" i="157" s="1"/>
  <c r="A97" i="157"/>
  <c r="CS96" i="157"/>
  <c r="CQ96" i="157"/>
  <c r="BW96" i="157"/>
  <c r="BV96" i="157"/>
  <c r="BT96" i="157"/>
  <c r="BS96" i="157"/>
  <c r="AU96" i="157"/>
  <c r="AS96" i="157"/>
  <c r="AQ96" i="157"/>
  <c r="AP96" i="157"/>
  <c r="AG96" i="157"/>
  <c r="AF96" i="157"/>
  <c r="AE96" i="157"/>
  <c r="AD96" i="157"/>
  <c r="AC96" i="157"/>
  <c r="AB96" i="157"/>
  <c r="AA96" i="157"/>
  <c r="B96" i="157"/>
  <c r="AX96" i="157" s="1"/>
  <c r="A96" i="157"/>
  <c r="CS95" i="157"/>
  <c r="CQ95" i="157"/>
  <c r="BW95" i="157"/>
  <c r="BV95" i="157"/>
  <c r="BT95" i="157"/>
  <c r="BS95" i="157"/>
  <c r="AU95" i="157"/>
  <c r="AI95" i="157" s="1"/>
  <c r="AS95" i="157"/>
  <c r="AQ95" i="157"/>
  <c r="AP95" i="157"/>
  <c r="AG95" i="157"/>
  <c r="AF95" i="157"/>
  <c r="AE95" i="157"/>
  <c r="AD95" i="157"/>
  <c r="AC95" i="157"/>
  <c r="AB95" i="157"/>
  <c r="AA95" i="157"/>
  <c r="B95" i="157"/>
  <c r="AY95" i="157" s="1"/>
  <c r="A95" i="157"/>
  <c r="CS94" i="157"/>
  <c r="CQ94" i="157"/>
  <c r="BW94" i="157"/>
  <c r="BV94" i="157"/>
  <c r="BT94" i="157"/>
  <c r="BS94" i="157"/>
  <c r="AU94" i="157"/>
  <c r="AI94" i="157" s="1"/>
  <c r="AS94" i="157"/>
  <c r="AQ94" i="157"/>
  <c r="AP94" i="157"/>
  <c r="AK94" i="157"/>
  <c r="AG94" i="157"/>
  <c r="AF94" i="157"/>
  <c r="AE94" i="157"/>
  <c r="AD94" i="157"/>
  <c r="AC94" i="157"/>
  <c r="AB94" i="157"/>
  <c r="AA94" i="157"/>
  <c r="B94" i="157"/>
  <c r="AY94" i="157" s="1"/>
  <c r="A94" i="157"/>
  <c r="CS93" i="157"/>
  <c r="CQ93" i="157"/>
  <c r="BW93" i="157"/>
  <c r="BV93" i="157"/>
  <c r="BT93" i="157"/>
  <c r="BS93" i="157"/>
  <c r="AU93" i="157"/>
  <c r="AI93" i="157" s="1"/>
  <c r="AS93" i="157"/>
  <c r="AQ93" i="157"/>
  <c r="AP93" i="157"/>
  <c r="AG93" i="157"/>
  <c r="AF93" i="157"/>
  <c r="AE93" i="157"/>
  <c r="AD93" i="157"/>
  <c r="AC93" i="157"/>
  <c r="AB93" i="157"/>
  <c r="AA93" i="157"/>
  <c r="B93" i="157"/>
  <c r="AJ93" i="157" s="1"/>
  <c r="BA93" i="157" s="1"/>
  <c r="A93" i="157"/>
  <c r="CS92" i="157"/>
  <c r="CQ92" i="157"/>
  <c r="BW92" i="157"/>
  <c r="BV92" i="157"/>
  <c r="BT92" i="157"/>
  <c r="BS92" i="157"/>
  <c r="AU92" i="157"/>
  <c r="AI92" i="157" s="1"/>
  <c r="AS92" i="157"/>
  <c r="AQ92" i="157"/>
  <c r="AP92" i="157"/>
  <c r="AG92" i="157"/>
  <c r="AF92" i="157"/>
  <c r="AE92" i="157"/>
  <c r="AD92" i="157"/>
  <c r="AC92" i="157"/>
  <c r="AB92" i="157"/>
  <c r="AA92" i="157"/>
  <c r="B92" i="157"/>
  <c r="A92" i="157"/>
  <c r="CS91" i="157"/>
  <c r="CQ91" i="157"/>
  <c r="BW91" i="157"/>
  <c r="BV91" i="157"/>
  <c r="BT91" i="157"/>
  <c r="BS91" i="157"/>
  <c r="AU91" i="157"/>
  <c r="AS91" i="157"/>
  <c r="AQ91" i="157"/>
  <c r="AP91" i="157"/>
  <c r="AG91" i="157"/>
  <c r="AF91" i="157"/>
  <c r="AE91" i="157"/>
  <c r="AD91" i="157"/>
  <c r="AC91" i="157"/>
  <c r="AB91" i="157"/>
  <c r="AA91" i="157"/>
  <c r="B91" i="157"/>
  <c r="AJ91" i="157" s="1"/>
  <c r="A91" i="157"/>
  <c r="CS90" i="157"/>
  <c r="CQ90" i="157"/>
  <c r="BW90" i="157"/>
  <c r="BV90" i="157"/>
  <c r="BT90" i="157"/>
  <c r="BS90" i="157"/>
  <c r="AU90" i="157"/>
  <c r="AI90" i="157" s="1"/>
  <c r="AS90" i="157"/>
  <c r="AQ90" i="157"/>
  <c r="AP90" i="157"/>
  <c r="AT90" i="157" s="1"/>
  <c r="AG90" i="157"/>
  <c r="AF90" i="157"/>
  <c r="AE90" i="157"/>
  <c r="AD90" i="157"/>
  <c r="AC90" i="157"/>
  <c r="AB90" i="157"/>
  <c r="AA90" i="157"/>
  <c r="B90" i="157"/>
  <c r="A90" i="157"/>
  <c r="CS89" i="157"/>
  <c r="CQ89" i="157"/>
  <c r="BW89" i="157"/>
  <c r="BV89" i="157"/>
  <c r="BT89" i="157"/>
  <c r="BS89" i="157"/>
  <c r="AU89" i="157"/>
  <c r="AI89" i="157" s="1"/>
  <c r="AS89" i="157"/>
  <c r="AQ89" i="157"/>
  <c r="AP89" i="157"/>
  <c r="AG89" i="157"/>
  <c r="AF89" i="157"/>
  <c r="AE89" i="157"/>
  <c r="AD89" i="157"/>
  <c r="AC89" i="157"/>
  <c r="AB89" i="157"/>
  <c r="AA89" i="157"/>
  <c r="B89" i="157"/>
  <c r="AJ89" i="157" s="1"/>
  <c r="BA89" i="157" s="1"/>
  <c r="A89" i="157"/>
  <c r="CS88" i="157"/>
  <c r="CQ88" i="157"/>
  <c r="BW88" i="157"/>
  <c r="BV88" i="157"/>
  <c r="BT88" i="157"/>
  <c r="BS88" i="157"/>
  <c r="AU88" i="157"/>
  <c r="AI88" i="157" s="1"/>
  <c r="AS88" i="157"/>
  <c r="AQ88" i="157"/>
  <c r="AP88" i="157"/>
  <c r="AG88" i="157"/>
  <c r="AF88" i="157"/>
  <c r="AE88" i="157"/>
  <c r="AD88" i="157"/>
  <c r="AC88" i="157"/>
  <c r="AB88" i="157"/>
  <c r="AA88" i="157"/>
  <c r="B88" i="157"/>
  <c r="A88" i="157"/>
  <c r="CS87" i="157"/>
  <c r="CQ87" i="157"/>
  <c r="BW87" i="157"/>
  <c r="BV87" i="157"/>
  <c r="BT87" i="157"/>
  <c r="BS87" i="157"/>
  <c r="AU87" i="157"/>
  <c r="AI87" i="157" s="1"/>
  <c r="AS87" i="157"/>
  <c r="AQ87" i="157"/>
  <c r="AP87" i="157"/>
  <c r="AG87" i="157"/>
  <c r="AF87" i="157"/>
  <c r="AE87" i="157"/>
  <c r="AD87" i="157"/>
  <c r="AC87" i="157"/>
  <c r="AB87" i="157"/>
  <c r="AA87" i="157"/>
  <c r="B87" i="157"/>
  <c r="AY87" i="157" s="1"/>
  <c r="A87" i="157"/>
  <c r="CS86" i="157"/>
  <c r="CQ86" i="157"/>
  <c r="BW86" i="157"/>
  <c r="BV86" i="157"/>
  <c r="BT86" i="157"/>
  <c r="BS86" i="157"/>
  <c r="AU86" i="157"/>
  <c r="AI86" i="157" s="1"/>
  <c r="AS86" i="157"/>
  <c r="AQ86" i="157"/>
  <c r="AP86" i="157"/>
  <c r="AG86" i="157"/>
  <c r="AF86" i="157"/>
  <c r="AE86" i="157"/>
  <c r="AD86" i="157"/>
  <c r="AC86" i="157"/>
  <c r="AB86" i="157"/>
  <c r="AA86" i="157"/>
  <c r="B86" i="157"/>
  <c r="A86" i="157"/>
  <c r="CS85" i="157"/>
  <c r="CQ85" i="157"/>
  <c r="BW85" i="157"/>
  <c r="BV85" i="157"/>
  <c r="BT85" i="157"/>
  <c r="BS85" i="157"/>
  <c r="AU85" i="157"/>
  <c r="AI85" i="157" s="1"/>
  <c r="AS85" i="157"/>
  <c r="AQ85" i="157"/>
  <c r="AP85" i="157"/>
  <c r="AG85" i="157"/>
  <c r="AF85" i="157"/>
  <c r="AE85" i="157"/>
  <c r="AD85" i="157"/>
  <c r="AC85" i="157"/>
  <c r="AB85" i="157"/>
  <c r="AA85" i="157"/>
  <c r="B85" i="157"/>
  <c r="AJ85" i="157" s="1"/>
  <c r="A85" i="157"/>
  <c r="CS84" i="157"/>
  <c r="CQ84" i="157"/>
  <c r="BW84" i="157"/>
  <c r="BV84" i="157"/>
  <c r="BT84" i="157"/>
  <c r="BS84" i="157"/>
  <c r="AU84" i="157"/>
  <c r="AI84" i="157" s="1"/>
  <c r="AS84" i="157"/>
  <c r="AQ84" i="157"/>
  <c r="AP84" i="157"/>
  <c r="AG84" i="157"/>
  <c r="AF84" i="157"/>
  <c r="AE84" i="157"/>
  <c r="AD84" i="157"/>
  <c r="AC84" i="157"/>
  <c r="AB84" i="157"/>
  <c r="AA84" i="157"/>
  <c r="B84" i="157"/>
  <c r="A84" i="157"/>
  <c r="CS83" i="157"/>
  <c r="CQ83" i="157"/>
  <c r="BW83" i="157"/>
  <c r="BV83" i="157"/>
  <c r="BT83" i="157"/>
  <c r="BS83" i="157"/>
  <c r="AU83" i="157"/>
  <c r="AS83" i="157"/>
  <c r="AQ83" i="157"/>
  <c r="AP83" i="157"/>
  <c r="AG83" i="157"/>
  <c r="AF83" i="157"/>
  <c r="AE83" i="157"/>
  <c r="AD83" i="157"/>
  <c r="AC83" i="157"/>
  <c r="AB83" i="157"/>
  <c r="AA83" i="157"/>
  <c r="B83" i="157"/>
  <c r="AJ83" i="157" s="1"/>
  <c r="A83" i="157"/>
  <c r="CS82" i="157"/>
  <c r="CQ82" i="157"/>
  <c r="BW82" i="157"/>
  <c r="BV82" i="157"/>
  <c r="BT82" i="157"/>
  <c r="BS82" i="157"/>
  <c r="AU82" i="157"/>
  <c r="AI82" i="157" s="1"/>
  <c r="AS82" i="157"/>
  <c r="AQ82" i="157"/>
  <c r="AP82" i="157"/>
  <c r="AG82" i="157"/>
  <c r="AF82" i="157"/>
  <c r="AE82" i="157"/>
  <c r="AD82" i="157"/>
  <c r="AC82" i="157"/>
  <c r="AB82" i="157"/>
  <c r="AA82" i="157"/>
  <c r="B82" i="157"/>
  <c r="AY82" i="157" s="1"/>
  <c r="A82" i="157"/>
  <c r="CS81" i="157"/>
  <c r="CQ81" i="157"/>
  <c r="BW81" i="157"/>
  <c r="BV81" i="157"/>
  <c r="BT81" i="157"/>
  <c r="BS81" i="157"/>
  <c r="AU81" i="157"/>
  <c r="AS81" i="157"/>
  <c r="AQ81" i="157"/>
  <c r="AP81" i="157"/>
  <c r="AG81" i="157"/>
  <c r="AF81" i="157"/>
  <c r="AE81" i="157"/>
  <c r="AD81" i="157"/>
  <c r="AC81" i="157"/>
  <c r="AB81" i="157"/>
  <c r="AA81" i="157"/>
  <c r="B81" i="157"/>
  <c r="AJ81" i="157" s="1"/>
  <c r="A81" i="157"/>
  <c r="CS80" i="157"/>
  <c r="CQ80" i="157"/>
  <c r="BW80" i="157"/>
  <c r="BV80" i="157"/>
  <c r="BT80" i="157"/>
  <c r="BS80" i="157"/>
  <c r="AU80" i="157"/>
  <c r="AI80" i="157" s="1"/>
  <c r="AS80" i="157"/>
  <c r="AQ80" i="157"/>
  <c r="AP80" i="157"/>
  <c r="AG80" i="157"/>
  <c r="AF80" i="157"/>
  <c r="AE80" i="157"/>
  <c r="AD80" i="157"/>
  <c r="AC80" i="157"/>
  <c r="AB80" i="157"/>
  <c r="AA80" i="157"/>
  <c r="B80" i="157"/>
  <c r="AY80" i="157" s="1"/>
  <c r="A80" i="157"/>
  <c r="CS79" i="157"/>
  <c r="CQ79" i="157"/>
  <c r="BW79" i="157"/>
  <c r="BV79" i="157"/>
  <c r="BT79" i="157"/>
  <c r="BS79" i="157"/>
  <c r="AU79" i="157"/>
  <c r="AS79" i="157"/>
  <c r="AQ79" i="157"/>
  <c r="AP79" i="157"/>
  <c r="AG79" i="157"/>
  <c r="AF79" i="157"/>
  <c r="AE79" i="157"/>
  <c r="AD79" i="157"/>
  <c r="AC79" i="157"/>
  <c r="AB79" i="157"/>
  <c r="AA79" i="157"/>
  <c r="B79" i="157"/>
  <c r="AJ79" i="157" s="1"/>
  <c r="A79" i="157"/>
  <c r="CS78" i="157"/>
  <c r="CQ78" i="157"/>
  <c r="BW78" i="157"/>
  <c r="BV78" i="157"/>
  <c r="BT78" i="157"/>
  <c r="BS78" i="157"/>
  <c r="AU78" i="157"/>
  <c r="AI78" i="157" s="1"/>
  <c r="AS78" i="157"/>
  <c r="AQ78" i="157"/>
  <c r="AP78" i="157"/>
  <c r="AG78" i="157"/>
  <c r="AF78" i="157"/>
  <c r="AE78" i="157"/>
  <c r="AD78" i="157"/>
  <c r="AC78" i="157"/>
  <c r="AB78" i="157"/>
  <c r="AA78" i="157"/>
  <c r="B78" i="157"/>
  <c r="AY78" i="157" s="1"/>
  <c r="A78" i="157"/>
  <c r="CS77" i="157"/>
  <c r="CQ77" i="157"/>
  <c r="BW77" i="157"/>
  <c r="BV77" i="157"/>
  <c r="BT77" i="157"/>
  <c r="BS77" i="157"/>
  <c r="AU77" i="157"/>
  <c r="AS77" i="157"/>
  <c r="AQ77" i="157"/>
  <c r="AP77" i="157"/>
  <c r="AG77" i="157"/>
  <c r="AF77" i="157"/>
  <c r="AE77" i="157"/>
  <c r="AD77" i="157"/>
  <c r="AC77" i="157"/>
  <c r="AB77" i="157"/>
  <c r="AA77" i="157"/>
  <c r="B77" i="157"/>
  <c r="AL77" i="157" s="1"/>
  <c r="A77" i="157"/>
  <c r="CS76" i="157"/>
  <c r="CQ76" i="157"/>
  <c r="BW76" i="157"/>
  <c r="BV76" i="157"/>
  <c r="BT76" i="157"/>
  <c r="BS76" i="157"/>
  <c r="AU76" i="157"/>
  <c r="AI76" i="157" s="1"/>
  <c r="AS76" i="157"/>
  <c r="AQ76" i="157"/>
  <c r="AP76" i="157"/>
  <c r="AG76" i="157"/>
  <c r="AF76" i="157"/>
  <c r="AE76" i="157"/>
  <c r="AD76" i="157"/>
  <c r="AC76" i="157"/>
  <c r="AB76" i="157"/>
  <c r="AA76" i="157"/>
  <c r="B76" i="157"/>
  <c r="A76" i="157"/>
  <c r="CS75" i="157"/>
  <c r="CQ75" i="157"/>
  <c r="BW75" i="157"/>
  <c r="BV75" i="157"/>
  <c r="BT75" i="157"/>
  <c r="BS75" i="157"/>
  <c r="AU75" i="157"/>
  <c r="AI75" i="157" s="1"/>
  <c r="AS75" i="157"/>
  <c r="AQ75" i="157"/>
  <c r="AP75" i="157"/>
  <c r="AG75" i="157"/>
  <c r="AF75" i="157"/>
  <c r="AE75" i="157"/>
  <c r="AD75" i="157"/>
  <c r="AC75" i="157"/>
  <c r="AB75" i="157"/>
  <c r="AA75" i="157"/>
  <c r="B75" i="157"/>
  <c r="AY75" i="157" s="1"/>
  <c r="A75" i="157"/>
  <c r="CS74" i="157"/>
  <c r="CQ74" i="157"/>
  <c r="BW74" i="157"/>
  <c r="BV74" i="157"/>
  <c r="BT74" i="157"/>
  <c r="BS74" i="157"/>
  <c r="AU74" i="157"/>
  <c r="AI74" i="157" s="1"/>
  <c r="AS74" i="157"/>
  <c r="AQ74" i="157"/>
  <c r="AP74" i="157"/>
  <c r="AG74" i="157"/>
  <c r="AF74" i="157"/>
  <c r="AE74" i="157"/>
  <c r="AD74" i="157"/>
  <c r="AC74" i="157"/>
  <c r="AB74" i="157"/>
  <c r="AA74" i="157"/>
  <c r="B74" i="157"/>
  <c r="AX74" i="157" s="1"/>
  <c r="A74" i="157"/>
  <c r="CS73" i="157"/>
  <c r="CQ73" i="157"/>
  <c r="BW73" i="157"/>
  <c r="BV73" i="157"/>
  <c r="BT73" i="157"/>
  <c r="BS73" i="157"/>
  <c r="AU73" i="157"/>
  <c r="AS73" i="157"/>
  <c r="AQ73" i="157"/>
  <c r="AP73" i="157"/>
  <c r="AG73" i="157"/>
  <c r="AF73" i="157"/>
  <c r="AE73" i="157"/>
  <c r="AD73" i="157"/>
  <c r="AC73" i="157"/>
  <c r="AB73" i="157"/>
  <c r="AA73" i="157"/>
  <c r="B73" i="157"/>
  <c r="AX73" i="157" s="1"/>
  <c r="A73" i="157"/>
  <c r="CS72" i="157"/>
  <c r="CQ72" i="157"/>
  <c r="BW72" i="157"/>
  <c r="BV72" i="157"/>
  <c r="BT72" i="157"/>
  <c r="BS72" i="157"/>
  <c r="AU72" i="157"/>
  <c r="AI72" i="157" s="1"/>
  <c r="AS72" i="157"/>
  <c r="AQ72" i="157"/>
  <c r="AP72" i="157"/>
  <c r="AG72" i="157"/>
  <c r="AF72" i="157"/>
  <c r="AE72" i="157"/>
  <c r="AD72" i="157"/>
  <c r="AC72" i="157"/>
  <c r="AB72" i="157"/>
  <c r="AA72" i="157"/>
  <c r="B72" i="157"/>
  <c r="AM72" i="157" s="1"/>
  <c r="A72" i="157"/>
  <c r="CS71" i="157"/>
  <c r="CQ71" i="157"/>
  <c r="BW71" i="157"/>
  <c r="BV71" i="157"/>
  <c r="BT71" i="157"/>
  <c r="BS71" i="157"/>
  <c r="AU71" i="157"/>
  <c r="AI71" i="157" s="1"/>
  <c r="AS71" i="157"/>
  <c r="AQ71" i="157"/>
  <c r="AP71" i="157"/>
  <c r="AG71" i="157"/>
  <c r="AF71" i="157"/>
  <c r="AE71" i="157"/>
  <c r="AD71" i="157"/>
  <c r="AC71" i="157"/>
  <c r="AB71" i="157"/>
  <c r="AA71" i="157"/>
  <c r="B71" i="157"/>
  <c r="AY71" i="157" s="1"/>
  <c r="A71" i="157"/>
  <c r="CS70" i="157"/>
  <c r="CQ70" i="157"/>
  <c r="BW70" i="157"/>
  <c r="BV70" i="157"/>
  <c r="BT70" i="157"/>
  <c r="BS70" i="157"/>
  <c r="AU70" i="157"/>
  <c r="AI70" i="157" s="1"/>
  <c r="AS70" i="157"/>
  <c r="AQ70" i="157"/>
  <c r="AP70" i="157"/>
  <c r="AG70" i="157"/>
  <c r="AF70" i="157"/>
  <c r="AE70" i="157"/>
  <c r="AD70" i="157"/>
  <c r="AC70" i="157"/>
  <c r="AB70" i="157"/>
  <c r="AA70" i="157"/>
  <c r="B70" i="157"/>
  <c r="AY70" i="157" s="1"/>
  <c r="A70" i="157"/>
  <c r="CS69" i="157"/>
  <c r="CQ69" i="157"/>
  <c r="BW69" i="157"/>
  <c r="BV69" i="157"/>
  <c r="BT69" i="157"/>
  <c r="BS69" i="157"/>
  <c r="AU69" i="157"/>
  <c r="AS69" i="157"/>
  <c r="AQ69" i="157"/>
  <c r="AP69" i="157"/>
  <c r="AG69" i="157"/>
  <c r="AF69" i="157"/>
  <c r="AE69" i="157"/>
  <c r="AD69" i="157"/>
  <c r="AC69" i="157"/>
  <c r="AB69" i="157"/>
  <c r="AA69" i="157"/>
  <c r="B69" i="157"/>
  <c r="AY69" i="157" s="1"/>
  <c r="A69" i="157"/>
  <c r="CS68" i="157"/>
  <c r="CQ68" i="157"/>
  <c r="BW68" i="157"/>
  <c r="BV68" i="157"/>
  <c r="BT68" i="157"/>
  <c r="BS68" i="157"/>
  <c r="AU68" i="157"/>
  <c r="AI68" i="157" s="1"/>
  <c r="AS68" i="157"/>
  <c r="AQ68" i="157"/>
  <c r="AP68" i="157"/>
  <c r="AG68" i="157"/>
  <c r="AF68" i="157"/>
  <c r="AE68" i="157"/>
  <c r="AD68" i="157"/>
  <c r="AC68" i="157"/>
  <c r="AB68" i="157"/>
  <c r="AA68" i="157"/>
  <c r="B68" i="157"/>
  <c r="AM68" i="157" s="1"/>
  <c r="A68" i="157"/>
  <c r="CS67" i="157"/>
  <c r="CQ67" i="157"/>
  <c r="BW67" i="157"/>
  <c r="BV67" i="157"/>
  <c r="BT67" i="157"/>
  <c r="BS67" i="157"/>
  <c r="AU67" i="157"/>
  <c r="AS67" i="157"/>
  <c r="AQ67" i="157"/>
  <c r="AP67" i="157"/>
  <c r="AG67" i="157"/>
  <c r="AF67" i="157"/>
  <c r="AE67" i="157"/>
  <c r="AD67" i="157"/>
  <c r="AC67" i="157"/>
  <c r="AB67" i="157"/>
  <c r="AA67" i="157"/>
  <c r="B67" i="157"/>
  <c r="AY67" i="157" s="1"/>
  <c r="A67" i="157"/>
  <c r="CS66" i="157"/>
  <c r="CQ66" i="157"/>
  <c r="BW66" i="157"/>
  <c r="BV66" i="157"/>
  <c r="BT66" i="157"/>
  <c r="BS66" i="157"/>
  <c r="AU66" i="157"/>
  <c r="AI66" i="157" s="1"/>
  <c r="AS66" i="157"/>
  <c r="AQ66" i="157"/>
  <c r="AP66" i="157"/>
  <c r="AG66" i="157"/>
  <c r="AF66" i="157"/>
  <c r="AE66" i="157"/>
  <c r="AD66" i="157"/>
  <c r="AC66" i="157"/>
  <c r="AB66" i="157"/>
  <c r="AA66" i="157"/>
  <c r="B66" i="157"/>
  <c r="A66" i="157"/>
  <c r="CS65" i="157"/>
  <c r="CQ65" i="157"/>
  <c r="BW65" i="157"/>
  <c r="BV65" i="157"/>
  <c r="BT65" i="157"/>
  <c r="BS65" i="157"/>
  <c r="AU65" i="157"/>
  <c r="AI65" i="157" s="1"/>
  <c r="AS65" i="157"/>
  <c r="AQ65" i="157"/>
  <c r="AP65" i="157"/>
  <c r="AG65" i="157"/>
  <c r="AF65" i="157"/>
  <c r="AE65" i="157"/>
  <c r="AD65" i="157"/>
  <c r="AC65" i="157"/>
  <c r="AB65" i="157"/>
  <c r="AA65" i="157"/>
  <c r="B65" i="157"/>
  <c r="AY65" i="157" s="1"/>
  <c r="A65" i="157"/>
  <c r="CS64" i="157"/>
  <c r="CQ64" i="157"/>
  <c r="BW64" i="157"/>
  <c r="BV64" i="157"/>
  <c r="BT64" i="157"/>
  <c r="BS64" i="157"/>
  <c r="AU64" i="157"/>
  <c r="AI64" i="157" s="1"/>
  <c r="AS64" i="157"/>
  <c r="AQ64" i="157"/>
  <c r="AP64" i="157"/>
  <c r="AG64" i="157"/>
  <c r="AF64" i="157"/>
  <c r="AE64" i="157"/>
  <c r="AD64" i="157"/>
  <c r="AC64" i="157"/>
  <c r="AB64" i="157"/>
  <c r="AA64" i="157"/>
  <c r="B64" i="157"/>
  <c r="A64" i="157"/>
  <c r="CS63" i="157"/>
  <c r="CQ63" i="157"/>
  <c r="BW63" i="157"/>
  <c r="BV63" i="157"/>
  <c r="BT63" i="157"/>
  <c r="BS63" i="157"/>
  <c r="AU63" i="157"/>
  <c r="AS63" i="157"/>
  <c r="AQ63" i="157"/>
  <c r="AP63" i="157"/>
  <c r="AG63" i="157"/>
  <c r="AF63" i="157"/>
  <c r="AE63" i="157"/>
  <c r="AD63" i="157"/>
  <c r="AC63" i="157"/>
  <c r="AB63" i="157"/>
  <c r="AA63" i="157"/>
  <c r="B63" i="157"/>
  <c r="AN63" i="157" s="1"/>
  <c r="A63" i="157"/>
  <c r="CS62" i="157"/>
  <c r="CQ62" i="157"/>
  <c r="BW62" i="157"/>
  <c r="BV62" i="157"/>
  <c r="BT62" i="157"/>
  <c r="BS62" i="157"/>
  <c r="AU62" i="157"/>
  <c r="AI62" i="157" s="1"/>
  <c r="AS62" i="157"/>
  <c r="AQ62" i="157"/>
  <c r="AP62" i="157"/>
  <c r="AG62" i="157"/>
  <c r="AF62" i="157"/>
  <c r="AE62" i="157"/>
  <c r="AD62" i="157"/>
  <c r="AC62" i="157"/>
  <c r="AB62" i="157"/>
  <c r="AA62" i="157"/>
  <c r="B62" i="157"/>
  <c r="A62" i="157"/>
  <c r="CS61" i="157"/>
  <c r="CQ61" i="157"/>
  <c r="BW61" i="157"/>
  <c r="BV61" i="157"/>
  <c r="BT61" i="157"/>
  <c r="BS61" i="157"/>
  <c r="AU61" i="157"/>
  <c r="AI61" i="157" s="1"/>
  <c r="AS61" i="157"/>
  <c r="AQ61" i="157"/>
  <c r="AP61" i="157"/>
  <c r="AG61" i="157"/>
  <c r="AF61" i="157"/>
  <c r="AE61" i="157"/>
  <c r="AD61" i="157"/>
  <c r="AC61" i="157"/>
  <c r="AB61" i="157"/>
  <c r="AA61" i="157"/>
  <c r="B61" i="157"/>
  <c r="AK61" i="157" s="1"/>
  <c r="A61" i="157"/>
  <c r="CS60" i="157"/>
  <c r="CQ60" i="157"/>
  <c r="BW60" i="157"/>
  <c r="BV60" i="157"/>
  <c r="BT60" i="157"/>
  <c r="BS60" i="157"/>
  <c r="AU60" i="157"/>
  <c r="AI60" i="157" s="1"/>
  <c r="AS60" i="157"/>
  <c r="AQ60" i="157"/>
  <c r="AP60" i="157"/>
  <c r="AG60" i="157"/>
  <c r="AF60" i="157"/>
  <c r="AE60" i="157"/>
  <c r="AD60" i="157"/>
  <c r="AC60" i="157"/>
  <c r="AB60" i="157"/>
  <c r="AA60" i="157"/>
  <c r="B60" i="157"/>
  <c r="AY60" i="157" s="1"/>
  <c r="A60" i="157"/>
  <c r="CS59" i="157"/>
  <c r="CQ59" i="157"/>
  <c r="BW59" i="157"/>
  <c r="BV59" i="157"/>
  <c r="BT59" i="157"/>
  <c r="BS59" i="157"/>
  <c r="AU59" i="157"/>
  <c r="AS59" i="157"/>
  <c r="AQ59" i="157"/>
  <c r="AP59" i="157"/>
  <c r="AG59" i="157"/>
  <c r="AF59" i="157"/>
  <c r="AE59" i="157"/>
  <c r="AD59" i="157"/>
  <c r="AC59" i="157"/>
  <c r="AB59" i="157"/>
  <c r="AA59" i="157"/>
  <c r="B59" i="157"/>
  <c r="AK59" i="157" s="1"/>
  <c r="A59" i="157"/>
  <c r="CS58" i="157"/>
  <c r="CQ58" i="157"/>
  <c r="BW58" i="157"/>
  <c r="BV58" i="157"/>
  <c r="BT58" i="157"/>
  <c r="BS58" i="157"/>
  <c r="AU58" i="157"/>
  <c r="AI58" i="157" s="1"/>
  <c r="AS58" i="157"/>
  <c r="AQ58" i="157"/>
  <c r="AP58" i="157"/>
  <c r="AG58" i="157"/>
  <c r="AF58" i="157"/>
  <c r="AE58" i="157"/>
  <c r="AD58" i="157"/>
  <c r="AC58" i="157"/>
  <c r="AB58" i="157"/>
  <c r="AA58" i="157"/>
  <c r="B58" i="157"/>
  <c r="AL58" i="157" s="1"/>
  <c r="A58" i="157"/>
  <c r="CS57" i="157"/>
  <c r="CQ57" i="157"/>
  <c r="BW57" i="157"/>
  <c r="BV57" i="157"/>
  <c r="BT57" i="157"/>
  <c r="BS57" i="157"/>
  <c r="AU57" i="157"/>
  <c r="AI57" i="157" s="1"/>
  <c r="AS57" i="157"/>
  <c r="AQ57" i="157"/>
  <c r="AP57" i="157"/>
  <c r="AG57" i="157"/>
  <c r="AF57" i="157"/>
  <c r="AE57" i="157"/>
  <c r="AD57" i="157"/>
  <c r="AC57" i="157"/>
  <c r="AB57" i="157"/>
  <c r="AA57" i="157"/>
  <c r="B57" i="157"/>
  <c r="A57" i="157"/>
  <c r="CS56" i="157"/>
  <c r="CQ56" i="157"/>
  <c r="BW56" i="157"/>
  <c r="BV56" i="157"/>
  <c r="BT56" i="157"/>
  <c r="BS56" i="157"/>
  <c r="AU56" i="157"/>
  <c r="AI56" i="157" s="1"/>
  <c r="AS56" i="157"/>
  <c r="AQ56" i="157"/>
  <c r="AP56" i="157"/>
  <c r="AG56" i="157"/>
  <c r="AF56" i="157"/>
  <c r="AE56" i="157"/>
  <c r="AD56" i="157"/>
  <c r="AC56" i="157"/>
  <c r="AB56" i="157"/>
  <c r="AA56" i="157"/>
  <c r="B56" i="157"/>
  <c r="A56" i="157"/>
  <c r="CS55" i="157"/>
  <c r="CQ55" i="157"/>
  <c r="BW55" i="157"/>
  <c r="BV55" i="157"/>
  <c r="BT55" i="157"/>
  <c r="BS55" i="157"/>
  <c r="AU55" i="157"/>
  <c r="AI55" i="157" s="1"/>
  <c r="AS55" i="157"/>
  <c r="AQ55" i="157"/>
  <c r="AP55" i="157"/>
  <c r="AG55" i="157"/>
  <c r="AF55" i="157"/>
  <c r="AE55" i="157"/>
  <c r="AD55" i="157"/>
  <c r="AC55" i="157"/>
  <c r="AB55" i="157"/>
  <c r="AA55" i="157"/>
  <c r="B55" i="157"/>
  <c r="AM55" i="157" s="1"/>
  <c r="A55" i="157"/>
  <c r="CS54" i="157"/>
  <c r="CQ54" i="157"/>
  <c r="BW54" i="157"/>
  <c r="BV54" i="157"/>
  <c r="BT54" i="157"/>
  <c r="BS54" i="157"/>
  <c r="AU54" i="157"/>
  <c r="AI54" i="157" s="1"/>
  <c r="AS54" i="157"/>
  <c r="AQ54" i="157"/>
  <c r="AP54" i="157"/>
  <c r="AG54" i="157"/>
  <c r="AF54" i="157"/>
  <c r="AE54" i="157"/>
  <c r="AD54" i="157"/>
  <c r="AC54" i="157"/>
  <c r="AB54" i="157"/>
  <c r="AA54" i="157"/>
  <c r="B54" i="157"/>
  <c r="A54" i="157"/>
  <c r="CW53" i="157"/>
  <c r="CR11" i="157" s="1"/>
  <c r="CS53" i="157"/>
  <c r="CQ53" i="157"/>
  <c r="BW53" i="157"/>
  <c r="BV53" i="157"/>
  <c r="BT53" i="157"/>
  <c r="BS53" i="157"/>
  <c r="AU53" i="157"/>
  <c r="AI53" i="157" s="1"/>
  <c r="AS53" i="157"/>
  <c r="AQ53" i="157"/>
  <c r="AP53" i="157"/>
  <c r="AG53" i="157"/>
  <c r="AF53" i="157"/>
  <c r="AE53" i="157"/>
  <c r="AD53" i="157"/>
  <c r="AC53" i="157"/>
  <c r="AB53" i="157"/>
  <c r="AA53" i="157"/>
  <c r="B53" i="157"/>
  <c r="AJ53" i="157" s="1"/>
  <c r="BA53" i="157" s="1"/>
  <c r="A53" i="157"/>
  <c r="CS52" i="157"/>
  <c r="CQ52" i="157"/>
  <c r="BW52" i="157"/>
  <c r="BV52" i="157"/>
  <c r="BT52" i="157"/>
  <c r="BS52" i="157"/>
  <c r="AU52" i="157"/>
  <c r="AI52" i="157" s="1"/>
  <c r="AS52" i="157"/>
  <c r="AQ52" i="157"/>
  <c r="AP52" i="157"/>
  <c r="AG52" i="157"/>
  <c r="AF52" i="157"/>
  <c r="AE52" i="157"/>
  <c r="AD52" i="157"/>
  <c r="AC52" i="157"/>
  <c r="AB52" i="157"/>
  <c r="AA52" i="157"/>
  <c r="B52" i="157"/>
  <c r="AM52" i="157" s="1"/>
  <c r="A52" i="157"/>
  <c r="CS51" i="157"/>
  <c r="CQ51" i="157"/>
  <c r="BW51" i="157"/>
  <c r="BV51" i="157"/>
  <c r="BT51" i="157"/>
  <c r="BS51" i="157"/>
  <c r="AU51" i="157"/>
  <c r="AI51" i="157" s="1"/>
  <c r="AS51" i="157"/>
  <c r="AQ51" i="157"/>
  <c r="AP51" i="157"/>
  <c r="AG51" i="157"/>
  <c r="AF51" i="157"/>
  <c r="AE51" i="157"/>
  <c r="AD51" i="157"/>
  <c r="AC51" i="157"/>
  <c r="AB51" i="157"/>
  <c r="AA51" i="157"/>
  <c r="B51" i="157"/>
  <c r="AJ51" i="157" s="1"/>
  <c r="BA51" i="157" s="1"/>
  <c r="A51" i="157"/>
  <c r="CS50" i="157"/>
  <c r="CQ50" i="157"/>
  <c r="BW50" i="157"/>
  <c r="BV50" i="157"/>
  <c r="BT50" i="157"/>
  <c r="BS50" i="157"/>
  <c r="AU50" i="157"/>
  <c r="AI50" i="157" s="1"/>
  <c r="AS50" i="157"/>
  <c r="AQ50" i="157"/>
  <c r="AP50" i="157"/>
  <c r="AG50" i="157"/>
  <c r="AF50" i="157"/>
  <c r="AE50" i="157"/>
  <c r="AD50" i="157"/>
  <c r="AC50" i="157"/>
  <c r="AB50" i="157"/>
  <c r="AA50" i="157"/>
  <c r="B50" i="157"/>
  <c r="A50" i="157"/>
  <c r="CS49" i="157"/>
  <c r="CQ49" i="157"/>
  <c r="BW49" i="157"/>
  <c r="BV49" i="157"/>
  <c r="BT49" i="157"/>
  <c r="BS49" i="157"/>
  <c r="AU49" i="157"/>
  <c r="AI49" i="157" s="1"/>
  <c r="AS49" i="157"/>
  <c r="AQ49" i="157"/>
  <c r="AP49" i="157"/>
  <c r="AG49" i="157"/>
  <c r="AF49" i="157"/>
  <c r="AE49" i="157"/>
  <c r="AD49" i="157"/>
  <c r="AC49" i="157"/>
  <c r="AB49" i="157"/>
  <c r="AA49" i="157"/>
  <c r="B49" i="157"/>
  <c r="AX49" i="157" s="1"/>
  <c r="A49" i="157"/>
  <c r="CS48" i="157"/>
  <c r="CQ48" i="157"/>
  <c r="BW48" i="157"/>
  <c r="BV48" i="157"/>
  <c r="BT48" i="157"/>
  <c r="BS48" i="157"/>
  <c r="AU48" i="157"/>
  <c r="AI48" i="157" s="1"/>
  <c r="AS48" i="157"/>
  <c r="AQ48" i="157"/>
  <c r="AP48" i="157"/>
  <c r="AG48" i="157"/>
  <c r="AF48" i="157"/>
  <c r="AE48" i="157"/>
  <c r="AD48" i="157"/>
  <c r="AC48" i="157"/>
  <c r="AB48" i="157"/>
  <c r="AA48" i="157"/>
  <c r="B48" i="157"/>
  <c r="A48" i="157"/>
  <c r="CS47" i="157"/>
  <c r="CQ47" i="157"/>
  <c r="BW47" i="157"/>
  <c r="BV47" i="157"/>
  <c r="BT47" i="157"/>
  <c r="BS47" i="157"/>
  <c r="AU47" i="157"/>
  <c r="AI47" i="157" s="1"/>
  <c r="AS47" i="157"/>
  <c r="AQ47" i="157"/>
  <c r="AP47" i="157"/>
  <c r="AG47" i="157"/>
  <c r="AF47" i="157"/>
  <c r="AE47" i="157"/>
  <c r="AD47" i="157"/>
  <c r="AC47" i="157"/>
  <c r="AB47" i="157"/>
  <c r="AA47" i="157"/>
  <c r="B47" i="157"/>
  <c r="AX47" i="157" s="1"/>
  <c r="A47" i="157"/>
  <c r="CS46" i="157"/>
  <c r="CQ46" i="157"/>
  <c r="BW46" i="157"/>
  <c r="BV46" i="157"/>
  <c r="BT46" i="157"/>
  <c r="BS46" i="157"/>
  <c r="AU46" i="157"/>
  <c r="AI46" i="157" s="1"/>
  <c r="AS46" i="157"/>
  <c r="AQ46" i="157"/>
  <c r="AP46" i="157"/>
  <c r="AG46" i="157"/>
  <c r="AF46" i="157"/>
  <c r="AE46" i="157"/>
  <c r="AD46" i="157"/>
  <c r="AC46" i="157"/>
  <c r="AB46" i="157"/>
  <c r="AA46" i="157"/>
  <c r="B46" i="157"/>
  <c r="A46" i="157"/>
  <c r="CS45" i="157"/>
  <c r="CQ45" i="157"/>
  <c r="BW45" i="157"/>
  <c r="BV45" i="157"/>
  <c r="BT45" i="157"/>
  <c r="BS45" i="157"/>
  <c r="AU45" i="157"/>
  <c r="AI45" i="157" s="1"/>
  <c r="AS45" i="157"/>
  <c r="AQ45" i="157"/>
  <c r="AP45" i="157"/>
  <c r="AG45" i="157"/>
  <c r="AF45" i="157"/>
  <c r="AE45" i="157"/>
  <c r="AD45" i="157"/>
  <c r="AC45" i="157"/>
  <c r="AB45" i="157"/>
  <c r="AA45" i="157"/>
  <c r="B45" i="157"/>
  <c r="AX45" i="157" s="1"/>
  <c r="A45" i="157"/>
  <c r="CS44" i="157"/>
  <c r="CQ44" i="157"/>
  <c r="BW44" i="157"/>
  <c r="BV44" i="157"/>
  <c r="BT44" i="157"/>
  <c r="BS44" i="157"/>
  <c r="AU44" i="157"/>
  <c r="AI44" i="157" s="1"/>
  <c r="AS44" i="157"/>
  <c r="AQ44" i="157"/>
  <c r="AP44" i="157"/>
  <c r="AG44" i="157"/>
  <c r="AF44" i="157"/>
  <c r="AE44" i="157"/>
  <c r="AD44" i="157"/>
  <c r="AC44" i="157"/>
  <c r="AB44" i="157"/>
  <c r="AA44" i="157"/>
  <c r="B44" i="157"/>
  <c r="A44" i="157"/>
  <c r="CS43" i="157"/>
  <c r="CQ43" i="157"/>
  <c r="BW43" i="157"/>
  <c r="BV43" i="157"/>
  <c r="BT43" i="157"/>
  <c r="BS43" i="157"/>
  <c r="AU43" i="157"/>
  <c r="AI43" i="157" s="1"/>
  <c r="AS43" i="157"/>
  <c r="AQ43" i="157"/>
  <c r="AP43" i="157"/>
  <c r="AG43" i="157"/>
  <c r="AF43" i="157"/>
  <c r="AE43" i="157"/>
  <c r="AD43" i="157"/>
  <c r="AC43" i="157"/>
  <c r="AB43" i="157"/>
  <c r="AA43" i="157"/>
  <c r="B43" i="157"/>
  <c r="AX43" i="157" s="1"/>
  <c r="A43" i="157"/>
  <c r="CS42" i="157"/>
  <c r="CQ42" i="157"/>
  <c r="BW42" i="157"/>
  <c r="BV42" i="157"/>
  <c r="BT42" i="157"/>
  <c r="BS42" i="157"/>
  <c r="AU42" i="157"/>
  <c r="AI42" i="157" s="1"/>
  <c r="AS42" i="157"/>
  <c r="AQ42" i="157"/>
  <c r="AP42" i="157"/>
  <c r="AG42" i="157"/>
  <c r="AF42" i="157"/>
  <c r="AE42" i="157"/>
  <c r="AD42" i="157"/>
  <c r="AC42" i="157"/>
  <c r="AB42" i="157"/>
  <c r="AA42" i="157"/>
  <c r="B42" i="157"/>
  <c r="A42" i="157"/>
  <c r="CS41" i="157"/>
  <c r="CQ41" i="157"/>
  <c r="BW41" i="157"/>
  <c r="BV41" i="157"/>
  <c r="BT41" i="157"/>
  <c r="BS41" i="157"/>
  <c r="AU41" i="157"/>
  <c r="AI41" i="157" s="1"/>
  <c r="AS41" i="157"/>
  <c r="AQ41" i="157"/>
  <c r="AP41" i="157"/>
  <c r="AG41" i="157"/>
  <c r="AF41" i="157"/>
  <c r="AE41" i="157"/>
  <c r="AD41" i="157"/>
  <c r="AC41" i="157"/>
  <c r="AB41" i="157"/>
  <c r="AA41" i="157"/>
  <c r="B41" i="157"/>
  <c r="AL41" i="157" s="1"/>
  <c r="A41" i="157"/>
  <c r="CS40" i="157"/>
  <c r="CQ40" i="157"/>
  <c r="BW40" i="157"/>
  <c r="BV40" i="157"/>
  <c r="BT40" i="157"/>
  <c r="BS40" i="157"/>
  <c r="AU40" i="157"/>
  <c r="AI40" i="157" s="1"/>
  <c r="AS40" i="157"/>
  <c r="AQ40" i="157"/>
  <c r="AP40" i="157"/>
  <c r="AG40" i="157"/>
  <c r="AF40" i="157"/>
  <c r="AE40" i="157"/>
  <c r="AD40" i="157"/>
  <c r="AC40" i="157"/>
  <c r="AB40" i="157"/>
  <c r="AA40" i="157"/>
  <c r="B40" i="157"/>
  <c r="A40" i="157"/>
  <c r="CS39" i="157"/>
  <c r="CQ39" i="157"/>
  <c r="BW39" i="157"/>
  <c r="BV39" i="157"/>
  <c r="BT39" i="157"/>
  <c r="BS39" i="157"/>
  <c r="AU39" i="157"/>
  <c r="AI39" i="157" s="1"/>
  <c r="AS39" i="157"/>
  <c r="AQ39" i="157"/>
  <c r="AP39" i="157"/>
  <c r="AG39" i="157"/>
  <c r="AF39" i="157"/>
  <c r="AE39" i="157"/>
  <c r="AD39" i="157"/>
  <c r="AC39" i="157"/>
  <c r="AB39" i="157"/>
  <c r="AA39" i="157"/>
  <c r="B39" i="157"/>
  <c r="AX39" i="157" s="1"/>
  <c r="A39" i="157"/>
  <c r="CS38" i="157"/>
  <c r="CQ38" i="157"/>
  <c r="BW38" i="157"/>
  <c r="BV38" i="157"/>
  <c r="BT38" i="157"/>
  <c r="BS38" i="157"/>
  <c r="AU38" i="157"/>
  <c r="AI38" i="157" s="1"/>
  <c r="AS38" i="157"/>
  <c r="AQ38" i="157"/>
  <c r="AP38" i="157"/>
  <c r="AG38" i="157"/>
  <c r="AF38" i="157"/>
  <c r="AE38" i="157"/>
  <c r="AD38" i="157"/>
  <c r="AC38" i="157"/>
  <c r="AB38" i="157"/>
  <c r="AA38" i="157"/>
  <c r="B38" i="157"/>
  <c r="A38" i="157"/>
  <c r="CS37" i="157"/>
  <c r="CQ37" i="157"/>
  <c r="BW37" i="157"/>
  <c r="BV37" i="157"/>
  <c r="BT37" i="157"/>
  <c r="BS37" i="157"/>
  <c r="AU37" i="157"/>
  <c r="AI37" i="157" s="1"/>
  <c r="AS37" i="157"/>
  <c r="AQ37" i="157"/>
  <c r="AP37" i="157"/>
  <c r="AG37" i="157"/>
  <c r="AF37" i="157"/>
  <c r="AE37" i="157"/>
  <c r="AD37" i="157"/>
  <c r="AC37" i="157"/>
  <c r="AB37" i="157"/>
  <c r="AA37" i="157"/>
  <c r="B37" i="157"/>
  <c r="AW37" i="157" s="1"/>
  <c r="A37" i="157"/>
  <c r="CS36" i="157"/>
  <c r="CQ36" i="157"/>
  <c r="BW36" i="157"/>
  <c r="BV36" i="157"/>
  <c r="BT36" i="157"/>
  <c r="BS36" i="157"/>
  <c r="AU36" i="157"/>
  <c r="AI36" i="157" s="1"/>
  <c r="AS36" i="157"/>
  <c r="AQ36" i="157"/>
  <c r="AP36" i="157"/>
  <c r="AG36" i="157"/>
  <c r="AF36" i="157"/>
  <c r="AE36" i="157"/>
  <c r="AD36" i="157"/>
  <c r="AC36" i="157"/>
  <c r="AB36" i="157"/>
  <c r="AA36" i="157"/>
  <c r="B36" i="157"/>
  <c r="A36" i="157"/>
  <c r="CS35" i="157"/>
  <c r="CQ35" i="157"/>
  <c r="BW35" i="157"/>
  <c r="BV35" i="157"/>
  <c r="BT35" i="157"/>
  <c r="BS35" i="157"/>
  <c r="AU35" i="157"/>
  <c r="AI35" i="157" s="1"/>
  <c r="AS35" i="157"/>
  <c r="AQ35" i="157"/>
  <c r="AP35" i="157"/>
  <c r="AG35" i="157"/>
  <c r="AF35" i="157"/>
  <c r="AE35" i="157"/>
  <c r="AD35" i="157"/>
  <c r="AC35" i="157"/>
  <c r="AB35" i="157"/>
  <c r="AA35" i="157"/>
  <c r="B35" i="157"/>
  <c r="AX35" i="157" s="1"/>
  <c r="A35" i="157"/>
  <c r="CS34" i="157"/>
  <c r="CQ34" i="157"/>
  <c r="BW34" i="157"/>
  <c r="BV34" i="157"/>
  <c r="BT34" i="157"/>
  <c r="BS34" i="157"/>
  <c r="AU34" i="157"/>
  <c r="AI34" i="157" s="1"/>
  <c r="AS34" i="157"/>
  <c r="AQ34" i="157"/>
  <c r="AP34" i="157"/>
  <c r="AG34" i="157"/>
  <c r="AF34" i="157"/>
  <c r="AE34" i="157"/>
  <c r="AD34" i="157"/>
  <c r="AC34" i="157"/>
  <c r="AB34" i="157"/>
  <c r="AA34" i="157"/>
  <c r="B34" i="157"/>
  <c r="A34" i="157"/>
  <c r="CS33" i="157"/>
  <c r="CQ33" i="157"/>
  <c r="BW33" i="157"/>
  <c r="BV33" i="157"/>
  <c r="BT33" i="157"/>
  <c r="BS33" i="157"/>
  <c r="AU33" i="157"/>
  <c r="AI33" i="157" s="1"/>
  <c r="AS33" i="157"/>
  <c r="AQ33" i="157"/>
  <c r="AP33" i="157"/>
  <c r="AG33" i="157"/>
  <c r="AF33" i="157"/>
  <c r="AE33" i="157"/>
  <c r="AD33" i="157"/>
  <c r="AC33" i="157"/>
  <c r="AB33" i="157"/>
  <c r="AA33" i="157"/>
  <c r="B33" i="157"/>
  <c r="A33" i="157"/>
  <c r="CW32" i="157"/>
  <c r="CS32" i="157"/>
  <c r="CQ32" i="157"/>
  <c r="BW32" i="157"/>
  <c r="BV32" i="157"/>
  <c r="BT32" i="157"/>
  <c r="BS32" i="157"/>
  <c r="AU32" i="157"/>
  <c r="AI32" i="157" s="1"/>
  <c r="AS32" i="157"/>
  <c r="AQ32" i="157"/>
  <c r="AP32" i="157"/>
  <c r="AG32" i="157"/>
  <c r="AF32" i="157"/>
  <c r="AE32" i="157"/>
  <c r="AD32" i="157"/>
  <c r="AC32" i="157"/>
  <c r="AB32" i="157"/>
  <c r="AA32" i="157"/>
  <c r="B32" i="157"/>
  <c r="A32" i="157"/>
  <c r="CS31" i="157"/>
  <c r="CQ31" i="157"/>
  <c r="BW31" i="157"/>
  <c r="BV31" i="157"/>
  <c r="BT31" i="157"/>
  <c r="BS31" i="157"/>
  <c r="AU31" i="157"/>
  <c r="AI31" i="157" s="1"/>
  <c r="AS31" i="157"/>
  <c r="AQ31" i="157"/>
  <c r="AP31" i="157"/>
  <c r="AG31" i="157"/>
  <c r="AF31" i="157"/>
  <c r="AE31" i="157"/>
  <c r="AD31" i="157"/>
  <c r="AC31" i="157"/>
  <c r="AB31" i="157"/>
  <c r="AA31" i="157"/>
  <c r="B31" i="157"/>
  <c r="AY31" i="157" s="1"/>
  <c r="A31" i="157"/>
  <c r="CS30" i="157"/>
  <c r="CQ30" i="157"/>
  <c r="BW30" i="157"/>
  <c r="BV30" i="157"/>
  <c r="BT30" i="157"/>
  <c r="BS30" i="157"/>
  <c r="AU30" i="157"/>
  <c r="AI30" i="157" s="1"/>
  <c r="AS30" i="157"/>
  <c r="AQ30" i="157"/>
  <c r="AP30" i="157"/>
  <c r="AG30" i="157"/>
  <c r="AF30" i="157"/>
  <c r="AE30" i="157"/>
  <c r="AD30" i="157"/>
  <c r="AC30" i="157"/>
  <c r="AB30" i="157"/>
  <c r="AA30" i="157"/>
  <c r="B30" i="157"/>
  <c r="A30" i="157"/>
  <c r="CS29" i="157"/>
  <c r="CQ29" i="157"/>
  <c r="BW29" i="157"/>
  <c r="BV29" i="157"/>
  <c r="BT29" i="157"/>
  <c r="BS29" i="157"/>
  <c r="AU29" i="157"/>
  <c r="AI29" i="157" s="1"/>
  <c r="AS29" i="157"/>
  <c r="AQ29" i="157"/>
  <c r="AP29" i="157"/>
  <c r="AG29" i="157"/>
  <c r="AF29" i="157"/>
  <c r="AE29" i="157"/>
  <c r="AD29" i="157"/>
  <c r="AC29" i="157"/>
  <c r="AB29" i="157"/>
  <c r="AA29" i="157"/>
  <c r="B29" i="157"/>
  <c r="AY29" i="157" s="1"/>
  <c r="A29" i="157"/>
  <c r="CS28" i="157"/>
  <c r="CQ28" i="157"/>
  <c r="BW28" i="157"/>
  <c r="BV28" i="157"/>
  <c r="BT28" i="157"/>
  <c r="BS28" i="157"/>
  <c r="AU28" i="157"/>
  <c r="AI28" i="157" s="1"/>
  <c r="AS28" i="157"/>
  <c r="AQ28" i="157"/>
  <c r="AP28" i="157"/>
  <c r="AG28" i="157"/>
  <c r="AF28" i="157"/>
  <c r="AE28" i="157"/>
  <c r="AD28" i="157"/>
  <c r="AC28" i="157"/>
  <c r="AB28" i="157"/>
  <c r="AA28" i="157"/>
  <c r="B28" i="157"/>
  <c r="AL28" i="157" s="1"/>
  <c r="A28" i="157"/>
  <c r="CS27" i="157"/>
  <c r="CQ27" i="157"/>
  <c r="BW27" i="157"/>
  <c r="BV27" i="157"/>
  <c r="BT27" i="157"/>
  <c r="BS27" i="157"/>
  <c r="AU27" i="157"/>
  <c r="AI27" i="157" s="1"/>
  <c r="AS27" i="157"/>
  <c r="AQ27" i="157"/>
  <c r="AP27" i="157"/>
  <c r="AG27" i="157"/>
  <c r="AF27" i="157"/>
  <c r="AE27" i="157"/>
  <c r="AD27" i="157"/>
  <c r="AC27" i="157"/>
  <c r="AB27" i="157"/>
  <c r="AA27" i="157"/>
  <c r="B27" i="157"/>
  <c r="AX27" i="157" s="1"/>
  <c r="A27" i="157"/>
  <c r="CS26" i="157"/>
  <c r="CQ26" i="157"/>
  <c r="BW26" i="157"/>
  <c r="BV26" i="157"/>
  <c r="BT26" i="157"/>
  <c r="BS26" i="157"/>
  <c r="AU26" i="157"/>
  <c r="AI26" i="157" s="1"/>
  <c r="AS26" i="157"/>
  <c r="AQ26" i="157"/>
  <c r="AP26" i="157"/>
  <c r="AG26" i="157"/>
  <c r="AF26" i="157"/>
  <c r="AE26" i="157"/>
  <c r="AD26" i="157"/>
  <c r="AC26" i="157"/>
  <c r="AB26" i="157"/>
  <c r="AA26" i="157"/>
  <c r="B26" i="157"/>
  <c r="A26" i="157"/>
  <c r="CS25" i="157"/>
  <c r="CQ25" i="157"/>
  <c r="BW25" i="157"/>
  <c r="BV25" i="157"/>
  <c r="BT25" i="157"/>
  <c r="BS25" i="157"/>
  <c r="AU25" i="157"/>
  <c r="AI25" i="157" s="1"/>
  <c r="AS25" i="157"/>
  <c r="AQ25" i="157"/>
  <c r="AP25" i="157"/>
  <c r="AG25" i="157"/>
  <c r="AF25" i="157"/>
  <c r="AE25" i="157"/>
  <c r="AD25" i="157"/>
  <c r="AC25" i="157"/>
  <c r="AB25" i="157"/>
  <c r="AA25" i="157"/>
  <c r="B25" i="157"/>
  <c r="AY25" i="157" s="1"/>
  <c r="A25" i="157"/>
  <c r="CS24" i="157"/>
  <c r="CQ24" i="157"/>
  <c r="BW24" i="157"/>
  <c r="BV24" i="157"/>
  <c r="BT24" i="157"/>
  <c r="BS24" i="157"/>
  <c r="AU24" i="157"/>
  <c r="AI24" i="157" s="1"/>
  <c r="AS24" i="157"/>
  <c r="AQ24" i="157"/>
  <c r="AP24" i="157"/>
  <c r="AG24" i="157"/>
  <c r="AF24" i="157"/>
  <c r="AE24" i="157"/>
  <c r="AD24" i="157"/>
  <c r="AC24" i="157"/>
  <c r="AB24" i="157"/>
  <c r="AA24" i="157"/>
  <c r="B24" i="157"/>
  <c r="A24" i="157"/>
  <c r="CS23" i="157"/>
  <c r="CQ23" i="157"/>
  <c r="BW23" i="157"/>
  <c r="BV23" i="157"/>
  <c r="BT23" i="157"/>
  <c r="BS23" i="157"/>
  <c r="AU23" i="157"/>
  <c r="AI23" i="157" s="1"/>
  <c r="AS23" i="157"/>
  <c r="AQ23" i="157"/>
  <c r="AP23" i="157"/>
  <c r="AG23" i="157"/>
  <c r="AF23" i="157"/>
  <c r="AE23" i="157"/>
  <c r="AD23" i="157"/>
  <c r="AC23" i="157"/>
  <c r="AB23" i="157"/>
  <c r="AA23" i="157"/>
  <c r="B23" i="157"/>
  <c r="AN23" i="157" s="1"/>
  <c r="A23" i="157"/>
  <c r="CS22" i="157"/>
  <c r="CQ22" i="157"/>
  <c r="BW22" i="157"/>
  <c r="BV22" i="157"/>
  <c r="BT22" i="157"/>
  <c r="BS22" i="157"/>
  <c r="AU22" i="157"/>
  <c r="AI22" i="157" s="1"/>
  <c r="AS22" i="157"/>
  <c r="AQ22" i="157"/>
  <c r="AP22" i="157"/>
  <c r="AG22" i="157"/>
  <c r="AF22" i="157"/>
  <c r="AE22" i="157"/>
  <c r="AD22" i="157"/>
  <c r="AC22" i="157"/>
  <c r="AB22" i="157"/>
  <c r="AA22" i="157"/>
  <c r="B22" i="157"/>
  <c r="A22" i="157"/>
  <c r="CS21" i="157"/>
  <c r="CQ21" i="157"/>
  <c r="BW21" i="157"/>
  <c r="BV21" i="157"/>
  <c r="BT21" i="157"/>
  <c r="BS21" i="157"/>
  <c r="AU21" i="157"/>
  <c r="AI21" i="157" s="1"/>
  <c r="AS21" i="157"/>
  <c r="AQ21" i="157"/>
  <c r="AP21" i="157"/>
  <c r="AG21" i="157"/>
  <c r="AF21" i="157"/>
  <c r="AE21" i="157"/>
  <c r="AD21" i="157"/>
  <c r="AC21" i="157"/>
  <c r="AB21" i="157"/>
  <c r="AA21" i="157"/>
  <c r="B21" i="157"/>
  <c r="AN21" i="157" s="1"/>
  <c r="A21" i="157"/>
  <c r="CS20" i="157"/>
  <c r="CQ20" i="157"/>
  <c r="BW20" i="157"/>
  <c r="BV20" i="157"/>
  <c r="BT20" i="157"/>
  <c r="BS20" i="157"/>
  <c r="AU20" i="157"/>
  <c r="AI20" i="157" s="1"/>
  <c r="AS20" i="157"/>
  <c r="AQ20" i="157"/>
  <c r="AP20" i="157"/>
  <c r="AG20" i="157"/>
  <c r="AF20" i="157"/>
  <c r="AE20" i="157"/>
  <c r="AD20" i="157"/>
  <c r="AC20" i="157"/>
  <c r="AB20" i="157"/>
  <c r="AA20" i="157"/>
  <c r="B20" i="157"/>
  <c r="A20" i="157"/>
  <c r="CS19" i="157"/>
  <c r="CQ19" i="157"/>
  <c r="BW19" i="157"/>
  <c r="BV19" i="157"/>
  <c r="BT19" i="157"/>
  <c r="BS19" i="157"/>
  <c r="AU19" i="157"/>
  <c r="AI19" i="157" s="1"/>
  <c r="AS19" i="157"/>
  <c r="AQ19" i="157"/>
  <c r="AP19" i="157"/>
  <c r="AG19" i="157"/>
  <c r="AF19" i="157"/>
  <c r="AE19" i="157"/>
  <c r="AD19" i="157"/>
  <c r="AC19" i="157"/>
  <c r="AB19" i="157"/>
  <c r="AA19" i="157"/>
  <c r="B19" i="157"/>
  <c r="AK19" i="157" s="1"/>
  <c r="A19" i="157"/>
  <c r="CS18" i="157"/>
  <c r="CQ18" i="157"/>
  <c r="BW18" i="157"/>
  <c r="BV18" i="157"/>
  <c r="BT18" i="157"/>
  <c r="BS18" i="157"/>
  <c r="AU18" i="157"/>
  <c r="AI18" i="157" s="1"/>
  <c r="AS18" i="157"/>
  <c r="AQ18" i="157"/>
  <c r="AP18" i="157"/>
  <c r="AG18" i="157"/>
  <c r="AF18" i="157"/>
  <c r="AE18" i="157"/>
  <c r="AD18" i="157"/>
  <c r="AC18" i="157"/>
  <c r="AB18" i="157"/>
  <c r="AA18" i="157"/>
  <c r="B18" i="157"/>
  <c r="A18" i="157"/>
  <c r="CS17" i="157"/>
  <c r="CQ17" i="157"/>
  <c r="BW17" i="157"/>
  <c r="BV17" i="157"/>
  <c r="BT17" i="157"/>
  <c r="BS17" i="157"/>
  <c r="AU17" i="157"/>
  <c r="AI17" i="157" s="1"/>
  <c r="AS17" i="157"/>
  <c r="AQ17" i="157"/>
  <c r="AP17" i="157"/>
  <c r="AG17" i="157"/>
  <c r="AF17" i="157"/>
  <c r="AE17" i="157"/>
  <c r="AD17" i="157"/>
  <c r="AC17" i="157"/>
  <c r="AB17" i="157"/>
  <c r="AA17" i="157"/>
  <c r="B17" i="157"/>
  <c r="AY17" i="157" s="1"/>
  <c r="A17" i="157"/>
  <c r="CS16" i="157"/>
  <c r="CQ16" i="157"/>
  <c r="BW16" i="157"/>
  <c r="BV16" i="157"/>
  <c r="BT16" i="157"/>
  <c r="BS16" i="157"/>
  <c r="BK16" i="157"/>
  <c r="AU16" i="157"/>
  <c r="AI16" i="157" s="1"/>
  <c r="AS16" i="157"/>
  <c r="AQ16" i="157"/>
  <c r="AP16" i="157"/>
  <c r="AG16" i="157"/>
  <c r="AF16" i="157"/>
  <c r="AE16" i="157"/>
  <c r="AD16" i="157"/>
  <c r="AC16" i="157"/>
  <c r="AB16" i="157"/>
  <c r="AA16" i="157"/>
  <c r="B16" i="157"/>
  <c r="A16" i="157"/>
  <c r="CS15" i="157"/>
  <c r="CR15" i="157" a="1"/>
  <c r="CR15" i="157" s="1"/>
  <c r="CT15" i="157" s="1"/>
  <c r="CQ15" i="157"/>
  <c r="BW15" i="157"/>
  <c r="BV15" i="157"/>
  <c r="BT15" i="157"/>
  <c r="BS15" i="157"/>
  <c r="BK15" i="157"/>
  <c r="AU15" i="157"/>
  <c r="AI15" i="157" s="1"/>
  <c r="AS15" i="157"/>
  <c r="AQ15" i="157"/>
  <c r="AP15" i="157"/>
  <c r="AG15" i="157"/>
  <c r="AF15" i="157"/>
  <c r="AE15" i="157"/>
  <c r="AD15" i="157"/>
  <c r="AC15" i="157"/>
  <c r="AB15" i="157"/>
  <c r="AA15" i="157"/>
  <c r="B15" i="157"/>
  <c r="AX15" i="157" s="1"/>
  <c r="A15" i="157"/>
  <c r="CS14" i="157"/>
  <c r="CR14" i="157" a="1"/>
  <c r="CR14" i="157" s="1"/>
  <c r="CT14" i="157" s="1"/>
  <c r="CQ14" i="157"/>
  <c r="BW14" i="157"/>
  <c r="BV14" i="157"/>
  <c r="BT14" i="157"/>
  <c r="BS14" i="157"/>
  <c r="BJ14" i="157"/>
  <c r="BN14" i="157" s="1"/>
  <c r="BP14" i="157" s="1"/>
  <c r="AU14" i="157"/>
  <c r="AI14" i="157" s="1"/>
  <c r="AC14" i="157"/>
  <c r="AB14" i="157"/>
  <c r="AA14" i="157"/>
  <c r="B14" i="157"/>
  <c r="AY14" i="157" s="1"/>
  <c r="A14" i="157"/>
  <c r="BA12" i="157"/>
  <c r="BL11" i="157"/>
  <c r="BW4" i="157"/>
  <c r="CK3" i="157"/>
  <c r="CI3" i="157"/>
  <c r="BW3" i="157"/>
  <c r="AU330" i="156"/>
  <c r="AI330" i="156" s="1"/>
  <c r="AT330" i="156"/>
  <c r="AS330" i="156"/>
  <c r="AQ330" i="156"/>
  <c r="AP330" i="156"/>
  <c r="AH330" i="156"/>
  <c r="AG330" i="156"/>
  <c r="AF330" i="156"/>
  <c r="AE330" i="156"/>
  <c r="AD330" i="156"/>
  <c r="AC330" i="156"/>
  <c r="AB330" i="156"/>
  <c r="AA330" i="156"/>
  <c r="B330" i="156"/>
  <c r="AZ330" i="156" s="1"/>
  <c r="A330" i="156"/>
  <c r="AU329" i="156"/>
  <c r="AI329" i="156" s="1"/>
  <c r="AT329" i="156"/>
  <c r="AS329" i="156"/>
  <c r="AQ329" i="156"/>
  <c r="AP329" i="156"/>
  <c r="AO329" i="156"/>
  <c r="AN329" i="156"/>
  <c r="AM329" i="156"/>
  <c r="AL329" i="156"/>
  <c r="AH329" i="156"/>
  <c r="AG329" i="156"/>
  <c r="AF329" i="156"/>
  <c r="AE329" i="156"/>
  <c r="AD329" i="156"/>
  <c r="AC329" i="156"/>
  <c r="AB329" i="156"/>
  <c r="AA329" i="156"/>
  <c r="B329" i="156"/>
  <c r="AW329" i="156" s="1"/>
  <c r="A329" i="156"/>
  <c r="AU328" i="156"/>
  <c r="AT328" i="156"/>
  <c r="AS328" i="156"/>
  <c r="AQ328" i="156"/>
  <c r="AP328" i="156"/>
  <c r="AO328" i="156"/>
  <c r="AK328" i="156"/>
  <c r="AJ328" i="156"/>
  <c r="AI328" i="156"/>
  <c r="AH328" i="156"/>
  <c r="AG328" i="156"/>
  <c r="AF328" i="156"/>
  <c r="AE328" i="156"/>
  <c r="AD328" i="156"/>
  <c r="AC328" i="156"/>
  <c r="AB328" i="156"/>
  <c r="AA328" i="156"/>
  <c r="B328" i="156"/>
  <c r="AN328" i="156" s="1"/>
  <c r="A328" i="156"/>
  <c r="AU327" i="156"/>
  <c r="AI327" i="156" s="1"/>
  <c r="AT327" i="156"/>
  <c r="AS327" i="156"/>
  <c r="AQ327" i="156"/>
  <c r="AP327" i="156"/>
  <c r="AO327" i="156"/>
  <c r="AK327" i="156"/>
  <c r="AH327" i="156"/>
  <c r="AG327" i="156"/>
  <c r="AF327" i="156"/>
  <c r="AE327" i="156"/>
  <c r="AD327" i="156"/>
  <c r="AC327" i="156"/>
  <c r="AB327" i="156"/>
  <c r="AA327" i="156"/>
  <c r="B327" i="156"/>
  <c r="AN327" i="156" s="1"/>
  <c r="A327" i="156"/>
  <c r="AU326" i="156"/>
  <c r="AI326" i="156" s="1"/>
  <c r="AT326" i="156"/>
  <c r="AS326" i="156"/>
  <c r="AQ326" i="156"/>
  <c r="AP326" i="156"/>
  <c r="AH326" i="156"/>
  <c r="AG326" i="156"/>
  <c r="AF326" i="156"/>
  <c r="AE326" i="156"/>
  <c r="AD326" i="156"/>
  <c r="AC326" i="156"/>
  <c r="AB326" i="156"/>
  <c r="AA326" i="156"/>
  <c r="B326" i="156"/>
  <c r="A326" i="156"/>
  <c r="AY325" i="156"/>
  <c r="AU325" i="156"/>
  <c r="AI325" i="156" s="1"/>
  <c r="AT325" i="156"/>
  <c r="AS325" i="156"/>
  <c r="AQ325" i="156"/>
  <c r="AP325" i="156"/>
  <c r="AO325" i="156"/>
  <c r="AK325" i="156"/>
  <c r="AH325" i="156"/>
  <c r="AG325" i="156"/>
  <c r="AF325" i="156"/>
  <c r="AE325" i="156"/>
  <c r="AD325" i="156"/>
  <c r="AC325" i="156"/>
  <c r="AB325" i="156"/>
  <c r="AA325" i="156"/>
  <c r="B325" i="156"/>
  <c r="AZ325" i="156" s="1"/>
  <c r="A325" i="156"/>
  <c r="AZ324" i="156"/>
  <c r="AY324" i="156"/>
  <c r="AU324" i="156"/>
  <c r="AI324" i="156" s="1"/>
  <c r="AT324" i="156"/>
  <c r="AS324" i="156"/>
  <c r="AQ324" i="156"/>
  <c r="AP324" i="156"/>
  <c r="AK324" i="156"/>
  <c r="AH324" i="156"/>
  <c r="AG324" i="156"/>
  <c r="AF324" i="156"/>
  <c r="AE324" i="156"/>
  <c r="AD324" i="156"/>
  <c r="AC324" i="156"/>
  <c r="AB324" i="156"/>
  <c r="AA324" i="156"/>
  <c r="B324" i="156"/>
  <c r="AX324" i="156" s="1"/>
  <c r="A324" i="156"/>
  <c r="AX323" i="156"/>
  <c r="AW323" i="156"/>
  <c r="AV323" i="156"/>
  <c r="AU323" i="156"/>
  <c r="AI323" i="156" s="1"/>
  <c r="AT323" i="156"/>
  <c r="AS323" i="156"/>
  <c r="AQ323" i="156"/>
  <c r="AP323" i="156"/>
  <c r="AH323" i="156"/>
  <c r="AG323" i="156"/>
  <c r="AF323" i="156"/>
  <c r="AE323" i="156"/>
  <c r="AD323" i="156"/>
  <c r="AC323" i="156"/>
  <c r="AB323" i="156"/>
  <c r="AA323" i="156"/>
  <c r="B323" i="156"/>
  <c r="AZ323" i="156" s="1"/>
  <c r="A323" i="156"/>
  <c r="AY322" i="156"/>
  <c r="AX322" i="156"/>
  <c r="AU322" i="156"/>
  <c r="AI322" i="156" s="1"/>
  <c r="AT322" i="156"/>
  <c r="AS322" i="156"/>
  <c r="AQ322" i="156"/>
  <c r="AP322" i="156"/>
  <c r="AL322" i="156"/>
  <c r="AK322" i="156"/>
  <c r="AH322" i="156"/>
  <c r="AG322" i="156"/>
  <c r="AF322" i="156"/>
  <c r="AE322" i="156"/>
  <c r="AD322" i="156"/>
  <c r="AC322" i="156"/>
  <c r="AB322" i="156"/>
  <c r="AA322" i="156"/>
  <c r="B322" i="156"/>
  <c r="AZ322" i="156" s="1"/>
  <c r="A322" i="156"/>
  <c r="AY321" i="156"/>
  <c r="AX321" i="156"/>
  <c r="AU321" i="156"/>
  <c r="AI321" i="156" s="1"/>
  <c r="AT321" i="156"/>
  <c r="AS321" i="156"/>
  <c r="AQ321" i="156"/>
  <c r="AP321" i="156"/>
  <c r="AO321" i="156"/>
  <c r="AN321" i="156"/>
  <c r="AM321" i="156"/>
  <c r="AL321" i="156"/>
  <c r="AH321" i="156"/>
  <c r="AG321" i="156"/>
  <c r="AF321" i="156"/>
  <c r="AE321" i="156"/>
  <c r="AD321" i="156"/>
  <c r="AC321" i="156"/>
  <c r="AB321" i="156"/>
  <c r="AA321" i="156"/>
  <c r="B321" i="156"/>
  <c r="AW321" i="156" s="1"/>
  <c r="A321" i="156"/>
  <c r="AX320" i="156"/>
  <c r="AU320" i="156"/>
  <c r="AT320" i="156"/>
  <c r="AS320" i="156"/>
  <c r="AQ320" i="156"/>
  <c r="AP320" i="156"/>
  <c r="AO320" i="156"/>
  <c r="AK320" i="156"/>
  <c r="AJ320" i="156"/>
  <c r="AI320" i="156"/>
  <c r="AH320" i="156"/>
  <c r="AG320" i="156"/>
  <c r="AF320" i="156"/>
  <c r="AE320" i="156"/>
  <c r="AD320" i="156"/>
  <c r="AC320" i="156"/>
  <c r="AB320" i="156"/>
  <c r="AA320" i="156"/>
  <c r="B320" i="156"/>
  <c r="AN320" i="156" s="1"/>
  <c r="A320" i="156"/>
  <c r="AU319" i="156"/>
  <c r="AI319" i="156" s="1"/>
  <c r="AT319" i="156"/>
  <c r="AS319" i="156"/>
  <c r="AQ319" i="156"/>
  <c r="AP319" i="156"/>
  <c r="AH319" i="156"/>
  <c r="AG319" i="156"/>
  <c r="AF319" i="156"/>
  <c r="AE319" i="156"/>
  <c r="AD319" i="156"/>
  <c r="AC319" i="156"/>
  <c r="AB319" i="156"/>
  <c r="AA319" i="156"/>
  <c r="B319" i="156"/>
  <c r="A319" i="156"/>
  <c r="AU318" i="156"/>
  <c r="AI318" i="156" s="1"/>
  <c r="AT318" i="156"/>
  <c r="AS318" i="156"/>
  <c r="AQ318" i="156"/>
  <c r="AP318" i="156"/>
  <c r="AO318" i="156"/>
  <c r="AK318" i="156"/>
  <c r="AH318" i="156"/>
  <c r="AG318" i="156"/>
  <c r="AF318" i="156"/>
  <c r="AE318" i="156"/>
  <c r="AD318" i="156"/>
  <c r="AC318" i="156"/>
  <c r="AB318" i="156"/>
  <c r="AA318" i="156"/>
  <c r="B318" i="156"/>
  <c r="A318" i="156"/>
  <c r="AY317" i="156"/>
  <c r="AX317" i="156"/>
  <c r="AU317" i="156"/>
  <c r="AI317" i="156" s="1"/>
  <c r="AT317" i="156"/>
  <c r="AS317" i="156"/>
  <c r="AQ317" i="156"/>
  <c r="AP317" i="156"/>
  <c r="AO317" i="156"/>
  <c r="AL317" i="156"/>
  <c r="AK317" i="156"/>
  <c r="AH317" i="156"/>
  <c r="AG317" i="156"/>
  <c r="AF317" i="156"/>
  <c r="AE317" i="156"/>
  <c r="AD317" i="156"/>
  <c r="AC317" i="156"/>
  <c r="AB317" i="156"/>
  <c r="AA317" i="156"/>
  <c r="B317" i="156"/>
  <c r="AZ317" i="156" s="1"/>
  <c r="A317" i="156"/>
  <c r="AU316" i="156"/>
  <c r="AI316" i="156" s="1"/>
  <c r="AT316" i="156"/>
  <c r="AS316" i="156"/>
  <c r="AQ316" i="156"/>
  <c r="AP316" i="156"/>
  <c r="AH316" i="156"/>
  <c r="AG316" i="156"/>
  <c r="AF316" i="156"/>
  <c r="AE316" i="156"/>
  <c r="AD316" i="156"/>
  <c r="AC316" i="156"/>
  <c r="AB316" i="156"/>
  <c r="AA316" i="156"/>
  <c r="B316" i="156"/>
  <c r="A316" i="156"/>
  <c r="AX315" i="156"/>
  <c r="AW315" i="156"/>
  <c r="AV315" i="156"/>
  <c r="AU315" i="156"/>
  <c r="AI315" i="156" s="1"/>
  <c r="AT315" i="156"/>
  <c r="AS315" i="156"/>
  <c r="AQ315" i="156"/>
  <c r="AP315" i="156"/>
  <c r="AO315" i="156"/>
  <c r="AH315" i="156"/>
  <c r="AG315" i="156"/>
  <c r="AF315" i="156"/>
  <c r="AE315" i="156"/>
  <c r="AD315" i="156"/>
  <c r="AC315" i="156"/>
  <c r="AB315" i="156"/>
  <c r="AA315" i="156"/>
  <c r="B315" i="156"/>
  <c r="A315" i="156"/>
  <c r="AU314" i="156"/>
  <c r="AI314" i="156" s="1"/>
  <c r="AT314" i="156"/>
  <c r="AS314" i="156"/>
  <c r="AQ314" i="156"/>
  <c r="AP314" i="156"/>
  <c r="AL314" i="156"/>
  <c r="AK314" i="156"/>
  <c r="AH314" i="156"/>
  <c r="AG314" i="156"/>
  <c r="AF314" i="156"/>
  <c r="AE314" i="156"/>
  <c r="AD314" i="156"/>
  <c r="AC314" i="156"/>
  <c r="AB314" i="156"/>
  <c r="AA314" i="156"/>
  <c r="B314" i="156"/>
  <c r="A314" i="156"/>
  <c r="AY313" i="156"/>
  <c r="AX313" i="156"/>
  <c r="AU313" i="156"/>
  <c r="AI313" i="156" s="1"/>
  <c r="AT313" i="156"/>
  <c r="AS313" i="156"/>
  <c r="AQ313" i="156"/>
  <c r="AP313" i="156"/>
  <c r="AO313" i="156"/>
  <c r="AN313" i="156"/>
  <c r="AM313" i="156"/>
  <c r="AL313" i="156"/>
  <c r="AH313" i="156"/>
  <c r="AG313" i="156"/>
  <c r="AF313" i="156"/>
  <c r="AE313" i="156"/>
  <c r="AD313" i="156"/>
  <c r="AC313" i="156"/>
  <c r="AB313" i="156"/>
  <c r="AA313" i="156"/>
  <c r="B313" i="156"/>
  <c r="AW313" i="156" s="1"/>
  <c r="A313" i="156"/>
  <c r="AY312" i="156"/>
  <c r="AX312" i="156"/>
  <c r="AU312" i="156"/>
  <c r="AT312" i="156"/>
  <c r="AS312" i="156"/>
  <c r="AQ312" i="156"/>
  <c r="AP312" i="156"/>
  <c r="AO312" i="156"/>
  <c r="AK312" i="156"/>
  <c r="AJ312" i="156"/>
  <c r="AI312" i="156"/>
  <c r="AH312" i="156"/>
  <c r="AG312" i="156"/>
  <c r="AF312" i="156"/>
  <c r="AE312" i="156"/>
  <c r="AD312" i="156"/>
  <c r="AC312" i="156"/>
  <c r="AB312" i="156"/>
  <c r="AA312" i="156"/>
  <c r="B312" i="156"/>
  <c r="AN312" i="156" s="1"/>
  <c r="A312" i="156"/>
  <c r="AU311" i="156"/>
  <c r="AI311" i="156" s="1"/>
  <c r="AT311" i="156"/>
  <c r="AS311" i="156"/>
  <c r="AQ311" i="156"/>
  <c r="AP311" i="156"/>
  <c r="AH311" i="156"/>
  <c r="AG311" i="156"/>
  <c r="AF311" i="156"/>
  <c r="AE311" i="156"/>
  <c r="AD311" i="156"/>
  <c r="AC311" i="156"/>
  <c r="AB311" i="156"/>
  <c r="AA311" i="156"/>
  <c r="B311" i="156"/>
  <c r="A311" i="156"/>
  <c r="AU310" i="156"/>
  <c r="AI310" i="156" s="1"/>
  <c r="AT310" i="156"/>
  <c r="AS310" i="156"/>
  <c r="AQ310" i="156"/>
  <c r="AP310" i="156"/>
  <c r="AO310" i="156"/>
  <c r="AL310" i="156"/>
  <c r="AK310" i="156"/>
  <c r="AH310" i="156"/>
  <c r="AG310" i="156"/>
  <c r="AF310" i="156"/>
  <c r="AE310" i="156"/>
  <c r="AD310" i="156"/>
  <c r="AC310" i="156"/>
  <c r="AB310" i="156"/>
  <c r="AA310" i="156"/>
  <c r="B310" i="156"/>
  <c r="A310" i="156"/>
  <c r="AY309" i="156"/>
  <c r="AX309" i="156"/>
  <c r="AU309" i="156"/>
  <c r="AI309" i="156" s="1"/>
  <c r="AT309" i="156"/>
  <c r="AS309" i="156"/>
  <c r="AQ309" i="156"/>
  <c r="AP309" i="156"/>
  <c r="AO309" i="156"/>
  <c r="AL309" i="156"/>
  <c r="AK309" i="156"/>
  <c r="AH309" i="156"/>
  <c r="AG309" i="156"/>
  <c r="AF309" i="156"/>
  <c r="AE309" i="156"/>
  <c r="AD309" i="156"/>
  <c r="AC309" i="156"/>
  <c r="AB309" i="156"/>
  <c r="AA309" i="156"/>
  <c r="B309" i="156"/>
  <c r="AZ309" i="156" s="1"/>
  <c r="A309" i="156"/>
  <c r="AZ308" i="156"/>
  <c r="AU308" i="156"/>
  <c r="AI308" i="156" s="1"/>
  <c r="AT308" i="156"/>
  <c r="AS308" i="156"/>
  <c r="AQ308" i="156"/>
  <c r="AP308" i="156"/>
  <c r="AH308" i="156"/>
  <c r="AG308" i="156"/>
  <c r="AF308" i="156"/>
  <c r="AE308" i="156"/>
  <c r="AD308" i="156"/>
  <c r="AC308" i="156"/>
  <c r="AB308" i="156"/>
  <c r="AA308" i="156"/>
  <c r="B308" i="156"/>
  <c r="A308" i="156"/>
  <c r="AX307" i="156"/>
  <c r="AW307" i="156"/>
  <c r="AV307" i="156"/>
  <c r="AU307" i="156"/>
  <c r="AI307" i="156" s="1"/>
  <c r="AT307" i="156"/>
  <c r="AS307" i="156"/>
  <c r="AQ307" i="156"/>
  <c r="AP307" i="156"/>
  <c r="AO307" i="156"/>
  <c r="AH307" i="156"/>
  <c r="AG307" i="156"/>
  <c r="AF307" i="156"/>
  <c r="AE307" i="156"/>
  <c r="AD307" i="156"/>
  <c r="AC307" i="156"/>
  <c r="AB307" i="156"/>
  <c r="AA307" i="156"/>
  <c r="B307" i="156"/>
  <c r="A307" i="156"/>
  <c r="AU306" i="156"/>
  <c r="AI306" i="156" s="1"/>
  <c r="AT306" i="156"/>
  <c r="AS306" i="156"/>
  <c r="AQ306" i="156"/>
  <c r="AP306" i="156"/>
  <c r="AH306" i="156"/>
  <c r="AG306" i="156"/>
  <c r="AF306" i="156"/>
  <c r="AE306" i="156"/>
  <c r="AD306" i="156"/>
  <c r="AC306" i="156"/>
  <c r="AB306" i="156"/>
  <c r="AA306" i="156"/>
  <c r="B306" i="156"/>
  <c r="A306" i="156"/>
  <c r="AY305" i="156"/>
  <c r="AX305" i="156"/>
  <c r="AU305" i="156"/>
  <c r="AI305" i="156" s="1"/>
  <c r="AT305" i="156"/>
  <c r="AS305" i="156"/>
  <c r="AQ305" i="156"/>
  <c r="AP305" i="156"/>
  <c r="AO305" i="156"/>
  <c r="AN305" i="156"/>
  <c r="AM305" i="156"/>
  <c r="AL305" i="156"/>
  <c r="AH305" i="156"/>
  <c r="AG305" i="156"/>
  <c r="AF305" i="156"/>
  <c r="AE305" i="156"/>
  <c r="AD305" i="156"/>
  <c r="AC305" i="156"/>
  <c r="AB305" i="156"/>
  <c r="AA305" i="156"/>
  <c r="B305" i="156"/>
  <c r="AW305" i="156" s="1"/>
  <c r="A305" i="156"/>
  <c r="AY304" i="156"/>
  <c r="AX304" i="156"/>
  <c r="AU304" i="156"/>
  <c r="AT304" i="156"/>
  <c r="AS304" i="156"/>
  <c r="AQ304" i="156"/>
  <c r="AP304" i="156"/>
  <c r="AO304" i="156"/>
  <c r="AK304" i="156"/>
  <c r="AJ304" i="156"/>
  <c r="AI304" i="156"/>
  <c r="AH304" i="156"/>
  <c r="AG304" i="156"/>
  <c r="AF304" i="156"/>
  <c r="AE304" i="156"/>
  <c r="AD304" i="156"/>
  <c r="AC304" i="156"/>
  <c r="AB304" i="156"/>
  <c r="AA304" i="156"/>
  <c r="B304" i="156"/>
  <c r="AN304" i="156" s="1"/>
  <c r="A304" i="156"/>
  <c r="AU303" i="156"/>
  <c r="AI303" i="156" s="1"/>
  <c r="AT303" i="156"/>
  <c r="AS303" i="156"/>
  <c r="AQ303" i="156"/>
  <c r="AP303" i="156"/>
  <c r="AH303" i="156"/>
  <c r="AG303" i="156"/>
  <c r="AF303" i="156"/>
  <c r="AE303" i="156"/>
  <c r="AD303" i="156"/>
  <c r="AC303" i="156"/>
  <c r="AB303" i="156"/>
  <c r="AA303" i="156"/>
  <c r="B303" i="156"/>
  <c r="A303" i="156"/>
  <c r="AU302" i="156"/>
  <c r="AI302" i="156" s="1"/>
  <c r="AT302" i="156"/>
  <c r="AS302" i="156"/>
  <c r="AQ302" i="156"/>
  <c r="AP302" i="156"/>
  <c r="AO302" i="156"/>
  <c r="AL302" i="156"/>
  <c r="AK302" i="156"/>
  <c r="AH302" i="156"/>
  <c r="AG302" i="156"/>
  <c r="AF302" i="156"/>
  <c r="AE302" i="156"/>
  <c r="AD302" i="156"/>
  <c r="AC302" i="156"/>
  <c r="AB302" i="156"/>
  <c r="AA302" i="156"/>
  <c r="B302" i="156"/>
  <c r="A302" i="156"/>
  <c r="AY301" i="156"/>
  <c r="AX301" i="156"/>
  <c r="AU301" i="156"/>
  <c r="AI301" i="156" s="1"/>
  <c r="AT301" i="156"/>
  <c r="AS301" i="156"/>
  <c r="AQ301" i="156"/>
  <c r="AP301" i="156"/>
  <c r="AO301" i="156"/>
  <c r="AL301" i="156"/>
  <c r="AK301" i="156"/>
  <c r="AH301" i="156"/>
  <c r="AG301" i="156"/>
  <c r="AF301" i="156"/>
  <c r="AE301" i="156"/>
  <c r="AD301" i="156"/>
  <c r="AC301" i="156"/>
  <c r="AB301" i="156"/>
  <c r="AA301" i="156"/>
  <c r="B301" i="156"/>
  <c r="AZ301" i="156" s="1"/>
  <c r="A301" i="156"/>
  <c r="AZ300" i="156"/>
  <c r="AY300" i="156"/>
  <c r="AW300" i="156"/>
  <c r="AU300" i="156"/>
  <c r="AI300" i="156" s="1"/>
  <c r="AT300" i="156"/>
  <c r="AS300" i="156"/>
  <c r="AQ300" i="156"/>
  <c r="AP300" i="156"/>
  <c r="AH300" i="156"/>
  <c r="AG300" i="156"/>
  <c r="AF300" i="156"/>
  <c r="AE300" i="156"/>
  <c r="AD300" i="156"/>
  <c r="AC300" i="156"/>
  <c r="AB300" i="156"/>
  <c r="AA300" i="156"/>
  <c r="B300" i="156"/>
  <c r="A300" i="156"/>
  <c r="AX299" i="156"/>
  <c r="AW299" i="156"/>
  <c r="AV299" i="156"/>
  <c r="AU299" i="156"/>
  <c r="AI299" i="156" s="1"/>
  <c r="AT299" i="156"/>
  <c r="AS299" i="156"/>
  <c r="AQ299" i="156"/>
  <c r="AP299" i="156"/>
  <c r="AO299" i="156"/>
  <c r="AH299" i="156"/>
  <c r="AG299" i="156"/>
  <c r="AF299" i="156"/>
  <c r="AE299" i="156"/>
  <c r="AD299" i="156"/>
  <c r="AC299" i="156"/>
  <c r="AB299" i="156"/>
  <c r="AA299" i="156"/>
  <c r="B299" i="156"/>
  <c r="A299" i="156"/>
  <c r="AY298" i="156"/>
  <c r="AU298" i="156"/>
  <c r="AI298" i="156" s="1"/>
  <c r="AT298" i="156"/>
  <c r="AS298" i="156"/>
  <c r="AQ298" i="156"/>
  <c r="AP298" i="156"/>
  <c r="AH298" i="156"/>
  <c r="AG298" i="156"/>
  <c r="AF298" i="156"/>
  <c r="AE298" i="156"/>
  <c r="AD298" i="156"/>
  <c r="AC298" i="156"/>
  <c r="AB298" i="156"/>
  <c r="AA298" i="156"/>
  <c r="B298" i="156"/>
  <c r="A298" i="156"/>
  <c r="AY297" i="156"/>
  <c r="AX297" i="156"/>
  <c r="AU297" i="156"/>
  <c r="AI297" i="156" s="1"/>
  <c r="AT297" i="156"/>
  <c r="AS297" i="156"/>
  <c r="AQ297" i="156"/>
  <c r="AP297" i="156"/>
  <c r="AO297" i="156"/>
  <c r="AN297" i="156"/>
  <c r="AL297" i="156"/>
  <c r="AH297" i="156"/>
  <c r="AG297" i="156"/>
  <c r="AF297" i="156"/>
  <c r="AE297" i="156"/>
  <c r="AD297" i="156"/>
  <c r="AC297" i="156"/>
  <c r="AB297" i="156"/>
  <c r="AA297" i="156"/>
  <c r="B297" i="156"/>
  <c r="A297" i="156"/>
  <c r="AY296" i="156"/>
  <c r="AX296" i="156"/>
  <c r="AU296" i="156"/>
  <c r="AT296" i="156"/>
  <c r="AS296" i="156"/>
  <c r="AQ296" i="156"/>
  <c r="AP296" i="156"/>
  <c r="AO296" i="156"/>
  <c r="AK296" i="156"/>
  <c r="AJ296" i="156"/>
  <c r="AI296" i="156"/>
  <c r="AH296" i="156"/>
  <c r="AG296" i="156"/>
  <c r="AF296" i="156"/>
  <c r="AE296" i="156"/>
  <c r="AD296" i="156"/>
  <c r="AC296" i="156"/>
  <c r="AB296" i="156"/>
  <c r="AA296" i="156"/>
  <c r="B296" i="156"/>
  <c r="AN296" i="156" s="1"/>
  <c r="A296" i="156"/>
  <c r="AU295" i="156"/>
  <c r="AI295" i="156" s="1"/>
  <c r="AT295" i="156"/>
  <c r="AS295" i="156"/>
  <c r="AQ295" i="156"/>
  <c r="AP295" i="156"/>
  <c r="AH295" i="156"/>
  <c r="AG295" i="156"/>
  <c r="AF295" i="156"/>
  <c r="AE295" i="156"/>
  <c r="AD295" i="156"/>
  <c r="AC295" i="156"/>
  <c r="AB295" i="156"/>
  <c r="AA295" i="156"/>
  <c r="B295" i="156"/>
  <c r="A295" i="156"/>
  <c r="AU294" i="156"/>
  <c r="AI294" i="156" s="1"/>
  <c r="AT294" i="156"/>
  <c r="AS294" i="156"/>
  <c r="AQ294" i="156"/>
  <c r="AP294" i="156"/>
  <c r="AO294" i="156"/>
  <c r="AL294" i="156"/>
  <c r="AK294" i="156"/>
  <c r="AH294" i="156"/>
  <c r="AG294" i="156"/>
  <c r="AF294" i="156"/>
  <c r="AE294" i="156"/>
  <c r="AD294" i="156"/>
  <c r="AC294" i="156"/>
  <c r="AB294" i="156"/>
  <c r="AA294" i="156"/>
  <c r="B294" i="156"/>
  <c r="A294" i="156"/>
  <c r="AY293" i="156"/>
  <c r="AX293" i="156"/>
  <c r="AU293" i="156"/>
  <c r="AI293" i="156" s="1"/>
  <c r="AT293" i="156"/>
  <c r="AS293" i="156"/>
  <c r="AQ293" i="156"/>
  <c r="AP293" i="156"/>
  <c r="AO293" i="156"/>
  <c r="AL293" i="156"/>
  <c r="AK293" i="156"/>
  <c r="AH293" i="156"/>
  <c r="AG293" i="156"/>
  <c r="AF293" i="156"/>
  <c r="AE293" i="156"/>
  <c r="AD293" i="156"/>
  <c r="AC293" i="156"/>
  <c r="AB293" i="156"/>
  <c r="AA293" i="156"/>
  <c r="B293" i="156"/>
  <c r="AZ293" i="156" s="1"/>
  <c r="A293" i="156"/>
  <c r="AZ292" i="156"/>
  <c r="AY292" i="156"/>
  <c r="AU292" i="156"/>
  <c r="AI292" i="156" s="1"/>
  <c r="AT292" i="156"/>
  <c r="AS292" i="156"/>
  <c r="AQ292" i="156"/>
  <c r="AP292" i="156"/>
  <c r="AH292" i="156"/>
  <c r="AG292" i="156"/>
  <c r="AF292" i="156"/>
  <c r="AE292" i="156"/>
  <c r="AD292" i="156"/>
  <c r="AC292" i="156"/>
  <c r="AB292" i="156"/>
  <c r="AA292" i="156"/>
  <c r="B292" i="156"/>
  <c r="A292" i="156"/>
  <c r="AX291" i="156"/>
  <c r="AW291" i="156"/>
  <c r="AV291" i="156"/>
  <c r="AU291" i="156"/>
  <c r="AI291" i="156" s="1"/>
  <c r="AT291" i="156"/>
  <c r="AS291" i="156"/>
  <c r="AQ291" i="156"/>
  <c r="AP291" i="156"/>
  <c r="AO291" i="156"/>
  <c r="AH291" i="156"/>
  <c r="AG291" i="156"/>
  <c r="AF291" i="156"/>
  <c r="AE291" i="156"/>
  <c r="AD291" i="156"/>
  <c r="AC291" i="156"/>
  <c r="AB291" i="156"/>
  <c r="AA291" i="156"/>
  <c r="B291" i="156"/>
  <c r="A291" i="156"/>
  <c r="AU290" i="156"/>
  <c r="AI290" i="156" s="1"/>
  <c r="AT290" i="156"/>
  <c r="AS290" i="156"/>
  <c r="AQ290" i="156"/>
  <c r="AP290" i="156"/>
  <c r="AH290" i="156"/>
  <c r="AG290" i="156"/>
  <c r="AF290" i="156"/>
  <c r="AE290" i="156"/>
  <c r="AD290" i="156"/>
  <c r="AC290" i="156"/>
  <c r="AB290" i="156"/>
  <c r="AA290" i="156"/>
  <c r="B290" i="156"/>
  <c r="A290" i="156"/>
  <c r="AX289" i="156"/>
  <c r="AU289" i="156"/>
  <c r="AI289" i="156" s="1"/>
  <c r="AT289" i="156"/>
  <c r="AS289" i="156"/>
  <c r="AQ289" i="156"/>
  <c r="AP289" i="156"/>
  <c r="AH289" i="156"/>
  <c r="AG289" i="156"/>
  <c r="AF289" i="156"/>
  <c r="AE289" i="156"/>
  <c r="AD289" i="156"/>
  <c r="AC289" i="156"/>
  <c r="AB289" i="156"/>
  <c r="AA289" i="156"/>
  <c r="B289" i="156"/>
  <c r="AY289" i="156" s="1"/>
  <c r="A289" i="156"/>
  <c r="AY288" i="156"/>
  <c r="AX288" i="156"/>
  <c r="AU288" i="156"/>
  <c r="AI288" i="156" s="1"/>
  <c r="AT288" i="156"/>
  <c r="AS288" i="156"/>
  <c r="AQ288" i="156"/>
  <c r="AP288" i="156"/>
  <c r="AO288" i="156"/>
  <c r="AK288" i="156"/>
  <c r="AJ288" i="156"/>
  <c r="AH288" i="156"/>
  <c r="AG288" i="156"/>
  <c r="AF288" i="156"/>
  <c r="AE288" i="156"/>
  <c r="AD288" i="156"/>
  <c r="AC288" i="156"/>
  <c r="AB288" i="156"/>
  <c r="AA288" i="156"/>
  <c r="B288" i="156"/>
  <c r="AN288" i="156" s="1"/>
  <c r="A288" i="156"/>
  <c r="AU287" i="156"/>
  <c r="AI287" i="156" s="1"/>
  <c r="AT287" i="156"/>
  <c r="AS287" i="156"/>
  <c r="AQ287" i="156"/>
  <c r="AP287" i="156"/>
  <c r="AH287" i="156"/>
  <c r="AG287" i="156"/>
  <c r="AF287" i="156"/>
  <c r="AE287" i="156"/>
  <c r="AD287" i="156"/>
  <c r="AC287" i="156"/>
  <c r="AB287" i="156"/>
  <c r="AA287" i="156"/>
  <c r="B287" i="156"/>
  <c r="A287" i="156"/>
  <c r="AX286" i="156"/>
  <c r="AU286" i="156"/>
  <c r="AI286" i="156" s="1"/>
  <c r="AT286" i="156"/>
  <c r="AS286" i="156"/>
  <c r="AQ286" i="156"/>
  <c r="AP286" i="156"/>
  <c r="AO286" i="156"/>
  <c r="AL286" i="156"/>
  <c r="AH286" i="156"/>
  <c r="AG286" i="156"/>
  <c r="AF286" i="156"/>
  <c r="AE286" i="156"/>
  <c r="AD286" i="156"/>
  <c r="AC286" i="156"/>
  <c r="AB286" i="156"/>
  <c r="AA286" i="156"/>
  <c r="B286" i="156"/>
  <c r="A286" i="156"/>
  <c r="AY285" i="156"/>
  <c r="AX285" i="156"/>
  <c r="AU285" i="156"/>
  <c r="AI285" i="156" s="1"/>
  <c r="AT285" i="156"/>
  <c r="AS285" i="156"/>
  <c r="AQ285" i="156"/>
  <c r="AP285" i="156"/>
  <c r="AO285" i="156"/>
  <c r="AL285" i="156"/>
  <c r="AK285" i="156"/>
  <c r="AH285" i="156"/>
  <c r="AG285" i="156"/>
  <c r="AF285" i="156"/>
  <c r="AE285" i="156"/>
  <c r="AD285" i="156"/>
  <c r="AC285" i="156"/>
  <c r="AB285" i="156"/>
  <c r="AA285" i="156"/>
  <c r="B285" i="156"/>
  <c r="AZ285" i="156" s="1"/>
  <c r="A285" i="156"/>
  <c r="AU284" i="156"/>
  <c r="AI284" i="156" s="1"/>
  <c r="AT284" i="156"/>
  <c r="AS284" i="156"/>
  <c r="AQ284" i="156"/>
  <c r="AP284" i="156"/>
  <c r="AH284" i="156"/>
  <c r="AG284" i="156"/>
  <c r="AF284" i="156"/>
  <c r="AE284" i="156"/>
  <c r="AD284" i="156"/>
  <c r="AC284" i="156"/>
  <c r="AB284" i="156"/>
  <c r="AA284" i="156"/>
  <c r="B284" i="156"/>
  <c r="A284" i="156"/>
  <c r="AX283" i="156"/>
  <c r="AW283" i="156"/>
  <c r="AV283" i="156"/>
  <c r="AU283" i="156"/>
  <c r="AI283" i="156" s="1"/>
  <c r="AT283" i="156"/>
  <c r="AS283" i="156"/>
  <c r="AQ283" i="156"/>
  <c r="AP283" i="156"/>
  <c r="AO283" i="156"/>
  <c r="AK283" i="156"/>
  <c r="AH283" i="156"/>
  <c r="AG283" i="156"/>
  <c r="AF283" i="156"/>
  <c r="AE283" i="156"/>
  <c r="AD283" i="156"/>
  <c r="AC283" i="156"/>
  <c r="AB283" i="156"/>
  <c r="AA283" i="156"/>
  <c r="B283" i="156"/>
  <c r="A283" i="156"/>
  <c r="AU282" i="156"/>
  <c r="AI282" i="156" s="1"/>
  <c r="AT282" i="156"/>
  <c r="AS282" i="156"/>
  <c r="AQ282" i="156"/>
  <c r="AP282" i="156"/>
  <c r="AL282" i="156"/>
  <c r="AH282" i="156"/>
  <c r="AG282" i="156"/>
  <c r="AF282" i="156"/>
  <c r="AE282" i="156"/>
  <c r="AD282" i="156"/>
  <c r="AC282" i="156"/>
  <c r="AB282" i="156"/>
  <c r="AA282" i="156"/>
  <c r="B282" i="156"/>
  <c r="A282" i="156"/>
  <c r="AY281" i="156"/>
  <c r="AX281" i="156"/>
  <c r="AU281" i="156"/>
  <c r="AI281" i="156" s="1"/>
  <c r="AT281" i="156"/>
  <c r="AS281" i="156"/>
  <c r="AQ281" i="156"/>
  <c r="AP281" i="156"/>
  <c r="AH281" i="156"/>
  <c r="AG281" i="156"/>
  <c r="AF281" i="156"/>
  <c r="AE281" i="156"/>
  <c r="AD281" i="156"/>
  <c r="AC281" i="156"/>
  <c r="AB281" i="156"/>
  <c r="AA281" i="156"/>
  <c r="B281" i="156"/>
  <c r="A281" i="156"/>
  <c r="AY280" i="156"/>
  <c r="AX280" i="156"/>
  <c r="AU280" i="156"/>
  <c r="AT280" i="156"/>
  <c r="AS280" i="156"/>
  <c r="AQ280" i="156"/>
  <c r="AP280" i="156"/>
  <c r="AO280" i="156"/>
  <c r="AN280" i="156"/>
  <c r="AK280" i="156"/>
  <c r="AJ280" i="156"/>
  <c r="AI280" i="156"/>
  <c r="AH280" i="156"/>
  <c r="AG280" i="156"/>
  <c r="AF280" i="156"/>
  <c r="AE280" i="156"/>
  <c r="AD280" i="156"/>
  <c r="AC280" i="156"/>
  <c r="AB280" i="156"/>
  <c r="AA280" i="156"/>
  <c r="B280" i="156"/>
  <c r="AM280" i="156" s="1"/>
  <c r="A280" i="156"/>
  <c r="AU279" i="156"/>
  <c r="AI279" i="156" s="1"/>
  <c r="AT279" i="156"/>
  <c r="AS279" i="156"/>
  <c r="AQ279" i="156"/>
  <c r="AP279" i="156"/>
  <c r="AL279" i="156"/>
  <c r="AH279" i="156"/>
  <c r="AG279" i="156"/>
  <c r="AF279" i="156"/>
  <c r="AE279" i="156"/>
  <c r="AD279" i="156"/>
  <c r="AC279" i="156"/>
  <c r="AB279" i="156"/>
  <c r="AA279" i="156"/>
  <c r="B279" i="156"/>
  <c r="A279" i="156"/>
  <c r="AX278" i="156"/>
  <c r="AU278" i="156"/>
  <c r="AI278" i="156" s="1"/>
  <c r="AT278" i="156"/>
  <c r="AS278" i="156"/>
  <c r="AQ278" i="156"/>
  <c r="AP278" i="156"/>
  <c r="AH278" i="156"/>
  <c r="AG278" i="156"/>
  <c r="AF278" i="156"/>
  <c r="AE278" i="156"/>
  <c r="AD278" i="156"/>
  <c r="AC278" i="156"/>
  <c r="AB278" i="156"/>
  <c r="AA278" i="156"/>
  <c r="B278" i="156"/>
  <c r="A278" i="156"/>
  <c r="AY277" i="156"/>
  <c r="AX277" i="156"/>
  <c r="AU277" i="156"/>
  <c r="AT277" i="156"/>
  <c r="AS277" i="156"/>
  <c r="AQ277" i="156"/>
  <c r="AP277" i="156"/>
  <c r="AO277" i="156"/>
  <c r="AL277" i="156"/>
  <c r="AK277" i="156"/>
  <c r="AI277" i="156"/>
  <c r="AH277" i="156"/>
  <c r="AG277" i="156"/>
  <c r="AF277" i="156"/>
  <c r="AE277" i="156"/>
  <c r="AD277" i="156"/>
  <c r="AC277" i="156"/>
  <c r="AB277" i="156"/>
  <c r="AA277" i="156"/>
  <c r="B277" i="156"/>
  <c r="AZ277" i="156" s="1"/>
  <c r="A277" i="156"/>
  <c r="AU276" i="156"/>
  <c r="AI276" i="156" s="1"/>
  <c r="AT276" i="156"/>
  <c r="AS276" i="156"/>
  <c r="AQ276" i="156"/>
  <c r="AP276" i="156"/>
  <c r="AH276" i="156"/>
  <c r="AG276" i="156"/>
  <c r="AF276" i="156"/>
  <c r="AE276" i="156"/>
  <c r="AD276" i="156"/>
  <c r="AC276" i="156"/>
  <c r="AB276" i="156"/>
  <c r="AA276" i="156"/>
  <c r="B276" i="156"/>
  <c r="A276" i="156"/>
  <c r="AU275" i="156"/>
  <c r="AI275" i="156" s="1"/>
  <c r="AT275" i="156"/>
  <c r="AS275" i="156"/>
  <c r="AQ275" i="156"/>
  <c r="AP275" i="156"/>
  <c r="AH275" i="156"/>
  <c r="AG275" i="156"/>
  <c r="AF275" i="156"/>
  <c r="AE275" i="156"/>
  <c r="AD275" i="156"/>
  <c r="AC275" i="156"/>
  <c r="AB275" i="156"/>
  <c r="AA275" i="156"/>
  <c r="B275" i="156"/>
  <c r="A275" i="156"/>
  <c r="AY274" i="156"/>
  <c r="AX274" i="156"/>
  <c r="AW274" i="156"/>
  <c r="AU274" i="156"/>
  <c r="AT274" i="156"/>
  <c r="AS274" i="156"/>
  <c r="AQ274" i="156"/>
  <c r="AP274" i="156"/>
  <c r="AN274" i="156"/>
  <c r="AL274" i="156"/>
  <c r="AK274" i="156"/>
  <c r="AI274" i="156"/>
  <c r="AH274" i="156"/>
  <c r="AG274" i="156"/>
  <c r="AF274" i="156"/>
  <c r="AE274" i="156"/>
  <c r="AD274" i="156"/>
  <c r="AC274" i="156"/>
  <c r="AB274" i="156"/>
  <c r="AA274" i="156"/>
  <c r="B274" i="156"/>
  <c r="A274" i="156"/>
  <c r="AU273" i="156"/>
  <c r="AI273" i="156" s="1"/>
  <c r="AT273" i="156"/>
  <c r="AS273" i="156"/>
  <c r="AQ273" i="156"/>
  <c r="AP273" i="156"/>
  <c r="AH273" i="156"/>
  <c r="AG273" i="156"/>
  <c r="AF273" i="156"/>
  <c r="AE273" i="156"/>
  <c r="AD273" i="156"/>
  <c r="AC273" i="156"/>
  <c r="AB273" i="156"/>
  <c r="AA273" i="156"/>
  <c r="B273" i="156"/>
  <c r="A273" i="156"/>
  <c r="AY272" i="156"/>
  <c r="AX272" i="156"/>
  <c r="AV272" i="156"/>
  <c r="AU272" i="156"/>
  <c r="AT272" i="156"/>
  <c r="AS272" i="156"/>
  <c r="AQ272" i="156"/>
  <c r="AP272" i="156"/>
  <c r="AO272" i="156"/>
  <c r="AN272" i="156"/>
  <c r="AK272" i="156"/>
  <c r="AJ272" i="156"/>
  <c r="AI272" i="156"/>
  <c r="AH272" i="156"/>
  <c r="AG272" i="156"/>
  <c r="AF272" i="156"/>
  <c r="AE272" i="156"/>
  <c r="AD272" i="156"/>
  <c r="AC272" i="156"/>
  <c r="AB272" i="156"/>
  <c r="AA272" i="156"/>
  <c r="B272" i="156"/>
  <c r="AM272" i="156" s="1"/>
  <c r="A272" i="156"/>
  <c r="AY271" i="156"/>
  <c r="AX271" i="156"/>
  <c r="AU271" i="156"/>
  <c r="AI271" i="156" s="1"/>
  <c r="AT271" i="156"/>
  <c r="AS271" i="156"/>
  <c r="AQ271" i="156"/>
  <c r="AP271" i="156"/>
  <c r="AO271" i="156"/>
  <c r="AL271" i="156"/>
  <c r="AK271" i="156"/>
  <c r="AH271" i="156"/>
  <c r="AG271" i="156"/>
  <c r="AF271" i="156"/>
  <c r="AE271" i="156"/>
  <c r="AD271" i="156"/>
  <c r="AC271" i="156"/>
  <c r="AB271" i="156"/>
  <c r="AA271" i="156"/>
  <c r="B271" i="156"/>
  <c r="A271" i="156"/>
  <c r="AZ270" i="156"/>
  <c r="AU270" i="156"/>
  <c r="AI270" i="156" s="1"/>
  <c r="AT270" i="156"/>
  <c r="AS270" i="156"/>
  <c r="AQ270" i="156"/>
  <c r="AP270" i="156"/>
  <c r="AO270" i="156"/>
  <c r="AM270" i="156"/>
  <c r="AL270" i="156"/>
  <c r="AK270" i="156"/>
  <c r="AH270" i="156"/>
  <c r="AG270" i="156"/>
  <c r="AF270" i="156"/>
  <c r="AE270" i="156"/>
  <c r="AD270" i="156"/>
  <c r="AC270" i="156"/>
  <c r="AB270" i="156"/>
  <c r="AA270" i="156"/>
  <c r="B270" i="156"/>
  <c r="AX270" i="156" s="1"/>
  <c r="A270" i="156"/>
  <c r="AY269" i="156"/>
  <c r="AX269" i="156"/>
  <c r="AV269" i="156"/>
  <c r="AU269" i="156"/>
  <c r="AT269" i="156"/>
  <c r="AS269" i="156"/>
  <c r="AQ269" i="156"/>
  <c r="AP269" i="156"/>
  <c r="AO269" i="156"/>
  <c r="AL269" i="156"/>
  <c r="AK269" i="156"/>
  <c r="AI269" i="156"/>
  <c r="AH269" i="156"/>
  <c r="AG269" i="156"/>
  <c r="AF269" i="156"/>
  <c r="AE269" i="156"/>
  <c r="AD269" i="156"/>
  <c r="AC269" i="156"/>
  <c r="AB269" i="156"/>
  <c r="AA269" i="156"/>
  <c r="B269" i="156"/>
  <c r="AZ269" i="156" s="1"/>
  <c r="A269" i="156"/>
  <c r="AZ268" i="156"/>
  <c r="AY268" i="156"/>
  <c r="AW268" i="156"/>
  <c r="AU268" i="156"/>
  <c r="AI268" i="156" s="1"/>
  <c r="AT268" i="156"/>
  <c r="AS268" i="156"/>
  <c r="AQ268" i="156"/>
  <c r="AP268" i="156"/>
  <c r="AH268" i="156"/>
  <c r="AG268" i="156"/>
  <c r="AF268" i="156"/>
  <c r="AE268" i="156"/>
  <c r="AD268" i="156"/>
  <c r="AC268" i="156"/>
  <c r="AB268" i="156"/>
  <c r="AA268" i="156"/>
  <c r="B268" i="156"/>
  <c r="A268" i="156"/>
  <c r="AX267" i="156"/>
  <c r="AW267" i="156"/>
  <c r="AV267" i="156"/>
  <c r="AU267" i="156"/>
  <c r="AI267" i="156" s="1"/>
  <c r="AT267" i="156"/>
  <c r="AS267" i="156"/>
  <c r="AQ267" i="156"/>
  <c r="AP267" i="156"/>
  <c r="AO267" i="156"/>
  <c r="AM267" i="156"/>
  <c r="AK267" i="156"/>
  <c r="AH267" i="156"/>
  <c r="AG267" i="156"/>
  <c r="AF267" i="156"/>
  <c r="AE267" i="156"/>
  <c r="AD267" i="156"/>
  <c r="AC267" i="156"/>
  <c r="AB267" i="156"/>
  <c r="AA267" i="156"/>
  <c r="B267" i="156"/>
  <c r="A267" i="156"/>
  <c r="AU266" i="156"/>
  <c r="AT266" i="156"/>
  <c r="AS266" i="156"/>
  <c r="AQ266" i="156"/>
  <c r="AP266" i="156"/>
  <c r="AK266" i="156"/>
  <c r="AI266" i="156"/>
  <c r="AH266" i="156"/>
  <c r="AG266" i="156"/>
  <c r="AF266" i="156"/>
  <c r="AE266" i="156"/>
  <c r="AD266" i="156"/>
  <c r="AC266" i="156"/>
  <c r="AB266" i="156"/>
  <c r="AA266" i="156"/>
  <c r="B266" i="156"/>
  <c r="A266" i="156"/>
  <c r="AZ265" i="156"/>
  <c r="AY265" i="156"/>
  <c r="AX265" i="156"/>
  <c r="AU265" i="156"/>
  <c r="AI265" i="156" s="1"/>
  <c r="AT265" i="156"/>
  <c r="AS265" i="156"/>
  <c r="AQ265" i="156"/>
  <c r="AP265" i="156"/>
  <c r="AH265" i="156"/>
  <c r="AG265" i="156"/>
  <c r="AF265" i="156"/>
  <c r="AE265" i="156"/>
  <c r="AD265" i="156"/>
  <c r="AC265" i="156"/>
  <c r="AB265" i="156"/>
  <c r="AA265" i="156"/>
  <c r="B265" i="156"/>
  <c r="A265" i="156"/>
  <c r="AY264" i="156"/>
  <c r="AX264" i="156"/>
  <c r="AV264" i="156"/>
  <c r="AU264" i="156"/>
  <c r="AI264" i="156" s="1"/>
  <c r="AT264" i="156"/>
  <c r="AS264" i="156"/>
  <c r="AQ264" i="156"/>
  <c r="AP264" i="156"/>
  <c r="AO264" i="156"/>
  <c r="AN264" i="156"/>
  <c r="AK264" i="156"/>
  <c r="AJ264" i="156"/>
  <c r="AH264" i="156"/>
  <c r="AG264" i="156"/>
  <c r="AF264" i="156"/>
  <c r="AE264" i="156"/>
  <c r="AD264" i="156"/>
  <c r="AC264" i="156"/>
  <c r="AB264" i="156"/>
  <c r="AA264" i="156"/>
  <c r="B264" i="156"/>
  <c r="AM264" i="156" s="1"/>
  <c r="A264" i="156"/>
  <c r="AU263" i="156"/>
  <c r="AI263" i="156" s="1"/>
  <c r="AT263" i="156"/>
  <c r="AS263" i="156"/>
  <c r="AQ263" i="156"/>
  <c r="AP263" i="156"/>
  <c r="AK263" i="156"/>
  <c r="AH263" i="156"/>
  <c r="AG263" i="156"/>
  <c r="AF263" i="156"/>
  <c r="AE263" i="156"/>
  <c r="AD263" i="156"/>
  <c r="AC263" i="156"/>
  <c r="AB263" i="156"/>
  <c r="AA263" i="156"/>
  <c r="B263" i="156"/>
  <c r="A263" i="156"/>
  <c r="AZ262" i="156"/>
  <c r="AX262" i="156"/>
  <c r="AU262" i="156"/>
  <c r="AI262" i="156" s="1"/>
  <c r="AT262" i="156"/>
  <c r="AS262" i="156"/>
  <c r="AQ262" i="156"/>
  <c r="AP262" i="156"/>
  <c r="AH262" i="156"/>
  <c r="AG262" i="156"/>
  <c r="AF262" i="156"/>
  <c r="AE262" i="156"/>
  <c r="AD262" i="156"/>
  <c r="AC262" i="156"/>
  <c r="AB262" i="156"/>
  <c r="AA262" i="156"/>
  <c r="B262" i="156"/>
  <c r="A262" i="156"/>
  <c r="AY261" i="156"/>
  <c r="AX261" i="156"/>
  <c r="AV261" i="156"/>
  <c r="AU261" i="156"/>
  <c r="AT261" i="156"/>
  <c r="AS261" i="156"/>
  <c r="AQ261" i="156"/>
  <c r="AP261" i="156"/>
  <c r="AO261" i="156"/>
  <c r="AL261" i="156"/>
  <c r="AK261" i="156"/>
  <c r="AI261" i="156"/>
  <c r="AH261" i="156"/>
  <c r="AG261" i="156"/>
  <c r="AF261" i="156"/>
  <c r="AE261" i="156"/>
  <c r="AD261" i="156"/>
  <c r="AC261" i="156"/>
  <c r="AB261" i="156"/>
  <c r="AA261" i="156"/>
  <c r="B261" i="156"/>
  <c r="AZ261" i="156" s="1"/>
  <c r="A261" i="156"/>
  <c r="AU260" i="156"/>
  <c r="AI260" i="156" s="1"/>
  <c r="AT260" i="156"/>
  <c r="AS260" i="156"/>
  <c r="AQ260" i="156"/>
  <c r="AP260" i="156"/>
  <c r="AH260" i="156"/>
  <c r="AG260" i="156"/>
  <c r="AF260" i="156"/>
  <c r="AE260" i="156"/>
  <c r="AD260" i="156"/>
  <c r="AC260" i="156"/>
  <c r="AB260" i="156"/>
  <c r="AA260" i="156"/>
  <c r="B260" i="156"/>
  <c r="A260" i="156"/>
  <c r="AU259" i="156"/>
  <c r="AI259" i="156" s="1"/>
  <c r="AT259" i="156"/>
  <c r="AS259" i="156"/>
  <c r="AQ259" i="156"/>
  <c r="AP259" i="156"/>
  <c r="AL259" i="156"/>
  <c r="AH259" i="156"/>
  <c r="AG259" i="156"/>
  <c r="AF259" i="156"/>
  <c r="AE259" i="156"/>
  <c r="AD259" i="156"/>
  <c r="AC259" i="156"/>
  <c r="AB259" i="156"/>
  <c r="AA259" i="156"/>
  <c r="B259" i="156"/>
  <c r="A259" i="156"/>
  <c r="AU258" i="156"/>
  <c r="AT258" i="156"/>
  <c r="AS258" i="156"/>
  <c r="AQ258" i="156"/>
  <c r="AP258" i="156"/>
  <c r="AI258" i="156"/>
  <c r="AH258" i="156"/>
  <c r="AG258" i="156"/>
  <c r="AF258" i="156"/>
  <c r="AE258" i="156"/>
  <c r="AD258" i="156"/>
  <c r="AC258" i="156"/>
  <c r="AB258" i="156"/>
  <c r="AA258" i="156"/>
  <c r="B258" i="156"/>
  <c r="A258" i="156"/>
  <c r="AZ257" i="156"/>
  <c r="AY257" i="156"/>
  <c r="AX257" i="156"/>
  <c r="AU257" i="156"/>
  <c r="AI257" i="156" s="1"/>
  <c r="AT257" i="156"/>
  <c r="AS257" i="156"/>
  <c r="AQ257" i="156"/>
  <c r="AP257" i="156"/>
  <c r="AO257" i="156"/>
  <c r="AN257" i="156"/>
  <c r="AM257" i="156"/>
  <c r="AL257" i="156"/>
  <c r="AJ257" i="156"/>
  <c r="AH257" i="156"/>
  <c r="AG257" i="156"/>
  <c r="AF257" i="156"/>
  <c r="AE257" i="156"/>
  <c r="AD257" i="156"/>
  <c r="AC257" i="156"/>
  <c r="AB257" i="156"/>
  <c r="AA257" i="156"/>
  <c r="B257" i="156"/>
  <c r="A257" i="156"/>
  <c r="AU256" i="156"/>
  <c r="AT256" i="156"/>
  <c r="AS256" i="156"/>
  <c r="AQ256" i="156"/>
  <c r="AP256" i="156"/>
  <c r="AJ256" i="156"/>
  <c r="AI256" i="156"/>
  <c r="AH256" i="156"/>
  <c r="AG256" i="156"/>
  <c r="AF256" i="156"/>
  <c r="AE256" i="156"/>
  <c r="AD256" i="156"/>
  <c r="AC256" i="156"/>
  <c r="AB256" i="156"/>
  <c r="AA256" i="156"/>
  <c r="B256" i="156"/>
  <c r="A256" i="156"/>
  <c r="AY255" i="156"/>
  <c r="AX255" i="156"/>
  <c r="AU255" i="156"/>
  <c r="AI255" i="156" s="1"/>
  <c r="AT255" i="156"/>
  <c r="AS255" i="156"/>
  <c r="AQ255" i="156"/>
  <c r="AP255" i="156"/>
  <c r="AL255" i="156"/>
  <c r="AH255" i="156"/>
  <c r="AG255" i="156"/>
  <c r="AF255" i="156"/>
  <c r="AE255" i="156"/>
  <c r="AD255" i="156"/>
  <c r="AC255" i="156"/>
  <c r="AB255" i="156"/>
  <c r="AA255" i="156"/>
  <c r="B255" i="156"/>
  <c r="A255" i="156"/>
  <c r="AZ254" i="156"/>
  <c r="AY254" i="156"/>
  <c r="AX254" i="156"/>
  <c r="AU254" i="156"/>
  <c r="AI254" i="156" s="1"/>
  <c r="AT254" i="156"/>
  <c r="AS254" i="156"/>
  <c r="AQ254" i="156"/>
  <c r="AP254" i="156"/>
  <c r="AO254" i="156"/>
  <c r="AM254" i="156"/>
  <c r="AL254" i="156"/>
  <c r="AK254" i="156"/>
  <c r="AH254" i="156"/>
  <c r="AG254" i="156"/>
  <c r="AF254" i="156"/>
  <c r="AE254" i="156"/>
  <c r="AD254" i="156"/>
  <c r="AC254" i="156"/>
  <c r="AB254" i="156"/>
  <c r="AA254" i="156"/>
  <c r="B254" i="156"/>
  <c r="A254" i="156"/>
  <c r="AY253" i="156"/>
  <c r="AX253" i="156"/>
  <c r="AV253" i="156"/>
  <c r="AU253" i="156"/>
  <c r="AT253" i="156"/>
  <c r="AS253" i="156"/>
  <c r="AQ253" i="156"/>
  <c r="AP253" i="156"/>
  <c r="AO253" i="156"/>
  <c r="AL253" i="156"/>
  <c r="AK253" i="156"/>
  <c r="AI253" i="156"/>
  <c r="AH253" i="156"/>
  <c r="AG253" i="156"/>
  <c r="AF253" i="156"/>
  <c r="AE253" i="156"/>
  <c r="AD253" i="156"/>
  <c r="AC253" i="156"/>
  <c r="AB253" i="156"/>
  <c r="AA253" i="156"/>
  <c r="B253" i="156"/>
  <c r="AZ253" i="156" s="1"/>
  <c r="A253" i="156"/>
  <c r="AZ252" i="156"/>
  <c r="AY252" i="156"/>
  <c r="AU252" i="156"/>
  <c r="AI252" i="156" s="1"/>
  <c r="AT252" i="156"/>
  <c r="AS252" i="156"/>
  <c r="AQ252" i="156"/>
  <c r="AP252" i="156"/>
  <c r="AH252" i="156"/>
  <c r="AG252" i="156"/>
  <c r="AF252" i="156"/>
  <c r="AE252" i="156"/>
  <c r="AD252" i="156"/>
  <c r="AC252" i="156"/>
  <c r="AB252" i="156"/>
  <c r="AA252" i="156"/>
  <c r="B252" i="156"/>
  <c r="A252" i="156"/>
  <c r="AX251" i="156"/>
  <c r="AW251" i="156"/>
  <c r="AV251" i="156"/>
  <c r="AU251" i="156"/>
  <c r="AI251" i="156" s="1"/>
  <c r="AT251" i="156"/>
  <c r="AS251" i="156"/>
  <c r="AQ251" i="156"/>
  <c r="AP251" i="156"/>
  <c r="AO251" i="156"/>
  <c r="AM251" i="156"/>
  <c r="AL251" i="156"/>
  <c r="AK251" i="156"/>
  <c r="AH251" i="156"/>
  <c r="AG251" i="156"/>
  <c r="AF251" i="156"/>
  <c r="AE251" i="156"/>
  <c r="AD251" i="156"/>
  <c r="AC251" i="156"/>
  <c r="AB251" i="156"/>
  <c r="AA251" i="156"/>
  <c r="B251" i="156"/>
  <c r="A251" i="156"/>
  <c r="AU250" i="156"/>
  <c r="AT250" i="156"/>
  <c r="AS250" i="156"/>
  <c r="AQ250" i="156"/>
  <c r="AP250" i="156"/>
  <c r="AI250" i="156"/>
  <c r="AH250" i="156"/>
  <c r="AG250" i="156"/>
  <c r="AF250" i="156"/>
  <c r="AE250" i="156"/>
  <c r="AD250" i="156"/>
  <c r="AC250" i="156"/>
  <c r="AB250" i="156"/>
  <c r="AA250" i="156"/>
  <c r="B250" i="156"/>
  <c r="A250" i="156"/>
  <c r="AU249" i="156"/>
  <c r="AI249" i="156" s="1"/>
  <c r="AT249" i="156"/>
  <c r="AS249" i="156"/>
  <c r="AQ249" i="156"/>
  <c r="AP249" i="156"/>
  <c r="AL249" i="156"/>
  <c r="AH249" i="156"/>
  <c r="AG249" i="156"/>
  <c r="AF249" i="156"/>
  <c r="AE249" i="156"/>
  <c r="AD249" i="156"/>
  <c r="AC249" i="156"/>
  <c r="AB249" i="156"/>
  <c r="AA249" i="156"/>
  <c r="B249" i="156"/>
  <c r="A249" i="156"/>
  <c r="AY248" i="156"/>
  <c r="AX248" i="156"/>
  <c r="AV248" i="156"/>
  <c r="AU248" i="156"/>
  <c r="AI248" i="156" s="1"/>
  <c r="AT248" i="156"/>
  <c r="AS248" i="156"/>
  <c r="AQ248" i="156"/>
  <c r="AP248" i="156"/>
  <c r="AO248" i="156"/>
  <c r="AN248" i="156"/>
  <c r="AK248" i="156"/>
  <c r="AH248" i="156"/>
  <c r="AG248" i="156"/>
  <c r="AF248" i="156"/>
  <c r="AE248" i="156"/>
  <c r="AD248" i="156"/>
  <c r="AC248" i="156"/>
  <c r="AB248" i="156"/>
  <c r="AA248" i="156"/>
  <c r="B248" i="156"/>
  <c r="A248" i="156"/>
  <c r="AY247" i="156"/>
  <c r="AX247" i="156"/>
  <c r="AU247" i="156"/>
  <c r="AI247" i="156" s="1"/>
  <c r="AT247" i="156"/>
  <c r="AS247" i="156"/>
  <c r="AQ247" i="156"/>
  <c r="AP247" i="156"/>
  <c r="AO247" i="156"/>
  <c r="AM247" i="156"/>
  <c r="AL247" i="156"/>
  <c r="AK247" i="156"/>
  <c r="AJ247" i="156"/>
  <c r="AH247" i="156"/>
  <c r="AG247" i="156"/>
  <c r="AF247" i="156"/>
  <c r="AE247" i="156"/>
  <c r="AD247" i="156"/>
  <c r="AC247" i="156"/>
  <c r="AB247" i="156"/>
  <c r="AA247" i="156"/>
  <c r="B247" i="156"/>
  <c r="A247" i="156"/>
  <c r="AU246" i="156"/>
  <c r="AT246" i="156"/>
  <c r="AS246" i="156"/>
  <c r="AQ246" i="156"/>
  <c r="AP246" i="156"/>
  <c r="AK246" i="156"/>
  <c r="AI246" i="156"/>
  <c r="AH246" i="156"/>
  <c r="AG246" i="156"/>
  <c r="AF246" i="156"/>
  <c r="AE246" i="156"/>
  <c r="AD246" i="156"/>
  <c r="AC246" i="156"/>
  <c r="AB246" i="156"/>
  <c r="AA246" i="156"/>
  <c r="B246" i="156"/>
  <c r="A246" i="156"/>
  <c r="AY245" i="156"/>
  <c r="AX245" i="156"/>
  <c r="AV245" i="156"/>
  <c r="AU245" i="156"/>
  <c r="AI245" i="156" s="1"/>
  <c r="AT245" i="156"/>
  <c r="AS245" i="156"/>
  <c r="AQ245" i="156"/>
  <c r="AP245" i="156"/>
  <c r="AO245" i="156"/>
  <c r="AL245" i="156"/>
  <c r="AK245" i="156"/>
  <c r="AH245" i="156"/>
  <c r="AG245" i="156"/>
  <c r="AF245" i="156"/>
  <c r="AE245" i="156"/>
  <c r="AD245" i="156"/>
  <c r="AC245" i="156"/>
  <c r="AB245" i="156"/>
  <c r="AA245" i="156"/>
  <c r="B245" i="156"/>
  <c r="AZ245" i="156" s="1"/>
  <c r="A245" i="156"/>
  <c r="AZ244" i="156"/>
  <c r="AY244" i="156"/>
  <c r="AW244" i="156"/>
  <c r="AU244" i="156"/>
  <c r="AI244" i="156" s="1"/>
  <c r="AT244" i="156"/>
  <c r="AS244" i="156"/>
  <c r="AQ244" i="156"/>
  <c r="AP244" i="156"/>
  <c r="AO244" i="156"/>
  <c r="AL244" i="156"/>
  <c r="AK244" i="156"/>
  <c r="AH244" i="156"/>
  <c r="AG244" i="156"/>
  <c r="AF244" i="156"/>
  <c r="AE244" i="156"/>
  <c r="AD244" i="156"/>
  <c r="AC244" i="156"/>
  <c r="AB244" i="156"/>
  <c r="AA244" i="156"/>
  <c r="B244" i="156"/>
  <c r="A244" i="156"/>
  <c r="AU243" i="156"/>
  <c r="AI243" i="156" s="1"/>
  <c r="AT243" i="156"/>
  <c r="AS243" i="156"/>
  <c r="AQ243" i="156"/>
  <c r="AP243" i="156"/>
  <c r="AH243" i="156"/>
  <c r="AG243" i="156"/>
  <c r="AF243" i="156"/>
  <c r="AE243" i="156"/>
  <c r="AD243" i="156"/>
  <c r="AC243" i="156"/>
  <c r="AB243" i="156"/>
  <c r="AA243" i="156"/>
  <c r="B243" i="156"/>
  <c r="A243" i="156"/>
  <c r="AZ242" i="156"/>
  <c r="AX242" i="156"/>
  <c r="AU242" i="156"/>
  <c r="AT242" i="156"/>
  <c r="AS242" i="156"/>
  <c r="AQ242" i="156"/>
  <c r="AP242" i="156"/>
  <c r="AL242" i="156"/>
  <c r="AI242" i="156"/>
  <c r="AH242" i="156"/>
  <c r="AG242" i="156"/>
  <c r="AF242" i="156"/>
  <c r="AE242" i="156"/>
  <c r="AD242" i="156"/>
  <c r="AC242" i="156"/>
  <c r="AB242" i="156"/>
  <c r="AA242" i="156"/>
  <c r="B242" i="156"/>
  <c r="A242" i="156"/>
  <c r="AZ241" i="156"/>
  <c r="AY241" i="156"/>
  <c r="AX241" i="156"/>
  <c r="AV241" i="156"/>
  <c r="AU241" i="156"/>
  <c r="AI241" i="156" s="1"/>
  <c r="AT241" i="156"/>
  <c r="AS241" i="156"/>
  <c r="AQ241" i="156"/>
  <c r="AP241" i="156"/>
  <c r="AO241" i="156"/>
  <c r="AN241" i="156"/>
  <c r="AM241" i="156"/>
  <c r="AJ241" i="156"/>
  <c r="AH241" i="156"/>
  <c r="AG241" i="156"/>
  <c r="AF241" i="156"/>
  <c r="AE241" i="156"/>
  <c r="AD241" i="156"/>
  <c r="AC241" i="156"/>
  <c r="AB241" i="156"/>
  <c r="AA241" i="156"/>
  <c r="B241" i="156"/>
  <c r="A241" i="156"/>
  <c r="AY240" i="156"/>
  <c r="AX240" i="156"/>
  <c r="AV240" i="156"/>
  <c r="AU240" i="156"/>
  <c r="AT240" i="156"/>
  <c r="AS240" i="156"/>
  <c r="AQ240" i="156"/>
  <c r="AP240" i="156"/>
  <c r="AO240" i="156"/>
  <c r="AN240" i="156"/>
  <c r="AK240" i="156"/>
  <c r="AJ240" i="156"/>
  <c r="AI240" i="156"/>
  <c r="AH240" i="156"/>
  <c r="AG240" i="156"/>
  <c r="AF240" i="156"/>
  <c r="AE240" i="156"/>
  <c r="AD240" i="156"/>
  <c r="AC240" i="156"/>
  <c r="AB240" i="156"/>
  <c r="AA240" i="156"/>
  <c r="B240" i="156"/>
  <c r="A240" i="156"/>
  <c r="AU239" i="156"/>
  <c r="AI239" i="156" s="1"/>
  <c r="AT239" i="156"/>
  <c r="AS239" i="156"/>
  <c r="AQ239" i="156"/>
  <c r="AP239" i="156"/>
  <c r="AM239" i="156"/>
  <c r="AK239" i="156"/>
  <c r="AJ239" i="156"/>
  <c r="AH239" i="156"/>
  <c r="AG239" i="156"/>
  <c r="AF239" i="156"/>
  <c r="AE239" i="156"/>
  <c r="AD239" i="156"/>
  <c r="AC239" i="156"/>
  <c r="AB239" i="156"/>
  <c r="AA239" i="156"/>
  <c r="B239" i="156"/>
  <c r="A239" i="156"/>
  <c r="AZ238" i="156"/>
  <c r="AY238" i="156"/>
  <c r="AX238" i="156"/>
  <c r="AU238" i="156"/>
  <c r="AI238" i="156" s="1"/>
  <c r="AT238" i="156"/>
  <c r="AS238" i="156"/>
  <c r="AQ238" i="156"/>
  <c r="AP238" i="156"/>
  <c r="AH238" i="156"/>
  <c r="AG238" i="156"/>
  <c r="AF238" i="156"/>
  <c r="AE238" i="156"/>
  <c r="AD238" i="156"/>
  <c r="AC238" i="156"/>
  <c r="AB238" i="156"/>
  <c r="AA238" i="156"/>
  <c r="B238" i="156"/>
  <c r="A238" i="156"/>
  <c r="AY237" i="156"/>
  <c r="AX237" i="156"/>
  <c r="AV237" i="156"/>
  <c r="AU237" i="156"/>
  <c r="AT237" i="156"/>
  <c r="AS237" i="156"/>
  <c r="AQ237" i="156"/>
  <c r="AP237" i="156"/>
  <c r="AO237" i="156"/>
  <c r="AL237" i="156"/>
  <c r="AK237" i="156"/>
  <c r="AI237" i="156"/>
  <c r="AH237" i="156"/>
  <c r="AG237" i="156"/>
  <c r="AF237" i="156"/>
  <c r="AE237" i="156"/>
  <c r="AD237" i="156"/>
  <c r="AC237" i="156"/>
  <c r="AB237" i="156"/>
  <c r="AA237" i="156"/>
  <c r="B237" i="156"/>
  <c r="AZ237" i="156" s="1"/>
  <c r="A237" i="156"/>
  <c r="AY236" i="156"/>
  <c r="AU236" i="156"/>
  <c r="AI236" i="156" s="1"/>
  <c r="AT236" i="156"/>
  <c r="AS236" i="156"/>
  <c r="AQ236" i="156"/>
  <c r="AP236" i="156"/>
  <c r="AH236" i="156"/>
  <c r="AG236" i="156"/>
  <c r="AF236" i="156"/>
  <c r="AE236" i="156"/>
  <c r="AD236" i="156"/>
  <c r="AC236" i="156"/>
  <c r="AB236" i="156"/>
  <c r="AA236" i="156"/>
  <c r="B236" i="156"/>
  <c r="A236" i="156"/>
  <c r="AW235" i="156"/>
  <c r="AU235" i="156"/>
  <c r="AI235" i="156" s="1"/>
  <c r="AT235" i="156"/>
  <c r="AS235" i="156"/>
  <c r="AQ235" i="156"/>
  <c r="AP235" i="156"/>
  <c r="AM235" i="156"/>
  <c r="AK235" i="156"/>
  <c r="AH235" i="156"/>
  <c r="AG235" i="156"/>
  <c r="AF235" i="156"/>
  <c r="AE235" i="156"/>
  <c r="AD235" i="156"/>
  <c r="AC235" i="156"/>
  <c r="AB235" i="156"/>
  <c r="AA235" i="156"/>
  <c r="B235" i="156"/>
  <c r="A235" i="156"/>
  <c r="AU234" i="156"/>
  <c r="AT234" i="156"/>
  <c r="AS234" i="156"/>
  <c r="AQ234" i="156"/>
  <c r="AP234" i="156"/>
  <c r="AI234" i="156"/>
  <c r="AH234" i="156"/>
  <c r="AG234" i="156"/>
  <c r="AF234" i="156"/>
  <c r="AE234" i="156"/>
  <c r="AD234" i="156"/>
  <c r="AC234" i="156"/>
  <c r="AB234" i="156"/>
  <c r="AA234" i="156"/>
  <c r="B234" i="156"/>
  <c r="A234" i="156"/>
  <c r="AZ233" i="156"/>
  <c r="AX233" i="156"/>
  <c r="AV233" i="156"/>
  <c r="AU233" i="156"/>
  <c r="AI233" i="156" s="1"/>
  <c r="AT233" i="156"/>
  <c r="AS233" i="156"/>
  <c r="AQ233" i="156"/>
  <c r="AP233" i="156"/>
  <c r="AO233" i="156"/>
  <c r="AN233" i="156"/>
  <c r="AM233" i="156"/>
  <c r="AL233" i="156"/>
  <c r="AJ233" i="156"/>
  <c r="AH233" i="156"/>
  <c r="AG233" i="156"/>
  <c r="AF233" i="156"/>
  <c r="AE233" i="156"/>
  <c r="AD233" i="156"/>
  <c r="AC233" i="156"/>
  <c r="AB233" i="156"/>
  <c r="AA233" i="156"/>
  <c r="B233" i="156"/>
  <c r="AY233" i="156" s="1"/>
  <c r="A233" i="156"/>
  <c r="AU232" i="156"/>
  <c r="AT232" i="156"/>
  <c r="AS232" i="156"/>
  <c r="AQ232" i="156"/>
  <c r="AP232" i="156"/>
  <c r="AK232" i="156"/>
  <c r="AI232" i="156"/>
  <c r="AH232" i="156"/>
  <c r="AG232" i="156"/>
  <c r="AF232" i="156"/>
  <c r="AE232" i="156"/>
  <c r="AD232" i="156"/>
  <c r="AC232" i="156"/>
  <c r="AB232" i="156"/>
  <c r="AA232" i="156"/>
  <c r="B232" i="156"/>
  <c r="A232" i="156"/>
  <c r="AY231" i="156"/>
  <c r="AX231" i="156"/>
  <c r="AU231" i="156"/>
  <c r="AI231" i="156" s="1"/>
  <c r="AT231" i="156"/>
  <c r="AS231" i="156"/>
  <c r="AQ231" i="156"/>
  <c r="AP231" i="156"/>
  <c r="AN231" i="156"/>
  <c r="AH231" i="156"/>
  <c r="AG231" i="156"/>
  <c r="AF231" i="156"/>
  <c r="AE231" i="156"/>
  <c r="AD231" i="156"/>
  <c r="AC231" i="156"/>
  <c r="AB231" i="156"/>
  <c r="AA231" i="156"/>
  <c r="B231" i="156"/>
  <c r="A231" i="156"/>
  <c r="AX230" i="156"/>
  <c r="AU230" i="156"/>
  <c r="AI230" i="156" s="1"/>
  <c r="AT230" i="156"/>
  <c r="AS230" i="156"/>
  <c r="AQ230" i="156"/>
  <c r="AP230" i="156"/>
  <c r="AO230" i="156"/>
  <c r="AM230" i="156"/>
  <c r="AL230" i="156"/>
  <c r="AK230" i="156"/>
  <c r="AJ230" i="156"/>
  <c r="AH230" i="156"/>
  <c r="AG230" i="156"/>
  <c r="AF230" i="156"/>
  <c r="AE230" i="156"/>
  <c r="AD230" i="156"/>
  <c r="AC230" i="156"/>
  <c r="AB230" i="156"/>
  <c r="AA230" i="156"/>
  <c r="B230" i="156"/>
  <c r="A230" i="156"/>
  <c r="AY229" i="156"/>
  <c r="AX229" i="156"/>
  <c r="AV229" i="156"/>
  <c r="AU229" i="156"/>
  <c r="AT229" i="156"/>
  <c r="AS229" i="156"/>
  <c r="AQ229" i="156"/>
  <c r="AP229" i="156"/>
  <c r="AO229" i="156"/>
  <c r="AL229" i="156"/>
  <c r="AK229" i="156"/>
  <c r="AI229" i="156"/>
  <c r="AH229" i="156"/>
  <c r="AG229" i="156"/>
  <c r="AF229" i="156"/>
  <c r="AE229" i="156"/>
  <c r="AD229" i="156"/>
  <c r="AC229" i="156"/>
  <c r="AB229" i="156"/>
  <c r="AA229" i="156"/>
  <c r="B229" i="156"/>
  <c r="AZ229" i="156" s="1"/>
  <c r="A229" i="156"/>
  <c r="AY228" i="156"/>
  <c r="AU228" i="156"/>
  <c r="AI228" i="156" s="1"/>
  <c r="AT228" i="156"/>
  <c r="AS228" i="156"/>
  <c r="AQ228" i="156"/>
  <c r="AP228" i="156"/>
  <c r="AO228" i="156"/>
  <c r="AH228" i="156"/>
  <c r="AG228" i="156"/>
  <c r="AF228" i="156"/>
  <c r="AE228" i="156"/>
  <c r="AD228" i="156"/>
  <c r="AC228" i="156"/>
  <c r="AB228" i="156"/>
  <c r="AA228" i="156"/>
  <c r="B228" i="156"/>
  <c r="A228" i="156"/>
  <c r="AU227" i="156"/>
  <c r="AI227" i="156" s="1"/>
  <c r="AT227" i="156"/>
  <c r="AS227" i="156"/>
  <c r="AQ227" i="156"/>
  <c r="AP227" i="156"/>
  <c r="AL227" i="156"/>
  <c r="AH227" i="156"/>
  <c r="AG227" i="156"/>
  <c r="AF227" i="156"/>
  <c r="AE227" i="156"/>
  <c r="AD227" i="156"/>
  <c r="AC227" i="156"/>
  <c r="AB227" i="156"/>
  <c r="AA227" i="156"/>
  <c r="B227" i="156"/>
  <c r="A227" i="156"/>
  <c r="AZ226" i="156"/>
  <c r="AY226" i="156"/>
  <c r="AX226" i="156"/>
  <c r="AW226" i="156"/>
  <c r="AU226" i="156"/>
  <c r="AT226" i="156"/>
  <c r="AS226" i="156"/>
  <c r="AQ226" i="156"/>
  <c r="AP226" i="156"/>
  <c r="AN226" i="156"/>
  <c r="AL226" i="156"/>
  <c r="AK226" i="156"/>
  <c r="AI226" i="156"/>
  <c r="AH226" i="156"/>
  <c r="AG226" i="156"/>
  <c r="AF226" i="156"/>
  <c r="AE226" i="156"/>
  <c r="AD226" i="156"/>
  <c r="AC226" i="156"/>
  <c r="AB226" i="156"/>
  <c r="AA226" i="156"/>
  <c r="B226" i="156"/>
  <c r="A226" i="156"/>
  <c r="AZ225" i="156"/>
  <c r="AY225" i="156"/>
  <c r="AX225" i="156"/>
  <c r="AV225" i="156"/>
  <c r="AU225" i="156"/>
  <c r="AI225" i="156" s="1"/>
  <c r="AT225" i="156"/>
  <c r="AS225" i="156"/>
  <c r="AQ225" i="156"/>
  <c r="AP225" i="156"/>
  <c r="AO225" i="156"/>
  <c r="AN225" i="156"/>
  <c r="AM225" i="156"/>
  <c r="AL225" i="156"/>
  <c r="AJ225" i="156"/>
  <c r="AH225" i="156"/>
  <c r="AG225" i="156"/>
  <c r="AF225" i="156"/>
  <c r="AE225" i="156"/>
  <c r="AD225" i="156"/>
  <c r="AC225" i="156"/>
  <c r="AB225" i="156"/>
  <c r="AA225" i="156"/>
  <c r="B225" i="156"/>
  <c r="AK225" i="156" s="1"/>
  <c r="A225" i="156"/>
  <c r="AV224" i="156"/>
  <c r="AU224" i="156"/>
  <c r="AT224" i="156"/>
  <c r="AS224" i="156"/>
  <c r="AQ224" i="156"/>
  <c r="AP224" i="156"/>
  <c r="AN224" i="156"/>
  <c r="AJ224" i="156"/>
  <c r="AI224" i="156"/>
  <c r="AH224" i="156"/>
  <c r="AG224" i="156"/>
  <c r="AF224" i="156"/>
  <c r="AE224" i="156"/>
  <c r="AD224" i="156"/>
  <c r="AC224" i="156"/>
  <c r="AB224" i="156"/>
  <c r="AA224" i="156"/>
  <c r="B224" i="156"/>
  <c r="A224" i="156"/>
  <c r="AU223" i="156"/>
  <c r="AI223" i="156" s="1"/>
  <c r="AT223" i="156"/>
  <c r="AS223" i="156"/>
  <c r="AQ223" i="156"/>
  <c r="AP223" i="156"/>
  <c r="AH223" i="156"/>
  <c r="AG223" i="156"/>
  <c r="AF223" i="156"/>
  <c r="AE223" i="156"/>
  <c r="AD223" i="156"/>
  <c r="AC223" i="156"/>
  <c r="AB223" i="156"/>
  <c r="AA223" i="156"/>
  <c r="B223" i="156"/>
  <c r="A223" i="156"/>
  <c r="AZ222" i="156"/>
  <c r="AY222" i="156"/>
  <c r="AX222" i="156"/>
  <c r="AW222" i="156"/>
  <c r="AV222" i="156"/>
  <c r="AU222" i="156"/>
  <c r="AI222" i="156" s="1"/>
  <c r="AT222" i="156"/>
  <c r="AS222" i="156"/>
  <c r="AQ222" i="156"/>
  <c r="AP222" i="156"/>
  <c r="AO222" i="156"/>
  <c r="AM222" i="156"/>
  <c r="AL222" i="156"/>
  <c r="AK222" i="156"/>
  <c r="AJ222" i="156"/>
  <c r="AH222" i="156"/>
  <c r="AG222" i="156"/>
  <c r="AF222" i="156"/>
  <c r="AE222" i="156"/>
  <c r="AD222" i="156"/>
  <c r="AC222" i="156"/>
  <c r="AB222" i="156"/>
  <c r="AA222" i="156"/>
  <c r="B222" i="156"/>
  <c r="AN222" i="156" s="1"/>
  <c r="A222" i="156"/>
  <c r="AY221" i="156"/>
  <c r="AX221" i="156"/>
  <c r="AV221" i="156"/>
  <c r="AU221" i="156"/>
  <c r="AT221" i="156"/>
  <c r="AS221" i="156"/>
  <c r="AQ221" i="156"/>
  <c r="AP221" i="156"/>
  <c r="AO221" i="156"/>
  <c r="AL221" i="156"/>
  <c r="AK221" i="156"/>
  <c r="AI221" i="156"/>
  <c r="AH221" i="156"/>
  <c r="AG221" i="156"/>
  <c r="AF221" i="156"/>
  <c r="AE221" i="156"/>
  <c r="AD221" i="156"/>
  <c r="AC221" i="156"/>
  <c r="AB221" i="156"/>
  <c r="AA221" i="156"/>
  <c r="B221" i="156"/>
  <c r="AZ221" i="156" s="1"/>
  <c r="A221" i="156"/>
  <c r="AZ220" i="156"/>
  <c r="AU220" i="156"/>
  <c r="AI220" i="156" s="1"/>
  <c r="AT220" i="156"/>
  <c r="AS220" i="156"/>
  <c r="AQ220" i="156"/>
  <c r="AP220" i="156"/>
  <c r="AN220" i="156"/>
  <c r="AL220" i="156"/>
  <c r="AK220" i="156"/>
  <c r="AH220" i="156"/>
  <c r="AG220" i="156"/>
  <c r="AF220" i="156"/>
  <c r="AE220" i="156"/>
  <c r="AD220" i="156"/>
  <c r="AC220" i="156"/>
  <c r="AB220" i="156"/>
  <c r="AA220" i="156"/>
  <c r="B220" i="156"/>
  <c r="A220" i="156"/>
  <c r="AX219" i="156"/>
  <c r="AW219" i="156"/>
  <c r="AV219" i="156"/>
  <c r="AU219" i="156"/>
  <c r="AI219" i="156" s="1"/>
  <c r="AT219" i="156"/>
  <c r="AS219" i="156"/>
  <c r="AQ219" i="156"/>
  <c r="AP219" i="156"/>
  <c r="AO219" i="156"/>
  <c r="AH219" i="156"/>
  <c r="AG219" i="156"/>
  <c r="AF219" i="156"/>
  <c r="AE219" i="156"/>
  <c r="AD219" i="156"/>
  <c r="AC219" i="156"/>
  <c r="AB219" i="156"/>
  <c r="AA219" i="156"/>
  <c r="B219" i="156"/>
  <c r="A219" i="156"/>
  <c r="AZ218" i="156"/>
  <c r="AY218" i="156"/>
  <c r="AX218" i="156"/>
  <c r="AW218" i="156"/>
  <c r="AU218" i="156"/>
  <c r="AT218" i="156"/>
  <c r="AS218" i="156"/>
  <c r="AQ218" i="156"/>
  <c r="AP218" i="156"/>
  <c r="AN218" i="156"/>
  <c r="AL218" i="156"/>
  <c r="AI218" i="156"/>
  <c r="AH218" i="156"/>
  <c r="AG218" i="156"/>
  <c r="AF218" i="156"/>
  <c r="AE218" i="156"/>
  <c r="AD218" i="156"/>
  <c r="AC218" i="156"/>
  <c r="AB218" i="156"/>
  <c r="AA218" i="156"/>
  <c r="B218" i="156"/>
  <c r="A218" i="156"/>
  <c r="AY217" i="156"/>
  <c r="AW217" i="156"/>
  <c r="AV217" i="156"/>
  <c r="AU217" i="156"/>
  <c r="AI217" i="156" s="1"/>
  <c r="AT217" i="156"/>
  <c r="AS217" i="156"/>
  <c r="AQ217" i="156"/>
  <c r="AP217" i="156"/>
  <c r="AO217" i="156"/>
  <c r="AN217" i="156"/>
  <c r="AM217" i="156"/>
  <c r="AL217" i="156"/>
  <c r="AJ217" i="156"/>
  <c r="AH217" i="156"/>
  <c r="AG217" i="156"/>
  <c r="AF217" i="156"/>
  <c r="AE217" i="156"/>
  <c r="AD217" i="156"/>
  <c r="AC217" i="156"/>
  <c r="AB217" i="156"/>
  <c r="AA217" i="156"/>
  <c r="B217" i="156"/>
  <c r="AK217" i="156" s="1"/>
  <c r="A217" i="156"/>
  <c r="AU216" i="156"/>
  <c r="AT216" i="156"/>
  <c r="AS216" i="156"/>
  <c r="AQ216" i="156"/>
  <c r="AP216" i="156"/>
  <c r="AO216" i="156"/>
  <c r="AK216" i="156"/>
  <c r="AI216" i="156"/>
  <c r="AH216" i="156"/>
  <c r="AG216" i="156"/>
  <c r="AF216" i="156"/>
  <c r="AE216" i="156"/>
  <c r="AD216" i="156"/>
  <c r="AC216" i="156"/>
  <c r="AB216" i="156"/>
  <c r="AA216" i="156"/>
  <c r="B216" i="156"/>
  <c r="A216" i="156"/>
  <c r="AU215" i="156"/>
  <c r="AI215" i="156" s="1"/>
  <c r="AT215" i="156"/>
  <c r="AS215" i="156"/>
  <c r="AQ215" i="156"/>
  <c r="AP215" i="156"/>
  <c r="AH215" i="156"/>
  <c r="AG215" i="156"/>
  <c r="AF215" i="156"/>
  <c r="AE215" i="156"/>
  <c r="AD215" i="156"/>
  <c r="AC215" i="156"/>
  <c r="AB215" i="156"/>
  <c r="AA215" i="156"/>
  <c r="B215" i="156"/>
  <c r="A215" i="156"/>
  <c r="AU214" i="156"/>
  <c r="AI214" i="156" s="1"/>
  <c r="AT214" i="156"/>
  <c r="AS214" i="156"/>
  <c r="AQ214" i="156"/>
  <c r="AP214" i="156"/>
  <c r="AH214" i="156"/>
  <c r="AG214" i="156"/>
  <c r="AF214" i="156"/>
  <c r="AE214" i="156"/>
  <c r="AD214" i="156"/>
  <c r="AC214" i="156"/>
  <c r="AB214" i="156"/>
  <c r="AA214" i="156"/>
  <c r="B214" i="156"/>
  <c r="A214" i="156"/>
  <c r="AY213" i="156"/>
  <c r="AX213" i="156"/>
  <c r="AV213" i="156"/>
  <c r="AU213" i="156"/>
  <c r="AI213" i="156" s="1"/>
  <c r="AT213" i="156"/>
  <c r="AS213" i="156"/>
  <c r="AQ213" i="156"/>
  <c r="AP213" i="156"/>
  <c r="AO213" i="156"/>
  <c r="AL213" i="156"/>
  <c r="AK213" i="156"/>
  <c r="AH213" i="156"/>
  <c r="AG213" i="156"/>
  <c r="AF213" i="156"/>
  <c r="AE213" i="156"/>
  <c r="AD213" i="156"/>
  <c r="AC213" i="156"/>
  <c r="AB213" i="156"/>
  <c r="AA213" i="156"/>
  <c r="B213" i="156"/>
  <c r="A213" i="156"/>
  <c r="AU212" i="156"/>
  <c r="AI212" i="156" s="1"/>
  <c r="AT212" i="156"/>
  <c r="AS212" i="156"/>
  <c r="AQ212" i="156"/>
  <c r="AP212" i="156"/>
  <c r="AH212" i="156"/>
  <c r="AG212" i="156"/>
  <c r="AF212" i="156"/>
  <c r="AE212" i="156"/>
  <c r="AD212" i="156"/>
  <c r="AC212" i="156"/>
  <c r="AB212" i="156"/>
  <c r="AA212" i="156"/>
  <c r="B212" i="156"/>
  <c r="A212" i="156"/>
  <c r="AZ211" i="156"/>
  <c r="AW211" i="156"/>
  <c r="AU211" i="156"/>
  <c r="AT211" i="156"/>
  <c r="AS211" i="156"/>
  <c r="AQ211" i="156"/>
  <c r="AP211" i="156"/>
  <c r="AO211" i="156"/>
  <c r="AL211" i="156"/>
  <c r="AJ211" i="156"/>
  <c r="AI211" i="156"/>
  <c r="AH211" i="156"/>
  <c r="AG211" i="156"/>
  <c r="AF211" i="156"/>
  <c r="AE211" i="156"/>
  <c r="AD211" i="156"/>
  <c r="AC211" i="156"/>
  <c r="AB211" i="156"/>
  <c r="AA211" i="156"/>
  <c r="B211" i="156"/>
  <c r="AN211" i="156" s="1"/>
  <c r="A211" i="156"/>
  <c r="AZ210" i="156"/>
  <c r="AY210" i="156"/>
  <c r="AX210" i="156"/>
  <c r="AW210" i="156"/>
  <c r="AU210" i="156"/>
  <c r="AT210" i="156"/>
  <c r="AS210" i="156"/>
  <c r="AQ210" i="156"/>
  <c r="AP210" i="156"/>
  <c r="AI210" i="156"/>
  <c r="AH210" i="156"/>
  <c r="AG210" i="156"/>
  <c r="AF210" i="156"/>
  <c r="AE210" i="156"/>
  <c r="AD210" i="156"/>
  <c r="AC210" i="156"/>
  <c r="AB210" i="156"/>
  <c r="AA210" i="156"/>
  <c r="B210" i="156"/>
  <c r="A210" i="156"/>
  <c r="AU209" i="156"/>
  <c r="AI209" i="156" s="1"/>
  <c r="AT209" i="156"/>
  <c r="AS209" i="156"/>
  <c r="AQ209" i="156"/>
  <c r="AP209" i="156"/>
  <c r="AH209" i="156"/>
  <c r="AG209" i="156"/>
  <c r="AF209" i="156"/>
  <c r="AE209" i="156"/>
  <c r="AD209" i="156"/>
  <c r="AC209" i="156"/>
  <c r="AB209" i="156"/>
  <c r="AA209" i="156"/>
  <c r="B209" i="156"/>
  <c r="A209" i="156"/>
  <c r="AY208" i="156"/>
  <c r="AU208" i="156"/>
  <c r="AI208" i="156" s="1"/>
  <c r="AT208" i="156"/>
  <c r="AS208" i="156"/>
  <c r="AQ208" i="156"/>
  <c r="AP208" i="156"/>
  <c r="AH208" i="156"/>
  <c r="AG208" i="156"/>
  <c r="AF208" i="156"/>
  <c r="AE208" i="156"/>
  <c r="AD208" i="156"/>
  <c r="AC208" i="156"/>
  <c r="AB208" i="156"/>
  <c r="AA208" i="156"/>
  <c r="B208" i="156"/>
  <c r="A208" i="156"/>
  <c r="AX207" i="156"/>
  <c r="AU207" i="156"/>
  <c r="AT207" i="156"/>
  <c r="AS207" i="156"/>
  <c r="AQ207" i="156"/>
  <c r="AP207" i="156"/>
  <c r="AO207" i="156"/>
  <c r="AN207" i="156"/>
  <c r="AL207" i="156"/>
  <c r="AI207" i="156"/>
  <c r="AH207" i="156"/>
  <c r="AG207" i="156"/>
  <c r="AF207" i="156"/>
  <c r="AE207" i="156"/>
  <c r="AD207" i="156"/>
  <c r="AC207" i="156"/>
  <c r="AB207" i="156"/>
  <c r="AA207" i="156"/>
  <c r="B207" i="156"/>
  <c r="A207" i="156"/>
  <c r="AU206" i="156"/>
  <c r="AT206" i="156"/>
  <c r="AS206" i="156"/>
  <c r="AQ206" i="156"/>
  <c r="AP206" i="156"/>
  <c r="AI206" i="156"/>
  <c r="AH206" i="156"/>
  <c r="AG206" i="156"/>
  <c r="AF206" i="156"/>
  <c r="AE206" i="156"/>
  <c r="AD206" i="156"/>
  <c r="AC206" i="156"/>
  <c r="AB206" i="156"/>
  <c r="AA206" i="156"/>
  <c r="B206" i="156"/>
  <c r="A206" i="156"/>
  <c r="AY205" i="156"/>
  <c r="AU205" i="156"/>
  <c r="AI205" i="156" s="1"/>
  <c r="AT205" i="156"/>
  <c r="AS205" i="156"/>
  <c r="AQ205" i="156"/>
  <c r="AP205" i="156"/>
  <c r="AH205" i="156"/>
  <c r="AG205" i="156"/>
  <c r="AF205" i="156"/>
  <c r="AE205" i="156"/>
  <c r="AD205" i="156"/>
  <c r="AC205" i="156"/>
  <c r="AB205" i="156"/>
  <c r="AA205" i="156"/>
  <c r="B205" i="156"/>
  <c r="A205" i="156"/>
  <c r="AZ204" i="156"/>
  <c r="AY204" i="156"/>
  <c r="AW204" i="156"/>
  <c r="AU204" i="156"/>
  <c r="AI204" i="156" s="1"/>
  <c r="AT204" i="156"/>
  <c r="AS204" i="156"/>
  <c r="AQ204" i="156"/>
  <c r="AP204" i="156"/>
  <c r="AO204" i="156"/>
  <c r="AN204" i="156"/>
  <c r="AM204" i="156"/>
  <c r="AL204" i="156"/>
  <c r="AK204" i="156"/>
  <c r="AH204" i="156"/>
  <c r="AG204" i="156"/>
  <c r="AF204" i="156"/>
  <c r="AE204" i="156"/>
  <c r="AD204" i="156"/>
  <c r="AC204" i="156"/>
  <c r="AB204" i="156"/>
  <c r="AA204" i="156"/>
  <c r="B204" i="156"/>
  <c r="A204" i="156"/>
  <c r="AZ203" i="156"/>
  <c r="AY203" i="156"/>
  <c r="AX203" i="156"/>
  <c r="AW203" i="156"/>
  <c r="AV203" i="156"/>
  <c r="AU203" i="156"/>
  <c r="AT203" i="156"/>
  <c r="AS203" i="156"/>
  <c r="AQ203" i="156"/>
  <c r="AP203" i="156"/>
  <c r="AO203" i="156"/>
  <c r="AM203" i="156"/>
  <c r="AL203" i="156"/>
  <c r="AK203" i="156"/>
  <c r="AJ203" i="156"/>
  <c r="AI203" i="156"/>
  <c r="AH203" i="156"/>
  <c r="AG203" i="156"/>
  <c r="AF203" i="156"/>
  <c r="AE203" i="156"/>
  <c r="AD203" i="156"/>
  <c r="AC203" i="156"/>
  <c r="AB203" i="156"/>
  <c r="AA203" i="156"/>
  <c r="B203" i="156"/>
  <c r="AN203" i="156" s="1"/>
  <c r="A203" i="156"/>
  <c r="AU202" i="156"/>
  <c r="AT202" i="156"/>
  <c r="AS202" i="156"/>
  <c r="AQ202" i="156"/>
  <c r="AP202" i="156"/>
  <c r="AI202" i="156"/>
  <c r="AH202" i="156"/>
  <c r="AG202" i="156"/>
  <c r="AF202" i="156"/>
  <c r="AE202" i="156"/>
  <c r="AD202" i="156"/>
  <c r="AC202" i="156"/>
  <c r="AB202" i="156"/>
  <c r="AA202" i="156"/>
  <c r="B202" i="156"/>
  <c r="A202" i="156"/>
  <c r="AZ201" i="156"/>
  <c r="AY201" i="156"/>
  <c r="AX201" i="156"/>
  <c r="AV201" i="156"/>
  <c r="AU201" i="156"/>
  <c r="AI201" i="156" s="1"/>
  <c r="AT201" i="156"/>
  <c r="AS201" i="156"/>
  <c r="AQ201" i="156"/>
  <c r="AP201" i="156"/>
  <c r="AM201" i="156"/>
  <c r="AJ201" i="156"/>
  <c r="AH201" i="156"/>
  <c r="AG201" i="156"/>
  <c r="AF201" i="156"/>
  <c r="AE201" i="156"/>
  <c r="AD201" i="156"/>
  <c r="AC201" i="156"/>
  <c r="AB201" i="156"/>
  <c r="AA201" i="156"/>
  <c r="B201" i="156"/>
  <c r="AK201" i="156" s="1"/>
  <c r="A201" i="156"/>
  <c r="AY200" i="156"/>
  <c r="AU200" i="156"/>
  <c r="AT200" i="156"/>
  <c r="AS200" i="156"/>
  <c r="AQ200" i="156"/>
  <c r="AP200" i="156"/>
  <c r="AO200" i="156"/>
  <c r="AN200" i="156"/>
  <c r="AL200" i="156"/>
  <c r="AI200" i="156"/>
  <c r="AH200" i="156"/>
  <c r="AG200" i="156"/>
  <c r="AF200" i="156"/>
  <c r="AE200" i="156"/>
  <c r="AD200" i="156"/>
  <c r="AC200" i="156"/>
  <c r="AB200" i="156"/>
  <c r="AA200" i="156"/>
  <c r="B200" i="156"/>
  <c r="AX200" i="156" s="1"/>
  <c r="A200" i="156"/>
  <c r="AZ199" i="156"/>
  <c r="AY199" i="156"/>
  <c r="AX199" i="156"/>
  <c r="AU199" i="156"/>
  <c r="AT199" i="156"/>
  <c r="AS199" i="156"/>
  <c r="AQ199" i="156"/>
  <c r="AP199" i="156"/>
  <c r="AO199" i="156"/>
  <c r="AN199" i="156"/>
  <c r="AM199" i="156"/>
  <c r="AL199" i="156"/>
  <c r="AK199" i="156"/>
  <c r="AJ199" i="156"/>
  <c r="AI199" i="156"/>
  <c r="AH199" i="156"/>
  <c r="AG199" i="156"/>
  <c r="AF199" i="156"/>
  <c r="AE199" i="156"/>
  <c r="AD199" i="156"/>
  <c r="AC199" i="156"/>
  <c r="AB199" i="156"/>
  <c r="AA199" i="156"/>
  <c r="B199" i="156"/>
  <c r="A199" i="156"/>
  <c r="AU198" i="156"/>
  <c r="AT198" i="156"/>
  <c r="AS198" i="156"/>
  <c r="AQ198" i="156"/>
  <c r="AP198" i="156"/>
  <c r="AI198" i="156"/>
  <c r="AH198" i="156"/>
  <c r="AG198" i="156"/>
  <c r="AF198" i="156"/>
  <c r="AE198" i="156"/>
  <c r="AD198" i="156"/>
  <c r="AC198" i="156"/>
  <c r="AB198" i="156"/>
  <c r="AA198" i="156"/>
  <c r="B198" i="156"/>
  <c r="A198" i="156"/>
  <c r="AY197" i="156"/>
  <c r="AU197" i="156"/>
  <c r="AT197" i="156"/>
  <c r="AS197" i="156"/>
  <c r="AQ197" i="156"/>
  <c r="AP197" i="156"/>
  <c r="AL197" i="156"/>
  <c r="AI197" i="156"/>
  <c r="AH197" i="156"/>
  <c r="AG197" i="156"/>
  <c r="AF197" i="156"/>
  <c r="AE197" i="156"/>
  <c r="AD197" i="156"/>
  <c r="AC197" i="156"/>
  <c r="AB197" i="156"/>
  <c r="AA197" i="156"/>
  <c r="B197" i="156"/>
  <c r="A197" i="156"/>
  <c r="AU196" i="156"/>
  <c r="AI196" i="156" s="1"/>
  <c r="AT196" i="156"/>
  <c r="AS196" i="156"/>
  <c r="AQ196" i="156"/>
  <c r="AP196" i="156"/>
  <c r="AH196" i="156"/>
  <c r="AG196" i="156"/>
  <c r="AF196" i="156"/>
  <c r="AE196" i="156"/>
  <c r="AD196" i="156"/>
  <c r="AC196" i="156"/>
  <c r="AB196" i="156"/>
  <c r="AA196" i="156"/>
  <c r="B196" i="156"/>
  <c r="A196" i="156"/>
  <c r="AX195" i="156"/>
  <c r="AW195" i="156"/>
  <c r="AV195" i="156"/>
  <c r="AU195" i="156"/>
  <c r="AI195" i="156" s="1"/>
  <c r="AT195" i="156"/>
  <c r="AS195" i="156"/>
  <c r="AQ195" i="156"/>
  <c r="AP195" i="156"/>
  <c r="AM195" i="156"/>
  <c r="AH195" i="156"/>
  <c r="AG195" i="156"/>
  <c r="AF195" i="156"/>
  <c r="AE195" i="156"/>
  <c r="AD195" i="156"/>
  <c r="AC195" i="156"/>
  <c r="AB195" i="156"/>
  <c r="AA195" i="156"/>
  <c r="B195" i="156"/>
  <c r="A195" i="156"/>
  <c r="AY194" i="156"/>
  <c r="AX194" i="156"/>
  <c r="AV194" i="156"/>
  <c r="AU194" i="156"/>
  <c r="AT194" i="156"/>
  <c r="AS194" i="156"/>
  <c r="AQ194" i="156"/>
  <c r="AP194" i="156"/>
  <c r="AN194" i="156"/>
  <c r="AL194" i="156"/>
  <c r="AK194" i="156"/>
  <c r="AI194" i="156"/>
  <c r="AH194" i="156"/>
  <c r="AG194" i="156"/>
  <c r="AF194" i="156"/>
  <c r="AE194" i="156"/>
  <c r="AD194" i="156"/>
  <c r="AC194" i="156"/>
  <c r="AB194" i="156"/>
  <c r="AA194" i="156"/>
  <c r="B194" i="156"/>
  <c r="A194" i="156"/>
  <c r="AU193" i="156"/>
  <c r="AI193" i="156" s="1"/>
  <c r="AT193" i="156"/>
  <c r="AS193" i="156"/>
  <c r="AQ193" i="156"/>
  <c r="AP193" i="156"/>
  <c r="AH193" i="156"/>
  <c r="AG193" i="156"/>
  <c r="AF193" i="156"/>
  <c r="AE193" i="156"/>
  <c r="AD193" i="156"/>
  <c r="AC193" i="156"/>
  <c r="AB193" i="156"/>
  <c r="AA193" i="156"/>
  <c r="B193" i="156"/>
  <c r="A193" i="156"/>
  <c r="AZ192" i="156"/>
  <c r="AX192" i="156"/>
  <c r="AU192" i="156"/>
  <c r="AI192" i="156" s="1"/>
  <c r="AT192" i="156"/>
  <c r="AS192" i="156"/>
  <c r="AQ192" i="156"/>
  <c r="AP192" i="156"/>
  <c r="AL192" i="156"/>
  <c r="AH192" i="156"/>
  <c r="AG192" i="156"/>
  <c r="AF192" i="156"/>
  <c r="AE192" i="156"/>
  <c r="AD192" i="156"/>
  <c r="AC192" i="156"/>
  <c r="AB192" i="156"/>
  <c r="AA192" i="156"/>
  <c r="B192" i="156"/>
  <c r="A192" i="156"/>
  <c r="AX191" i="156"/>
  <c r="AV191" i="156"/>
  <c r="AU191" i="156"/>
  <c r="AT191" i="156"/>
  <c r="AS191" i="156"/>
  <c r="AQ191" i="156"/>
  <c r="AP191" i="156"/>
  <c r="AN191" i="156"/>
  <c r="AI191" i="156"/>
  <c r="AH191" i="156"/>
  <c r="AG191" i="156"/>
  <c r="AF191" i="156"/>
  <c r="AE191" i="156"/>
  <c r="AD191" i="156"/>
  <c r="AC191" i="156"/>
  <c r="AB191" i="156"/>
  <c r="AA191" i="156"/>
  <c r="B191" i="156"/>
  <c r="AZ191" i="156" s="1"/>
  <c r="A191" i="156"/>
  <c r="AZ190" i="156"/>
  <c r="AY190" i="156"/>
  <c r="AX190" i="156"/>
  <c r="AW190" i="156"/>
  <c r="AV190" i="156"/>
  <c r="AU190" i="156"/>
  <c r="AI190" i="156" s="1"/>
  <c r="AT190" i="156"/>
  <c r="AS190" i="156"/>
  <c r="AQ190" i="156"/>
  <c r="AP190" i="156"/>
  <c r="AO190" i="156"/>
  <c r="AM190" i="156"/>
  <c r="AL190" i="156"/>
  <c r="AK190" i="156"/>
  <c r="AH190" i="156"/>
  <c r="AG190" i="156"/>
  <c r="AF190" i="156"/>
  <c r="AE190" i="156"/>
  <c r="AD190" i="156"/>
  <c r="AC190" i="156"/>
  <c r="AB190" i="156"/>
  <c r="AA190" i="156"/>
  <c r="B190" i="156"/>
  <c r="AN190" i="156" s="1"/>
  <c r="A190" i="156"/>
  <c r="AY189" i="156"/>
  <c r="AX189" i="156"/>
  <c r="AU189" i="156"/>
  <c r="AI189" i="156" s="1"/>
  <c r="AT189" i="156"/>
  <c r="AS189" i="156"/>
  <c r="AQ189" i="156"/>
  <c r="AP189" i="156"/>
  <c r="AM189" i="156"/>
  <c r="AH189" i="156"/>
  <c r="AG189" i="156"/>
  <c r="AF189" i="156"/>
  <c r="AE189" i="156"/>
  <c r="AD189" i="156"/>
  <c r="AC189" i="156"/>
  <c r="AB189" i="156"/>
  <c r="AA189" i="156"/>
  <c r="B189" i="156"/>
  <c r="A189" i="156"/>
  <c r="AW188" i="156"/>
  <c r="AU188" i="156"/>
  <c r="AT188" i="156"/>
  <c r="AS188" i="156"/>
  <c r="AQ188" i="156"/>
  <c r="AP188" i="156"/>
  <c r="AO188" i="156"/>
  <c r="AN188" i="156"/>
  <c r="AL188" i="156"/>
  <c r="AK188" i="156"/>
  <c r="AI188" i="156"/>
  <c r="AH188" i="156"/>
  <c r="AG188" i="156"/>
  <c r="AF188" i="156"/>
  <c r="AE188" i="156"/>
  <c r="AD188" i="156"/>
  <c r="AC188" i="156"/>
  <c r="AB188" i="156"/>
  <c r="AA188" i="156"/>
  <c r="B188" i="156"/>
  <c r="A188" i="156"/>
  <c r="AU187" i="156"/>
  <c r="AT187" i="156"/>
  <c r="AS187" i="156"/>
  <c r="AQ187" i="156"/>
  <c r="AP187" i="156"/>
  <c r="AI187" i="156"/>
  <c r="AH187" i="156"/>
  <c r="AG187" i="156"/>
  <c r="AF187" i="156"/>
  <c r="AE187" i="156"/>
  <c r="AD187" i="156"/>
  <c r="AC187" i="156"/>
  <c r="AB187" i="156"/>
  <c r="AA187" i="156"/>
  <c r="B187" i="156"/>
  <c r="A187" i="156"/>
  <c r="AZ186" i="156"/>
  <c r="AY186" i="156"/>
  <c r="AX186" i="156"/>
  <c r="AW186" i="156"/>
  <c r="AU186" i="156"/>
  <c r="AI186" i="156" s="1"/>
  <c r="AT186" i="156"/>
  <c r="AS186" i="156"/>
  <c r="AQ186" i="156"/>
  <c r="AP186" i="156"/>
  <c r="AH186" i="156"/>
  <c r="AG186" i="156"/>
  <c r="AF186" i="156"/>
  <c r="AE186" i="156"/>
  <c r="AD186" i="156"/>
  <c r="AC186" i="156"/>
  <c r="AB186" i="156"/>
  <c r="AA186" i="156"/>
  <c r="B186" i="156"/>
  <c r="A186" i="156"/>
  <c r="AZ185" i="156"/>
  <c r="AY185" i="156"/>
  <c r="AX185" i="156"/>
  <c r="AW185" i="156"/>
  <c r="AV185" i="156"/>
  <c r="AU185" i="156"/>
  <c r="AI185" i="156" s="1"/>
  <c r="AT185" i="156"/>
  <c r="AS185" i="156"/>
  <c r="AQ185" i="156"/>
  <c r="AP185" i="156"/>
  <c r="AO185" i="156"/>
  <c r="AN185" i="156"/>
  <c r="AM185" i="156"/>
  <c r="AL185" i="156"/>
  <c r="AJ185" i="156"/>
  <c r="AH185" i="156"/>
  <c r="AG185" i="156"/>
  <c r="AF185" i="156"/>
  <c r="AE185" i="156"/>
  <c r="AD185" i="156"/>
  <c r="AC185" i="156"/>
  <c r="AB185" i="156"/>
  <c r="AA185" i="156"/>
  <c r="B185" i="156"/>
  <c r="AK185" i="156" s="1"/>
  <c r="A185" i="156"/>
  <c r="AU184" i="156"/>
  <c r="AT184" i="156"/>
  <c r="AS184" i="156"/>
  <c r="AQ184" i="156"/>
  <c r="AP184" i="156"/>
  <c r="AN184" i="156"/>
  <c r="AJ184" i="156"/>
  <c r="AI184" i="156"/>
  <c r="AH184" i="156"/>
  <c r="AG184" i="156"/>
  <c r="AF184" i="156"/>
  <c r="AE184" i="156"/>
  <c r="AD184" i="156"/>
  <c r="AC184" i="156"/>
  <c r="AB184" i="156"/>
  <c r="AA184" i="156"/>
  <c r="B184" i="156"/>
  <c r="A184" i="156"/>
  <c r="AU183" i="156"/>
  <c r="AT183" i="156"/>
  <c r="AS183" i="156"/>
  <c r="AQ183" i="156"/>
  <c r="AP183" i="156"/>
  <c r="AI183" i="156"/>
  <c r="AH183" i="156"/>
  <c r="AG183" i="156"/>
  <c r="AF183" i="156"/>
  <c r="AE183" i="156"/>
  <c r="AD183" i="156"/>
  <c r="AC183" i="156"/>
  <c r="AB183" i="156"/>
  <c r="AA183" i="156"/>
  <c r="B183" i="156"/>
  <c r="A183" i="156"/>
  <c r="AZ182" i="156"/>
  <c r="AW182" i="156"/>
  <c r="AU182" i="156"/>
  <c r="AT182" i="156"/>
  <c r="AS182" i="156"/>
  <c r="AQ182" i="156"/>
  <c r="AP182" i="156"/>
  <c r="AO182" i="156"/>
  <c r="AJ182" i="156"/>
  <c r="AI182" i="156"/>
  <c r="AH182" i="156"/>
  <c r="AG182" i="156"/>
  <c r="AF182" i="156"/>
  <c r="AE182" i="156"/>
  <c r="AD182" i="156"/>
  <c r="AC182" i="156"/>
  <c r="AB182" i="156"/>
  <c r="AA182" i="156"/>
  <c r="B182" i="156"/>
  <c r="A182" i="156"/>
  <c r="AZ181" i="156"/>
  <c r="AY181" i="156"/>
  <c r="AX181" i="156"/>
  <c r="AV181" i="156"/>
  <c r="AU181" i="156"/>
  <c r="AT181" i="156"/>
  <c r="AS181" i="156"/>
  <c r="AQ181" i="156"/>
  <c r="AP181" i="156"/>
  <c r="AI181" i="156"/>
  <c r="AH181" i="156"/>
  <c r="AG181" i="156"/>
  <c r="AF181" i="156"/>
  <c r="AE181" i="156"/>
  <c r="AD181" i="156"/>
  <c r="AC181" i="156"/>
  <c r="AB181" i="156"/>
  <c r="AA181" i="156"/>
  <c r="B181" i="156"/>
  <c r="A181" i="156"/>
  <c r="AZ180" i="156"/>
  <c r="AY180" i="156"/>
  <c r="AW180" i="156"/>
  <c r="AV180" i="156"/>
  <c r="AU180" i="156"/>
  <c r="AI180" i="156" s="1"/>
  <c r="AT180" i="156"/>
  <c r="AS180" i="156"/>
  <c r="AQ180" i="156"/>
  <c r="AP180" i="156"/>
  <c r="AO180" i="156"/>
  <c r="AN180" i="156"/>
  <c r="AM180" i="156"/>
  <c r="AL180" i="156"/>
  <c r="AH180" i="156"/>
  <c r="AG180" i="156"/>
  <c r="AF180" i="156"/>
  <c r="AE180" i="156"/>
  <c r="AD180" i="156"/>
  <c r="AC180" i="156"/>
  <c r="AB180" i="156"/>
  <c r="AA180" i="156"/>
  <c r="B180" i="156"/>
  <c r="A180" i="156"/>
  <c r="AZ179" i="156"/>
  <c r="AY179" i="156"/>
  <c r="AX179" i="156"/>
  <c r="AW179" i="156"/>
  <c r="AV179" i="156"/>
  <c r="AU179" i="156"/>
  <c r="AI179" i="156" s="1"/>
  <c r="AT179" i="156"/>
  <c r="AS179" i="156"/>
  <c r="AQ179" i="156"/>
  <c r="AP179" i="156"/>
  <c r="AO179" i="156"/>
  <c r="AM179" i="156"/>
  <c r="AL179" i="156"/>
  <c r="AK179" i="156"/>
  <c r="AJ179" i="156"/>
  <c r="AH179" i="156"/>
  <c r="AG179" i="156"/>
  <c r="AF179" i="156"/>
  <c r="AE179" i="156"/>
  <c r="AD179" i="156"/>
  <c r="AC179" i="156"/>
  <c r="AB179" i="156"/>
  <c r="AA179" i="156"/>
  <c r="B179" i="156"/>
  <c r="AN179" i="156" s="1"/>
  <c r="A179" i="156"/>
  <c r="AY178" i="156"/>
  <c r="AW178" i="156"/>
  <c r="AU178" i="156"/>
  <c r="AI178" i="156" s="1"/>
  <c r="AT178" i="156"/>
  <c r="AS178" i="156"/>
  <c r="AQ178" i="156"/>
  <c r="AP178" i="156"/>
  <c r="AN178" i="156"/>
  <c r="AM178" i="156"/>
  <c r="AL178" i="156"/>
  <c r="AK178" i="156"/>
  <c r="AH178" i="156"/>
  <c r="AG178" i="156"/>
  <c r="AF178" i="156"/>
  <c r="AE178" i="156"/>
  <c r="AD178" i="156"/>
  <c r="AC178" i="156"/>
  <c r="AB178" i="156"/>
  <c r="AA178" i="156"/>
  <c r="B178" i="156"/>
  <c r="A178" i="156"/>
  <c r="AU177" i="156"/>
  <c r="AT177" i="156"/>
  <c r="AS177" i="156"/>
  <c r="AQ177" i="156"/>
  <c r="AP177" i="156"/>
  <c r="AI177" i="156"/>
  <c r="AH177" i="156"/>
  <c r="AG177" i="156"/>
  <c r="AF177" i="156"/>
  <c r="AE177" i="156"/>
  <c r="AD177" i="156"/>
  <c r="AC177" i="156"/>
  <c r="AB177" i="156"/>
  <c r="AA177" i="156"/>
  <c r="B177" i="156"/>
  <c r="A177" i="156"/>
  <c r="AU176" i="156"/>
  <c r="AI176" i="156" s="1"/>
  <c r="AT176" i="156"/>
  <c r="AS176" i="156"/>
  <c r="AQ176" i="156"/>
  <c r="AP176" i="156"/>
  <c r="AH176" i="156"/>
  <c r="AG176" i="156"/>
  <c r="AF176" i="156"/>
  <c r="AE176" i="156"/>
  <c r="AD176" i="156"/>
  <c r="AC176" i="156"/>
  <c r="AB176" i="156"/>
  <c r="AA176" i="156"/>
  <c r="B176" i="156"/>
  <c r="A176" i="156"/>
  <c r="AZ175" i="156"/>
  <c r="AY175" i="156"/>
  <c r="AX175" i="156"/>
  <c r="AV175" i="156"/>
  <c r="AU175" i="156"/>
  <c r="AI175" i="156" s="1"/>
  <c r="AT175" i="156"/>
  <c r="AS175" i="156"/>
  <c r="AQ175" i="156"/>
  <c r="AP175" i="156"/>
  <c r="AN175" i="156"/>
  <c r="AH175" i="156"/>
  <c r="AG175" i="156"/>
  <c r="AF175" i="156"/>
  <c r="AE175" i="156"/>
  <c r="AD175" i="156"/>
  <c r="AC175" i="156"/>
  <c r="AB175" i="156"/>
  <c r="AA175" i="156"/>
  <c r="B175" i="156"/>
  <c r="A175" i="156"/>
  <c r="AY174" i="156"/>
  <c r="AX174" i="156"/>
  <c r="AU174" i="156"/>
  <c r="AT174" i="156"/>
  <c r="AS174" i="156"/>
  <c r="AQ174" i="156"/>
  <c r="AP174" i="156"/>
  <c r="AO174" i="156"/>
  <c r="AN174" i="156"/>
  <c r="AL174" i="156"/>
  <c r="AI174" i="156"/>
  <c r="AH174" i="156"/>
  <c r="AG174" i="156"/>
  <c r="AF174" i="156"/>
  <c r="AE174" i="156"/>
  <c r="AD174" i="156"/>
  <c r="AC174" i="156"/>
  <c r="AB174" i="156"/>
  <c r="AA174" i="156"/>
  <c r="B174" i="156"/>
  <c r="AZ174" i="156" s="1"/>
  <c r="A174" i="156"/>
  <c r="AU173" i="156"/>
  <c r="AT173" i="156"/>
  <c r="AS173" i="156"/>
  <c r="AQ173" i="156"/>
  <c r="AP173" i="156"/>
  <c r="AO173" i="156"/>
  <c r="AK173" i="156"/>
  <c r="AJ173" i="156"/>
  <c r="AI173" i="156"/>
  <c r="AH173" i="156"/>
  <c r="AG173" i="156"/>
  <c r="AF173" i="156"/>
  <c r="AE173" i="156"/>
  <c r="AD173" i="156"/>
  <c r="AC173" i="156"/>
  <c r="AB173" i="156"/>
  <c r="AA173" i="156"/>
  <c r="B173" i="156"/>
  <c r="A173" i="156"/>
  <c r="AU172" i="156"/>
  <c r="AT172" i="156"/>
  <c r="AS172" i="156"/>
  <c r="AQ172" i="156"/>
  <c r="AP172" i="156"/>
  <c r="AI172" i="156"/>
  <c r="AH172" i="156"/>
  <c r="AG172" i="156"/>
  <c r="AF172" i="156"/>
  <c r="AE172" i="156"/>
  <c r="AD172" i="156"/>
  <c r="AC172" i="156"/>
  <c r="AB172" i="156"/>
  <c r="AA172" i="156"/>
  <c r="B172" i="156"/>
  <c r="A172" i="156"/>
  <c r="AZ171" i="156"/>
  <c r="AX171" i="156"/>
  <c r="AW171" i="156"/>
  <c r="AU171" i="156"/>
  <c r="AI171" i="156" s="1"/>
  <c r="AT171" i="156"/>
  <c r="AS171" i="156"/>
  <c r="AQ171" i="156"/>
  <c r="AP171" i="156"/>
  <c r="AM171" i="156"/>
  <c r="AL171" i="156"/>
  <c r="AK171" i="156"/>
  <c r="AH171" i="156"/>
  <c r="AG171" i="156"/>
  <c r="AF171" i="156"/>
  <c r="AE171" i="156"/>
  <c r="AD171" i="156"/>
  <c r="AC171" i="156"/>
  <c r="AB171" i="156"/>
  <c r="AA171" i="156"/>
  <c r="B171" i="156"/>
  <c r="A171" i="156"/>
  <c r="AZ170" i="156"/>
  <c r="AU170" i="156"/>
  <c r="AT170" i="156"/>
  <c r="AS170" i="156"/>
  <c r="AQ170" i="156"/>
  <c r="AP170" i="156"/>
  <c r="AL170" i="156"/>
  <c r="AI170" i="156"/>
  <c r="AH170" i="156"/>
  <c r="AG170" i="156"/>
  <c r="AF170" i="156"/>
  <c r="AE170" i="156"/>
  <c r="AD170" i="156"/>
  <c r="AC170" i="156"/>
  <c r="AB170" i="156"/>
  <c r="AA170" i="156"/>
  <c r="B170" i="156"/>
  <c r="A170" i="156"/>
  <c r="AU169" i="156"/>
  <c r="AI169" i="156" s="1"/>
  <c r="AT169" i="156"/>
  <c r="AS169" i="156"/>
  <c r="AQ169" i="156"/>
  <c r="AP169" i="156"/>
  <c r="AH169" i="156"/>
  <c r="AG169" i="156"/>
  <c r="AF169" i="156"/>
  <c r="AE169" i="156"/>
  <c r="AD169" i="156"/>
  <c r="AC169" i="156"/>
  <c r="AB169" i="156"/>
  <c r="AA169" i="156"/>
  <c r="B169" i="156"/>
  <c r="A169" i="156"/>
  <c r="AZ168" i="156"/>
  <c r="AX168" i="156"/>
  <c r="AW168" i="156"/>
  <c r="AV168" i="156"/>
  <c r="AU168" i="156"/>
  <c r="AI168" i="156" s="1"/>
  <c r="AT168" i="156"/>
  <c r="AS168" i="156"/>
  <c r="AQ168" i="156"/>
  <c r="AP168" i="156"/>
  <c r="AH168" i="156"/>
  <c r="AG168" i="156"/>
  <c r="AF168" i="156"/>
  <c r="AE168" i="156"/>
  <c r="AD168" i="156"/>
  <c r="AC168" i="156"/>
  <c r="AB168" i="156"/>
  <c r="AA168" i="156"/>
  <c r="B168" i="156"/>
  <c r="A168" i="156"/>
  <c r="AZ167" i="156"/>
  <c r="AY167" i="156"/>
  <c r="AX167" i="156"/>
  <c r="AW167" i="156"/>
  <c r="AV167" i="156"/>
  <c r="AU167" i="156"/>
  <c r="AI167" i="156" s="1"/>
  <c r="AT167" i="156"/>
  <c r="AS167" i="156"/>
  <c r="AQ167" i="156"/>
  <c r="AP167" i="156"/>
  <c r="AO167" i="156"/>
  <c r="AN167" i="156"/>
  <c r="AM167" i="156"/>
  <c r="AK167" i="156"/>
  <c r="AH167" i="156"/>
  <c r="AG167" i="156"/>
  <c r="AF167" i="156"/>
  <c r="AE167" i="156"/>
  <c r="AD167" i="156"/>
  <c r="AC167" i="156"/>
  <c r="AB167" i="156"/>
  <c r="AA167" i="156"/>
  <c r="B167" i="156"/>
  <c r="AL167" i="156" s="1"/>
  <c r="A167" i="156"/>
  <c r="AZ166" i="156"/>
  <c r="AU166" i="156"/>
  <c r="AI166" i="156" s="1"/>
  <c r="AT166" i="156"/>
  <c r="AS166" i="156"/>
  <c r="AQ166" i="156"/>
  <c r="AP166" i="156"/>
  <c r="AO166" i="156"/>
  <c r="AN166" i="156"/>
  <c r="AM166" i="156"/>
  <c r="AL166" i="156"/>
  <c r="AK166" i="156"/>
  <c r="AJ166" i="156"/>
  <c r="AH166" i="156"/>
  <c r="AG166" i="156"/>
  <c r="AF166" i="156"/>
  <c r="AE166" i="156"/>
  <c r="AD166" i="156"/>
  <c r="AC166" i="156"/>
  <c r="AB166" i="156"/>
  <c r="AA166" i="156"/>
  <c r="B166" i="156"/>
  <c r="AX166" i="156" s="1"/>
  <c r="A166" i="156"/>
  <c r="AU165" i="156"/>
  <c r="AT165" i="156"/>
  <c r="AS165" i="156"/>
  <c r="AQ165" i="156"/>
  <c r="AP165" i="156"/>
  <c r="AN165" i="156"/>
  <c r="AM165" i="156"/>
  <c r="AL165" i="156"/>
  <c r="AK165" i="156"/>
  <c r="AI165" i="156"/>
  <c r="AH165" i="156"/>
  <c r="AG165" i="156"/>
  <c r="AF165" i="156"/>
  <c r="AE165" i="156"/>
  <c r="AD165" i="156"/>
  <c r="AC165" i="156"/>
  <c r="AB165" i="156"/>
  <c r="AA165" i="156"/>
  <c r="B165" i="156"/>
  <c r="A165" i="156"/>
  <c r="AU164" i="156"/>
  <c r="AT164" i="156"/>
  <c r="AS164" i="156"/>
  <c r="AQ164" i="156"/>
  <c r="AP164" i="156"/>
  <c r="AI164" i="156"/>
  <c r="AH164" i="156"/>
  <c r="AG164" i="156"/>
  <c r="AF164" i="156"/>
  <c r="AE164" i="156"/>
  <c r="AD164" i="156"/>
  <c r="AC164" i="156"/>
  <c r="AB164" i="156"/>
  <c r="AA164" i="156"/>
  <c r="B164" i="156"/>
  <c r="A164" i="156"/>
  <c r="AU163" i="156"/>
  <c r="AI163" i="156" s="1"/>
  <c r="AS163" i="156"/>
  <c r="AQ163" i="156"/>
  <c r="AP163" i="156"/>
  <c r="AG163" i="156"/>
  <c r="AF163" i="156"/>
  <c r="AE163" i="156"/>
  <c r="AD163" i="156"/>
  <c r="AC163" i="156"/>
  <c r="AB163" i="156"/>
  <c r="AA163" i="156"/>
  <c r="B163" i="156"/>
  <c r="AY163" i="156" s="1"/>
  <c r="A163" i="156"/>
  <c r="AX162" i="156"/>
  <c r="AU162" i="156"/>
  <c r="AI162" i="156" s="1"/>
  <c r="AS162" i="156"/>
  <c r="AQ162" i="156"/>
  <c r="AP162" i="156"/>
  <c r="AG162" i="156"/>
  <c r="AF162" i="156"/>
  <c r="AE162" i="156"/>
  <c r="AD162" i="156"/>
  <c r="AC162" i="156"/>
  <c r="AB162" i="156"/>
  <c r="AA162" i="156"/>
  <c r="B162" i="156"/>
  <c r="AY162" i="156" s="1"/>
  <c r="A162" i="156"/>
  <c r="AU161" i="156"/>
  <c r="AI161" i="156" s="1"/>
  <c r="AS161" i="156"/>
  <c r="AQ161" i="156"/>
  <c r="AP161" i="156"/>
  <c r="AG161" i="156"/>
  <c r="AF161" i="156"/>
  <c r="AE161" i="156"/>
  <c r="AD161" i="156"/>
  <c r="AC161" i="156"/>
  <c r="AB161" i="156"/>
  <c r="AA161" i="156"/>
  <c r="B161" i="156"/>
  <c r="A161" i="156"/>
  <c r="AU160" i="156"/>
  <c r="AI160" i="156" s="1"/>
  <c r="AS160" i="156"/>
  <c r="AQ160" i="156"/>
  <c r="AP160" i="156"/>
  <c r="AL160" i="156"/>
  <c r="AG160" i="156"/>
  <c r="AF160" i="156"/>
  <c r="AE160" i="156"/>
  <c r="AD160" i="156"/>
  <c r="AC160" i="156"/>
  <c r="AB160" i="156"/>
  <c r="AA160" i="156"/>
  <c r="B160" i="156"/>
  <c r="A160" i="156"/>
  <c r="AU159" i="156"/>
  <c r="AI159" i="156" s="1"/>
  <c r="AS159" i="156"/>
  <c r="AQ159" i="156"/>
  <c r="AP159" i="156"/>
  <c r="AT159" i="156" s="1"/>
  <c r="AG159" i="156"/>
  <c r="AF159" i="156"/>
  <c r="AE159" i="156"/>
  <c r="AD159" i="156"/>
  <c r="AC159" i="156"/>
  <c r="AB159" i="156"/>
  <c r="AA159" i="156"/>
  <c r="B159" i="156"/>
  <c r="A159" i="156"/>
  <c r="AU158" i="156"/>
  <c r="AI158" i="156" s="1"/>
  <c r="AS158" i="156"/>
  <c r="AQ158" i="156"/>
  <c r="AP158" i="156"/>
  <c r="AG158" i="156"/>
  <c r="AF158" i="156"/>
  <c r="AE158" i="156"/>
  <c r="AD158" i="156"/>
  <c r="AC158" i="156"/>
  <c r="AB158" i="156"/>
  <c r="AA158" i="156"/>
  <c r="B158" i="156"/>
  <c r="AN158" i="156" s="1"/>
  <c r="A158" i="156"/>
  <c r="AU157" i="156"/>
  <c r="AI157" i="156" s="1"/>
  <c r="AS157" i="156"/>
  <c r="AQ157" i="156"/>
  <c r="AP157" i="156"/>
  <c r="AG157" i="156"/>
  <c r="AF157" i="156"/>
  <c r="AE157" i="156"/>
  <c r="AD157" i="156"/>
  <c r="AC157" i="156"/>
  <c r="AB157" i="156"/>
  <c r="AA157" i="156"/>
  <c r="B157" i="156"/>
  <c r="AX157" i="156" s="1"/>
  <c r="A157" i="156"/>
  <c r="AU156" i="156"/>
  <c r="AI156" i="156" s="1"/>
  <c r="AS156" i="156"/>
  <c r="AQ156" i="156"/>
  <c r="AP156" i="156"/>
  <c r="AG156" i="156"/>
  <c r="AF156" i="156"/>
  <c r="AE156" i="156"/>
  <c r="AH156" i="156" s="1"/>
  <c r="AD156" i="156"/>
  <c r="AC156" i="156"/>
  <c r="AB156" i="156"/>
  <c r="AA156" i="156"/>
  <c r="B156" i="156"/>
  <c r="A156" i="156"/>
  <c r="AU155" i="156"/>
  <c r="AI155" i="156" s="1"/>
  <c r="AS155" i="156"/>
  <c r="AQ155" i="156"/>
  <c r="AP155" i="156"/>
  <c r="AG155" i="156"/>
  <c r="AF155" i="156"/>
  <c r="AE155" i="156"/>
  <c r="AD155" i="156"/>
  <c r="AC155" i="156"/>
  <c r="AB155" i="156"/>
  <c r="AA155" i="156"/>
  <c r="B155" i="156"/>
  <c r="AK155" i="156" s="1"/>
  <c r="A155" i="156"/>
  <c r="AU154" i="156"/>
  <c r="AI154" i="156" s="1"/>
  <c r="AS154" i="156"/>
  <c r="AQ154" i="156"/>
  <c r="AP154" i="156"/>
  <c r="AG154" i="156"/>
  <c r="AF154" i="156"/>
  <c r="AE154" i="156"/>
  <c r="AD154" i="156"/>
  <c r="AC154" i="156"/>
  <c r="AB154" i="156"/>
  <c r="AA154" i="156"/>
  <c r="B154" i="156"/>
  <c r="A154" i="156"/>
  <c r="AU153" i="156"/>
  <c r="AI153" i="156" s="1"/>
  <c r="AS153" i="156"/>
  <c r="AQ153" i="156"/>
  <c r="AP153" i="156"/>
  <c r="AG153" i="156"/>
  <c r="AF153" i="156"/>
  <c r="AE153" i="156"/>
  <c r="AD153" i="156"/>
  <c r="AC153" i="156"/>
  <c r="AB153" i="156"/>
  <c r="AA153" i="156"/>
  <c r="B153" i="156"/>
  <c r="AN153" i="156" s="1"/>
  <c r="A153" i="156"/>
  <c r="AU152" i="156"/>
  <c r="AI152" i="156" s="1"/>
  <c r="AS152" i="156"/>
  <c r="AQ152" i="156"/>
  <c r="AP152" i="156"/>
  <c r="AG152" i="156"/>
  <c r="AF152" i="156"/>
  <c r="AE152" i="156"/>
  <c r="AD152" i="156"/>
  <c r="AC152" i="156"/>
  <c r="AB152" i="156"/>
  <c r="AA152" i="156"/>
  <c r="B152" i="156"/>
  <c r="AX152" i="156" s="1"/>
  <c r="A152" i="156"/>
  <c r="AU151" i="156"/>
  <c r="AI151" i="156" s="1"/>
  <c r="AS151" i="156"/>
  <c r="AQ151" i="156"/>
  <c r="AP151" i="156"/>
  <c r="AG151" i="156"/>
  <c r="AF151" i="156"/>
  <c r="AE151" i="156"/>
  <c r="AD151" i="156"/>
  <c r="AC151" i="156"/>
  <c r="AB151" i="156"/>
  <c r="AA151" i="156"/>
  <c r="B151" i="156"/>
  <c r="AM151" i="156" s="1"/>
  <c r="A151" i="156"/>
  <c r="AU150" i="156"/>
  <c r="AI150" i="156" s="1"/>
  <c r="AS150" i="156"/>
  <c r="AQ150" i="156"/>
  <c r="AP150" i="156"/>
  <c r="AG150" i="156"/>
  <c r="AF150" i="156"/>
  <c r="AE150" i="156"/>
  <c r="AD150" i="156"/>
  <c r="AC150" i="156"/>
  <c r="AB150" i="156"/>
  <c r="AA150" i="156"/>
  <c r="B150" i="156"/>
  <c r="A150" i="156"/>
  <c r="AU149" i="156"/>
  <c r="AI149" i="156" s="1"/>
  <c r="AS149" i="156"/>
  <c r="AQ149" i="156"/>
  <c r="AP149" i="156"/>
  <c r="AG149" i="156"/>
  <c r="AF149" i="156"/>
  <c r="AE149" i="156"/>
  <c r="AD149" i="156"/>
  <c r="AC149" i="156"/>
  <c r="AB149" i="156"/>
  <c r="AA149" i="156"/>
  <c r="B149" i="156"/>
  <c r="AX149" i="156" s="1"/>
  <c r="A149" i="156"/>
  <c r="AU148" i="156"/>
  <c r="AI148" i="156" s="1"/>
  <c r="AS148" i="156"/>
  <c r="AQ148" i="156"/>
  <c r="AP148" i="156"/>
  <c r="AG148" i="156"/>
  <c r="AF148" i="156"/>
  <c r="AE148" i="156"/>
  <c r="AD148" i="156"/>
  <c r="AC148" i="156"/>
  <c r="AB148" i="156"/>
  <c r="AA148" i="156"/>
  <c r="B148" i="156"/>
  <c r="AL148" i="156" s="1"/>
  <c r="A148" i="156"/>
  <c r="AU147" i="156"/>
  <c r="AI147" i="156" s="1"/>
  <c r="AS147" i="156"/>
  <c r="AQ147" i="156"/>
  <c r="AP147" i="156"/>
  <c r="AG147" i="156"/>
  <c r="AF147" i="156"/>
  <c r="AE147" i="156"/>
  <c r="AD147" i="156"/>
  <c r="AC147" i="156"/>
  <c r="AB147" i="156"/>
  <c r="AA147" i="156"/>
  <c r="B147" i="156"/>
  <c r="AY147" i="156" s="1"/>
  <c r="A147" i="156"/>
  <c r="AU146" i="156"/>
  <c r="AI146" i="156" s="1"/>
  <c r="AS146" i="156"/>
  <c r="AQ146" i="156"/>
  <c r="AP146" i="156"/>
  <c r="AG146" i="156"/>
  <c r="AF146" i="156"/>
  <c r="AE146" i="156"/>
  <c r="AD146" i="156"/>
  <c r="AC146" i="156"/>
  <c r="AB146" i="156"/>
  <c r="AA146" i="156"/>
  <c r="B146" i="156"/>
  <c r="A146" i="156"/>
  <c r="AU145" i="156"/>
  <c r="AI145" i="156" s="1"/>
  <c r="AS145" i="156"/>
  <c r="AQ145" i="156"/>
  <c r="AP145" i="156"/>
  <c r="AG145" i="156"/>
  <c r="AF145" i="156"/>
  <c r="AE145" i="156"/>
  <c r="AD145" i="156"/>
  <c r="AC145" i="156"/>
  <c r="AB145" i="156"/>
  <c r="AA145" i="156"/>
  <c r="B145" i="156"/>
  <c r="A145" i="156"/>
  <c r="AU144" i="156"/>
  <c r="AS144" i="156"/>
  <c r="AQ144" i="156"/>
  <c r="AP144" i="156"/>
  <c r="AT144" i="156" s="1"/>
  <c r="AG144" i="156"/>
  <c r="AF144" i="156"/>
  <c r="AE144" i="156"/>
  <c r="AD144" i="156"/>
  <c r="AC144" i="156"/>
  <c r="AB144" i="156"/>
  <c r="AA144" i="156"/>
  <c r="B144" i="156"/>
  <c r="AW144" i="156" s="1"/>
  <c r="A144" i="156"/>
  <c r="AU143" i="156"/>
  <c r="AI143" i="156" s="1"/>
  <c r="AS143" i="156"/>
  <c r="AQ143" i="156"/>
  <c r="AP143" i="156"/>
  <c r="AG143" i="156"/>
  <c r="AF143" i="156"/>
  <c r="AE143" i="156"/>
  <c r="AD143" i="156"/>
  <c r="AC143" i="156"/>
  <c r="AB143" i="156"/>
  <c r="AA143" i="156"/>
  <c r="B143" i="156"/>
  <c r="AY143" i="156" s="1"/>
  <c r="A143" i="156"/>
  <c r="AU142" i="156"/>
  <c r="AI142" i="156" s="1"/>
  <c r="AS142" i="156"/>
  <c r="AQ142" i="156"/>
  <c r="AP142" i="156"/>
  <c r="AG142" i="156"/>
  <c r="AF142" i="156"/>
  <c r="AE142" i="156"/>
  <c r="AD142" i="156"/>
  <c r="AC142" i="156"/>
  <c r="AB142" i="156"/>
  <c r="AA142" i="156"/>
  <c r="B142" i="156"/>
  <c r="AJ142" i="156" s="1"/>
  <c r="A142" i="156"/>
  <c r="AU141" i="156"/>
  <c r="AI141" i="156" s="1"/>
  <c r="AS141" i="156"/>
  <c r="AQ141" i="156"/>
  <c r="AP141" i="156"/>
  <c r="AG141" i="156"/>
  <c r="AF141" i="156"/>
  <c r="AE141" i="156"/>
  <c r="AH141" i="156" s="1"/>
  <c r="AD141" i="156"/>
  <c r="AC141" i="156"/>
  <c r="AB141" i="156"/>
  <c r="AA141" i="156"/>
  <c r="B141" i="156"/>
  <c r="AL141" i="156" s="1"/>
  <c r="A141" i="156"/>
  <c r="AU140" i="156"/>
  <c r="AI140" i="156" s="1"/>
  <c r="AS140" i="156"/>
  <c r="AQ140" i="156"/>
  <c r="AP140" i="156"/>
  <c r="AG140" i="156"/>
  <c r="AF140" i="156"/>
  <c r="AE140" i="156"/>
  <c r="AD140" i="156"/>
  <c r="AC140" i="156"/>
  <c r="AB140" i="156"/>
  <c r="AA140" i="156"/>
  <c r="B140" i="156"/>
  <c r="A140" i="156"/>
  <c r="AU139" i="156"/>
  <c r="AI139" i="156" s="1"/>
  <c r="AS139" i="156"/>
  <c r="AQ139" i="156"/>
  <c r="AP139" i="156"/>
  <c r="AG139" i="156"/>
  <c r="AF139" i="156"/>
  <c r="AE139" i="156"/>
  <c r="AD139" i="156"/>
  <c r="AC139" i="156"/>
  <c r="AB139" i="156"/>
  <c r="AA139" i="156"/>
  <c r="B139" i="156"/>
  <c r="AV139" i="156" s="1"/>
  <c r="A139" i="156"/>
  <c r="AU138" i="156"/>
  <c r="AI138" i="156" s="1"/>
  <c r="AS138" i="156"/>
  <c r="AQ138" i="156"/>
  <c r="AP138" i="156"/>
  <c r="AG138" i="156"/>
  <c r="AF138" i="156"/>
  <c r="AE138" i="156"/>
  <c r="AD138" i="156"/>
  <c r="AC138" i="156"/>
  <c r="AB138" i="156"/>
  <c r="AA138" i="156"/>
  <c r="B138" i="156"/>
  <c r="AX138" i="156" s="1"/>
  <c r="A138" i="156"/>
  <c r="AU137" i="156"/>
  <c r="AI137" i="156" s="1"/>
  <c r="AS137" i="156"/>
  <c r="AQ137" i="156"/>
  <c r="AP137" i="156"/>
  <c r="AG137" i="156"/>
  <c r="AF137" i="156"/>
  <c r="AE137" i="156"/>
  <c r="AD137" i="156"/>
  <c r="AC137" i="156"/>
  <c r="AB137" i="156"/>
  <c r="AA137" i="156"/>
  <c r="B137" i="156"/>
  <c r="AX137" i="156" s="1"/>
  <c r="A137" i="156"/>
  <c r="AU136" i="156"/>
  <c r="AS136" i="156"/>
  <c r="AQ136" i="156"/>
  <c r="AP136" i="156"/>
  <c r="AG136" i="156"/>
  <c r="AF136" i="156"/>
  <c r="AE136" i="156"/>
  <c r="AD136" i="156"/>
  <c r="AC136" i="156"/>
  <c r="AB136" i="156"/>
  <c r="AA136" i="156"/>
  <c r="B136" i="156"/>
  <c r="AJ136" i="156" s="1"/>
  <c r="A136" i="156"/>
  <c r="AU135" i="156"/>
  <c r="AI135" i="156" s="1"/>
  <c r="AS135" i="156"/>
  <c r="AQ135" i="156"/>
  <c r="AP135" i="156"/>
  <c r="AG135" i="156"/>
  <c r="AF135" i="156"/>
  <c r="AE135" i="156"/>
  <c r="AD135" i="156"/>
  <c r="AC135" i="156"/>
  <c r="AB135" i="156"/>
  <c r="AA135" i="156"/>
  <c r="B135" i="156"/>
  <c r="AN135" i="156" s="1"/>
  <c r="A135" i="156"/>
  <c r="AU134" i="156"/>
  <c r="AI134" i="156" s="1"/>
  <c r="AS134" i="156"/>
  <c r="AQ134" i="156"/>
  <c r="AP134" i="156"/>
  <c r="AG134" i="156"/>
  <c r="AF134" i="156"/>
  <c r="AE134" i="156"/>
  <c r="AD134" i="156"/>
  <c r="AC134" i="156"/>
  <c r="AB134" i="156"/>
  <c r="AA134" i="156"/>
  <c r="B134" i="156"/>
  <c r="A134" i="156"/>
  <c r="AU133" i="156"/>
  <c r="AI133" i="156" s="1"/>
  <c r="AS133" i="156"/>
  <c r="AQ133" i="156"/>
  <c r="AP133" i="156"/>
  <c r="AG133" i="156"/>
  <c r="AF133" i="156"/>
  <c r="AE133" i="156"/>
  <c r="AD133" i="156"/>
  <c r="AC133" i="156"/>
  <c r="AB133" i="156"/>
  <c r="AA133" i="156"/>
  <c r="B133" i="156"/>
  <c r="AN133" i="156" s="1"/>
  <c r="A133" i="156"/>
  <c r="AU132" i="156"/>
  <c r="AS132" i="156"/>
  <c r="AQ132" i="156"/>
  <c r="AP132" i="156"/>
  <c r="AG132" i="156"/>
  <c r="AF132" i="156"/>
  <c r="AE132" i="156"/>
  <c r="AD132" i="156"/>
  <c r="AC132" i="156"/>
  <c r="AB132" i="156"/>
  <c r="AA132" i="156"/>
  <c r="B132" i="156"/>
  <c r="AY132" i="156" s="1"/>
  <c r="A132" i="156"/>
  <c r="AU131" i="156"/>
  <c r="AI131" i="156" s="1"/>
  <c r="AS131" i="156"/>
  <c r="AQ131" i="156"/>
  <c r="AP131" i="156"/>
  <c r="AG131" i="156"/>
  <c r="AF131" i="156"/>
  <c r="AE131" i="156"/>
  <c r="AD131" i="156"/>
  <c r="AC131" i="156"/>
  <c r="AB131" i="156"/>
  <c r="AA131" i="156"/>
  <c r="B131" i="156"/>
  <c r="AX131" i="156" s="1"/>
  <c r="A131" i="156"/>
  <c r="AU130" i="156"/>
  <c r="AI130" i="156" s="1"/>
  <c r="AS130" i="156"/>
  <c r="AQ130" i="156"/>
  <c r="AP130" i="156"/>
  <c r="AG130" i="156"/>
  <c r="AF130" i="156"/>
  <c r="AE130" i="156"/>
  <c r="AD130" i="156"/>
  <c r="AC130" i="156"/>
  <c r="AB130" i="156"/>
  <c r="AA130" i="156"/>
  <c r="B130" i="156"/>
  <c r="AK130" i="156" s="1"/>
  <c r="A130" i="156"/>
  <c r="AU129" i="156"/>
  <c r="AI129" i="156" s="1"/>
  <c r="AS129" i="156"/>
  <c r="AQ129" i="156"/>
  <c r="AP129" i="156"/>
  <c r="AG129" i="156"/>
  <c r="AF129" i="156"/>
  <c r="AE129" i="156"/>
  <c r="AD129" i="156"/>
  <c r="AC129" i="156"/>
  <c r="AB129" i="156"/>
  <c r="AA129" i="156"/>
  <c r="B129" i="156"/>
  <c r="A129" i="156"/>
  <c r="AW128" i="156"/>
  <c r="AV128" i="156"/>
  <c r="AU128" i="156"/>
  <c r="AI128" i="156" s="1"/>
  <c r="AS128" i="156"/>
  <c r="AQ128" i="156"/>
  <c r="AP128" i="156"/>
  <c r="AG128" i="156"/>
  <c r="AF128" i="156"/>
  <c r="AE128" i="156"/>
  <c r="AD128" i="156"/>
  <c r="AC128" i="156"/>
  <c r="AB128" i="156"/>
  <c r="AA128" i="156"/>
  <c r="B128" i="156"/>
  <c r="AY128" i="156" s="1"/>
  <c r="A128" i="156"/>
  <c r="AU127" i="156"/>
  <c r="AI127" i="156" s="1"/>
  <c r="AS127" i="156"/>
  <c r="AQ127" i="156"/>
  <c r="AP127" i="156"/>
  <c r="AG127" i="156"/>
  <c r="AF127" i="156"/>
  <c r="AE127" i="156"/>
  <c r="AD127" i="156"/>
  <c r="AH127" i="156" s="1"/>
  <c r="AC127" i="156"/>
  <c r="AB127" i="156"/>
  <c r="AA127" i="156"/>
  <c r="B127" i="156"/>
  <c r="AN127" i="156" s="1"/>
  <c r="A127" i="156"/>
  <c r="AU126" i="156"/>
  <c r="AI126" i="156" s="1"/>
  <c r="AS126" i="156"/>
  <c r="AQ126" i="156"/>
  <c r="AP126" i="156"/>
  <c r="AG126" i="156"/>
  <c r="AF126" i="156"/>
  <c r="AE126" i="156"/>
  <c r="AD126" i="156"/>
  <c r="AC126" i="156"/>
  <c r="AB126" i="156"/>
  <c r="AA126" i="156"/>
  <c r="B126" i="156"/>
  <c r="AN126" i="156" s="1"/>
  <c r="A126" i="156"/>
  <c r="AU125" i="156"/>
  <c r="AI125" i="156" s="1"/>
  <c r="AS125" i="156"/>
  <c r="AQ125" i="156"/>
  <c r="AP125" i="156"/>
  <c r="AG125" i="156"/>
  <c r="AF125" i="156"/>
  <c r="AE125" i="156"/>
  <c r="AD125" i="156"/>
  <c r="AC125" i="156"/>
  <c r="AB125" i="156"/>
  <c r="AA125" i="156"/>
  <c r="B125" i="156"/>
  <c r="A125" i="156"/>
  <c r="AU124" i="156"/>
  <c r="AI124" i="156" s="1"/>
  <c r="AS124" i="156"/>
  <c r="AQ124" i="156"/>
  <c r="AP124" i="156"/>
  <c r="AG124" i="156"/>
  <c r="AF124" i="156"/>
  <c r="AE124" i="156"/>
  <c r="AD124" i="156"/>
  <c r="AC124" i="156"/>
  <c r="AB124" i="156"/>
  <c r="AA124" i="156"/>
  <c r="B124" i="156"/>
  <c r="AL124" i="156" s="1"/>
  <c r="A124" i="156"/>
  <c r="AU123" i="156"/>
  <c r="AI123" i="156" s="1"/>
  <c r="AS123" i="156"/>
  <c r="AQ123" i="156"/>
  <c r="AP123" i="156"/>
  <c r="AG123" i="156"/>
  <c r="AF123" i="156"/>
  <c r="AE123" i="156"/>
  <c r="AD123" i="156"/>
  <c r="AC123" i="156"/>
  <c r="AB123" i="156"/>
  <c r="AA123" i="156"/>
  <c r="B123" i="156"/>
  <c r="A123" i="156"/>
  <c r="AU122" i="156"/>
  <c r="AI122" i="156" s="1"/>
  <c r="AS122" i="156"/>
  <c r="AQ122" i="156"/>
  <c r="AP122" i="156"/>
  <c r="AG122" i="156"/>
  <c r="AF122" i="156"/>
  <c r="AE122" i="156"/>
  <c r="AD122" i="156"/>
  <c r="AC122" i="156"/>
  <c r="AB122" i="156"/>
  <c r="AA122" i="156"/>
  <c r="B122" i="156"/>
  <c r="AV122" i="156" s="1"/>
  <c r="A122" i="156"/>
  <c r="CS121" i="156"/>
  <c r="CR121" i="156" a="1"/>
  <c r="CR121" i="156" s="1"/>
  <c r="CT121" i="156" s="1"/>
  <c r="CQ121" i="156"/>
  <c r="AU121" i="156"/>
  <c r="AS121" i="156"/>
  <c r="AQ121" i="156"/>
  <c r="AP121" i="156"/>
  <c r="AG121" i="156"/>
  <c r="AF121" i="156"/>
  <c r="AE121" i="156"/>
  <c r="AD121" i="156"/>
  <c r="AC121" i="156"/>
  <c r="AB121" i="156"/>
  <c r="AA121" i="156"/>
  <c r="B121" i="156"/>
  <c r="AY121" i="156" s="1"/>
  <c r="A121" i="156"/>
  <c r="CS120" i="156"/>
  <c r="CR120" i="156" a="1"/>
  <c r="CR120" i="156" s="1"/>
  <c r="CT120" i="156" s="1"/>
  <c r="CQ120" i="156"/>
  <c r="AU120" i="156"/>
  <c r="AI120" i="156" s="1"/>
  <c r="AS120" i="156"/>
  <c r="AQ120" i="156"/>
  <c r="AP120" i="156"/>
  <c r="AG120" i="156"/>
  <c r="AF120" i="156"/>
  <c r="AE120" i="156"/>
  <c r="AD120" i="156"/>
  <c r="AC120" i="156"/>
  <c r="AB120" i="156"/>
  <c r="AA120" i="156"/>
  <c r="B120" i="156"/>
  <c r="AN120" i="156" s="1"/>
  <c r="A120" i="156"/>
  <c r="CS119" i="156"/>
  <c r="CR119" i="156" a="1"/>
  <c r="CR119" i="156" s="1"/>
  <c r="CT119" i="156" s="1"/>
  <c r="CQ119" i="156"/>
  <c r="AU119" i="156"/>
  <c r="AI119" i="156" s="1"/>
  <c r="AS119" i="156"/>
  <c r="AQ119" i="156"/>
  <c r="AP119" i="156"/>
  <c r="AG119" i="156"/>
  <c r="AF119" i="156"/>
  <c r="AE119" i="156"/>
  <c r="AD119" i="156"/>
  <c r="AC119" i="156"/>
  <c r="AB119" i="156"/>
  <c r="AA119" i="156"/>
  <c r="B119" i="156"/>
  <c r="A119" i="156"/>
  <c r="CS118" i="156"/>
  <c r="CR118" i="156" a="1"/>
  <c r="CR118" i="156" s="1"/>
  <c r="CT118" i="156" s="1"/>
  <c r="CQ118" i="156"/>
  <c r="AU118" i="156"/>
  <c r="AI118" i="156" s="1"/>
  <c r="AS118" i="156"/>
  <c r="AQ118" i="156"/>
  <c r="AP118" i="156"/>
  <c r="AG118" i="156"/>
  <c r="AF118" i="156"/>
  <c r="AE118" i="156"/>
  <c r="AD118" i="156"/>
  <c r="AC118" i="156"/>
  <c r="AB118" i="156"/>
  <c r="AA118" i="156"/>
  <c r="B118" i="156"/>
  <c r="A118" i="156"/>
  <c r="CS117" i="156"/>
  <c r="CR117" i="156" a="1"/>
  <c r="CR117" i="156" s="1"/>
  <c r="CT117" i="156" s="1"/>
  <c r="CQ117" i="156"/>
  <c r="AU117" i="156"/>
  <c r="AI117" i="156" s="1"/>
  <c r="AS117" i="156"/>
  <c r="AQ117" i="156"/>
  <c r="AP117" i="156"/>
  <c r="AG117" i="156"/>
  <c r="AF117" i="156"/>
  <c r="AE117" i="156"/>
  <c r="AD117" i="156"/>
  <c r="AC117" i="156"/>
  <c r="AB117" i="156"/>
  <c r="AA117" i="156"/>
  <c r="B117" i="156"/>
  <c r="AY117" i="156" s="1"/>
  <c r="A117" i="156"/>
  <c r="CS116" i="156"/>
  <c r="CR116" i="156" a="1"/>
  <c r="CR116" i="156" s="1"/>
  <c r="CT116" i="156" s="1"/>
  <c r="CQ116" i="156"/>
  <c r="AU116" i="156"/>
  <c r="AI116" i="156" s="1"/>
  <c r="AS116" i="156"/>
  <c r="AQ116" i="156"/>
  <c r="AP116" i="156"/>
  <c r="AG116" i="156"/>
  <c r="AF116" i="156"/>
  <c r="AE116" i="156"/>
  <c r="AD116" i="156"/>
  <c r="AC116" i="156"/>
  <c r="AB116" i="156"/>
  <c r="AA116" i="156"/>
  <c r="B116" i="156"/>
  <c r="AJ116" i="156" s="1"/>
  <c r="A116" i="156"/>
  <c r="CS115" i="156"/>
  <c r="CR115" i="156" a="1"/>
  <c r="CR115" i="156" s="1"/>
  <c r="CT115" i="156" s="1"/>
  <c r="CQ115" i="156"/>
  <c r="AU115" i="156"/>
  <c r="AI115" i="156" s="1"/>
  <c r="AS115" i="156"/>
  <c r="AQ115" i="156"/>
  <c r="AP115" i="156"/>
  <c r="AG115" i="156"/>
  <c r="AF115" i="156"/>
  <c r="AE115" i="156"/>
  <c r="AD115" i="156"/>
  <c r="AC115" i="156"/>
  <c r="AB115" i="156"/>
  <c r="AA115" i="156"/>
  <c r="B115" i="156"/>
  <c r="AM115" i="156" s="1"/>
  <c r="A115" i="156"/>
  <c r="CS114" i="156"/>
  <c r="CR114" i="156" a="1"/>
  <c r="CR114" i="156" s="1"/>
  <c r="CT114" i="156" s="1"/>
  <c r="CQ114" i="156"/>
  <c r="AU114" i="156"/>
  <c r="AI114" i="156" s="1"/>
  <c r="AS114" i="156"/>
  <c r="AQ114" i="156"/>
  <c r="AP114" i="156"/>
  <c r="AG114" i="156"/>
  <c r="AF114" i="156"/>
  <c r="AE114" i="156"/>
  <c r="AD114" i="156"/>
  <c r="AC114" i="156"/>
  <c r="AB114" i="156"/>
  <c r="AA114" i="156"/>
  <c r="B114" i="156"/>
  <c r="AY114" i="156" s="1"/>
  <c r="A114" i="156"/>
  <c r="CS113" i="156"/>
  <c r="CR113" i="156" a="1"/>
  <c r="CR113" i="156" s="1"/>
  <c r="CT113" i="156" s="1"/>
  <c r="CQ113" i="156"/>
  <c r="BW113" i="156"/>
  <c r="BV113" i="156"/>
  <c r="BT113" i="156"/>
  <c r="BS113" i="156"/>
  <c r="BR113" i="156" a="1"/>
  <c r="BR113" i="156" s="1"/>
  <c r="AU113" i="156"/>
  <c r="AI113" i="156" s="1"/>
  <c r="AS113" i="156"/>
  <c r="AQ113" i="156"/>
  <c r="AP113" i="156"/>
  <c r="AG113" i="156"/>
  <c r="AF113" i="156"/>
  <c r="AE113" i="156"/>
  <c r="AD113" i="156"/>
  <c r="AC113" i="156"/>
  <c r="AB113" i="156"/>
  <c r="AA113" i="156"/>
  <c r="B113" i="156"/>
  <c r="AY113" i="156" s="1"/>
  <c r="A113" i="156"/>
  <c r="CS112" i="156"/>
  <c r="CR112" i="156" a="1"/>
  <c r="CR112" i="156" s="1"/>
  <c r="CT112" i="156" s="1"/>
  <c r="CQ112" i="156"/>
  <c r="BW112" i="156"/>
  <c r="BV112" i="156"/>
  <c r="BT112" i="156"/>
  <c r="BS112" i="156"/>
  <c r="BR112" i="156" a="1"/>
  <c r="BR112" i="156" s="1"/>
  <c r="AU112" i="156"/>
  <c r="AI112" i="156" s="1"/>
  <c r="AS112" i="156"/>
  <c r="AQ112" i="156"/>
  <c r="AP112" i="156"/>
  <c r="AG112" i="156"/>
  <c r="AF112" i="156"/>
  <c r="AE112" i="156"/>
  <c r="AD112" i="156"/>
  <c r="AC112" i="156"/>
  <c r="AB112" i="156"/>
  <c r="AA112" i="156"/>
  <c r="B112" i="156"/>
  <c r="A112" i="156"/>
  <c r="CS111" i="156"/>
  <c r="CR111" i="156" a="1"/>
  <c r="CR111" i="156" s="1"/>
  <c r="CT111" i="156" s="1"/>
  <c r="CQ111" i="156"/>
  <c r="BW111" i="156"/>
  <c r="BV111" i="156"/>
  <c r="BT111" i="156"/>
  <c r="BS111" i="156"/>
  <c r="BR111" i="156" a="1"/>
  <c r="BR111" i="156" s="1"/>
  <c r="AU111" i="156"/>
  <c r="AS111" i="156"/>
  <c r="AQ111" i="156"/>
  <c r="AP111" i="156"/>
  <c r="AI111" i="156"/>
  <c r="AG111" i="156"/>
  <c r="AF111" i="156"/>
  <c r="AE111" i="156"/>
  <c r="AD111" i="156"/>
  <c r="AC111" i="156"/>
  <c r="AB111" i="156"/>
  <c r="AA111" i="156"/>
  <c r="B111" i="156"/>
  <c r="A111" i="156"/>
  <c r="CS110" i="156"/>
  <c r="CR110" i="156" a="1"/>
  <c r="CR110" i="156" s="1"/>
  <c r="CT110" i="156" s="1"/>
  <c r="CQ110" i="156"/>
  <c r="BW110" i="156"/>
  <c r="BV110" i="156"/>
  <c r="BT110" i="156"/>
  <c r="BS110" i="156"/>
  <c r="BR110" i="156" a="1"/>
  <c r="BR110" i="156" s="1"/>
  <c r="AU110" i="156"/>
  <c r="AI110" i="156" s="1"/>
  <c r="AS110" i="156"/>
  <c r="AQ110" i="156"/>
  <c r="AP110" i="156"/>
  <c r="AG110" i="156"/>
  <c r="AF110" i="156"/>
  <c r="AE110" i="156"/>
  <c r="AD110" i="156"/>
  <c r="AC110" i="156"/>
  <c r="AB110" i="156"/>
  <c r="AA110" i="156"/>
  <c r="B110" i="156"/>
  <c r="AX110" i="156" s="1"/>
  <c r="A110" i="156"/>
  <c r="CS109" i="156"/>
  <c r="CR109" i="156" a="1"/>
  <c r="CR109" i="156" s="1"/>
  <c r="CT109" i="156" s="1"/>
  <c r="CQ109" i="156"/>
  <c r="BW109" i="156"/>
  <c r="BV109" i="156"/>
  <c r="BT109" i="156"/>
  <c r="BS109" i="156"/>
  <c r="BR109" i="156" a="1"/>
  <c r="BR109" i="156" s="1"/>
  <c r="AU109" i="156"/>
  <c r="AI109" i="156" s="1"/>
  <c r="AS109" i="156"/>
  <c r="AQ109" i="156"/>
  <c r="AP109" i="156"/>
  <c r="AG109" i="156"/>
  <c r="AF109" i="156"/>
  <c r="AE109" i="156"/>
  <c r="AD109" i="156"/>
  <c r="AC109" i="156"/>
  <c r="AB109" i="156"/>
  <c r="AA109" i="156"/>
  <c r="B109" i="156"/>
  <c r="AY109" i="156" s="1"/>
  <c r="A109" i="156"/>
  <c r="CS108" i="156"/>
  <c r="CR108" i="156" a="1"/>
  <c r="CR108" i="156" s="1"/>
  <c r="CT108" i="156" s="1"/>
  <c r="CQ108" i="156"/>
  <c r="BW108" i="156"/>
  <c r="BV108" i="156"/>
  <c r="BT108" i="156"/>
  <c r="BS108" i="156"/>
  <c r="BR108" i="156" a="1"/>
  <c r="BR108" i="156" s="1"/>
  <c r="AU108" i="156"/>
  <c r="AI108" i="156" s="1"/>
  <c r="AS108" i="156"/>
  <c r="AQ108" i="156"/>
  <c r="AP108" i="156"/>
  <c r="AG108" i="156"/>
  <c r="AF108" i="156"/>
  <c r="AE108" i="156"/>
  <c r="AD108" i="156"/>
  <c r="AC108" i="156"/>
  <c r="AB108" i="156"/>
  <c r="AA108" i="156"/>
  <c r="B108" i="156"/>
  <c r="A108" i="156"/>
  <c r="CS107" i="156"/>
  <c r="CR107" i="156" a="1"/>
  <c r="CR107" i="156" s="1"/>
  <c r="CT107" i="156" s="1"/>
  <c r="CQ107" i="156"/>
  <c r="BW107" i="156"/>
  <c r="BV107" i="156"/>
  <c r="BT107" i="156"/>
  <c r="BS107" i="156"/>
  <c r="BR107" i="156" a="1"/>
  <c r="BR107" i="156" s="1"/>
  <c r="AU107" i="156"/>
  <c r="AI107" i="156" s="1"/>
  <c r="AS107" i="156"/>
  <c r="AQ107" i="156"/>
  <c r="AP107" i="156"/>
  <c r="AG107" i="156"/>
  <c r="AF107" i="156"/>
  <c r="AE107" i="156"/>
  <c r="AD107" i="156"/>
  <c r="AC107" i="156"/>
  <c r="AB107" i="156"/>
  <c r="AA107" i="156"/>
  <c r="B107" i="156"/>
  <c r="A107" i="156"/>
  <c r="CS106" i="156"/>
  <c r="CR106" i="156" a="1"/>
  <c r="CR106" i="156" s="1"/>
  <c r="CT106" i="156" s="1"/>
  <c r="CQ106" i="156"/>
  <c r="BW106" i="156"/>
  <c r="BV106" i="156"/>
  <c r="BT106" i="156"/>
  <c r="BS106" i="156"/>
  <c r="BR106" i="156" a="1"/>
  <c r="BR106" i="156" s="1"/>
  <c r="AU106" i="156"/>
  <c r="AI106" i="156" s="1"/>
  <c r="AS106" i="156"/>
  <c r="AQ106" i="156"/>
  <c r="AP106" i="156"/>
  <c r="AG106" i="156"/>
  <c r="AF106" i="156"/>
  <c r="AE106" i="156"/>
  <c r="AD106" i="156"/>
  <c r="AC106" i="156"/>
  <c r="AB106" i="156"/>
  <c r="AA106" i="156"/>
  <c r="B106" i="156"/>
  <c r="A106" i="156"/>
  <c r="CS105" i="156"/>
  <c r="CR105" i="156" a="1"/>
  <c r="CR105" i="156" s="1"/>
  <c r="CT105" i="156" s="1"/>
  <c r="CQ105" i="156"/>
  <c r="BW105" i="156"/>
  <c r="BV105" i="156"/>
  <c r="BT105" i="156"/>
  <c r="BS105" i="156"/>
  <c r="BR105" i="156" a="1"/>
  <c r="BR105" i="156" s="1"/>
  <c r="AU105" i="156"/>
  <c r="AI105" i="156" s="1"/>
  <c r="AS105" i="156"/>
  <c r="AQ105" i="156"/>
  <c r="AP105" i="156"/>
  <c r="AG105" i="156"/>
  <c r="AF105" i="156"/>
  <c r="AE105" i="156"/>
  <c r="AD105" i="156"/>
  <c r="AC105" i="156"/>
  <c r="AB105" i="156"/>
  <c r="AA105" i="156"/>
  <c r="B105" i="156"/>
  <c r="AY105" i="156" s="1"/>
  <c r="A105" i="156"/>
  <c r="CS104" i="156"/>
  <c r="CR104" i="156" a="1"/>
  <c r="CR104" i="156" s="1"/>
  <c r="CT104" i="156" s="1"/>
  <c r="CQ104" i="156"/>
  <c r="BW104" i="156"/>
  <c r="BV104" i="156"/>
  <c r="BT104" i="156"/>
  <c r="BS104" i="156"/>
  <c r="BR104" i="156" a="1"/>
  <c r="BR104" i="156" s="1"/>
  <c r="AU104" i="156"/>
  <c r="AI104" i="156" s="1"/>
  <c r="AS104" i="156"/>
  <c r="AQ104" i="156"/>
  <c r="AP104" i="156"/>
  <c r="AG104" i="156"/>
  <c r="AF104" i="156"/>
  <c r="AE104" i="156"/>
  <c r="AD104" i="156"/>
  <c r="AC104" i="156"/>
  <c r="AB104" i="156"/>
  <c r="AA104" i="156"/>
  <c r="B104" i="156"/>
  <c r="AN104" i="156" s="1"/>
  <c r="A104" i="156"/>
  <c r="CS103" i="156"/>
  <c r="CQ103" i="156"/>
  <c r="BW103" i="156"/>
  <c r="BV103" i="156"/>
  <c r="BT103" i="156"/>
  <c r="BS103" i="156"/>
  <c r="AU103" i="156"/>
  <c r="AI103" i="156" s="1"/>
  <c r="AS103" i="156"/>
  <c r="AQ103" i="156"/>
  <c r="AP103" i="156"/>
  <c r="AG103" i="156"/>
  <c r="AF103" i="156"/>
  <c r="AE103" i="156"/>
  <c r="AD103" i="156"/>
  <c r="AC103" i="156"/>
  <c r="AB103" i="156"/>
  <c r="AA103" i="156"/>
  <c r="B103" i="156"/>
  <c r="A103" i="156"/>
  <c r="CS102" i="156"/>
  <c r="CQ102" i="156"/>
  <c r="BW102" i="156"/>
  <c r="BV102" i="156"/>
  <c r="BT102" i="156"/>
  <c r="BS102" i="156"/>
  <c r="AU102" i="156"/>
  <c r="AS102" i="156"/>
  <c r="AQ102" i="156"/>
  <c r="AP102" i="156"/>
  <c r="AG102" i="156"/>
  <c r="AF102" i="156"/>
  <c r="AE102" i="156"/>
  <c r="AD102" i="156"/>
  <c r="AH102" i="156" s="1"/>
  <c r="AC102" i="156"/>
  <c r="AB102" i="156"/>
  <c r="AA102" i="156"/>
  <c r="B102" i="156"/>
  <c r="AK102" i="156" s="1"/>
  <c r="A102" i="156"/>
  <c r="CS101" i="156"/>
  <c r="CQ101" i="156"/>
  <c r="BW101" i="156"/>
  <c r="BV101" i="156"/>
  <c r="BT101" i="156"/>
  <c r="BS101" i="156"/>
  <c r="AU101" i="156"/>
  <c r="AI101" i="156" s="1"/>
  <c r="AS101" i="156"/>
  <c r="AQ101" i="156"/>
  <c r="AP101" i="156"/>
  <c r="AG101" i="156"/>
  <c r="AF101" i="156"/>
  <c r="AE101" i="156"/>
  <c r="AD101" i="156"/>
  <c r="AC101" i="156"/>
  <c r="AB101" i="156"/>
  <c r="AA101" i="156"/>
  <c r="B101" i="156"/>
  <c r="AJ101" i="156" s="1"/>
  <c r="A101" i="156"/>
  <c r="CS100" i="156"/>
  <c r="CQ100" i="156"/>
  <c r="BW100" i="156"/>
  <c r="BV100" i="156"/>
  <c r="BT100" i="156"/>
  <c r="BS100" i="156"/>
  <c r="AW100" i="156"/>
  <c r="AU100" i="156"/>
  <c r="AI100" i="156" s="1"/>
  <c r="AS100" i="156"/>
  <c r="AQ100" i="156"/>
  <c r="AP100" i="156"/>
  <c r="AN100" i="156"/>
  <c r="AL100" i="156"/>
  <c r="AK100" i="156"/>
  <c r="AG100" i="156"/>
  <c r="AF100" i="156"/>
  <c r="AE100" i="156"/>
  <c r="AD100" i="156"/>
  <c r="AC100" i="156"/>
  <c r="AB100" i="156"/>
  <c r="AA100" i="156"/>
  <c r="B100" i="156"/>
  <c r="AJ100" i="156" s="1"/>
  <c r="A100" i="156"/>
  <c r="CS99" i="156"/>
  <c r="CQ99" i="156"/>
  <c r="BW99" i="156"/>
  <c r="BV99" i="156"/>
  <c r="BT99" i="156"/>
  <c r="BS99" i="156"/>
  <c r="AU99" i="156"/>
  <c r="AI99" i="156" s="1"/>
  <c r="AS99" i="156"/>
  <c r="AQ99" i="156"/>
  <c r="AP99" i="156"/>
  <c r="AG99" i="156"/>
  <c r="AF99" i="156"/>
  <c r="AE99" i="156"/>
  <c r="AD99" i="156"/>
  <c r="AC99" i="156"/>
  <c r="AB99" i="156"/>
  <c r="AA99" i="156"/>
  <c r="B99" i="156"/>
  <c r="A99" i="156"/>
  <c r="CS98" i="156"/>
  <c r="CQ98" i="156"/>
  <c r="BW98" i="156"/>
  <c r="BV98" i="156"/>
  <c r="BT98" i="156"/>
  <c r="BS98" i="156"/>
  <c r="AU98" i="156"/>
  <c r="AI98" i="156" s="1"/>
  <c r="AS98" i="156"/>
  <c r="AQ98" i="156"/>
  <c r="AP98" i="156"/>
  <c r="AG98" i="156"/>
  <c r="AF98" i="156"/>
  <c r="AE98" i="156"/>
  <c r="AD98" i="156"/>
  <c r="AC98" i="156"/>
  <c r="AB98" i="156"/>
  <c r="AA98" i="156"/>
  <c r="B98" i="156"/>
  <c r="AM98" i="156" s="1"/>
  <c r="A98" i="156"/>
  <c r="CS97" i="156"/>
  <c r="CQ97" i="156"/>
  <c r="BW97" i="156"/>
  <c r="BV97" i="156"/>
  <c r="BT97" i="156"/>
  <c r="BS97" i="156"/>
  <c r="AU97" i="156"/>
  <c r="AI97" i="156" s="1"/>
  <c r="AS97" i="156"/>
  <c r="AQ97" i="156"/>
  <c r="AP97" i="156"/>
  <c r="AG97" i="156"/>
  <c r="AF97" i="156"/>
  <c r="AE97" i="156"/>
  <c r="AD97" i="156"/>
  <c r="AC97" i="156"/>
  <c r="AB97" i="156"/>
  <c r="AA97" i="156"/>
  <c r="B97" i="156"/>
  <c r="AY97" i="156" s="1"/>
  <c r="A97" i="156"/>
  <c r="CS96" i="156"/>
  <c r="CQ96" i="156"/>
  <c r="BW96" i="156"/>
  <c r="BV96" i="156"/>
  <c r="BT96" i="156"/>
  <c r="BS96" i="156"/>
  <c r="AU96" i="156"/>
  <c r="AS96" i="156"/>
  <c r="AQ96" i="156"/>
  <c r="AP96" i="156"/>
  <c r="AG96" i="156"/>
  <c r="AF96" i="156"/>
  <c r="AE96" i="156"/>
  <c r="AD96" i="156"/>
  <c r="AC96" i="156"/>
  <c r="AB96" i="156"/>
  <c r="AA96" i="156"/>
  <c r="B96" i="156"/>
  <c r="AY96" i="156" s="1"/>
  <c r="A96" i="156"/>
  <c r="CS95" i="156"/>
  <c r="CQ95" i="156"/>
  <c r="BW95" i="156"/>
  <c r="BV95" i="156"/>
  <c r="BT95" i="156"/>
  <c r="BS95" i="156"/>
  <c r="AU95" i="156"/>
  <c r="AI95" i="156" s="1"/>
  <c r="AS95" i="156"/>
  <c r="AQ95" i="156"/>
  <c r="AP95" i="156"/>
  <c r="AG95" i="156"/>
  <c r="AF95" i="156"/>
  <c r="AE95" i="156"/>
  <c r="AD95" i="156"/>
  <c r="AC95" i="156"/>
  <c r="AB95" i="156"/>
  <c r="AA95" i="156"/>
  <c r="B95" i="156"/>
  <c r="A95" i="156"/>
  <c r="CS94" i="156"/>
  <c r="CQ94" i="156"/>
  <c r="BW94" i="156"/>
  <c r="BV94" i="156"/>
  <c r="BT94" i="156"/>
  <c r="BS94" i="156"/>
  <c r="AU94" i="156"/>
  <c r="AI94" i="156" s="1"/>
  <c r="AS94" i="156"/>
  <c r="AQ94" i="156"/>
  <c r="AP94" i="156"/>
  <c r="AG94" i="156"/>
  <c r="AF94" i="156"/>
  <c r="AE94" i="156"/>
  <c r="AD94" i="156"/>
  <c r="AC94" i="156"/>
  <c r="AB94" i="156"/>
  <c r="AA94" i="156"/>
  <c r="B94" i="156"/>
  <c r="A94" i="156"/>
  <c r="CS93" i="156"/>
  <c r="CQ93" i="156"/>
  <c r="BW93" i="156"/>
  <c r="BV93" i="156"/>
  <c r="BT93" i="156"/>
  <c r="BS93" i="156"/>
  <c r="AU93" i="156"/>
  <c r="AI93" i="156" s="1"/>
  <c r="AS93" i="156"/>
  <c r="AQ93" i="156"/>
  <c r="AP93" i="156"/>
  <c r="AG93" i="156"/>
  <c r="AF93" i="156"/>
  <c r="AE93" i="156"/>
  <c r="AD93" i="156"/>
  <c r="AC93" i="156"/>
  <c r="AB93" i="156"/>
  <c r="AA93" i="156"/>
  <c r="B93" i="156"/>
  <c r="A93" i="156"/>
  <c r="CS92" i="156"/>
  <c r="CQ92" i="156"/>
  <c r="BW92" i="156"/>
  <c r="BV92" i="156"/>
  <c r="BT92" i="156"/>
  <c r="BS92" i="156"/>
  <c r="AU92" i="156"/>
  <c r="AS92" i="156"/>
  <c r="AQ92" i="156"/>
  <c r="AP92" i="156"/>
  <c r="AG92" i="156"/>
  <c r="AF92" i="156"/>
  <c r="AE92" i="156"/>
  <c r="AD92" i="156"/>
  <c r="AC92" i="156"/>
  <c r="AB92" i="156"/>
  <c r="AA92" i="156"/>
  <c r="B92" i="156"/>
  <c r="AX92" i="156" s="1"/>
  <c r="A92" i="156"/>
  <c r="CS91" i="156"/>
  <c r="CQ91" i="156"/>
  <c r="BW91" i="156"/>
  <c r="BV91" i="156"/>
  <c r="BT91" i="156"/>
  <c r="BS91" i="156"/>
  <c r="AU91" i="156"/>
  <c r="AI91" i="156" s="1"/>
  <c r="AS91" i="156"/>
  <c r="AQ91" i="156"/>
  <c r="AP91" i="156"/>
  <c r="AG91" i="156"/>
  <c r="AF91" i="156"/>
  <c r="AE91" i="156"/>
  <c r="AD91" i="156"/>
  <c r="AC91" i="156"/>
  <c r="AB91" i="156"/>
  <c r="AA91" i="156"/>
  <c r="B91" i="156"/>
  <c r="A91" i="156"/>
  <c r="CS90" i="156"/>
  <c r="CQ90" i="156"/>
  <c r="BW90" i="156"/>
  <c r="BV90" i="156"/>
  <c r="BT90" i="156"/>
  <c r="BS90" i="156"/>
  <c r="AU90" i="156"/>
  <c r="AI90" i="156" s="1"/>
  <c r="AS90" i="156"/>
  <c r="AQ90" i="156"/>
  <c r="AP90" i="156"/>
  <c r="AG90" i="156"/>
  <c r="AF90" i="156"/>
  <c r="AE90" i="156"/>
  <c r="AD90" i="156"/>
  <c r="AC90" i="156"/>
  <c r="AB90" i="156"/>
  <c r="AA90" i="156"/>
  <c r="B90" i="156"/>
  <c r="A90" i="156"/>
  <c r="CS89" i="156"/>
  <c r="CQ89" i="156"/>
  <c r="BW89" i="156"/>
  <c r="BV89" i="156"/>
  <c r="BT89" i="156"/>
  <c r="BS89" i="156"/>
  <c r="AU89" i="156"/>
  <c r="AI89" i="156" s="1"/>
  <c r="AS89" i="156"/>
  <c r="AQ89" i="156"/>
  <c r="AP89" i="156"/>
  <c r="AG89" i="156"/>
  <c r="AF89" i="156"/>
  <c r="AE89" i="156"/>
  <c r="AD89" i="156"/>
  <c r="AC89" i="156"/>
  <c r="AB89" i="156"/>
  <c r="AA89" i="156"/>
  <c r="B89" i="156"/>
  <c r="AK89" i="156" s="1"/>
  <c r="A89" i="156"/>
  <c r="CS88" i="156"/>
  <c r="CQ88" i="156"/>
  <c r="BW88" i="156"/>
  <c r="BV88" i="156"/>
  <c r="BT88" i="156"/>
  <c r="BS88" i="156"/>
  <c r="AU88" i="156"/>
  <c r="AI88" i="156" s="1"/>
  <c r="AS88" i="156"/>
  <c r="AQ88" i="156"/>
  <c r="AP88" i="156"/>
  <c r="AG88" i="156"/>
  <c r="AF88" i="156"/>
  <c r="AE88" i="156"/>
  <c r="AD88" i="156"/>
  <c r="AC88" i="156"/>
  <c r="AB88" i="156"/>
  <c r="AA88" i="156"/>
  <c r="B88" i="156"/>
  <c r="AY88" i="156" s="1"/>
  <c r="A88" i="156"/>
  <c r="CS87" i="156"/>
  <c r="CQ87" i="156"/>
  <c r="BW87" i="156"/>
  <c r="BV87" i="156"/>
  <c r="BT87" i="156"/>
  <c r="BS87" i="156"/>
  <c r="AU87" i="156"/>
  <c r="AI87" i="156" s="1"/>
  <c r="AS87" i="156"/>
  <c r="AQ87" i="156"/>
  <c r="AT87" i="156" s="1"/>
  <c r="AP87" i="156"/>
  <c r="AG87" i="156"/>
  <c r="AF87" i="156"/>
  <c r="AE87" i="156"/>
  <c r="AD87" i="156"/>
  <c r="AC87" i="156"/>
  <c r="AB87" i="156"/>
  <c r="AA87" i="156"/>
  <c r="B87" i="156"/>
  <c r="AX87" i="156" s="1"/>
  <c r="A87" i="156"/>
  <c r="CS86" i="156"/>
  <c r="CQ86" i="156"/>
  <c r="BW86" i="156"/>
  <c r="BV86" i="156"/>
  <c r="BT86" i="156"/>
  <c r="BS86" i="156"/>
  <c r="AU86" i="156"/>
  <c r="AI86" i="156" s="1"/>
  <c r="AS86" i="156"/>
  <c r="AQ86" i="156"/>
  <c r="AP86" i="156"/>
  <c r="AG86" i="156"/>
  <c r="AF86" i="156"/>
  <c r="AE86" i="156"/>
  <c r="AD86" i="156"/>
  <c r="AC86" i="156"/>
  <c r="AB86" i="156"/>
  <c r="AA86" i="156"/>
  <c r="B86" i="156"/>
  <c r="A86" i="156"/>
  <c r="CS85" i="156"/>
  <c r="CQ85" i="156"/>
  <c r="BW85" i="156"/>
  <c r="BV85" i="156"/>
  <c r="BT85" i="156"/>
  <c r="BS85" i="156"/>
  <c r="AU85" i="156"/>
  <c r="AI85" i="156" s="1"/>
  <c r="AS85" i="156"/>
  <c r="AQ85" i="156"/>
  <c r="AP85" i="156"/>
  <c r="AG85" i="156"/>
  <c r="AF85" i="156"/>
  <c r="AE85" i="156"/>
  <c r="AD85" i="156"/>
  <c r="AC85" i="156"/>
  <c r="AB85" i="156"/>
  <c r="AA85" i="156"/>
  <c r="B85" i="156"/>
  <c r="AM85" i="156" s="1"/>
  <c r="A85" i="156"/>
  <c r="CS84" i="156"/>
  <c r="CQ84" i="156"/>
  <c r="BW84" i="156"/>
  <c r="BV84" i="156"/>
  <c r="BT84" i="156"/>
  <c r="BS84" i="156"/>
  <c r="AU84" i="156"/>
  <c r="AI84" i="156" s="1"/>
  <c r="AS84" i="156"/>
  <c r="AQ84" i="156"/>
  <c r="AP84" i="156"/>
  <c r="AG84" i="156"/>
  <c r="AF84" i="156"/>
  <c r="AE84" i="156"/>
  <c r="AD84" i="156"/>
  <c r="AC84" i="156"/>
  <c r="AB84" i="156"/>
  <c r="AA84" i="156"/>
  <c r="B84" i="156"/>
  <c r="AY84" i="156" s="1"/>
  <c r="A84" i="156"/>
  <c r="CS83" i="156"/>
  <c r="CQ83" i="156"/>
  <c r="BW83" i="156"/>
  <c r="BV83" i="156"/>
  <c r="BT83" i="156"/>
  <c r="BS83" i="156"/>
  <c r="AU83" i="156"/>
  <c r="AI83" i="156" s="1"/>
  <c r="AS83" i="156"/>
  <c r="AQ83" i="156"/>
  <c r="AP83" i="156"/>
  <c r="AG83" i="156"/>
  <c r="AF83" i="156"/>
  <c r="AE83" i="156"/>
  <c r="AD83" i="156"/>
  <c r="AC83" i="156"/>
  <c r="AB83" i="156"/>
  <c r="AA83" i="156"/>
  <c r="B83" i="156"/>
  <c r="A83" i="156"/>
  <c r="CS82" i="156"/>
  <c r="CQ82" i="156"/>
  <c r="BW82" i="156"/>
  <c r="BV82" i="156"/>
  <c r="BT82" i="156"/>
  <c r="BS82" i="156"/>
  <c r="AU82" i="156"/>
  <c r="AI82" i="156" s="1"/>
  <c r="AS82" i="156"/>
  <c r="AQ82" i="156"/>
  <c r="AP82" i="156"/>
  <c r="AG82" i="156"/>
  <c r="AF82" i="156"/>
  <c r="AE82" i="156"/>
  <c r="AD82" i="156"/>
  <c r="AC82" i="156"/>
  <c r="AB82" i="156"/>
  <c r="AA82" i="156"/>
  <c r="B82" i="156"/>
  <c r="A82" i="156"/>
  <c r="CS81" i="156"/>
  <c r="CQ81" i="156"/>
  <c r="BW81" i="156"/>
  <c r="BV81" i="156"/>
  <c r="BT81" i="156"/>
  <c r="BS81" i="156"/>
  <c r="AU81" i="156"/>
  <c r="AI81" i="156" s="1"/>
  <c r="AS81" i="156"/>
  <c r="AQ81" i="156"/>
  <c r="AP81" i="156"/>
  <c r="AG81" i="156"/>
  <c r="AF81" i="156"/>
  <c r="AE81" i="156"/>
  <c r="AD81" i="156"/>
  <c r="AC81" i="156"/>
  <c r="AB81" i="156"/>
  <c r="AA81" i="156"/>
  <c r="B81" i="156"/>
  <c r="AY81" i="156" s="1"/>
  <c r="A81" i="156"/>
  <c r="CS80" i="156"/>
  <c r="CQ80" i="156"/>
  <c r="BW80" i="156"/>
  <c r="BV80" i="156"/>
  <c r="BT80" i="156"/>
  <c r="BS80" i="156"/>
  <c r="AU80" i="156"/>
  <c r="AI80" i="156" s="1"/>
  <c r="AS80" i="156"/>
  <c r="AQ80" i="156"/>
  <c r="AP80" i="156"/>
  <c r="AG80" i="156"/>
  <c r="AF80" i="156"/>
  <c r="AE80" i="156"/>
  <c r="AD80" i="156"/>
  <c r="AC80" i="156"/>
  <c r="AB80" i="156"/>
  <c r="AA80" i="156"/>
  <c r="B80" i="156"/>
  <c r="A80" i="156"/>
  <c r="CS79" i="156"/>
  <c r="CQ79" i="156"/>
  <c r="BW79" i="156"/>
  <c r="BV79" i="156"/>
  <c r="BT79" i="156"/>
  <c r="BS79" i="156"/>
  <c r="AU79" i="156"/>
  <c r="AI79" i="156" s="1"/>
  <c r="AS79" i="156"/>
  <c r="AQ79" i="156"/>
  <c r="AP79" i="156"/>
  <c r="AG79" i="156"/>
  <c r="AF79" i="156"/>
  <c r="AE79" i="156"/>
  <c r="AD79" i="156"/>
  <c r="AC79" i="156"/>
  <c r="AB79" i="156"/>
  <c r="AA79" i="156"/>
  <c r="B79" i="156"/>
  <c r="A79" i="156"/>
  <c r="CS78" i="156"/>
  <c r="CQ78" i="156"/>
  <c r="BW78" i="156"/>
  <c r="BV78" i="156"/>
  <c r="BT78" i="156"/>
  <c r="BS78" i="156"/>
  <c r="AU78" i="156"/>
  <c r="AI78" i="156" s="1"/>
  <c r="AS78" i="156"/>
  <c r="AQ78" i="156"/>
  <c r="AP78" i="156"/>
  <c r="AG78" i="156"/>
  <c r="AF78" i="156"/>
  <c r="AE78" i="156"/>
  <c r="AD78" i="156"/>
  <c r="AC78" i="156"/>
  <c r="AB78" i="156"/>
  <c r="AA78" i="156"/>
  <c r="B78" i="156"/>
  <c r="AK78" i="156" s="1"/>
  <c r="A78" i="156"/>
  <c r="CS77" i="156"/>
  <c r="CQ77" i="156"/>
  <c r="BW77" i="156"/>
  <c r="BV77" i="156"/>
  <c r="BT77" i="156"/>
  <c r="BS77" i="156"/>
  <c r="AU77" i="156"/>
  <c r="AI77" i="156" s="1"/>
  <c r="AS77" i="156"/>
  <c r="AQ77" i="156"/>
  <c r="AP77" i="156"/>
  <c r="AG77" i="156"/>
  <c r="AF77" i="156"/>
  <c r="AE77" i="156"/>
  <c r="AD77" i="156"/>
  <c r="AC77" i="156"/>
  <c r="AB77" i="156"/>
  <c r="AA77" i="156"/>
  <c r="B77" i="156"/>
  <c r="AY77" i="156" s="1"/>
  <c r="A77" i="156"/>
  <c r="CS76" i="156"/>
  <c r="CQ76" i="156"/>
  <c r="BW76" i="156"/>
  <c r="BV76" i="156"/>
  <c r="BT76" i="156"/>
  <c r="BS76" i="156"/>
  <c r="AU76" i="156"/>
  <c r="AI76" i="156" s="1"/>
  <c r="AS76" i="156"/>
  <c r="AQ76" i="156"/>
  <c r="AP76" i="156"/>
  <c r="AG76" i="156"/>
  <c r="AF76" i="156"/>
  <c r="AE76" i="156"/>
  <c r="AD76" i="156"/>
  <c r="AC76" i="156"/>
  <c r="AB76" i="156"/>
  <c r="AA76" i="156"/>
  <c r="B76" i="156"/>
  <c r="A76" i="156"/>
  <c r="CS75" i="156"/>
  <c r="CQ75" i="156"/>
  <c r="BW75" i="156"/>
  <c r="BV75" i="156"/>
  <c r="BT75" i="156"/>
  <c r="BS75" i="156"/>
  <c r="AU75" i="156"/>
  <c r="AI75" i="156" s="1"/>
  <c r="AS75" i="156"/>
  <c r="AQ75" i="156"/>
  <c r="AP75" i="156"/>
  <c r="AG75" i="156"/>
  <c r="AF75" i="156"/>
  <c r="AE75" i="156"/>
  <c r="AD75" i="156"/>
  <c r="AC75" i="156"/>
  <c r="AB75" i="156"/>
  <c r="AA75" i="156"/>
  <c r="B75" i="156"/>
  <c r="AY75" i="156" s="1"/>
  <c r="A75" i="156"/>
  <c r="CS74" i="156"/>
  <c r="CQ74" i="156"/>
  <c r="BW74" i="156"/>
  <c r="BV74" i="156"/>
  <c r="BT74" i="156"/>
  <c r="BS74" i="156"/>
  <c r="AU74" i="156"/>
  <c r="AI74" i="156" s="1"/>
  <c r="AS74" i="156"/>
  <c r="AQ74" i="156"/>
  <c r="AP74" i="156"/>
  <c r="AG74" i="156"/>
  <c r="AF74" i="156"/>
  <c r="AE74" i="156"/>
  <c r="AD74" i="156"/>
  <c r="AC74" i="156"/>
  <c r="AB74" i="156"/>
  <c r="AA74" i="156"/>
  <c r="B74" i="156"/>
  <c r="A74" i="156"/>
  <c r="CS73" i="156"/>
  <c r="CQ73" i="156"/>
  <c r="BW73" i="156"/>
  <c r="BV73" i="156"/>
  <c r="BT73" i="156"/>
  <c r="BS73" i="156"/>
  <c r="AU73" i="156"/>
  <c r="AI73" i="156" s="1"/>
  <c r="AS73" i="156"/>
  <c r="AQ73" i="156"/>
  <c r="AP73" i="156"/>
  <c r="AG73" i="156"/>
  <c r="AF73" i="156"/>
  <c r="AE73" i="156"/>
  <c r="AD73" i="156"/>
  <c r="AC73" i="156"/>
  <c r="AB73" i="156"/>
  <c r="AA73" i="156"/>
  <c r="B73" i="156"/>
  <c r="A73" i="156"/>
  <c r="CS72" i="156"/>
  <c r="CQ72" i="156"/>
  <c r="BW72" i="156"/>
  <c r="BV72" i="156"/>
  <c r="BT72" i="156"/>
  <c r="BS72" i="156"/>
  <c r="AU72" i="156"/>
  <c r="AI72" i="156" s="1"/>
  <c r="AS72" i="156"/>
  <c r="AQ72" i="156"/>
  <c r="AP72" i="156"/>
  <c r="AG72" i="156"/>
  <c r="AF72" i="156"/>
  <c r="AE72" i="156"/>
  <c r="AD72" i="156"/>
  <c r="AC72" i="156"/>
  <c r="AB72" i="156"/>
  <c r="AA72" i="156"/>
  <c r="B72" i="156"/>
  <c r="AL72" i="156" s="1"/>
  <c r="A72" i="156"/>
  <c r="CS71" i="156"/>
  <c r="CQ71" i="156"/>
  <c r="BW71" i="156"/>
  <c r="BV71" i="156"/>
  <c r="BT71" i="156"/>
  <c r="BS71" i="156"/>
  <c r="AU71" i="156"/>
  <c r="AI71" i="156" s="1"/>
  <c r="AS71" i="156"/>
  <c r="AQ71" i="156"/>
  <c r="AP71" i="156"/>
  <c r="AG71" i="156"/>
  <c r="AF71" i="156"/>
  <c r="AE71" i="156"/>
  <c r="AD71" i="156"/>
  <c r="AC71" i="156"/>
  <c r="AB71" i="156"/>
  <c r="AA71" i="156"/>
  <c r="B71" i="156"/>
  <c r="AY71" i="156" s="1"/>
  <c r="A71" i="156"/>
  <c r="CS70" i="156"/>
  <c r="CQ70" i="156"/>
  <c r="BW70" i="156"/>
  <c r="BV70" i="156"/>
  <c r="BT70" i="156"/>
  <c r="BS70" i="156"/>
  <c r="AU70" i="156"/>
  <c r="AI70" i="156" s="1"/>
  <c r="AS70" i="156"/>
  <c r="AQ70" i="156"/>
  <c r="AP70" i="156"/>
  <c r="AG70" i="156"/>
  <c r="AF70" i="156"/>
  <c r="AE70" i="156"/>
  <c r="AD70" i="156"/>
  <c r="AC70" i="156"/>
  <c r="AB70" i="156"/>
  <c r="AA70" i="156"/>
  <c r="B70" i="156"/>
  <c r="A70" i="156"/>
  <c r="CS69" i="156"/>
  <c r="CQ69" i="156"/>
  <c r="BW69" i="156"/>
  <c r="BV69" i="156"/>
  <c r="BT69" i="156"/>
  <c r="BS69" i="156"/>
  <c r="AU69" i="156"/>
  <c r="AS69" i="156"/>
  <c r="AQ69" i="156"/>
  <c r="AP69" i="156"/>
  <c r="AG69" i="156"/>
  <c r="AF69" i="156"/>
  <c r="AE69" i="156"/>
  <c r="AD69" i="156"/>
  <c r="AC69" i="156"/>
  <c r="AB69" i="156"/>
  <c r="AA69" i="156"/>
  <c r="B69" i="156"/>
  <c r="AY69" i="156" s="1"/>
  <c r="A69" i="156"/>
  <c r="CS68" i="156"/>
  <c r="CQ68" i="156"/>
  <c r="BW68" i="156"/>
  <c r="BV68" i="156"/>
  <c r="BT68" i="156"/>
  <c r="BS68" i="156"/>
  <c r="AU68" i="156"/>
  <c r="AI68" i="156" s="1"/>
  <c r="AS68" i="156"/>
  <c r="AQ68" i="156"/>
  <c r="AP68" i="156"/>
  <c r="AG68" i="156"/>
  <c r="AF68" i="156"/>
  <c r="AE68" i="156"/>
  <c r="AD68" i="156"/>
  <c r="AC68" i="156"/>
  <c r="AB68" i="156"/>
  <c r="AA68" i="156"/>
  <c r="B68" i="156"/>
  <c r="AN68" i="156" s="1"/>
  <c r="A68" i="156"/>
  <c r="CS67" i="156"/>
  <c r="CQ67" i="156"/>
  <c r="BW67" i="156"/>
  <c r="BV67" i="156"/>
  <c r="BT67" i="156"/>
  <c r="BS67" i="156"/>
  <c r="AU67" i="156"/>
  <c r="AI67" i="156" s="1"/>
  <c r="AS67" i="156"/>
  <c r="AQ67" i="156"/>
  <c r="AP67" i="156"/>
  <c r="AG67" i="156"/>
  <c r="AF67" i="156"/>
  <c r="AE67" i="156"/>
  <c r="AD67" i="156"/>
  <c r="AC67" i="156"/>
  <c r="AB67" i="156"/>
  <c r="AA67" i="156"/>
  <c r="B67" i="156"/>
  <c r="A67" i="156"/>
  <c r="CS66" i="156"/>
  <c r="CQ66" i="156"/>
  <c r="BW66" i="156"/>
  <c r="BV66" i="156"/>
  <c r="BT66" i="156"/>
  <c r="BS66" i="156"/>
  <c r="AU66" i="156"/>
  <c r="AI66" i="156" s="1"/>
  <c r="AS66" i="156"/>
  <c r="AQ66" i="156"/>
  <c r="AP66" i="156"/>
  <c r="AG66" i="156"/>
  <c r="AF66" i="156"/>
  <c r="AE66" i="156"/>
  <c r="AD66" i="156"/>
  <c r="AC66" i="156"/>
  <c r="AB66" i="156"/>
  <c r="AA66" i="156"/>
  <c r="B66" i="156"/>
  <c r="AM66" i="156" s="1"/>
  <c r="A66" i="156"/>
  <c r="CS65" i="156"/>
  <c r="CQ65" i="156"/>
  <c r="BW65" i="156"/>
  <c r="BV65" i="156"/>
  <c r="BT65" i="156"/>
  <c r="BS65" i="156"/>
  <c r="AU65" i="156"/>
  <c r="AI65" i="156" s="1"/>
  <c r="AS65" i="156"/>
  <c r="AQ65" i="156"/>
  <c r="AP65" i="156"/>
  <c r="AG65" i="156"/>
  <c r="AF65" i="156"/>
  <c r="AE65" i="156"/>
  <c r="AD65" i="156"/>
  <c r="AC65" i="156"/>
  <c r="AB65" i="156"/>
  <c r="AA65" i="156"/>
  <c r="B65" i="156"/>
  <c r="AY65" i="156" s="1"/>
  <c r="A65" i="156"/>
  <c r="CS64" i="156"/>
  <c r="CQ64" i="156"/>
  <c r="BW64" i="156"/>
  <c r="BV64" i="156"/>
  <c r="BT64" i="156"/>
  <c r="BS64" i="156"/>
  <c r="AU64" i="156"/>
  <c r="AI64" i="156" s="1"/>
  <c r="AS64" i="156"/>
  <c r="AQ64" i="156"/>
  <c r="AP64" i="156"/>
  <c r="AG64" i="156"/>
  <c r="AF64" i="156"/>
  <c r="AE64" i="156"/>
  <c r="AD64" i="156"/>
  <c r="AC64" i="156"/>
  <c r="AB64" i="156"/>
  <c r="AA64" i="156"/>
  <c r="B64" i="156"/>
  <c r="AK64" i="156" s="1"/>
  <c r="A64" i="156"/>
  <c r="CS63" i="156"/>
  <c r="CQ63" i="156"/>
  <c r="BW63" i="156"/>
  <c r="BV63" i="156"/>
  <c r="BT63" i="156"/>
  <c r="BS63" i="156"/>
  <c r="AU63" i="156"/>
  <c r="AI63" i="156" s="1"/>
  <c r="AS63" i="156"/>
  <c r="AQ63" i="156"/>
  <c r="AP63" i="156"/>
  <c r="AG63" i="156"/>
  <c r="AF63" i="156"/>
  <c r="AE63" i="156"/>
  <c r="AD63" i="156"/>
  <c r="AC63" i="156"/>
  <c r="AB63" i="156"/>
  <c r="AA63" i="156"/>
  <c r="B63" i="156"/>
  <c r="AY63" i="156" s="1"/>
  <c r="A63" i="156"/>
  <c r="CS62" i="156"/>
  <c r="CQ62" i="156"/>
  <c r="BW62" i="156"/>
  <c r="BV62" i="156"/>
  <c r="BT62" i="156"/>
  <c r="BS62" i="156"/>
  <c r="AU62" i="156"/>
  <c r="AI62" i="156" s="1"/>
  <c r="AS62" i="156"/>
  <c r="AQ62" i="156"/>
  <c r="AP62" i="156"/>
  <c r="AG62" i="156"/>
  <c r="AF62" i="156"/>
  <c r="AE62" i="156"/>
  <c r="AD62" i="156"/>
  <c r="AC62" i="156"/>
  <c r="AB62" i="156"/>
  <c r="AA62" i="156"/>
  <c r="B62" i="156"/>
  <c r="AY62" i="156" s="1"/>
  <c r="A62" i="156"/>
  <c r="CS61" i="156"/>
  <c r="CQ61" i="156"/>
  <c r="BW61" i="156"/>
  <c r="BV61" i="156"/>
  <c r="BT61" i="156"/>
  <c r="BS61" i="156"/>
  <c r="AU61" i="156"/>
  <c r="AI61" i="156" s="1"/>
  <c r="AS61" i="156"/>
  <c r="AQ61" i="156"/>
  <c r="AP61" i="156"/>
  <c r="AG61" i="156"/>
  <c r="AF61" i="156"/>
  <c r="AE61" i="156"/>
  <c r="AD61" i="156"/>
  <c r="AC61" i="156"/>
  <c r="AB61" i="156"/>
  <c r="AA61" i="156"/>
  <c r="B61" i="156"/>
  <c r="AM61" i="156" s="1"/>
  <c r="A61" i="156"/>
  <c r="CS60" i="156"/>
  <c r="CQ60" i="156"/>
  <c r="BW60" i="156"/>
  <c r="BV60" i="156"/>
  <c r="BT60" i="156"/>
  <c r="BS60" i="156"/>
  <c r="AU60" i="156"/>
  <c r="AI60" i="156" s="1"/>
  <c r="AS60" i="156"/>
  <c r="AQ60" i="156"/>
  <c r="AP60" i="156"/>
  <c r="AG60" i="156"/>
  <c r="AF60" i="156"/>
  <c r="AE60" i="156"/>
  <c r="AD60" i="156"/>
  <c r="AC60" i="156"/>
  <c r="AB60" i="156"/>
  <c r="AA60" i="156"/>
  <c r="B60" i="156"/>
  <c r="A60" i="156"/>
  <c r="CS59" i="156"/>
  <c r="CQ59" i="156"/>
  <c r="BW59" i="156"/>
  <c r="BV59" i="156"/>
  <c r="BT59" i="156"/>
  <c r="BS59" i="156"/>
  <c r="AU59" i="156"/>
  <c r="AI59" i="156" s="1"/>
  <c r="AS59" i="156"/>
  <c r="AQ59" i="156"/>
  <c r="AP59" i="156"/>
  <c r="AG59" i="156"/>
  <c r="AF59" i="156"/>
  <c r="AE59" i="156"/>
  <c r="AD59" i="156"/>
  <c r="AC59" i="156"/>
  <c r="AB59" i="156"/>
  <c r="AA59" i="156"/>
  <c r="B59" i="156"/>
  <c r="A59" i="156"/>
  <c r="CS58" i="156"/>
  <c r="CQ58" i="156"/>
  <c r="BW58" i="156"/>
  <c r="BV58" i="156"/>
  <c r="BT58" i="156"/>
  <c r="BS58" i="156"/>
  <c r="AU58" i="156"/>
  <c r="AI58" i="156" s="1"/>
  <c r="AS58" i="156"/>
  <c r="AQ58" i="156"/>
  <c r="AP58" i="156"/>
  <c r="AG58" i="156"/>
  <c r="AF58" i="156"/>
  <c r="AE58" i="156"/>
  <c r="AD58" i="156"/>
  <c r="AC58" i="156"/>
  <c r="AB58" i="156"/>
  <c r="AA58" i="156"/>
  <c r="B58" i="156"/>
  <c r="AJ58" i="156" s="1"/>
  <c r="A58" i="156"/>
  <c r="CS57" i="156"/>
  <c r="CQ57" i="156"/>
  <c r="BW57" i="156"/>
  <c r="BV57" i="156"/>
  <c r="BT57" i="156"/>
  <c r="BS57" i="156"/>
  <c r="AU57" i="156"/>
  <c r="AI57" i="156" s="1"/>
  <c r="AS57" i="156"/>
  <c r="AQ57" i="156"/>
  <c r="AP57" i="156"/>
  <c r="AG57" i="156"/>
  <c r="AF57" i="156"/>
  <c r="AE57" i="156"/>
  <c r="AD57" i="156"/>
  <c r="AC57" i="156"/>
  <c r="AB57" i="156"/>
  <c r="AA57" i="156"/>
  <c r="B57" i="156"/>
  <c r="AY57" i="156" s="1"/>
  <c r="A57" i="156"/>
  <c r="CS56" i="156"/>
  <c r="CQ56" i="156"/>
  <c r="BW56" i="156"/>
  <c r="BV56" i="156"/>
  <c r="BT56" i="156"/>
  <c r="BS56" i="156"/>
  <c r="AU56" i="156"/>
  <c r="AI56" i="156" s="1"/>
  <c r="AS56" i="156"/>
  <c r="AQ56" i="156"/>
  <c r="AP56" i="156"/>
  <c r="AG56" i="156"/>
  <c r="AF56" i="156"/>
  <c r="AE56" i="156"/>
  <c r="AD56" i="156"/>
  <c r="AC56" i="156"/>
  <c r="AB56" i="156"/>
  <c r="AA56" i="156"/>
  <c r="B56" i="156"/>
  <c r="A56" i="156"/>
  <c r="CS55" i="156"/>
  <c r="CQ55" i="156"/>
  <c r="BW55" i="156"/>
  <c r="BV55" i="156"/>
  <c r="BT55" i="156"/>
  <c r="BS55" i="156"/>
  <c r="AU55" i="156"/>
  <c r="AI55" i="156" s="1"/>
  <c r="AS55" i="156"/>
  <c r="AQ55" i="156"/>
  <c r="AP55" i="156"/>
  <c r="AG55" i="156"/>
  <c r="AF55" i="156"/>
  <c r="AE55" i="156"/>
  <c r="AD55" i="156"/>
  <c r="AC55" i="156"/>
  <c r="AB55" i="156"/>
  <c r="AA55" i="156"/>
  <c r="B55" i="156"/>
  <c r="A55" i="156"/>
  <c r="CS54" i="156"/>
  <c r="CQ54" i="156"/>
  <c r="BW54" i="156"/>
  <c r="BV54" i="156"/>
  <c r="BT54" i="156"/>
  <c r="BS54" i="156"/>
  <c r="AU54" i="156"/>
  <c r="AI54" i="156" s="1"/>
  <c r="AS54" i="156"/>
  <c r="AQ54" i="156"/>
  <c r="AP54" i="156"/>
  <c r="AG54" i="156"/>
  <c r="AF54" i="156"/>
  <c r="AE54" i="156"/>
  <c r="AD54" i="156"/>
  <c r="AC54" i="156"/>
  <c r="AB54" i="156"/>
  <c r="AA54" i="156"/>
  <c r="B54" i="156"/>
  <c r="AK54" i="156" s="1"/>
  <c r="A54" i="156"/>
  <c r="CW53" i="156"/>
  <c r="CR11" i="156" s="1"/>
  <c r="CS53" i="156"/>
  <c r="CQ53" i="156"/>
  <c r="BW53" i="156"/>
  <c r="BV53" i="156"/>
  <c r="BT53" i="156"/>
  <c r="BS53" i="156"/>
  <c r="AU53" i="156"/>
  <c r="AI53" i="156" s="1"/>
  <c r="AS53" i="156"/>
  <c r="AQ53" i="156"/>
  <c r="AP53" i="156"/>
  <c r="AG53" i="156"/>
  <c r="AF53" i="156"/>
  <c r="AE53" i="156"/>
  <c r="AD53" i="156"/>
  <c r="AC53" i="156"/>
  <c r="AB53" i="156"/>
  <c r="AA53" i="156"/>
  <c r="B53" i="156"/>
  <c r="A53" i="156"/>
  <c r="CS52" i="156"/>
  <c r="CQ52" i="156"/>
  <c r="BW52" i="156"/>
  <c r="BV52" i="156"/>
  <c r="BT52" i="156"/>
  <c r="BS52" i="156"/>
  <c r="AU52" i="156"/>
  <c r="AI52" i="156" s="1"/>
  <c r="AS52" i="156"/>
  <c r="AQ52" i="156"/>
  <c r="AP52" i="156"/>
  <c r="AG52" i="156"/>
  <c r="AF52" i="156"/>
  <c r="AE52" i="156"/>
  <c r="AD52" i="156"/>
  <c r="AC52" i="156"/>
  <c r="AB52" i="156"/>
  <c r="AA52" i="156"/>
  <c r="B52" i="156"/>
  <c r="AN52" i="156" s="1"/>
  <c r="A52" i="156"/>
  <c r="CS51" i="156"/>
  <c r="CQ51" i="156"/>
  <c r="BW51" i="156"/>
  <c r="BV51" i="156"/>
  <c r="BT51" i="156"/>
  <c r="BS51" i="156"/>
  <c r="AU51" i="156"/>
  <c r="AI51" i="156" s="1"/>
  <c r="AS51" i="156"/>
  <c r="AQ51" i="156"/>
  <c r="AP51" i="156"/>
  <c r="AG51" i="156"/>
  <c r="AF51" i="156"/>
  <c r="AE51" i="156"/>
  <c r="AD51" i="156"/>
  <c r="AC51" i="156"/>
  <c r="AB51" i="156"/>
  <c r="AA51" i="156"/>
  <c r="B51" i="156"/>
  <c r="AY51" i="156" s="1"/>
  <c r="A51" i="156"/>
  <c r="CS50" i="156"/>
  <c r="CQ50" i="156"/>
  <c r="BW50" i="156"/>
  <c r="BV50" i="156"/>
  <c r="BT50" i="156"/>
  <c r="BS50" i="156"/>
  <c r="AU50" i="156"/>
  <c r="AI50" i="156" s="1"/>
  <c r="AS50" i="156"/>
  <c r="AQ50" i="156"/>
  <c r="AP50" i="156"/>
  <c r="AG50" i="156"/>
  <c r="AF50" i="156"/>
  <c r="AE50" i="156"/>
  <c r="AD50" i="156"/>
  <c r="AC50" i="156"/>
  <c r="AB50" i="156"/>
  <c r="AA50" i="156"/>
  <c r="B50" i="156"/>
  <c r="AX50" i="156" s="1"/>
  <c r="A50" i="156"/>
  <c r="CS49" i="156"/>
  <c r="CQ49" i="156"/>
  <c r="BW49" i="156"/>
  <c r="BV49" i="156"/>
  <c r="BT49" i="156"/>
  <c r="BS49" i="156"/>
  <c r="AU49" i="156"/>
  <c r="AI49" i="156" s="1"/>
  <c r="AS49" i="156"/>
  <c r="AQ49" i="156"/>
  <c r="AP49" i="156"/>
  <c r="AH49" i="156"/>
  <c r="AG49" i="156"/>
  <c r="AF49" i="156"/>
  <c r="AE49" i="156"/>
  <c r="AD49" i="156"/>
  <c r="AC49" i="156"/>
  <c r="AB49" i="156"/>
  <c r="AA49" i="156"/>
  <c r="B49" i="156"/>
  <c r="A49" i="156"/>
  <c r="CS48" i="156"/>
  <c r="CQ48" i="156"/>
  <c r="BW48" i="156"/>
  <c r="BV48" i="156"/>
  <c r="BT48" i="156"/>
  <c r="BS48" i="156"/>
  <c r="AU48" i="156"/>
  <c r="AS48" i="156"/>
  <c r="AQ48" i="156"/>
  <c r="AP48" i="156"/>
  <c r="AG48" i="156"/>
  <c r="AF48" i="156"/>
  <c r="AE48" i="156"/>
  <c r="AD48" i="156"/>
  <c r="AC48" i="156"/>
  <c r="AB48" i="156"/>
  <c r="AA48" i="156"/>
  <c r="B48" i="156"/>
  <c r="AN48" i="156" s="1"/>
  <c r="A48" i="156"/>
  <c r="CS47" i="156"/>
  <c r="CQ47" i="156"/>
  <c r="BW47" i="156"/>
  <c r="BV47" i="156"/>
  <c r="BT47" i="156"/>
  <c r="BS47" i="156"/>
  <c r="AU47" i="156"/>
  <c r="AI47" i="156" s="1"/>
  <c r="AS47" i="156"/>
  <c r="AQ47" i="156"/>
  <c r="AP47" i="156"/>
  <c r="AG47" i="156"/>
  <c r="AF47" i="156"/>
  <c r="AE47" i="156"/>
  <c r="AD47" i="156"/>
  <c r="AC47" i="156"/>
  <c r="AB47" i="156"/>
  <c r="AA47" i="156"/>
  <c r="B47" i="156"/>
  <c r="A47" i="156"/>
  <c r="CS46" i="156"/>
  <c r="CQ46" i="156"/>
  <c r="BW46" i="156"/>
  <c r="BV46" i="156"/>
  <c r="BT46" i="156"/>
  <c r="BS46" i="156"/>
  <c r="AU46" i="156"/>
  <c r="AI46" i="156" s="1"/>
  <c r="AS46" i="156"/>
  <c r="AQ46" i="156"/>
  <c r="AP46" i="156"/>
  <c r="AG46" i="156"/>
  <c r="AF46" i="156"/>
  <c r="AE46" i="156"/>
  <c r="AD46" i="156"/>
  <c r="AC46" i="156"/>
  <c r="AB46" i="156"/>
  <c r="AA46" i="156"/>
  <c r="B46" i="156"/>
  <c r="AY46" i="156" s="1"/>
  <c r="A46" i="156"/>
  <c r="CS45" i="156"/>
  <c r="CQ45" i="156"/>
  <c r="BW45" i="156"/>
  <c r="BV45" i="156"/>
  <c r="BT45" i="156"/>
  <c r="BS45" i="156"/>
  <c r="AU45" i="156"/>
  <c r="AI45" i="156" s="1"/>
  <c r="AS45" i="156"/>
  <c r="AQ45" i="156"/>
  <c r="AP45" i="156"/>
  <c r="AG45" i="156"/>
  <c r="AF45" i="156"/>
  <c r="AE45" i="156"/>
  <c r="AD45" i="156"/>
  <c r="AC45" i="156"/>
  <c r="AB45" i="156"/>
  <c r="AA45" i="156"/>
  <c r="B45" i="156"/>
  <c r="AY45" i="156" s="1"/>
  <c r="A45" i="156"/>
  <c r="CS44" i="156"/>
  <c r="CQ44" i="156"/>
  <c r="BW44" i="156"/>
  <c r="BV44" i="156"/>
  <c r="BT44" i="156"/>
  <c r="BS44" i="156"/>
  <c r="AU44" i="156"/>
  <c r="AS44" i="156"/>
  <c r="AQ44" i="156"/>
  <c r="AP44" i="156"/>
  <c r="AG44" i="156"/>
  <c r="AF44" i="156"/>
  <c r="AE44" i="156"/>
  <c r="AD44" i="156"/>
  <c r="AC44" i="156"/>
  <c r="AB44" i="156"/>
  <c r="AA44" i="156"/>
  <c r="B44" i="156"/>
  <c r="AN44" i="156" s="1"/>
  <c r="A44" i="156"/>
  <c r="CS43" i="156"/>
  <c r="CQ43" i="156"/>
  <c r="BW43" i="156"/>
  <c r="BV43" i="156"/>
  <c r="BT43" i="156"/>
  <c r="BS43" i="156"/>
  <c r="AU43" i="156"/>
  <c r="AI43" i="156" s="1"/>
  <c r="AS43" i="156"/>
  <c r="AQ43" i="156"/>
  <c r="AP43" i="156"/>
  <c r="AG43" i="156"/>
  <c r="AF43" i="156"/>
  <c r="AE43" i="156"/>
  <c r="AD43" i="156"/>
  <c r="AC43" i="156"/>
  <c r="AB43" i="156"/>
  <c r="AA43" i="156"/>
  <c r="B43" i="156"/>
  <c r="AX43" i="156" s="1"/>
  <c r="A43" i="156"/>
  <c r="CS42" i="156"/>
  <c r="CQ42" i="156"/>
  <c r="BW42" i="156"/>
  <c r="BV42" i="156"/>
  <c r="BT42" i="156"/>
  <c r="BS42" i="156"/>
  <c r="AU42" i="156"/>
  <c r="AI42" i="156" s="1"/>
  <c r="AS42" i="156"/>
  <c r="AQ42" i="156"/>
  <c r="AP42" i="156"/>
  <c r="AG42" i="156"/>
  <c r="AF42" i="156"/>
  <c r="AE42" i="156"/>
  <c r="AD42" i="156"/>
  <c r="AC42" i="156"/>
  <c r="AB42" i="156"/>
  <c r="AA42" i="156"/>
  <c r="B42" i="156"/>
  <c r="AX42" i="156" s="1"/>
  <c r="A42" i="156"/>
  <c r="CS41" i="156"/>
  <c r="CQ41" i="156"/>
  <c r="BW41" i="156"/>
  <c r="BV41" i="156"/>
  <c r="BT41" i="156"/>
  <c r="BS41" i="156"/>
  <c r="AU41" i="156"/>
  <c r="AS41" i="156"/>
  <c r="AQ41" i="156"/>
  <c r="AP41" i="156"/>
  <c r="AG41" i="156"/>
  <c r="AF41" i="156"/>
  <c r="AE41" i="156"/>
  <c r="AD41" i="156"/>
  <c r="AC41" i="156"/>
  <c r="AB41" i="156"/>
  <c r="AA41" i="156"/>
  <c r="B41" i="156"/>
  <c r="AW41" i="156" s="1"/>
  <c r="A41" i="156"/>
  <c r="CS40" i="156"/>
  <c r="CQ40" i="156"/>
  <c r="BW40" i="156"/>
  <c r="BV40" i="156"/>
  <c r="BT40" i="156"/>
  <c r="BS40" i="156"/>
  <c r="AU40" i="156"/>
  <c r="AI40" i="156" s="1"/>
  <c r="AS40" i="156"/>
  <c r="AQ40" i="156"/>
  <c r="AP40" i="156"/>
  <c r="AG40" i="156"/>
  <c r="AF40" i="156"/>
  <c r="AE40" i="156"/>
  <c r="AD40" i="156"/>
  <c r="AC40" i="156"/>
  <c r="AB40" i="156"/>
  <c r="AA40" i="156"/>
  <c r="B40" i="156"/>
  <c r="AJ40" i="156" s="1"/>
  <c r="A40" i="156"/>
  <c r="CS39" i="156"/>
  <c r="CQ39" i="156"/>
  <c r="BW39" i="156"/>
  <c r="BV39" i="156"/>
  <c r="BT39" i="156"/>
  <c r="BS39" i="156"/>
  <c r="AU39" i="156"/>
  <c r="AI39" i="156" s="1"/>
  <c r="AS39" i="156"/>
  <c r="AQ39" i="156"/>
  <c r="AP39" i="156"/>
  <c r="AG39" i="156"/>
  <c r="AF39" i="156"/>
  <c r="AE39" i="156"/>
  <c r="AD39" i="156"/>
  <c r="AC39" i="156"/>
  <c r="AB39" i="156"/>
  <c r="AA39" i="156"/>
  <c r="B39" i="156"/>
  <c r="A39" i="156"/>
  <c r="CS38" i="156"/>
  <c r="CQ38" i="156"/>
  <c r="BW38" i="156"/>
  <c r="BV38" i="156"/>
  <c r="BT38" i="156"/>
  <c r="BS38" i="156"/>
  <c r="AU38" i="156"/>
  <c r="AS38" i="156"/>
  <c r="AQ38" i="156"/>
  <c r="AP38" i="156"/>
  <c r="AG38" i="156"/>
  <c r="AF38" i="156"/>
  <c r="AE38" i="156"/>
  <c r="AD38" i="156"/>
  <c r="AC38" i="156"/>
  <c r="AB38" i="156"/>
  <c r="AA38" i="156"/>
  <c r="B38" i="156"/>
  <c r="AM38" i="156" s="1"/>
  <c r="A38" i="156"/>
  <c r="CS37" i="156"/>
  <c r="CQ37" i="156"/>
  <c r="BW37" i="156"/>
  <c r="BV37" i="156"/>
  <c r="BT37" i="156"/>
  <c r="BS37" i="156"/>
  <c r="AU37" i="156"/>
  <c r="AS37" i="156"/>
  <c r="AQ37" i="156"/>
  <c r="AP37" i="156"/>
  <c r="AG37" i="156"/>
  <c r="AF37" i="156"/>
  <c r="AE37" i="156"/>
  <c r="AD37" i="156"/>
  <c r="AC37" i="156"/>
  <c r="AB37" i="156"/>
  <c r="AA37" i="156"/>
  <c r="B37" i="156"/>
  <c r="AY37" i="156" s="1"/>
  <c r="A37" i="156"/>
  <c r="CS36" i="156"/>
  <c r="CQ36" i="156"/>
  <c r="BW36" i="156"/>
  <c r="BV36" i="156"/>
  <c r="BT36" i="156"/>
  <c r="BS36" i="156"/>
  <c r="AU36" i="156"/>
  <c r="AI36" i="156" s="1"/>
  <c r="AS36" i="156"/>
  <c r="AQ36" i="156"/>
  <c r="AP36" i="156"/>
  <c r="AG36" i="156"/>
  <c r="AF36" i="156"/>
  <c r="AE36" i="156"/>
  <c r="AD36" i="156"/>
  <c r="AC36" i="156"/>
  <c r="AB36" i="156"/>
  <c r="AA36" i="156"/>
  <c r="B36" i="156"/>
  <c r="A36" i="156"/>
  <c r="CS35" i="156"/>
  <c r="CQ35" i="156"/>
  <c r="BW35" i="156"/>
  <c r="BV35" i="156"/>
  <c r="BT35" i="156"/>
  <c r="BS35" i="156"/>
  <c r="AU35" i="156"/>
  <c r="AI35" i="156" s="1"/>
  <c r="AS35" i="156"/>
  <c r="AQ35" i="156"/>
  <c r="AP35" i="156"/>
  <c r="AG35" i="156"/>
  <c r="AF35" i="156"/>
  <c r="AE35" i="156"/>
  <c r="AD35" i="156"/>
  <c r="AC35" i="156"/>
  <c r="AB35" i="156"/>
  <c r="AA35" i="156"/>
  <c r="B35" i="156"/>
  <c r="A35" i="156"/>
  <c r="CS34" i="156"/>
  <c r="CQ34" i="156"/>
  <c r="BW34" i="156"/>
  <c r="BV34" i="156"/>
  <c r="BT34" i="156"/>
  <c r="BS34" i="156"/>
  <c r="AU34" i="156"/>
  <c r="AI34" i="156" s="1"/>
  <c r="AS34" i="156"/>
  <c r="AQ34" i="156"/>
  <c r="AP34" i="156"/>
  <c r="AG34" i="156"/>
  <c r="AF34" i="156"/>
  <c r="AE34" i="156"/>
  <c r="AD34" i="156"/>
  <c r="AC34" i="156"/>
  <c r="AB34" i="156"/>
  <c r="AA34" i="156"/>
  <c r="B34" i="156"/>
  <c r="AN34" i="156" s="1"/>
  <c r="A34" i="156"/>
  <c r="CS33" i="156"/>
  <c r="CQ33" i="156"/>
  <c r="BW33" i="156"/>
  <c r="BV33" i="156"/>
  <c r="BT33" i="156"/>
  <c r="BS33" i="156"/>
  <c r="AU33" i="156"/>
  <c r="AS33" i="156"/>
  <c r="AQ33" i="156"/>
  <c r="AP33" i="156"/>
  <c r="AG33" i="156"/>
  <c r="AF33" i="156"/>
  <c r="AE33" i="156"/>
  <c r="AD33" i="156"/>
  <c r="AC33" i="156"/>
  <c r="AB33" i="156"/>
  <c r="AA33" i="156"/>
  <c r="B33" i="156"/>
  <c r="AY33" i="156" s="1"/>
  <c r="A33" i="156"/>
  <c r="CW32" i="156"/>
  <c r="CS32" i="156"/>
  <c r="CQ32" i="156"/>
  <c r="BW32" i="156"/>
  <c r="BV32" i="156"/>
  <c r="BT32" i="156"/>
  <c r="BS32" i="156"/>
  <c r="AU32" i="156"/>
  <c r="AI32" i="156" s="1"/>
  <c r="AS32" i="156"/>
  <c r="AQ32" i="156"/>
  <c r="AP32" i="156"/>
  <c r="AG32" i="156"/>
  <c r="AF32" i="156"/>
  <c r="AE32" i="156"/>
  <c r="AD32" i="156"/>
  <c r="AC32" i="156"/>
  <c r="AB32" i="156"/>
  <c r="AA32" i="156"/>
  <c r="B32" i="156"/>
  <c r="AY32" i="156" s="1"/>
  <c r="A32" i="156"/>
  <c r="CS31" i="156"/>
  <c r="CQ31" i="156"/>
  <c r="BW31" i="156"/>
  <c r="BV31" i="156"/>
  <c r="BT31" i="156"/>
  <c r="BS31" i="156"/>
  <c r="AU31" i="156"/>
  <c r="AI31" i="156" s="1"/>
  <c r="AS31" i="156"/>
  <c r="AQ31" i="156"/>
  <c r="AP31" i="156"/>
  <c r="AG31" i="156"/>
  <c r="AF31" i="156"/>
  <c r="AE31" i="156"/>
  <c r="AD31" i="156"/>
  <c r="AC31" i="156"/>
  <c r="AB31" i="156"/>
  <c r="AA31" i="156"/>
  <c r="B31" i="156"/>
  <c r="AJ31" i="156" s="1"/>
  <c r="A31" i="156"/>
  <c r="CS30" i="156"/>
  <c r="CQ30" i="156"/>
  <c r="BW30" i="156"/>
  <c r="BV30" i="156"/>
  <c r="BT30" i="156"/>
  <c r="BS30" i="156"/>
  <c r="AU30" i="156"/>
  <c r="AI30" i="156" s="1"/>
  <c r="AS30" i="156"/>
  <c r="AQ30" i="156"/>
  <c r="AP30" i="156"/>
  <c r="AG30" i="156"/>
  <c r="AF30" i="156"/>
  <c r="AE30" i="156"/>
  <c r="AD30" i="156"/>
  <c r="AC30" i="156"/>
  <c r="AB30" i="156"/>
  <c r="AA30" i="156"/>
  <c r="B30" i="156"/>
  <c r="AY30" i="156" s="1"/>
  <c r="A30" i="156"/>
  <c r="CS29" i="156"/>
  <c r="CQ29" i="156"/>
  <c r="BW29" i="156"/>
  <c r="BV29" i="156"/>
  <c r="BT29" i="156"/>
  <c r="BS29" i="156"/>
  <c r="AU29" i="156"/>
  <c r="AI29" i="156" s="1"/>
  <c r="AS29" i="156"/>
  <c r="AQ29" i="156"/>
  <c r="AP29" i="156"/>
  <c r="AG29" i="156"/>
  <c r="AF29" i="156"/>
  <c r="AE29" i="156"/>
  <c r="AD29" i="156"/>
  <c r="AC29" i="156"/>
  <c r="AB29" i="156"/>
  <c r="AA29" i="156"/>
  <c r="B29" i="156"/>
  <c r="AY29" i="156" s="1"/>
  <c r="A29" i="156"/>
  <c r="CS28" i="156"/>
  <c r="CQ28" i="156"/>
  <c r="BW28" i="156"/>
  <c r="BV28" i="156"/>
  <c r="BT28" i="156"/>
  <c r="BS28" i="156"/>
  <c r="AU28" i="156"/>
  <c r="AI28" i="156" s="1"/>
  <c r="AS28" i="156"/>
  <c r="AQ28" i="156"/>
  <c r="AP28" i="156"/>
  <c r="AG28" i="156"/>
  <c r="AF28" i="156"/>
  <c r="AE28" i="156"/>
  <c r="AD28" i="156"/>
  <c r="AC28" i="156"/>
  <c r="AB28" i="156"/>
  <c r="AA28" i="156"/>
  <c r="B28" i="156"/>
  <c r="AN28" i="156" s="1"/>
  <c r="A28" i="156"/>
  <c r="CS27" i="156"/>
  <c r="CQ27" i="156"/>
  <c r="BW27" i="156"/>
  <c r="BV27" i="156"/>
  <c r="BT27" i="156"/>
  <c r="BS27" i="156"/>
  <c r="AU27" i="156"/>
  <c r="AI27" i="156" s="1"/>
  <c r="AS27" i="156"/>
  <c r="AQ27" i="156"/>
  <c r="AP27" i="156"/>
  <c r="AG27" i="156"/>
  <c r="AF27" i="156"/>
  <c r="AE27" i="156"/>
  <c r="AD27" i="156"/>
  <c r="AC27" i="156"/>
  <c r="AB27" i="156"/>
  <c r="AA27" i="156"/>
  <c r="B27" i="156"/>
  <c r="AJ27" i="156" s="1"/>
  <c r="A27" i="156"/>
  <c r="CS26" i="156"/>
  <c r="CQ26" i="156"/>
  <c r="BW26" i="156"/>
  <c r="BV26" i="156"/>
  <c r="BT26" i="156"/>
  <c r="BS26" i="156"/>
  <c r="AU26" i="156"/>
  <c r="AS26" i="156"/>
  <c r="AQ26" i="156"/>
  <c r="AP26" i="156"/>
  <c r="AG26" i="156"/>
  <c r="AF26" i="156"/>
  <c r="AE26" i="156"/>
  <c r="AD26" i="156"/>
  <c r="AC26" i="156"/>
  <c r="AB26" i="156"/>
  <c r="AA26" i="156"/>
  <c r="B26" i="156"/>
  <c r="AJ26" i="156" s="1"/>
  <c r="A26" i="156"/>
  <c r="CS25" i="156"/>
  <c r="CQ25" i="156"/>
  <c r="BW25" i="156"/>
  <c r="BV25" i="156"/>
  <c r="BT25" i="156"/>
  <c r="BS25" i="156"/>
  <c r="AU25" i="156"/>
  <c r="AI25" i="156" s="1"/>
  <c r="AS25" i="156"/>
  <c r="AQ25" i="156"/>
  <c r="AP25" i="156"/>
  <c r="AG25" i="156"/>
  <c r="AF25" i="156"/>
  <c r="AE25" i="156"/>
  <c r="AD25" i="156"/>
  <c r="AC25" i="156"/>
  <c r="AB25" i="156"/>
  <c r="AA25" i="156"/>
  <c r="B25" i="156"/>
  <c r="A25" i="156"/>
  <c r="CS24" i="156"/>
  <c r="CQ24" i="156"/>
  <c r="BW24" i="156"/>
  <c r="BV24" i="156"/>
  <c r="BT24" i="156"/>
  <c r="BS24" i="156"/>
  <c r="AU24" i="156"/>
  <c r="AI24" i="156" s="1"/>
  <c r="AS24" i="156"/>
  <c r="AQ24" i="156"/>
  <c r="AP24" i="156"/>
  <c r="AG24" i="156"/>
  <c r="AF24" i="156"/>
  <c r="AE24" i="156"/>
  <c r="AD24" i="156"/>
  <c r="AC24" i="156"/>
  <c r="AB24" i="156"/>
  <c r="AA24" i="156"/>
  <c r="B24" i="156"/>
  <c r="A24" i="156"/>
  <c r="CS23" i="156"/>
  <c r="CQ23" i="156"/>
  <c r="BW23" i="156"/>
  <c r="BV23" i="156"/>
  <c r="BT23" i="156"/>
  <c r="BS23" i="156"/>
  <c r="AU23" i="156"/>
  <c r="AI23" i="156" s="1"/>
  <c r="AS23" i="156"/>
  <c r="AQ23" i="156"/>
  <c r="AP23" i="156"/>
  <c r="AG23" i="156"/>
  <c r="AF23" i="156"/>
  <c r="AE23" i="156"/>
  <c r="AD23" i="156"/>
  <c r="AC23" i="156"/>
  <c r="AB23" i="156"/>
  <c r="AA23" i="156"/>
  <c r="B23" i="156"/>
  <c r="AM23" i="156" s="1"/>
  <c r="A23" i="156"/>
  <c r="CS22" i="156"/>
  <c r="CQ22" i="156"/>
  <c r="BW22" i="156"/>
  <c r="BV22" i="156"/>
  <c r="BT22" i="156"/>
  <c r="BS22" i="156"/>
  <c r="AU22" i="156"/>
  <c r="AI22" i="156" s="1"/>
  <c r="AS22" i="156"/>
  <c r="AQ22" i="156"/>
  <c r="AP22" i="156"/>
  <c r="AG22" i="156"/>
  <c r="AF22" i="156"/>
  <c r="AE22" i="156"/>
  <c r="AD22" i="156"/>
  <c r="AC22" i="156"/>
  <c r="AB22" i="156"/>
  <c r="AA22" i="156"/>
  <c r="B22" i="156"/>
  <c r="A22" i="156"/>
  <c r="CS21" i="156"/>
  <c r="CQ21" i="156"/>
  <c r="BW21" i="156"/>
  <c r="BV21" i="156"/>
  <c r="BT21" i="156"/>
  <c r="BS21" i="156"/>
  <c r="AU21" i="156"/>
  <c r="AI21" i="156" s="1"/>
  <c r="AS21" i="156"/>
  <c r="AQ21" i="156"/>
  <c r="AP21" i="156"/>
  <c r="AG21" i="156"/>
  <c r="AF21" i="156"/>
  <c r="AE21" i="156"/>
  <c r="AD21" i="156"/>
  <c r="AC21" i="156"/>
  <c r="AB21" i="156"/>
  <c r="AA21" i="156"/>
  <c r="B21" i="156"/>
  <c r="AK21" i="156" s="1"/>
  <c r="A21" i="156"/>
  <c r="CS20" i="156"/>
  <c r="CQ20" i="156"/>
  <c r="BW20" i="156"/>
  <c r="BV20" i="156"/>
  <c r="BT20" i="156"/>
  <c r="BS20" i="156"/>
  <c r="AU20" i="156"/>
  <c r="AS20" i="156"/>
  <c r="AQ20" i="156"/>
  <c r="AP20" i="156"/>
  <c r="AI20" i="156"/>
  <c r="AG20" i="156"/>
  <c r="AF20" i="156"/>
  <c r="AE20" i="156"/>
  <c r="AD20" i="156"/>
  <c r="AC20" i="156"/>
  <c r="AB20" i="156"/>
  <c r="AA20" i="156"/>
  <c r="B20" i="156"/>
  <c r="A20" i="156"/>
  <c r="CS19" i="156"/>
  <c r="CQ19" i="156"/>
  <c r="BW19" i="156"/>
  <c r="BV19" i="156"/>
  <c r="BT19" i="156"/>
  <c r="BS19" i="156"/>
  <c r="AU19" i="156"/>
  <c r="AI19" i="156" s="1"/>
  <c r="AS19" i="156"/>
  <c r="AQ19" i="156"/>
  <c r="AP19" i="156"/>
  <c r="AT19" i="156" s="1"/>
  <c r="AG19" i="156"/>
  <c r="AF19" i="156"/>
  <c r="AE19" i="156"/>
  <c r="AD19" i="156"/>
  <c r="AC19" i="156"/>
  <c r="AB19" i="156"/>
  <c r="AA19" i="156"/>
  <c r="B19" i="156"/>
  <c r="AN19" i="156" s="1"/>
  <c r="A19" i="156"/>
  <c r="CS18" i="156"/>
  <c r="CQ18" i="156"/>
  <c r="BW18" i="156"/>
  <c r="BV18" i="156"/>
  <c r="BT18" i="156"/>
  <c r="BS18" i="156"/>
  <c r="AU18" i="156"/>
  <c r="AI18" i="156" s="1"/>
  <c r="AS18" i="156"/>
  <c r="AQ18" i="156"/>
  <c r="AP18" i="156"/>
  <c r="AG18" i="156"/>
  <c r="AF18" i="156"/>
  <c r="AE18" i="156"/>
  <c r="AD18" i="156"/>
  <c r="AC18" i="156"/>
  <c r="AB18" i="156"/>
  <c r="AA18" i="156"/>
  <c r="B18" i="156"/>
  <c r="A18" i="156"/>
  <c r="CS17" i="156"/>
  <c r="CQ17" i="156"/>
  <c r="BW17" i="156"/>
  <c r="BV17" i="156"/>
  <c r="BT17" i="156"/>
  <c r="BS17" i="156"/>
  <c r="AU17" i="156"/>
  <c r="AI17" i="156" s="1"/>
  <c r="AS17" i="156"/>
  <c r="AQ17" i="156"/>
  <c r="AP17" i="156"/>
  <c r="AG17" i="156"/>
  <c r="AF17" i="156"/>
  <c r="AE17" i="156"/>
  <c r="AD17" i="156"/>
  <c r="AC17" i="156"/>
  <c r="AB17" i="156"/>
  <c r="AA17" i="156"/>
  <c r="B17" i="156"/>
  <c r="AN17" i="156" s="1"/>
  <c r="A17" i="156"/>
  <c r="CS16" i="156"/>
  <c r="CQ16" i="156"/>
  <c r="BW16" i="156"/>
  <c r="BV16" i="156"/>
  <c r="BT16" i="156"/>
  <c r="BS16" i="156"/>
  <c r="BK16" i="156"/>
  <c r="AU16" i="156"/>
  <c r="AI16" i="156" s="1"/>
  <c r="AS16" i="156"/>
  <c r="AQ16" i="156"/>
  <c r="AP16" i="156"/>
  <c r="AG16" i="156"/>
  <c r="AF16" i="156"/>
  <c r="AE16" i="156"/>
  <c r="AD16" i="156"/>
  <c r="AC16" i="156"/>
  <c r="AB16" i="156"/>
  <c r="AA16" i="156"/>
  <c r="B16" i="156"/>
  <c r="A16" i="156"/>
  <c r="CS15" i="156"/>
  <c r="CR15" i="156" a="1"/>
  <c r="CR15" i="156" s="1"/>
  <c r="CT15" i="156" s="1"/>
  <c r="CQ15" i="156"/>
  <c r="BW15" i="156"/>
  <c r="BV15" i="156"/>
  <c r="BT15" i="156"/>
  <c r="BS15" i="156"/>
  <c r="BK15" i="156"/>
  <c r="AU15" i="156"/>
  <c r="AI15" i="156" s="1"/>
  <c r="AS15" i="156"/>
  <c r="AQ15" i="156"/>
  <c r="AP15" i="156"/>
  <c r="AG15" i="156"/>
  <c r="AF15" i="156"/>
  <c r="AE15" i="156"/>
  <c r="AD15" i="156"/>
  <c r="AC15" i="156"/>
  <c r="AB15" i="156"/>
  <c r="AA15" i="156"/>
  <c r="B15" i="156"/>
  <c r="AM15" i="156" s="1"/>
  <c r="A15" i="156"/>
  <c r="CS14" i="156"/>
  <c r="CR14" i="156" a="1"/>
  <c r="CR14" i="156" s="1"/>
  <c r="CT14" i="156" s="1"/>
  <c r="CQ14" i="156"/>
  <c r="BW14" i="156"/>
  <c r="BV14" i="156"/>
  <c r="BT14" i="156"/>
  <c r="BS14" i="156"/>
  <c r="BJ14" i="156"/>
  <c r="BN14" i="156" s="1"/>
  <c r="BP14" i="156" s="1"/>
  <c r="AU14" i="156"/>
  <c r="AI14" i="156" s="1"/>
  <c r="AC14" i="156"/>
  <c r="AB14" i="156"/>
  <c r="AA14" i="156"/>
  <c r="B14" i="156"/>
  <c r="AY14" i="156" s="1"/>
  <c r="A14" i="156"/>
  <c r="BA12" i="156"/>
  <c r="BL11" i="156"/>
  <c r="BW4" i="156"/>
  <c r="CI3" i="156"/>
  <c r="CK3" i="156" s="1"/>
  <c r="BW3" i="156"/>
  <c r="AH112" i="157" l="1"/>
  <c r="AT140" i="157"/>
  <c r="AT145" i="157"/>
  <c r="AZ145" i="157" s="1"/>
  <c r="AV138" i="157"/>
  <c r="AJ143" i="157"/>
  <c r="AM143" i="157"/>
  <c r="AM73" i="157"/>
  <c r="AJ118" i="157"/>
  <c r="BA118" i="157" s="1"/>
  <c r="AV137" i="157"/>
  <c r="AK118" i="157"/>
  <c r="AV73" i="157"/>
  <c r="AY73" i="157"/>
  <c r="AT102" i="157"/>
  <c r="AZ159" i="157"/>
  <c r="AT67" i="157"/>
  <c r="AZ67" i="157" s="1"/>
  <c r="AT137" i="157"/>
  <c r="AH135" i="157"/>
  <c r="AV66" i="157"/>
  <c r="AT95" i="157"/>
  <c r="AH105" i="157"/>
  <c r="AH143" i="157"/>
  <c r="AH160" i="157"/>
  <c r="AJ94" i="157"/>
  <c r="AT105" i="157"/>
  <c r="AM118" i="157"/>
  <c r="AT150" i="157"/>
  <c r="AZ150" i="157" s="1"/>
  <c r="AH88" i="157"/>
  <c r="AY124" i="157"/>
  <c r="AW118" i="157"/>
  <c r="AH132" i="157"/>
  <c r="AW91" i="157"/>
  <c r="AV94" i="157"/>
  <c r="AY91" i="157"/>
  <c r="AX134" i="157"/>
  <c r="AT107" i="157"/>
  <c r="AH117" i="157"/>
  <c r="AT82" i="157"/>
  <c r="AZ82" i="157" s="1"/>
  <c r="AT125" i="157"/>
  <c r="AT115" i="157"/>
  <c r="AZ115" i="157" s="1"/>
  <c r="AH123" i="157"/>
  <c r="AH154" i="157"/>
  <c r="AT135" i="157"/>
  <c r="AT65" i="157"/>
  <c r="AH78" i="157"/>
  <c r="AK67" i="157"/>
  <c r="AW67" i="157"/>
  <c r="AT75" i="157"/>
  <c r="AH85" i="157"/>
  <c r="AO85" i="157" s="1"/>
  <c r="AH68" i="157"/>
  <c r="AT70" i="157"/>
  <c r="AT69" i="157"/>
  <c r="AJ60" i="157"/>
  <c r="BA60" i="157" s="1"/>
  <c r="AT85" i="157"/>
  <c r="AX77" i="157"/>
  <c r="AK65" i="157"/>
  <c r="AY74" i="157"/>
  <c r="AX71" i="157"/>
  <c r="AW68" i="157"/>
  <c r="AW82" i="157"/>
  <c r="AX68" i="157"/>
  <c r="AY68" i="157"/>
  <c r="AH81" i="157"/>
  <c r="AO81" i="157" s="1"/>
  <c r="AJ67" i="157"/>
  <c r="AL67" i="157"/>
  <c r="AW73" i="157"/>
  <c r="AN115" i="157"/>
  <c r="AX67" i="157"/>
  <c r="AJ58" i="157"/>
  <c r="BA58" i="157" s="1"/>
  <c r="AK109" i="157"/>
  <c r="AM109" i="157"/>
  <c r="AV158" i="157"/>
  <c r="AL163" i="157"/>
  <c r="AW158" i="157"/>
  <c r="AZ163" i="157"/>
  <c r="AM100" i="157"/>
  <c r="AX158" i="157"/>
  <c r="AN100" i="157"/>
  <c r="BU106" i="157"/>
  <c r="AY109" i="157"/>
  <c r="AW100" i="157"/>
  <c r="AY100" i="157"/>
  <c r="AJ147" i="157"/>
  <c r="BA147" i="157" s="1"/>
  <c r="AV91" i="157"/>
  <c r="AM147" i="157"/>
  <c r="AK100" i="157"/>
  <c r="AN147" i="157"/>
  <c r="AX91" i="157"/>
  <c r="AM145" i="157"/>
  <c r="AT95" i="156"/>
  <c r="AT148" i="156"/>
  <c r="AT103" i="156"/>
  <c r="AT124" i="156"/>
  <c r="AH59" i="156"/>
  <c r="AX100" i="156"/>
  <c r="AY100" i="156"/>
  <c r="AH72" i="156"/>
  <c r="AT83" i="156"/>
  <c r="AH96" i="156"/>
  <c r="AT64" i="156"/>
  <c r="AT96" i="156"/>
  <c r="AT147" i="156"/>
  <c r="AT152" i="156"/>
  <c r="AT61" i="156"/>
  <c r="AH66" i="156"/>
  <c r="AZ95" i="156"/>
  <c r="AV36" i="156"/>
  <c r="AH71" i="156"/>
  <c r="AT49" i="156"/>
  <c r="AH100" i="156"/>
  <c r="AO100" i="156" s="1"/>
  <c r="AT141" i="156"/>
  <c r="AT97" i="156"/>
  <c r="AH111" i="156"/>
  <c r="AT40" i="156"/>
  <c r="AT146" i="156"/>
  <c r="AH149" i="156"/>
  <c r="AT163" i="156"/>
  <c r="AY48" i="156"/>
  <c r="AH80" i="156"/>
  <c r="AW48" i="156"/>
  <c r="AT88" i="156"/>
  <c r="AT42" i="156"/>
  <c r="AH58" i="156"/>
  <c r="AT69" i="156"/>
  <c r="BR15" i="156" a="1"/>
  <c r="BR15" i="156" s="1"/>
  <c r="BU15" i="156" s="1"/>
  <c r="AH36" i="156"/>
  <c r="AT82" i="156"/>
  <c r="AT135" i="156"/>
  <c r="AT140" i="156"/>
  <c r="AH60" i="156"/>
  <c r="AL162" i="156"/>
  <c r="AN162" i="156"/>
  <c r="AT79" i="156"/>
  <c r="AT155" i="156"/>
  <c r="AT133" i="156"/>
  <c r="AH65" i="156"/>
  <c r="AT68" i="156"/>
  <c r="AT92" i="156"/>
  <c r="AT160" i="156"/>
  <c r="AW162" i="156"/>
  <c r="AL48" i="156"/>
  <c r="AX48" i="156"/>
  <c r="AT20" i="156"/>
  <c r="AH25" i="156"/>
  <c r="AZ49" i="156"/>
  <c r="AT55" i="156"/>
  <c r="AT22" i="156"/>
  <c r="AH20" i="156"/>
  <c r="AT23" i="156"/>
  <c r="AH53" i="156"/>
  <c r="AT45" i="156"/>
  <c r="AT53" i="156"/>
  <c r="AZ53" i="156" s="1"/>
  <c r="AH22" i="156"/>
  <c r="AT28" i="156"/>
  <c r="AT25" i="156"/>
  <c r="AZ25" i="156" s="1"/>
  <c r="BR14" i="156" a="1"/>
  <c r="BR14" i="156" s="1"/>
  <c r="BU14" i="156" s="1"/>
  <c r="AH16" i="156"/>
  <c r="AJ38" i="156"/>
  <c r="BA38" i="156" s="1"/>
  <c r="AW44" i="156"/>
  <c r="AN38" i="156"/>
  <c r="AX44" i="156"/>
  <c r="AY44" i="156"/>
  <c r="AH43" i="156"/>
  <c r="AV38" i="156"/>
  <c r="AW38" i="156"/>
  <c r="AY38" i="156"/>
  <c r="AH40" i="156"/>
  <c r="AT43" i="156"/>
  <c r="AZ43" i="156" s="1"/>
  <c r="AV44" i="156"/>
  <c r="AK26" i="156"/>
  <c r="AL26" i="156"/>
  <c r="AX38" i="156"/>
  <c r="AW23" i="156"/>
  <c r="AN26" i="156"/>
  <c r="AX23" i="156"/>
  <c r="AY23" i="156"/>
  <c r="AV26" i="156"/>
  <c r="AV132" i="156"/>
  <c r="AL137" i="156"/>
  <c r="AW26" i="156"/>
  <c r="AX26" i="156"/>
  <c r="AY26" i="156"/>
  <c r="AW71" i="156"/>
  <c r="AX71" i="156"/>
  <c r="AM26" i="156"/>
  <c r="AY68" i="156"/>
  <c r="AN115" i="156"/>
  <c r="AJ48" i="156"/>
  <c r="BA48" i="156" s="1"/>
  <c r="AK48" i="156"/>
  <c r="AK162" i="156"/>
  <c r="AX115" i="156"/>
  <c r="AY115" i="156"/>
  <c r="AY42" i="156"/>
  <c r="AV48" i="156"/>
  <c r="AM100" i="156"/>
  <c r="BR17" i="158" a="1"/>
  <c r="BR17" i="158" s="1"/>
  <c r="BU17" i="158" s="1"/>
  <c r="BK18" i="158"/>
  <c r="CR17" i="158" a="1"/>
  <c r="CR17" i="158" s="1"/>
  <c r="CT17" i="158" s="1"/>
  <c r="BL16" i="158"/>
  <c r="BJ17" i="158"/>
  <c r="BN16" i="158"/>
  <c r="BP16" i="158" s="1"/>
  <c r="BO15" i="158"/>
  <c r="BQ15" i="158" s="1"/>
  <c r="AH136" i="157"/>
  <c r="AT91" i="157"/>
  <c r="AZ91" i="157" s="1"/>
  <c r="AT158" i="157"/>
  <c r="AT160" i="157"/>
  <c r="BU107" i="157"/>
  <c r="AT120" i="157"/>
  <c r="AH70" i="157"/>
  <c r="AH109" i="157"/>
  <c r="BU110" i="157"/>
  <c r="AH156" i="157"/>
  <c r="AO156" i="157" s="1"/>
  <c r="AT100" i="157"/>
  <c r="AZ100" i="157" s="1"/>
  <c r="AT64" i="157"/>
  <c r="AH76" i="157"/>
  <c r="AT58" i="157"/>
  <c r="AT47" i="157"/>
  <c r="AH130" i="157"/>
  <c r="AT141" i="157"/>
  <c r="AM163" i="157"/>
  <c r="AH66" i="157"/>
  <c r="AK96" i="157"/>
  <c r="AM99" i="157"/>
  <c r="AH102" i="157"/>
  <c r="AO102" i="157" s="1"/>
  <c r="AL154" i="157"/>
  <c r="AY61" i="157"/>
  <c r="AL96" i="157"/>
  <c r="AJ150" i="157"/>
  <c r="AT154" i="157"/>
  <c r="AZ154" i="157" s="1"/>
  <c r="AH63" i="157"/>
  <c r="AO63" i="157" s="1"/>
  <c r="AM96" i="157"/>
  <c r="AT112" i="157"/>
  <c r="AH137" i="157"/>
  <c r="AK150" i="157"/>
  <c r="AJ161" i="157"/>
  <c r="AT96" i="157"/>
  <c r="AZ96" i="157" s="1"/>
  <c r="AL150" i="157"/>
  <c r="AH75" i="157"/>
  <c r="AO75" i="157" s="1"/>
  <c r="AM150" i="157"/>
  <c r="AH159" i="157"/>
  <c r="AX99" i="157"/>
  <c r="AN150" i="157"/>
  <c r="AT33" i="157"/>
  <c r="AK60" i="157"/>
  <c r="AL81" i="157"/>
  <c r="AT121" i="157"/>
  <c r="AZ14" i="157"/>
  <c r="AM60" i="157"/>
  <c r="AT81" i="157"/>
  <c r="AY96" i="157"/>
  <c r="AV102" i="157"/>
  <c r="AT108" i="157"/>
  <c r="AH133" i="157"/>
  <c r="AH142" i="157"/>
  <c r="AT148" i="157"/>
  <c r="AZ148" i="157" s="1"/>
  <c r="AH95" i="157"/>
  <c r="AH157" i="157"/>
  <c r="AM111" i="157"/>
  <c r="AT60" i="157"/>
  <c r="AZ60" i="157" s="1"/>
  <c r="AV62" i="157"/>
  <c r="AV81" i="157"/>
  <c r="BU105" i="157"/>
  <c r="AL135" i="157"/>
  <c r="AV148" i="157"/>
  <c r="AV150" i="157"/>
  <c r="AY159" i="157"/>
  <c r="AM135" i="157"/>
  <c r="AK142" i="157"/>
  <c r="AX150" i="157"/>
  <c r="AV60" i="157"/>
  <c r="AK104" i="157"/>
  <c r="AZ133" i="157"/>
  <c r="AL142" i="157"/>
  <c r="AY150" i="157"/>
  <c r="AL104" i="157"/>
  <c r="AK116" i="157"/>
  <c r="AZ120" i="157"/>
  <c r="AT126" i="157"/>
  <c r="AZ126" i="157" s="1"/>
  <c r="AN142" i="157"/>
  <c r="AT144" i="157"/>
  <c r="AZ144" i="157" s="1"/>
  <c r="AT98" i="157"/>
  <c r="AM104" i="157"/>
  <c r="AV111" i="157"/>
  <c r="AT116" i="157"/>
  <c r="AZ116" i="157" s="1"/>
  <c r="AH162" i="157"/>
  <c r="AJ71" i="157"/>
  <c r="AK71" i="157"/>
  <c r="AY133" i="157"/>
  <c r="AH21" i="157"/>
  <c r="AO21" i="157" s="1"/>
  <c r="AL71" i="157"/>
  <c r="AJ77" i="157"/>
  <c r="AT80" i="157"/>
  <c r="AZ80" i="157" s="1"/>
  <c r="AH94" i="157"/>
  <c r="AO94" i="157" s="1"/>
  <c r="AY126" i="157"/>
  <c r="AN71" i="157"/>
  <c r="AM77" i="157"/>
  <c r="AY116" i="157"/>
  <c r="AY142" i="157"/>
  <c r="AH158" i="157"/>
  <c r="AT77" i="157"/>
  <c r="AZ77" i="157" s="1"/>
  <c r="AX104" i="157"/>
  <c r="AH110" i="157"/>
  <c r="AO110" i="157" s="1"/>
  <c r="AH151" i="157"/>
  <c r="AT153" i="157"/>
  <c r="AT74" i="157"/>
  <c r="AT110" i="157"/>
  <c r="AT149" i="157"/>
  <c r="AK82" i="157"/>
  <c r="AY83" i="157"/>
  <c r="AH91" i="157"/>
  <c r="AO91" i="157" s="1"/>
  <c r="AL109" i="157"/>
  <c r="AX65" i="157"/>
  <c r="AH98" i="157"/>
  <c r="AO98" i="157" s="1"/>
  <c r="AT134" i="157"/>
  <c r="AL61" i="157"/>
  <c r="AW102" i="157"/>
  <c r="AO109" i="157"/>
  <c r="AX110" i="157"/>
  <c r="AH126" i="157"/>
  <c r="AY138" i="157"/>
  <c r="AJ28" i="157"/>
  <c r="BA28" i="157" s="1"/>
  <c r="AN61" i="157"/>
  <c r="AT72" i="157"/>
  <c r="AV95" i="157"/>
  <c r="AX102" i="157"/>
  <c r="AT109" i="157"/>
  <c r="AZ109" i="157" s="1"/>
  <c r="AH120" i="157"/>
  <c r="AH124" i="157"/>
  <c r="AT61" i="157"/>
  <c r="AZ61" i="157" s="1"/>
  <c r="AT132" i="157"/>
  <c r="AH141" i="157"/>
  <c r="AH145" i="157"/>
  <c r="AH155" i="157"/>
  <c r="AK163" i="157"/>
  <c r="AH67" i="157"/>
  <c r="AO67" i="157" s="1"/>
  <c r="AH104" i="157"/>
  <c r="AO104" i="157" s="1"/>
  <c r="AH108" i="157"/>
  <c r="AK17" i="157"/>
  <c r="AW55" i="157"/>
  <c r="AH71" i="157"/>
  <c r="AO71" i="157" s="1"/>
  <c r="AT88" i="157"/>
  <c r="AZ88" i="157" s="1"/>
  <c r="AH101" i="157"/>
  <c r="AT130" i="157"/>
  <c r="AH149" i="157"/>
  <c r="AH161" i="157"/>
  <c r="AT25" i="157"/>
  <c r="AH57" i="157"/>
  <c r="AO57" i="157" s="1"/>
  <c r="AT68" i="157"/>
  <c r="AW109" i="157"/>
  <c r="AZ113" i="157"/>
  <c r="AH122" i="157"/>
  <c r="AM124" i="157"/>
  <c r="AL126" i="157"/>
  <c r="AL145" i="157"/>
  <c r="AT157" i="157"/>
  <c r="AN163" i="157"/>
  <c r="AH74" i="157"/>
  <c r="AI81" i="157"/>
  <c r="AH77" i="157"/>
  <c r="AO77" i="157" s="1"/>
  <c r="AT101" i="157"/>
  <c r="AM67" i="157"/>
  <c r="AT78" i="157"/>
  <c r="AZ78" i="157" s="1"/>
  <c r="AH93" i="157"/>
  <c r="AN104" i="157"/>
  <c r="AT122" i="157"/>
  <c r="AW126" i="157"/>
  <c r="AT139" i="157"/>
  <c r="AT151" i="157"/>
  <c r="AV163" i="157"/>
  <c r="AN67" i="157"/>
  <c r="AT71" i="157"/>
  <c r="AZ71" i="157" s="1"/>
  <c r="AH84" i="157"/>
  <c r="AH87" i="157"/>
  <c r="AO87" i="157" s="1"/>
  <c r="AH100" i="157"/>
  <c r="AO100" i="157" s="1"/>
  <c r="AT104" i="157"/>
  <c r="AH107" i="157"/>
  <c r="AV145" i="157"/>
  <c r="AX159" i="157"/>
  <c r="AY163" i="157"/>
  <c r="AV71" i="157"/>
  <c r="AK77" i="157"/>
  <c r="AH80" i="157"/>
  <c r="AL100" i="157"/>
  <c r="AY115" i="157"/>
  <c r="AH131" i="157"/>
  <c r="AT87" i="157"/>
  <c r="AZ87" i="157" s="1"/>
  <c r="AH103" i="157"/>
  <c r="AO158" i="157"/>
  <c r="AW60" i="157"/>
  <c r="AV67" i="157"/>
  <c r="AH73" i="157"/>
  <c r="AO73" i="157" s="1"/>
  <c r="AN77" i="157"/>
  <c r="AT84" i="157"/>
  <c r="AZ84" i="157" s="1"/>
  <c r="AT93" i="157"/>
  <c r="AW104" i="157"/>
  <c r="AT117" i="157"/>
  <c r="AL131" i="157"/>
  <c r="AH96" i="157"/>
  <c r="AO96" i="157" s="1"/>
  <c r="AH99" i="157"/>
  <c r="AH111" i="157"/>
  <c r="AH129" i="157"/>
  <c r="AO129" i="157" s="1"/>
  <c r="AN131" i="157"/>
  <c r="AH65" i="157"/>
  <c r="AT66" i="157"/>
  <c r="AZ66" i="157" s="1"/>
  <c r="AJ96" i="157"/>
  <c r="BA96" i="157" s="1"/>
  <c r="AH119" i="157"/>
  <c r="AH121" i="157"/>
  <c r="AH127" i="157"/>
  <c r="AN129" i="157"/>
  <c r="AJ156" i="157"/>
  <c r="AL158" i="157"/>
  <c r="AT59" i="157"/>
  <c r="AZ59" i="157" s="1"/>
  <c r="AH62" i="157"/>
  <c r="AV77" i="157"/>
  <c r="AH83" i="157"/>
  <c r="AO83" i="157" s="1"/>
  <c r="AT129" i="157"/>
  <c r="AZ129" i="157" s="1"/>
  <c r="AH140" i="157"/>
  <c r="AJ142" i="157"/>
  <c r="AH144" i="157"/>
  <c r="AH152" i="157"/>
  <c r="AK156" i="157"/>
  <c r="AW66" i="157"/>
  <c r="AN73" i="157"/>
  <c r="AW77" i="157"/>
  <c r="AK83" i="157"/>
  <c r="AH89" i="157"/>
  <c r="AV100" i="157"/>
  <c r="AT111" i="157"/>
  <c r="AH114" i="157"/>
  <c r="AT119" i="157"/>
  <c r="AH146" i="157"/>
  <c r="AL156" i="157"/>
  <c r="AX66" i="157"/>
  <c r="AT73" i="157"/>
  <c r="AZ73" i="157" s="1"/>
  <c r="AL83" i="157"/>
  <c r="AH106" i="157"/>
  <c r="AO106" i="157" s="1"/>
  <c r="AZ107" i="157"/>
  <c r="AM156" i="157"/>
  <c r="AJ65" i="157"/>
  <c r="AY66" i="157"/>
  <c r="AH69" i="157"/>
  <c r="AO69" i="157" s="1"/>
  <c r="AY77" i="157"/>
  <c r="AM83" i="157"/>
  <c r="AH86" i="157"/>
  <c r="AH92" i="157"/>
  <c r="AO92" i="157" s="1"/>
  <c r="AN96" i="157"/>
  <c r="AX100" i="157"/>
  <c r="AT127" i="157"/>
  <c r="AW131" i="157"/>
  <c r="AN83" i="157"/>
  <c r="AL65" i="157"/>
  <c r="AK110" i="157"/>
  <c r="AT114" i="157"/>
  <c r="AZ114" i="157" s="1"/>
  <c r="AT123" i="157"/>
  <c r="AZ123" i="157" s="1"/>
  <c r="AT146" i="157"/>
  <c r="AT152" i="157"/>
  <c r="AT62" i="157"/>
  <c r="AZ62" i="157" s="1"/>
  <c r="AM65" i="157"/>
  <c r="AH79" i="157"/>
  <c r="AL110" i="157"/>
  <c r="AT76" i="157"/>
  <c r="AT86" i="157"/>
  <c r="AZ86" i="157" s="1"/>
  <c r="AT92" i="157"/>
  <c r="AZ92" i="157" s="1"/>
  <c r="AM110" i="157"/>
  <c r="AX127" i="157"/>
  <c r="AH134" i="157"/>
  <c r="AH72" i="157"/>
  <c r="AV83" i="157"/>
  <c r="AN110" i="157"/>
  <c r="AW83" i="157"/>
  <c r="AT79" i="157"/>
  <c r="AX83" i="157"/>
  <c r="AT32" i="157"/>
  <c r="AZ32" i="157" s="1"/>
  <c r="AT51" i="157"/>
  <c r="AZ51" i="157" s="1"/>
  <c r="AK37" i="157"/>
  <c r="AM59" i="157"/>
  <c r="AN59" i="157"/>
  <c r="AJ23" i="157"/>
  <c r="BA23" i="157" s="1"/>
  <c r="AJ31" i="157"/>
  <c r="BA31" i="157" s="1"/>
  <c r="AX37" i="157"/>
  <c r="AK31" i="157"/>
  <c r="AH39" i="157"/>
  <c r="AO39" i="157" s="1"/>
  <c r="AH58" i="157"/>
  <c r="AO58" i="157" s="1"/>
  <c r="AX23" i="157"/>
  <c r="AW62" i="157"/>
  <c r="AX62" i="157"/>
  <c r="AY62" i="157"/>
  <c r="AH41" i="157"/>
  <c r="AO41" i="157" s="1"/>
  <c r="AK58" i="157"/>
  <c r="AV59" i="157"/>
  <c r="AT36" i="157"/>
  <c r="AM58" i="157"/>
  <c r="AW59" i="157"/>
  <c r="AT30" i="157"/>
  <c r="AZ30" i="157" s="1"/>
  <c r="AT44" i="157"/>
  <c r="AZ44" i="157" s="1"/>
  <c r="AN58" i="157"/>
  <c r="AX59" i="157"/>
  <c r="AY59" i="157"/>
  <c r="AT27" i="157"/>
  <c r="AZ27" i="157" s="1"/>
  <c r="AH35" i="157"/>
  <c r="AO35" i="157" s="1"/>
  <c r="AJ49" i="157"/>
  <c r="BA49" i="157" s="1"/>
  <c r="AT38" i="157"/>
  <c r="AZ38" i="157" s="1"/>
  <c r="AW58" i="157"/>
  <c r="AL49" i="157"/>
  <c r="AV63" i="157"/>
  <c r="AH15" i="157"/>
  <c r="AO15" i="157" s="1"/>
  <c r="AW63" i="157"/>
  <c r="AX63" i="157"/>
  <c r="AH61" i="157"/>
  <c r="AO61" i="157" s="1"/>
  <c r="AY63" i="157"/>
  <c r="AT18" i="157"/>
  <c r="AZ18" i="157" s="1"/>
  <c r="AH23" i="157"/>
  <c r="AO23" i="157" s="1"/>
  <c r="AW41" i="157"/>
  <c r="AH45" i="157"/>
  <c r="AO45" i="157" s="1"/>
  <c r="AH60" i="157"/>
  <c r="AM61" i="157"/>
  <c r="AT37" i="157"/>
  <c r="AZ37" i="157" s="1"/>
  <c r="AH56" i="157"/>
  <c r="AO56" i="157" s="1"/>
  <c r="AH59" i="157"/>
  <c r="AO59" i="157" s="1"/>
  <c r="AY23" i="157"/>
  <c r="AT31" i="157"/>
  <c r="AZ31" i="157" s="1"/>
  <c r="AN60" i="157"/>
  <c r="AV61" i="157"/>
  <c r="AH25" i="157"/>
  <c r="AO25" i="157" s="1"/>
  <c r="AZ33" i="157"/>
  <c r="AJ59" i="157"/>
  <c r="BA59" i="157" s="1"/>
  <c r="AW61" i="157"/>
  <c r="AT28" i="157"/>
  <c r="AZ28" i="157" s="1"/>
  <c r="AL59" i="157"/>
  <c r="AX61" i="157"/>
  <c r="AJ37" i="157"/>
  <c r="BA37" i="157" s="1"/>
  <c r="AH16" i="157"/>
  <c r="AO16" i="157" s="1"/>
  <c r="AL19" i="157"/>
  <c r="AV52" i="157"/>
  <c r="AM19" i="157"/>
  <c r="AJ22" i="157"/>
  <c r="BA22" i="157" s="1"/>
  <c r="AN19" i="157"/>
  <c r="AH51" i="157"/>
  <c r="AO51" i="157" s="1"/>
  <c r="AH36" i="157"/>
  <c r="AO36" i="157" s="1"/>
  <c r="AT52" i="157"/>
  <c r="AZ52" i="157" s="1"/>
  <c r="AJ45" i="157"/>
  <c r="BA45" i="157" s="1"/>
  <c r="AX19" i="157"/>
  <c r="AL45" i="157"/>
  <c r="AY19" i="157"/>
  <c r="AM45" i="157"/>
  <c r="AT54" i="157"/>
  <c r="AZ54" i="157" s="1"/>
  <c r="AK45" i="157"/>
  <c r="AL18" i="157"/>
  <c r="AX33" i="157"/>
  <c r="AH44" i="157"/>
  <c r="AO44" i="157" s="1"/>
  <c r="AX51" i="157"/>
  <c r="AJ41" i="157"/>
  <c r="BA41" i="157" s="1"/>
  <c r="AK41" i="157"/>
  <c r="AY15" i="157"/>
  <c r="AM41" i="157"/>
  <c r="AN41" i="157"/>
  <c r="AV55" i="157"/>
  <c r="AK51" i="157"/>
  <c r="AX41" i="157"/>
  <c r="AH55" i="157"/>
  <c r="AO55" i="157" s="1"/>
  <c r="BR15" i="157" a="1"/>
  <c r="BR15" i="157" s="1"/>
  <c r="BU15" i="157" s="1"/>
  <c r="AH27" i="157"/>
  <c r="AO27" i="157" s="1"/>
  <c r="AL31" i="157"/>
  <c r="AT45" i="157"/>
  <c r="AZ45" i="157" s="1"/>
  <c r="AL51" i="157"/>
  <c r="AX55" i="157"/>
  <c r="AM31" i="157"/>
  <c r="AT35" i="157"/>
  <c r="AZ35" i="157" s="1"/>
  <c r="AM51" i="157"/>
  <c r="AY55" i="157"/>
  <c r="AT48" i="157"/>
  <c r="AZ48" i="157" s="1"/>
  <c r="AN31" i="157"/>
  <c r="AN51" i="157"/>
  <c r="AH17" i="157"/>
  <c r="AO17" i="157" s="1"/>
  <c r="AH24" i="157"/>
  <c r="AO24" i="157" s="1"/>
  <c r="AH18" i="157"/>
  <c r="AO18" i="157" s="1"/>
  <c r="AT21" i="157"/>
  <c r="AZ21" i="157" s="1"/>
  <c r="AJ27" i="157"/>
  <c r="BA27" i="157" s="1"/>
  <c r="AW45" i="157"/>
  <c r="AT42" i="157"/>
  <c r="AZ42" i="157" s="1"/>
  <c r="AK27" i="157"/>
  <c r="AH37" i="157"/>
  <c r="AO37" i="157" s="1"/>
  <c r="AH47" i="157"/>
  <c r="AO47" i="157" s="1"/>
  <c r="AH50" i="157"/>
  <c r="AO50" i="157" s="1"/>
  <c r="AL27" i="157"/>
  <c r="AH30" i="157"/>
  <c r="AJ17" i="157"/>
  <c r="BA17" i="157" s="1"/>
  <c r="AT24" i="157"/>
  <c r="AZ24" i="157" s="1"/>
  <c r="AM27" i="157"/>
  <c r="AT41" i="157"/>
  <c r="AZ41" i="157" s="1"/>
  <c r="AW51" i="157"/>
  <c r="BR14" i="157" a="1"/>
  <c r="BR14" i="157" s="1"/>
  <c r="BU14" i="157" s="1"/>
  <c r="AN17" i="157"/>
  <c r="AH34" i="157"/>
  <c r="AO34" i="157" s="1"/>
  <c r="AN27" i="157"/>
  <c r="AL37" i="157"/>
  <c r="AT50" i="157"/>
  <c r="AZ50" i="157" s="1"/>
  <c r="AT17" i="157"/>
  <c r="AZ17" i="157" s="1"/>
  <c r="AH26" i="157"/>
  <c r="AH33" i="157"/>
  <c r="AO33" i="157" s="1"/>
  <c r="AM37" i="157"/>
  <c r="AH53" i="157"/>
  <c r="AO53" i="157" s="1"/>
  <c r="AT34" i="157"/>
  <c r="AZ34" i="157" s="1"/>
  <c r="AN37" i="157"/>
  <c r="AK23" i="157"/>
  <c r="AY27" i="157"/>
  <c r="AH43" i="157"/>
  <c r="AO43" i="157" s="1"/>
  <c r="AH49" i="157"/>
  <c r="AO49" i="157" s="1"/>
  <c r="AX17" i="157"/>
  <c r="AT20" i="157"/>
  <c r="AZ20" i="157" s="1"/>
  <c r="AL23" i="157"/>
  <c r="AT40" i="157"/>
  <c r="AZ40" i="157" s="1"/>
  <c r="AT15" i="157"/>
  <c r="AZ15" i="157" s="1"/>
  <c r="AM23" i="157"/>
  <c r="AT26" i="157"/>
  <c r="AZ26" i="157" s="1"/>
  <c r="AJ33" i="157"/>
  <c r="BA33" i="157" s="1"/>
  <c r="AH19" i="157"/>
  <c r="AO19" i="157" s="1"/>
  <c r="AK33" i="157"/>
  <c r="AL17" i="157"/>
  <c r="AT16" i="157"/>
  <c r="AZ16" i="157" s="1"/>
  <c r="AT23" i="157"/>
  <c r="AZ23" i="157" s="1"/>
  <c r="AH29" i="157"/>
  <c r="AO29" i="157" s="1"/>
  <c r="AL33" i="157"/>
  <c r="AT56" i="157"/>
  <c r="AZ56" i="157" s="1"/>
  <c r="AM33" i="157"/>
  <c r="AN33" i="157"/>
  <c r="AT43" i="157"/>
  <c r="AZ43" i="157" s="1"/>
  <c r="AH32" i="157"/>
  <c r="AO32" i="157" s="1"/>
  <c r="AT49" i="157"/>
  <c r="AZ49" i="157" s="1"/>
  <c r="AT46" i="157"/>
  <c r="AZ46" i="157" s="1"/>
  <c r="AT29" i="157"/>
  <c r="AZ29" i="157" s="1"/>
  <c r="AT55" i="157"/>
  <c r="AZ55" i="157" s="1"/>
  <c r="AL22" i="157"/>
  <c r="AT22" i="157"/>
  <c r="AZ22" i="157" s="1"/>
  <c r="AJ32" i="157"/>
  <c r="BA32" i="157" s="1"/>
  <c r="AH42" i="157"/>
  <c r="AO42" i="157" s="1"/>
  <c r="AN55" i="157"/>
  <c r="AT57" i="157"/>
  <c r="AZ57" i="157" s="1"/>
  <c r="AT19" i="157"/>
  <c r="AZ19" i="157" s="1"/>
  <c r="AH31" i="157"/>
  <c r="AO31" i="157" s="1"/>
  <c r="AL32" i="157"/>
  <c r="AW33" i="157"/>
  <c r="AT39" i="157"/>
  <c r="AZ39" i="157" s="1"/>
  <c r="AM17" i="157"/>
  <c r="AN45" i="157"/>
  <c r="AK49" i="157"/>
  <c r="AN65" i="157"/>
  <c r="AM71" i="157"/>
  <c r="AK81" i="157"/>
  <c r="AV82" i="157"/>
  <c r="AL94" i="157"/>
  <c r="AZ110" i="157"/>
  <c r="AL118" i="157"/>
  <c r="AM142" i="157"/>
  <c r="AM94" i="157"/>
  <c r="AM49" i="157"/>
  <c r="AM81" i="157"/>
  <c r="AX82" i="157"/>
  <c r="AN94" i="157"/>
  <c r="AX95" i="157"/>
  <c r="AO114" i="157"/>
  <c r="AN118" i="157"/>
  <c r="AN156" i="157"/>
  <c r="AJ21" i="157"/>
  <c r="BA21" i="157" s="1"/>
  <c r="AJ26" i="157"/>
  <c r="BA26" i="157" s="1"/>
  <c r="AN49" i="157"/>
  <c r="AN81" i="157"/>
  <c r="AM89" i="157"/>
  <c r="AL93" i="157"/>
  <c r="AV115" i="157"/>
  <c r="AX131" i="157"/>
  <c r="AJ137" i="157"/>
  <c r="BA137" i="157" s="1"/>
  <c r="AJ144" i="157"/>
  <c r="BA144" i="157" s="1"/>
  <c r="AK149" i="157"/>
  <c r="AK21" i="157"/>
  <c r="AL26" i="157"/>
  <c r="AK53" i="157"/>
  <c r="AV58" i="157"/>
  <c r="AZ65" i="157"/>
  <c r="AN89" i="157"/>
  <c r="AW110" i="157"/>
  <c r="AX115" i="157"/>
  <c r="AY131" i="157"/>
  <c r="AL137" i="157"/>
  <c r="AL144" i="157"/>
  <c r="AL149" i="157"/>
  <c r="AL53" i="157"/>
  <c r="AN80" i="157"/>
  <c r="AO89" i="157"/>
  <c r="AZ93" i="157"/>
  <c r="AK114" i="157"/>
  <c r="AJ130" i="157"/>
  <c r="BA130" i="157" s="1"/>
  <c r="AM137" i="157"/>
  <c r="AM144" i="157"/>
  <c r="AL16" i="157"/>
  <c r="AM21" i="157"/>
  <c r="AJ35" i="157"/>
  <c r="BA35" i="157" s="1"/>
  <c r="AM53" i="157"/>
  <c r="AY58" i="157"/>
  <c r="AW65" i="157"/>
  <c r="AJ69" i="157"/>
  <c r="BA69" i="157" s="1"/>
  <c r="AW71" i="157"/>
  <c r="AK75" i="157"/>
  <c r="AK108" i="157"/>
  <c r="AY110" i="157"/>
  <c r="AL114" i="157"/>
  <c r="AV118" i="157"/>
  <c r="AK130" i="157"/>
  <c r="AN137" i="157"/>
  <c r="AW142" i="157"/>
  <c r="AN144" i="157"/>
  <c r="AZ156" i="157"/>
  <c r="AJ25" i="157"/>
  <c r="BA25" i="157" s="1"/>
  <c r="AL75" i="157"/>
  <c r="AK121" i="157"/>
  <c r="AJ15" i="157"/>
  <c r="BA15" i="157" s="1"/>
  <c r="AK25" i="157"/>
  <c r="AJ30" i="157"/>
  <c r="BA30" i="157" s="1"/>
  <c r="AL35" i="157"/>
  <c r="AJ39" i="157"/>
  <c r="BA39" i="157" s="1"/>
  <c r="AW49" i="157"/>
  <c r="AL69" i="157"/>
  <c r="AM75" i="157"/>
  <c r="AW81" i="157"/>
  <c r="AL85" i="157"/>
  <c r="AW93" i="157"/>
  <c r="AW94" i="157"/>
  <c r="AN114" i="157"/>
  <c r="AX118" i="157"/>
  <c r="AO120" i="157"/>
  <c r="AM130" i="157"/>
  <c r="AW156" i="157"/>
  <c r="AK162" i="157"/>
  <c r="AK85" i="157"/>
  <c r="AK15" i="157"/>
  <c r="AL25" i="157"/>
  <c r="AL30" i="157"/>
  <c r="AX31" i="157"/>
  <c r="AM35" i="157"/>
  <c r="AK39" i="157"/>
  <c r="AW57" i="157"/>
  <c r="AI63" i="157"/>
  <c r="AM69" i="157"/>
  <c r="AW70" i="157"/>
  <c r="AN75" i="157"/>
  <c r="AK79" i="157"/>
  <c r="AX81" i="157"/>
  <c r="AM85" i="157"/>
  <c r="AX93" i="157"/>
  <c r="AX94" i="157"/>
  <c r="AJ98" i="157"/>
  <c r="BA98" i="157" s="1"/>
  <c r="AL103" i="157"/>
  <c r="AX109" i="157"/>
  <c r="AK113" i="157"/>
  <c r="AL117" i="157"/>
  <c r="AO123" i="157"/>
  <c r="AN130" i="157"/>
  <c r="AO136" i="157"/>
  <c r="AO151" i="157"/>
  <c r="AY156" i="157"/>
  <c r="AL162" i="157"/>
  <c r="AJ16" i="157"/>
  <c r="BA16" i="157" s="1"/>
  <c r="AL15" i="157"/>
  <c r="AM25" i="157"/>
  <c r="AN35" i="157"/>
  <c r="AL39" i="157"/>
  <c r="AJ43" i="157"/>
  <c r="BA43" i="157" s="1"/>
  <c r="AX57" i="157"/>
  <c r="AJ63" i="157"/>
  <c r="BA63" i="157" s="1"/>
  <c r="AN69" i="157"/>
  <c r="AX70" i="157"/>
  <c r="AL79" i="157"/>
  <c r="AN85" i="157"/>
  <c r="AV89" i="157"/>
  <c r="AY93" i="157"/>
  <c r="AL98" i="157"/>
  <c r="AZ137" i="157"/>
  <c r="AZ151" i="157"/>
  <c r="AJ153" i="157"/>
  <c r="BA153" i="157" s="1"/>
  <c r="AM162" i="157"/>
  <c r="AL21" i="157"/>
  <c r="AM15" i="157"/>
  <c r="AN25" i="157"/>
  <c r="AM39" i="157"/>
  <c r="AK43" i="157"/>
  <c r="AK63" i="157"/>
  <c r="AM79" i="157"/>
  <c r="AW80" i="157"/>
  <c r="AW89" i="157"/>
  <c r="AM98" i="157"/>
  <c r="AI102" i="157"/>
  <c r="AN107" i="157"/>
  <c r="AZ117" i="157"/>
  <c r="AJ123" i="157"/>
  <c r="BA123" i="157" s="1"/>
  <c r="AM139" i="157"/>
  <c r="AK155" i="157"/>
  <c r="AN162" i="157"/>
  <c r="AZ70" i="157"/>
  <c r="AM114" i="157"/>
  <c r="AN15" i="157"/>
  <c r="AJ20" i="157"/>
  <c r="BA20" i="157" s="1"/>
  <c r="AX21" i="157"/>
  <c r="AN39" i="157"/>
  <c r="AL43" i="157"/>
  <c r="AW53" i="157"/>
  <c r="AL63" i="157"/>
  <c r="AN79" i="157"/>
  <c r="AX80" i="157"/>
  <c r="AX89" i="157"/>
  <c r="AN98" i="157"/>
  <c r="AJ102" i="157"/>
  <c r="BA102" i="157" s="1"/>
  <c r="AX108" i="157"/>
  <c r="AJ120" i="157"/>
  <c r="AK123" i="157"/>
  <c r="AZ130" i="157"/>
  <c r="AW137" i="157"/>
  <c r="AI148" i="157"/>
  <c r="AL155" i="157"/>
  <c r="AL20" i="157"/>
  <c r="AY21" i="157"/>
  <c r="AJ29" i="157"/>
  <c r="BA29" i="157" s="1"/>
  <c r="AM43" i="157"/>
  <c r="AJ47" i="157"/>
  <c r="BA47" i="157" s="1"/>
  <c r="AJ52" i="157"/>
  <c r="BA52" i="157" s="1"/>
  <c r="AX53" i="157"/>
  <c r="AM63" i="157"/>
  <c r="AZ75" i="157"/>
  <c r="AO79" i="157"/>
  <c r="AY89" i="157"/>
  <c r="AK102" i="157"/>
  <c r="AW114" i="157"/>
  <c r="AK120" i="157"/>
  <c r="AL123" i="157"/>
  <c r="AX137" i="157"/>
  <c r="AL141" i="157"/>
  <c r="AW144" i="157"/>
  <c r="AJ148" i="157"/>
  <c r="BA148" i="157" s="1"/>
  <c r="AM155" i="157"/>
  <c r="AO144" i="157"/>
  <c r="AK29" i="157"/>
  <c r="AN43" i="157"/>
  <c r="AK47" i="157"/>
  <c r="AY53" i="157"/>
  <c r="AZ69" i="157"/>
  <c r="AI73" i="157"/>
  <c r="AZ74" i="157"/>
  <c r="AV75" i="157"/>
  <c r="AZ79" i="157"/>
  <c r="AZ85" i="157"/>
  <c r="AK97" i="157"/>
  <c r="AL102" i="157"/>
  <c r="AW103" i="157"/>
  <c r="AX114" i="157"/>
  <c r="AW117" i="157"/>
  <c r="AL120" i="157"/>
  <c r="AM123" i="157"/>
  <c r="AV130" i="157"/>
  <c r="AJ136" i="157"/>
  <c r="AY137" i="157"/>
  <c r="AM141" i="157"/>
  <c r="AY144" i="157"/>
  <c r="AK148" i="157"/>
  <c r="AW151" i="157"/>
  <c r="AN155" i="157"/>
  <c r="AJ162" i="157"/>
  <c r="AL29" i="157"/>
  <c r="AW35" i="157"/>
  <c r="AL47" i="157"/>
  <c r="AJ73" i="157"/>
  <c r="BA73" i="157" s="1"/>
  <c r="AW75" i="157"/>
  <c r="AZ97" i="157"/>
  <c r="AM102" i="157"/>
  <c r="AW113" i="157"/>
  <c r="AY114" i="157"/>
  <c r="AY117" i="157"/>
  <c r="AM120" i="157"/>
  <c r="AN123" i="157"/>
  <c r="AJ129" i="157"/>
  <c r="BA129" i="157" s="1"/>
  <c r="AW130" i="157"/>
  <c r="AL136" i="157"/>
  <c r="AL148" i="157"/>
  <c r="AX151" i="157"/>
  <c r="AJ75" i="157"/>
  <c r="BA75" i="157" s="1"/>
  <c r="AK35" i="157"/>
  <c r="AK69" i="157"/>
  <c r="AJ14" i="157"/>
  <c r="BA14" i="157" s="1"/>
  <c r="AJ19" i="157"/>
  <c r="BA19" i="157" s="1"/>
  <c r="AJ24" i="157"/>
  <c r="BA24" i="157" s="1"/>
  <c r="AM29" i="157"/>
  <c r="AM47" i="157"/>
  <c r="AJ61" i="157"/>
  <c r="BA61" i="157" s="1"/>
  <c r="AW69" i="157"/>
  <c r="AK73" i="157"/>
  <c r="AW74" i="157"/>
  <c r="AX75" i="157"/>
  <c r="AV85" i="157"/>
  <c r="AN102" i="157"/>
  <c r="AX113" i="157"/>
  <c r="AN120" i="157"/>
  <c r="AL129" i="157"/>
  <c r="AX130" i="157"/>
  <c r="AM136" i="157"/>
  <c r="AV139" i="157"/>
  <c r="AM148" i="157"/>
  <c r="AV162" i="157"/>
  <c r="AN53" i="157"/>
  <c r="AL130" i="157"/>
  <c r="AK14" i="157"/>
  <c r="AL24" i="157"/>
  <c r="AX25" i="157"/>
  <c r="AN29" i="157"/>
  <c r="AW39" i="157"/>
  <c r="AN47" i="157"/>
  <c r="AI67" i="157"/>
  <c r="AX69" i="157"/>
  <c r="AL73" i="157"/>
  <c r="AW85" i="157"/>
  <c r="AZ102" i="157"/>
  <c r="AY113" i="157"/>
  <c r="AM129" i="157"/>
  <c r="AN136" i="157"/>
  <c r="AW139" i="157"/>
  <c r="AN148" i="157"/>
  <c r="AW162" i="157"/>
  <c r="AW79" i="157"/>
  <c r="AX85" i="157"/>
  <c r="AZ136" i="157"/>
  <c r="AY139" i="157"/>
  <c r="AX162" i="157"/>
  <c r="AW43" i="157"/>
  <c r="AX79" i="157"/>
  <c r="AY85" i="157"/>
  <c r="AV97" i="157"/>
  <c r="AZ139" i="157"/>
  <c r="AW155" i="157"/>
  <c r="AY79" i="157"/>
  <c r="AI83" i="157"/>
  <c r="AW97" i="157"/>
  <c r="AW123" i="157"/>
  <c r="AI91" i="157"/>
  <c r="AX97" i="157"/>
  <c r="AX123" i="157"/>
  <c r="AX29" i="157"/>
  <c r="AI77" i="157"/>
  <c r="AY97" i="157"/>
  <c r="AV136" i="157"/>
  <c r="CF14" i="157"/>
  <c r="AW47" i="157"/>
  <c r="AI59" i="157"/>
  <c r="AW120" i="157"/>
  <c r="AV129" i="157"/>
  <c r="AW136" i="157"/>
  <c r="AW148" i="157"/>
  <c r="AO65" i="157"/>
  <c r="AW116" i="157"/>
  <c r="AX120" i="157"/>
  <c r="AW129" i="157"/>
  <c r="AX136" i="157"/>
  <c r="AJ138" i="157"/>
  <c r="BA138" i="157" s="1"/>
  <c r="AY148" i="157"/>
  <c r="AJ18" i="157"/>
  <c r="BA18" i="157" s="1"/>
  <c r="AM66" i="157"/>
  <c r="AX116" i="157"/>
  <c r="AY120" i="157"/>
  <c r="AX129" i="157"/>
  <c r="AO131" i="157"/>
  <c r="AO142" i="157"/>
  <c r="AZ274" i="157"/>
  <c r="AX274" i="157"/>
  <c r="AW274" i="157"/>
  <c r="AV274" i="157"/>
  <c r="AO274" i="157"/>
  <c r="AN274" i="157"/>
  <c r="AK274" i="157"/>
  <c r="AJ274" i="157"/>
  <c r="BA274" i="157" s="1"/>
  <c r="AY274" i="157"/>
  <c r="AL274" i="157"/>
  <c r="AY40" i="157"/>
  <c r="AX40" i="157"/>
  <c r="AW40" i="157"/>
  <c r="AV40" i="157"/>
  <c r="AN40" i="157"/>
  <c r="AM40" i="157"/>
  <c r="AL40" i="157"/>
  <c r="AK40" i="157"/>
  <c r="AJ40" i="157"/>
  <c r="BA40" i="157" s="1"/>
  <c r="AJ106" i="157"/>
  <c r="BA106" i="157" s="1"/>
  <c r="AZ106" i="157"/>
  <c r="AY106" i="157"/>
  <c r="AX106" i="157"/>
  <c r="AW106" i="157"/>
  <c r="AN106" i="157"/>
  <c r="AK106" i="157"/>
  <c r="AV106" i="157"/>
  <c r="AM106" i="157"/>
  <c r="AL106" i="157"/>
  <c r="BK17" i="157"/>
  <c r="CR16" i="157" a="1"/>
  <c r="CR16" i="157" s="1"/>
  <c r="CT16" i="157" s="1"/>
  <c r="AY38" i="157"/>
  <c r="AX38" i="157"/>
  <c r="AW38" i="157"/>
  <c r="AV38" i="157"/>
  <c r="AN38" i="157"/>
  <c r="AM38" i="157"/>
  <c r="AL38" i="157"/>
  <c r="AK38" i="157"/>
  <c r="AJ38" i="157"/>
  <c r="BA38" i="157" s="1"/>
  <c r="AL64" i="157"/>
  <c r="AK64" i="157"/>
  <c r="AJ64" i="157"/>
  <c r="BA64" i="157" s="1"/>
  <c r="AZ64" i="157"/>
  <c r="AY64" i="157"/>
  <c r="AX64" i="157"/>
  <c r="AN64" i="157"/>
  <c r="AW64" i="157"/>
  <c r="AV64" i="157"/>
  <c r="AH40" i="157"/>
  <c r="AO40" i="157" s="1"/>
  <c r="AL56" i="157"/>
  <c r="AY56" i="157"/>
  <c r="AX56" i="157"/>
  <c r="AW56" i="157"/>
  <c r="AV56" i="157"/>
  <c r="AM56" i="157"/>
  <c r="AK56" i="157"/>
  <c r="AY92" i="157"/>
  <c r="AX92" i="157"/>
  <c r="AW92" i="157"/>
  <c r="AN92" i="157"/>
  <c r="AK92" i="157"/>
  <c r="AJ92" i="157"/>
  <c r="BA92" i="157" s="1"/>
  <c r="AV92" i="157"/>
  <c r="AM92" i="157"/>
  <c r="AL92" i="157"/>
  <c r="AY36" i="157"/>
  <c r="AX36" i="157"/>
  <c r="AW36" i="157"/>
  <c r="AV36" i="157"/>
  <c r="AN36" i="157"/>
  <c r="AM36" i="157"/>
  <c r="AL36" i="157"/>
  <c r="AK36" i="157"/>
  <c r="AJ36" i="157"/>
  <c r="BA36" i="157" s="1"/>
  <c r="AH38" i="157"/>
  <c r="AO38" i="157" s="1"/>
  <c r="AH64" i="157"/>
  <c r="AO64" i="157" s="1"/>
  <c r="AV70" i="157"/>
  <c r="AV144" i="157"/>
  <c r="BR16" i="157" a="1"/>
  <c r="BR16" i="157" s="1"/>
  <c r="BU16" i="157" s="1"/>
  <c r="AZ105" i="157"/>
  <c r="AY105" i="157"/>
  <c r="AX105" i="157"/>
  <c r="AV105" i="157"/>
  <c r="AK105" i="157"/>
  <c r="AW105" i="157"/>
  <c r="AJ105" i="157"/>
  <c r="BA105" i="157" s="1"/>
  <c r="AO105" i="157"/>
  <c r="AN105" i="157"/>
  <c r="AM105" i="157"/>
  <c r="AL105" i="157"/>
  <c r="AN157" i="157"/>
  <c r="AM157" i="157"/>
  <c r="AL157" i="157"/>
  <c r="AJ157" i="157"/>
  <c r="BA157" i="157" s="1"/>
  <c r="AV157" i="157"/>
  <c r="AZ157" i="157"/>
  <c r="AX157" i="157"/>
  <c r="AW157" i="157"/>
  <c r="AO157" i="157"/>
  <c r="AK157" i="157"/>
  <c r="AY157" i="157"/>
  <c r="AM274" i="157"/>
  <c r="AN319" i="157"/>
  <c r="AM319" i="157"/>
  <c r="AL319" i="157"/>
  <c r="AK319" i="157"/>
  <c r="AJ319" i="157"/>
  <c r="BA319" i="157" s="1"/>
  <c r="AZ319" i="157"/>
  <c r="AY319" i="157"/>
  <c r="AX319" i="157"/>
  <c r="AW319" i="157"/>
  <c r="AV319" i="157"/>
  <c r="AO319" i="157"/>
  <c r="AO76" i="157"/>
  <c r="AN76" i="157"/>
  <c r="AL76" i="157"/>
  <c r="AK76" i="157"/>
  <c r="AJ76" i="157"/>
  <c r="BA76" i="157" s="1"/>
  <c r="AZ76" i="157"/>
  <c r="AY76" i="157"/>
  <c r="AX76" i="157"/>
  <c r="AW76" i="157"/>
  <c r="AV76" i="157"/>
  <c r="AM76" i="157"/>
  <c r="BU113" i="157"/>
  <c r="AZ25" i="157"/>
  <c r="AL54" i="157"/>
  <c r="AY54" i="157"/>
  <c r="AX54" i="157"/>
  <c r="AW54" i="157"/>
  <c r="AV54" i="157"/>
  <c r="AJ54" i="157"/>
  <c r="BA54" i="157" s="1"/>
  <c r="AN54" i="157"/>
  <c r="AM54" i="157"/>
  <c r="AK54" i="157"/>
  <c r="AM64" i="157"/>
  <c r="AZ90" i="157"/>
  <c r="AX90" i="157"/>
  <c r="AW90" i="157"/>
  <c r="AV90" i="157"/>
  <c r="AM90" i="157"/>
  <c r="AL90" i="157"/>
  <c r="AY90" i="157"/>
  <c r="AN90" i="157"/>
  <c r="AK90" i="157"/>
  <c r="AJ90" i="157"/>
  <c r="BA90" i="157" s="1"/>
  <c r="AY34" i="157"/>
  <c r="AX34" i="157"/>
  <c r="AW34" i="157"/>
  <c r="AV34" i="157"/>
  <c r="AN34" i="157"/>
  <c r="AM34" i="157"/>
  <c r="AL34" i="157"/>
  <c r="AK34" i="157"/>
  <c r="AJ34" i="157"/>
  <c r="BA34" i="157" s="1"/>
  <c r="BU112" i="157"/>
  <c r="AN271" i="157"/>
  <c r="AM271" i="157"/>
  <c r="AK271" i="157"/>
  <c r="AJ271" i="157"/>
  <c r="BA271" i="157" s="1"/>
  <c r="AX271" i="157"/>
  <c r="AW271" i="157"/>
  <c r="AV271" i="157"/>
  <c r="AZ271" i="157"/>
  <c r="AY271" i="157"/>
  <c r="AL271" i="157"/>
  <c r="AO271" i="157"/>
  <c r="AJ101" i="157"/>
  <c r="BA101" i="157" s="1"/>
  <c r="AY101" i="157"/>
  <c r="AX101" i="157"/>
  <c r="AW101" i="157"/>
  <c r="AV101" i="157"/>
  <c r="AN101" i="157"/>
  <c r="AM101" i="157"/>
  <c r="AL101" i="157"/>
  <c r="AK101" i="157"/>
  <c r="AZ101" i="157"/>
  <c r="AO101" i="157"/>
  <c r="AJ56" i="157"/>
  <c r="BA56" i="157" s="1"/>
  <c r="AV79" i="157"/>
  <c r="AI79" i="157"/>
  <c r="AX190" i="157"/>
  <c r="AN190" i="157"/>
  <c r="AM190" i="157"/>
  <c r="AL190" i="157"/>
  <c r="AK190" i="157"/>
  <c r="AJ190" i="157"/>
  <c r="BA190" i="157" s="1"/>
  <c r="AV190" i="157"/>
  <c r="AZ190" i="157"/>
  <c r="AY190" i="157"/>
  <c r="AW190" i="157"/>
  <c r="AO190" i="157"/>
  <c r="AV69" i="157"/>
  <c r="AI69" i="157"/>
  <c r="AH28" i="157"/>
  <c r="AO28" i="157" s="1"/>
  <c r="AN56" i="157"/>
  <c r="AV57" i="157"/>
  <c r="AX140" i="157"/>
  <c r="AZ140" i="157"/>
  <c r="AY140" i="157"/>
  <c r="AV140" i="157"/>
  <c r="AO140" i="157"/>
  <c r="AN140" i="157"/>
  <c r="AM140" i="157"/>
  <c r="AJ140" i="157"/>
  <c r="BA140" i="157" s="1"/>
  <c r="AW140" i="157"/>
  <c r="AL140" i="157"/>
  <c r="AK140" i="157"/>
  <c r="AW84" i="157"/>
  <c r="AV84" i="157"/>
  <c r="AO84" i="157"/>
  <c r="AN84" i="157"/>
  <c r="AL84" i="157"/>
  <c r="AK84" i="157"/>
  <c r="AJ84" i="157"/>
  <c r="BA84" i="157" s="1"/>
  <c r="AY84" i="157"/>
  <c r="AX84" i="157"/>
  <c r="AM84" i="157"/>
  <c r="AH54" i="157"/>
  <c r="AO54" i="157" s="1"/>
  <c r="AV65" i="157"/>
  <c r="AY50" i="157"/>
  <c r="AX50" i="157"/>
  <c r="AW50" i="157"/>
  <c r="AV50" i="157"/>
  <c r="AN50" i="157"/>
  <c r="AM50" i="157"/>
  <c r="AL50" i="157"/>
  <c r="AK50" i="157"/>
  <c r="AJ50" i="157"/>
  <c r="BA50" i="157" s="1"/>
  <c r="AH22" i="157"/>
  <c r="AO22" i="157" s="1"/>
  <c r="AH52" i="157"/>
  <c r="AO52" i="157" s="1"/>
  <c r="AX128" i="157"/>
  <c r="AW128" i="157"/>
  <c r="AV128" i="157"/>
  <c r="AN128" i="157"/>
  <c r="AJ128" i="157"/>
  <c r="BA128" i="157" s="1"/>
  <c r="AY128" i="157"/>
  <c r="AM128" i="157"/>
  <c r="AL128" i="157"/>
  <c r="AK128" i="157"/>
  <c r="AH20" i="157"/>
  <c r="AO20" i="157" s="1"/>
  <c r="AZ36" i="157"/>
  <c r="AT63" i="157"/>
  <c r="AZ63" i="157" s="1"/>
  <c r="AX182" i="157"/>
  <c r="AZ182" i="157"/>
  <c r="AY182" i="157"/>
  <c r="AW182" i="157"/>
  <c r="AO182" i="157"/>
  <c r="AN182" i="157"/>
  <c r="AL182" i="157"/>
  <c r="AK182" i="157"/>
  <c r="AV182" i="157"/>
  <c r="AM182" i="157"/>
  <c r="AJ182" i="157"/>
  <c r="BA182" i="157" s="1"/>
  <c r="AV53" i="157"/>
  <c r="AZ47" i="157"/>
  <c r="AY48" i="157"/>
  <c r="AX48" i="157"/>
  <c r="AW48" i="157"/>
  <c r="AV48" i="157"/>
  <c r="AN48" i="157"/>
  <c r="AM48" i="157"/>
  <c r="AL48" i="157"/>
  <c r="AK48" i="157"/>
  <c r="AJ48" i="157"/>
  <c r="BA48" i="157" s="1"/>
  <c r="AH82" i="157"/>
  <c r="AO82" i="157" s="1"/>
  <c r="AO72" i="157"/>
  <c r="AN72" i="157"/>
  <c r="AL72" i="157"/>
  <c r="AK72" i="157"/>
  <c r="AJ72" i="157"/>
  <c r="BA72" i="157" s="1"/>
  <c r="AZ72" i="157"/>
  <c r="AY72" i="157"/>
  <c r="AX72" i="157"/>
  <c r="AW72" i="157"/>
  <c r="AV72" i="157"/>
  <c r="AY42" i="157"/>
  <c r="AX42" i="157"/>
  <c r="AW42" i="157"/>
  <c r="AV42" i="157"/>
  <c r="AN42" i="157"/>
  <c r="AM42" i="157"/>
  <c r="AL42" i="157"/>
  <c r="AK42" i="157"/>
  <c r="AJ42" i="157"/>
  <c r="BA42" i="157" s="1"/>
  <c r="AY46" i="157"/>
  <c r="AX46" i="157"/>
  <c r="AW46" i="157"/>
  <c r="AV46" i="157"/>
  <c r="AN46" i="157"/>
  <c r="AM46" i="157"/>
  <c r="AL46" i="157"/>
  <c r="AK46" i="157"/>
  <c r="AJ46" i="157"/>
  <c r="BA46" i="157" s="1"/>
  <c r="AH48" i="157"/>
  <c r="AO48" i="157" s="1"/>
  <c r="AY44" i="157"/>
  <c r="AX44" i="157"/>
  <c r="AW44" i="157"/>
  <c r="AV44" i="157"/>
  <c r="AN44" i="157"/>
  <c r="AM44" i="157"/>
  <c r="AL44" i="157"/>
  <c r="AK44" i="157"/>
  <c r="AJ44" i="157"/>
  <c r="BA44" i="157" s="1"/>
  <c r="AT53" i="157"/>
  <c r="AZ53" i="157" s="1"/>
  <c r="AV80" i="157"/>
  <c r="AJ87" i="157"/>
  <c r="BA87" i="157" s="1"/>
  <c r="AX87" i="157"/>
  <c r="AW87" i="157"/>
  <c r="AV87" i="157"/>
  <c r="AN87" i="157"/>
  <c r="AM87" i="157"/>
  <c r="AL87" i="157"/>
  <c r="AK87" i="157"/>
  <c r="AI109" i="157"/>
  <c r="AV109" i="157"/>
  <c r="AH46" i="157"/>
  <c r="AO46" i="157" s="1"/>
  <c r="AV74" i="157"/>
  <c r="AV131" i="157"/>
  <c r="AI131" i="157"/>
  <c r="AK160" i="157"/>
  <c r="AZ160" i="157"/>
  <c r="AX160" i="157"/>
  <c r="AW160" i="157"/>
  <c r="AO160" i="157"/>
  <c r="AN160" i="157"/>
  <c r="AL160" i="157"/>
  <c r="AJ160" i="157"/>
  <c r="BA160" i="157" s="1"/>
  <c r="AY160" i="157"/>
  <c r="AM160" i="157"/>
  <c r="AV160" i="157"/>
  <c r="AH128" i="157"/>
  <c r="AO128" i="157" s="1"/>
  <c r="BA234" i="157"/>
  <c r="BA181" i="157"/>
  <c r="BA79" i="157"/>
  <c r="BA81" i="157"/>
  <c r="BA110" i="157"/>
  <c r="BA83" i="157"/>
  <c r="BA91" i="157"/>
  <c r="BA207" i="157"/>
  <c r="AY57" i="157"/>
  <c r="AO68" i="157"/>
  <c r="AN68" i="157"/>
  <c r="AL68" i="157"/>
  <c r="AK68" i="157"/>
  <c r="AJ68" i="157"/>
  <c r="BA68" i="157" s="1"/>
  <c r="BA71" i="157"/>
  <c r="AW95" i="157"/>
  <c r="AH138" i="157"/>
  <c r="AY252" i="157"/>
  <c r="AX252" i="157"/>
  <c r="AW252" i="157"/>
  <c r="AO252" i="157"/>
  <c r="AK252" i="157"/>
  <c r="AJ252" i="157"/>
  <c r="BA252" i="157" s="1"/>
  <c r="AN252" i="157"/>
  <c r="AM252" i="157"/>
  <c r="AL252" i="157"/>
  <c r="BA67" i="157"/>
  <c r="AT99" i="157"/>
  <c r="AZ99" i="157" s="1"/>
  <c r="BA100" i="157"/>
  <c r="BA143" i="157"/>
  <c r="AV96" i="157"/>
  <c r="AI96" i="157"/>
  <c r="AV15" i="157"/>
  <c r="AV17" i="157"/>
  <c r="AV19" i="157"/>
  <c r="AV21" i="157"/>
  <c r="AV23" i="157"/>
  <c r="AV25" i="157"/>
  <c r="AV27" i="157"/>
  <c r="AV29" i="157"/>
  <c r="AV31" i="157"/>
  <c r="AX60" i="157"/>
  <c r="AV108" i="157"/>
  <c r="AI110" i="157"/>
  <c r="AV110" i="157"/>
  <c r="BU111" i="157"/>
  <c r="AV124" i="157"/>
  <c r="AO202" i="157"/>
  <c r="AK202" i="157"/>
  <c r="AY202" i="157"/>
  <c r="AX202" i="157"/>
  <c r="AW202" i="157"/>
  <c r="AV202" i="157"/>
  <c r="AN202" i="157"/>
  <c r="AJ202" i="157"/>
  <c r="BA202" i="157" s="1"/>
  <c r="AL202" i="157"/>
  <c r="AZ202" i="157"/>
  <c r="AZ214" i="157"/>
  <c r="AX214" i="157"/>
  <c r="AY214" i="157"/>
  <c r="AW214" i="157"/>
  <c r="AV214" i="157"/>
  <c r="AO214" i="157"/>
  <c r="AL214" i="157"/>
  <c r="AK214" i="157"/>
  <c r="AN214" i="157"/>
  <c r="AM214" i="157"/>
  <c r="BA223" i="157"/>
  <c r="BA269" i="157"/>
  <c r="AZ290" i="157"/>
  <c r="AX290" i="157"/>
  <c r="AW290" i="157"/>
  <c r="AV290" i="157"/>
  <c r="AO290" i="157"/>
  <c r="AN290" i="157"/>
  <c r="AK290" i="157"/>
  <c r="AJ290" i="157"/>
  <c r="BA290" i="157" s="1"/>
  <c r="AM290" i="157"/>
  <c r="AL290" i="157"/>
  <c r="AY290" i="157"/>
  <c r="AX187" i="157"/>
  <c r="AO187" i="157"/>
  <c r="AK187" i="157"/>
  <c r="AZ187" i="157"/>
  <c r="AY187" i="157"/>
  <c r="AW187" i="157"/>
  <c r="AV187" i="157"/>
  <c r="AN187" i="157"/>
  <c r="AM187" i="157"/>
  <c r="AL187" i="157"/>
  <c r="AJ187" i="157"/>
  <c r="BA187" i="157" s="1"/>
  <c r="AW15" i="157"/>
  <c r="AW17" i="157"/>
  <c r="AW19" i="157"/>
  <c r="AW21" i="157"/>
  <c r="AW23" i="157"/>
  <c r="AW25" i="157"/>
  <c r="AW27" i="157"/>
  <c r="AW29" i="157"/>
  <c r="AW31" i="157"/>
  <c r="AV33" i="157"/>
  <c r="AV35" i="157"/>
  <c r="AV37" i="157"/>
  <c r="AV39" i="157"/>
  <c r="AV41" i="157"/>
  <c r="AV43" i="157"/>
  <c r="AV45" i="157"/>
  <c r="AV47" i="157"/>
  <c r="AV49" i="157"/>
  <c r="AV51" i="157"/>
  <c r="AY86" i="157"/>
  <c r="AX86" i="157"/>
  <c r="AW86" i="157"/>
  <c r="AV86" i="157"/>
  <c r="AN86" i="157"/>
  <c r="AM86" i="157"/>
  <c r="AL86" i="157"/>
  <c r="AK86" i="157"/>
  <c r="AX119" i="157"/>
  <c r="AV119" i="157"/>
  <c r="AO119" i="157"/>
  <c r="AN119" i="157"/>
  <c r="AM119" i="157"/>
  <c r="AK119" i="157"/>
  <c r="AJ119" i="157"/>
  <c r="BA119" i="157" s="1"/>
  <c r="AL14" i="157"/>
  <c r="AY33" i="157"/>
  <c r="AY35" i="157"/>
  <c r="AY37" i="157"/>
  <c r="AY39" i="157"/>
  <c r="AY41" i="157"/>
  <c r="AY43" i="157"/>
  <c r="AY45" i="157"/>
  <c r="AY47" i="157"/>
  <c r="AY49" i="157"/>
  <c r="AY51" i="157"/>
  <c r="AT83" i="157"/>
  <c r="AZ83" i="157" s="1"/>
  <c r="AY88" i="157"/>
  <c r="AX88" i="157"/>
  <c r="AV88" i="157"/>
  <c r="AO88" i="157"/>
  <c r="AN88" i="157"/>
  <c r="AM88" i="157"/>
  <c r="AK88" i="157"/>
  <c r="AJ88" i="157"/>
  <c r="BA88" i="157" s="1"/>
  <c r="AT103" i="157"/>
  <c r="AZ103" i="157" s="1"/>
  <c r="AN125" i="157"/>
  <c r="AM125" i="157"/>
  <c r="AK125" i="157"/>
  <c r="AJ125" i="157"/>
  <c r="BA125" i="157" s="1"/>
  <c r="AZ125" i="157"/>
  <c r="AX125" i="157"/>
  <c r="AW125" i="157"/>
  <c r="AV125" i="157"/>
  <c r="AL125" i="157"/>
  <c r="BA219" i="157"/>
  <c r="AM14" i="157"/>
  <c r="BA77" i="157"/>
  <c r="BU108" i="157"/>
  <c r="BA150" i="157"/>
  <c r="AO304" i="157"/>
  <c r="AN304" i="157"/>
  <c r="AM304" i="157"/>
  <c r="AL304" i="157"/>
  <c r="AK304" i="157"/>
  <c r="AZ304" i="157"/>
  <c r="AY304" i="157"/>
  <c r="AX304" i="157"/>
  <c r="AW304" i="157"/>
  <c r="AJ304" i="157"/>
  <c r="BA304" i="157" s="1"/>
  <c r="AV304" i="157"/>
  <c r="AO62" i="157"/>
  <c r="AL62" i="157"/>
  <c r="AJ62" i="157"/>
  <c r="BA62" i="157" s="1"/>
  <c r="AN14" i="157"/>
  <c r="BJ15" i="157"/>
  <c r="AK16" i="157"/>
  <c r="AK18" i="157"/>
  <c r="AK20" i="157"/>
  <c r="AK22" i="157"/>
  <c r="AK24" i="157"/>
  <c r="AK26" i="157"/>
  <c r="AK28" i="157"/>
  <c r="AK30" i="157"/>
  <c r="AK32" i="157"/>
  <c r="AK52" i="157"/>
  <c r="AX58" i="157"/>
  <c r="AH90" i="157"/>
  <c r="AO90" i="157" s="1"/>
  <c r="BU109" i="157"/>
  <c r="BA283" i="157"/>
  <c r="AO14" i="157"/>
  <c r="AL52" i="157"/>
  <c r="AX172" i="157"/>
  <c r="AK172" i="157"/>
  <c r="AJ172" i="157"/>
  <c r="BA172" i="157" s="1"/>
  <c r="AZ172" i="157"/>
  <c r="AW172" i="157"/>
  <c r="AV172" i="157"/>
  <c r="AN172" i="157"/>
  <c r="AM172" i="157"/>
  <c r="AY172" i="157"/>
  <c r="AO172" i="157"/>
  <c r="AZ226" i="157"/>
  <c r="AO226" i="157"/>
  <c r="AN226" i="157"/>
  <c r="AK226" i="157"/>
  <c r="AY226" i="157"/>
  <c r="AX226" i="157"/>
  <c r="AW226" i="157"/>
  <c r="AM226" i="157"/>
  <c r="AV226" i="157"/>
  <c r="AL226" i="157"/>
  <c r="AJ226" i="157"/>
  <c r="BA226" i="157" s="1"/>
  <c r="AM16" i="157"/>
  <c r="AM18" i="157"/>
  <c r="AM20" i="157"/>
  <c r="AM22" i="157"/>
  <c r="AM24" i="157"/>
  <c r="AM26" i="157"/>
  <c r="AM28" i="157"/>
  <c r="AM30" i="157"/>
  <c r="AM32" i="157"/>
  <c r="AN52" i="157"/>
  <c r="AZ58" i="157"/>
  <c r="AO74" i="157"/>
  <c r="AN74" i="157"/>
  <c r="AL74" i="157"/>
  <c r="AK74" i="157"/>
  <c r="AJ74" i="157"/>
  <c r="BA74" i="157" s="1"/>
  <c r="AH118" i="157"/>
  <c r="AO118" i="157" s="1"/>
  <c r="AO122" i="157"/>
  <c r="AZ122" i="157"/>
  <c r="AY122" i="157"/>
  <c r="AV122" i="157"/>
  <c r="AX122" i="157"/>
  <c r="AN122" i="157"/>
  <c r="AM122" i="157"/>
  <c r="AJ122" i="157"/>
  <c r="BA122" i="157" s="1"/>
  <c r="AH125" i="157"/>
  <c r="AO125" i="157" s="1"/>
  <c r="AX132" i="157"/>
  <c r="AO132" i="157"/>
  <c r="AM132" i="157"/>
  <c r="AL132" i="157"/>
  <c r="AJ132" i="157"/>
  <c r="BA132" i="157" s="1"/>
  <c r="AZ132" i="157"/>
  <c r="AY132" i="157"/>
  <c r="AW132" i="157"/>
  <c r="AV132" i="157"/>
  <c r="AN132" i="157"/>
  <c r="AZ206" i="157"/>
  <c r="AX206" i="157"/>
  <c r="AY206" i="157"/>
  <c r="AW206" i="157"/>
  <c r="AV206" i="157"/>
  <c r="AO206" i="157"/>
  <c r="AN206" i="157"/>
  <c r="AK206" i="157"/>
  <c r="AJ206" i="157"/>
  <c r="BA206" i="157" s="1"/>
  <c r="AM206" i="157"/>
  <c r="AM239" i="157"/>
  <c r="AK239" i="157"/>
  <c r="AJ239" i="157"/>
  <c r="BA239" i="157" s="1"/>
  <c r="AX239" i="157"/>
  <c r="AW239" i="157"/>
  <c r="AV239" i="157"/>
  <c r="AO239" i="157"/>
  <c r="AN239" i="157"/>
  <c r="AL239" i="157"/>
  <c r="AY268" i="157"/>
  <c r="AX268" i="157"/>
  <c r="AW268" i="157"/>
  <c r="AO268" i="157"/>
  <c r="AK268" i="157"/>
  <c r="AJ268" i="157"/>
  <c r="BA268" i="157" s="1"/>
  <c r="AZ268" i="157"/>
  <c r="AV268" i="157"/>
  <c r="AN268" i="157"/>
  <c r="AM268" i="157"/>
  <c r="AL268" i="157"/>
  <c r="AO78" i="157"/>
  <c r="AN78" i="157"/>
  <c r="AL78" i="157"/>
  <c r="AK78" i="157"/>
  <c r="AJ78" i="157"/>
  <c r="BA78" i="157" s="1"/>
  <c r="AV14" i="157"/>
  <c r="AN16" i="157"/>
  <c r="AN18" i="157"/>
  <c r="AN20" i="157"/>
  <c r="AN22" i="157"/>
  <c r="AN24" i="157"/>
  <c r="AN26" i="157"/>
  <c r="AN28" i="157"/>
  <c r="AN30" i="157"/>
  <c r="AN32" i="157"/>
  <c r="AJ86" i="157"/>
  <c r="BA86" i="157" s="1"/>
  <c r="AZ112" i="157"/>
  <c r="AW112" i="157"/>
  <c r="AO112" i="157"/>
  <c r="AY112" i="157"/>
  <c r="AX112" i="157"/>
  <c r="AV112" i="157"/>
  <c r="AM112" i="157"/>
  <c r="AL112" i="157"/>
  <c r="AK112" i="157"/>
  <c r="AJ112" i="157"/>
  <c r="BA112" i="157" s="1"/>
  <c r="AM202" i="157"/>
  <c r="AJ214" i="157"/>
  <c r="BA214" i="157" s="1"/>
  <c r="AO256" i="157"/>
  <c r="AN256" i="157"/>
  <c r="AL256" i="157"/>
  <c r="AK256" i="157"/>
  <c r="AZ256" i="157"/>
  <c r="AY256" i="157"/>
  <c r="AX256" i="157"/>
  <c r="AW256" i="157"/>
  <c r="AM256" i="157"/>
  <c r="AJ256" i="157"/>
  <c r="BA256" i="157" s="1"/>
  <c r="AV256" i="157"/>
  <c r="AW14" i="157"/>
  <c r="AO26" i="157"/>
  <c r="AO30" i="157"/>
  <c r="AV68" i="157"/>
  <c r="AO70" i="157"/>
  <c r="AN70" i="157"/>
  <c r="AL70" i="157"/>
  <c r="AK70" i="157"/>
  <c r="AJ70" i="157"/>
  <c r="BA70" i="157" s="1"/>
  <c r="AO86" i="157"/>
  <c r="AL119" i="157"/>
  <c r="AY166" i="157"/>
  <c r="AX166" i="157"/>
  <c r="AV166" i="157"/>
  <c r="AO166" i="157"/>
  <c r="AM166" i="157"/>
  <c r="AL166" i="157"/>
  <c r="AZ166" i="157"/>
  <c r="AW166" i="157"/>
  <c r="AK166" i="157"/>
  <c r="AJ166" i="157"/>
  <c r="BA166" i="157" s="1"/>
  <c r="AV252" i="157"/>
  <c r="AX221" i="157"/>
  <c r="AV221" i="157"/>
  <c r="AO221" i="157"/>
  <c r="AN221" i="157"/>
  <c r="AM221" i="157"/>
  <c r="AZ221" i="157"/>
  <c r="AY221" i="157"/>
  <c r="AW221" i="157"/>
  <c r="AL221" i="157"/>
  <c r="AK221" i="157"/>
  <c r="AJ221" i="157"/>
  <c r="BA221" i="157" s="1"/>
  <c r="AX14" i="157"/>
  <c r="AO60" i="157"/>
  <c r="AL60" i="157"/>
  <c r="AJ95" i="157"/>
  <c r="BA95" i="157" s="1"/>
  <c r="AO95" i="157"/>
  <c r="AM95" i="157"/>
  <c r="AL95" i="157"/>
  <c r="AK95" i="157"/>
  <c r="AZ95" i="157"/>
  <c r="AX149" i="157"/>
  <c r="AW149" i="157"/>
  <c r="AM149" i="157"/>
  <c r="AZ149" i="157"/>
  <c r="AV149" i="157"/>
  <c r="AO149" i="157"/>
  <c r="AN149" i="157"/>
  <c r="AJ149" i="157"/>
  <c r="BA149" i="157" s="1"/>
  <c r="AZ252" i="157"/>
  <c r="BA261" i="157"/>
  <c r="AK184" i="157"/>
  <c r="AY184" i="157"/>
  <c r="AX184" i="157"/>
  <c r="AN184" i="157"/>
  <c r="AZ184" i="157"/>
  <c r="AV184" i="157"/>
  <c r="AO184" i="157"/>
  <c r="AM184" i="157"/>
  <c r="AL184" i="157"/>
  <c r="AJ184" i="157"/>
  <c r="BA184" i="157" s="1"/>
  <c r="BA65" i="157"/>
  <c r="AO66" i="157"/>
  <c r="AN66" i="157"/>
  <c r="AL66" i="157"/>
  <c r="AK66" i="157"/>
  <c r="AJ66" i="157"/>
  <c r="BA66" i="157" s="1"/>
  <c r="AM78" i="157"/>
  <c r="AO80" i="157"/>
  <c r="AM80" i="157"/>
  <c r="AL80" i="157"/>
  <c r="AK80" i="157"/>
  <c r="AJ80" i="157"/>
  <c r="BA80" i="157" s="1"/>
  <c r="AV104" i="157"/>
  <c r="AV117" i="157"/>
  <c r="AO117" i="157"/>
  <c r="AN117" i="157"/>
  <c r="AM117" i="157"/>
  <c r="AK117" i="157"/>
  <c r="AJ117" i="157"/>
  <c r="BA117" i="157" s="1"/>
  <c r="BA227" i="157"/>
  <c r="AJ57" i="157"/>
  <c r="BA57" i="157" s="1"/>
  <c r="AK62" i="157"/>
  <c r="AK57" i="157"/>
  <c r="AM62" i="157"/>
  <c r="AZ68" i="157"/>
  <c r="AL88" i="157"/>
  <c r="AT89" i="157"/>
  <c r="AZ89" i="157" s="1"/>
  <c r="BA94" i="157"/>
  <c r="AY111" i="157"/>
  <c r="AZ111" i="157"/>
  <c r="AX111" i="157"/>
  <c r="AW111" i="157"/>
  <c r="AO111" i="157"/>
  <c r="AN111" i="157"/>
  <c r="AK111" i="157"/>
  <c r="AJ111" i="157"/>
  <c r="BA111" i="157" s="1"/>
  <c r="AL57" i="157"/>
  <c r="AN62" i="157"/>
  <c r="AV142" i="157"/>
  <c r="AI142" i="157"/>
  <c r="AO248" i="157"/>
  <c r="AN248" i="157"/>
  <c r="AK248" i="157"/>
  <c r="AZ248" i="157"/>
  <c r="AW248" i="157"/>
  <c r="AV248" i="157"/>
  <c r="AY248" i="157"/>
  <c r="AM248" i="157"/>
  <c r="AL248" i="157"/>
  <c r="BL14" i="157"/>
  <c r="BO14" i="157" s="1"/>
  <c r="BQ14" i="157" s="1"/>
  <c r="AV16" i="157"/>
  <c r="AV18" i="157"/>
  <c r="AV20" i="157"/>
  <c r="AV22" i="157"/>
  <c r="AV24" i="157"/>
  <c r="AV26" i="157"/>
  <c r="AV28" i="157"/>
  <c r="AV30" i="157"/>
  <c r="AV32" i="157"/>
  <c r="AW52" i="157"/>
  <c r="AM57" i="157"/>
  <c r="AY119" i="157"/>
  <c r="AK132" i="157"/>
  <c r="BA169" i="157"/>
  <c r="AO201" i="157"/>
  <c r="AK201" i="157"/>
  <c r="AY201" i="157"/>
  <c r="AX201" i="157"/>
  <c r="AW201" i="157"/>
  <c r="AV201" i="157"/>
  <c r="AN201" i="157"/>
  <c r="AM201" i="157"/>
  <c r="AL201" i="157"/>
  <c r="AJ201" i="157"/>
  <c r="BA201" i="157" s="1"/>
  <c r="AZ201" i="157"/>
  <c r="BA251" i="157"/>
  <c r="AW16" i="157"/>
  <c r="AW18" i="157"/>
  <c r="AW20" i="157"/>
  <c r="AW22" i="157"/>
  <c r="AW24" i="157"/>
  <c r="AW26" i="157"/>
  <c r="AW28" i="157"/>
  <c r="AW30" i="157"/>
  <c r="AW32" i="157"/>
  <c r="AX52" i="157"/>
  <c r="AJ55" i="157"/>
  <c r="BA55" i="157" s="1"/>
  <c r="AN57" i="157"/>
  <c r="AM74" i="157"/>
  <c r="AV93" i="157"/>
  <c r="BU104" i="157"/>
  <c r="AZ119" i="157"/>
  <c r="AY125" i="157"/>
  <c r="AL172" i="157"/>
  <c r="AL206" i="157"/>
  <c r="AX16" i="157"/>
  <c r="AX18" i="157"/>
  <c r="AX20" i="157"/>
  <c r="AX22" i="157"/>
  <c r="AX24" i="157"/>
  <c r="AX26" i="157"/>
  <c r="AX28" i="157"/>
  <c r="AX30" i="157"/>
  <c r="AX32" i="157"/>
  <c r="AY52" i="157"/>
  <c r="AK55" i="157"/>
  <c r="AV78" i="157"/>
  <c r="AZ98" i="157"/>
  <c r="AY98" i="157"/>
  <c r="AX98" i="157"/>
  <c r="AV98" i="157"/>
  <c r="AK98" i="157"/>
  <c r="AN112" i="157"/>
  <c r="AK122" i="157"/>
  <c r="BA161" i="157"/>
  <c r="AW184" i="157"/>
  <c r="AY16" i="157"/>
  <c r="AY18" i="157"/>
  <c r="AY20" i="157"/>
  <c r="AY22" i="157"/>
  <c r="AY24" i="157"/>
  <c r="AY26" i="157"/>
  <c r="AY28" i="157"/>
  <c r="AY30" i="157"/>
  <c r="AY32" i="157"/>
  <c r="AL55" i="157"/>
  <c r="AM70" i="157"/>
  <c r="AW78" i="157"/>
  <c r="BA85" i="157"/>
  <c r="AW88" i="157"/>
  <c r="AV114" i="157"/>
  <c r="AL122" i="157"/>
  <c r="AX143" i="157"/>
  <c r="AW143" i="157"/>
  <c r="AY143" i="157"/>
  <c r="AV143" i="157"/>
  <c r="AO143" i="157"/>
  <c r="AL143" i="157"/>
  <c r="AK143" i="157"/>
  <c r="AX243" i="157"/>
  <c r="AO243" i="157"/>
  <c r="AN243" i="157"/>
  <c r="AM243" i="157"/>
  <c r="AK243" i="157"/>
  <c r="AZ243" i="157"/>
  <c r="AY243" i="157"/>
  <c r="AW243" i="157"/>
  <c r="AV243" i="157"/>
  <c r="AL243" i="157"/>
  <c r="AJ243" i="157"/>
  <c r="BA243" i="157" s="1"/>
  <c r="AX78" i="157"/>
  <c r="AT94" i="157"/>
  <c r="AZ94" i="157" s="1"/>
  <c r="AN95" i="157"/>
  <c r="AH97" i="157"/>
  <c r="AO97" i="157" s="1"/>
  <c r="AJ99" i="157"/>
  <c r="BA99" i="157" s="1"/>
  <c r="AW99" i="157"/>
  <c r="AV99" i="157"/>
  <c r="AO99" i="157"/>
  <c r="AN99" i="157"/>
  <c r="AL99" i="157"/>
  <c r="AK99" i="157"/>
  <c r="AX107" i="157"/>
  <c r="AW107" i="157"/>
  <c r="AV107" i="157"/>
  <c r="AO107" i="157"/>
  <c r="AM107" i="157"/>
  <c r="AL107" i="157"/>
  <c r="AK107" i="157"/>
  <c r="AJ107" i="157"/>
  <c r="BA107" i="157" s="1"/>
  <c r="AO146" i="157"/>
  <c r="AX146" i="157"/>
  <c r="AW146" i="157"/>
  <c r="AV146" i="157"/>
  <c r="AN146" i="157"/>
  <c r="AM146" i="157"/>
  <c r="AL146" i="157"/>
  <c r="AK146" i="157"/>
  <c r="AJ146" i="157"/>
  <c r="BA146" i="157" s="1"/>
  <c r="AZ146" i="157"/>
  <c r="AY146" i="157"/>
  <c r="AN166" i="157"/>
  <c r="AN279" i="157"/>
  <c r="AM279" i="157"/>
  <c r="AK279" i="157"/>
  <c r="AJ279" i="157"/>
  <c r="BA279" i="157" s="1"/>
  <c r="AX279" i="157"/>
  <c r="AW279" i="157"/>
  <c r="AV279" i="157"/>
  <c r="AZ279" i="157"/>
  <c r="AY279" i="157"/>
  <c r="AL279" i="157"/>
  <c r="AO279" i="157"/>
  <c r="AZ121" i="157"/>
  <c r="AY121" i="157"/>
  <c r="AV121" i="157"/>
  <c r="AT138" i="157"/>
  <c r="AZ138" i="157" s="1"/>
  <c r="AK152" i="157"/>
  <c r="AO152" i="157"/>
  <c r="AN152" i="157"/>
  <c r="AL152" i="157"/>
  <c r="AJ152" i="157"/>
  <c r="BA152" i="157" s="1"/>
  <c r="AO178" i="157"/>
  <c r="AK178" i="157"/>
  <c r="AZ178" i="157"/>
  <c r="AY178" i="157"/>
  <c r="AX178" i="157"/>
  <c r="AW178" i="157"/>
  <c r="AV178" i="157"/>
  <c r="AM178" i="157"/>
  <c r="AL178" i="157"/>
  <c r="BA302" i="157"/>
  <c r="AO240" i="157"/>
  <c r="AN240" i="157"/>
  <c r="AK240" i="157"/>
  <c r="AZ240" i="157"/>
  <c r="AY240" i="157"/>
  <c r="AX240" i="157"/>
  <c r="AW240" i="157"/>
  <c r="AM240" i="157"/>
  <c r="AL240" i="157"/>
  <c r="AZ292" i="157"/>
  <c r="AY292" i="157"/>
  <c r="AX292" i="157"/>
  <c r="AW292" i="157"/>
  <c r="AO292" i="157"/>
  <c r="AK292" i="157"/>
  <c r="AJ292" i="157"/>
  <c r="BA292" i="157" s="1"/>
  <c r="AV292" i="157"/>
  <c r="AM292" i="157"/>
  <c r="AL292" i="157"/>
  <c r="AN295" i="157"/>
  <c r="AM295" i="157"/>
  <c r="AK295" i="157"/>
  <c r="AJ295" i="157"/>
  <c r="BA295" i="157" s="1"/>
  <c r="AX295" i="157"/>
  <c r="AW295" i="157"/>
  <c r="AV295" i="157"/>
  <c r="AO295" i="157"/>
  <c r="AL295" i="157"/>
  <c r="BA326" i="157"/>
  <c r="AZ134" i="157"/>
  <c r="AY134" i="157"/>
  <c r="AW134" i="157"/>
  <c r="AV134" i="157"/>
  <c r="AO134" i="157"/>
  <c r="AN134" i="157"/>
  <c r="AK134" i="157"/>
  <c r="AJ134" i="157"/>
  <c r="BA134" i="157" s="1"/>
  <c r="AO154" i="157"/>
  <c r="AY154" i="157"/>
  <c r="AX154" i="157"/>
  <c r="AW154" i="157"/>
  <c r="AV154" i="157"/>
  <c r="AN154" i="157"/>
  <c r="AM154" i="157"/>
  <c r="AJ154" i="157"/>
  <c r="BA154" i="157" s="1"/>
  <c r="AX229" i="157"/>
  <c r="AV229" i="157"/>
  <c r="AO229" i="157"/>
  <c r="AN229" i="157"/>
  <c r="AM229" i="157"/>
  <c r="AY229" i="157"/>
  <c r="AW229" i="157"/>
  <c r="AK229" i="157"/>
  <c r="AJ229" i="157"/>
  <c r="BA229" i="157" s="1"/>
  <c r="AX237" i="157"/>
  <c r="AV237" i="157"/>
  <c r="AO237" i="157"/>
  <c r="AN237" i="157"/>
  <c r="AM237" i="157"/>
  <c r="AZ237" i="157"/>
  <c r="AY237" i="157"/>
  <c r="AW237" i="157"/>
  <c r="AJ237" i="157"/>
  <c r="BA237" i="157" s="1"/>
  <c r="BA285" i="157"/>
  <c r="AH148" i="157"/>
  <c r="AO148" i="157" s="1"/>
  <c r="AX165" i="157"/>
  <c r="AY165" i="157"/>
  <c r="AW165" i="157"/>
  <c r="AV165" i="157"/>
  <c r="AO165" i="157"/>
  <c r="AN165" i="157"/>
  <c r="AM165" i="157"/>
  <c r="AL165" i="157"/>
  <c r="AK165" i="157"/>
  <c r="AJ165" i="157"/>
  <c r="BA165" i="157" s="1"/>
  <c r="AX197" i="157"/>
  <c r="AO197" i="157"/>
  <c r="AN197" i="157"/>
  <c r="AM197" i="157"/>
  <c r="AY197" i="157"/>
  <c r="AW197" i="157"/>
  <c r="AV197" i="157"/>
  <c r="AL197" i="157"/>
  <c r="AK197" i="157"/>
  <c r="AZ218" i="157"/>
  <c r="AO218" i="157"/>
  <c r="AN218" i="157"/>
  <c r="AK218" i="157"/>
  <c r="AY218" i="157"/>
  <c r="AX218" i="157"/>
  <c r="AW218" i="157"/>
  <c r="AV218" i="157"/>
  <c r="AJ218" i="157"/>
  <c r="BA218" i="157" s="1"/>
  <c r="AZ250" i="157"/>
  <c r="AX250" i="157"/>
  <c r="AW250" i="157"/>
  <c r="AO250" i="157"/>
  <c r="AN250" i="157"/>
  <c r="AK250" i="157"/>
  <c r="AJ250" i="157"/>
  <c r="BA250" i="157" s="1"/>
  <c r="AY250" i="157"/>
  <c r="AV250" i="157"/>
  <c r="AL250" i="157"/>
  <c r="AZ282" i="157"/>
  <c r="AX282" i="157"/>
  <c r="AW282" i="157"/>
  <c r="AV282" i="157"/>
  <c r="AO282" i="157"/>
  <c r="AN282" i="157"/>
  <c r="AK282" i="157"/>
  <c r="AJ282" i="157"/>
  <c r="BA282" i="157" s="1"/>
  <c r="AY282" i="157"/>
  <c r="AM282" i="157"/>
  <c r="AK103" i="157"/>
  <c r="AZ108" i="157"/>
  <c r="AW108" i="157"/>
  <c r="AH113" i="157"/>
  <c r="AO113" i="157" s="1"/>
  <c r="AH116" i="157"/>
  <c r="AJ121" i="157"/>
  <c r="BA121" i="157" s="1"/>
  <c r="AT143" i="157"/>
  <c r="AZ143" i="157" s="1"/>
  <c r="AJ178" i="157"/>
  <c r="BA178" i="157" s="1"/>
  <c r="BA211" i="157"/>
  <c r="BA280" i="157"/>
  <c r="BA294" i="157"/>
  <c r="BA309" i="157"/>
  <c r="AO328" i="157"/>
  <c r="AN328" i="157"/>
  <c r="AM328" i="157"/>
  <c r="AL328" i="157"/>
  <c r="AK328" i="157"/>
  <c r="AJ328" i="157"/>
  <c r="BA328" i="157" s="1"/>
  <c r="AZ328" i="157"/>
  <c r="AY328" i="157"/>
  <c r="AV328" i="157"/>
  <c r="AX328" i="157"/>
  <c r="AW328" i="157"/>
  <c r="AN151" i="157"/>
  <c r="AM151" i="157"/>
  <c r="AL151" i="157"/>
  <c r="AJ151" i="157"/>
  <c r="BA151" i="157" s="1"/>
  <c r="AV151" i="157"/>
  <c r="AX171" i="157"/>
  <c r="AO171" i="157"/>
  <c r="AW171" i="157"/>
  <c r="AV171" i="157"/>
  <c r="AN171" i="157"/>
  <c r="AM171" i="157"/>
  <c r="AL171" i="157"/>
  <c r="AK171" i="157"/>
  <c r="AJ171" i="157"/>
  <c r="BA171" i="157" s="1"/>
  <c r="AN292" i="157"/>
  <c r="AZ323" i="157"/>
  <c r="AY323" i="157"/>
  <c r="AX323" i="157"/>
  <c r="AW323" i="157"/>
  <c r="AV323" i="157"/>
  <c r="AO323" i="157"/>
  <c r="AN323" i="157"/>
  <c r="AM323" i="157"/>
  <c r="AK323" i="157"/>
  <c r="AJ323" i="157"/>
  <c r="BA323" i="157" s="1"/>
  <c r="AL323" i="157"/>
  <c r="AM103" i="157"/>
  <c r="BA120" i="157"/>
  <c r="AL121" i="157"/>
  <c r="AX124" i="157"/>
  <c r="AL124" i="157"/>
  <c r="AK124" i="157"/>
  <c r="BA224" i="157"/>
  <c r="AJ240" i="157"/>
  <c r="BA240" i="157" s="1"/>
  <c r="AM247" i="157"/>
  <c r="AK247" i="157"/>
  <c r="AJ247" i="157"/>
  <c r="BA247" i="157" s="1"/>
  <c r="AX247" i="157"/>
  <c r="AW247" i="157"/>
  <c r="AV247" i="157"/>
  <c r="AZ247" i="157"/>
  <c r="AY247" i="157"/>
  <c r="AO247" i="157"/>
  <c r="BA277" i="157"/>
  <c r="AY81" i="157"/>
  <c r="AW96" i="157"/>
  <c r="AN103" i="157"/>
  <c r="AH115" i="157"/>
  <c r="AO115" i="157" s="1"/>
  <c r="AM121" i="157"/>
  <c r="BA142" i="157"/>
  <c r="AV152" i="157"/>
  <c r="AW159" i="157"/>
  <c r="AV159" i="157"/>
  <c r="AO159" i="157"/>
  <c r="AN159" i="157"/>
  <c r="AM159" i="157"/>
  <c r="AL159" i="157"/>
  <c r="AK159" i="157"/>
  <c r="AJ159" i="157"/>
  <c r="BA159" i="157" s="1"/>
  <c r="AO186" i="157"/>
  <c r="AK186" i="157"/>
  <c r="AN186" i="157"/>
  <c r="AL186" i="157"/>
  <c r="AJ186" i="157"/>
  <c r="BA186" i="157" s="1"/>
  <c r="AZ284" i="157"/>
  <c r="AY284" i="157"/>
  <c r="AX284" i="157"/>
  <c r="AW284" i="157"/>
  <c r="AO284" i="157"/>
  <c r="AK284" i="157"/>
  <c r="AJ284" i="157"/>
  <c r="BA284" i="157" s="1"/>
  <c r="AV284" i="157"/>
  <c r="AN284" i="157"/>
  <c r="AM284" i="157"/>
  <c r="AL284" i="157"/>
  <c r="AZ81" i="157"/>
  <c r="AO103" i="157"/>
  <c r="AN121" i="157"/>
  <c r="AW152" i="157"/>
  <c r="AY244" i="157"/>
  <c r="AX244" i="157"/>
  <c r="AW244" i="157"/>
  <c r="AO244" i="157"/>
  <c r="AK244" i="157"/>
  <c r="AJ244" i="157"/>
  <c r="BA244" i="157" s="1"/>
  <c r="AZ244" i="157"/>
  <c r="AN244" i="157"/>
  <c r="BA262" i="157"/>
  <c r="AW265" i="157"/>
  <c r="AV265" i="157"/>
  <c r="AO265" i="157"/>
  <c r="AL265" i="157"/>
  <c r="AK265" i="157"/>
  <c r="AJ265" i="157"/>
  <c r="BA265" i="157" s="1"/>
  <c r="AZ265" i="157"/>
  <c r="AY265" i="157"/>
  <c r="AX265" i="157"/>
  <c r="AN265" i="157"/>
  <c r="AM265" i="157"/>
  <c r="AJ82" i="157"/>
  <c r="BA82" i="157" s="1"/>
  <c r="AZ104" i="157"/>
  <c r="AJ113" i="157"/>
  <c r="BA113" i="157" s="1"/>
  <c r="AJ116" i="157"/>
  <c r="BA116" i="157" s="1"/>
  <c r="AO121" i="157"/>
  <c r="AZ127" i="157"/>
  <c r="AY127" i="157"/>
  <c r="AW127" i="157"/>
  <c r="AV127" i="157"/>
  <c r="AO127" i="157"/>
  <c r="AN127" i="157"/>
  <c r="AK127" i="157"/>
  <c r="AJ127" i="157"/>
  <c r="BA127" i="157" s="1"/>
  <c r="AT128" i="157"/>
  <c r="AZ128" i="157" s="1"/>
  <c r="AL134" i="157"/>
  <c r="AH139" i="157"/>
  <c r="AO139" i="157" s="1"/>
  <c r="AX152" i="157"/>
  <c r="AK154" i="157"/>
  <c r="BA162" i="157"/>
  <c r="BA168" i="157"/>
  <c r="BA189" i="157"/>
  <c r="AZ210" i="157"/>
  <c r="AO210" i="157"/>
  <c r="AK210" i="157"/>
  <c r="AY210" i="157"/>
  <c r="AW210" i="157"/>
  <c r="AV210" i="157"/>
  <c r="AM210" i="157"/>
  <c r="AL210" i="157"/>
  <c r="AL82" i="157"/>
  <c r="AL97" i="157"/>
  <c r="AL113" i="157"/>
  <c r="AJ115" i="157"/>
  <c r="BA115" i="157" s="1"/>
  <c r="AL116" i="157"/>
  <c r="AW133" i="157"/>
  <c r="AV133" i="157"/>
  <c r="AO133" i="157"/>
  <c r="AN133" i="157"/>
  <c r="AM133" i="157"/>
  <c r="AL133" i="157"/>
  <c r="AK133" i="157"/>
  <c r="AJ133" i="157"/>
  <c r="BA133" i="157" s="1"/>
  <c r="AZ141" i="157"/>
  <c r="AX141" i="157"/>
  <c r="AW141" i="157"/>
  <c r="AV141" i="157"/>
  <c r="AO141" i="157"/>
  <c r="AN141" i="157"/>
  <c r="AK141" i="157"/>
  <c r="AJ141" i="157"/>
  <c r="BA141" i="157" s="1"/>
  <c r="AZ152" i="157"/>
  <c r="AL237" i="157"/>
  <c r="AZ267" i="157"/>
  <c r="AY267" i="157"/>
  <c r="AX267" i="157"/>
  <c r="AO267" i="157"/>
  <c r="AN267" i="157"/>
  <c r="AM267" i="157"/>
  <c r="AK267" i="157"/>
  <c r="AW267" i="157"/>
  <c r="AV267" i="157"/>
  <c r="AL267" i="157"/>
  <c r="AJ267" i="157"/>
  <c r="BA267" i="157" s="1"/>
  <c r="AZ295" i="157"/>
  <c r="AM82" i="157"/>
  <c r="AM97" i="157"/>
  <c r="AM113" i="157"/>
  <c r="AK115" i="157"/>
  <c r="AM116" i="157"/>
  <c r="AT131" i="157"/>
  <c r="AZ131" i="157" s="1"/>
  <c r="AT142" i="157"/>
  <c r="AZ142" i="157" s="1"/>
  <c r="AX147" i="157"/>
  <c r="AY147" i="157"/>
  <c r="AV147" i="157"/>
  <c r="AL147" i="157"/>
  <c r="AK147" i="157"/>
  <c r="BA174" i="157"/>
  <c r="BA183" i="157"/>
  <c r="AL218" i="157"/>
  <c r="AV240" i="157"/>
  <c r="AM250" i="157"/>
  <c r="AZ276" i="157"/>
  <c r="AY276" i="157"/>
  <c r="AX276" i="157"/>
  <c r="AW276" i="157"/>
  <c r="AO276" i="157"/>
  <c r="AK276" i="157"/>
  <c r="AJ276" i="157"/>
  <c r="BA276" i="157" s="1"/>
  <c r="AV276" i="157"/>
  <c r="AN276" i="157"/>
  <c r="AM276" i="157"/>
  <c r="AN82" i="157"/>
  <c r="AN97" i="157"/>
  <c r="AL115" i="157"/>
  <c r="AN116" i="157"/>
  <c r="BA136" i="157"/>
  <c r="AK153" i="157"/>
  <c r="AZ153" i="157"/>
  <c r="AY153" i="157"/>
  <c r="AX153" i="157"/>
  <c r="AV153" i="157"/>
  <c r="AN153" i="157"/>
  <c r="AM153" i="157"/>
  <c r="AL153" i="157"/>
  <c r="AO161" i="157"/>
  <c r="AK161" i="157"/>
  <c r="AZ161" i="157"/>
  <c r="AY161" i="157"/>
  <c r="AX161" i="157"/>
  <c r="AW161" i="157"/>
  <c r="AV161" i="157"/>
  <c r="AM161" i="157"/>
  <c r="AL161" i="157"/>
  <c r="BA194" i="157"/>
  <c r="AJ197" i="157"/>
  <c r="BA197" i="157" s="1"/>
  <c r="AM218" i="157"/>
  <c r="AL282" i="157"/>
  <c r="AO296" i="157"/>
  <c r="AN296" i="157"/>
  <c r="AM296" i="157"/>
  <c r="AL296" i="157"/>
  <c r="AK296" i="157"/>
  <c r="AZ296" i="157"/>
  <c r="AY296" i="157"/>
  <c r="AX296" i="157"/>
  <c r="AW296" i="157"/>
  <c r="AV296" i="157"/>
  <c r="AJ296" i="157"/>
  <c r="BA296" i="157" s="1"/>
  <c r="AK93" i="157"/>
  <c r="AV103" i="157"/>
  <c r="AJ108" i="157"/>
  <c r="BA108" i="157" s="1"/>
  <c r="AM115" i="157"/>
  <c r="AO116" i="157"/>
  <c r="AT118" i="157"/>
  <c r="AZ118" i="157" s="1"/>
  <c r="AV123" i="157"/>
  <c r="AJ124" i="157"/>
  <c r="BA124" i="157" s="1"/>
  <c r="AK151" i="157"/>
  <c r="BA156" i="157"/>
  <c r="AT162" i="157"/>
  <c r="AZ162" i="157" s="1"/>
  <c r="AX164" i="157"/>
  <c r="AN164" i="157"/>
  <c r="AM164" i="157"/>
  <c r="AK164" i="157"/>
  <c r="AJ164" i="157"/>
  <c r="BA164" i="157" s="1"/>
  <c r="AX188" i="157"/>
  <c r="AO188" i="157"/>
  <c r="AK188" i="157"/>
  <c r="AJ188" i="157"/>
  <c r="BA188" i="157" s="1"/>
  <c r="AZ188" i="157"/>
  <c r="AY188" i="157"/>
  <c r="AW188" i="157"/>
  <c r="AV188" i="157"/>
  <c r="AN188" i="157"/>
  <c r="AM188" i="157"/>
  <c r="BA301" i="157"/>
  <c r="AK91" i="157"/>
  <c r="AM93" i="157"/>
  <c r="AX103" i="157"/>
  <c r="AL108" i="157"/>
  <c r="AX121" i="157"/>
  <c r="AN124" i="157"/>
  <c r="AO138" i="157"/>
  <c r="AM138" i="157"/>
  <c r="AL138" i="157"/>
  <c r="AK138" i="157"/>
  <c r="AH147" i="157"/>
  <c r="AO147" i="157" s="1"/>
  <c r="AZ229" i="157"/>
  <c r="AL247" i="157"/>
  <c r="BA272" i="157"/>
  <c r="AL91" i="157"/>
  <c r="AN93" i="157"/>
  <c r="AY103" i="157"/>
  <c r="AM108" i="157"/>
  <c r="AO124" i="157"/>
  <c r="AZ135" i="157"/>
  <c r="AX135" i="157"/>
  <c r="AW135" i="157"/>
  <c r="AV135" i="157"/>
  <c r="AO135" i="157"/>
  <c r="AN135" i="157"/>
  <c r="AK135" i="157"/>
  <c r="AJ135" i="157"/>
  <c r="BA135" i="157" s="1"/>
  <c r="AH150" i="157"/>
  <c r="AO150" i="157" s="1"/>
  <c r="AH153" i="157"/>
  <c r="AO153" i="157" s="1"/>
  <c r="AX155" i="157"/>
  <c r="AV155" i="157"/>
  <c r="AO155" i="157"/>
  <c r="AJ155" i="157"/>
  <c r="BA155" i="157" s="1"/>
  <c r="AM186" i="157"/>
  <c r="AO193" i="157"/>
  <c r="AK193" i="157"/>
  <c r="AZ193" i="157"/>
  <c r="AY193" i="157"/>
  <c r="AX193" i="157"/>
  <c r="AW193" i="157"/>
  <c r="AV193" i="157"/>
  <c r="AM193" i="157"/>
  <c r="AL193" i="157"/>
  <c r="AX196" i="157"/>
  <c r="AO196" i="157"/>
  <c r="AK196" i="157"/>
  <c r="AJ196" i="157"/>
  <c r="BA196" i="157" s="1"/>
  <c r="AW196" i="157"/>
  <c r="AV196" i="157"/>
  <c r="AN196" i="157"/>
  <c r="AM196" i="157"/>
  <c r="AL196" i="157"/>
  <c r="BA215" i="157"/>
  <c r="AL244" i="157"/>
  <c r="AN247" i="157"/>
  <c r="AK89" i="157"/>
  <c r="AM91" i="157"/>
  <c r="AO93" i="157"/>
  <c r="AN108" i="157"/>
  <c r="AN158" i="157"/>
  <c r="AM158" i="157"/>
  <c r="AK158" i="157"/>
  <c r="AJ158" i="157"/>
  <c r="BA158" i="157" s="1"/>
  <c r="AZ158" i="157"/>
  <c r="AZ165" i="157"/>
  <c r="AJ210" i="157"/>
  <c r="BA210" i="157" s="1"/>
  <c r="AV225" i="157"/>
  <c r="AO225" i="157"/>
  <c r="AK225" i="157"/>
  <c r="AJ225" i="157"/>
  <c r="BA225" i="157" s="1"/>
  <c r="AZ225" i="157"/>
  <c r="AY225" i="157"/>
  <c r="AX225" i="157"/>
  <c r="AW225" i="157"/>
  <c r="AN225" i="157"/>
  <c r="AM225" i="157"/>
  <c r="AL225" i="157"/>
  <c r="AM244" i="157"/>
  <c r="AN303" i="157"/>
  <c r="AM303" i="157"/>
  <c r="AK303" i="157"/>
  <c r="AJ303" i="157"/>
  <c r="BA303" i="157" s="1"/>
  <c r="AY303" i="157"/>
  <c r="AX303" i="157"/>
  <c r="AW303" i="157"/>
  <c r="AV303" i="157"/>
  <c r="AO303" i="157"/>
  <c r="AL303" i="157"/>
  <c r="AL89" i="157"/>
  <c r="AN91" i="157"/>
  <c r="AJ104" i="157"/>
  <c r="BA104" i="157" s="1"/>
  <c r="AO108" i="157"/>
  <c r="AJ109" i="157"/>
  <c r="BA109" i="157" s="1"/>
  <c r="AV113" i="157"/>
  <c r="AV126" i="157"/>
  <c r="AO126" i="157"/>
  <c r="AN126" i="157"/>
  <c r="AM126" i="157"/>
  <c r="AK126" i="157"/>
  <c r="AJ126" i="157"/>
  <c r="BA126" i="157" s="1"/>
  <c r="AL127" i="157"/>
  <c r="AZ197" i="157"/>
  <c r="AN210" i="157"/>
  <c r="AV233" i="157"/>
  <c r="AO233" i="157"/>
  <c r="AK233" i="157"/>
  <c r="AJ233" i="157"/>
  <c r="BA233" i="157" s="1"/>
  <c r="AZ233" i="157"/>
  <c r="AX233" i="157"/>
  <c r="AW233" i="157"/>
  <c r="AM233" i="157"/>
  <c r="AL233" i="157"/>
  <c r="BA291" i="157"/>
  <c r="AO177" i="157"/>
  <c r="AK177" i="157"/>
  <c r="AJ198" i="157"/>
  <c r="BA198" i="157" s="1"/>
  <c r="AJ203" i="157"/>
  <c r="BA203" i="157" s="1"/>
  <c r="AX253" i="157"/>
  <c r="AW253" i="157"/>
  <c r="AV253" i="157"/>
  <c r="AO253" i="157"/>
  <c r="AN253" i="157"/>
  <c r="AM253" i="157"/>
  <c r="AZ259" i="157"/>
  <c r="AY259" i="157"/>
  <c r="AX259" i="157"/>
  <c r="AO259" i="157"/>
  <c r="AN259" i="157"/>
  <c r="AM259" i="157"/>
  <c r="AK259" i="157"/>
  <c r="AX144" i="157"/>
  <c r="AV156" i="157"/>
  <c r="AL167" i="157"/>
  <c r="AV174" i="157"/>
  <c r="AX181" i="157"/>
  <c r="AO181" i="157"/>
  <c r="AN181" i="157"/>
  <c r="AO198" i="157"/>
  <c r="AX205" i="157"/>
  <c r="AV205" i="157"/>
  <c r="AO205" i="157"/>
  <c r="AN205" i="157"/>
  <c r="AM205" i="157"/>
  <c r="AX213" i="157"/>
  <c r="AV213" i="157"/>
  <c r="AO213" i="157"/>
  <c r="AN213" i="157"/>
  <c r="AM213" i="157"/>
  <c r="AV217" i="157"/>
  <c r="AO217" i="157"/>
  <c r="AK217" i="157"/>
  <c r="AJ217" i="157"/>
  <c r="BA217" i="157" s="1"/>
  <c r="BA270" i="157"/>
  <c r="AW273" i="157"/>
  <c r="AV273" i="157"/>
  <c r="AO273" i="157"/>
  <c r="AM273" i="157"/>
  <c r="AL273" i="157"/>
  <c r="AK273" i="157"/>
  <c r="AJ273" i="157"/>
  <c r="BA273" i="157" s="1"/>
  <c r="AN287" i="157"/>
  <c r="AM287" i="157"/>
  <c r="AK287" i="157"/>
  <c r="AJ287" i="157"/>
  <c r="BA287" i="157" s="1"/>
  <c r="AX287" i="157"/>
  <c r="AW287" i="157"/>
  <c r="AV287" i="157"/>
  <c r="AZ298" i="157"/>
  <c r="AX298" i="157"/>
  <c r="AW298" i="157"/>
  <c r="AV298" i="157"/>
  <c r="AO298" i="157"/>
  <c r="AN298" i="157"/>
  <c r="AK298" i="157"/>
  <c r="AJ298" i="157"/>
  <c r="BA298" i="157" s="1"/>
  <c r="AT155" i="157"/>
  <c r="AZ155" i="157" s="1"/>
  <c r="AM167" i="157"/>
  <c r="AX191" i="157"/>
  <c r="AW191" i="157"/>
  <c r="AV209" i="157"/>
  <c r="AO209" i="157"/>
  <c r="AK209" i="157"/>
  <c r="AK232" i="157"/>
  <c r="AZ232" i="157"/>
  <c r="AX236" i="157"/>
  <c r="AW236" i="157"/>
  <c r="AO236" i="157"/>
  <c r="AK236" i="157"/>
  <c r="AJ236" i="157"/>
  <c r="BA236" i="157" s="1"/>
  <c r="BA293" i="157"/>
  <c r="AV168" i="157"/>
  <c r="AW203" i="157"/>
  <c r="AK224" i="157"/>
  <c r="AZ224" i="157"/>
  <c r="AX228" i="157"/>
  <c r="AW228" i="157"/>
  <c r="AO228" i="157"/>
  <c r="AK228" i="157"/>
  <c r="AJ228" i="157"/>
  <c r="BA228" i="157" s="1"/>
  <c r="AW281" i="157"/>
  <c r="AV281" i="157"/>
  <c r="AO281" i="157"/>
  <c r="AM281" i="157"/>
  <c r="AL281" i="157"/>
  <c r="AK281" i="157"/>
  <c r="AJ281" i="157"/>
  <c r="BA281" i="157" s="1"/>
  <c r="AZ308" i="157"/>
  <c r="AY308" i="157"/>
  <c r="AX308" i="157"/>
  <c r="AW308" i="157"/>
  <c r="AV308" i="157"/>
  <c r="AO308" i="157"/>
  <c r="AN308" i="157"/>
  <c r="AM308" i="157"/>
  <c r="AL308" i="157"/>
  <c r="AK308" i="157"/>
  <c r="AJ308" i="157"/>
  <c r="BA308" i="157" s="1"/>
  <c r="AN311" i="157"/>
  <c r="AM311" i="157"/>
  <c r="AK311" i="157"/>
  <c r="AJ311" i="157"/>
  <c r="BA311" i="157" s="1"/>
  <c r="AZ311" i="157"/>
  <c r="AY311" i="157"/>
  <c r="AX311" i="157"/>
  <c r="AW311" i="157"/>
  <c r="AV311" i="157"/>
  <c r="AO311" i="157"/>
  <c r="BA318" i="157"/>
  <c r="AO145" i="157"/>
  <c r="AK145" i="157"/>
  <c r="AW168" i="157"/>
  <c r="AO170" i="157"/>
  <c r="AK170" i="157"/>
  <c r="AJ177" i="157"/>
  <c r="BA177" i="157" s="1"/>
  <c r="AJ192" i="157"/>
  <c r="BA192" i="157" s="1"/>
  <c r="AK200" i="157"/>
  <c r="AZ200" i="157"/>
  <c r="AV249" i="157"/>
  <c r="AO249" i="157"/>
  <c r="AL249" i="157"/>
  <c r="AK249" i="157"/>
  <c r="AJ249" i="157"/>
  <c r="BA249" i="157" s="1"/>
  <c r="AJ253" i="157"/>
  <c r="BA253" i="157" s="1"/>
  <c r="AJ259" i="157"/>
  <c r="BA259" i="157" s="1"/>
  <c r="AO264" i="157"/>
  <c r="AN264" i="157"/>
  <c r="AM264" i="157"/>
  <c r="AL264" i="157"/>
  <c r="AK264" i="157"/>
  <c r="AZ264" i="157"/>
  <c r="AZ300" i="157"/>
  <c r="AY300" i="157"/>
  <c r="AX300" i="157"/>
  <c r="AW300" i="157"/>
  <c r="AO300" i="157"/>
  <c r="AN300" i="157"/>
  <c r="AK300" i="157"/>
  <c r="AJ300" i="157"/>
  <c r="BA300" i="157" s="1"/>
  <c r="AX175" i="157"/>
  <c r="AW175" i="157"/>
  <c r="AW198" i="157"/>
  <c r="AK216" i="157"/>
  <c r="AZ216" i="157"/>
  <c r="AX220" i="157"/>
  <c r="AW220" i="157"/>
  <c r="AO220" i="157"/>
  <c r="AK220" i="157"/>
  <c r="AJ220" i="157"/>
  <c r="BA220" i="157" s="1"/>
  <c r="AZ275" i="157"/>
  <c r="AY275" i="157"/>
  <c r="AX275" i="157"/>
  <c r="AV275" i="157"/>
  <c r="AO275" i="157"/>
  <c r="AN275" i="157"/>
  <c r="AM275" i="157"/>
  <c r="AK275" i="157"/>
  <c r="AZ168" i="157"/>
  <c r="AN177" i="157"/>
  <c r="AX180" i="157"/>
  <c r="AO180" i="157"/>
  <c r="AK180" i="157"/>
  <c r="AJ180" i="157"/>
  <c r="BA180" i="157" s="1"/>
  <c r="AO185" i="157"/>
  <c r="AK185" i="157"/>
  <c r="AN192" i="157"/>
  <c r="AY198" i="157"/>
  <c r="AK208" i="157"/>
  <c r="AZ208" i="157"/>
  <c r="BA246" i="157"/>
  <c r="AN255" i="157"/>
  <c r="AM255" i="157"/>
  <c r="AK255" i="157"/>
  <c r="AJ255" i="157"/>
  <c r="BA255" i="157" s="1"/>
  <c r="AX255" i="157"/>
  <c r="AW255" i="157"/>
  <c r="AV255" i="157"/>
  <c r="BA286" i="157"/>
  <c r="AW289" i="157"/>
  <c r="AV289" i="157"/>
  <c r="AO289" i="157"/>
  <c r="AM289" i="157"/>
  <c r="AL289" i="157"/>
  <c r="AK289" i="157"/>
  <c r="AJ289" i="157"/>
  <c r="BA289" i="157" s="1"/>
  <c r="AY129" i="157"/>
  <c r="AY136" i="157"/>
  <c r="AT147" i="157"/>
  <c r="AZ147" i="157" s="1"/>
  <c r="AX163" i="157"/>
  <c r="AO163" i="157"/>
  <c r="AV167" i="157"/>
  <c r="AO192" i="157"/>
  <c r="AX195" i="157"/>
  <c r="AO195" i="157"/>
  <c r="AK195" i="157"/>
  <c r="AZ198" i="157"/>
  <c r="AX204" i="157"/>
  <c r="AO204" i="157"/>
  <c r="AK204" i="157"/>
  <c r="AJ204" i="157"/>
  <c r="BA204" i="157" s="1"/>
  <c r="AM231" i="157"/>
  <c r="AX231" i="157"/>
  <c r="AW231" i="157"/>
  <c r="AV231" i="157"/>
  <c r="AX235" i="157"/>
  <c r="AO235" i="157"/>
  <c r="AM235" i="157"/>
  <c r="AK235" i="157"/>
  <c r="AZ258" i="157"/>
  <c r="AX258" i="157"/>
  <c r="AW258" i="157"/>
  <c r="AV258" i="157"/>
  <c r="AO258" i="157"/>
  <c r="AN258" i="157"/>
  <c r="AK258" i="157"/>
  <c r="AJ258" i="157"/>
  <c r="BA258" i="157" s="1"/>
  <c r="AL287" i="157"/>
  <c r="AW167" i="157"/>
  <c r="AJ205" i="157"/>
  <c r="BA205" i="157" s="1"/>
  <c r="AX212" i="157"/>
  <c r="AW212" i="157"/>
  <c r="AO212" i="157"/>
  <c r="AK212" i="157"/>
  <c r="AJ212" i="157"/>
  <c r="BA212" i="157" s="1"/>
  <c r="AJ213" i="157"/>
  <c r="BA213" i="157" s="1"/>
  <c r="AL217" i="157"/>
  <c r="AL236" i="157"/>
  <c r="AX245" i="157"/>
  <c r="AW245" i="157"/>
  <c r="AV245" i="157"/>
  <c r="AO245" i="157"/>
  <c r="AN245" i="157"/>
  <c r="AM245" i="157"/>
  <c r="AN273" i="157"/>
  <c r="AO287" i="157"/>
  <c r="AL298" i="157"/>
  <c r="AJ139" i="157"/>
  <c r="BA139" i="157" s="1"/>
  <c r="AX167" i="157"/>
  <c r="AO169" i="157"/>
  <c r="AK169" i="157"/>
  <c r="AJ176" i="157"/>
  <c r="BA176" i="157" s="1"/>
  <c r="AJ191" i="157"/>
  <c r="BA191" i="157" s="1"/>
  <c r="AJ209" i="157"/>
  <c r="BA209" i="157" s="1"/>
  <c r="AJ232" i="157"/>
  <c r="BA232" i="157" s="1"/>
  <c r="AM236" i="157"/>
  <c r="AZ242" i="157"/>
  <c r="AX242" i="157"/>
  <c r="AW242" i="157"/>
  <c r="AO242" i="157"/>
  <c r="AN242" i="157"/>
  <c r="AK242" i="157"/>
  <c r="AJ242" i="157"/>
  <c r="BA242" i="157" s="1"/>
  <c r="AM298" i="157"/>
  <c r="BA310" i="157"/>
  <c r="BA325" i="157"/>
  <c r="AK139" i="157"/>
  <c r="AY167" i="157"/>
  <c r="AL176" i="157"/>
  <c r="AK191" i="157"/>
  <c r="AX199" i="157"/>
  <c r="AW199" i="157"/>
  <c r="AV199" i="157"/>
  <c r="AL205" i="157"/>
  <c r="AL209" i="157"/>
  <c r="AL213" i="157"/>
  <c r="AN217" i="157"/>
  <c r="AM223" i="157"/>
  <c r="AX223" i="157"/>
  <c r="AW223" i="157"/>
  <c r="AV223" i="157"/>
  <c r="AX227" i="157"/>
  <c r="AO227" i="157"/>
  <c r="AM227" i="157"/>
  <c r="AK227" i="157"/>
  <c r="AL232" i="157"/>
  <c r="AN236" i="157"/>
  <c r="AV259" i="157"/>
  <c r="AO272" i="157"/>
  <c r="AN272" i="157"/>
  <c r="AM272" i="157"/>
  <c r="AL272" i="157"/>
  <c r="AK272" i="157"/>
  <c r="AZ272" i="157"/>
  <c r="BA278" i="157"/>
  <c r="AZ283" i="157"/>
  <c r="AY283" i="157"/>
  <c r="AX283" i="157"/>
  <c r="AV283" i="157"/>
  <c r="AO283" i="157"/>
  <c r="AN283" i="157"/>
  <c r="AM283" i="157"/>
  <c r="AK283" i="157"/>
  <c r="AW297" i="157"/>
  <c r="AV297" i="157"/>
  <c r="AO297" i="157"/>
  <c r="AM297" i="157"/>
  <c r="AL297" i="157"/>
  <c r="AK297" i="157"/>
  <c r="AJ297" i="157"/>
  <c r="BA297" i="157" s="1"/>
  <c r="AX297" i="157"/>
  <c r="AO320" i="157"/>
  <c r="AN320" i="157"/>
  <c r="AM320" i="157"/>
  <c r="AL320" i="157"/>
  <c r="AK320" i="157"/>
  <c r="AJ320" i="157"/>
  <c r="BA320" i="157" s="1"/>
  <c r="AZ320" i="157"/>
  <c r="AY320" i="157"/>
  <c r="AO130" i="157"/>
  <c r="AO137" i="157"/>
  <c r="AK137" i="157"/>
  <c r="AL139" i="157"/>
  <c r="AM176" i="157"/>
  <c r="AX189" i="157"/>
  <c r="AO189" i="157"/>
  <c r="AN189" i="157"/>
  <c r="AL191" i="157"/>
  <c r="AM209" i="157"/>
  <c r="AL228" i="157"/>
  <c r="AM232" i="157"/>
  <c r="AZ238" i="157"/>
  <c r="AX238" i="157"/>
  <c r="AY253" i="157"/>
  <c r="AW259" i="157"/>
  <c r="AL311" i="157"/>
  <c r="AZ315" i="157"/>
  <c r="AY315" i="157"/>
  <c r="AX315" i="157"/>
  <c r="AV315" i="157"/>
  <c r="AO315" i="157"/>
  <c r="AN315" i="157"/>
  <c r="AM315" i="157"/>
  <c r="AK315" i="157"/>
  <c r="AJ315" i="157"/>
  <c r="BA315" i="157" s="1"/>
  <c r="AN139" i="157"/>
  <c r="AJ145" i="157"/>
  <c r="BA145" i="157" s="1"/>
  <c r="AO162" i="157"/>
  <c r="AJ170" i="157"/>
  <c r="BA170" i="157" s="1"/>
  <c r="AO176" i="157"/>
  <c r="AW177" i="157"/>
  <c r="AX179" i="157"/>
  <c r="AO179" i="157"/>
  <c r="AK179" i="157"/>
  <c r="AN191" i="157"/>
  <c r="AV192" i="157"/>
  <c r="AO194" i="157"/>
  <c r="AK194" i="157"/>
  <c r="AJ200" i="157"/>
  <c r="BA200" i="157" s="1"/>
  <c r="AM215" i="157"/>
  <c r="AX215" i="157"/>
  <c r="AW215" i="157"/>
  <c r="AV215" i="157"/>
  <c r="AX219" i="157"/>
  <c r="AO219" i="157"/>
  <c r="AM219" i="157"/>
  <c r="AK219" i="157"/>
  <c r="AL224" i="157"/>
  <c r="AN228" i="157"/>
  <c r="AO232" i="157"/>
  <c r="AM249" i="157"/>
  <c r="AY260" i="157"/>
  <c r="AX260" i="157"/>
  <c r="AW260" i="157"/>
  <c r="AO260" i="157"/>
  <c r="AK260" i="157"/>
  <c r="AJ260" i="157"/>
  <c r="BA260" i="157" s="1"/>
  <c r="AJ264" i="157"/>
  <c r="BA264" i="157" s="1"/>
  <c r="AM300" i="157"/>
  <c r="AL170" i="157"/>
  <c r="AX177" i="157"/>
  <c r="AO191" i="157"/>
  <c r="AW192" i="157"/>
  <c r="AL200" i="157"/>
  <c r="AM207" i="157"/>
  <c r="AX207" i="157"/>
  <c r="AW207" i="157"/>
  <c r="AV207" i="157"/>
  <c r="AL220" i="157"/>
  <c r="AZ230" i="157"/>
  <c r="AX230" i="157"/>
  <c r="AX251" i="157"/>
  <c r="AO251" i="157"/>
  <c r="AN251" i="157"/>
  <c r="AM251" i="157"/>
  <c r="AK251" i="157"/>
  <c r="BA254" i="157"/>
  <c r="AZ266" i="157"/>
  <c r="AX266" i="157"/>
  <c r="AW266" i="157"/>
  <c r="AV266" i="157"/>
  <c r="AO266" i="157"/>
  <c r="AN266" i="157"/>
  <c r="AK266" i="157"/>
  <c r="AJ266" i="157"/>
  <c r="BA266" i="157" s="1"/>
  <c r="AX273" i="157"/>
  <c r="AO280" i="157"/>
  <c r="AN280" i="157"/>
  <c r="AM280" i="157"/>
  <c r="AL280" i="157"/>
  <c r="AK280" i="157"/>
  <c r="AZ280" i="157"/>
  <c r="AY287" i="157"/>
  <c r="AZ291" i="157"/>
  <c r="AY291" i="157"/>
  <c r="AX291" i="157"/>
  <c r="AV291" i="157"/>
  <c r="AO291" i="157"/>
  <c r="AN291" i="157"/>
  <c r="AM291" i="157"/>
  <c r="AK291" i="157"/>
  <c r="AX203" i="157"/>
  <c r="AO203" i="157"/>
  <c r="AM203" i="157"/>
  <c r="AK203" i="157"/>
  <c r="AJ216" i="157"/>
  <c r="BA216" i="157" s="1"/>
  <c r="AM220" i="157"/>
  <c r="AN224" i="157"/>
  <c r="AN263" i="157"/>
  <c r="AM263" i="157"/>
  <c r="AK263" i="157"/>
  <c r="AJ263" i="157"/>
  <c r="BA263" i="157" s="1"/>
  <c r="AX263" i="157"/>
  <c r="AW263" i="157"/>
  <c r="AV263" i="157"/>
  <c r="AY273" i="157"/>
  <c r="AJ275" i="157"/>
  <c r="BA275" i="157" s="1"/>
  <c r="AZ287" i="157"/>
  <c r="AY298" i="157"/>
  <c r="AJ131" i="157"/>
  <c r="BA131" i="157" s="1"/>
  <c r="AN145" i="157"/>
  <c r="AN170" i="157"/>
  <c r="AX173" i="157"/>
  <c r="AO173" i="157"/>
  <c r="AN173" i="157"/>
  <c r="AK175" i="157"/>
  <c r="AZ177" i="157"/>
  <c r="AL180" i="157"/>
  <c r="AJ185" i="157"/>
  <c r="BA185" i="157" s="1"/>
  <c r="AY192" i="157"/>
  <c r="AN200" i="157"/>
  <c r="AL204" i="157"/>
  <c r="AW205" i="157"/>
  <c r="AJ208" i="157"/>
  <c r="BA208" i="157" s="1"/>
  <c r="AX211" i="157"/>
  <c r="AO211" i="157"/>
  <c r="AM211" i="157"/>
  <c r="AK211" i="157"/>
  <c r="AW213" i="157"/>
  <c r="AL216" i="157"/>
  <c r="AW217" i="157"/>
  <c r="AN220" i="157"/>
  <c r="AO224" i="157"/>
  <c r="AZ234" i="157"/>
  <c r="AO234" i="157"/>
  <c r="AN234" i="157"/>
  <c r="AK234" i="157"/>
  <c r="AV236" i="157"/>
  <c r="AL255" i="157"/>
  <c r="AL258" i="157"/>
  <c r="AZ273" i="157"/>
  <c r="AL275" i="157"/>
  <c r="AN289" i="157"/>
  <c r="AZ307" i="157"/>
  <c r="AY307" i="157"/>
  <c r="AX307" i="157"/>
  <c r="AV307" i="157"/>
  <c r="AO307" i="157"/>
  <c r="AN307" i="157"/>
  <c r="AM307" i="157"/>
  <c r="AK307" i="157"/>
  <c r="AJ307" i="157"/>
  <c r="BA307" i="157" s="1"/>
  <c r="AJ163" i="157"/>
  <c r="BA163" i="157" s="1"/>
  <c r="AL175" i="157"/>
  <c r="AM180" i="157"/>
  <c r="AV181" i="157"/>
  <c r="AL185" i="157"/>
  <c r="AZ192" i="157"/>
  <c r="AJ195" i="157"/>
  <c r="BA195" i="157" s="1"/>
  <c r="AO200" i="157"/>
  <c r="AM204" i="157"/>
  <c r="AY205" i="157"/>
  <c r="AL208" i="157"/>
  <c r="AL212" i="157"/>
  <c r="AY213" i="157"/>
  <c r="AM216" i="157"/>
  <c r="AX217" i="157"/>
  <c r="AZ222" i="157"/>
  <c r="AX222" i="157"/>
  <c r="AJ231" i="157"/>
  <c r="BA231" i="157" s="1"/>
  <c r="AJ235" i="157"/>
  <c r="BA235" i="157" s="1"/>
  <c r="AY236" i="157"/>
  <c r="AV241" i="157"/>
  <c r="AO241" i="157"/>
  <c r="AK241" i="157"/>
  <c r="AJ241" i="157"/>
  <c r="BA241" i="157" s="1"/>
  <c r="AO255" i="157"/>
  <c r="AW257" i="157"/>
  <c r="AV257" i="157"/>
  <c r="AO257" i="157"/>
  <c r="AL257" i="157"/>
  <c r="AK257" i="157"/>
  <c r="AJ257" i="157"/>
  <c r="BA257" i="157" s="1"/>
  <c r="AM258" i="157"/>
  <c r="AZ299" i="157"/>
  <c r="AY299" i="157"/>
  <c r="AX299" i="157"/>
  <c r="AV299" i="157"/>
  <c r="AO299" i="157"/>
  <c r="AN299" i="157"/>
  <c r="AM299" i="157"/>
  <c r="AK299" i="157"/>
  <c r="AJ299" i="157"/>
  <c r="BA299" i="157" s="1"/>
  <c r="AN327" i="157"/>
  <c r="AM327" i="157"/>
  <c r="AL327" i="157"/>
  <c r="AK327" i="157"/>
  <c r="AJ327" i="157"/>
  <c r="BA327" i="157" s="1"/>
  <c r="AZ327" i="157"/>
  <c r="AY327" i="157"/>
  <c r="AX327" i="157"/>
  <c r="AW327" i="157"/>
  <c r="AV327" i="157"/>
  <c r="AO327" i="157"/>
  <c r="AM175" i="157"/>
  <c r="AN180" i="157"/>
  <c r="AW181" i="157"/>
  <c r="AX183" i="157"/>
  <c r="AW183" i="157"/>
  <c r="AM185" i="157"/>
  <c r="AL195" i="157"/>
  <c r="AN204" i="157"/>
  <c r="AZ205" i="157"/>
  <c r="AM208" i="157"/>
  <c r="AW209" i="157"/>
  <c r="AM212" i="157"/>
  <c r="AZ213" i="157"/>
  <c r="AN216" i="157"/>
  <c r="AY217" i="157"/>
  <c r="AK231" i="157"/>
  <c r="AL235" i="157"/>
  <c r="AZ236" i="157"/>
  <c r="AL242" i="157"/>
  <c r="AJ245" i="157"/>
  <c r="BA245" i="157" s="1"/>
  <c r="AX281" i="157"/>
  <c r="AO288" i="157"/>
  <c r="AN288" i="157"/>
  <c r="AM288" i="157"/>
  <c r="AL288" i="157"/>
  <c r="AK288" i="157"/>
  <c r="AZ288" i="157"/>
  <c r="AO312" i="157"/>
  <c r="AN312" i="157"/>
  <c r="AM312" i="157"/>
  <c r="AL312" i="157"/>
  <c r="AK312" i="157"/>
  <c r="AZ312" i="157"/>
  <c r="AY312" i="157"/>
  <c r="AM261" i="157"/>
  <c r="AM269" i="157"/>
  <c r="AM277" i="157"/>
  <c r="AM285" i="157"/>
  <c r="AM293" i="157"/>
  <c r="AM301" i="157"/>
  <c r="AM317" i="157"/>
  <c r="AN261" i="157"/>
  <c r="AN269" i="157"/>
  <c r="AN277" i="157"/>
  <c r="AN285" i="157"/>
  <c r="AN293" i="157"/>
  <c r="AN301" i="157"/>
  <c r="AN309" i="157"/>
  <c r="AJ316" i="157"/>
  <c r="BA316" i="157" s="1"/>
  <c r="AN317" i="157"/>
  <c r="AJ324" i="157"/>
  <c r="BA324" i="157" s="1"/>
  <c r="AO261" i="157"/>
  <c r="AO269" i="157"/>
  <c r="AO277" i="157"/>
  <c r="AO285" i="157"/>
  <c r="AO293" i="157"/>
  <c r="AO301" i="157"/>
  <c r="AO309" i="157"/>
  <c r="AK316" i="157"/>
  <c r="AO317" i="157"/>
  <c r="AK324" i="157"/>
  <c r="AL316" i="157"/>
  <c r="AL324" i="157"/>
  <c r="AM316" i="157"/>
  <c r="AM324" i="157"/>
  <c r="AN316" i="157"/>
  <c r="AN324" i="157"/>
  <c r="AX254" i="157"/>
  <c r="AX262" i="157"/>
  <c r="AX270" i="157"/>
  <c r="AX286" i="157"/>
  <c r="AX294" i="157"/>
  <c r="AX302" i="157"/>
  <c r="AO316" i="157"/>
  <c r="AO324" i="157"/>
  <c r="AV261" i="157"/>
  <c r="AV269" i="157"/>
  <c r="AV277" i="157"/>
  <c r="AV285" i="157"/>
  <c r="AV317" i="157"/>
  <c r="AW261" i="157"/>
  <c r="AW269" i="157"/>
  <c r="AW277" i="157"/>
  <c r="AW285" i="157"/>
  <c r="AW301" i="157"/>
  <c r="AJ306" i="157"/>
  <c r="BA306" i="157" s="1"/>
  <c r="AW309" i="157"/>
  <c r="AJ314" i="157"/>
  <c r="BA314" i="157" s="1"/>
  <c r="AJ322" i="157"/>
  <c r="BA322" i="157" s="1"/>
  <c r="AJ330" i="157"/>
  <c r="BA330" i="157" s="1"/>
  <c r="AK306" i="157"/>
  <c r="AK314" i="157"/>
  <c r="AX317" i="157"/>
  <c r="AK322" i="157"/>
  <c r="AX325" i="157"/>
  <c r="AK330" i="157"/>
  <c r="AL330" i="157"/>
  <c r="AM314" i="157"/>
  <c r="AV316" i="157"/>
  <c r="AM322" i="157"/>
  <c r="AV324" i="157"/>
  <c r="AM330" i="157"/>
  <c r="AJ305" i="157"/>
  <c r="BA305" i="157" s="1"/>
  <c r="AN306" i="157"/>
  <c r="AJ313" i="157"/>
  <c r="BA313" i="157" s="1"/>
  <c r="AN314" i="157"/>
  <c r="AW316" i="157"/>
  <c r="AJ321" i="157"/>
  <c r="BA321" i="157" s="1"/>
  <c r="AN322" i="157"/>
  <c r="AW324" i="157"/>
  <c r="AJ329" i="157"/>
  <c r="BA329" i="157" s="1"/>
  <c r="AN330" i="157"/>
  <c r="AK305" i="157"/>
  <c r="AO306" i="157"/>
  <c r="AK313" i="157"/>
  <c r="AO314" i="157"/>
  <c r="AX316" i="157"/>
  <c r="AK321" i="157"/>
  <c r="AO322" i="157"/>
  <c r="AX324" i="157"/>
  <c r="AK329" i="157"/>
  <c r="AO330" i="157"/>
  <c r="AL305" i="157"/>
  <c r="AL313" i="157"/>
  <c r="AY316" i="157"/>
  <c r="AL321" i="157"/>
  <c r="AY324" i="157"/>
  <c r="AL329" i="157"/>
  <c r="AM305" i="157"/>
  <c r="AM313" i="157"/>
  <c r="AM321" i="157"/>
  <c r="AM329" i="157"/>
  <c r="AN321" i="157"/>
  <c r="AN329" i="157"/>
  <c r="AO305" i="157"/>
  <c r="AO313" i="157"/>
  <c r="AO321" i="157"/>
  <c r="AO329" i="157"/>
  <c r="AV306" i="157"/>
  <c r="AV314" i="157"/>
  <c r="AV322" i="157"/>
  <c r="AV330" i="157"/>
  <c r="AW306" i="157"/>
  <c r="AW314" i="157"/>
  <c r="AW322" i="157"/>
  <c r="AW330" i="157"/>
  <c r="AX306" i="157"/>
  <c r="AX314" i="157"/>
  <c r="AX322" i="157"/>
  <c r="AX330" i="157"/>
  <c r="AY322" i="157"/>
  <c r="AY330" i="157"/>
  <c r="AV305" i="157"/>
  <c r="AV313" i="157"/>
  <c r="AV321" i="157"/>
  <c r="AV329" i="157"/>
  <c r="BJ15" i="156"/>
  <c r="BL15" i="156" s="1"/>
  <c r="BL14" i="156"/>
  <c r="BO14" i="156" s="1"/>
  <c r="BQ14" i="156" s="1"/>
  <c r="BU106" i="156"/>
  <c r="BU111" i="156"/>
  <c r="BA27" i="156"/>
  <c r="BA26" i="156"/>
  <c r="BA31" i="156"/>
  <c r="AH23" i="156"/>
  <c r="BU110" i="156"/>
  <c r="AH47" i="156"/>
  <c r="AH132" i="156"/>
  <c r="AI26" i="156"/>
  <c r="AH32" i="156"/>
  <c r="AT51" i="156"/>
  <c r="AT91" i="156"/>
  <c r="AZ91" i="156" s="1"/>
  <c r="AH119" i="156"/>
  <c r="AO119" i="156" s="1"/>
  <c r="AT125" i="156"/>
  <c r="BU113" i="156"/>
  <c r="AH157" i="156"/>
  <c r="AH85" i="156"/>
  <c r="AH103" i="156"/>
  <c r="AT115" i="156"/>
  <c r="AZ115" i="156" s="1"/>
  <c r="AH121" i="156"/>
  <c r="AO121" i="156" s="1"/>
  <c r="AH137" i="156"/>
  <c r="AT32" i="156"/>
  <c r="AZ32" i="156" s="1"/>
  <c r="AT35" i="156"/>
  <c r="AZ35" i="156" s="1"/>
  <c r="AT77" i="156"/>
  <c r="AH82" i="156"/>
  <c r="AO82" i="156" s="1"/>
  <c r="AT119" i="156"/>
  <c r="AZ119" i="156" s="1"/>
  <c r="AH130" i="156"/>
  <c r="AH160" i="156"/>
  <c r="AO160" i="156" s="1"/>
  <c r="AT17" i="156"/>
  <c r="AZ17" i="156" s="1"/>
  <c r="AH50" i="156"/>
  <c r="AO50" i="156" s="1"/>
  <c r="AV115" i="156"/>
  <c r="AT62" i="156"/>
  <c r="AJ135" i="156"/>
  <c r="BA135" i="156" s="1"/>
  <c r="AV162" i="156"/>
  <c r="AH158" i="156"/>
  <c r="AO158" i="156" s="1"/>
  <c r="AV137" i="156"/>
  <c r="AH105" i="156"/>
  <c r="AO105" i="156" s="1"/>
  <c r="AH114" i="156"/>
  <c r="AO114" i="156" s="1"/>
  <c r="AW137" i="156"/>
  <c r="AN151" i="156"/>
  <c r="AY137" i="156"/>
  <c r="AV37" i="156"/>
  <c r="AK58" i="156"/>
  <c r="AY59" i="156"/>
  <c r="AT67" i="156"/>
  <c r="AW96" i="156"/>
  <c r="AT108" i="156"/>
  <c r="AX128" i="156"/>
  <c r="AH90" i="156"/>
  <c r="AX59" i="156"/>
  <c r="AW37" i="156"/>
  <c r="AL58" i="156"/>
  <c r="AH92" i="156"/>
  <c r="AX96" i="156"/>
  <c r="AW126" i="156"/>
  <c r="AZ133" i="156"/>
  <c r="CF14" i="156"/>
  <c r="AW34" i="156"/>
  <c r="AX37" i="156"/>
  <c r="AM58" i="156"/>
  <c r="AH75" i="156"/>
  <c r="AO75" i="156" s="1"/>
  <c r="AH81" i="156"/>
  <c r="AO81" i="156" s="1"/>
  <c r="AY87" i="156"/>
  <c r="AT102" i="156"/>
  <c r="AT105" i="156"/>
  <c r="AZ105" i="156" s="1"/>
  <c r="AX126" i="156"/>
  <c r="AT37" i="156"/>
  <c r="AZ37" i="156" s="1"/>
  <c r="AH55" i="156"/>
  <c r="AX34" i="156"/>
  <c r="AN58" i="156"/>
  <c r="AH78" i="156"/>
  <c r="AO78" i="156" s="1"/>
  <c r="AH89" i="156"/>
  <c r="AY126" i="156"/>
  <c r="AV151" i="156"/>
  <c r="AZ159" i="156"/>
  <c r="AV96" i="156"/>
  <c r="AY34" i="156"/>
  <c r="AO58" i="156"/>
  <c r="AK81" i="156"/>
  <c r="BU108" i="156"/>
  <c r="AH145" i="156"/>
  <c r="AV149" i="156"/>
  <c r="AW151" i="156"/>
  <c r="AO96" i="156"/>
  <c r="AH138" i="156"/>
  <c r="AW149" i="156"/>
  <c r="AY151" i="156"/>
  <c r="AV100" i="156"/>
  <c r="AH33" i="156"/>
  <c r="AO33" i="156" s="1"/>
  <c r="AJ75" i="156"/>
  <c r="BA75" i="156" s="1"/>
  <c r="AH113" i="156"/>
  <c r="AO113" i="156" s="1"/>
  <c r="AT122" i="156"/>
  <c r="AZ122" i="156" s="1"/>
  <c r="AH136" i="156"/>
  <c r="AO136" i="156" s="1"/>
  <c r="AH45" i="156"/>
  <c r="AO45" i="156" s="1"/>
  <c r="AM75" i="156"/>
  <c r="AJ89" i="156"/>
  <c r="BA89" i="156" s="1"/>
  <c r="AV95" i="156"/>
  <c r="AT161" i="156"/>
  <c r="AT21" i="156"/>
  <c r="AZ21" i="156" s="1"/>
  <c r="AT24" i="156"/>
  <c r="AZ24" i="156" s="1"/>
  <c r="AH57" i="156"/>
  <c r="AV58" i="156"/>
  <c r="AT75" i="156"/>
  <c r="AZ75" i="156" s="1"/>
  <c r="AW95" i="156"/>
  <c r="AH129" i="156"/>
  <c r="AV147" i="156"/>
  <c r="AV68" i="156"/>
  <c r="AW58" i="156"/>
  <c r="AM72" i="156"/>
  <c r="AT89" i="156"/>
  <c r="AH94" i="156"/>
  <c r="AY95" i="156"/>
  <c r="AH101" i="156"/>
  <c r="AW122" i="156"/>
  <c r="AT138" i="156"/>
  <c r="AZ138" i="156" s="1"/>
  <c r="AT145" i="156"/>
  <c r="AW147" i="156"/>
  <c r="AH31" i="156"/>
  <c r="AO31" i="156" s="1"/>
  <c r="AY58" i="156"/>
  <c r="AO60" i="156"/>
  <c r="AX122" i="156"/>
  <c r="AN137" i="156"/>
  <c r="AT18" i="156"/>
  <c r="AZ18" i="156" s="1"/>
  <c r="AZ20" i="156"/>
  <c r="AM48" i="156"/>
  <c r="AT104" i="156"/>
  <c r="AZ104" i="156" s="1"/>
  <c r="AY122" i="156"/>
  <c r="AO132" i="156"/>
  <c r="AT66" i="156"/>
  <c r="AW75" i="156"/>
  <c r="AH150" i="156"/>
  <c r="AH152" i="156"/>
  <c r="AO152" i="156" s="1"/>
  <c r="AM137" i="156"/>
  <c r="AH26" i="156"/>
  <c r="AO26" i="156" s="1"/>
  <c r="AT30" i="156"/>
  <c r="AT39" i="156"/>
  <c r="AH51" i="156"/>
  <c r="AX75" i="156"/>
  <c r="AT94" i="156"/>
  <c r="AY138" i="156"/>
  <c r="AH30" i="156"/>
  <c r="AO30" i="156" s="1"/>
  <c r="AT71" i="156"/>
  <c r="AZ71" i="156" s="1"/>
  <c r="AH86" i="156"/>
  <c r="AO86" i="156" s="1"/>
  <c r="AH99" i="156"/>
  <c r="AO99" i="156" s="1"/>
  <c r="AT112" i="156"/>
  <c r="AZ112" i="156" s="1"/>
  <c r="AT120" i="156"/>
  <c r="AZ120" i="156" s="1"/>
  <c r="AT41" i="156"/>
  <c r="AZ41" i="156" s="1"/>
  <c r="AH95" i="156"/>
  <c r="AO95" i="156" s="1"/>
  <c r="AH122" i="156"/>
  <c r="AO122" i="156" s="1"/>
  <c r="AH44" i="156"/>
  <c r="AO44" i="156" s="1"/>
  <c r="AT48" i="156"/>
  <c r="AZ48" i="156" s="1"/>
  <c r="AT74" i="156"/>
  <c r="AH83" i="156"/>
  <c r="AO83" i="156" s="1"/>
  <c r="AH162" i="156"/>
  <c r="AO162" i="156" s="1"/>
  <c r="AH17" i="156"/>
  <c r="AO17" i="156" s="1"/>
  <c r="AT34" i="156"/>
  <c r="AZ34" i="156" s="1"/>
  <c r="AH54" i="156"/>
  <c r="AO54" i="156" s="1"/>
  <c r="AH77" i="156"/>
  <c r="AT99" i="156"/>
  <c r="AZ99" i="156" s="1"/>
  <c r="AT107" i="156"/>
  <c r="AT65" i="156"/>
  <c r="AH139" i="156"/>
  <c r="AH143" i="156"/>
  <c r="AO143" i="156" s="1"/>
  <c r="AH154" i="156"/>
  <c r="AT44" i="156"/>
  <c r="AZ44" i="156" s="1"/>
  <c r="AL54" i="156"/>
  <c r="AT58" i="156"/>
  <c r="AH131" i="156"/>
  <c r="AH133" i="156"/>
  <c r="AH135" i="156"/>
  <c r="AT156" i="156"/>
  <c r="AM54" i="156"/>
  <c r="AH61" i="156"/>
  <c r="AH110" i="156"/>
  <c r="AT143" i="156"/>
  <c r="AT162" i="156"/>
  <c r="AZ162" i="156" s="1"/>
  <c r="AN54" i="156"/>
  <c r="AH106" i="156"/>
  <c r="AO106" i="156" s="1"/>
  <c r="AH73" i="156"/>
  <c r="AH98" i="156"/>
  <c r="AO98" i="156" s="1"/>
  <c r="AH109" i="156"/>
  <c r="AO109" i="156" s="1"/>
  <c r="AT111" i="156"/>
  <c r="AZ111" i="156" s="1"/>
  <c r="AT117" i="156"/>
  <c r="AK135" i="156"/>
  <c r="AT154" i="156"/>
  <c r="AT70" i="156"/>
  <c r="AZ70" i="156" s="1"/>
  <c r="AH79" i="156"/>
  <c r="AO79" i="156" s="1"/>
  <c r="AT114" i="156"/>
  <c r="AZ114" i="156" s="1"/>
  <c r="AH125" i="156"/>
  <c r="AH148" i="156"/>
  <c r="AO148" i="156" s="1"/>
  <c r="AW158" i="156"/>
  <c r="AV92" i="156"/>
  <c r="AX158" i="156"/>
  <c r="AJ110" i="156"/>
  <c r="BA110" i="156" s="1"/>
  <c r="AV119" i="156"/>
  <c r="AY158" i="156"/>
  <c r="AT26" i="156"/>
  <c r="AZ26" i="156" s="1"/>
  <c r="AJ32" i="156"/>
  <c r="AT16" i="156"/>
  <c r="AZ16" i="156" s="1"/>
  <c r="AK32" i="156"/>
  <c r="AW33" i="156"/>
  <c r="AH46" i="156"/>
  <c r="AO46" i="156" s="1"/>
  <c r="AW54" i="156"/>
  <c r="AT73" i="156"/>
  <c r="AJ105" i="156"/>
  <c r="AK110" i="156"/>
  <c r="AW119" i="156"/>
  <c r="AT127" i="156"/>
  <c r="AZ127" i="156" s="1"/>
  <c r="AT129" i="156"/>
  <c r="AZ129" i="156" s="1"/>
  <c r="AH146" i="156"/>
  <c r="AO146" i="156" s="1"/>
  <c r="AT150" i="156"/>
  <c r="AL32" i="156"/>
  <c r="AX33" i="156"/>
  <c r="AT36" i="156"/>
  <c r="AZ36" i="156" s="1"/>
  <c r="AH42" i="156"/>
  <c r="AO42" i="156" s="1"/>
  <c r="AX54" i="156"/>
  <c r="AH76" i="156"/>
  <c r="AO76" i="156" s="1"/>
  <c r="AT85" i="156"/>
  <c r="AZ85" i="156" s="1"/>
  <c r="AM91" i="156"/>
  <c r="AT98" i="156"/>
  <c r="AK105" i="156"/>
  <c r="AJ109" i="156"/>
  <c r="BA109" i="156" s="1"/>
  <c r="AL110" i="156"/>
  <c r="AH116" i="156"/>
  <c r="AX119" i="156"/>
  <c r="AN121" i="156"/>
  <c r="AY54" i="156"/>
  <c r="AL105" i="156"/>
  <c r="AK109" i="156"/>
  <c r="AM110" i="156"/>
  <c r="AY119" i="156"/>
  <c r="AW133" i="156"/>
  <c r="AT33" i="156"/>
  <c r="AZ33" i="156" s="1"/>
  <c r="AV33" i="156"/>
  <c r="AT29" i="156"/>
  <c r="AZ29" i="156" s="1"/>
  <c r="AN32" i="156"/>
  <c r="AH39" i="156"/>
  <c r="AT50" i="156"/>
  <c r="AH63" i="156"/>
  <c r="AO63" i="156" s="1"/>
  <c r="AW102" i="156"/>
  <c r="AM105" i="156"/>
  <c r="AL109" i="156"/>
  <c r="AN110" i="156"/>
  <c r="AT121" i="156"/>
  <c r="AZ121" i="156" s="1"/>
  <c r="AX133" i="156"/>
  <c r="AW19" i="156"/>
  <c r="AH56" i="156"/>
  <c r="AO56" i="156" s="1"/>
  <c r="AX102" i="156"/>
  <c r="AN105" i="156"/>
  <c r="AM109" i="156"/>
  <c r="AY133" i="156"/>
  <c r="AH140" i="156"/>
  <c r="AO140" i="156" s="1"/>
  <c r="AH144" i="156"/>
  <c r="AJ157" i="156"/>
  <c r="AX19" i="156"/>
  <c r="AY19" i="156"/>
  <c r="AH28" i="156"/>
  <c r="AO28" i="156" s="1"/>
  <c r="AT46" i="156"/>
  <c r="AZ46" i="156" s="1"/>
  <c r="AJ63" i="156"/>
  <c r="BA63" i="156" s="1"/>
  <c r="AH69" i="156"/>
  <c r="AT76" i="156"/>
  <c r="AZ76" i="156" s="1"/>
  <c r="AY102" i="156"/>
  <c r="AN109" i="156"/>
  <c r="AM116" i="156"/>
  <c r="AH142" i="156"/>
  <c r="AO142" i="156" s="1"/>
  <c r="AY152" i="156"/>
  <c r="AK157" i="156"/>
  <c r="AH15" i="156"/>
  <c r="AO15" i="156" s="1"/>
  <c r="AH18" i="156"/>
  <c r="AH24" i="156"/>
  <c r="AO24" i="156" s="1"/>
  <c r="AH35" i="156"/>
  <c r="AO35" i="156" s="1"/>
  <c r="AJ42" i="156"/>
  <c r="BA42" i="156" s="1"/>
  <c r="AT60" i="156"/>
  <c r="AZ60" i="156" s="1"/>
  <c r="AK63" i="156"/>
  <c r="AH87" i="156"/>
  <c r="AO87" i="156" s="1"/>
  <c r="AH108" i="156"/>
  <c r="AO108" i="156" s="1"/>
  <c r="AT109" i="156"/>
  <c r="AZ109" i="156" s="1"/>
  <c r="AN116" i="156"/>
  <c r="AW121" i="156"/>
  <c r="AK142" i="156"/>
  <c r="AL157" i="156"/>
  <c r="AT47" i="156"/>
  <c r="AZ47" i="156" s="1"/>
  <c r="AH64" i="156"/>
  <c r="AH38" i="156"/>
  <c r="AO38" i="156" s="1"/>
  <c r="AY50" i="156"/>
  <c r="AM63" i="156"/>
  <c r="AW91" i="156"/>
  <c r="AM101" i="156"/>
  <c r="AH104" i="156"/>
  <c r="AO104" i="156" s="1"/>
  <c r="AO116" i="156"/>
  <c r="AH118" i="156"/>
  <c r="AX121" i="156"/>
  <c r="AL142" i="156"/>
  <c r="AM157" i="156"/>
  <c r="AH159" i="156"/>
  <c r="AM32" i="156"/>
  <c r="AT15" i="156"/>
  <c r="AK42" i="156"/>
  <c r="AW32" i="156"/>
  <c r="AL42" i="156"/>
  <c r="AT63" i="156"/>
  <c r="AZ63" i="156" s="1"/>
  <c r="AH84" i="156"/>
  <c r="AO84" i="156" s="1"/>
  <c r="AY91" i="156"/>
  <c r="AN101" i="156"/>
  <c r="AV110" i="156"/>
  <c r="AT116" i="156"/>
  <c r="AZ116" i="156" s="1"/>
  <c r="AM142" i="156"/>
  <c r="AN157" i="156"/>
  <c r="AH29" i="156"/>
  <c r="AO29" i="156" s="1"/>
  <c r="AX32" i="156"/>
  <c r="AM42" i="156"/>
  <c r="AT56" i="156"/>
  <c r="AZ56" i="156" s="1"/>
  <c r="AT101" i="156"/>
  <c r="AZ101" i="156" s="1"/>
  <c r="AV109" i="156"/>
  <c r="AH115" i="156"/>
  <c r="AO115" i="156" s="1"/>
  <c r="AH128" i="156"/>
  <c r="AN142" i="156"/>
  <c r="AT157" i="156"/>
  <c r="AZ157" i="156" s="1"/>
  <c r="AT57" i="156"/>
  <c r="AZ57" i="156" s="1"/>
  <c r="AH21" i="156"/>
  <c r="AO21" i="156" s="1"/>
  <c r="AN42" i="156"/>
  <c r="AH48" i="156"/>
  <c r="AO48" i="156" s="1"/>
  <c r="AH52" i="156"/>
  <c r="AO52" i="156" s="1"/>
  <c r="AW60" i="156"/>
  <c r="AN72" i="156"/>
  <c r="AK75" i="156"/>
  <c r="AV105" i="156"/>
  <c r="AW109" i="156"/>
  <c r="AH134" i="156"/>
  <c r="AH19" i="156"/>
  <c r="AO19" i="156" s="1"/>
  <c r="AZ42" i="156"/>
  <c r="AY60" i="156"/>
  <c r="AZ87" i="156"/>
  <c r="AW105" i="156"/>
  <c r="AX109" i="156"/>
  <c r="AT118" i="156"/>
  <c r="AZ118" i="156" s="1"/>
  <c r="AH120" i="156"/>
  <c r="AO120" i="156" s="1"/>
  <c r="AJ132" i="156"/>
  <c r="BA132" i="156" s="1"/>
  <c r="AH151" i="156"/>
  <c r="AO151" i="156" s="1"/>
  <c r="AK38" i="156"/>
  <c r="AH62" i="156"/>
  <c r="AO62" i="156" s="1"/>
  <c r="AV63" i="156"/>
  <c r="AJ81" i="156"/>
  <c r="BA81" i="156" s="1"/>
  <c r="AT84" i="156"/>
  <c r="AZ84" i="156" s="1"/>
  <c r="AH93" i="156"/>
  <c r="AO93" i="156" s="1"/>
  <c r="AX105" i="156"/>
  <c r="AW116" i="156"/>
  <c r="AL132" i="156"/>
  <c r="AW28" i="156"/>
  <c r="AT31" i="156"/>
  <c r="AZ31" i="156" s="1"/>
  <c r="AL38" i="156"/>
  <c r="AW63" i="156"/>
  <c r="AY101" i="156"/>
  <c r="AH112" i="156"/>
  <c r="AO112" i="156" s="1"/>
  <c r="AX116" i="156"/>
  <c r="AN132" i="156"/>
  <c r="AV157" i="156"/>
  <c r="AX28" i="156"/>
  <c r="AH41" i="156"/>
  <c r="AO41" i="156" s="1"/>
  <c r="AV42" i="156"/>
  <c r="AI48" i="156"/>
  <c r="AX63" i="156"/>
  <c r="AM81" i="156"/>
  <c r="AV87" i="156"/>
  <c r="AT90" i="156"/>
  <c r="AZ90" i="156" s="1"/>
  <c r="AK115" i="156"/>
  <c r="AY116" i="156"/>
  <c r="AH126" i="156"/>
  <c r="AJ130" i="156"/>
  <c r="BA130" i="156" s="1"/>
  <c r="AW142" i="156"/>
  <c r="AW157" i="156"/>
  <c r="AH88" i="156"/>
  <c r="AO88" i="156" s="1"/>
  <c r="AY28" i="156"/>
  <c r="AW42" i="156"/>
  <c r="AT59" i="156"/>
  <c r="AZ59" i="156" s="1"/>
  <c r="AH68" i="156"/>
  <c r="AO68" i="156" s="1"/>
  <c r="AY72" i="156"/>
  <c r="AT81" i="156"/>
  <c r="AW87" i="156"/>
  <c r="AK120" i="156"/>
  <c r="AH124" i="156"/>
  <c r="AT126" i="156"/>
  <c r="AT128" i="156"/>
  <c r="AZ128" i="156" s="1"/>
  <c r="AT132" i="156"/>
  <c r="AZ132" i="156" s="1"/>
  <c r="AX142" i="156"/>
  <c r="AH147" i="156"/>
  <c r="AT149" i="156"/>
  <c r="AZ149" i="156" s="1"/>
  <c r="AT27" i="156"/>
  <c r="AZ27" i="156" s="1"/>
  <c r="AH27" i="156"/>
  <c r="AH34" i="156"/>
  <c r="AO34" i="156" s="1"/>
  <c r="AH37" i="156"/>
  <c r="AT38" i="156"/>
  <c r="AZ38" i="156" s="1"/>
  <c r="AH74" i="156"/>
  <c r="AO74" i="156" s="1"/>
  <c r="AT93" i="156"/>
  <c r="AZ93" i="156" s="1"/>
  <c r="AH107" i="156"/>
  <c r="AM120" i="156"/>
  <c r="AT130" i="156"/>
  <c r="AY142" i="156"/>
  <c r="AT151" i="156"/>
  <c r="AZ151" i="156" s="1"/>
  <c r="AO36" i="156"/>
  <c r="AI37" i="156"/>
  <c r="AJ17" i="156"/>
  <c r="BA17" i="156" s="1"/>
  <c r="AI132" i="156"/>
  <c r="AM141" i="156"/>
  <c r="AJ30" i="156"/>
  <c r="BA30" i="156" s="1"/>
  <c r="AJ46" i="156"/>
  <c r="BA46" i="156" s="1"/>
  <c r="AJ66" i="156"/>
  <c r="BA66" i="156" s="1"/>
  <c r="AM78" i="156"/>
  <c r="AO85" i="156"/>
  <c r="AJ98" i="156"/>
  <c r="AJ127" i="156"/>
  <c r="BA127" i="156" s="1"/>
  <c r="AO131" i="156"/>
  <c r="AK136" i="156"/>
  <c r="AW139" i="156"/>
  <c r="AN141" i="156"/>
  <c r="AX144" i="156"/>
  <c r="AL159" i="156"/>
  <c r="AZ144" i="156"/>
  <c r="AW25" i="156"/>
  <c r="AK30" i="156"/>
  <c r="AK46" i="156"/>
  <c r="AJ56" i="156"/>
  <c r="BA56" i="156" s="1"/>
  <c r="AW57" i="156"/>
  <c r="AW62" i="156"/>
  <c r="AK66" i="156"/>
  <c r="AN78" i="156"/>
  <c r="AJ85" i="156"/>
  <c r="BA85" i="156" s="1"/>
  <c r="AK98" i="156"/>
  <c r="AJ113" i="156"/>
  <c r="BA113" i="156" s="1"/>
  <c r="AJ114" i="156"/>
  <c r="BA114" i="156" s="1"/>
  <c r="AL127" i="156"/>
  <c r="AL136" i="156"/>
  <c r="AX139" i="156"/>
  <c r="AY144" i="156"/>
  <c r="AV153" i="156"/>
  <c r="AM159" i="156"/>
  <c r="AJ15" i="156"/>
  <c r="BA15" i="156" s="1"/>
  <c r="AW17" i="156"/>
  <c r="AX25" i="156"/>
  <c r="AL30" i="156"/>
  <c r="AL46" i="156"/>
  <c r="AK56" i="156"/>
  <c r="AX57" i="156"/>
  <c r="AL66" i="156"/>
  <c r="AO69" i="156"/>
  <c r="AY74" i="156"/>
  <c r="AK85" i="156"/>
  <c r="AL98" i="156"/>
  <c r="AL113" i="156"/>
  <c r="AL114" i="156"/>
  <c r="AM127" i="156"/>
  <c r="AM136" i="156"/>
  <c r="AY139" i="156"/>
  <c r="AW153" i="156"/>
  <c r="AN159" i="156"/>
  <c r="AJ52" i="156"/>
  <c r="BA52" i="156" s="1"/>
  <c r="AX153" i="156"/>
  <c r="AN148" i="156"/>
  <c r="AW21" i="156"/>
  <c r="AW52" i="156"/>
  <c r="AN113" i="156"/>
  <c r="AO127" i="156"/>
  <c r="AJ131" i="156"/>
  <c r="BA131" i="156" s="1"/>
  <c r="AY148" i="156"/>
  <c r="AJ152" i="156"/>
  <c r="BA152" i="156" s="1"/>
  <c r="AY153" i="156"/>
  <c r="AM153" i="156"/>
  <c r="AL78" i="156"/>
  <c r="AL56" i="156"/>
  <c r="AM113" i="156"/>
  <c r="AN30" i="156"/>
  <c r="AX21" i="156"/>
  <c r="AZ30" i="156"/>
  <c r="AW36" i="156"/>
  <c r="AL40" i="156"/>
  <c r="AX41" i="156"/>
  <c r="AZ51" i="156"/>
  <c r="AX52" i="156"/>
  <c r="AN56" i="156"/>
  <c r="AJ61" i="156"/>
  <c r="BA61" i="156" s="1"/>
  <c r="AZ81" i="156"/>
  <c r="AZ98" i="156"/>
  <c r="AK131" i="156"/>
  <c r="AJ143" i="156"/>
  <c r="BA143" i="156" s="1"/>
  <c r="AO147" i="156"/>
  <c r="AK152" i="156"/>
  <c r="AJ21" i="156"/>
  <c r="BA21" i="156" s="1"/>
  <c r="AO40" i="156"/>
  <c r="AN46" i="156"/>
  <c r="AY21" i="156"/>
  <c r="AJ29" i="156"/>
  <c r="BA29" i="156" s="1"/>
  <c r="AX36" i="156"/>
  <c r="AM40" i="156"/>
  <c r="AY41" i="156"/>
  <c r="AJ50" i="156"/>
  <c r="BA50" i="156" s="1"/>
  <c r="AY52" i="156"/>
  <c r="AK61" i="156"/>
  <c r="AJ69" i="156"/>
  <c r="BA69" i="156" s="1"/>
  <c r="AY78" i="156"/>
  <c r="AJ84" i="156"/>
  <c r="AI96" i="156"/>
  <c r="AJ97" i="156"/>
  <c r="BA97" i="156" s="1"/>
  <c r="AL131" i="156"/>
  <c r="AK143" i="156"/>
  <c r="AL152" i="156"/>
  <c r="AK36" i="156"/>
  <c r="AJ141" i="156"/>
  <c r="BA141" i="156" s="1"/>
  <c r="AM21" i="156"/>
  <c r="AJ159" i="156"/>
  <c r="BA159" i="156" s="1"/>
  <c r="AK159" i="156"/>
  <c r="AV52" i="156"/>
  <c r="AZ15" i="156"/>
  <c r="AY36" i="156"/>
  <c r="AN40" i="156"/>
  <c r="AK50" i="156"/>
  <c r="AW51" i="156"/>
  <c r="AK69" i="156"/>
  <c r="AZ77" i="156"/>
  <c r="AK84" i="156"/>
  <c r="AJ88" i="156"/>
  <c r="BA88" i="156" s="1"/>
  <c r="AI92" i="156"/>
  <c r="AJ96" i="156"/>
  <c r="AL97" i="156"/>
  <c r="AW120" i="156"/>
  <c r="AM131" i="156"/>
  <c r="AJ138" i="156"/>
  <c r="AL143" i="156"/>
  <c r="AM152" i="156"/>
  <c r="AL17" i="156"/>
  <c r="AN21" i="156"/>
  <c r="AN114" i="156"/>
  <c r="AM56" i="156"/>
  <c r="BR16" i="156" a="1"/>
  <c r="BR16" i="156" s="1"/>
  <c r="BU16" i="156" s="1"/>
  <c r="AJ34" i="156"/>
  <c r="BA34" i="156" s="1"/>
  <c r="AV46" i="156"/>
  <c r="AL50" i="156"/>
  <c r="AX51" i="156"/>
  <c r="AZ65" i="156"/>
  <c r="AV66" i="156"/>
  <c r="AM69" i="156"/>
  <c r="AL84" i="156"/>
  <c r="AW85" i="156"/>
  <c r="AK88" i="156"/>
  <c r="AJ92" i="156"/>
  <c r="BA92" i="156" s="1"/>
  <c r="AK96" i="156"/>
  <c r="AV98" i="156"/>
  <c r="AO102" i="156"/>
  <c r="AV114" i="156"/>
  <c r="AZ117" i="156"/>
  <c r="AX120" i="156"/>
  <c r="AO126" i="156"/>
  <c r="AN131" i="156"/>
  <c r="AV136" i="156"/>
  <c r="AL138" i="156"/>
  <c r="AM143" i="156"/>
  <c r="AJ147" i="156"/>
  <c r="BA147" i="156" s="1"/>
  <c r="AN152" i="156"/>
  <c r="AV159" i="156"/>
  <c r="AJ36" i="156"/>
  <c r="BA36" i="156" s="1"/>
  <c r="AX17" i="156"/>
  <c r="AM30" i="156"/>
  <c r="AM46" i="156"/>
  <c r="AN66" i="156"/>
  <c r="AN98" i="156"/>
  <c r="AJ28" i="156"/>
  <c r="BA28" i="156" s="1"/>
  <c r="AV30" i="156"/>
  <c r="AK34" i="156"/>
  <c r="AZ45" i="156"/>
  <c r="AW46" i="156"/>
  <c r="AM50" i="156"/>
  <c r="AJ60" i="156"/>
  <c r="BA60" i="156" s="1"/>
  <c r="AW66" i="156"/>
  <c r="AZ69" i="156"/>
  <c r="AV77" i="156"/>
  <c r="AV81" i="156"/>
  <c r="AM84" i="156"/>
  <c r="AX85" i="156"/>
  <c r="AL88" i="156"/>
  <c r="AK92" i="156"/>
  <c r="AL96" i="156"/>
  <c r="AW98" i="156"/>
  <c r="AJ102" i="156"/>
  <c r="BA102" i="156" s="1"/>
  <c r="AW114" i="156"/>
  <c r="AY120" i="156"/>
  <c r="AW127" i="156"/>
  <c r="AM138" i="156"/>
  <c r="AN143" i="156"/>
  <c r="AK147" i="156"/>
  <c r="AW159" i="156"/>
  <c r="AZ163" i="156"/>
  <c r="AN36" i="156"/>
  <c r="AV148" i="156"/>
  <c r="AL15" i="156"/>
  <c r="AJ19" i="156"/>
  <c r="BA19" i="156" s="1"/>
  <c r="AK28" i="156"/>
  <c r="AW30" i="156"/>
  <c r="AL34" i="156"/>
  <c r="AJ44" i="156"/>
  <c r="BA44" i="156" s="1"/>
  <c r="AX46" i="156"/>
  <c r="AN50" i="156"/>
  <c r="AW56" i="156"/>
  <c r="AK60" i="156"/>
  <c r="AV65" i="156"/>
  <c r="AY66" i="156"/>
  <c r="AW77" i="156"/>
  <c r="AW81" i="156"/>
  <c r="AN84" i="156"/>
  <c r="AM88" i="156"/>
  <c r="AL92" i="156"/>
  <c r="AM96" i="156"/>
  <c r="AX98" i="156"/>
  <c r="AL102" i="156"/>
  <c r="AW113" i="156"/>
  <c r="AJ126" i="156"/>
  <c r="BA126" i="156" s="1"/>
  <c r="AY127" i="156"/>
  <c r="AL147" i="156"/>
  <c r="AY159" i="156"/>
  <c r="AK52" i="156"/>
  <c r="AL21" i="156"/>
  <c r="AN136" i="156"/>
  <c r="AK40" i="156"/>
  <c r="AN15" i="156"/>
  <c r="AW15" i="156"/>
  <c r="AK19" i="156"/>
  <c r="AL28" i="156"/>
  <c r="AV29" i="156"/>
  <c r="AX30" i="156"/>
  <c r="AM34" i="156"/>
  <c r="AZ40" i="156"/>
  <c r="AK44" i="156"/>
  <c r="AV45" i="156"/>
  <c r="AZ50" i="156"/>
  <c r="AX56" i="156"/>
  <c r="AL60" i="156"/>
  <c r="AW65" i="156"/>
  <c r="AX77" i="156"/>
  <c r="AX81" i="156"/>
  <c r="AN88" i="156"/>
  <c r="AM92" i="156"/>
  <c r="AN96" i="156"/>
  <c r="AZ97" i="156"/>
  <c r="AY98" i="156"/>
  <c r="AM102" i="156"/>
  <c r="AX113" i="156"/>
  <c r="AV117" i="156"/>
  <c r="AL119" i="156"/>
  <c r="AJ124" i="156"/>
  <c r="BA124" i="156" s="1"/>
  <c r="AK126" i="156"/>
  <c r="AM147" i="156"/>
  <c r="AL52" i="156"/>
  <c r="AK15" i="156"/>
  <c r="AV41" i="156"/>
  <c r="AY17" i="156"/>
  <c r="AX15" i="156"/>
  <c r="AL19" i="156"/>
  <c r="AJ23" i="156"/>
  <c r="BA23" i="156" s="1"/>
  <c r="AM28" i="156"/>
  <c r="AW29" i="156"/>
  <c r="AL44" i="156"/>
  <c r="AW45" i="156"/>
  <c r="AY56" i="156"/>
  <c r="AM60" i="156"/>
  <c r="AX65" i="156"/>
  <c r="AO72" i="156"/>
  <c r="AN92" i="156"/>
  <c r="AN102" i="156"/>
  <c r="AW117" i="156"/>
  <c r="AN119" i="156"/>
  <c r="AL126" i="156"/>
  <c r="AK133" i="156"/>
  <c r="AN147" i="156"/>
  <c r="AM158" i="156"/>
  <c r="AW163" i="156"/>
  <c r="AO159" i="156"/>
  <c r="AL36" i="156"/>
  <c r="AM36" i="156"/>
  <c r="AZ148" i="156"/>
  <c r="AY25" i="156"/>
  <c r="AO61" i="156"/>
  <c r="AJ14" i="156"/>
  <c r="BA14" i="156" s="1"/>
  <c r="AY15" i="156"/>
  <c r="AM19" i="156"/>
  <c r="AL23" i="156"/>
  <c r="AX29" i="156"/>
  <c r="AW40" i="156"/>
  <c r="AM44" i="156"/>
  <c r="AX45" i="156"/>
  <c r="AN60" i="156"/>
  <c r="AW69" i="156"/>
  <c r="AO92" i="156"/>
  <c r="AV97" i="156"/>
  <c r="AZ102" i="156"/>
  <c r="AX117" i="156"/>
  <c r="AM126" i="156"/>
  <c r="AW131" i="156"/>
  <c r="AL133" i="156"/>
  <c r="AZ147" i="156"/>
  <c r="AJ151" i="156"/>
  <c r="BA151" i="156" s="1"/>
  <c r="AZ152" i="156"/>
  <c r="AK17" i="156"/>
  <c r="AO32" i="156"/>
  <c r="AX40" i="156"/>
  <c r="AV50" i="156"/>
  <c r="AX69" i="156"/>
  <c r="AJ72" i="156"/>
  <c r="BA72" i="156" s="1"/>
  <c r="AV138" i="156"/>
  <c r="AV143" i="156"/>
  <c r="AK151" i="156"/>
  <c r="AV152" i="156"/>
  <c r="AN74" i="156"/>
  <c r="AJ78" i="156"/>
  <c r="BA78" i="156" s="1"/>
  <c r="AZ19" i="156"/>
  <c r="AZ23" i="156"/>
  <c r="AI33" i="156"/>
  <c r="AY40" i="156"/>
  <c r="AW50" i="156"/>
  <c r="AJ54" i="156"/>
  <c r="BA54" i="156" s="1"/>
  <c r="AJ64" i="156"/>
  <c r="BA64" i="156" s="1"/>
  <c r="AK72" i="156"/>
  <c r="AO110" i="156"/>
  <c r="AZ126" i="156"/>
  <c r="AW138" i="156"/>
  <c r="AW143" i="156"/>
  <c r="AL151" i="156"/>
  <c r="AW152" i="156"/>
  <c r="AM17" i="156"/>
  <c r="AM52" i="156"/>
  <c r="AO66" i="156"/>
  <c r="AZ28" i="156"/>
  <c r="AV34" i="156"/>
  <c r="AI38" i="156"/>
  <c r="AZ96" i="156"/>
  <c r="AO137" i="156"/>
  <c r="AZ22" i="156"/>
  <c r="AO53" i="156"/>
  <c r="AN53" i="156"/>
  <c r="AM53" i="156"/>
  <c r="AL53" i="156"/>
  <c r="AK53" i="156"/>
  <c r="AJ53" i="156"/>
  <c r="BA53" i="156" s="1"/>
  <c r="AX103" i="156"/>
  <c r="AZ103" i="156"/>
  <c r="AY103" i="156"/>
  <c r="AW103" i="156"/>
  <c r="AV103" i="156"/>
  <c r="AN103" i="156"/>
  <c r="AM103" i="156"/>
  <c r="BA288" i="156"/>
  <c r="AV57" i="156"/>
  <c r="AV28" i="156"/>
  <c r="AO47" i="156"/>
  <c r="AN47" i="156"/>
  <c r="AM47" i="156"/>
  <c r="AL47" i="156"/>
  <c r="AK47" i="156"/>
  <c r="AJ47" i="156"/>
  <c r="BA47" i="156" s="1"/>
  <c r="AH67" i="156"/>
  <c r="AO67" i="156" s="1"/>
  <c r="AT78" i="156"/>
  <c r="AZ78" i="156" s="1"/>
  <c r="AO27" i="156"/>
  <c r="AN27" i="156"/>
  <c r="AK27" i="156"/>
  <c r="AI41" i="156"/>
  <c r="AT136" i="156"/>
  <c r="AZ136" i="156" s="1"/>
  <c r="AV51" i="156"/>
  <c r="AV62" i="156"/>
  <c r="AV71" i="156"/>
  <c r="AV91" i="156"/>
  <c r="BA264" i="156"/>
  <c r="AX276" i="156"/>
  <c r="AV276" i="156"/>
  <c r="AN276" i="156"/>
  <c r="AM276" i="156"/>
  <c r="AJ276" i="156"/>
  <c r="BA276" i="156" s="1"/>
  <c r="AZ276" i="156"/>
  <c r="AY276" i="156"/>
  <c r="AW276" i="156"/>
  <c r="AL276" i="156"/>
  <c r="AK276" i="156"/>
  <c r="AO276" i="156"/>
  <c r="AZ86" i="156"/>
  <c r="AX86" i="156"/>
  <c r="AW86" i="156"/>
  <c r="AV86" i="156"/>
  <c r="AY86" i="156"/>
  <c r="AN86" i="156"/>
  <c r="AM86" i="156"/>
  <c r="AL86" i="156"/>
  <c r="AK86" i="156"/>
  <c r="AJ86" i="156"/>
  <c r="BA86" i="156" s="1"/>
  <c r="AV75" i="156"/>
  <c r="AV23" i="156"/>
  <c r="AV32" i="156"/>
  <c r="AT72" i="156"/>
  <c r="AX99" i="156"/>
  <c r="AW99" i="156"/>
  <c r="AN99" i="156"/>
  <c r="AM99" i="156"/>
  <c r="AJ99" i="156"/>
  <c r="BA99" i="156" s="1"/>
  <c r="AY99" i="156"/>
  <c r="AV99" i="156"/>
  <c r="AL99" i="156"/>
  <c r="AK99" i="156"/>
  <c r="AN198" i="156"/>
  <c r="AY198" i="156"/>
  <c r="AW198" i="156"/>
  <c r="AO198" i="156"/>
  <c r="AM198" i="156"/>
  <c r="AL198" i="156"/>
  <c r="AK198" i="156"/>
  <c r="AJ198" i="156"/>
  <c r="BA198" i="156" s="1"/>
  <c r="AZ198" i="156"/>
  <c r="AX198" i="156"/>
  <c r="AV198" i="156"/>
  <c r="BA224" i="156"/>
  <c r="AT52" i="156"/>
  <c r="AZ52" i="156" s="1"/>
  <c r="AV60" i="156"/>
  <c r="AN83" i="156"/>
  <c r="AL83" i="156"/>
  <c r="AW83" i="156"/>
  <c r="AV83" i="156"/>
  <c r="AM83" i="156"/>
  <c r="AK83" i="156"/>
  <c r="AJ83" i="156"/>
  <c r="BA83" i="156" s="1"/>
  <c r="AO39" i="156"/>
  <c r="AN39" i="156"/>
  <c r="AM39" i="156"/>
  <c r="AL39" i="156"/>
  <c r="AK39" i="156"/>
  <c r="AJ39" i="156"/>
  <c r="BA39" i="156" s="1"/>
  <c r="AO55" i="156"/>
  <c r="AN55" i="156"/>
  <c r="AM55" i="156"/>
  <c r="AL55" i="156"/>
  <c r="AK55" i="156"/>
  <c r="AJ55" i="156"/>
  <c r="BA55" i="156" s="1"/>
  <c r="AY94" i="156"/>
  <c r="AV94" i="156"/>
  <c r="AW94" i="156"/>
  <c r="AO94" i="156"/>
  <c r="AN94" i="156"/>
  <c r="AM94" i="156"/>
  <c r="AL94" i="156"/>
  <c r="AK94" i="156"/>
  <c r="AJ94" i="156"/>
  <c r="BA94" i="156" s="1"/>
  <c r="AJ103" i="156"/>
  <c r="BA103" i="156" s="1"/>
  <c r="AI69" i="156"/>
  <c r="AV69" i="156"/>
  <c r="AZ82" i="156"/>
  <c r="AX82" i="156"/>
  <c r="AW82" i="156"/>
  <c r="AV82" i="156"/>
  <c r="AY82" i="156"/>
  <c r="AN82" i="156"/>
  <c r="AK103" i="156"/>
  <c r="AO154" i="156"/>
  <c r="AN154" i="156"/>
  <c r="AL154" i="156"/>
  <c r="AM154" i="156"/>
  <c r="AK154" i="156"/>
  <c r="AJ154" i="156"/>
  <c r="BA154" i="156" s="1"/>
  <c r="AZ154" i="156"/>
  <c r="AY154" i="156"/>
  <c r="AX154" i="156"/>
  <c r="AW154" i="156"/>
  <c r="AV154" i="156"/>
  <c r="AO49" i="156"/>
  <c r="AN49" i="156"/>
  <c r="AM49" i="156"/>
  <c r="AL49" i="156"/>
  <c r="AK49" i="156"/>
  <c r="AJ49" i="156"/>
  <c r="BA49" i="156" s="1"/>
  <c r="AL103" i="156"/>
  <c r="BA184" i="156"/>
  <c r="AN24" i="156"/>
  <c r="AL27" i="156"/>
  <c r="AV53" i="156"/>
  <c r="BA98" i="156"/>
  <c r="BA101" i="156"/>
  <c r="AO103" i="156"/>
  <c r="AO107" i="156"/>
  <c r="AY107" i="156"/>
  <c r="AX107" i="156"/>
  <c r="AW107" i="156"/>
  <c r="AV107" i="156"/>
  <c r="AN107" i="156"/>
  <c r="AM107" i="156"/>
  <c r="AL107" i="156"/>
  <c r="AZ107" i="156"/>
  <c r="AK107" i="156"/>
  <c r="AW183" i="156"/>
  <c r="AZ183" i="156"/>
  <c r="AY183" i="156"/>
  <c r="AV183" i="156"/>
  <c r="AX183" i="156"/>
  <c r="AO183" i="156"/>
  <c r="AN183" i="156"/>
  <c r="AM183" i="156"/>
  <c r="AL183" i="156"/>
  <c r="AK183" i="156"/>
  <c r="AJ183" i="156"/>
  <c r="BA183" i="156" s="1"/>
  <c r="AO25" i="156"/>
  <c r="AN25" i="156"/>
  <c r="AK25" i="156"/>
  <c r="AJ20" i="156"/>
  <c r="BA20" i="156" s="1"/>
  <c r="AM27" i="156"/>
  <c r="AW53" i="156"/>
  <c r="AX80" i="156"/>
  <c r="AW80" i="156"/>
  <c r="AV80" i="156"/>
  <c r="AO80" i="156"/>
  <c r="AN80" i="156"/>
  <c r="AM80" i="156"/>
  <c r="AL80" i="156"/>
  <c r="AK80" i="156"/>
  <c r="AJ80" i="156"/>
  <c r="BA80" i="156" s="1"/>
  <c r="AY80" i="156"/>
  <c r="AN123" i="156"/>
  <c r="AM123" i="156"/>
  <c r="AL123" i="156"/>
  <c r="AK123" i="156"/>
  <c r="AJ123" i="156"/>
  <c r="BA123" i="156" s="1"/>
  <c r="AY123" i="156"/>
  <c r="AX123" i="156"/>
  <c r="AW123" i="156"/>
  <c r="AV123" i="156"/>
  <c r="AV40" i="156"/>
  <c r="AJ22" i="156"/>
  <c r="BA22" i="156" s="1"/>
  <c r="AK16" i="156"/>
  <c r="CR16" i="156" a="1"/>
  <c r="CR16" i="156" s="1"/>
  <c r="CT16" i="156" s="1"/>
  <c r="AK18" i="156"/>
  <c r="AK20" i="156"/>
  <c r="AK22" i="156"/>
  <c r="AV47" i="156"/>
  <c r="AX53" i="156"/>
  <c r="AV133" i="156"/>
  <c r="AK24" i="156"/>
  <c r="AN14" i="156"/>
  <c r="AO14" i="156"/>
  <c r="AL16" i="156"/>
  <c r="BK17" i="156"/>
  <c r="AL18" i="156"/>
  <c r="AL20" i="156"/>
  <c r="AL22" i="156"/>
  <c r="AW47" i="156"/>
  <c r="AY53" i="156"/>
  <c r="AT100" i="156"/>
  <c r="AZ100" i="156" s="1"/>
  <c r="AK177" i="156"/>
  <c r="AY177" i="156"/>
  <c r="AX177" i="156"/>
  <c r="AW177" i="156"/>
  <c r="AV177" i="156"/>
  <c r="AO177" i="156"/>
  <c r="AZ177" i="156"/>
  <c r="AJ177" i="156"/>
  <c r="BA177" i="156" s="1"/>
  <c r="AN177" i="156"/>
  <c r="AM177" i="156"/>
  <c r="AL177" i="156"/>
  <c r="BA138" i="156"/>
  <c r="BA116" i="156"/>
  <c r="AV17" i="156"/>
  <c r="AJ24" i="156"/>
  <c r="BA24" i="156" s="1"/>
  <c r="AK14" i="156"/>
  <c r="AM18" i="156"/>
  <c r="AM22" i="156"/>
  <c r="AX47" i="156"/>
  <c r="AN79" i="156"/>
  <c r="AL79" i="156"/>
  <c r="AZ79" i="156"/>
  <c r="AY79" i="156"/>
  <c r="AX79" i="156"/>
  <c r="AW79" i="156"/>
  <c r="AV79" i="156"/>
  <c r="AM79" i="156"/>
  <c r="AK79" i="156"/>
  <c r="AN146" i="156"/>
  <c r="AL146" i="156"/>
  <c r="AZ146" i="156"/>
  <c r="AY146" i="156"/>
  <c r="AX146" i="156"/>
  <c r="AW146" i="156"/>
  <c r="AV146" i="156"/>
  <c r="AM146" i="156"/>
  <c r="AM24" i="156"/>
  <c r="AV14" i="156"/>
  <c r="AN16" i="156"/>
  <c r="AN18" i="156"/>
  <c r="AN20" i="156"/>
  <c r="AN22" i="156"/>
  <c r="AY47" i="156"/>
  <c r="AO57" i="156"/>
  <c r="AN57" i="156"/>
  <c r="AM57" i="156"/>
  <c r="AL57" i="156"/>
  <c r="AK57" i="156"/>
  <c r="AJ57" i="156"/>
  <c r="BA57" i="156" s="1"/>
  <c r="AX76" i="156"/>
  <c r="AW76" i="156"/>
  <c r="AV76" i="156"/>
  <c r="AY76" i="156"/>
  <c r="AN76" i="156"/>
  <c r="AM76" i="156"/>
  <c r="AL76" i="156"/>
  <c r="AK76" i="156"/>
  <c r="AJ76" i="156"/>
  <c r="BA76" i="156" s="1"/>
  <c r="AX93" i="156"/>
  <c r="AN93" i="156"/>
  <c r="AM93" i="156"/>
  <c r="AL93" i="156"/>
  <c r="AK93" i="156"/>
  <c r="AJ93" i="156"/>
  <c r="BA93" i="156" s="1"/>
  <c r="AY93" i="156"/>
  <c r="AW93" i="156"/>
  <c r="AV93" i="156"/>
  <c r="BA96" i="156"/>
  <c r="AW14" i="156"/>
  <c r="AO16" i="156"/>
  <c r="AO18" i="156"/>
  <c r="AO20" i="156"/>
  <c r="AO22" i="156"/>
  <c r="AT54" i="156"/>
  <c r="AZ54" i="156" s="1"/>
  <c r="AN112" i="156"/>
  <c r="AM112" i="156"/>
  <c r="AL112" i="156"/>
  <c r="AK112" i="156"/>
  <c r="AJ112" i="156"/>
  <c r="BA112" i="156" s="1"/>
  <c r="AY112" i="156"/>
  <c r="AX112" i="156"/>
  <c r="AW112" i="156"/>
  <c r="AV112" i="156"/>
  <c r="AL24" i="156"/>
  <c r="AO23" i="156"/>
  <c r="AN23" i="156"/>
  <c r="AK23" i="156"/>
  <c r="AV24" i="156"/>
  <c r="AV27" i="156"/>
  <c r="AI102" i="156"/>
  <c r="AV102" i="156"/>
  <c r="AX106" i="156"/>
  <c r="AY106" i="156"/>
  <c r="AW106" i="156"/>
  <c r="AV106" i="156"/>
  <c r="AN106" i="156"/>
  <c r="AM106" i="156"/>
  <c r="AL106" i="156"/>
  <c r="AK106" i="156"/>
  <c r="AJ106" i="156"/>
  <c r="BA106" i="156" s="1"/>
  <c r="AI121" i="156"/>
  <c r="AV121" i="156"/>
  <c r="AN31" i="156"/>
  <c r="AM31" i="156"/>
  <c r="AL31" i="156"/>
  <c r="AK31" i="156"/>
  <c r="BA32" i="156"/>
  <c r="AX14" i="156"/>
  <c r="AW24" i="156"/>
  <c r="AJ25" i="156"/>
  <c r="BA25" i="156" s="1"/>
  <c r="AW27" i="156"/>
  <c r="AN45" i="156"/>
  <c r="AM45" i="156"/>
  <c r="AL45" i="156"/>
  <c r="AK45" i="156"/>
  <c r="AJ45" i="156"/>
  <c r="BA45" i="156" s="1"/>
  <c r="AL59" i="156"/>
  <c r="AW59" i="156"/>
  <c r="AV59" i="156"/>
  <c r="AO59" i="156"/>
  <c r="AN59" i="156"/>
  <c r="AM59" i="156"/>
  <c r="AK59" i="156"/>
  <c r="AJ59" i="156"/>
  <c r="BA59" i="156" s="1"/>
  <c r="AJ82" i="156"/>
  <c r="BA82" i="156" s="1"/>
  <c r="AX83" i="156"/>
  <c r="AX172" i="156"/>
  <c r="AJ172" i="156"/>
  <c r="BA172" i="156" s="1"/>
  <c r="AZ172" i="156"/>
  <c r="AW172" i="156"/>
  <c r="AO172" i="156"/>
  <c r="AN172" i="156"/>
  <c r="AM172" i="156"/>
  <c r="AL172" i="156"/>
  <c r="AK172" i="156"/>
  <c r="AY172" i="156"/>
  <c r="AV172" i="156"/>
  <c r="AN35" i="156"/>
  <c r="AM35" i="156"/>
  <c r="AL35" i="156"/>
  <c r="AK35" i="156"/>
  <c r="AJ35" i="156"/>
  <c r="BA35" i="156" s="1"/>
  <c r="AZ14" i="156"/>
  <c r="AX24" i="156"/>
  <c r="AL25" i="156"/>
  <c r="AX27" i="156"/>
  <c r="AV43" i="156"/>
  <c r="AI44" i="156"/>
  <c r="AO51" i="156"/>
  <c r="AN51" i="156"/>
  <c r="AM51" i="156"/>
  <c r="AL51" i="156"/>
  <c r="AK51" i="156"/>
  <c r="AJ51" i="156"/>
  <c r="BA51" i="156" s="1"/>
  <c r="AN73" i="156"/>
  <c r="AL73" i="156"/>
  <c r="AZ73" i="156"/>
  <c r="AY73" i="156"/>
  <c r="AX73" i="156"/>
  <c r="AW73" i="156"/>
  <c r="AV73" i="156"/>
  <c r="AO73" i="156"/>
  <c r="AM73" i="156"/>
  <c r="AK73" i="156"/>
  <c r="AJ73" i="156"/>
  <c r="BA73" i="156" s="1"/>
  <c r="AK82" i="156"/>
  <c r="AY83" i="156"/>
  <c r="AJ107" i="156"/>
  <c r="BA107" i="156" s="1"/>
  <c r="AX196" i="156"/>
  <c r="AV196" i="156"/>
  <c r="AJ196" i="156"/>
  <c r="BA196" i="156" s="1"/>
  <c r="AO196" i="156"/>
  <c r="AM196" i="156"/>
  <c r="AL196" i="156"/>
  <c r="AK196" i="156"/>
  <c r="AZ196" i="156"/>
  <c r="AY196" i="156"/>
  <c r="AW196" i="156"/>
  <c r="AN196" i="156"/>
  <c r="AV21" i="156"/>
  <c r="AL14" i="156"/>
  <c r="AM14" i="156"/>
  <c r="AM20" i="156"/>
  <c r="AY24" i="156"/>
  <c r="AM25" i="156"/>
  <c r="AY27" i="156"/>
  <c r="AN29" i="156"/>
  <c r="AM29" i="156"/>
  <c r="AL29" i="156"/>
  <c r="AK29" i="156"/>
  <c r="AW43" i="156"/>
  <c r="AV55" i="156"/>
  <c r="AZ62" i="156"/>
  <c r="AX62" i="156"/>
  <c r="AN62" i="156"/>
  <c r="AM62" i="156"/>
  <c r="AL62" i="156"/>
  <c r="AK62" i="156"/>
  <c r="AJ62" i="156"/>
  <c r="BA62" i="156" s="1"/>
  <c r="AZ64" i="156"/>
  <c r="AX64" i="156"/>
  <c r="AY64" i="156"/>
  <c r="AW64" i="156"/>
  <c r="AV64" i="156"/>
  <c r="AO64" i="156"/>
  <c r="AN64" i="156"/>
  <c r="AM64" i="156"/>
  <c r="AL64" i="156"/>
  <c r="AL82" i="156"/>
  <c r="AZ83" i="156"/>
  <c r="AX94" i="156"/>
  <c r="AW55" i="156"/>
  <c r="AN61" i="156"/>
  <c r="AL61" i="156"/>
  <c r="AZ61" i="156"/>
  <c r="AY61" i="156"/>
  <c r="AX61" i="156"/>
  <c r="AW61" i="156"/>
  <c r="AV61" i="156"/>
  <c r="AX70" i="156"/>
  <c r="AW70" i="156"/>
  <c r="AV70" i="156"/>
  <c r="AY70" i="156"/>
  <c r="AN70" i="156"/>
  <c r="AM70" i="156"/>
  <c r="AL70" i="156"/>
  <c r="AK70" i="156"/>
  <c r="AJ70" i="156"/>
  <c r="BA70" i="156" s="1"/>
  <c r="AM82" i="156"/>
  <c r="AY90" i="156"/>
  <c r="AX90" i="156"/>
  <c r="AW90" i="156"/>
  <c r="AO90" i="156"/>
  <c r="AN90" i="156"/>
  <c r="AM90" i="156"/>
  <c r="AL90" i="156"/>
  <c r="AK90" i="156"/>
  <c r="AJ90" i="156"/>
  <c r="BA90" i="156" s="1"/>
  <c r="AV90" i="156"/>
  <c r="AZ94" i="156"/>
  <c r="AK129" i="156"/>
  <c r="AJ129" i="156"/>
  <c r="BA129" i="156" s="1"/>
  <c r="AX129" i="156"/>
  <c r="AW129" i="156"/>
  <c r="AV129" i="156"/>
  <c r="AO129" i="156"/>
  <c r="AN129" i="156"/>
  <c r="AM129" i="156"/>
  <c r="AL129" i="156"/>
  <c r="AY129" i="156"/>
  <c r="AO43" i="156"/>
  <c r="AN43" i="156"/>
  <c r="AM43" i="156"/>
  <c r="AL43" i="156"/>
  <c r="AK43" i="156"/>
  <c r="AJ43" i="156"/>
  <c r="BA43" i="156" s="1"/>
  <c r="AV15" i="156"/>
  <c r="AJ16" i="156"/>
  <c r="BA16" i="156" s="1"/>
  <c r="AV18" i="156"/>
  <c r="AV20" i="156"/>
  <c r="AV22" i="156"/>
  <c r="AV31" i="156"/>
  <c r="AV39" i="156"/>
  <c r="AN41" i="156"/>
  <c r="AM41" i="156"/>
  <c r="AL41" i="156"/>
  <c r="AK41" i="156"/>
  <c r="AJ41" i="156"/>
  <c r="BA41" i="156" s="1"/>
  <c r="AY43" i="156"/>
  <c r="AX55" i="156"/>
  <c r="BA84" i="156"/>
  <c r="AJ146" i="156"/>
  <c r="BA146" i="156" s="1"/>
  <c r="AV19" i="156"/>
  <c r="AV16" i="156"/>
  <c r="AW16" i="156"/>
  <c r="AW18" i="156"/>
  <c r="AW20" i="156"/>
  <c r="AW22" i="156"/>
  <c r="AW31" i="156"/>
  <c r="AV35" i="156"/>
  <c r="AW39" i="156"/>
  <c r="BA40" i="156"/>
  <c r="AV49" i="156"/>
  <c r="AY55" i="156"/>
  <c r="AJ79" i="156"/>
  <c r="BA79" i="156" s="1"/>
  <c r="AO111" i="156"/>
  <c r="AY111" i="156"/>
  <c r="AX111" i="156"/>
  <c r="AW111" i="156"/>
  <c r="AV111" i="156"/>
  <c r="AL111" i="156"/>
  <c r="AK111" i="156"/>
  <c r="AN111" i="156"/>
  <c r="AM111" i="156"/>
  <c r="AJ111" i="156"/>
  <c r="BA111" i="156" s="1"/>
  <c r="AK146" i="156"/>
  <c r="AZ164" i="156"/>
  <c r="AY164" i="156"/>
  <c r="AW164" i="156"/>
  <c r="AO164" i="156"/>
  <c r="AM164" i="156"/>
  <c r="AX164" i="156"/>
  <c r="AV164" i="156"/>
  <c r="AN164" i="156"/>
  <c r="AL164" i="156"/>
  <c r="AK164" i="156"/>
  <c r="AJ164" i="156"/>
  <c r="BA164" i="156" s="1"/>
  <c r="AM16" i="156"/>
  <c r="AX18" i="156"/>
  <c r="AX20" i="156"/>
  <c r="AX22" i="156"/>
  <c r="AX31" i="156"/>
  <c r="AN33" i="156"/>
  <c r="AM33" i="156"/>
  <c r="AL33" i="156"/>
  <c r="AK33" i="156"/>
  <c r="AJ33" i="156"/>
  <c r="BA33" i="156" s="1"/>
  <c r="AW35" i="156"/>
  <c r="AO37" i="156"/>
  <c r="AN37" i="156"/>
  <c r="AM37" i="156"/>
  <c r="AL37" i="156"/>
  <c r="AK37" i="156"/>
  <c r="AJ37" i="156"/>
  <c r="BA37" i="156" s="1"/>
  <c r="AX39" i="156"/>
  <c r="AW49" i="156"/>
  <c r="AZ55" i="156"/>
  <c r="AX89" i="156"/>
  <c r="AN89" i="156"/>
  <c r="AL89" i="156"/>
  <c r="AZ89" i="156"/>
  <c r="AY89" i="156"/>
  <c r="AW89" i="156"/>
  <c r="AV89" i="156"/>
  <c r="AO89" i="156"/>
  <c r="AM89" i="156"/>
  <c r="AX16" i="156"/>
  <c r="AY18" i="156"/>
  <c r="AY20" i="156"/>
  <c r="AY22" i="156"/>
  <c r="AY31" i="156"/>
  <c r="AX35" i="156"/>
  <c r="AY39" i="156"/>
  <c r="AX49" i="156"/>
  <c r="AH70" i="156"/>
  <c r="AO70" i="156" s="1"/>
  <c r="AM104" i="156"/>
  <c r="AL104" i="156"/>
  <c r="AK104" i="156"/>
  <c r="AJ104" i="156"/>
  <c r="BA104" i="156" s="1"/>
  <c r="AY104" i="156"/>
  <c r="AX104" i="156"/>
  <c r="AW104" i="156"/>
  <c r="AV104" i="156"/>
  <c r="BU107" i="156"/>
  <c r="AJ18" i="156"/>
  <c r="BA18" i="156" s="1"/>
  <c r="AY16" i="156"/>
  <c r="AV25" i="156"/>
  <c r="AY35" i="156"/>
  <c r="AZ39" i="156"/>
  <c r="AY49" i="156"/>
  <c r="BA58" i="156"/>
  <c r="AN67" i="156"/>
  <c r="AL67" i="156"/>
  <c r="AZ67" i="156"/>
  <c r="AY67" i="156"/>
  <c r="AX67" i="156"/>
  <c r="AW67" i="156"/>
  <c r="AV67" i="156"/>
  <c r="AM67" i="156"/>
  <c r="AK67" i="156"/>
  <c r="AJ67" i="156"/>
  <c r="BA67" i="156" s="1"/>
  <c r="BA105" i="156"/>
  <c r="AI144" i="156"/>
  <c r="AV144" i="156"/>
  <c r="BA157" i="156"/>
  <c r="AH97" i="156"/>
  <c r="AO97" i="156" s="1"/>
  <c r="BA173" i="156"/>
  <c r="AN108" i="156"/>
  <c r="AM108" i="156"/>
  <c r="AL108" i="156"/>
  <c r="AK108" i="156"/>
  <c r="AJ108" i="156"/>
  <c r="BA108" i="156" s="1"/>
  <c r="AX140" i="156"/>
  <c r="AW140" i="156"/>
  <c r="AM140" i="156"/>
  <c r="AK140" i="156"/>
  <c r="AZ140" i="156"/>
  <c r="AY140" i="156"/>
  <c r="AV140" i="156"/>
  <c r="AN140" i="156"/>
  <c r="AL140" i="156"/>
  <c r="AX156" i="156"/>
  <c r="AW156" i="156"/>
  <c r="AM156" i="156"/>
  <c r="AK156" i="156"/>
  <c r="AZ156" i="156"/>
  <c r="AY156" i="156"/>
  <c r="AV156" i="156"/>
  <c r="AK193" i="156"/>
  <c r="AZ193" i="156"/>
  <c r="AY193" i="156"/>
  <c r="AX193" i="156"/>
  <c r="AV193" i="156"/>
  <c r="AN193" i="156"/>
  <c r="AL193" i="156"/>
  <c r="AJ193" i="156"/>
  <c r="BA193" i="156" s="1"/>
  <c r="AW193" i="156"/>
  <c r="AO193" i="156"/>
  <c r="AM193" i="156"/>
  <c r="AN206" i="156"/>
  <c r="AZ206" i="156"/>
  <c r="AX206" i="156"/>
  <c r="AW206" i="156"/>
  <c r="AO206" i="156"/>
  <c r="AL206" i="156"/>
  <c r="AJ206" i="156"/>
  <c r="BA206" i="156" s="1"/>
  <c r="AY206" i="156"/>
  <c r="AV206" i="156"/>
  <c r="AK206" i="156"/>
  <c r="AW215" i="156"/>
  <c r="AV215" i="156"/>
  <c r="AX215" i="156"/>
  <c r="AO215" i="156"/>
  <c r="AN215" i="156"/>
  <c r="AM215" i="156"/>
  <c r="AK215" i="156"/>
  <c r="AZ215" i="156"/>
  <c r="AY215" i="156"/>
  <c r="AV134" i="156"/>
  <c r="AX134" i="156"/>
  <c r="AW134" i="156"/>
  <c r="AO134" i="156"/>
  <c r="AN134" i="156"/>
  <c r="AM134" i="156"/>
  <c r="AL134" i="156"/>
  <c r="AK134" i="156"/>
  <c r="AJ134" i="156"/>
  <c r="BA134" i="156" s="1"/>
  <c r="AN118" i="156"/>
  <c r="AM118" i="156"/>
  <c r="AL118" i="156"/>
  <c r="AK118" i="156"/>
  <c r="AJ118" i="156"/>
  <c r="BA118" i="156" s="1"/>
  <c r="AH123" i="156"/>
  <c r="AO123" i="156" s="1"/>
  <c r="AO125" i="156"/>
  <c r="AZ125" i="156"/>
  <c r="AY125" i="156"/>
  <c r="AX125" i="156"/>
  <c r="AW125" i="156"/>
  <c r="AV125" i="156"/>
  <c r="AK125" i="156"/>
  <c r="AV127" i="156"/>
  <c r="AK145" i="156"/>
  <c r="AJ145" i="156"/>
  <c r="BA145" i="156" s="1"/>
  <c r="AZ145" i="156"/>
  <c r="AY145" i="156"/>
  <c r="AX145" i="156"/>
  <c r="AW145" i="156"/>
  <c r="AV145" i="156"/>
  <c r="AO145" i="156"/>
  <c r="AN145" i="156"/>
  <c r="AM145" i="156"/>
  <c r="AV150" i="156"/>
  <c r="AZ150" i="156"/>
  <c r="AY150" i="156"/>
  <c r="AX150" i="156"/>
  <c r="AW150" i="156"/>
  <c r="AO150" i="156"/>
  <c r="AN150" i="156"/>
  <c r="AM150" i="156"/>
  <c r="AK150" i="156"/>
  <c r="AJ150" i="156"/>
  <c r="BA150" i="156" s="1"/>
  <c r="AM161" i="156"/>
  <c r="AK161" i="156"/>
  <c r="AJ161" i="156"/>
  <c r="BA161" i="156" s="1"/>
  <c r="AZ161" i="156"/>
  <c r="AY161" i="156"/>
  <c r="AX161" i="156"/>
  <c r="AW161" i="156"/>
  <c r="AV161" i="156"/>
  <c r="AL161" i="156"/>
  <c r="AK169" i="156"/>
  <c r="AO169" i="156"/>
  <c r="AM169" i="156"/>
  <c r="AZ169" i="156"/>
  <c r="AY169" i="156"/>
  <c r="AX169" i="156"/>
  <c r="AW169" i="156"/>
  <c r="AV169" i="156"/>
  <c r="AN169" i="156"/>
  <c r="AJ169" i="156"/>
  <c r="BA169" i="156" s="1"/>
  <c r="AX95" i="156"/>
  <c r="AN95" i="156"/>
  <c r="AM95" i="156"/>
  <c r="AL95" i="156"/>
  <c r="AK95" i="156"/>
  <c r="AT113" i="156"/>
  <c r="AZ113" i="156" s="1"/>
  <c r="BA203" i="156"/>
  <c r="AN65" i="156"/>
  <c r="AL65" i="156"/>
  <c r="AV85" i="156"/>
  <c r="AV108" i="156"/>
  <c r="AJ140" i="156"/>
  <c r="BA140" i="156" s="1"/>
  <c r="BA185" i="156"/>
  <c r="AJ215" i="156"/>
  <c r="BA215" i="156" s="1"/>
  <c r="AZ68" i="156"/>
  <c r="AX68" i="156"/>
  <c r="AW68" i="156"/>
  <c r="AZ74" i="156"/>
  <c r="AX74" i="156"/>
  <c r="AW74" i="156"/>
  <c r="AV74" i="156"/>
  <c r="AN77" i="156"/>
  <c r="AL77" i="156"/>
  <c r="AN87" i="156"/>
  <c r="AL87" i="156"/>
  <c r="AW108" i="156"/>
  <c r="AV120" i="156"/>
  <c r="AJ156" i="156"/>
  <c r="BA156" i="156" s="1"/>
  <c r="AM206" i="156"/>
  <c r="AL215" i="156"/>
  <c r="AZ243" i="156"/>
  <c r="AY243" i="156"/>
  <c r="AN243" i="156"/>
  <c r="AJ243" i="156"/>
  <c r="BA243" i="156" s="1"/>
  <c r="AX243" i="156"/>
  <c r="AW243" i="156"/>
  <c r="AO243" i="156"/>
  <c r="AL243" i="156"/>
  <c r="AK243" i="156"/>
  <c r="AV243" i="156"/>
  <c r="AM243" i="156"/>
  <c r="AN71" i="156"/>
  <c r="AL71" i="156"/>
  <c r="AX108" i="156"/>
  <c r="AO128" i="156"/>
  <c r="AN128" i="156"/>
  <c r="AM128" i="156"/>
  <c r="AL128" i="156"/>
  <c r="AK128" i="156"/>
  <c r="AJ128" i="156"/>
  <c r="BA128" i="156" s="1"/>
  <c r="AL156" i="156"/>
  <c r="AV54" i="156"/>
  <c r="AV56" i="156"/>
  <c r="AY85" i="156"/>
  <c r="AY108" i="156"/>
  <c r="AT137" i="156"/>
  <c r="AZ137" i="156" s="1"/>
  <c r="AN156" i="156"/>
  <c r="AX84" i="156"/>
  <c r="AW84" i="156"/>
  <c r="AV84" i="156"/>
  <c r="AZ108" i="156"/>
  <c r="AT110" i="156"/>
  <c r="AJ117" i="156"/>
  <c r="BA117" i="156" s="1"/>
  <c r="AN117" i="156"/>
  <c r="AM117" i="156"/>
  <c r="AL117" i="156"/>
  <c r="AK117" i="156"/>
  <c r="AL122" i="156"/>
  <c r="AK122" i="156"/>
  <c r="AJ122" i="156"/>
  <c r="BA122" i="156" s="1"/>
  <c r="AO139" i="156"/>
  <c r="AN139" i="156"/>
  <c r="AM139" i="156"/>
  <c r="AL139" i="156"/>
  <c r="AK139" i="156"/>
  <c r="AJ139" i="156"/>
  <c r="BA139" i="156" s="1"/>
  <c r="AO156" i="156"/>
  <c r="AX212" i="156"/>
  <c r="AV212" i="156"/>
  <c r="AJ212" i="156"/>
  <c r="BA212" i="156" s="1"/>
  <c r="AY212" i="156"/>
  <c r="AO212" i="156"/>
  <c r="AM212" i="156"/>
  <c r="AL212" i="156"/>
  <c r="AZ212" i="156"/>
  <c r="AW212" i="156"/>
  <c r="AN212" i="156"/>
  <c r="AK212" i="156"/>
  <c r="AX60" i="156"/>
  <c r="AT106" i="156"/>
  <c r="AZ106" i="156" s="1"/>
  <c r="AO118" i="156"/>
  <c r="BA142" i="156"/>
  <c r="BA166" i="156"/>
  <c r="AX176" i="156"/>
  <c r="AV176" i="156"/>
  <c r="AO176" i="156"/>
  <c r="AM176" i="156"/>
  <c r="AK176" i="156"/>
  <c r="AZ176" i="156"/>
  <c r="AY176" i="156"/>
  <c r="AW176" i="156"/>
  <c r="AN176" i="156"/>
  <c r="AL176" i="156"/>
  <c r="AJ176" i="156"/>
  <c r="BA176" i="156" s="1"/>
  <c r="AW184" i="156"/>
  <c r="AZ184" i="156"/>
  <c r="AX184" i="156"/>
  <c r="AY184" i="156"/>
  <c r="AV184" i="156"/>
  <c r="AO184" i="156"/>
  <c r="AM184" i="156"/>
  <c r="AL184" i="156"/>
  <c r="AK184" i="156"/>
  <c r="AO202" i="156"/>
  <c r="AM202" i="156"/>
  <c r="AJ202" i="156"/>
  <c r="BA202" i="156" s="1"/>
  <c r="AZ202" i="156"/>
  <c r="AY202" i="156"/>
  <c r="AX202" i="156"/>
  <c r="AW202" i="156"/>
  <c r="AK202" i="156"/>
  <c r="AV202" i="156"/>
  <c r="AN202" i="156"/>
  <c r="AL202" i="156"/>
  <c r="AX91" i="156"/>
  <c r="AN91" i="156"/>
  <c r="AL91" i="156"/>
  <c r="AK91" i="156"/>
  <c r="AT86" i="156"/>
  <c r="AX101" i="156"/>
  <c r="AW101" i="156"/>
  <c r="AV101" i="156"/>
  <c r="AO101" i="156"/>
  <c r="AL101" i="156"/>
  <c r="AK101" i="156"/>
  <c r="BU112" i="156"/>
  <c r="AJ125" i="156"/>
  <c r="BA125" i="156" s="1"/>
  <c r="AY141" i="156"/>
  <c r="AO141" i="156"/>
  <c r="AZ141" i="156"/>
  <c r="AX141" i="156"/>
  <c r="AW141" i="156"/>
  <c r="AV141" i="156"/>
  <c r="AK141" i="156"/>
  <c r="AL145" i="156"/>
  <c r="AN161" i="156"/>
  <c r="AL169" i="156"/>
  <c r="AN81" i="156"/>
  <c r="AL81" i="156"/>
  <c r="AL125" i="156"/>
  <c r="AO130" i="156"/>
  <c r="AN130" i="156"/>
  <c r="AZ130" i="156"/>
  <c r="AY130" i="156"/>
  <c r="AX130" i="156"/>
  <c r="AW130" i="156"/>
  <c r="AV130" i="156"/>
  <c r="AM130" i="156"/>
  <c r="AL130" i="156"/>
  <c r="AT131" i="156"/>
  <c r="AZ131" i="156" s="1"/>
  <c r="AL150" i="156"/>
  <c r="AZ155" i="156"/>
  <c r="AY155" i="156"/>
  <c r="AX155" i="156"/>
  <c r="AW155" i="156"/>
  <c r="AV155" i="156"/>
  <c r="AN155" i="156"/>
  <c r="AM155" i="156"/>
  <c r="AL155" i="156"/>
  <c r="AJ155" i="156"/>
  <c r="BA155" i="156" s="1"/>
  <c r="AO161" i="156"/>
  <c r="AW165" i="156"/>
  <c r="AV165" i="156"/>
  <c r="AZ165" i="156"/>
  <c r="AY165" i="156"/>
  <c r="AX165" i="156"/>
  <c r="AO165" i="156"/>
  <c r="AJ165" i="156"/>
  <c r="BA165" i="156" s="1"/>
  <c r="AN63" i="156"/>
  <c r="AL63" i="156"/>
  <c r="AJ65" i="156"/>
  <c r="BA65" i="156" s="1"/>
  <c r="AJ95" i="156"/>
  <c r="BA95" i="156" s="1"/>
  <c r="AM125" i="156"/>
  <c r="AI136" i="156"/>
  <c r="AK65" i="156"/>
  <c r="AZ66" i="156"/>
  <c r="AX66" i="156"/>
  <c r="AJ77" i="156"/>
  <c r="BA77" i="156" s="1"/>
  <c r="AJ87" i="156"/>
  <c r="BA87" i="156" s="1"/>
  <c r="AZ88" i="156"/>
  <c r="AX88" i="156"/>
  <c r="AW88" i="156"/>
  <c r="AV88" i="156"/>
  <c r="AH91" i="156"/>
  <c r="AO91" i="156" s="1"/>
  <c r="BA100" i="156"/>
  <c r="AV118" i="156"/>
  <c r="AN125" i="156"/>
  <c r="AY134" i="156"/>
  <c r="BA136" i="156"/>
  <c r="AO144" i="156"/>
  <c r="AN144" i="156"/>
  <c r="AM144" i="156"/>
  <c r="AL144" i="156"/>
  <c r="AK144" i="156"/>
  <c r="AJ144" i="156"/>
  <c r="BA144" i="156" s="1"/>
  <c r="AM65" i="156"/>
  <c r="AJ68" i="156"/>
  <c r="BA68" i="156" s="1"/>
  <c r="AJ71" i="156"/>
  <c r="BA71" i="156" s="1"/>
  <c r="AJ74" i="156"/>
  <c r="BA74" i="156" s="1"/>
  <c r="AK77" i="156"/>
  <c r="AX78" i="156"/>
  <c r="AW78" i="156"/>
  <c r="AV78" i="156"/>
  <c r="AK87" i="156"/>
  <c r="BU104" i="156"/>
  <c r="AW118" i="156"/>
  <c r="AM121" i="156"/>
  <c r="AL121" i="156"/>
  <c r="AK121" i="156"/>
  <c r="AJ121" i="156"/>
  <c r="BA121" i="156" s="1"/>
  <c r="AT142" i="156"/>
  <c r="AZ142" i="156" s="1"/>
  <c r="AT153" i="156"/>
  <c r="AZ153" i="156" s="1"/>
  <c r="AM168" i="156"/>
  <c r="AK168" i="156"/>
  <c r="AJ168" i="156"/>
  <c r="BA168" i="156" s="1"/>
  <c r="AO168" i="156"/>
  <c r="AN168" i="156"/>
  <c r="AL168" i="156"/>
  <c r="AY168" i="156"/>
  <c r="AO65" i="156"/>
  <c r="AK68" i="156"/>
  <c r="AK71" i="156"/>
  <c r="AZ72" i="156"/>
  <c r="AX72" i="156"/>
  <c r="AW72" i="156"/>
  <c r="AV72" i="156"/>
  <c r="AK74" i="156"/>
  <c r="AN75" i="156"/>
  <c r="AL75" i="156"/>
  <c r="AM77" i="156"/>
  <c r="AM87" i="156"/>
  <c r="AX118" i="156"/>
  <c r="AM122" i="156"/>
  <c r="AX124" i="156"/>
  <c r="AW124" i="156"/>
  <c r="AM124" i="156"/>
  <c r="AK124" i="156"/>
  <c r="AZ124" i="156"/>
  <c r="AY124" i="156"/>
  <c r="AV124" i="156"/>
  <c r="AO124" i="156"/>
  <c r="AN124" i="156"/>
  <c r="AH155" i="156"/>
  <c r="AO155" i="156" s="1"/>
  <c r="AK209" i="156"/>
  <c r="AM209" i="156"/>
  <c r="AJ209" i="156"/>
  <c r="BA209" i="156" s="1"/>
  <c r="AZ209" i="156"/>
  <c r="AY209" i="156"/>
  <c r="AX209" i="156"/>
  <c r="AW209" i="156"/>
  <c r="AV209" i="156"/>
  <c r="AO209" i="156"/>
  <c r="AN209" i="156"/>
  <c r="AL209" i="156"/>
  <c r="AZ58" i="156"/>
  <c r="AX58" i="156"/>
  <c r="AL68" i="156"/>
  <c r="AN69" i="156"/>
  <c r="AL69" i="156"/>
  <c r="AM71" i="156"/>
  <c r="AL74" i="156"/>
  <c r="AO77" i="156"/>
  <c r="AY118" i="156"/>
  <c r="AN122" i="156"/>
  <c r="AY149" i="156"/>
  <c r="AO149" i="156"/>
  <c r="AN149" i="156"/>
  <c r="AM149" i="156"/>
  <c r="AL149" i="156"/>
  <c r="AK149" i="156"/>
  <c r="AJ149" i="156"/>
  <c r="BA149" i="156" s="1"/>
  <c r="AT158" i="156"/>
  <c r="AZ158" i="156" s="1"/>
  <c r="AZ160" i="156"/>
  <c r="AY160" i="156"/>
  <c r="AX160" i="156"/>
  <c r="AW160" i="156"/>
  <c r="AV160" i="156"/>
  <c r="AN160" i="156"/>
  <c r="AM160" i="156"/>
  <c r="AK160" i="156"/>
  <c r="AJ160" i="156"/>
  <c r="BA160" i="156" s="1"/>
  <c r="BA199" i="156"/>
  <c r="AM68" i="156"/>
  <c r="AO71" i="156"/>
  <c r="AM74" i="156"/>
  <c r="AT80" i="156"/>
  <c r="AZ80" i="156" s="1"/>
  <c r="AN85" i="156"/>
  <c r="AL85" i="156"/>
  <c r="AJ91" i="156"/>
  <c r="BA91" i="156" s="1"/>
  <c r="AZ92" i="156"/>
  <c r="AY92" i="156"/>
  <c r="AW92" i="156"/>
  <c r="AX97" i="156"/>
  <c r="AW97" i="156"/>
  <c r="AN97" i="156"/>
  <c r="AM97" i="156"/>
  <c r="AK97" i="156"/>
  <c r="AZ135" i="156"/>
  <c r="AX135" i="156"/>
  <c r="AY135" i="156"/>
  <c r="AW135" i="156"/>
  <c r="AV135" i="156"/>
  <c r="AO135" i="156"/>
  <c r="AM135" i="156"/>
  <c r="AL135" i="156"/>
  <c r="AO170" i="156"/>
  <c r="AJ170" i="156"/>
  <c r="BA170" i="156" s="1"/>
  <c r="AY170" i="156"/>
  <c r="AW170" i="156"/>
  <c r="AV170" i="156"/>
  <c r="AM170" i="156"/>
  <c r="AK170" i="156"/>
  <c r="AX170" i="156"/>
  <c r="AN170" i="156"/>
  <c r="AZ227" i="156"/>
  <c r="AY227" i="156"/>
  <c r="AN227" i="156"/>
  <c r="AO227" i="156"/>
  <c r="AM227" i="156"/>
  <c r="AK227" i="156"/>
  <c r="AJ227" i="156"/>
  <c r="BA227" i="156" s="1"/>
  <c r="AX227" i="156"/>
  <c r="AW227" i="156"/>
  <c r="AV227" i="156"/>
  <c r="AW173" i="156"/>
  <c r="AN173" i="156"/>
  <c r="AM232" i="156"/>
  <c r="AL232" i="156"/>
  <c r="AZ232" i="156"/>
  <c r="AW232" i="156"/>
  <c r="AY232" i="156"/>
  <c r="AX232" i="156"/>
  <c r="AV232" i="156"/>
  <c r="AN232" i="156"/>
  <c r="AJ232" i="156"/>
  <c r="BA232" i="156" s="1"/>
  <c r="BA320" i="156"/>
  <c r="AH161" i="156"/>
  <c r="AN187" i="156"/>
  <c r="AZ187" i="156"/>
  <c r="AX187" i="156"/>
  <c r="AW187" i="156"/>
  <c r="AO187" i="156"/>
  <c r="AL187" i="156"/>
  <c r="AJ187" i="156"/>
  <c r="BA187" i="156" s="1"/>
  <c r="BA230" i="156"/>
  <c r="AN287" i="156"/>
  <c r="AM287" i="156"/>
  <c r="AJ287" i="156"/>
  <c r="BA287" i="156" s="1"/>
  <c r="AZ287" i="156"/>
  <c r="AW287" i="156"/>
  <c r="AV287" i="156"/>
  <c r="AY287" i="156"/>
  <c r="AX287" i="156"/>
  <c r="AO287" i="156"/>
  <c r="AL287" i="156"/>
  <c r="AK287" i="156"/>
  <c r="AZ208" i="156"/>
  <c r="AW208" i="156"/>
  <c r="AX208" i="156"/>
  <c r="AK208" i="156"/>
  <c r="AN214" i="156"/>
  <c r="AM214" i="156"/>
  <c r="AL214" i="156"/>
  <c r="AJ214" i="156"/>
  <c r="BA214" i="156" s="1"/>
  <c r="AX214" i="156"/>
  <c r="AZ250" i="156"/>
  <c r="AV250" i="156"/>
  <c r="AO250" i="156"/>
  <c r="AM250" i="156"/>
  <c r="AJ250" i="156"/>
  <c r="BA250" i="156" s="1"/>
  <c r="AY250" i="156"/>
  <c r="AW250" i="156"/>
  <c r="AL250" i="156"/>
  <c r="AK250" i="156"/>
  <c r="AZ258" i="156"/>
  <c r="AV258" i="156"/>
  <c r="AO258" i="156"/>
  <c r="AM258" i="156"/>
  <c r="AJ258" i="156"/>
  <c r="BA258" i="156" s="1"/>
  <c r="AL258" i="156"/>
  <c r="AK258" i="156"/>
  <c r="AW258" i="156"/>
  <c r="AN319" i="156"/>
  <c r="AM319" i="156"/>
  <c r="AJ319" i="156"/>
  <c r="BA319" i="156" s="1"/>
  <c r="AZ319" i="156"/>
  <c r="AY319" i="156"/>
  <c r="AW319" i="156"/>
  <c r="AV319" i="156"/>
  <c r="AX319" i="156"/>
  <c r="AO319" i="156"/>
  <c r="AL319" i="156"/>
  <c r="AK319" i="156"/>
  <c r="AW223" i="156"/>
  <c r="AV223" i="156"/>
  <c r="AO223" i="156"/>
  <c r="AN223" i="156"/>
  <c r="AL223" i="156"/>
  <c r="AK223" i="156"/>
  <c r="AJ223" i="156"/>
  <c r="BA223" i="156" s="1"/>
  <c r="AW273" i="156"/>
  <c r="AV273" i="156"/>
  <c r="AK273" i="156"/>
  <c r="AZ273" i="156"/>
  <c r="AY273" i="156"/>
  <c r="AX273" i="156"/>
  <c r="AN273" i="156"/>
  <c r="AM273" i="156"/>
  <c r="AL273" i="156"/>
  <c r="AV234" i="156"/>
  <c r="AO234" i="156"/>
  <c r="AM234" i="156"/>
  <c r="AJ234" i="156"/>
  <c r="BA234" i="156" s="1"/>
  <c r="AL234" i="156"/>
  <c r="AK234" i="156"/>
  <c r="AW234" i="156"/>
  <c r="AX260" i="156"/>
  <c r="AV260" i="156"/>
  <c r="AN260" i="156"/>
  <c r="AM260" i="156"/>
  <c r="AJ260" i="156"/>
  <c r="BA260" i="156" s="1"/>
  <c r="AY260" i="156"/>
  <c r="AW260" i="156"/>
  <c r="AO260" i="156"/>
  <c r="AL260" i="156"/>
  <c r="BA296" i="156"/>
  <c r="AZ205" i="156"/>
  <c r="AW205" i="156"/>
  <c r="AN205" i="156"/>
  <c r="AM205" i="156"/>
  <c r="AJ205" i="156"/>
  <c r="BA205" i="156" s="1"/>
  <c r="AO205" i="156"/>
  <c r="AK205" i="156"/>
  <c r="AO232" i="156"/>
  <c r="AO133" i="156"/>
  <c r="AX147" i="156"/>
  <c r="AV166" i="156"/>
  <c r="AL173" i="156"/>
  <c r="AV174" i="156"/>
  <c r="AK187" i="156"/>
  <c r="AZ189" i="156"/>
  <c r="AW189" i="156"/>
  <c r="AN189" i="156"/>
  <c r="AJ189" i="156"/>
  <c r="BA189" i="156" s="1"/>
  <c r="AV189" i="156"/>
  <c r="AY191" i="156"/>
  <c r="AV200" i="156"/>
  <c r="BA217" i="156"/>
  <c r="AV131" i="156"/>
  <c r="AM173" i="156"/>
  <c r="AW174" i="156"/>
  <c r="AO186" i="156"/>
  <c r="AM186" i="156"/>
  <c r="AJ186" i="156"/>
  <c r="BA186" i="156" s="1"/>
  <c r="AN186" i="156"/>
  <c r="AL186" i="156"/>
  <c r="AK186" i="156"/>
  <c r="AM187" i="156"/>
  <c r="AN195" i="156"/>
  <c r="AK195" i="156"/>
  <c r="AZ195" i="156"/>
  <c r="AY195" i="156"/>
  <c r="BA280" i="156"/>
  <c r="AZ143" i="156"/>
  <c r="AV158" i="156"/>
  <c r="AN163" i="156"/>
  <c r="AX163" i="156"/>
  <c r="AV163" i="156"/>
  <c r="AJ163" i="156"/>
  <c r="BA163" i="156" s="1"/>
  <c r="AZ275" i="156"/>
  <c r="AY275" i="156"/>
  <c r="AN275" i="156"/>
  <c r="AM275" i="156"/>
  <c r="AL275" i="156"/>
  <c r="AJ275" i="156"/>
  <c r="BA275" i="156" s="1"/>
  <c r="AX275" i="156"/>
  <c r="AW275" i="156"/>
  <c r="AV275" i="156"/>
  <c r="AO275" i="156"/>
  <c r="AK275" i="156"/>
  <c r="BU109" i="156"/>
  <c r="AW110" i="156"/>
  <c r="AV113" i="156"/>
  <c r="AX127" i="156"/>
  <c r="AY131" i="156"/>
  <c r="AW136" i="156"/>
  <c r="AO138" i="156"/>
  <c r="AN138" i="156"/>
  <c r="AN182" i="156"/>
  <c r="AY182" i="156"/>
  <c r="AX182" i="156"/>
  <c r="AV182" i="156"/>
  <c r="AM182" i="156"/>
  <c r="AK182" i="156"/>
  <c r="AW192" i="156"/>
  <c r="AY192" i="156"/>
  <c r="AV192" i="156"/>
  <c r="AO192" i="156"/>
  <c r="AM192" i="156"/>
  <c r="AK192" i="156"/>
  <c r="AK214" i="156"/>
  <c r="AL216" i="156"/>
  <c r="AZ216" i="156"/>
  <c r="AW216" i="156"/>
  <c r="AY216" i="156"/>
  <c r="AX216" i="156"/>
  <c r="AV216" i="156"/>
  <c r="AN216" i="156"/>
  <c r="AJ216" i="156"/>
  <c r="BA216" i="156" s="1"/>
  <c r="AZ219" i="156"/>
  <c r="AY219" i="156"/>
  <c r="AN219" i="156"/>
  <c r="AM219" i="156"/>
  <c r="AL219" i="156"/>
  <c r="AK219" i="156"/>
  <c r="AJ219" i="156"/>
  <c r="BA219" i="156" s="1"/>
  <c r="AX228" i="156"/>
  <c r="AV228" i="156"/>
  <c r="AM228" i="156"/>
  <c r="AJ228" i="156"/>
  <c r="BA228" i="156" s="1"/>
  <c r="AZ228" i="156"/>
  <c r="AW228" i="156"/>
  <c r="AN228" i="156"/>
  <c r="AK228" i="156"/>
  <c r="AX236" i="156"/>
  <c r="AV236" i="156"/>
  <c r="AN236" i="156"/>
  <c r="AM236" i="156"/>
  <c r="AJ236" i="156"/>
  <c r="BA236" i="156" s="1"/>
  <c r="AZ236" i="156"/>
  <c r="AW236" i="156"/>
  <c r="AL236" i="156"/>
  <c r="AK236" i="156"/>
  <c r="AY110" i="156"/>
  <c r="AV116" i="156"/>
  <c r="AK116" i="156"/>
  <c r="AX136" i="156"/>
  <c r="AX148" i="156"/>
  <c r="AW148" i="156"/>
  <c r="AM148" i="156"/>
  <c r="AK148" i="156"/>
  <c r="AN171" i="156"/>
  <c r="AY171" i="156"/>
  <c r="AV171" i="156"/>
  <c r="AO171" i="156"/>
  <c r="AJ208" i="156"/>
  <c r="BA208" i="156" s="1"/>
  <c r="AO214" i="156"/>
  <c r="AM223" i="156"/>
  <c r="AN250" i="156"/>
  <c r="AN258" i="156"/>
  <c r="AJ273" i="156"/>
  <c r="BA273" i="156" s="1"/>
  <c r="AZ110" i="156"/>
  <c r="AY136" i="156"/>
  <c r="AK153" i="156"/>
  <c r="AJ153" i="156"/>
  <c r="BA153" i="156" s="1"/>
  <c r="AW175" i="156"/>
  <c r="AO175" i="156"/>
  <c r="AM175" i="156"/>
  <c r="AL175" i="156"/>
  <c r="AK175" i="156"/>
  <c r="AJ175" i="156"/>
  <c r="BA175" i="156" s="1"/>
  <c r="AO178" i="156"/>
  <c r="AJ178" i="156"/>
  <c r="BA178" i="156" s="1"/>
  <c r="AZ178" i="156"/>
  <c r="AX178" i="156"/>
  <c r="AV178" i="156"/>
  <c r="AL208" i="156"/>
  <c r="AO273" i="156"/>
  <c r="BU105" i="156"/>
  <c r="AW115" i="156"/>
  <c r="AL115" i="156"/>
  <c r="AJ115" i="156"/>
  <c r="BA115" i="156" s="1"/>
  <c r="AH117" i="156"/>
  <c r="AO117" i="156" s="1"/>
  <c r="AH163" i="156"/>
  <c r="AO163" i="156" s="1"/>
  <c r="BA179" i="156"/>
  <c r="AV187" i="156"/>
  <c r="AW207" i="156"/>
  <c r="AV207" i="156"/>
  <c r="AZ207" i="156"/>
  <c r="AY207" i="156"/>
  <c r="AM207" i="156"/>
  <c r="AK207" i="156"/>
  <c r="AJ207" i="156"/>
  <c r="BA207" i="156" s="1"/>
  <c r="AM208" i="156"/>
  <c r="BA211" i="156"/>
  <c r="AN234" i="156"/>
  <c r="AK260" i="156"/>
  <c r="AX132" i="156"/>
  <c r="AW132" i="156"/>
  <c r="AM132" i="156"/>
  <c r="AK132" i="156"/>
  <c r="AV173" i="156"/>
  <c r="AY187" i="156"/>
  <c r="AL205" i="156"/>
  <c r="AN208" i="156"/>
  <c r="AO210" i="156"/>
  <c r="AM210" i="156"/>
  <c r="AJ210" i="156"/>
  <c r="BA210" i="156" s="1"/>
  <c r="AV210" i="156"/>
  <c r="AN210" i="156"/>
  <c r="AL210" i="156"/>
  <c r="AK210" i="156"/>
  <c r="AN279" i="156"/>
  <c r="AM279" i="156"/>
  <c r="AZ279" i="156"/>
  <c r="AW279" i="156"/>
  <c r="AV279" i="156"/>
  <c r="AY279" i="156"/>
  <c r="AX279" i="156"/>
  <c r="AO279" i="156"/>
  <c r="AK279" i="156"/>
  <c r="AJ279" i="156"/>
  <c r="BA279" i="156" s="1"/>
  <c r="AX114" i="156"/>
  <c r="AM114" i="156"/>
  <c r="AK114" i="156"/>
  <c r="AV142" i="156"/>
  <c r="AX173" i="156"/>
  <c r="AO208" i="156"/>
  <c r="AJ119" i="156"/>
  <c r="BA119" i="156" s="1"/>
  <c r="AV126" i="156"/>
  <c r="AJ133" i="156"/>
  <c r="BA133" i="156" s="1"/>
  <c r="AT134" i="156"/>
  <c r="AZ134" i="156" s="1"/>
  <c r="AK137" i="156"/>
  <c r="AJ137" i="156"/>
  <c r="BA137" i="156" s="1"/>
  <c r="AH153" i="156"/>
  <c r="AO153" i="156" s="1"/>
  <c r="AY157" i="156"/>
  <c r="AO157" i="156"/>
  <c r="AJ162" i="156"/>
  <c r="BA162" i="156" s="1"/>
  <c r="AM162" i="156"/>
  <c r="AY173" i="156"/>
  <c r="AK189" i="156"/>
  <c r="AO194" i="156"/>
  <c r="AM194" i="156"/>
  <c r="AJ194" i="156"/>
  <c r="BA194" i="156" s="1"/>
  <c r="AZ194" i="156"/>
  <c r="AW194" i="156"/>
  <c r="AJ195" i="156"/>
  <c r="BA195" i="156" s="1"/>
  <c r="AN311" i="156"/>
  <c r="AM311" i="156"/>
  <c r="AJ311" i="156"/>
  <c r="BA311" i="156" s="1"/>
  <c r="AZ311" i="156"/>
  <c r="AY311" i="156"/>
  <c r="AW311" i="156"/>
  <c r="AV311" i="156"/>
  <c r="AX311" i="156"/>
  <c r="AO311" i="156"/>
  <c r="AL311" i="156"/>
  <c r="AK311" i="156"/>
  <c r="AK119" i="156"/>
  <c r="AJ120" i="156"/>
  <c r="BA120" i="156" s="1"/>
  <c r="AY166" i="156"/>
  <c r="AW166" i="156"/>
  <c r="AZ173" i="156"/>
  <c r="AX188" i="156"/>
  <c r="AV188" i="156"/>
  <c r="AJ188" i="156"/>
  <c r="BA188" i="156" s="1"/>
  <c r="AZ188" i="156"/>
  <c r="AY188" i="156"/>
  <c r="AM188" i="156"/>
  <c r="AL189" i="156"/>
  <c r="AL195" i="156"/>
  <c r="AV214" i="156"/>
  <c r="AX223" i="156"/>
  <c r="BA225" i="156"/>
  <c r="AW249" i="156"/>
  <c r="AV249" i="156"/>
  <c r="AK249" i="156"/>
  <c r="AZ249" i="156"/>
  <c r="AY249" i="156"/>
  <c r="AX249" i="156"/>
  <c r="AO249" i="156"/>
  <c r="AN249" i="156"/>
  <c r="AM249" i="156"/>
  <c r="AJ249" i="156"/>
  <c r="BA249" i="156" s="1"/>
  <c r="AX250" i="156"/>
  <c r="AX258" i="156"/>
  <c r="AK163" i="156"/>
  <c r="AZ197" i="156"/>
  <c r="AW197" i="156"/>
  <c r="AN197" i="156"/>
  <c r="AM197" i="156"/>
  <c r="AJ197" i="156"/>
  <c r="BA197" i="156" s="1"/>
  <c r="AX197" i="156"/>
  <c r="AV197" i="156"/>
  <c r="AO197" i="156"/>
  <c r="AK197" i="156"/>
  <c r="AW214" i="156"/>
  <c r="AY223" i="156"/>
  <c r="AY258" i="156"/>
  <c r="AM119" i="156"/>
  <c r="AL120" i="156"/>
  <c r="AT123" i="156"/>
  <c r="AZ123" i="156" s="1"/>
  <c r="AM133" i="156"/>
  <c r="AT139" i="156"/>
  <c r="AZ139" i="156" s="1"/>
  <c r="AJ158" i="156"/>
  <c r="BA158" i="156" s="1"/>
  <c r="AL163" i="156"/>
  <c r="AJ167" i="156"/>
  <c r="BA167" i="156" s="1"/>
  <c r="AO189" i="156"/>
  <c r="AJ192" i="156"/>
  <c r="BA192" i="156" s="1"/>
  <c r="AO195" i="156"/>
  <c r="BA201" i="156"/>
  <c r="AY214" i="156"/>
  <c r="AZ223" i="156"/>
  <c r="AL228" i="156"/>
  <c r="AW230" i="156"/>
  <c r="AV230" i="156"/>
  <c r="AN230" i="156"/>
  <c r="AZ230" i="156"/>
  <c r="AY230" i="156"/>
  <c r="AX234" i="156"/>
  <c r="AO236" i="156"/>
  <c r="AZ260" i="156"/>
  <c r="AK158" i="156"/>
  <c r="AM163" i="156"/>
  <c r="AM174" i="156"/>
  <c r="AK174" i="156"/>
  <c r="AJ174" i="156"/>
  <c r="BA174" i="156" s="1"/>
  <c r="BA182" i="156"/>
  <c r="AW191" i="156"/>
  <c r="AO191" i="156"/>
  <c r="AM191" i="156"/>
  <c r="AL191" i="156"/>
  <c r="AK191" i="156"/>
  <c r="AJ191" i="156"/>
  <c r="BA191" i="156" s="1"/>
  <c r="AZ200" i="156"/>
  <c r="AW200" i="156"/>
  <c r="AM200" i="156"/>
  <c r="AK200" i="156"/>
  <c r="AJ200" i="156"/>
  <c r="BA200" i="156" s="1"/>
  <c r="AV205" i="156"/>
  <c r="AZ214" i="156"/>
  <c r="AY234" i="156"/>
  <c r="AZ259" i="156"/>
  <c r="AY259" i="156"/>
  <c r="AN259" i="156"/>
  <c r="AJ259" i="156"/>
  <c r="BA259" i="156" s="1"/>
  <c r="AX259" i="156"/>
  <c r="AW259" i="156"/>
  <c r="AV259" i="156"/>
  <c r="AO259" i="156"/>
  <c r="AM259" i="156"/>
  <c r="AK259" i="156"/>
  <c r="AW281" i="156"/>
  <c r="AV281" i="156"/>
  <c r="AK281" i="156"/>
  <c r="AZ281" i="156"/>
  <c r="AO281" i="156"/>
  <c r="AN281" i="156"/>
  <c r="AM281" i="156"/>
  <c r="AL281" i="156"/>
  <c r="AJ281" i="156"/>
  <c r="BA281" i="156" s="1"/>
  <c r="AK113" i="156"/>
  <c r="AL116" i="156"/>
  <c r="AK127" i="156"/>
  <c r="AK138" i="156"/>
  <c r="AJ148" i="156"/>
  <c r="BA148" i="156" s="1"/>
  <c r="AL153" i="156"/>
  <c r="AL158" i="156"/>
  <c r="AJ171" i="156"/>
  <c r="BA171" i="156" s="1"/>
  <c r="AW181" i="156"/>
  <c r="AN181" i="156"/>
  <c r="AJ181" i="156"/>
  <c r="BA181" i="156" s="1"/>
  <c r="AO181" i="156"/>
  <c r="AM181" i="156"/>
  <c r="AL181" i="156"/>
  <c r="AK181" i="156"/>
  <c r="AL182" i="156"/>
  <c r="AV186" i="156"/>
  <c r="AN192" i="156"/>
  <c r="AX205" i="156"/>
  <c r="AV208" i="156"/>
  <c r="AM216" i="156"/>
  <c r="AM224" i="156"/>
  <c r="AL224" i="156"/>
  <c r="AZ224" i="156"/>
  <c r="AW224" i="156"/>
  <c r="AY224" i="156"/>
  <c r="AX224" i="156"/>
  <c r="AO224" i="156"/>
  <c r="AK224" i="156"/>
  <c r="BA233" i="156"/>
  <c r="AZ234" i="156"/>
  <c r="AN263" i="156"/>
  <c r="AM263" i="156"/>
  <c r="AZ263" i="156"/>
  <c r="AW263" i="156"/>
  <c r="AV263" i="156"/>
  <c r="AZ282" i="156"/>
  <c r="AW282" i="156"/>
  <c r="AV282" i="156"/>
  <c r="AO282" i="156"/>
  <c r="AM282" i="156"/>
  <c r="AJ282" i="156"/>
  <c r="BA282" i="156" s="1"/>
  <c r="AX220" i="156"/>
  <c r="AV220" i="156"/>
  <c r="AJ220" i="156"/>
  <c r="BA220" i="156" s="1"/>
  <c r="AN239" i="156"/>
  <c r="AZ239" i="156"/>
  <c r="AW239" i="156"/>
  <c r="AV239" i="156"/>
  <c r="BA240" i="156"/>
  <c r="AJ246" i="156"/>
  <c r="BA246" i="156" s="1"/>
  <c r="AW246" i="156"/>
  <c r="AV246" i="156"/>
  <c r="AN246" i="156"/>
  <c r="BA247" i="156"/>
  <c r="AM256" i="156"/>
  <c r="AL256" i="156"/>
  <c r="AZ256" i="156"/>
  <c r="AW256" i="156"/>
  <c r="BA257" i="156"/>
  <c r="AZ266" i="156"/>
  <c r="AV266" i="156"/>
  <c r="AO266" i="156"/>
  <c r="AM266" i="156"/>
  <c r="AJ266" i="156"/>
  <c r="BA266" i="156" s="1"/>
  <c r="BA312" i="156"/>
  <c r="AZ314" i="156"/>
  <c r="AW314" i="156"/>
  <c r="AV314" i="156"/>
  <c r="AO314" i="156"/>
  <c r="AN314" i="156"/>
  <c r="AM314" i="156"/>
  <c r="AJ314" i="156"/>
  <c r="BA314" i="156" s="1"/>
  <c r="AZ290" i="156"/>
  <c r="AW290" i="156"/>
  <c r="AV290" i="156"/>
  <c r="AO290" i="156"/>
  <c r="AM290" i="156"/>
  <c r="AJ290" i="156"/>
  <c r="BA290" i="156" s="1"/>
  <c r="AZ298" i="156"/>
  <c r="AW298" i="156"/>
  <c r="AV298" i="156"/>
  <c r="AO298" i="156"/>
  <c r="AM298" i="156"/>
  <c r="AJ298" i="156"/>
  <c r="BA298" i="156" s="1"/>
  <c r="BA304" i="156"/>
  <c r="AZ306" i="156"/>
  <c r="AW306" i="156"/>
  <c r="AV306" i="156"/>
  <c r="AO306" i="156"/>
  <c r="AN306" i="156"/>
  <c r="AM306" i="156"/>
  <c r="AJ306" i="156"/>
  <c r="BA306" i="156" s="1"/>
  <c r="AZ235" i="156"/>
  <c r="AY235" i="156"/>
  <c r="AN235" i="156"/>
  <c r="AJ235" i="156"/>
  <c r="BA235" i="156" s="1"/>
  <c r="AV242" i="156"/>
  <c r="AO242" i="156"/>
  <c r="AM242" i="156"/>
  <c r="AJ242" i="156"/>
  <c r="BA242" i="156" s="1"/>
  <c r="AX284" i="156"/>
  <c r="AV284" i="156"/>
  <c r="AN284" i="156"/>
  <c r="AM284" i="156"/>
  <c r="AJ284" i="156"/>
  <c r="BA284" i="156" s="1"/>
  <c r="AN295" i="156"/>
  <c r="AM295" i="156"/>
  <c r="AJ295" i="156"/>
  <c r="BA295" i="156" s="1"/>
  <c r="AZ295" i="156"/>
  <c r="AW295" i="156"/>
  <c r="AV295" i="156"/>
  <c r="AJ326" i="156"/>
  <c r="BA326" i="156" s="1"/>
  <c r="AZ326" i="156"/>
  <c r="AY326" i="156"/>
  <c r="AX326" i="156"/>
  <c r="AW326" i="156"/>
  <c r="AV326" i="156"/>
  <c r="AO326" i="156"/>
  <c r="AN326" i="156"/>
  <c r="AM326" i="156"/>
  <c r="AL326" i="156"/>
  <c r="AJ263" i="156"/>
  <c r="BA263" i="156" s="1"/>
  <c r="AK282" i="156"/>
  <c r="AX316" i="156"/>
  <c r="AW316" i="156"/>
  <c r="AV316" i="156"/>
  <c r="AO316" i="156"/>
  <c r="AN316" i="156"/>
  <c r="AM316" i="156"/>
  <c r="AL316" i="156"/>
  <c r="AJ316" i="156"/>
  <c r="BA316" i="156" s="1"/>
  <c r="AN303" i="156"/>
  <c r="AM303" i="156"/>
  <c r="AJ303" i="156"/>
  <c r="BA303" i="156" s="1"/>
  <c r="AZ303" i="156"/>
  <c r="AY303" i="156"/>
  <c r="AW303" i="156"/>
  <c r="AV303" i="156"/>
  <c r="AZ231" i="156"/>
  <c r="AW231" i="156"/>
  <c r="AV231" i="156"/>
  <c r="AX252" i="156"/>
  <c r="AV252" i="156"/>
  <c r="AN252" i="156"/>
  <c r="AM252" i="156"/>
  <c r="AJ252" i="156"/>
  <c r="BA252" i="156" s="1"/>
  <c r="AJ262" i="156"/>
  <c r="BA262" i="156" s="1"/>
  <c r="AY262" i="156"/>
  <c r="AW262" i="156"/>
  <c r="AV262" i="156"/>
  <c r="AN262" i="156"/>
  <c r="AL263" i="156"/>
  <c r="AJ278" i="156"/>
  <c r="BA278" i="156" s="1"/>
  <c r="AZ278" i="156"/>
  <c r="AY278" i="156"/>
  <c r="AW278" i="156"/>
  <c r="AV278" i="156"/>
  <c r="AN278" i="156"/>
  <c r="AN282" i="156"/>
  <c r="AJ238" i="156"/>
  <c r="BA238" i="156" s="1"/>
  <c r="AW238" i="156"/>
  <c r="AV238" i="156"/>
  <c r="AN238" i="156"/>
  <c r="BA239" i="156"/>
  <c r="AO263" i="156"/>
  <c r="AW265" i="156"/>
  <c r="AV265" i="156"/>
  <c r="AK265" i="156"/>
  <c r="AX292" i="156"/>
  <c r="AV292" i="156"/>
  <c r="AO292" i="156"/>
  <c r="AN292" i="156"/>
  <c r="AM292" i="156"/>
  <c r="AJ292" i="156"/>
  <c r="BA292" i="156" s="1"/>
  <c r="BA256" i="156"/>
  <c r="AX308" i="156"/>
  <c r="AW308" i="156"/>
  <c r="AV308" i="156"/>
  <c r="AO308" i="156"/>
  <c r="AN308" i="156"/>
  <c r="AM308" i="156"/>
  <c r="AL308" i="156"/>
  <c r="AJ308" i="156"/>
  <c r="BA308" i="156" s="1"/>
  <c r="AX143" i="156"/>
  <c r="AX151" i="156"/>
  <c r="AX159" i="156"/>
  <c r="AK211" i="156"/>
  <c r="AX217" i="156"/>
  <c r="AM220" i="156"/>
  <c r="AL239" i="156"/>
  <c r="AL246" i="156"/>
  <c r="AN255" i="156"/>
  <c r="AM255" i="156"/>
  <c r="AZ255" i="156"/>
  <c r="AW255" i="156"/>
  <c r="AV255" i="156"/>
  <c r="AK256" i="156"/>
  <c r="AL266" i="156"/>
  <c r="AK290" i="156"/>
  <c r="AX300" i="156"/>
  <c r="AV300" i="156"/>
  <c r="AO300" i="156"/>
  <c r="AN300" i="156"/>
  <c r="AM300" i="156"/>
  <c r="AJ300" i="156"/>
  <c r="BA300" i="156" s="1"/>
  <c r="AM246" i="156"/>
  <c r="AN256" i="156"/>
  <c r="AN266" i="156"/>
  <c r="AX268" i="156"/>
  <c r="AV268" i="156"/>
  <c r="AN268" i="156"/>
  <c r="AM268" i="156"/>
  <c r="AJ268" i="156"/>
  <c r="BA268" i="156" s="1"/>
  <c r="AW289" i="156"/>
  <c r="AV289" i="156"/>
  <c r="AK289" i="156"/>
  <c r="AZ289" i="156"/>
  <c r="AL290" i="156"/>
  <c r="AX180" i="156"/>
  <c r="AJ180" i="156"/>
  <c r="BA180" i="156" s="1"/>
  <c r="AM211" i="156"/>
  <c r="AZ217" i="156"/>
  <c r="AO220" i="156"/>
  <c r="AW225" i="156"/>
  <c r="AO239" i="156"/>
  <c r="AW241" i="156"/>
  <c r="AK241" i="156"/>
  <c r="AO246" i="156"/>
  <c r="AM248" i="156"/>
  <c r="AL248" i="156"/>
  <c r="AZ248" i="156"/>
  <c r="AW248" i="156"/>
  <c r="AO256" i="156"/>
  <c r="BA272" i="156"/>
  <c r="AN290" i="156"/>
  <c r="AK298" i="156"/>
  <c r="AK306" i="156"/>
  <c r="AJ318" i="156"/>
  <c r="BA318" i="156" s="1"/>
  <c r="AZ318" i="156"/>
  <c r="AY318" i="156"/>
  <c r="AX318" i="156"/>
  <c r="AW318" i="156"/>
  <c r="AV318" i="156"/>
  <c r="AN318" i="156"/>
  <c r="AM318" i="156"/>
  <c r="AN271" i="156"/>
  <c r="AM271" i="156"/>
  <c r="AZ271" i="156"/>
  <c r="AW271" i="156"/>
  <c r="AV271" i="156"/>
  <c r="AX282" i="156"/>
  <c r="AK284" i="156"/>
  <c r="AK295" i="156"/>
  <c r="AW297" i="156"/>
  <c r="AV297" i="156"/>
  <c r="AK297" i="156"/>
  <c r="AZ297" i="156"/>
  <c r="AL298" i="156"/>
  <c r="AL306" i="156"/>
  <c r="AK326" i="156"/>
  <c r="AL201" i="156"/>
  <c r="AV218" i="156"/>
  <c r="AO218" i="156"/>
  <c r="AM218" i="156"/>
  <c r="AJ218" i="156"/>
  <c r="BA218" i="156" s="1"/>
  <c r="AL235" i="156"/>
  <c r="AK242" i="156"/>
  <c r="AX263" i="156"/>
  <c r="AY282" i="156"/>
  <c r="AL284" i="156"/>
  <c r="AL295" i="156"/>
  <c r="AN298" i="156"/>
  <c r="AK316" i="156"/>
  <c r="AY263" i="156"/>
  <c r="AO284" i="156"/>
  <c r="AJ286" i="156"/>
  <c r="BA286" i="156" s="1"/>
  <c r="AZ286" i="156"/>
  <c r="AY286" i="156"/>
  <c r="AW286" i="156"/>
  <c r="AV286" i="156"/>
  <c r="AN286" i="156"/>
  <c r="AM286" i="156"/>
  <c r="AO295" i="156"/>
  <c r="AK303" i="156"/>
  <c r="AX314" i="156"/>
  <c r="BA328" i="156"/>
  <c r="AN201" i="156"/>
  <c r="AJ231" i="156"/>
  <c r="BA231" i="156" s="1"/>
  <c r="AO235" i="156"/>
  <c r="AN242" i="156"/>
  <c r="AZ251" i="156"/>
  <c r="AY251" i="156"/>
  <c r="AN251" i="156"/>
  <c r="AJ251" i="156"/>
  <c r="BA251" i="156" s="1"/>
  <c r="AK252" i="156"/>
  <c r="AK262" i="156"/>
  <c r="AZ274" i="156"/>
  <c r="AV274" i="156"/>
  <c r="AO274" i="156"/>
  <c r="AM274" i="156"/>
  <c r="AJ274" i="156"/>
  <c r="BA274" i="156" s="1"/>
  <c r="AK278" i="156"/>
  <c r="AZ283" i="156"/>
  <c r="AY283" i="156"/>
  <c r="AN283" i="156"/>
  <c r="AM283" i="156"/>
  <c r="AL283" i="156"/>
  <c r="AJ283" i="156"/>
  <c r="BA283" i="156" s="1"/>
  <c r="AL303" i="156"/>
  <c r="AJ310" i="156"/>
  <c r="BA310" i="156" s="1"/>
  <c r="AZ310" i="156"/>
  <c r="AY310" i="156"/>
  <c r="AX310" i="156"/>
  <c r="AW310" i="156"/>
  <c r="AV310" i="156"/>
  <c r="AN310" i="156"/>
  <c r="AM310" i="156"/>
  <c r="AY314" i="156"/>
  <c r="AW199" i="156"/>
  <c r="AV199" i="156"/>
  <c r="AO201" i="156"/>
  <c r="AX204" i="156"/>
  <c r="AV204" i="156"/>
  <c r="AJ204" i="156"/>
  <c r="BA204" i="156" s="1"/>
  <c r="AV226" i="156"/>
  <c r="AO226" i="156"/>
  <c r="AM226" i="156"/>
  <c r="AJ226" i="156"/>
  <c r="BA226" i="156" s="1"/>
  <c r="AK231" i="156"/>
  <c r="AL252" i="156"/>
  <c r="AL262" i="156"/>
  <c r="AJ265" i="156"/>
  <c r="BA265" i="156" s="1"/>
  <c r="AW266" i="156"/>
  <c r="AL278" i="156"/>
  <c r="AK292" i="156"/>
  <c r="AO303" i="156"/>
  <c r="AZ213" i="156"/>
  <c r="AW213" i="156"/>
  <c r="AN213" i="156"/>
  <c r="AM213" i="156"/>
  <c r="AJ213" i="156"/>
  <c r="BA213" i="156" s="1"/>
  <c r="AW220" i="156"/>
  <c r="AL231" i="156"/>
  <c r="AK238" i="156"/>
  <c r="AX239" i="156"/>
  <c r="AX244" i="156"/>
  <c r="AV244" i="156"/>
  <c r="AN244" i="156"/>
  <c r="AM244" i="156"/>
  <c r="AJ244" i="156"/>
  <c r="BA244" i="156" s="1"/>
  <c r="AX246" i="156"/>
  <c r="AO252" i="156"/>
  <c r="AV256" i="156"/>
  <c r="AM262" i="156"/>
  <c r="AL265" i="156"/>
  <c r="AX266" i="156"/>
  <c r="AM278" i="156"/>
  <c r="AX290" i="156"/>
  <c r="AL292" i="156"/>
  <c r="AJ294" i="156"/>
  <c r="BA294" i="156" s="1"/>
  <c r="AZ294" i="156"/>
  <c r="AY294" i="156"/>
  <c r="AX294" i="156"/>
  <c r="AW294" i="156"/>
  <c r="AV294" i="156"/>
  <c r="AN294" i="156"/>
  <c r="AM294" i="156"/>
  <c r="AK308" i="156"/>
  <c r="AZ315" i="156"/>
  <c r="AY315" i="156"/>
  <c r="AN315" i="156"/>
  <c r="AM315" i="156"/>
  <c r="AL315" i="156"/>
  <c r="AK315" i="156"/>
  <c r="AJ315" i="156"/>
  <c r="BA315" i="156" s="1"/>
  <c r="AV211" i="156"/>
  <c r="AY220" i="156"/>
  <c r="AM231" i="156"/>
  <c r="AL238" i="156"/>
  <c r="AY239" i="156"/>
  <c r="AY246" i="156"/>
  <c r="AJ255" i="156"/>
  <c r="BA255" i="156" s="1"/>
  <c r="AX256" i="156"/>
  <c r="AO262" i="156"/>
  <c r="AM265" i="156"/>
  <c r="AY266" i="156"/>
  <c r="AO278" i="156"/>
  <c r="AY290" i="156"/>
  <c r="AK300" i="156"/>
  <c r="AX306" i="156"/>
  <c r="AM238" i="156"/>
  <c r="AZ246" i="156"/>
  <c r="AJ254" i="156"/>
  <c r="BA254" i="156" s="1"/>
  <c r="AW254" i="156"/>
  <c r="AV254" i="156"/>
  <c r="AN254" i="156"/>
  <c r="AK255" i="156"/>
  <c r="AY256" i="156"/>
  <c r="AN265" i="156"/>
  <c r="AK268" i="156"/>
  <c r="AJ289" i="156"/>
  <c r="BA289" i="156" s="1"/>
  <c r="AX298" i="156"/>
  <c r="AL300" i="156"/>
  <c r="AJ302" i="156"/>
  <c r="BA302" i="156" s="1"/>
  <c r="AZ302" i="156"/>
  <c r="AY302" i="156"/>
  <c r="AX302" i="156"/>
  <c r="AW302" i="156"/>
  <c r="AV302" i="156"/>
  <c r="AN302" i="156"/>
  <c r="AM302" i="156"/>
  <c r="AY306" i="156"/>
  <c r="AY316" i="156"/>
  <c r="AX211" i="156"/>
  <c r="AO231" i="156"/>
  <c r="AW233" i="156"/>
  <c r="AK233" i="156"/>
  <c r="AO238" i="156"/>
  <c r="AM240" i="156"/>
  <c r="AL240" i="156"/>
  <c r="AZ240" i="156"/>
  <c r="AW240" i="156"/>
  <c r="BA241" i="156"/>
  <c r="AO265" i="156"/>
  <c r="AZ267" i="156"/>
  <c r="AY267" i="156"/>
  <c r="AN267" i="156"/>
  <c r="AL267" i="156"/>
  <c r="AJ267" i="156"/>
  <c r="BA267" i="156" s="1"/>
  <c r="AL268" i="156"/>
  <c r="AW284" i="156"/>
  <c r="AL289" i="156"/>
  <c r="AZ291" i="156"/>
  <c r="AY291" i="156"/>
  <c r="AN291" i="156"/>
  <c r="AM291" i="156"/>
  <c r="AL291" i="156"/>
  <c r="AK291" i="156"/>
  <c r="AJ291" i="156"/>
  <c r="BA291" i="156" s="1"/>
  <c r="AX295" i="156"/>
  <c r="AZ316" i="156"/>
  <c r="AK180" i="156"/>
  <c r="AJ190" i="156"/>
  <c r="BA190" i="156" s="1"/>
  <c r="AY211" i="156"/>
  <c r="AV235" i="156"/>
  <c r="AL241" i="156"/>
  <c r="AW242" i="156"/>
  <c r="AN247" i="156"/>
  <c r="AZ247" i="156"/>
  <c r="AW247" i="156"/>
  <c r="AV247" i="156"/>
  <c r="AJ248" i="156"/>
  <c r="BA248" i="156" s="1"/>
  <c r="AO255" i="156"/>
  <c r="AW257" i="156"/>
  <c r="AV257" i="156"/>
  <c r="AK257" i="156"/>
  <c r="AO268" i="156"/>
  <c r="AJ271" i="156"/>
  <c r="BA271" i="156" s="1"/>
  <c r="AY284" i="156"/>
  <c r="AM289" i="156"/>
  <c r="AY295" i="156"/>
  <c r="AJ297" i="156"/>
  <c r="BA297" i="156" s="1"/>
  <c r="AZ307" i="156"/>
  <c r="AY307" i="156"/>
  <c r="AN307" i="156"/>
  <c r="AM307" i="156"/>
  <c r="AL307" i="156"/>
  <c r="AK307" i="156"/>
  <c r="AJ307" i="156"/>
  <c r="BA307" i="156" s="1"/>
  <c r="AL318" i="156"/>
  <c r="AZ284" i="156"/>
  <c r="AN289" i="156"/>
  <c r="AZ299" i="156"/>
  <c r="AY299" i="156"/>
  <c r="AN299" i="156"/>
  <c r="AM299" i="156"/>
  <c r="AL299" i="156"/>
  <c r="AK299" i="156"/>
  <c r="AJ299" i="156"/>
  <c r="BA299" i="156" s="1"/>
  <c r="AX303" i="156"/>
  <c r="AW201" i="156"/>
  <c r="AK218" i="156"/>
  <c r="BA222" i="156"/>
  <c r="AX235" i="156"/>
  <c r="AY242" i="156"/>
  <c r="AW252" i="156"/>
  <c r="AJ270" i="156"/>
  <c r="BA270" i="156" s="1"/>
  <c r="AY270" i="156"/>
  <c r="AW270" i="156"/>
  <c r="AV270" i="156"/>
  <c r="AN270" i="156"/>
  <c r="AK286" i="156"/>
  <c r="AO289" i="156"/>
  <c r="AW292" i="156"/>
  <c r="AM297" i="156"/>
  <c r="AY308" i="156"/>
  <c r="AX329" i="156"/>
  <c r="AY329" i="156"/>
  <c r="AV280" i="156"/>
  <c r="AV288" i="156"/>
  <c r="AV296" i="156"/>
  <c r="AV304" i="156"/>
  <c r="AZ305" i="156"/>
  <c r="AV312" i="156"/>
  <c r="AZ313" i="156"/>
  <c r="AV320" i="156"/>
  <c r="AZ321" i="156"/>
  <c r="AV328" i="156"/>
  <c r="AZ329" i="156"/>
  <c r="AJ221" i="156"/>
  <c r="BA221" i="156" s="1"/>
  <c r="AJ229" i="156"/>
  <c r="BA229" i="156" s="1"/>
  <c r="AJ237" i="156"/>
  <c r="BA237" i="156" s="1"/>
  <c r="AJ245" i="156"/>
  <c r="BA245" i="156" s="1"/>
  <c r="AJ253" i="156"/>
  <c r="BA253" i="156" s="1"/>
  <c r="AJ261" i="156"/>
  <c r="BA261" i="156" s="1"/>
  <c r="AW264" i="156"/>
  <c r="AJ269" i="156"/>
  <c r="BA269" i="156" s="1"/>
  <c r="AW272" i="156"/>
  <c r="AJ277" i="156"/>
  <c r="BA277" i="156" s="1"/>
  <c r="AW280" i="156"/>
  <c r="AJ285" i="156"/>
  <c r="BA285" i="156" s="1"/>
  <c r="AW288" i="156"/>
  <c r="AJ293" i="156"/>
  <c r="BA293" i="156" s="1"/>
  <c r="AW296" i="156"/>
  <c r="AJ301" i="156"/>
  <c r="BA301" i="156" s="1"/>
  <c r="AW304" i="156"/>
  <c r="AJ309" i="156"/>
  <c r="BA309" i="156" s="1"/>
  <c r="AW312" i="156"/>
  <c r="AJ317" i="156"/>
  <c r="BA317" i="156" s="1"/>
  <c r="AW320" i="156"/>
  <c r="AJ325" i="156"/>
  <c r="BA325" i="156" s="1"/>
  <c r="AW328" i="156"/>
  <c r="AX328" i="156"/>
  <c r="AY320" i="156"/>
  <c r="AL325" i="156"/>
  <c r="AY328" i="156"/>
  <c r="AM221" i="156"/>
  <c r="AM229" i="156"/>
  <c r="AM237" i="156"/>
  <c r="AM245" i="156"/>
  <c r="AM253" i="156"/>
  <c r="AM261" i="156"/>
  <c r="AZ264" i="156"/>
  <c r="AM269" i="156"/>
  <c r="AZ272" i="156"/>
  <c r="AM277" i="156"/>
  <c r="AZ280" i="156"/>
  <c r="AM285" i="156"/>
  <c r="AZ288" i="156"/>
  <c r="AM293" i="156"/>
  <c r="AZ296" i="156"/>
  <c r="AM301" i="156"/>
  <c r="AZ304" i="156"/>
  <c r="AM309" i="156"/>
  <c r="AZ312" i="156"/>
  <c r="AM317" i="156"/>
  <c r="AZ320" i="156"/>
  <c r="AM325" i="156"/>
  <c r="AV327" i="156"/>
  <c r="AZ328" i="156"/>
  <c r="AN221" i="156"/>
  <c r="AN229" i="156"/>
  <c r="AN237" i="156"/>
  <c r="AN245" i="156"/>
  <c r="AN253" i="156"/>
  <c r="AN261" i="156"/>
  <c r="AN269" i="156"/>
  <c r="AN277" i="156"/>
  <c r="AN285" i="156"/>
  <c r="AN293" i="156"/>
  <c r="AN301" i="156"/>
  <c r="AN309" i="156"/>
  <c r="AN317" i="156"/>
  <c r="AJ324" i="156"/>
  <c r="BA324" i="156" s="1"/>
  <c r="AN325" i="156"/>
  <c r="AW327" i="156"/>
  <c r="AX327" i="156"/>
  <c r="AL324" i="156"/>
  <c r="AY327" i="156"/>
  <c r="AM324" i="156"/>
  <c r="AZ327" i="156"/>
  <c r="AJ323" i="156"/>
  <c r="BA323" i="156" s="1"/>
  <c r="AN324" i="156"/>
  <c r="AK323" i="156"/>
  <c r="AO324" i="156"/>
  <c r="AL323" i="156"/>
  <c r="AV277" i="156"/>
  <c r="AV285" i="156"/>
  <c r="AV293" i="156"/>
  <c r="AV301" i="156"/>
  <c r="AV309" i="156"/>
  <c r="AV317" i="156"/>
  <c r="AM323" i="156"/>
  <c r="AV325" i="156"/>
  <c r="AW221" i="156"/>
  <c r="AW229" i="156"/>
  <c r="AW237" i="156"/>
  <c r="AW245" i="156"/>
  <c r="AW253" i="156"/>
  <c r="AW261" i="156"/>
  <c r="AW269" i="156"/>
  <c r="AW277" i="156"/>
  <c r="AW285" i="156"/>
  <c r="AW293" i="156"/>
  <c r="AW301" i="156"/>
  <c r="AW309" i="156"/>
  <c r="AW317" i="156"/>
  <c r="AJ322" i="156"/>
  <c r="BA322" i="156" s="1"/>
  <c r="AN323" i="156"/>
  <c r="AW325" i="156"/>
  <c r="AJ330" i="156"/>
  <c r="BA330" i="156" s="1"/>
  <c r="AO323" i="156"/>
  <c r="AX325" i="156"/>
  <c r="AK330" i="156"/>
  <c r="AL330" i="156"/>
  <c r="AM322" i="156"/>
  <c r="AV324" i="156"/>
  <c r="AM330" i="156"/>
  <c r="AJ305" i="156"/>
  <c r="BA305" i="156" s="1"/>
  <c r="AJ313" i="156"/>
  <c r="BA313" i="156" s="1"/>
  <c r="AJ321" i="156"/>
  <c r="BA321" i="156" s="1"/>
  <c r="AN322" i="156"/>
  <c r="AW324" i="156"/>
  <c r="AJ329" i="156"/>
  <c r="BA329" i="156" s="1"/>
  <c r="AN330" i="156"/>
  <c r="AK305" i="156"/>
  <c r="AK313" i="156"/>
  <c r="AK321" i="156"/>
  <c r="AO322" i="156"/>
  <c r="AK329" i="156"/>
  <c r="AO330" i="156"/>
  <c r="AL264" i="156"/>
  <c r="AL272" i="156"/>
  <c r="AL280" i="156"/>
  <c r="AL288" i="156"/>
  <c r="AL296" i="156"/>
  <c r="AL304" i="156"/>
  <c r="AL312" i="156"/>
  <c r="AL320" i="156"/>
  <c r="AY323" i="156"/>
  <c r="AL328" i="156"/>
  <c r="AM288" i="156"/>
  <c r="AM296" i="156"/>
  <c r="AM304" i="156"/>
  <c r="AM312" i="156"/>
  <c r="AM320" i="156"/>
  <c r="AV322" i="156"/>
  <c r="AM328" i="156"/>
  <c r="AV330" i="156"/>
  <c r="AW322" i="156"/>
  <c r="AJ327" i="156"/>
  <c r="BA327" i="156" s="1"/>
  <c r="AW330" i="156"/>
  <c r="AX330" i="156"/>
  <c r="AL327" i="156"/>
  <c r="AY330" i="156"/>
  <c r="AV305" i="156"/>
  <c r="AV313" i="156"/>
  <c r="AV321" i="156"/>
  <c r="AM327" i="156"/>
  <c r="AV329" i="156"/>
  <c r="BR106" i="151" a="1"/>
  <c r="BR106" i="151" s="1"/>
  <c r="BW113" i="151"/>
  <c r="BV113" i="151"/>
  <c r="BT113" i="151"/>
  <c r="BS113" i="151"/>
  <c r="BR113" i="151" a="1"/>
  <c r="BR113" i="151" s="1"/>
  <c r="BW112" i="151"/>
  <c r="BV112" i="151"/>
  <c r="BT112" i="151"/>
  <c r="BS112" i="151"/>
  <c r="BR112" i="151" a="1"/>
  <c r="BR112" i="151" s="1"/>
  <c r="BW111" i="151"/>
  <c r="BV111" i="151"/>
  <c r="BT111" i="151"/>
  <c r="BS111" i="151"/>
  <c r="BR111" i="151" a="1"/>
  <c r="BR111" i="151" s="1"/>
  <c r="BW110" i="151"/>
  <c r="BV110" i="151"/>
  <c r="BT110" i="151"/>
  <c r="BS110" i="151"/>
  <c r="BR110" i="151" a="1"/>
  <c r="BR110" i="151" s="1"/>
  <c r="BW109" i="151"/>
  <c r="BV109" i="151"/>
  <c r="BT109" i="151"/>
  <c r="BS109" i="151"/>
  <c r="BR109" i="151" a="1"/>
  <c r="BR109" i="151" s="1"/>
  <c r="BW108" i="151"/>
  <c r="BV108" i="151"/>
  <c r="BT108" i="151"/>
  <c r="BS108" i="151"/>
  <c r="BR108" i="151" a="1"/>
  <c r="BR108" i="151" s="1"/>
  <c r="BW107" i="151"/>
  <c r="BV107" i="151"/>
  <c r="BT107" i="151"/>
  <c r="BS107" i="151"/>
  <c r="BR107" i="151" a="1"/>
  <c r="BR107" i="151" s="1"/>
  <c r="BW106" i="151"/>
  <c r="BV106" i="151"/>
  <c r="BT106" i="151"/>
  <c r="BS106" i="151"/>
  <c r="BW105" i="151"/>
  <c r="BV105" i="151"/>
  <c r="BT105" i="151"/>
  <c r="BS105" i="151"/>
  <c r="BR105" i="151" a="1"/>
  <c r="BR105" i="151" s="1"/>
  <c r="BW104" i="151"/>
  <c r="BV104" i="151"/>
  <c r="BT104" i="151"/>
  <c r="BS104" i="151"/>
  <c r="BR104" i="151" a="1"/>
  <c r="BR104" i="151" s="1"/>
  <c r="BW103" i="151"/>
  <c r="BV103" i="151"/>
  <c r="BT103" i="151"/>
  <c r="BS103" i="151"/>
  <c r="BW102" i="151"/>
  <c r="BV102" i="151"/>
  <c r="BT102" i="151"/>
  <c r="BS102" i="151"/>
  <c r="BW101" i="151"/>
  <c r="BV101" i="151"/>
  <c r="BT101" i="151"/>
  <c r="BS101" i="151"/>
  <c r="BW100" i="151"/>
  <c r="BV100" i="151"/>
  <c r="BT100" i="151"/>
  <c r="BS100" i="151"/>
  <c r="BW99" i="151"/>
  <c r="BV99" i="151"/>
  <c r="BT99" i="151"/>
  <c r="BS99" i="151"/>
  <c r="BW98" i="151"/>
  <c r="BV98" i="151"/>
  <c r="BT98" i="151"/>
  <c r="BS98" i="151"/>
  <c r="BW97" i="151"/>
  <c r="BV97" i="151"/>
  <c r="BT97" i="151"/>
  <c r="BS97" i="151"/>
  <c r="BW96" i="151"/>
  <c r="BV96" i="151"/>
  <c r="BT96" i="151"/>
  <c r="BS96" i="151"/>
  <c r="BW95" i="151"/>
  <c r="BV95" i="151"/>
  <c r="BT95" i="151"/>
  <c r="BS95" i="151"/>
  <c r="BW94" i="151"/>
  <c r="BV94" i="151"/>
  <c r="BT94" i="151"/>
  <c r="BS94" i="151"/>
  <c r="BW93" i="151"/>
  <c r="BV93" i="151"/>
  <c r="BT93" i="151"/>
  <c r="BS93" i="151"/>
  <c r="BW92" i="151"/>
  <c r="BV92" i="151"/>
  <c r="BT92" i="151"/>
  <c r="BS92" i="151"/>
  <c r="BW91" i="151"/>
  <c r="BV91" i="151"/>
  <c r="BT91" i="151"/>
  <c r="BS91" i="151"/>
  <c r="BW90" i="151"/>
  <c r="BV90" i="151"/>
  <c r="BT90" i="151"/>
  <c r="BS90" i="151"/>
  <c r="BW89" i="151"/>
  <c r="BV89" i="151"/>
  <c r="BT89" i="151"/>
  <c r="BS89" i="151"/>
  <c r="BW88" i="151"/>
  <c r="BV88" i="151"/>
  <c r="BT88" i="151"/>
  <c r="BS88" i="151"/>
  <c r="BW87" i="151"/>
  <c r="BV87" i="151"/>
  <c r="BT87" i="151"/>
  <c r="BS87" i="151"/>
  <c r="BW86" i="151"/>
  <c r="BV86" i="151"/>
  <c r="BT86" i="151"/>
  <c r="BS86" i="151"/>
  <c r="BW85" i="151"/>
  <c r="BV85" i="151"/>
  <c r="BT85" i="151"/>
  <c r="BS85" i="151"/>
  <c r="BW84" i="151"/>
  <c r="BV84" i="151"/>
  <c r="BT84" i="151"/>
  <c r="BS84" i="151"/>
  <c r="BW83" i="151"/>
  <c r="BV83" i="151"/>
  <c r="BT83" i="151"/>
  <c r="BS83" i="151"/>
  <c r="BW82" i="151"/>
  <c r="BV82" i="151"/>
  <c r="BT82" i="151"/>
  <c r="BS82" i="151"/>
  <c r="BW81" i="151"/>
  <c r="BV81" i="151"/>
  <c r="BT81" i="151"/>
  <c r="BS81" i="151"/>
  <c r="BW80" i="151"/>
  <c r="BV80" i="151"/>
  <c r="BT80" i="151"/>
  <c r="BS80" i="151"/>
  <c r="BW79" i="151"/>
  <c r="BV79" i="151"/>
  <c r="BT79" i="151"/>
  <c r="BS79" i="151"/>
  <c r="BW78" i="151"/>
  <c r="BV78" i="151"/>
  <c r="BT78" i="151"/>
  <c r="BS78" i="151"/>
  <c r="BW77" i="151"/>
  <c r="BV77" i="151"/>
  <c r="BT77" i="151"/>
  <c r="BS77" i="151"/>
  <c r="BW76" i="151"/>
  <c r="BV76" i="151"/>
  <c r="BT76" i="151"/>
  <c r="BS76" i="151"/>
  <c r="BW75" i="151"/>
  <c r="BV75" i="151"/>
  <c r="BT75" i="151"/>
  <c r="BS75" i="151"/>
  <c r="BW74" i="151"/>
  <c r="BV74" i="151"/>
  <c r="BT74" i="151"/>
  <c r="BS74" i="151"/>
  <c r="BW73" i="151"/>
  <c r="BV73" i="151"/>
  <c r="BT73" i="151"/>
  <c r="BS73" i="151"/>
  <c r="BW72" i="151"/>
  <c r="BV72" i="151"/>
  <c r="BT72" i="151"/>
  <c r="BS72" i="151"/>
  <c r="BW71" i="151"/>
  <c r="BV71" i="151"/>
  <c r="BT71" i="151"/>
  <c r="BS71" i="151"/>
  <c r="BW70" i="151"/>
  <c r="BV70" i="151"/>
  <c r="BT70" i="151"/>
  <c r="BS70" i="151"/>
  <c r="BW69" i="151"/>
  <c r="BV69" i="151"/>
  <c r="BT69" i="151"/>
  <c r="BS69" i="151"/>
  <c r="BW68" i="151"/>
  <c r="BV68" i="151"/>
  <c r="BT68" i="151"/>
  <c r="BS68" i="151"/>
  <c r="BW67" i="151"/>
  <c r="BV67" i="151"/>
  <c r="BT67" i="151"/>
  <c r="BS67" i="151"/>
  <c r="BW66" i="151"/>
  <c r="BV66" i="151"/>
  <c r="BT66" i="151"/>
  <c r="BS66" i="151"/>
  <c r="BW65" i="151"/>
  <c r="BV65" i="151"/>
  <c r="BT65" i="151"/>
  <c r="BS65" i="151"/>
  <c r="BW64" i="151"/>
  <c r="BV64" i="151"/>
  <c r="BT64" i="151"/>
  <c r="BS64" i="151"/>
  <c r="BW63" i="151"/>
  <c r="BV63" i="151"/>
  <c r="BT63" i="151"/>
  <c r="BS63" i="151"/>
  <c r="BW62" i="151"/>
  <c r="BV62" i="151"/>
  <c r="BT62" i="151"/>
  <c r="BS62" i="151"/>
  <c r="BW61" i="151"/>
  <c r="BV61" i="151"/>
  <c r="BT61" i="151"/>
  <c r="BS61" i="151"/>
  <c r="BW60" i="151"/>
  <c r="BV60" i="151"/>
  <c r="BT60" i="151"/>
  <c r="BS60" i="151"/>
  <c r="BW59" i="151"/>
  <c r="BV59" i="151"/>
  <c r="BT59" i="151"/>
  <c r="BS59" i="151"/>
  <c r="BW58" i="151"/>
  <c r="BV58" i="151"/>
  <c r="BT58" i="151"/>
  <c r="BS58" i="151"/>
  <c r="BW57" i="151"/>
  <c r="BV57" i="151"/>
  <c r="BT57" i="151"/>
  <c r="BS57" i="151"/>
  <c r="BW56" i="151"/>
  <c r="BV56" i="151"/>
  <c r="BT56" i="151"/>
  <c r="BS56" i="151"/>
  <c r="BW55" i="151"/>
  <c r="BV55" i="151"/>
  <c r="BT55" i="151"/>
  <c r="BS55" i="151"/>
  <c r="BW54" i="151"/>
  <c r="BV54" i="151"/>
  <c r="BT54" i="151"/>
  <c r="BS54" i="151"/>
  <c r="BW53" i="151"/>
  <c r="BV53" i="151"/>
  <c r="BT53" i="151"/>
  <c r="BS53" i="151"/>
  <c r="BW52" i="151"/>
  <c r="BV52" i="151"/>
  <c r="BT52" i="151"/>
  <c r="BS52" i="151"/>
  <c r="BW51" i="151"/>
  <c r="BV51" i="151"/>
  <c r="BT51" i="151"/>
  <c r="BS51" i="151"/>
  <c r="BW50" i="151"/>
  <c r="BV50" i="151"/>
  <c r="BT50" i="151"/>
  <c r="BS50" i="151"/>
  <c r="BW49" i="151"/>
  <c r="BV49" i="151"/>
  <c r="BT49" i="151"/>
  <c r="BS49" i="151"/>
  <c r="BW48" i="151"/>
  <c r="BV48" i="151"/>
  <c r="BT48" i="151"/>
  <c r="BS48" i="151"/>
  <c r="BW47" i="151"/>
  <c r="BV47" i="151"/>
  <c r="BT47" i="151"/>
  <c r="BS47" i="151"/>
  <c r="BW46" i="151"/>
  <c r="BV46" i="151"/>
  <c r="BT46" i="151"/>
  <c r="BS46" i="151"/>
  <c r="BW45" i="151"/>
  <c r="BV45" i="151"/>
  <c r="BT45" i="151"/>
  <c r="BS45" i="151"/>
  <c r="BW44" i="151"/>
  <c r="BV44" i="151"/>
  <c r="BT44" i="151"/>
  <c r="BS44" i="151"/>
  <c r="BW43" i="151"/>
  <c r="BV43" i="151"/>
  <c r="BT43" i="151"/>
  <c r="BS43" i="151"/>
  <c r="BW42" i="151"/>
  <c r="BV42" i="151"/>
  <c r="BT42" i="151"/>
  <c r="BS42" i="151"/>
  <c r="BW41" i="151"/>
  <c r="BV41" i="151"/>
  <c r="BT41" i="151"/>
  <c r="BS41" i="151"/>
  <c r="BW40" i="151"/>
  <c r="BV40" i="151"/>
  <c r="BT40" i="151"/>
  <c r="BS40" i="151"/>
  <c r="BW39" i="151"/>
  <c r="BV39" i="151"/>
  <c r="BT39" i="151"/>
  <c r="BS39" i="151"/>
  <c r="BW38" i="151"/>
  <c r="BV38" i="151"/>
  <c r="BT38" i="151"/>
  <c r="BS38" i="151"/>
  <c r="BW37" i="151"/>
  <c r="BV37" i="151"/>
  <c r="BT37" i="151"/>
  <c r="BS37" i="151"/>
  <c r="BW36" i="151"/>
  <c r="BV36" i="151"/>
  <c r="BT36" i="151"/>
  <c r="BS36" i="151"/>
  <c r="BW35" i="151"/>
  <c r="BV35" i="151"/>
  <c r="BT35" i="151"/>
  <c r="BS35" i="151"/>
  <c r="BW34" i="151"/>
  <c r="BV34" i="151"/>
  <c r="BT34" i="151"/>
  <c r="BS34" i="151"/>
  <c r="BW33" i="151"/>
  <c r="BV33" i="151"/>
  <c r="BT33" i="151"/>
  <c r="BS33" i="151"/>
  <c r="BW32" i="151"/>
  <c r="BV32" i="151"/>
  <c r="BT32" i="151"/>
  <c r="BS32" i="151"/>
  <c r="BW31" i="151"/>
  <c r="BV31" i="151"/>
  <c r="BT31" i="151"/>
  <c r="BS31" i="151"/>
  <c r="BW30" i="151"/>
  <c r="BV30" i="151"/>
  <c r="BT30" i="151"/>
  <c r="BS30" i="151"/>
  <c r="BW29" i="151"/>
  <c r="BV29" i="151"/>
  <c r="BT29" i="151"/>
  <c r="BS29" i="151"/>
  <c r="BW28" i="151"/>
  <c r="BV28" i="151"/>
  <c r="BT28" i="151"/>
  <c r="BS28" i="151"/>
  <c r="BW27" i="151"/>
  <c r="BV27" i="151"/>
  <c r="BT27" i="151"/>
  <c r="BS27" i="151"/>
  <c r="BW26" i="151"/>
  <c r="BV26" i="151"/>
  <c r="BT26" i="151"/>
  <c r="BS26" i="151"/>
  <c r="BW25" i="151"/>
  <c r="BV25" i="151"/>
  <c r="BT25" i="151"/>
  <c r="BS25" i="151"/>
  <c r="BW24" i="151"/>
  <c r="BV24" i="151"/>
  <c r="BT24" i="151"/>
  <c r="BS24" i="151"/>
  <c r="BW23" i="151"/>
  <c r="BV23" i="151"/>
  <c r="BT23" i="151"/>
  <c r="BS23" i="151"/>
  <c r="BW22" i="151"/>
  <c r="BV22" i="151"/>
  <c r="BT22" i="151"/>
  <c r="BS22" i="151"/>
  <c r="BW21" i="151"/>
  <c r="BV21" i="151"/>
  <c r="BT21" i="151"/>
  <c r="BS21" i="151"/>
  <c r="BW20" i="151"/>
  <c r="BV20" i="151"/>
  <c r="BT20" i="151"/>
  <c r="BS20" i="151"/>
  <c r="BW19" i="151"/>
  <c r="BV19" i="151"/>
  <c r="BT19" i="151"/>
  <c r="BS19" i="151"/>
  <c r="BW18" i="151"/>
  <c r="BV18" i="151"/>
  <c r="BT18" i="151"/>
  <c r="BS18" i="151"/>
  <c r="BW17" i="151"/>
  <c r="BV17" i="151"/>
  <c r="BT17" i="151"/>
  <c r="BS17" i="151"/>
  <c r="BW16" i="151"/>
  <c r="BV16" i="151"/>
  <c r="BT16" i="151"/>
  <c r="BS16" i="151"/>
  <c r="BW15" i="151"/>
  <c r="BV15" i="151"/>
  <c r="BT15" i="151"/>
  <c r="BS15" i="151"/>
  <c r="BW14" i="151"/>
  <c r="BV14" i="151"/>
  <c r="BT14" i="151"/>
  <c r="BS14" i="151"/>
  <c r="AW24" i="1"/>
  <c r="AT24" i="1"/>
  <c r="BJ18" i="158" l="1"/>
  <c r="BN17" i="158"/>
  <c r="BP17" i="158" s="1"/>
  <c r="BL17" i="158"/>
  <c r="BO16" i="158"/>
  <c r="BQ16" i="158" s="1"/>
  <c r="BR18" i="158" a="1"/>
  <c r="BR18" i="158" s="1"/>
  <c r="BU18" i="158" s="1"/>
  <c r="BK19" i="158"/>
  <c r="CR18" i="158" a="1"/>
  <c r="CR18" i="158" s="1"/>
  <c r="CT18" i="158" s="1"/>
  <c r="BR17" i="157" a="1"/>
  <c r="BR17" i="157" s="1"/>
  <c r="BU17" i="157" s="1"/>
  <c r="CR17" i="157" a="1"/>
  <c r="CR17" i="157" s="1"/>
  <c r="CT17" i="157" s="1"/>
  <c r="BK18" i="157"/>
  <c r="BN15" i="157"/>
  <c r="BP15" i="157" s="1"/>
  <c r="BL15" i="157"/>
  <c r="BJ16" i="157"/>
  <c r="BN15" i="156"/>
  <c r="BJ16" i="156"/>
  <c r="BR17" i="156" a="1"/>
  <c r="BR17" i="156" s="1"/>
  <c r="BU17" i="156" s="1"/>
  <c r="BK18" i="156"/>
  <c r="CR17" i="156" a="1"/>
  <c r="CR17" i="156" s="1"/>
  <c r="CT17" i="156" s="1"/>
  <c r="BU109" i="151"/>
  <c r="BU110" i="151"/>
  <c r="BU104" i="151"/>
  <c r="BU108" i="151"/>
  <c r="BU111" i="151"/>
  <c r="BU105" i="151"/>
  <c r="BU112" i="151"/>
  <c r="BU106" i="151"/>
  <c r="BU113" i="151"/>
  <c r="BU107" i="151"/>
  <c r="AK8" i="1"/>
  <c r="AK7" i="1"/>
  <c r="AK6" i="1"/>
  <c r="AK5" i="1"/>
  <c r="AK9" i="1" s="1"/>
  <c r="AK4" i="1"/>
  <c r="AF9" i="1"/>
  <c r="AF8" i="1"/>
  <c r="AF7" i="1"/>
  <c r="AF6" i="1"/>
  <c r="AF5" i="1"/>
  <c r="AF4" i="1"/>
  <c r="Z14" i="1"/>
  <c r="Y14" i="1"/>
  <c r="X14" i="1"/>
  <c r="W14" i="1"/>
  <c r="AL9" i="1"/>
  <c r="AE8" i="1"/>
  <c r="AD8" i="1"/>
  <c r="AE7" i="1"/>
  <c r="AD7" i="1"/>
  <c r="AE6" i="1"/>
  <c r="AD6" i="1"/>
  <c r="AE5" i="1"/>
  <c r="AD5" i="1"/>
  <c r="AE4" i="1"/>
  <c r="AD4" i="1"/>
  <c r="BO17" i="158" l="1"/>
  <c r="BQ17" i="158" s="1"/>
  <c r="BR19" i="158" a="1"/>
  <c r="BR19" i="158" s="1"/>
  <c r="BU19" i="158" s="1"/>
  <c r="CR19" i="158" a="1"/>
  <c r="CR19" i="158" s="1"/>
  <c r="CT19" i="158" s="1"/>
  <c r="BK20" i="158"/>
  <c r="BL18" i="158"/>
  <c r="BJ19" i="158"/>
  <c r="BN18" i="158"/>
  <c r="BP18" i="158" s="1"/>
  <c r="BO15" i="157"/>
  <c r="BQ15" i="157" s="1"/>
  <c r="BJ17" i="157"/>
  <c r="BN16" i="157"/>
  <c r="BP16" i="157" s="1"/>
  <c r="BL16" i="157"/>
  <c r="BK19" i="157"/>
  <c r="CR18" i="157" a="1"/>
  <c r="CR18" i="157" s="1"/>
  <c r="CT18" i="157" s="1"/>
  <c r="BR18" i="157" a="1"/>
  <c r="BR18" i="157" s="1"/>
  <c r="BU18" i="157" s="1"/>
  <c r="BN16" i="156"/>
  <c r="BP16" i="156" s="1"/>
  <c r="BL16" i="156"/>
  <c r="BJ17" i="156"/>
  <c r="BP15" i="156"/>
  <c r="BO15" i="156"/>
  <c r="BQ15" i="156" s="1"/>
  <c r="BK19" i="156"/>
  <c r="CR18" i="156" a="1"/>
  <c r="CR18" i="156" s="1"/>
  <c r="CT18" i="156" s="1"/>
  <c r="BR18" i="156" a="1"/>
  <c r="BR18" i="156" s="1"/>
  <c r="BU18" i="156" s="1"/>
  <c r="AG8" i="1"/>
  <c r="AH8" i="1" s="1"/>
  <c r="AG7" i="1"/>
  <c r="AH7" i="1" s="1"/>
  <c r="AD9" i="1"/>
  <c r="AG5" i="1"/>
  <c r="AH5" i="1" s="1"/>
  <c r="AG4" i="1"/>
  <c r="AH4" i="1" s="1"/>
  <c r="AG6" i="1"/>
  <c r="AH6" i="1" s="1"/>
  <c r="AE9" i="1"/>
  <c r="AV330" i="155"/>
  <c r="AU330" i="155"/>
  <c r="AI330" i="155" s="1"/>
  <c r="AT330" i="155"/>
  <c r="AS330" i="155"/>
  <c r="AQ330" i="155"/>
  <c r="AP330" i="155"/>
  <c r="AO330" i="155"/>
  <c r="AN330" i="155"/>
  <c r="AM330" i="155"/>
  <c r="AL330" i="155"/>
  <c r="AK330" i="155"/>
  <c r="AJ330" i="155"/>
  <c r="AH330" i="155"/>
  <c r="AG330" i="155"/>
  <c r="AF330" i="155"/>
  <c r="AE330" i="155"/>
  <c r="AD330" i="155"/>
  <c r="AC330" i="155"/>
  <c r="AB330" i="155"/>
  <c r="AA330" i="155"/>
  <c r="B330" i="155"/>
  <c r="AZ330" i="155" s="1"/>
  <c r="AZ329" i="155"/>
  <c r="AU329" i="155"/>
  <c r="AT329" i="155"/>
  <c r="AS329" i="155"/>
  <c r="AQ329" i="155"/>
  <c r="AP329" i="155"/>
  <c r="AO329" i="155"/>
  <c r="AN329" i="155"/>
  <c r="AL329" i="155"/>
  <c r="AK329" i="155"/>
  <c r="AJ329" i="155"/>
  <c r="AI329" i="155"/>
  <c r="AH329" i="155"/>
  <c r="AG329" i="155"/>
  <c r="AF329" i="155"/>
  <c r="AE329" i="155"/>
  <c r="AD329" i="155"/>
  <c r="AC329" i="155"/>
  <c r="AB329" i="155"/>
  <c r="AA329" i="155"/>
  <c r="B329" i="155"/>
  <c r="AW329" i="155" s="1"/>
  <c r="AZ328" i="155"/>
  <c r="AY328" i="155"/>
  <c r="AX328" i="155"/>
  <c r="AW328" i="155"/>
  <c r="AV328" i="155"/>
  <c r="AU328" i="155"/>
  <c r="AI328" i="155" s="1"/>
  <c r="AT328" i="155"/>
  <c r="AS328" i="155"/>
  <c r="AQ328" i="155"/>
  <c r="AP328" i="155"/>
  <c r="AM328" i="155"/>
  <c r="AL328" i="155"/>
  <c r="AK328" i="155"/>
  <c r="AJ328" i="155"/>
  <c r="AH328" i="155"/>
  <c r="AG328" i="155"/>
  <c r="AF328" i="155"/>
  <c r="AE328" i="155"/>
  <c r="AD328" i="155"/>
  <c r="AC328" i="155"/>
  <c r="AB328" i="155"/>
  <c r="AA328" i="155"/>
  <c r="B328" i="155"/>
  <c r="AO328" i="155" s="1"/>
  <c r="AU327" i="155"/>
  <c r="AT327" i="155"/>
  <c r="AS327" i="155"/>
  <c r="AQ327" i="155"/>
  <c r="AP327" i="155"/>
  <c r="AI327" i="155"/>
  <c r="AH327" i="155"/>
  <c r="AG327" i="155"/>
  <c r="AF327" i="155"/>
  <c r="AE327" i="155"/>
  <c r="AD327" i="155"/>
  <c r="AC327" i="155"/>
  <c r="AB327" i="155"/>
  <c r="AA327" i="155"/>
  <c r="B327" i="155"/>
  <c r="AN327" i="155" s="1"/>
  <c r="AU326" i="155"/>
  <c r="AI326" i="155" s="1"/>
  <c r="AT326" i="155"/>
  <c r="AS326" i="155"/>
  <c r="AQ326" i="155"/>
  <c r="AP326" i="155"/>
  <c r="AM326" i="155"/>
  <c r="AH326" i="155"/>
  <c r="AG326" i="155"/>
  <c r="AF326" i="155"/>
  <c r="AE326" i="155"/>
  <c r="AD326" i="155"/>
  <c r="AC326" i="155"/>
  <c r="AB326" i="155"/>
  <c r="AA326" i="155"/>
  <c r="B326" i="155"/>
  <c r="AJ326" i="155" s="1"/>
  <c r="AZ325" i="155"/>
  <c r="AU325" i="155"/>
  <c r="AT325" i="155"/>
  <c r="AS325" i="155"/>
  <c r="AQ325" i="155"/>
  <c r="AP325" i="155"/>
  <c r="AI325" i="155"/>
  <c r="AH325" i="155"/>
  <c r="AG325" i="155"/>
  <c r="AF325" i="155"/>
  <c r="AE325" i="155"/>
  <c r="AD325" i="155"/>
  <c r="AC325" i="155"/>
  <c r="AB325" i="155"/>
  <c r="AA325" i="155"/>
  <c r="B325" i="155"/>
  <c r="AY325" i="155" s="1"/>
  <c r="AY324" i="155"/>
  <c r="AX324" i="155"/>
  <c r="AW324" i="155"/>
  <c r="AV324" i="155"/>
  <c r="AU324" i="155"/>
  <c r="AI324" i="155" s="1"/>
  <c r="AT324" i="155"/>
  <c r="AS324" i="155"/>
  <c r="AQ324" i="155"/>
  <c r="AP324" i="155"/>
  <c r="AN324" i="155"/>
  <c r="AL324" i="155"/>
  <c r="AK324" i="155"/>
  <c r="AJ324" i="155"/>
  <c r="AH324" i="155"/>
  <c r="AG324" i="155"/>
  <c r="AF324" i="155"/>
  <c r="AE324" i="155"/>
  <c r="AD324" i="155"/>
  <c r="AC324" i="155"/>
  <c r="AB324" i="155"/>
  <c r="AA324" i="155"/>
  <c r="B324" i="155"/>
  <c r="AZ324" i="155" s="1"/>
  <c r="AZ323" i="155"/>
  <c r="AY323" i="155"/>
  <c r="AX323" i="155"/>
  <c r="AW323" i="155"/>
  <c r="AU323" i="155"/>
  <c r="AI323" i="155" s="1"/>
  <c r="AT323" i="155"/>
  <c r="AS323" i="155"/>
  <c r="AQ323" i="155"/>
  <c r="AP323" i="155"/>
  <c r="AO323" i="155"/>
  <c r="AN323" i="155"/>
  <c r="AJ323" i="155"/>
  <c r="AH323" i="155"/>
  <c r="AG323" i="155"/>
  <c r="AF323" i="155"/>
  <c r="AE323" i="155"/>
  <c r="AD323" i="155"/>
  <c r="AC323" i="155"/>
  <c r="AB323" i="155"/>
  <c r="AA323" i="155"/>
  <c r="B323" i="155"/>
  <c r="AV323" i="155" s="1"/>
  <c r="AV322" i="155"/>
  <c r="AU322" i="155"/>
  <c r="AI322" i="155" s="1"/>
  <c r="AT322" i="155"/>
  <c r="AS322" i="155"/>
  <c r="AQ322" i="155"/>
  <c r="AP322" i="155"/>
  <c r="AN322" i="155"/>
  <c r="AM322" i="155"/>
  <c r="AH322" i="155"/>
  <c r="AG322" i="155"/>
  <c r="AF322" i="155"/>
  <c r="AE322" i="155"/>
  <c r="AD322" i="155"/>
  <c r="AC322" i="155"/>
  <c r="AB322" i="155"/>
  <c r="AA322" i="155"/>
  <c r="B322" i="155"/>
  <c r="AZ322" i="155" s="1"/>
  <c r="AZ321" i="155"/>
  <c r="AX321" i="155"/>
  <c r="AU321" i="155"/>
  <c r="AT321" i="155"/>
  <c r="AS321" i="155"/>
  <c r="AQ321" i="155"/>
  <c r="AP321" i="155"/>
  <c r="AN321" i="155"/>
  <c r="AJ321" i="155"/>
  <c r="AI321" i="155"/>
  <c r="AH321" i="155"/>
  <c r="AG321" i="155"/>
  <c r="AF321" i="155"/>
  <c r="AE321" i="155"/>
  <c r="AD321" i="155"/>
  <c r="AC321" i="155"/>
  <c r="AB321" i="155"/>
  <c r="AA321" i="155"/>
  <c r="B321" i="155"/>
  <c r="AW321" i="155" s="1"/>
  <c r="AZ320" i="155"/>
  <c r="AY320" i="155"/>
  <c r="AX320" i="155"/>
  <c r="AW320" i="155"/>
  <c r="AV320" i="155"/>
  <c r="AU320" i="155"/>
  <c r="AI320" i="155" s="1"/>
  <c r="AT320" i="155"/>
  <c r="AS320" i="155"/>
  <c r="AQ320" i="155"/>
  <c r="AP320" i="155"/>
  <c r="AM320" i="155"/>
  <c r="AL320" i="155"/>
  <c r="AK320" i="155"/>
  <c r="AJ320" i="155"/>
  <c r="AH320" i="155"/>
  <c r="AG320" i="155"/>
  <c r="AF320" i="155"/>
  <c r="AE320" i="155"/>
  <c r="AD320" i="155"/>
  <c r="AC320" i="155"/>
  <c r="AB320" i="155"/>
  <c r="AA320" i="155"/>
  <c r="B320" i="155"/>
  <c r="AO320" i="155" s="1"/>
  <c r="AY319" i="155"/>
  <c r="AU319" i="155"/>
  <c r="AT319" i="155"/>
  <c r="AS319" i="155"/>
  <c r="AQ319" i="155"/>
  <c r="AP319" i="155"/>
  <c r="AO319" i="155"/>
  <c r="AI319" i="155"/>
  <c r="AH319" i="155"/>
  <c r="AG319" i="155"/>
  <c r="AF319" i="155"/>
  <c r="AE319" i="155"/>
  <c r="AD319" i="155"/>
  <c r="AC319" i="155"/>
  <c r="AB319" i="155"/>
  <c r="AA319" i="155"/>
  <c r="B319" i="155"/>
  <c r="AN319" i="155" s="1"/>
  <c r="AU318" i="155"/>
  <c r="AI318" i="155" s="1"/>
  <c r="AT318" i="155"/>
  <c r="AS318" i="155"/>
  <c r="AQ318" i="155"/>
  <c r="AP318" i="155"/>
  <c r="AM318" i="155"/>
  <c r="AK318" i="155"/>
  <c r="AH318" i="155"/>
  <c r="AG318" i="155"/>
  <c r="AF318" i="155"/>
  <c r="AE318" i="155"/>
  <c r="AD318" i="155"/>
  <c r="AC318" i="155"/>
  <c r="AB318" i="155"/>
  <c r="AA318" i="155"/>
  <c r="B318" i="155"/>
  <c r="AJ318" i="155" s="1"/>
  <c r="AU317" i="155"/>
  <c r="AT317" i="155"/>
  <c r="AS317" i="155"/>
  <c r="AQ317" i="155"/>
  <c r="AP317" i="155"/>
  <c r="AI317" i="155"/>
  <c r="AH317" i="155"/>
  <c r="AG317" i="155"/>
  <c r="AF317" i="155"/>
  <c r="AE317" i="155"/>
  <c r="AD317" i="155"/>
  <c r="AC317" i="155"/>
  <c r="AB317" i="155"/>
  <c r="AA317" i="155"/>
  <c r="B317" i="155"/>
  <c r="AZ317" i="155" s="1"/>
  <c r="AY316" i="155"/>
  <c r="AX316" i="155"/>
  <c r="AW316" i="155"/>
  <c r="AV316" i="155"/>
  <c r="AU316" i="155"/>
  <c r="AI316" i="155" s="1"/>
  <c r="AT316" i="155"/>
  <c r="AS316" i="155"/>
  <c r="AQ316" i="155"/>
  <c r="AP316" i="155"/>
  <c r="AN316" i="155"/>
  <c r="AL316" i="155"/>
  <c r="AK316" i="155"/>
  <c r="AJ316" i="155"/>
  <c r="AH316" i="155"/>
  <c r="AG316" i="155"/>
  <c r="AF316" i="155"/>
  <c r="AE316" i="155"/>
  <c r="AD316" i="155"/>
  <c r="AC316" i="155"/>
  <c r="AB316" i="155"/>
  <c r="AA316" i="155"/>
  <c r="B316" i="155"/>
  <c r="AZ316" i="155" s="1"/>
  <c r="AZ315" i="155"/>
  <c r="AY315" i="155"/>
  <c r="AX315" i="155"/>
  <c r="AW315" i="155"/>
  <c r="AU315" i="155"/>
  <c r="AI315" i="155" s="1"/>
  <c r="AT315" i="155"/>
  <c r="AS315" i="155"/>
  <c r="AQ315" i="155"/>
  <c r="AP315" i="155"/>
  <c r="AO315" i="155"/>
  <c r="AN315" i="155"/>
  <c r="AJ315" i="155"/>
  <c r="AH315" i="155"/>
  <c r="AG315" i="155"/>
  <c r="AF315" i="155"/>
  <c r="AE315" i="155"/>
  <c r="AD315" i="155"/>
  <c r="AC315" i="155"/>
  <c r="AB315" i="155"/>
  <c r="AA315" i="155"/>
  <c r="B315" i="155"/>
  <c r="AV315" i="155" s="1"/>
  <c r="AV314" i="155"/>
  <c r="AU314" i="155"/>
  <c r="AI314" i="155" s="1"/>
  <c r="AT314" i="155"/>
  <c r="AS314" i="155"/>
  <c r="AQ314" i="155"/>
  <c r="AP314" i="155"/>
  <c r="AN314" i="155"/>
  <c r="AM314" i="155"/>
  <c r="AH314" i="155"/>
  <c r="AG314" i="155"/>
  <c r="AF314" i="155"/>
  <c r="AE314" i="155"/>
  <c r="AD314" i="155"/>
  <c r="AC314" i="155"/>
  <c r="AB314" i="155"/>
  <c r="AA314" i="155"/>
  <c r="B314" i="155"/>
  <c r="AZ314" i="155" s="1"/>
  <c r="AZ313" i="155"/>
  <c r="AX313" i="155"/>
  <c r="AU313" i="155"/>
  <c r="AT313" i="155"/>
  <c r="AS313" i="155"/>
  <c r="AQ313" i="155"/>
  <c r="AP313" i="155"/>
  <c r="AN313" i="155"/>
  <c r="AI313" i="155"/>
  <c r="AH313" i="155"/>
  <c r="AG313" i="155"/>
  <c r="AF313" i="155"/>
  <c r="AE313" i="155"/>
  <c r="AD313" i="155"/>
  <c r="AC313" i="155"/>
  <c r="AB313" i="155"/>
  <c r="AA313" i="155"/>
  <c r="B313" i="155"/>
  <c r="AW313" i="155" s="1"/>
  <c r="AZ312" i="155"/>
  <c r="AY312" i="155"/>
  <c r="AX312" i="155"/>
  <c r="AW312" i="155"/>
  <c r="AV312" i="155"/>
  <c r="AU312" i="155"/>
  <c r="AI312" i="155" s="1"/>
  <c r="AT312" i="155"/>
  <c r="AS312" i="155"/>
  <c r="AQ312" i="155"/>
  <c r="AP312" i="155"/>
  <c r="AM312" i="155"/>
  <c r="AL312" i="155"/>
  <c r="AK312" i="155"/>
  <c r="AJ312" i="155"/>
  <c r="AH312" i="155"/>
  <c r="AG312" i="155"/>
  <c r="AF312" i="155"/>
  <c r="AE312" i="155"/>
  <c r="AD312" i="155"/>
  <c r="AC312" i="155"/>
  <c r="AB312" i="155"/>
  <c r="AA312" i="155"/>
  <c r="B312" i="155"/>
  <c r="AO312" i="155" s="1"/>
  <c r="AY311" i="155"/>
  <c r="AU311" i="155"/>
  <c r="AT311" i="155"/>
  <c r="AS311" i="155"/>
  <c r="AQ311" i="155"/>
  <c r="AP311" i="155"/>
  <c r="AO311" i="155"/>
  <c r="AI311" i="155"/>
  <c r="AH311" i="155"/>
  <c r="AG311" i="155"/>
  <c r="AF311" i="155"/>
  <c r="AE311" i="155"/>
  <c r="AD311" i="155"/>
  <c r="AC311" i="155"/>
  <c r="AB311" i="155"/>
  <c r="AA311" i="155"/>
  <c r="B311" i="155"/>
  <c r="AN311" i="155" s="1"/>
  <c r="AU310" i="155"/>
  <c r="AI310" i="155" s="1"/>
  <c r="AT310" i="155"/>
  <c r="AS310" i="155"/>
  <c r="AQ310" i="155"/>
  <c r="AP310" i="155"/>
  <c r="AM310" i="155"/>
  <c r="AK310" i="155"/>
  <c r="AH310" i="155"/>
  <c r="AG310" i="155"/>
  <c r="AF310" i="155"/>
  <c r="AE310" i="155"/>
  <c r="AD310" i="155"/>
  <c r="AC310" i="155"/>
  <c r="AB310" i="155"/>
  <c r="AA310" i="155"/>
  <c r="B310" i="155"/>
  <c r="AJ310" i="155" s="1"/>
  <c r="AX309" i="155"/>
  <c r="AU309" i="155"/>
  <c r="AT309" i="155"/>
  <c r="AS309" i="155"/>
  <c r="AQ309" i="155"/>
  <c r="AP309" i="155"/>
  <c r="AI309" i="155"/>
  <c r="AH309" i="155"/>
  <c r="AG309" i="155"/>
  <c r="AF309" i="155"/>
  <c r="AE309" i="155"/>
  <c r="AD309" i="155"/>
  <c r="AC309" i="155"/>
  <c r="AB309" i="155"/>
  <c r="AA309" i="155"/>
  <c r="B309" i="155"/>
  <c r="AZ309" i="155" s="1"/>
  <c r="AY308" i="155"/>
  <c r="AX308" i="155"/>
  <c r="AW308" i="155"/>
  <c r="AV308" i="155"/>
  <c r="AU308" i="155"/>
  <c r="AI308" i="155" s="1"/>
  <c r="AT308" i="155"/>
  <c r="AS308" i="155"/>
  <c r="AQ308" i="155"/>
  <c r="AP308" i="155"/>
  <c r="AN308" i="155"/>
  <c r="AL308" i="155"/>
  <c r="AK308" i="155"/>
  <c r="AJ308" i="155"/>
  <c r="AH308" i="155"/>
  <c r="AG308" i="155"/>
  <c r="AF308" i="155"/>
  <c r="AE308" i="155"/>
  <c r="AD308" i="155"/>
  <c r="AC308" i="155"/>
  <c r="AB308" i="155"/>
  <c r="AA308" i="155"/>
  <c r="B308" i="155"/>
  <c r="AZ308" i="155" s="1"/>
  <c r="AZ307" i="155"/>
  <c r="AY307" i="155"/>
  <c r="AX307" i="155"/>
  <c r="AW307" i="155"/>
  <c r="AU307" i="155"/>
  <c r="AI307" i="155" s="1"/>
  <c r="AT307" i="155"/>
  <c r="AS307" i="155"/>
  <c r="AQ307" i="155"/>
  <c r="AP307" i="155"/>
  <c r="AO307" i="155"/>
  <c r="AN307" i="155"/>
  <c r="AJ307" i="155"/>
  <c r="AH307" i="155"/>
  <c r="AG307" i="155"/>
  <c r="AF307" i="155"/>
  <c r="AE307" i="155"/>
  <c r="AD307" i="155"/>
  <c r="AC307" i="155"/>
  <c r="AB307" i="155"/>
  <c r="AA307" i="155"/>
  <c r="B307" i="155"/>
  <c r="AV307" i="155" s="1"/>
  <c r="AV306" i="155"/>
  <c r="AU306" i="155"/>
  <c r="AI306" i="155" s="1"/>
  <c r="AT306" i="155"/>
  <c r="AS306" i="155"/>
  <c r="AQ306" i="155"/>
  <c r="AP306" i="155"/>
  <c r="AN306" i="155"/>
  <c r="AM306" i="155"/>
  <c r="AL306" i="155"/>
  <c r="AK306" i="155"/>
  <c r="AH306" i="155"/>
  <c r="AG306" i="155"/>
  <c r="AF306" i="155"/>
  <c r="AE306" i="155"/>
  <c r="AD306" i="155"/>
  <c r="AC306" i="155"/>
  <c r="AB306" i="155"/>
  <c r="AA306" i="155"/>
  <c r="B306" i="155"/>
  <c r="AZ306" i="155" s="1"/>
  <c r="AZ305" i="155"/>
  <c r="AX305" i="155"/>
  <c r="AU305" i="155"/>
  <c r="AT305" i="155"/>
  <c r="AS305" i="155"/>
  <c r="AQ305" i="155"/>
  <c r="AP305" i="155"/>
  <c r="AN305" i="155"/>
  <c r="AI305" i="155"/>
  <c r="AH305" i="155"/>
  <c r="AG305" i="155"/>
  <c r="AF305" i="155"/>
  <c r="AE305" i="155"/>
  <c r="AD305" i="155"/>
  <c r="AC305" i="155"/>
  <c r="AB305" i="155"/>
  <c r="AA305" i="155"/>
  <c r="B305" i="155"/>
  <c r="AW305" i="155" s="1"/>
  <c r="AZ304" i="155"/>
  <c r="AY304" i="155"/>
  <c r="AX304" i="155"/>
  <c r="AW304" i="155"/>
  <c r="AV304" i="155"/>
  <c r="AU304" i="155"/>
  <c r="AI304" i="155" s="1"/>
  <c r="AT304" i="155"/>
  <c r="AS304" i="155"/>
  <c r="AQ304" i="155"/>
  <c r="AP304" i="155"/>
  <c r="AM304" i="155"/>
  <c r="AL304" i="155"/>
  <c r="AK304" i="155"/>
  <c r="AJ304" i="155"/>
  <c r="AH304" i="155"/>
  <c r="AG304" i="155"/>
  <c r="AF304" i="155"/>
  <c r="AE304" i="155"/>
  <c r="AD304" i="155"/>
  <c r="AC304" i="155"/>
  <c r="AB304" i="155"/>
  <c r="AA304" i="155"/>
  <c r="B304" i="155"/>
  <c r="AO304" i="155" s="1"/>
  <c r="AY303" i="155"/>
  <c r="AU303" i="155"/>
  <c r="AT303" i="155"/>
  <c r="AS303" i="155"/>
  <c r="AQ303" i="155"/>
  <c r="AP303" i="155"/>
  <c r="AO303" i="155"/>
  <c r="AI303" i="155"/>
  <c r="AH303" i="155"/>
  <c r="AG303" i="155"/>
  <c r="AF303" i="155"/>
  <c r="AE303" i="155"/>
  <c r="AD303" i="155"/>
  <c r="AC303" i="155"/>
  <c r="AB303" i="155"/>
  <c r="AA303" i="155"/>
  <c r="B303" i="155"/>
  <c r="AN303" i="155" s="1"/>
  <c r="AW302" i="155"/>
  <c r="AU302" i="155"/>
  <c r="AI302" i="155" s="1"/>
  <c r="AT302" i="155"/>
  <c r="AS302" i="155"/>
  <c r="AQ302" i="155"/>
  <c r="AP302" i="155"/>
  <c r="AN302" i="155"/>
  <c r="AM302" i="155"/>
  <c r="AK302" i="155"/>
  <c r="AH302" i="155"/>
  <c r="AG302" i="155"/>
  <c r="AF302" i="155"/>
  <c r="AE302" i="155"/>
  <c r="AD302" i="155"/>
  <c r="AC302" i="155"/>
  <c r="AB302" i="155"/>
  <c r="AA302" i="155"/>
  <c r="B302" i="155"/>
  <c r="AJ302" i="155" s="1"/>
  <c r="AU301" i="155"/>
  <c r="AT301" i="155"/>
  <c r="AS301" i="155"/>
  <c r="AQ301" i="155"/>
  <c r="AP301" i="155"/>
  <c r="AJ301" i="155"/>
  <c r="AI301" i="155"/>
  <c r="AH301" i="155"/>
  <c r="AG301" i="155"/>
  <c r="AF301" i="155"/>
  <c r="AE301" i="155"/>
  <c r="AD301" i="155"/>
  <c r="AC301" i="155"/>
  <c r="AB301" i="155"/>
  <c r="AA301" i="155"/>
  <c r="B301" i="155"/>
  <c r="AZ300" i="155"/>
  <c r="AY300" i="155"/>
  <c r="AX300" i="155"/>
  <c r="AW300" i="155"/>
  <c r="AV300" i="155"/>
  <c r="AU300" i="155"/>
  <c r="AI300" i="155" s="1"/>
  <c r="AT300" i="155"/>
  <c r="AS300" i="155"/>
  <c r="AQ300" i="155"/>
  <c r="AP300" i="155"/>
  <c r="AN300" i="155"/>
  <c r="AM300" i="155"/>
  <c r="AL300" i="155"/>
  <c r="AK300" i="155"/>
  <c r="AJ300" i="155"/>
  <c r="AH300" i="155"/>
  <c r="AG300" i="155"/>
  <c r="AF300" i="155"/>
  <c r="AE300" i="155"/>
  <c r="AD300" i="155"/>
  <c r="AC300" i="155"/>
  <c r="AB300" i="155"/>
  <c r="AA300" i="155"/>
  <c r="B300" i="155"/>
  <c r="AO300" i="155" s="1"/>
  <c r="AZ299" i="155"/>
  <c r="AY299" i="155"/>
  <c r="AX299" i="155"/>
  <c r="AW299" i="155"/>
  <c r="AV299" i="155"/>
  <c r="AU299" i="155"/>
  <c r="AI299" i="155" s="1"/>
  <c r="AT299" i="155"/>
  <c r="AS299" i="155"/>
  <c r="AQ299" i="155"/>
  <c r="AP299" i="155"/>
  <c r="AO299" i="155"/>
  <c r="AN299" i="155"/>
  <c r="AL299" i="155"/>
  <c r="AJ299" i="155"/>
  <c r="AH299" i="155"/>
  <c r="AG299" i="155"/>
  <c r="AF299" i="155"/>
  <c r="AE299" i="155"/>
  <c r="AD299" i="155"/>
  <c r="AC299" i="155"/>
  <c r="AB299" i="155"/>
  <c r="AA299" i="155"/>
  <c r="B299" i="155"/>
  <c r="AM299" i="155" s="1"/>
  <c r="AV298" i="155"/>
  <c r="AU298" i="155"/>
  <c r="AI298" i="155" s="1"/>
  <c r="AT298" i="155"/>
  <c r="AS298" i="155"/>
  <c r="AQ298" i="155"/>
  <c r="AP298" i="155"/>
  <c r="AN298" i="155"/>
  <c r="AM298" i="155"/>
  <c r="AL298" i="155"/>
  <c r="AK298" i="155"/>
  <c r="AH298" i="155"/>
  <c r="AG298" i="155"/>
  <c r="AF298" i="155"/>
  <c r="AE298" i="155"/>
  <c r="AD298" i="155"/>
  <c r="AC298" i="155"/>
  <c r="AB298" i="155"/>
  <c r="AA298" i="155"/>
  <c r="B298" i="155"/>
  <c r="AZ298" i="155" s="1"/>
  <c r="AZ297" i="155"/>
  <c r="AX297" i="155"/>
  <c r="AU297" i="155"/>
  <c r="AT297" i="155"/>
  <c r="AS297" i="155"/>
  <c r="AQ297" i="155"/>
  <c r="AP297" i="155"/>
  <c r="AN297" i="155"/>
  <c r="AM297" i="155"/>
  <c r="AI297" i="155"/>
  <c r="AH297" i="155"/>
  <c r="AG297" i="155"/>
  <c r="AF297" i="155"/>
  <c r="AE297" i="155"/>
  <c r="AD297" i="155"/>
  <c r="AC297" i="155"/>
  <c r="AB297" i="155"/>
  <c r="AA297" i="155"/>
  <c r="B297" i="155"/>
  <c r="AW297" i="155" s="1"/>
  <c r="AW296" i="155"/>
  <c r="AU296" i="155"/>
  <c r="AT296" i="155"/>
  <c r="AS296" i="155"/>
  <c r="AQ296" i="155"/>
  <c r="AP296" i="155"/>
  <c r="AM296" i="155"/>
  <c r="AL296" i="155"/>
  <c r="AJ296" i="155"/>
  <c r="AI296" i="155"/>
  <c r="AH296" i="155"/>
  <c r="AG296" i="155"/>
  <c r="AF296" i="155"/>
  <c r="AE296" i="155"/>
  <c r="AD296" i="155"/>
  <c r="AC296" i="155"/>
  <c r="AB296" i="155"/>
  <c r="AA296" i="155"/>
  <c r="B296" i="155"/>
  <c r="AO296" i="155" s="1"/>
  <c r="AY295" i="155"/>
  <c r="AU295" i="155"/>
  <c r="AT295" i="155"/>
  <c r="AS295" i="155"/>
  <c r="AQ295" i="155"/>
  <c r="AP295" i="155"/>
  <c r="AO295" i="155"/>
  <c r="AI295" i="155"/>
  <c r="AH295" i="155"/>
  <c r="AG295" i="155"/>
  <c r="AF295" i="155"/>
  <c r="AE295" i="155"/>
  <c r="AD295" i="155"/>
  <c r="AC295" i="155"/>
  <c r="AB295" i="155"/>
  <c r="AA295" i="155"/>
  <c r="B295" i="155"/>
  <c r="AN295" i="155" s="1"/>
  <c r="AY294" i="155"/>
  <c r="AW294" i="155"/>
  <c r="AU294" i="155"/>
  <c r="AI294" i="155" s="1"/>
  <c r="AT294" i="155"/>
  <c r="AS294" i="155"/>
  <c r="AQ294" i="155"/>
  <c r="AP294" i="155"/>
  <c r="AN294" i="155"/>
  <c r="AM294" i="155"/>
  <c r="AK294" i="155"/>
  <c r="AH294" i="155"/>
  <c r="AG294" i="155"/>
  <c r="AF294" i="155"/>
  <c r="AE294" i="155"/>
  <c r="AD294" i="155"/>
  <c r="AC294" i="155"/>
  <c r="AB294" i="155"/>
  <c r="AA294" i="155"/>
  <c r="B294" i="155"/>
  <c r="AJ294" i="155" s="1"/>
  <c r="AU293" i="155"/>
  <c r="AI293" i="155" s="1"/>
  <c r="AT293" i="155"/>
  <c r="AS293" i="155"/>
  <c r="AQ293" i="155"/>
  <c r="AP293" i="155"/>
  <c r="AH293" i="155"/>
  <c r="AG293" i="155"/>
  <c r="AF293" i="155"/>
  <c r="AE293" i="155"/>
  <c r="AD293" i="155"/>
  <c r="AC293" i="155"/>
  <c r="AB293" i="155"/>
  <c r="AA293" i="155"/>
  <c r="B293" i="155"/>
  <c r="AZ292" i="155"/>
  <c r="AY292" i="155"/>
  <c r="AX292" i="155"/>
  <c r="AW292" i="155"/>
  <c r="AV292" i="155"/>
  <c r="AU292" i="155"/>
  <c r="AT292" i="155"/>
  <c r="AS292" i="155"/>
  <c r="AQ292" i="155"/>
  <c r="AP292" i="155"/>
  <c r="AN292" i="155"/>
  <c r="AM292" i="155"/>
  <c r="AL292" i="155"/>
  <c r="AK292" i="155"/>
  <c r="AJ292" i="155"/>
  <c r="AI292" i="155"/>
  <c r="AH292" i="155"/>
  <c r="AG292" i="155"/>
  <c r="AF292" i="155"/>
  <c r="AE292" i="155"/>
  <c r="AD292" i="155"/>
  <c r="AC292" i="155"/>
  <c r="AB292" i="155"/>
  <c r="AA292" i="155"/>
  <c r="B292" i="155"/>
  <c r="AO292" i="155" s="1"/>
  <c r="AZ291" i="155"/>
  <c r="AY291" i="155"/>
  <c r="AX291" i="155"/>
  <c r="AW291" i="155"/>
  <c r="AV291" i="155"/>
  <c r="AU291" i="155"/>
  <c r="AI291" i="155" s="1"/>
  <c r="AT291" i="155"/>
  <c r="AS291" i="155"/>
  <c r="AQ291" i="155"/>
  <c r="AP291" i="155"/>
  <c r="AO291" i="155"/>
  <c r="AN291" i="155"/>
  <c r="AM291" i="155"/>
  <c r="AL291" i="155"/>
  <c r="AJ291" i="155"/>
  <c r="AH291" i="155"/>
  <c r="AG291" i="155"/>
  <c r="AF291" i="155"/>
  <c r="AE291" i="155"/>
  <c r="AD291" i="155"/>
  <c r="AC291" i="155"/>
  <c r="AB291" i="155"/>
  <c r="AA291" i="155"/>
  <c r="B291" i="155"/>
  <c r="AK291" i="155" s="1"/>
  <c r="AV290" i="155"/>
  <c r="AU290" i="155"/>
  <c r="AI290" i="155" s="1"/>
  <c r="AT290" i="155"/>
  <c r="AS290" i="155"/>
  <c r="AQ290" i="155"/>
  <c r="AP290" i="155"/>
  <c r="AN290" i="155"/>
  <c r="AM290" i="155"/>
  <c r="AL290" i="155"/>
  <c r="AK290" i="155"/>
  <c r="AH290" i="155"/>
  <c r="AG290" i="155"/>
  <c r="AF290" i="155"/>
  <c r="AE290" i="155"/>
  <c r="AD290" i="155"/>
  <c r="AC290" i="155"/>
  <c r="AB290" i="155"/>
  <c r="AA290" i="155"/>
  <c r="B290" i="155"/>
  <c r="AZ290" i="155" s="1"/>
  <c r="AZ289" i="155"/>
  <c r="AX289" i="155"/>
  <c r="AU289" i="155"/>
  <c r="AT289" i="155"/>
  <c r="AS289" i="155"/>
  <c r="AQ289" i="155"/>
  <c r="AP289" i="155"/>
  <c r="AO289" i="155"/>
  <c r="AN289" i="155"/>
  <c r="AM289" i="155"/>
  <c r="AI289" i="155"/>
  <c r="AH289" i="155"/>
  <c r="AG289" i="155"/>
  <c r="AF289" i="155"/>
  <c r="AE289" i="155"/>
  <c r="AD289" i="155"/>
  <c r="AC289" i="155"/>
  <c r="AB289" i="155"/>
  <c r="AA289" i="155"/>
  <c r="B289" i="155"/>
  <c r="AW289" i="155" s="1"/>
  <c r="AW288" i="155"/>
  <c r="AU288" i="155"/>
  <c r="AT288" i="155"/>
  <c r="AS288" i="155"/>
  <c r="AQ288" i="155"/>
  <c r="AP288" i="155"/>
  <c r="AI288" i="155"/>
  <c r="AH288" i="155"/>
  <c r="AG288" i="155"/>
  <c r="AF288" i="155"/>
  <c r="AE288" i="155"/>
  <c r="AD288" i="155"/>
  <c r="AC288" i="155"/>
  <c r="AB288" i="155"/>
  <c r="AA288" i="155"/>
  <c r="B288" i="155"/>
  <c r="AY287" i="155"/>
  <c r="AV287" i="155"/>
  <c r="AU287" i="155"/>
  <c r="AT287" i="155"/>
  <c r="AS287" i="155"/>
  <c r="AQ287" i="155"/>
  <c r="AP287" i="155"/>
  <c r="AO287" i="155"/>
  <c r="AI287" i="155"/>
  <c r="AH287" i="155"/>
  <c r="AG287" i="155"/>
  <c r="AF287" i="155"/>
  <c r="AE287" i="155"/>
  <c r="AD287" i="155"/>
  <c r="AC287" i="155"/>
  <c r="AB287" i="155"/>
  <c r="AA287" i="155"/>
  <c r="B287" i="155"/>
  <c r="AN287" i="155" s="1"/>
  <c r="AY286" i="155"/>
  <c r="AW286" i="155"/>
  <c r="AU286" i="155"/>
  <c r="AI286" i="155" s="1"/>
  <c r="AT286" i="155"/>
  <c r="AS286" i="155"/>
  <c r="AQ286" i="155"/>
  <c r="AP286" i="155"/>
  <c r="AN286" i="155"/>
  <c r="AM286" i="155"/>
  <c r="AK286" i="155"/>
  <c r="AH286" i="155"/>
  <c r="AG286" i="155"/>
  <c r="AF286" i="155"/>
  <c r="AE286" i="155"/>
  <c r="AD286" i="155"/>
  <c r="AC286" i="155"/>
  <c r="AB286" i="155"/>
  <c r="AA286" i="155"/>
  <c r="B286" i="155"/>
  <c r="AJ286" i="155" s="1"/>
  <c r="AX285" i="155"/>
  <c r="AU285" i="155"/>
  <c r="AI285" i="155" s="1"/>
  <c r="AT285" i="155"/>
  <c r="AS285" i="155"/>
  <c r="AQ285" i="155"/>
  <c r="AP285" i="155"/>
  <c r="AJ285" i="155"/>
  <c r="AH285" i="155"/>
  <c r="AG285" i="155"/>
  <c r="AF285" i="155"/>
  <c r="AE285" i="155"/>
  <c r="AD285" i="155"/>
  <c r="AC285" i="155"/>
  <c r="AB285" i="155"/>
  <c r="AA285" i="155"/>
  <c r="B285" i="155"/>
  <c r="AZ284" i="155"/>
  <c r="AY284" i="155"/>
  <c r="AX284" i="155"/>
  <c r="AW284" i="155"/>
  <c r="AV284" i="155"/>
  <c r="AU284" i="155"/>
  <c r="AT284" i="155"/>
  <c r="AS284" i="155"/>
  <c r="AQ284" i="155"/>
  <c r="AP284" i="155"/>
  <c r="AN284" i="155"/>
  <c r="AM284" i="155"/>
  <c r="AL284" i="155"/>
  <c r="AK284" i="155"/>
  <c r="AJ284" i="155"/>
  <c r="AI284" i="155"/>
  <c r="AH284" i="155"/>
  <c r="AG284" i="155"/>
  <c r="AF284" i="155"/>
  <c r="AE284" i="155"/>
  <c r="AD284" i="155"/>
  <c r="AC284" i="155"/>
  <c r="AB284" i="155"/>
  <c r="AA284" i="155"/>
  <c r="B284" i="155"/>
  <c r="AO284" i="155" s="1"/>
  <c r="AZ283" i="155"/>
  <c r="AY283" i="155"/>
  <c r="AX283" i="155"/>
  <c r="AW283" i="155"/>
  <c r="AV283" i="155"/>
  <c r="AU283" i="155"/>
  <c r="AI283" i="155" s="1"/>
  <c r="AT283" i="155"/>
  <c r="AS283" i="155"/>
  <c r="AQ283" i="155"/>
  <c r="AP283" i="155"/>
  <c r="AO283" i="155"/>
  <c r="AN283" i="155"/>
  <c r="AM283" i="155"/>
  <c r="AL283" i="155"/>
  <c r="AJ283" i="155"/>
  <c r="AH283" i="155"/>
  <c r="AG283" i="155"/>
  <c r="AF283" i="155"/>
  <c r="AE283" i="155"/>
  <c r="AD283" i="155"/>
  <c r="AC283" i="155"/>
  <c r="AB283" i="155"/>
  <c r="AA283" i="155"/>
  <c r="B283" i="155"/>
  <c r="AK283" i="155" s="1"/>
  <c r="AV282" i="155"/>
  <c r="AU282" i="155"/>
  <c r="AI282" i="155" s="1"/>
  <c r="AT282" i="155"/>
  <c r="AS282" i="155"/>
  <c r="AQ282" i="155"/>
  <c r="AP282" i="155"/>
  <c r="AN282" i="155"/>
  <c r="AM282" i="155"/>
  <c r="AL282" i="155"/>
  <c r="AK282" i="155"/>
  <c r="AH282" i="155"/>
  <c r="AG282" i="155"/>
  <c r="AF282" i="155"/>
  <c r="AE282" i="155"/>
  <c r="AD282" i="155"/>
  <c r="AC282" i="155"/>
  <c r="AB282" i="155"/>
  <c r="AA282" i="155"/>
  <c r="B282" i="155"/>
  <c r="AZ282" i="155" s="1"/>
  <c r="AZ281" i="155"/>
  <c r="AX281" i="155"/>
  <c r="AU281" i="155"/>
  <c r="AT281" i="155"/>
  <c r="AS281" i="155"/>
  <c r="AQ281" i="155"/>
  <c r="AP281" i="155"/>
  <c r="AO281" i="155"/>
  <c r="AN281" i="155"/>
  <c r="AM281" i="155"/>
  <c r="AL281" i="155"/>
  <c r="AI281" i="155"/>
  <c r="AH281" i="155"/>
  <c r="AG281" i="155"/>
  <c r="AF281" i="155"/>
  <c r="AE281" i="155"/>
  <c r="AD281" i="155"/>
  <c r="AC281" i="155"/>
  <c r="AB281" i="155"/>
  <c r="AA281" i="155"/>
  <c r="B281" i="155"/>
  <c r="AW281" i="155" s="1"/>
  <c r="AU280" i="155"/>
  <c r="AT280" i="155"/>
  <c r="AS280" i="155"/>
  <c r="AQ280" i="155"/>
  <c r="AP280" i="155"/>
  <c r="AM280" i="155"/>
  <c r="AL280" i="155"/>
  <c r="AI280" i="155"/>
  <c r="AH280" i="155"/>
  <c r="AG280" i="155"/>
  <c r="AF280" i="155"/>
  <c r="AE280" i="155"/>
  <c r="AD280" i="155"/>
  <c r="AC280" i="155"/>
  <c r="AB280" i="155"/>
  <c r="AA280" i="155"/>
  <c r="B280" i="155"/>
  <c r="AZ279" i="155"/>
  <c r="AY279" i="155"/>
  <c r="AV279" i="155"/>
  <c r="AU279" i="155"/>
  <c r="AT279" i="155"/>
  <c r="AS279" i="155"/>
  <c r="AQ279" i="155"/>
  <c r="AP279" i="155"/>
  <c r="AO279" i="155"/>
  <c r="AI279" i="155"/>
  <c r="AH279" i="155"/>
  <c r="AG279" i="155"/>
  <c r="AF279" i="155"/>
  <c r="AE279" i="155"/>
  <c r="AD279" i="155"/>
  <c r="AC279" i="155"/>
  <c r="AB279" i="155"/>
  <c r="AA279" i="155"/>
  <c r="B279" i="155"/>
  <c r="AN279" i="155" s="1"/>
  <c r="AY278" i="155"/>
  <c r="AW278" i="155"/>
  <c r="AV278" i="155"/>
  <c r="AU278" i="155"/>
  <c r="AI278" i="155" s="1"/>
  <c r="AT278" i="155"/>
  <c r="AS278" i="155"/>
  <c r="AQ278" i="155"/>
  <c r="AP278" i="155"/>
  <c r="AN278" i="155"/>
  <c r="AM278" i="155"/>
  <c r="AK278" i="155"/>
  <c r="AH278" i="155"/>
  <c r="AG278" i="155"/>
  <c r="AF278" i="155"/>
  <c r="AE278" i="155"/>
  <c r="AD278" i="155"/>
  <c r="AC278" i="155"/>
  <c r="AB278" i="155"/>
  <c r="AA278" i="155"/>
  <c r="B278" i="155"/>
  <c r="AJ278" i="155" s="1"/>
  <c r="AU277" i="155"/>
  <c r="AI277" i="155" s="1"/>
  <c r="AT277" i="155"/>
  <c r="AS277" i="155"/>
  <c r="AQ277" i="155"/>
  <c r="AP277" i="155"/>
  <c r="AH277" i="155"/>
  <c r="AG277" i="155"/>
  <c r="AF277" i="155"/>
  <c r="AE277" i="155"/>
  <c r="AD277" i="155"/>
  <c r="AC277" i="155"/>
  <c r="AB277" i="155"/>
  <c r="AA277" i="155"/>
  <c r="B277" i="155"/>
  <c r="AZ276" i="155"/>
  <c r="AY276" i="155"/>
  <c r="AW276" i="155"/>
  <c r="AV276" i="155"/>
  <c r="AU276" i="155"/>
  <c r="AT276" i="155"/>
  <c r="AS276" i="155"/>
  <c r="AQ276" i="155"/>
  <c r="AP276" i="155"/>
  <c r="AN276" i="155"/>
  <c r="AM276" i="155"/>
  <c r="AL276" i="155"/>
  <c r="AI276" i="155"/>
  <c r="AH276" i="155"/>
  <c r="AG276" i="155"/>
  <c r="AF276" i="155"/>
  <c r="AE276" i="155"/>
  <c r="AD276" i="155"/>
  <c r="AC276" i="155"/>
  <c r="AB276" i="155"/>
  <c r="AA276" i="155"/>
  <c r="B276" i="155"/>
  <c r="AX276" i="155" s="1"/>
  <c r="AZ275" i="155"/>
  <c r="AY275" i="155"/>
  <c r="AX275" i="155"/>
  <c r="AW275" i="155"/>
  <c r="AV275" i="155"/>
  <c r="AU275" i="155"/>
  <c r="AT275" i="155"/>
  <c r="AS275" i="155"/>
  <c r="AQ275" i="155"/>
  <c r="AP275" i="155"/>
  <c r="AO275" i="155"/>
  <c r="AN275" i="155"/>
  <c r="AM275" i="155"/>
  <c r="AL275" i="155"/>
  <c r="AJ275" i="155"/>
  <c r="AI275" i="155"/>
  <c r="AH275" i="155"/>
  <c r="AG275" i="155"/>
  <c r="AF275" i="155"/>
  <c r="AE275" i="155"/>
  <c r="AD275" i="155"/>
  <c r="AC275" i="155"/>
  <c r="AB275" i="155"/>
  <c r="AA275" i="155"/>
  <c r="B275" i="155"/>
  <c r="AK275" i="155" s="1"/>
  <c r="AY274" i="155"/>
  <c r="AV274" i="155"/>
  <c r="AU274" i="155"/>
  <c r="AI274" i="155" s="1"/>
  <c r="AT274" i="155"/>
  <c r="AS274" i="155"/>
  <c r="AQ274" i="155"/>
  <c r="AP274" i="155"/>
  <c r="AO274" i="155"/>
  <c r="AN274" i="155"/>
  <c r="AM274" i="155"/>
  <c r="AL274" i="155"/>
  <c r="AK274" i="155"/>
  <c r="AH274" i="155"/>
  <c r="AG274" i="155"/>
  <c r="AF274" i="155"/>
  <c r="AE274" i="155"/>
  <c r="AD274" i="155"/>
  <c r="AC274" i="155"/>
  <c r="AB274" i="155"/>
  <c r="AA274" i="155"/>
  <c r="B274" i="155"/>
  <c r="AZ274" i="155" s="1"/>
  <c r="AU273" i="155"/>
  <c r="AT273" i="155"/>
  <c r="AS273" i="155"/>
  <c r="AQ273" i="155"/>
  <c r="AP273" i="155"/>
  <c r="AJ273" i="155"/>
  <c r="AI273" i="155"/>
  <c r="AH273" i="155"/>
  <c r="AG273" i="155"/>
  <c r="AF273" i="155"/>
  <c r="AE273" i="155"/>
  <c r="AD273" i="155"/>
  <c r="AC273" i="155"/>
  <c r="AB273" i="155"/>
  <c r="AA273" i="155"/>
  <c r="B273" i="155"/>
  <c r="AZ272" i="155"/>
  <c r="AW272" i="155"/>
  <c r="AU272" i="155"/>
  <c r="AT272" i="155"/>
  <c r="AS272" i="155"/>
  <c r="AQ272" i="155"/>
  <c r="AP272" i="155"/>
  <c r="AM272" i="155"/>
  <c r="AL272" i="155"/>
  <c r="AJ272" i="155"/>
  <c r="AI272" i="155"/>
  <c r="AH272" i="155"/>
  <c r="AG272" i="155"/>
  <c r="AF272" i="155"/>
  <c r="AE272" i="155"/>
  <c r="AD272" i="155"/>
  <c r="AC272" i="155"/>
  <c r="AB272" i="155"/>
  <c r="AA272" i="155"/>
  <c r="B272" i="155"/>
  <c r="AZ271" i="155"/>
  <c r="AY271" i="155"/>
  <c r="AV271" i="155"/>
  <c r="AU271" i="155"/>
  <c r="AT271" i="155"/>
  <c r="AS271" i="155"/>
  <c r="AQ271" i="155"/>
  <c r="AP271" i="155"/>
  <c r="AO271" i="155"/>
  <c r="AI271" i="155"/>
  <c r="AH271" i="155"/>
  <c r="AG271" i="155"/>
  <c r="AF271" i="155"/>
  <c r="AE271" i="155"/>
  <c r="AD271" i="155"/>
  <c r="AC271" i="155"/>
  <c r="AB271" i="155"/>
  <c r="AA271" i="155"/>
  <c r="B271" i="155"/>
  <c r="AN271" i="155" s="1"/>
  <c r="AY270" i="155"/>
  <c r="AW270" i="155"/>
  <c r="AV270" i="155"/>
  <c r="AU270" i="155"/>
  <c r="AI270" i="155" s="1"/>
  <c r="AT270" i="155"/>
  <c r="AS270" i="155"/>
  <c r="AQ270" i="155"/>
  <c r="AP270" i="155"/>
  <c r="AN270" i="155"/>
  <c r="AM270" i="155"/>
  <c r="AK270" i="155"/>
  <c r="AH270" i="155"/>
  <c r="AG270" i="155"/>
  <c r="AF270" i="155"/>
  <c r="AE270" i="155"/>
  <c r="AD270" i="155"/>
  <c r="AC270" i="155"/>
  <c r="AB270" i="155"/>
  <c r="AA270" i="155"/>
  <c r="B270" i="155"/>
  <c r="AJ270" i="155" s="1"/>
  <c r="AX269" i="155"/>
  <c r="AU269" i="155"/>
  <c r="AI269" i="155" s="1"/>
  <c r="AT269" i="155"/>
  <c r="AS269" i="155"/>
  <c r="AQ269" i="155"/>
  <c r="AP269" i="155"/>
  <c r="AM269" i="155"/>
  <c r="AJ269" i="155"/>
  <c r="AH269" i="155"/>
  <c r="AG269" i="155"/>
  <c r="AF269" i="155"/>
  <c r="AE269" i="155"/>
  <c r="AD269" i="155"/>
  <c r="AC269" i="155"/>
  <c r="AB269" i="155"/>
  <c r="AA269" i="155"/>
  <c r="B269" i="155"/>
  <c r="AZ268" i="155"/>
  <c r="AY268" i="155"/>
  <c r="AW268" i="155"/>
  <c r="AU268" i="155"/>
  <c r="AT268" i="155"/>
  <c r="AS268" i="155"/>
  <c r="AQ268" i="155"/>
  <c r="AP268" i="155"/>
  <c r="AN268" i="155"/>
  <c r="AM268" i="155"/>
  <c r="AL268" i="155"/>
  <c r="AI268" i="155"/>
  <c r="AH268" i="155"/>
  <c r="AG268" i="155"/>
  <c r="AF268" i="155"/>
  <c r="AE268" i="155"/>
  <c r="AD268" i="155"/>
  <c r="AC268" i="155"/>
  <c r="AB268" i="155"/>
  <c r="AA268" i="155"/>
  <c r="B268" i="155"/>
  <c r="AX268" i="155" s="1"/>
  <c r="AZ267" i="155"/>
  <c r="AY267" i="155"/>
  <c r="AX267" i="155"/>
  <c r="AW267" i="155"/>
  <c r="AV267" i="155"/>
  <c r="AU267" i="155"/>
  <c r="AT267" i="155"/>
  <c r="AS267" i="155"/>
  <c r="AQ267" i="155"/>
  <c r="AP267" i="155"/>
  <c r="AO267" i="155"/>
  <c r="AN267" i="155"/>
  <c r="AM267" i="155"/>
  <c r="AL267" i="155"/>
  <c r="AJ267" i="155"/>
  <c r="AI267" i="155"/>
  <c r="AH267" i="155"/>
  <c r="AG267" i="155"/>
  <c r="AF267" i="155"/>
  <c r="AE267" i="155"/>
  <c r="AD267" i="155"/>
  <c r="AC267" i="155"/>
  <c r="AB267" i="155"/>
  <c r="AA267" i="155"/>
  <c r="B267" i="155"/>
  <c r="AK267" i="155" s="1"/>
  <c r="AZ266" i="155"/>
  <c r="AY266" i="155"/>
  <c r="AV266" i="155"/>
  <c r="AU266" i="155"/>
  <c r="AI266" i="155" s="1"/>
  <c r="AT266" i="155"/>
  <c r="AS266" i="155"/>
  <c r="AQ266" i="155"/>
  <c r="AP266" i="155"/>
  <c r="AN266" i="155"/>
  <c r="AM266" i="155"/>
  <c r="AL266" i="155"/>
  <c r="AK266" i="155"/>
  <c r="AH266" i="155"/>
  <c r="AG266" i="155"/>
  <c r="AF266" i="155"/>
  <c r="AE266" i="155"/>
  <c r="AD266" i="155"/>
  <c r="AC266" i="155"/>
  <c r="AB266" i="155"/>
  <c r="AA266" i="155"/>
  <c r="B266" i="155"/>
  <c r="AX266" i="155" s="1"/>
  <c r="AZ265" i="155"/>
  <c r="AX265" i="155"/>
  <c r="AV265" i="155"/>
  <c r="AU265" i="155"/>
  <c r="AT265" i="155"/>
  <c r="AS265" i="155"/>
  <c r="AQ265" i="155"/>
  <c r="AP265" i="155"/>
  <c r="AN265" i="155"/>
  <c r="AM265" i="155"/>
  <c r="AJ265" i="155"/>
  <c r="AI265" i="155"/>
  <c r="AH265" i="155"/>
  <c r="AG265" i="155"/>
  <c r="AF265" i="155"/>
  <c r="AE265" i="155"/>
  <c r="AD265" i="155"/>
  <c r="AC265" i="155"/>
  <c r="AB265" i="155"/>
  <c r="AA265" i="155"/>
  <c r="B265" i="155"/>
  <c r="AU264" i="155"/>
  <c r="AT264" i="155"/>
  <c r="AS264" i="155"/>
  <c r="AQ264" i="155"/>
  <c r="AP264" i="155"/>
  <c r="AK264" i="155"/>
  <c r="AI264" i="155"/>
  <c r="AH264" i="155"/>
  <c r="AG264" i="155"/>
  <c r="AF264" i="155"/>
  <c r="AE264" i="155"/>
  <c r="AD264" i="155"/>
  <c r="AC264" i="155"/>
  <c r="AB264" i="155"/>
  <c r="AA264" i="155"/>
  <c r="B264" i="155"/>
  <c r="AZ263" i="155"/>
  <c r="AY263" i="155"/>
  <c r="AV263" i="155"/>
  <c r="AU263" i="155"/>
  <c r="AT263" i="155"/>
  <c r="AS263" i="155"/>
  <c r="AQ263" i="155"/>
  <c r="AP263" i="155"/>
  <c r="AO263" i="155"/>
  <c r="AM263" i="155"/>
  <c r="AI263" i="155"/>
  <c r="AH263" i="155"/>
  <c r="AG263" i="155"/>
  <c r="AF263" i="155"/>
  <c r="AE263" i="155"/>
  <c r="AD263" i="155"/>
  <c r="AC263" i="155"/>
  <c r="AB263" i="155"/>
  <c r="AA263" i="155"/>
  <c r="B263" i="155"/>
  <c r="AN263" i="155" s="1"/>
  <c r="AY262" i="155"/>
  <c r="AW262" i="155"/>
  <c r="AV262" i="155"/>
  <c r="AU262" i="155"/>
  <c r="AT262" i="155"/>
  <c r="AS262" i="155"/>
  <c r="AQ262" i="155"/>
  <c r="AP262" i="155"/>
  <c r="AN262" i="155"/>
  <c r="AM262" i="155"/>
  <c r="AK262" i="155"/>
  <c r="AI262" i="155"/>
  <c r="AH262" i="155"/>
  <c r="AG262" i="155"/>
  <c r="AF262" i="155"/>
  <c r="AE262" i="155"/>
  <c r="AD262" i="155"/>
  <c r="AC262" i="155"/>
  <c r="AB262" i="155"/>
  <c r="AA262" i="155"/>
  <c r="B262" i="155"/>
  <c r="AJ262" i="155" s="1"/>
  <c r="AX261" i="155"/>
  <c r="AU261" i="155"/>
  <c r="AI261" i="155" s="1"/>
  <c r="AT261" i="155"/>
  <c r="AS261" i="155"/>
  <c r="AQ261" i="155"/>
  <c r="AP261" i="155"/>
  <c r="AM261" i="155"/>
  <c r="AH261" i="155"/>
  <c r="AG261" i="155"/>
  <c r="AF261" i="155"/>
  <c r="AE261" i="155"/>
  <c r="AD261" i="155"/>
  <c r="AC261" i="155"/>
  <c r="AB261" i="155"/>
  <c r="AA261" i="155"/>
  <c r="B261" i="155"/>
  <c r="AZ260" i="155"/>
  <c r="AU260" i="155"/>
  <c r="AT260" i="155"/>
  <c r="AS260" i="155"/>
  <c r="AQ260" i="155"/>
  <c r="AP260" i="155"/>
  <c r="AI260" i="155"/>
  <c r="AH260" i="155"/>
  <c r="AG260" i="155"/>
  <c r="AF260" i="155"/>
  <c r="AE260" i="155"/>
  <c r="AD260" i="155"/>
  <c r="AC260" i="155"/>
  <c r="AB260" i="155"/>
  <c r="AA260" i="155"/>
  <c r="B260" i="155"/>
  <c r="AZ259" i="155"/>
  <c r="AY259" i="155"/>
  <c r="AX259" i="155"/>
  <c r="AW259" i="155"/>
  <c r="AV259" i="155"/>
  <c r="AU259" i="155"/>
  <c r="AT259" i="155"/>
  <c r="AS259" i="155"/>
  <c r="AQ259" i="155"/>
  <c r="AP259" i="155"/>
  <c r="AO259" i="155"/>
  <c r="AN259" i="155"/>
  <c r="AM259" i="155"/>
  <c r="AL259" i="155"/>
  <c r="AJ259" i="155"/>
  <c r="AI259" i="155"/>
  <c r="AH259" i="155"/>
  <c r="AG259" i="155"/>
  <c r="AF259" i="155"/>
  <c r="AE259" i="155"/>
  <c r="AD259" i="155"/>
  <c r="AC259" i="155"/>
  <c r="AB259" i="155"/>
  <c r="AA259" i="155"/>
  <c r="B259" i="155"/>
  <c r="AK259" i="155" s="1"/>
  <c r="AZ258" i="155"/>
  <c r="AY258" i="155"/>
  <c r="AV258" i="155"/>
  <c r="AU258" i="155"/>
  <c r="AI258" i="155" s="1"/>
  <c r="AT258" i="155"/>
  <c r="AS258" i="155"/>
  <c r="AQ258" i="155"/>
  <c r="AP258" i="155"/>
  <c r="AN258" i="155"/>
  <c r="AK258" i="155"/>
  <c r="AH258" i="155"/>
  <c r="AG258" i="155"/>
  <c r="AF258" i="155"/>
  <c r="AE258" i="155"/>
  <c r="AD258" i="155"/>
  <c r="AC258" i="155"/>
  <c r="AB258" i="155"/>
  <c r="AA258" i="155"/>
  <c r="B258" i="155"/>
  <c r="AU257" i="155"/>
  <c r="AI257" i="155" s="1"/>
  <c r="AT257" i="155"/>
  <c r="AS257" i="155"/>
  <c r="AQ257" i="155"/>
  <c r="AP257" i="155"/>
  <c r="AH257" i="155"/>
  <c r="AG257" i="155"/>
  <c r="AF257" i="155"/>
  <c r="AE257" i="155"/>
  <c r="AD257" i="155"/>
  <c r="AC257" i="155"/>
  <c r="AB257" i="155"/>
  <c r="AA257" i="155"/>
  <c r="B257" i="155"/>
  <c r="AW256" i="155"/>
  <c r="AV256" i="155"/>
  <c r="AU256" i="155"/>
  <c r="AT256" i="155"/>
  <c r="AS256" i="155"/>
  <c r="AQ256" i="155"/>
  <c r="AP256" i="155"/>
  <c r="AI256" i="155"/>
  <c r="AH256" i="155"/>
  <c r="AG256" i="155"/>
  <c r="AF256" i="155"/>
  <c r="AE256" i="155"/>
  <c r="AD256" i="155"/>
  <c r="AC256" i="155"/>
  <c r="AB256" i="155"/>
  <c r="AA256" i="155"/>
  <c r="B256" i="155"/>
  <c r="AZ256" i="155" s="1"/>
  <c r="AZ255" i="155"/>
  <c r="AY255" i="155"/>
  <c r="AV255" i="155"/>
  <c r="AU255" i="155"/>
  <c r="AI255" i="155" s="1"/>
  <c r="AT255" i="155"/>
  <c r="AS255" i="155"/>
  <c r="AQ255" i="155"/>
  <c r="AP255" i="155"/>
  <c r="AO255" i="155"/>
  <c r="AM255" i="155"/>
  <c r="AL255" i="155"/>
  <c r="AH255" i="155"/>
  <c r="AG255" i="155"/>
  <c r="AF255" i="155"/>
  <c r="AE255" i="155"/>
  <c r="AD255" i="155"/>
  <c r="AC255" i="155"/>
  <c r="AB255" i="155"/>
  <c r="AA255" i="155"/>
  <c r="B255" i="155"/>
  <c r="AY254" i="155"/>
  <c r="AW254" i="155"/>
  <c r="AV254" i="155"/>
  <c r="AU254" i="155"/>
  <c r="AI254" i="155" s="1"/>
  <c r="AT254" i="155"/>
  <c r="AS254" i="155"/>
  <c r="AQ254" i="155"/>
  <c r="AP254" i="155"/>
  <c r="AN254" i="155"/>
  <c r="AM254" i="155"/>
  <c r="AK254" i="155"/>
  <c r="AH254" i="155"/>
  <c r="AG254" i="155"/>
  <c r="AF254" i="155"/>
  <c r="AE254" i="155"/>
  <c r="AD254" i="155"/>
  <c r="AC254" i="155"/>
  <c r="AB254" i="155"/>
  <c r="AA254" i="155"/>
  <c r="B254" i="155"/>
  <c r="AJ254" i="155" s="1"/>
  <c r="AY253" i="155"/>
  <c r="AU253" i="155"/>
  <c r="AT253" i="155"/>
  <c r="AS253" i="155"/>
  <c r="AQ253" i="155"/>
  <c r="AP253" i="155"/>
  <c r="AI253" i="155"/>
  <c r="AH253" i="155"/>
  <c r="AG253" i="155"/>
  <c r="AF253" i="155"/>
  <c r="AE253" i="155"/>
  <c r="AD253" i="155"/>
  <c r="AC253" i="155"/>
  <c r="AB253" i="155"/>
  <c r="AA253" i="155"/>
  <c r="B253" i="155"/>
  <c r="AZ252" i="155"/>
  <c r="AW252" i="155"/>
  <c r="AU252" i="155"/>
  <c r="AT252" i="155"/>
  <c r="AS252" i="155"/>
  <c r="AQ252" i="155"/>
  <c r="AP252" i="155"/>
  <c r="AN252" i="155"/>
  <c r="AM252" i="155"/>
  <c r="AL252" i="155"/>
  <c r="AI252" i="155"/>
  <c r="AH252" i="155"/>
  <c r="AG252" i="155"/>
  <c r="AF252" i="155"/>
  <c r="AE252" i="155"/>
  <c r="AD252" i="155"/>
  <c r="AC252" i="155"/>
  <c r="AB252" i="155"/>
  <c r="AA252" i="155"/>
  <c r="B252" i="155"/>
  <c r="AZ251" i="155"/>
  <c r="AY251" i="155"/>
  <c r="AX251" i="155"/>
  <c r="AW251" i="155"/>
  <c r="AV251" i="155"/>
  <c r="AU251" i="155"/>
  <c r="AT251" i="155"/>
  <c r="AS251" i="155"/>
  <c r="AQ251" i="155"/>
  <c r="AP251" i="155"/>
  <c r="AO251" i="155"/>
  <c r="AN251" i="155"/>
  <c r="AM251" i="155"/>
  <c r="AL251" i="155"/>
  <c r="AJ251" i="155"/>
  <c r="AI251" i="155"/>
  <c r="AH251" i="155"/>
  <c r="AG251" i="155"/>
  <c r="AF251" i="155"/>
  <c r="AE251" i="155"/>
  <c r="AD251" i="155"/>
  <c r="AC251" i="155"/>
  <c r="AB251" i="155"/>
  <c r="AA251" i="155"/>
  <c r="B251" i="155"/>
  <c r="AK251" i="155" s="1"/>
  <c r="AU250" i="155"/>
  <c r="AI250" i="155" s="1"/>
  <c r="AT250" i="155"/>
  <c r="AS250" i="155"/>
  <c r="AQ250" i="155"/>
  <c r="AP250" i="155"/>
  <c r="AH250" i="155"/>
  <c r="AG250" i="155"/>
  <c r="AF250" i="155"/>
  <c r="AE250" i="155"/>
  <c r="AD250" i="155"/>
  <c r="AC250" i="155"/>
  <c r="AB250" i="155"/>
  <c r="AA250" i="155"/>
  <c r="B250" i="155"/>
  <c r="AZ249" i="155"/>
  <c r="AX249" i="155"/>
  <c r="AV249" i="155"/>
  <c r="AU249" i="155"/>
  <c r="AI249" i="155" s="1"/>
  <c r="AT249" i="155"/>
  <c r="AS249" i="155"/>
  <c r="AQ249" i="155"/>
  <c r="AP249" i="155"/>
  <c r="AH249" i="155"/>
  <c r="AG249" i="155"/>
  <c r="AF249" i="155"/>
  <c r="AE249" i="155"/>
  <c r="AD249" i="155"/>
  <c r="AC249" i="155"/>
  <c r="AB249" i="155"/>
  <c r="AA249" i="155"/>
  <c r="B249" i="155"/>
  <c r="AZ248" i="155"/>
  <c r="AY248" i="155"/>
  <c r="AW248" i="155"/>
  <c r="AV248" i="155"/>
  <c r="AU248" i="155"/>
  <c r="AT248" i="155"/>
  <c r="AS248" i="155"/>
  <c r="AQ248" i="155"/>
  <c r="AP248" i="155"/>
  <c r="AM248" i="155"/>
  <c r="AL248" i="155"/>
  <c r="AK248" i="155"/>
  <c r="AJ248" i="155"/>
  <c r="AI248" i="155"/>
  <c r="AH248" i="155"/>
  <c r="AG248" i="155"/>
  <c r="AF248" i="155"/>
  <c r="AE248" i="155"/>
  <c r="AD248" i="155"/>
  <c r="AC248" i="155"/>
  <c r="AB248" i="155"/>
  <c r="AA248" i="155"/>
  <c r="B248" i="155"/>
  <c r="AZ247" i="155"/>
  <c r="AY247" i="155"/>
  <c r="AU247" i="155"/>
  <c r="AT247" i="155"/>
  <c r="AS247" i="155"/>
  <c r="AQ247" i="155"/>
  <c r="AP247" i="155"/>
  <c r="AL247" i="155"/>
  <c r="AI247" i="155"/>
  <c r="AH247" i="155"/>
  <c r="AG247" i="155"/>
  <c r="AF247" i="155"/>
  <c r="AE247" i="155"/>
  <c r="AD247" i="155"/>
  <c r="AC247" i="155"/>
  <c r="AB247" i="155"/>
  <c r="AA247" i="155"/>
  <c r="B247" i="155"/>
  <c r="AU246" i="155"/>
  <c r="AT246" i="155"/>
  <c r="AS246" i="155"/>
  <c r="AQ246" i="155"/>
  <c r="AP246" i="155"/>
  <c r="AI246" i="155"/>
  <c r="AH246" i="155"/>
  <c r="AG246" i="155"/>
  <c r="AF246" i="155"/>
  <c r="AE246" i="155"/>
  <c r="AD246" i="155"/>
  <c r="AC246" i="155"/>
  <c r="AB246" i="155"/>
  <c r="AA246" i="155"/>
  <c r="B246" i="155"/>
  <c r="AY245" i="155"/>
  <c r="AX245" i="155"/>
  <c r="AU245" i="155"/>
  <c r="AI245" i="155" s="1"/>
  <c r="AT245" i="155"/>
  <c r="AS245" i="155"/>
  <c r="AQ245" i="155"/>
  <c r="AP245" i="155"/>
  <c r="AH245" i="155"/>
  <c r="AG245" i="155"/>
  <c r="AF245" i="155"/>
  <c r="AE245" i="155"/>
  <c r="AD245" i="155"/>
  <c r="AC245" i="155"/>
  <c r="AB245" i="155"/>
  <c r="AA245" i="155"/>
  <c r="B245" i="155"/>
  <c r="AW245" i="155" s="1"/>
  <c r="AZ244" i="155"/>
  <c r="AY244" i="155"/>
  <c r="AW244" i="155"/>
  <c r="AU244" i="155"/>
  <c r="AT244" i="155"/>
  <c r="AS244" i="155"/>
  <c r="AQ244" i="155"/>
  <c r="AP244" i="155"/>
  <c r="AN244" i="155"/>
  <c r="AM244" i="155"/>
  <c r="AL244" i="155"/>
  <c r="AI244" i="155"/>
  <c r="AH244" i="155"/>
  <c r="AG244" i="155"/>
  <c r="AF244" i="155"/>
  <c r="AE244" i="155"/>
  <c r="AD244" i="155"/>
  <c r="AC244" i="155"/>
  <c r="AB244" i="155"/>
  <c r="AA244" i="155"/>
  <c r="B244" i="155"/>
  <c r="AZ243" i="155"/>
  <c r="AY243" i="155"/>
  <c r="AX243" i="155"/>
  <c r="AW243" i="155"/>
  <c r="AV243" i="155"/>
  <c r="AU243" i="155"/>
  <c r="AT243" i="155"/>
  <c r="AS243" i="155"/>
  <c r="AQ243" i="155"/>
  <c r="AP243" i="155"/>
  <c r="AO243" i="155"/>
  <c r="AN243" i="155"/>
  <c r="AM243" i="155"/>
  <c r="AL243" i="155"/>
  <c r="AJ243" i="155"/>
  <c r="AI243" i="155"/>
  <c r="AH243" i="155"/>
  <c r="AG243" i="155"/>
  <c r="AF243" i="155"/>
  <c r="AE243" i="155"/>
  <c r="AD243" i="155"/>
  <c r="AC243" i="155"/>
  <c r="AB243" i="155"/>
  <c r="AA243" i="155"/>
  <c r="B243" i="155"/>
  <c r="AK243" i="155" s="1"/>
  <c r="AZ242" i="155"/>
  <c r="AU242" i="155"/>
  <c r="AI242" i="155" s="1"/>
  <c r="AT242" i="155"/>
  <c r="AS242" i="155"/>
  <c r="AQ242" i="155"/>
  <c r="AP242" i="155"/>
  <c r="AJ242" i="155"/>
  <c r="AH242" i="155"/>
  <c r="AG242" i="155"/>
  <c r="AF242" i="155"/>
  <c r="AE242" i="155"/>
  <c r="AD242" i="155"/>
  <c r="AC242" i="155"/>
  <c r="AB242" i="155"/>
  <c r="AA242" i="155"/>
  <c r="B242" i="155"/>
  <c r="AX241" i="155"/>
  <c r="AV241" i="155"/>
  <c r="AU241" i="155"/>
  <c r="AI241" i="155" s="1"/>
  <c r="AT241" i="155"/>
  <c r="AS241" i="155"/>
  <c r="AQ241" i="155"/>
  <c r="AP241" i="155"/>
  <c r="AO241" i="155"/>
  <c r="AN241" i="155"/>
  <c r="AH241" i="155"/>
  <c r="AG241" i="155"/>
  <c r="AF241" i="155"/>
  <c r="AE241" i="155"/>
  <c r="AD241" i="155"/>
  <c r="AC241" i="155"/>
  <c r="AB241" i="155"/>
  <c r="AA241" i="155"/>
  <c r="B241" i="155"/>
  <c r="AZ241" i="155" s="1"/>
  <c r="AZ240" i="155"/>
  <c r="AY240" i="155"/>
  <c r="AW240" i="155"/>
  <c r="AV240" i="155"/>
  <c r="AU240" i="155"/>
  <c r="AT240" i="155"/>
  <c r="AS240" i="155"/>
  <c r="AQ240" i="155"/>
  <c r="AP240" i="155"/>
  <c r="AM240" i="155"/>
  <c r="AL240" i="155"/>
  <c r="AK240" i="155"/>
  <c r="AJ240" i="155"/>
  <c r="AI240" i="155"/>
  <c r="AH240" i="155"/>
  <c r="AG240" i="155"/>
  <c r="AF240" i="155"/>
  <c r="AE240" i="155"/>
  <c r="AD240" i="155"/>
  <c r="AC240" i="155"/>
  <c r="AB240" i="155"/>
  <c r="AA240" i="155"/>
  <c r="B240" i="155"/>
  <c r="AU239" i="155"/>
  <c r="AI239" i="155" s="1"/>
  <c r="AT239" i="155"/>
  <c r="AS239" i="155"/>
  <c r="AQ239" i="155"/>
  <c r="AP239" i="155"/>
  <c r="AM239" i="155"/>
  <c r="AL239" i="155"/>
  <c r="AH239" i="155"/>
  <c r="AG239" i="155"/>
  <c r="AF239" i="155"/>
  <c r="AE239" i="155"/>
  <c r="AD239" i="155"/>
  <c r="AC239" i="155"/>
  <c r="AB239" i="155"/>
  <c r="AA239" i="155"/>
  <c r="B239" i="155"/>
  <c r="AZ238" i="155"/>
  <c r="AY238" i="155"/>
  <c r="AU238" i="155"/>
  <c r="AT238" i="155"/>
  <c r="AS238" i="155"/>
  <c r="AQ238" i="155"/>
  <c r="AP238" i="155"/>
  <c r="AI238" i="155"/>
  <c r="AH238" i="155"/>
  <c r="AG238" i="155"/>
  <c r="AF238" i="155"/>
  <c r="AE238" i="155"/>
  <c r="AD238" i="155"/>
  <c r="AC238" i="155"/>
  <c r="AB238" i="155"/>
  <c r="AA238" i="155"/>
  <c r="B238" i="155"/>
  <c r="AX237" i="155"/>
  <c r="AU237" i="155"/>
  <c r="AI237" i="155" s="1"/>
  <c r="AT237" i="155"/>
  <c r="AS237" i="155"/>
  <c r="AQ237" i="155"/>
  <c r="AP237" i="155"/>
  <c r="AH237" i="155"/>
  <c r="AG237" i="155"/>
  <c r="AF237" i="155"/>
  <c r="AE237" i="155"/>
  <c r="AD237" i="155"/>
  <c r="AC237" i="155"/>
  <c r="AB237" i="155"/>
  <c r="AA237" i="155"/>
  <c r="B237" i="155"/>
  <c r="AZ236" i="155"/>
  <c r="AY236" i="155"/>
  <c r="AW236" i="155"/>
  <c r="AU236" i="155"/>
  <c r="AT236" i="155"/>
  <c r="AS236" i="155"/>
  <c r="AQ236" i="155"/>
  <c r="AP236" i="155"/>
  <c r="AN236" i="155"/>
  <c r="AM236" i="155"/>
  <c r="AL236" i="155"/>
  <c r="AJ236" i="155"/>
  <c r="AI236" i="155"/>
  <c r="AH236" i="155"/>
  <c r="AG236" i="155"/>
  <c r="AF236" i="155"/>
  <c r="AE236" i="155"/>
  <c r="AD236" i="155"/>
  <c r="AC236" i="155"/>
  <c r="AB236" i="155"/>
  <c r="AA236" i="155"/>
  <c r="B236" i="155"/>
  <c r="AZ235" i="155"/>
  <c r="AY235" i="155"/>
  <c r="AX235" i="155"/>
  <c r="AW235" i="155"/>
  <c r="AV235" i="155"/>
  <c r="AU235" i="155"/>
  <c r="AI235" i="155" s="1"/>
  <c r="AT235" i="155"/>
  <c r="AS235" i="155"/>
  <c r="AQ235" i="155"/>
  <c r="AP235" i="155"/>
  <c r="AO235" i="155"/>
  <c r="AN235" i="155"/>
  <c r="AM235" i="155"/>
  <c r="AL235" i="155"/>
  <c r="AJ235" i="155"/>
  <c r="AH235" i="155"/>
  <c r="AG235" i="155"/>
  <c r="AF235" i="155"/>
  <c r="AE235" i="155"/>
  <c r="AD235" i="155"/>
  <c r="AC235" i="155"/>
  <c r="AB235" i="155"/>
  <c r="AA235" i="155"/>
  <c r="B235" i="155"/>
  <c r="AK235" i="155" s="1"/>
  <c r="AU234" i="155"/>
  <c r="AT234" i="155"/>
  <c r="AS234" i="155"/>
  <c r="AQ234" i="155"/>
  <c r="AP234" i="155"/>
  <c r="AI234" i="155"/>
  <c r="AH234" i="155"/>
  <c r="AG234" i="155"/>
  <c r="AF234" i="155"/>
  <c r="AE234" i="155"/>
  <c r="AD234" i="155"/>
  <c r="AC234" i="155"/>
  <c r="AB234" i="155"/>
  <c r="AA234" i="155"/>
  <c r="B234" i="155"/>
  <c r="AU233" i="155"/>
  <c r="AI233" i="155" s="1"/>
  <c r="AT233" i="155"/>
  <c r="AS233" i="155"/>
  <c r="AQ233" i="155"/>
  <c r="AP233" i="155"/>
  <c r="AL233" i="155"/>
  <c r="AH233" i="155"/>
  <c r="AG233" i="155"/>
  <c r="AF233" i="155"/>
  <c r="AE233" i="155"/>
  <c r="AD233" i="155"/>
  <c r="AC233" i="155"/>
  <c r="AB233" i="155"/>
  <c r="AA233" i="155"/>
  <c r="B233" i="155"/>
  <c r="AU232" i="155"/>
  <c r="AT232" i="155"/>
  <c r="AS232" i="155"/>
  <c r="AQ232" i="155"/>
  <c r="AP232" i="155"/>
  <c r="AK232" i="155"/>
  <c r="AI232" i="155"/>
  <c r="AH232" i="155"/>
  <c r="AG232" i="155"/>
  <c r="AF232" i="155"/>
  <c r="AE232" i="155"/>
  <c r="AD232" i="155"/>
  <c r="AC232" i="155"/>
  <c r="AB232" i="155"/>
  <c r="AA232" i="155"/>
  <c r="B232" i="155"/>
  <c r="AZ231" i="155"/>
  <c r="AY231" i="155"/>
  <c r="AW231" i="155"/>
  <c r="AV231" i="155"/>
  <c r="AU231" i="155"/>
  <c r="AI231" i="155" s="1"/>
  <c r="AT231" i="155"/>
  <c r="AS231" i="155"/>
  <c r="AQ231" i="155"/>
  <c r="AP231" i="155"/>
  <c r="AO231" i="155"/>
  <c r="AM231" i="155"/>
  <c r="AL231" i="155"/>
  <c r="AJ231" i="155"/>
  <c r="AH231" i="155"/>
  <c r="AG231" i="155"/>
  <c r="AF231" i="155"/>
  <c r="AE231" i="155"/>
  <c r="AD231" i="155"/>
  <c r="AC231" i="155"/>
  <c r="AB231" i="155"/>
  <c r="AA231" i="155"/>
  <c r="B231" i="155"/>
  <c r="AU230" i="155"/>
  <c r="AI230" i="155" s="1"/>
  <c r="AT230" i="155"/>
  <c r="AS230" i="155"/>
  <c r="AQ230" i="155"/>
  <c r="AP230" i="155"/>
  <c r="AM230" i="155"/>
  <c r="AK230" i="155"/>
  <c r="AH230" i="155"/>
  <c r="AG230" i="155"/>
  <c r="AF230" i="155"/>
  <c r="AE230" i="155"/>
  <c r="AD230" i="155"/>
  <c r="AC230" i="155"/>
  <c r="AB230" i="155"/>
  <c r="AA230" i="155"/>
  <c r="B230" i="155"/>
  <c r="AU229" i="155"/>
  <c r="AT229" i="155"/>
  <c r="AS229" i="155"/>
  <c r="AQ229" i="155"/>
  <c r="AP229" i="155"/>
  <c r="AI229" i="155"/>
  <c r="AH229" i="155"/>
  <c r="AG229" i="155"/>
  <c r="AF229" i="155"/>
  <c r="AE229" i="155"/>
  <c r="AD229" i="155"/>
  <c r="AC229" i="155"/>
  <c r="AB229" i="155"/>
  <c r="AA229" i="155"/>
  <c r="B229" i="155"/>
  <c r="AZ228" i="155"/>
  <c r="AU228" i="155"/>
  <c r="AT228" i="155"/>
  <c r="AS228" i="155"/>
  <c r="AQ228" i="155"/>
  <c r="AP228" i="155"/>
  <c r="AI228" i="155"/>
  <c r="AH228" i="155"/>
  <c r="AG228" i="155"/>
  <c r="AF228" i="155"/>
  <c r="AE228" i="155"/>
  <c r="AD228" i="155"/>
  <c r="AC228" i="155"/>
  <c r="AB228" i="155"/>
  <c r="AA228" i="155"/>
  <c r="B228" i="155"/>
  <c r="AZ227" i="155"/>
  <c r="AY227" i="155"/>
  <c r="AX227" i="155"/>
  <c r="AW227" i="155"/>
  <c r="AV227" i="155"/>
  <c r="AU227" i="155"/>
  <c r="AI227" i="155" s="1"/>
  <c r="AT227" i="155"/>
  <c r="AS227" i="155"/>
  <c r="AQ227" i="155"/>
  <c r="AP227" i="155"/>
  <c r="AO227" i="155"/>
  <c r="AN227" i="155"/>
  <c r="AM227" i="155"/>
  <c r="AL227" i="155"/>
  <c r="AJ227" i="155"/>
  <c r="AH227" i="155"/>
  <c r="AG227" i="155"/>
  <c r="AF227" i="155"/>
  <c r="AE227" i="155"/>
  <c r="AD227" i="155"/>
  <c r="AC227" i="155"/>
  <c r="AB227" i="155"/>
  <c r="AA227" i="155"/>
  <c r="B227" i="155"/>
  <c r="AK227" i="155" s="1"/>
  <c r="AZ226" i="155"/>
  <c r="AY226" i="155"/>
  <c r="AW226" i="155"/>
  <c r="AV226" i="155"/>
  <c r="AU226" i="155"/>
  <c r="AI226" i="155" s="1"/>
  <c r="AT226" i="155"/>
  <c r="AS226" i="155"/>
  <c r="AQ226" i="155"/>
  <c r="AP226" i="155"/>
  <c r="AN226" i="155"/>
  <c r="AM226" i="155"/>
  <c r="AL226" i="155"/>
  <c r="AK226" i="155"/>
  <c r="AJ226" i="155"/>
  <c r="AH226" i="155"/>
  <c r="AG226" i="155"/>
  <c r="AF226" i="155"/>
  <c r="AE226" i="155"/>
  <c r="AD226" i="155"/>
  <c r="AC226" i="155"/>
  <c r="AB226" i="155"/>
  <c r="AA226" i="155"/>
  <c r="B226" i="155"/>
  <c r="AZ225" i="155"/>
  <c r="AV225" i="155"/>
  <c r="AU225" i="155"/>
  <c r="AT225" i="155"/>
  <c r="AS225" i="155"/>
  <c r="AQ225" i="155"/>
  <c r="AP225" i="155"/>
  <c r="AN225" i="155"/>
  <c r="AL225" i="155"/>
  <c r="AJ225" i="155"/>
  <c r="AI225" i="155"/>
  <c r="AH225" i="155"/>
  <c r="AG225" i="155"/>
  <c r="AF225" i="155"/>
  <c r="AE225" i="155"/>
  <c r="AD225" i="155"/>
  <c r="AC225" i="155"/>
  <c r="AB225" i="155"/>
  <c r="AA225" i="155"/>
  <c r="B225" i="155"/>
  <c r="AZ224" i="155"/>
  <c r="AY224" i="155"/>
  <c r="AU224" i="155"/>
  <c r="AT224" i="155"/>
  <c r="AS224" i="155"/>
  <c r="AQ224" i="155"/>
  <c r="AP224" i="155"/>
  <c r="AN224" i="155"/>
  <c r="AK224" i="155"/>
  <c r="AJ224" i="155"/>
  <c r="AI224" i="155"/>
  <c r="AH224" i="155"/>
  <c r="AG224" i="155"/>
  <c r="AF224" i="155"/>
  <c r="AE224" i="155"/>
  <c r="AD224" i="155"/>
  <c r="AC224" i="155"/>
  <c r="AB224" i="155"/>
  <c r="AA224" i="155"/>
  <c r="B224" i="155"/>
  <c r="AU223" i="155"/>
  <c r="AT223" i="155"/>
  <c r="AS223" i="155"/>
  <c r="AQ223" i="155"/>
  <c r="AP223" i="155"/>
  <c r="AI223" i="155"/>
  <c r="AH223" i="155"/>
  <c r="AG223" i="155"/>
  <c r="AF223" i="155"/>
  <c r="AE223" i="155"/>
  <c r="AD223" i="155"/>
  <c r="AC223" i="155"/>
  <c r="AB223" i="155"/>
  <c r="AA223" i="155"/>
  <c r="B223" i="155"/>
  <c r="AZ222" i="155"/>
  <c r="AY222" i="155"/>
  <c r="AW222" i="155"/>
  <c r="AV222" i="155"/>
  <c r="AU222" i="155"/>
  <c r="AI222" i="155" s="1"/>
  <c r="AT222" i="155"/>
  <c r="AS222" i="155"/>
  <c r="AQ222" i="155"/>
  <c r="AP222" i="155"/>
  <c r="AN222" i="155"/>
  <c r="AM222" i="155"/>
  <c r="AK222" i="155"/>
  <c r="AH222" i="155"/>
  <c r="AG222" i="155"/>
  <c r="AF222" i="155"/>
  <c r="AE222" i="155"/>
  <c r="AD222" i="155"/>
  <c r="AC222" i="155"/>
  <c r="AB222" i="155"/>
  <c r="AA222" i="155"/>
  <c r="B222" i="155"/>
  <c r="AZ221" i="155"/>
  <c r="AY221" i="155"/>
  <c r="AX221" i="155"/>
  <c r="AW221" i="155"/>
  <c r="AV221" i="155"/>
  <c r="AU221" i="155"/>
  <c r="AT221" i="155"/>
  <c r="AS221" i="155"/>
  <c r="AQ221" i="155"/>
  <c r="AP221" i="155"/>
  <c r="AN221" i="155"/>
  <c r="AM221" i="155"/>
  <c r="AL221" i="155"/>
  <c r="AJ221" i="155"/>
  <c r="AI221" i="155"/>
  <c r="AH221" i="155"/>
  <c r="AG221" i="155"/>
  <c r="AF221" i="155"/>
  <c r="AE221" i="155"/>
  <c r="AD221" i="155"/>
  <c r="AC221" i="155"/>
  <c r="AB221" i="155"/>
  <c r="AA221" i="155"/>
  <c r="B221" i="155"/>
  <c r="AW220" i="155"/>
  <c r="AU220" i="155"/>
  <c r="AI220" i="155" s="1"/>
  <c r="AT220" i="155"/>
  <c r="AS220" i="155"/>
  <c r="AQ220" i="155"/>
  <c r="AP220" i="155"/>
  <c r="AN220" i="155"/>
  <c r="AM220" i="155"/>
  <c r="AL220" i="155"/>
  <c r="AJ220" i="155"/>
  <c r="AH220" i="155"/>
  <c r="AG220" i="155"/>
  <c r="AF220" i="155"/>
  <c r="AE220" i="155"/>
  <c r="AD220" i="155"/>
  <c r="AC220" i="155"/>
  <c r="AB220" i="155"/>
  <c r="AA220" i="155"/>
  <c r="B220" i="155"/>
  <c r="AZ219" i="155"/>
  <c r="AY219" i="155"/>
  <c r="AX219" i="155"/>
  <c r="AW219" i="155"/>
  <c r="AV219" i="155"/>
  <c r="AU219" i="155"/>
  <c r="AT219" i="155"/>
  <c r="AS219" i="155"/>
  <c r="AQ219" i="155"/>
  <c r="AP219" i="155"/>
  <c r="AO219" i="155"/>
  <c r="AN219" i="155"/>
  <c r="AM219" i="155"/>
  <c r="AL219" i="155"/>
  <c r="AJ219" i="155"/>
  <c r="AI219" i="155"/>
  <c r="AH219" i="155"/>
  <c r="AG219" i="155"/>
  <c r="AF219" i="155"/>
  <c r="AE219" i="155"/>
  <c r="AD219" i="155"/>
  <c r="AC219" i="155"/>
  <c r="AB219" i="155"/>
  <c r="AA219" i="155"/>
  <c r="B219" i="155"/>
  <c r="AK219" i="155" s="1"/>
  <c r="AY218" i="155"/>
  <c r="AW218" i="155"/>
  <c r="AU218" i="155"/>
  <c r="AI218" i="155" s="1"/>
  <c r="AT218" i="155"/>
  <c r="AS218" i="155"/>
  <c r="AQ218" i="155"/>
  <c r="AP218" i="155"/>
  <c r="AN218" i="155"/>
  <c r="AH218" i="155"/>
  <c r="AG218" i="155"/>
  <c r="AF218" i="155"/>
  <c r="AE218" i="155"/>
  <c r="AD218" i="155"/>
  <c r="AC218" i="155"/>
  <c r="AB218" i="155"/>
  <c r="AA218" i="155"/>
  <c r="B218" i="155"/>
  <c r="AZ218" i="155" s="1"/>
  <c r="AZ217" i="155"/>
  <c r="AX217" i="155"/>
  <c r="AV217" i="155"/>
  <c r="AU217" i="155"/>
  <c r="AT217" i="155"/>
  <c r="AS217" i="155"/>
  <c r="AQ217" i="155"/>
  <c r="AP217" i="155"/>
  <c r="AO217" i="155"/>
  <c r="AN217" i="155"/>
  <c r="AM217" i="155"/>
  <c r="AL217" i="155"/>
  <c r="AJ217" i="155"/>
  <c r="AI217" i="155"/>
  <c r="AH217" i="155"/>
  <c r="AG217" i="155"/>
  <c r="AF217" i="155"/>
  <c r="AE217" i="155"/>
  <c r="AD217" i="155"/>
  <c r="AC217" i="155"/>
  <c r="AB217" i="155"/>
  <c r="AA217" i="155"/>
  <c r="B217" i="155"/>
  <c r="AZ216" i="155"/>
  <c r="AY216" i="155"/>
  <c r="AW216" i="155"/>
  <c r="AV216" i="155"/>
  <c r="AU216" i="155"/>
  <c r="AT216" i="155"/>
  <c r="AS216" i="155"/>
  <c r="AQ216" i="155"/>
  <c r="AP216" i="155"/>
  <c r="AN216" i="155"/>
  <c r="AM216" i="155"/>
  <c r="AL216" i="155"/>
  <c r="AK216" i="155"/>
  <c r="AJ216" i="155"/>
  <c r="AI216" i="155"/>
  <c r="AH216" i="155"/>
  <c r="AG216" i="155"/>
  <c r="AF216" i="155"/>
  <c r="AE216" i="155"/>
  <c r="AD216" i="155"/>
  <c r="AC216" i="155"/>
  <c r="AB216" i="155"/>
  <c r="AA216" i="155"/>
  <c r="B216" i="155"/>
  <c r="AW215" i="155"/>
  <c r="AU215" i="155"/>
  <c r="AI215" i="155" s="1"/>
  <c r="AT215" i="155"/>
  <c r="AS215" i="155"/>
  <c r="AQ215" i="155"/>
  <c r="AP215" i="155"/>
  <c r="AO215" i="155"/>
  <c r="AM215" i="155"/>
  <c r="AL215" i="155"/>
  <c r="AJ215" i="155"/>
  <c r="AH215" i="155"/>
  <c r="AG215" i="155"/>
  <c r="AF215" i="155"/>
  <c r="AE215" i="155"/>
  <c r="AD215" i="155"/>
  <c r="AC215" i="155"/>
  <c r="AB215" i="155"/>
  <c r="AA215" i="155"/>
  <c r="B215" i="155"/>
  <c r="AZ214" i="155"/>
  <c r="AY214" i="155"/>
  <c r="AW214" i="155"/>
  <c r="AV214" i="155"/>
  <c r="AU214" i="155"/>
  <c r="AT214" i="155"/>
  <c r="AS214" i="155"/>
  <c r="AQ214" i="155"/>
  <c r="AP214" i="155"/>
  <c r="AN214" i="155"/>
  <c r="AK214" i="155"/>
  <c r="AI214" i="155"/>
  <c r="AH214" i="155"/>
  <c r="AG214" i="155"/>
  <c r="AF214" i="155"/>
  <c r="AE214" i="155"/>
  <c r="AD214" i="155"/>
  <c r="AC214" i="155"/>
  <c r="AB214" i="155"/>
  <c r="AA214" i="155"/>
  <c r="B214" i="155"/>
  <c r="AU213" i="155"/>
  <c r="AI213" i="155" s="1"/>
  <c r="AT213" i="155"/>
  <c r="AS213" i="155"/>
  <c r="AQ213" i="155"/>
  <c r="AP213" i="155"/>
  <c r="AH213" i="155"/>
  <c r="AG213" i="155"/>
  <c r="AF213" i="155"/>
  <c r="AE213" i="155"/>
  <c r="AD213" i="155"/>
  <c r="AC213" i="155"/>
  <c r="AB213" i="155"/>
  <c r="AA213" i="155"/>
  <c r="B213" i="155"/>
  <c r="AZ212" i="155"/>
  <c r="AY212" i="155"/>
  <c r="AW212" i="155"/>
  <c r="AV212" i="155"/>
  <c r="AU212" i="155"/>
  <c r="AT212" i="155"/>
  <c r="AS212" i="155"/>
  <c r="AQ212" i="155"/>
  <c r="AP212" i="155"/>
  <c r="AN212" i="155"/>
  <c r="AM212" i="155"/>
  <c r="AL212" i="155"/>
  <c r="AJ212" i="155"/>
  <c r="AI212" i="155"/>
  <c r="AH212" i="155"/>
  <c r="AG212" i="155"/>
  <c r="AF212" i="155"/>
  <c r="AE212" i="155"/>
  <c r="AD212" i="155"/>
  <c r="AC212" i="155"/>
  <c r="AB212" i="155"/>
  <c r="AA212" i="155"/>
  <c r="B212" i="155"/>
  <c r="AZ211" i="155"/>
  <c r="AY211" i="155"/>
  <c r="AX211" i="155"/>
  <c r="AW211" i="155"/>
  <c r="AV211" i="155"/>
  <c r="AU211" i="155"/>
  <c r="AI211" i="155" s="1"/>
  <c r="AT211" i="155"/>
  <c r="AS211" i="155"/>
  <c r="AQ211" i="155"/>
  <c r="AP211" i="155"/>
  <c r="AO211" i="155"/>
  <c r="AN211" i="155"/>
  <c r="AM211" i="155"/>
  <c r="AL211" i="155"/>
  <c r="AJ211" i="155"/>
  <c r="AH211" i="155"/>
  <c r="AG211" i="155"/>
  <c r="AF211" i="155"/>
  <c r="AE211" i="155"/>
  <c r="AD211" i="155"/>
  <c r="AC211" i="155"/>
  <c r="AB211" i="155"/>
  <c r="AA211" i="155"/>
  <c r="B211" i="155"/>
  <c r="AK211" i="155" s="1"/>
  <c r="AU210" i="155"/>
  <c r="AT210" i="155"/>
  <c r="AS210" i="155"/>
  <c r="AQ210" i="155"/>
  <c r="AP210" i="155"/>
  <c r="AN210" i="155"/>
  <c r="AM210" i="155"/>
  <c r="AL210" i="155"/>
  <c r="AJ210" i="155"/>
  <c r="AI210" i="155"/>
  <c r="AH210" i="155"/>
  <c r="AG210" i="155"/>
  <c r="AF210" i="155"/>
  <c r="AE210" i="155"/>
  <c r="AD210" i="155"/>
  <c r="AC210" i="155"/>
  <c r="AB210" i="155"/>
  <c r="AA210" i="155"/>
  <c r="B210" i="155"/>
  <c r="AU209" i="155"/>
  <c r="AI209" i="155" s="1"/>
  <c r="AT209" i="155"/>
  <c r="AS209" i="155"/>
  <c r="AQ209" i="155"/>
  <c r="AP209" i="155"/>
  <c r="AM209" i="155"/>
  <c r="AJ209" i="155"/>
  <c r="AH209" i="155"/>
  <c r="AG209" i="155"/>
  <c r="AF209" i="155"/>
  <c r="AE209" i="155"/>
  <c r="AD209" i="155"/>
  <c r="AC209" i="155"/>
  <c r="AB209" i="155"/>
  <c r="AA209" i="155"/>
  <c r="B209" i="155"/>
  <c r="AZ208" i="155"/>
  <c r="AY208" i="155"/>
  <c r="AV208" i="155"/>
  <c r="AU208" i="155"/>
  <c r="AT208" i="155"/>
  <c r="AS208" i="155"/>
  <c r="AQ208" i="155"/>
  <c r="AP208" i="155"/>
  <c r="AI208" i="155"/>
  <c r="AH208" i="155"/>
  <c r="AG208" i="155"/>
  <c r="AF208" i="155"/>
  <c r="AE208" i="155"/>
  <c r="AD208" i="155"/>
  <c r="AC208" i="155"/>
  <c r="AB208" i="155"/>
  <c r="AA208" i="155"/>
  <c r="B208" i="155"/>
  <c r="AZ207" i="155"/>
  <c r="AY207" i="155"/>
  <c r="AW207" i="155"/>
  <c r="AV207" i="155"/>
  <c r="AU207" i="155"/>
  <c r="AT207" i="155"/>
  <c r="AS207" i="155"/>
  <c r="AQ207" i="155"/>
  <c r="AP207" i="155"/>
  <c r="AO207" i="155"/>
  <c r="AM207" i="155"/>
  <c r="AL207" i="155"/>
  <c r="AJ207" i="155"/>
  <c r="AI207" i="155"/>
  <c r="AH207" i="155"/>
  <c r="AG207" i="155"/>
  <c r="AF207" i="155"/>
  <c r="AE207" i="155"/>
  <c r="AD207" i="155"/>
  <c r="AC207" i="155"/>
  <c r="AB207" i="155"/>
  <c r="AA207" i="155"/>
  <c r="B207" i="155"/>
  <c r="AU206" i="155"/>
  <c r="AT206" i="155"/>
  <c r="AS206" i="155"/>
  <c r="AQ206" i="155"/>
  <c r="AP206" i="155"/>
  <c r="AI206" i="155"/>
  <c r="AH206" i="155"/>
  <c r="AG206" i="155"/>
  <c r="AF206" i="155"/>
  <c r="AE206" i="155"/>
  <c r="AD206" i="155"/>
  <c r="AC206" i="155"/>
  <c r="AB206" i="155"/>
  <c r="AA206" i="155"/>
  <c r="B206" i="155"/>
  <c r="AZ205" i="155"/>
  <c r="AY205" i="155"/>
  <c r="AU205" i="155"/>
  <c r="AT205" i="155"/>
  <c r="AS205" i="155"/>
  <c r="AQ205" i="155"/>
  <c r="AP205" i="155"/>
  <c r="AN205" i="155"/>
  <c r="AM205" i="155"/>
  <c r="AL205" i="155"/>
  <c r="AJ205" i="155"/>
  <c r="AI205" i="155"/>
  <c r="AH205" i="155"/>
  <c r="AG205" i="155"/>
  <c r="AF205" i="155"/>
  <c r="AE205" i="155"/>
  <c r="AD205" i="155"/>
  <c r="AC205" i="155"/>
  <c r="AB205" i="155"/>
  <c r="AA205" i="155"/>
  <c r="B205" i="155"/>
  <c r="AY204" i="155"/>
  <c r="AW204" i="155"/>
  <c r="AV204" i="155"/>
  <c r="AU204" i="155"/>
  <c r="AI204" i="155" s="1"/>
  <c r="AT204" i="155"/>
  <c r="AS204" i="155"/>
  <c r="AQ204" i="155"/>
  <c r="AP204" i="155"/>
  <c r="AJ204" i="155"/>
  <c r="AH204" i="155"/>
  <c r="AG204" i="155"/>
  <c r="AF204" i="155"/>
  <c r="AE204" i="155"/>
  <c r="AD204" i="155"/>
  <c r="AC204" i="155"/>
  <c r="AB204" i="155"/>
  <c r="AA204" i="155"/>
  <c r="B204" i="155"/>
  <c r="AZ203" i="155"/>
  <c r="AY203" i="155"/>
  <c r="AX203" i="155"/>
  <c r="AW203" i="155"/>
  <c r="AV203" i="155"/>
  <c r="AU203" i="155"/>
  <c r="AI203" i="155" s="1"/>
  <c r="AT203" i="155"/>
  <c r="AS203" i="155"/>
  <c r="AQ203" i="155"/>
  <c r="AP203" i="155"/>
  <c r="AO203" i="155"/>
  <c r="AN203" i="155"/>
  <c r="AM203" i="155"/>
  <c r="AL203" i="155"/>
  <c r="AJ203" i="155"/>
  <c r="AH203" i="155"/>
  <c r="AG203" i="155"/>
  <c r="AF203" i="155"/>
  <c r="AE203" i="155"/>
  <c r="AD203" i="155"/>
  <c r="AC203" i="155"/>
  <c r="AB203" i="155"/>
  <c r="AA203" i="155"/>
  <c r="B203" i="155"/>
  <c r="AK203" i="155" s="1"/>
  <c r="AZ202" i="155"/>
  <c r="AY202" i="155"/>
  <c r="AW202" i="155"/>
  <c r="AV202" i="155"/>
  <c r="AU202" i="155"/>
  <c r="AT202" i="155"/>
  <c r="AS202" i="155"/>
  <c r="AQ202" i="155"/>
  <c r="AP202" i="155"/>
  <c r="AN202" i="155"/>
  <c r="AM202" i="155"/>
  <c r="AL202" i="155"/>
  <c r="AK202" i="155"/>
  <c r="AJ202" i="155"/>
  <c r="AI202" i="155"/>
  <c r="AH202" i="155"/>
  <c r="AG202" i="155"/>
  <c r="AF202" i="155"/>
  <c r="AE202" i="155"/>
  <c r="AD202" i="155"/>
  <c r="AC202" i="155"/>
  <c r="AB202" i="155"/>
  <c r="AA202" i="155"/>
  <c r="B202" i="155"/>
  <c r="AX201" i="155"/>
  <c r="AV201" i="155"/>
  <c r="AU201" i="155"/>
  <c r="AT201" i="155"/>
  <c r="AS201" i="155"/>
  <c r="AQ201" i="155"/>
  <c r="AP201" i="155"/>
  <c r="AI201" i="155"/>
  <c r="AH201" i="155"/>
  <c r="AG201" i="155"/>
  <c r="AF201" i="155"/>
  <c r="AE201" i="155"/>
  <c r="AD201" i="155"/>
  <c r="AC201" i="155"/>
  <c r="AB201" i="155"/>
  <c r="AA201" i="155"/>
  <c r="B201" i="155"/>
  <c r="AZ200" i="155"/>
  <c r="AU200" i="155"/>
  <c r="AT200" i="155"/>
  <c r="AS200" i="155"/>
  <c r="AQ200" i="155"/>
  <c r="AP200" i="155"/>
  <c r="AN200" i="155"/>
  <c r="AL200" i="155"/>
  <c r="AK200" i="155"/>
  <c r="AJ200" i="155"/>
  <c r="AI200" i="155"/>
  <c r="AH200" i="155"/>
  <c r="AG200" i="155"/>
  <c r="AF200" i="155"/>
  <c r="AE200" i="155"/>
  <c r="AD200" i="155"/>
  <c r="AC200" i="155"/>
  <c r="AB200" i="155"/>
  <c r="AA200" i="155"/>
  <c r="B200" i="155"/>
  <c r="AU199" i="155"/>
  <c r="AI199" i="155" s="1"/>
  <c r="AT199" i="155"/>
  <c r="AS199" i="155"/>
  <c r="AQ199" i="155"/>
  <c r="AP199" i="155"/>
  <c r="AH199" i="155"/>
  <c r="AG199" i="155"/>
  <c r="AF199" i="155"/>
  <c r="AE199" i="155"/>
  <c r="AD199" i="155"/>
  <c r="AC199" i="155"/>
  <c r="AB199" i="155"/>
  <c r="AA199" i="155"/>
  <c r="B199" i="155"/>
  <c r="AZ198" i="155"/>
  <c r="AY198" i="155"/>
  <c r="AW198" i="155"/>
  <c r="AV198" i="155"/>
  <c r="AU198" i="155"/>
  <c r="AI198" i="155" s="1"/>
  <c r="AT198" i="155"/>
  <c r="AS198" i="155"/>
  <c r="AQ198" i="155"/>
  <c r="AP198" i="155"/>
  <c r="AN198" i="155"/>
  <c r="AM198" i="155"/>
  <c r="AL198" i="155"/>
  <c r="AK198" i="155"/>
  <c r="AH198" i="155"/>
  <c r="AG198" i="155"/>
  <c r="AF198" i="155"/>
  <c r="AE198" i="155"/>
  <c r="AD198" i="155"/>
  <c r="AC198" i="155"/>
  <c r="AB198" i="155"/>
  <c r="AA198" i="155"/>
  <c r="B198" i="155"/>
  <c r="AZ197" i="155"/>
  <c r="AY197" i="155"/>
  <c r="AX197" i="155"/>
  <c r="AW197" i="155"/>
  <c r="AV197" i="155"/>
  <c r="AU197" i="155"/>
  <c r="AI197" i="155" s="1"/>
  <c r="AT197" i="155"/>
  <c r="AS197" i="155"/>
  <c r="AQ197" i="155"/>
  <c r="AP197" i="155"/>
  <c r="AO197" i="155"/>
  <c r="AN197" i="155"/>
  <c r="AM197" i="155"/>
  <c r="AL197" i="155"/>
  <c r="AJ197" i="155"/>
  <c r="AH197" i="155"/>
  <c r="AG197" i="155"/>
  <c r="AF197" i="155"/>
  <c r="AE197" i="155"/>
  <c r="AD197" i="155"/>
  <c r="AC197" i="155"/>
  <c r="AB197" i="155"/>
  <c r="AA197" i="155"/>
  <c r="B197" i="155"/>
  <c r="AK197" i="155" s="1"/>
  <c r="AZ196" i="155"/>
  <c r="AY196" i="155"/>
  <c r="AW196" i="155"/>
  <c r="AV196" i="155"/>
  <c r="AU196" i="155"/>
  <c r="AI196" i="155" s="1"/>
  <c r="AT196" i="155"/>
  <c r="AS196" i="155"/>
  <c r="AQ196" i="155"/>
  <c r="AP196" i="155"/>
  <c r="AN196" i="155"/>
  <c r="AM196" i="155"/>
  <c r="AL196" i="155"/>
  <c r="AK196" i="155"/>
  <c r="AJ196" i="155"/>
  <c r="AH196" i="155"/>
  <c r="AG196" i="155"/>
  <c r="AF196" i="155"/>
  <c r="AE196" i="155"/>
  <c r="AD196" i="155"/>
  <c r="AC196" i="155"/>
  <c r="AB196" i="155"/>
  <c r="AA196" i="155"/>
  <c r="B196" i="155"/>
  <c r="AU195" i="155"/>
  <c r="AT195" i="155"/>
  <c r="AS195" i="155"/>
  <c r="AQ195" i="155"/>
  <c r="AP195" i="155"/>
  <c r="AJ195" i="155"/>
  <c r="AI195" i="155"/>
  <c r="AH195" i="155"/>
  <c r="AG195" i="155"/>
  <c r="AF195" i="155"/>
  <c r="AE195" i="155"/>
  <c r="AD195" i="155"/>
  <c r="AC195" i="155"/>
  <c r="AB195" i="155"/>
  <c r="AA195" i="155"/>
  <c r="B195" i="155"/>
  <c r="AU194" i="155"/>
  <c r="AT194" i="155"/>
  <c r="AS194" i="155"/>
  <c r="AQ194" i="155"/>
  <c r="AP194" i="155"/>
  <c r="AM194" i="155"/>
  <c r="AJ194" i="155"/>
  <c r="AI194" i="155"/>
  <c r="AH194" i="155"/>
  <c r="AG194" i="155"/>
  <c r="AF194" i="155"/>
  <c r="AE194" i="155"/>
  <c r="AD194" i="155"/>
  <c r="AC194" i="155"/>
  <c r="AB194" i="155"/>
  <c r="AA194" i="155"/>
  <c r="B194" i="155"/>
  <c r="AZ193" i="155"/>
  <c r="AY193" i="155"/>
  <c r="AX193" i="155"/>
  <c r="AV193" i="155"/>
  <c r="AU193" i="155"/>
  <c r="AI193" i="155" s="1"/>
  <c r="AT193" i="155"/>
  <c r="AS193" i="155"/>
  <c r="AQ193" i="155"/>
  <c r="AP193" i="155"/>
  <c r="AH193" i="155"/>
  <c r="AG193" i="155"/>
  <c r="AF193" i="155"/>
  <c r="AE193" i="155"/>
  <c r="AD193" i="155"/>
  <c r="AC193" i="155"/>
  <c r="AB193" i="155"/>
  <c r="AA193" i="155"/>
  <c r="B193" i="155"/>
  <c r="AZ192" i="155"/>
  <c r="AY192" i="155"/>
  <c r="AW192" i="155"/>
  <c r="AV192" i="155"/>
  <c r="AU192" i="155"/>
  <c r="AI192" i="155" s="1"/>
  <c r="AT192" i="155"/>
  <c r="AS192" i="155"/>
  <c r="AQ192" i="155"/>
  <c r="AP192" i="155"/>
  <c r="AO192" i="155"/>
  <c r="AN192" i="155"/>
  <c r="AM192" i="155"/>
  <c r="AL192" i="155"/>
  <c r="AK192" i="155"/>
  <c r="AH192" i="155"/>
  <c r="AG192" i="155"/>
  <c r="AF192" i="155"/>
  <c r="AE192" i="155"/>
  <c r="AD192" i="155"/>
  <c r="AC192" i="155"/>
  <c r="AB192" i="155"/>
  <c r="AA192" i="155"/>
  <c r="B192" i="155"/>
  <c r="AZ191" i="155"/>
  <c r="AY191" i="155"/>
  <c r="AX191" i="155"/>
  <c r="AW191" i="155"/>
  <c r="AV191" i="155"/>
  <c r="AU191" i="155"/>
  <c r="AI191" i="155" s="1"/>
  <c r="AT191" i="155"/>
  <c r="AS191" i="155"/>
  <c r="AQ191" i="155"/>
  <c r="AP191" i="155"/>
  <c r="AO191" i="155"/>
  <c r="AM191" i="155"/>
  <c r="AL191" i="155"/>
  <c r="AK191" i="155"/>
  <c r="AJ191" i="155"/>
  <c r="AH191" i="155"/>
  <c r="AG191" i="155"/>
  <c r="AF191" i="155"/>
  <c r="AE191" i="155"/>
  <c r="AD191" i="155"/>
  <c r="AC191" i="155"/>
  <c r="AB191" i="155"/>
  <c r="AA191" i="155"/>
  <c r="B191" i="155"/>
  <c r="AN191" i="155" s="1"/>
  <c r="AU190" i="155"/>
  <c r="AT190" i="155"/>
  <c r="AS190" i="155"/>
  <c r="AQ190" i="155"/>
  <c r="AP190" i="155"/>
  <c r="AI190" i="155"/>
  <c r="AH190" i="155"/>
  <c r="AG190" i="155"/>
  <c r="AF190" i="155"/>
  <c r="AE190" i="155"/>
  <c r="AD190" i="155"/>
  <c r="AC190" i="155"/>
  <c r="AB190" i="155"/>
  <c r="AA190" i="155"/>
  <c r="B190" i="155"/>
  <c r="AZ189" i="155"/>
  <c r="AW189" i="155"/>
  <c r="AV189" i="155"/>
  <c r="AU189" i="155"/>
  <c r="AT189" i="155"/>
  <c r="AS189" i="155"/>
  <c r="AQ189" i="155"/>
  <c r="AP189" i="155"/>
  <c r="AI189" i="155"/>
  <c r="AH189" i="155"/>
  <c r="AG189" i="155"/>
  <c r="AF189" i="155"/>
  <c r="AE189" i="155"/>
  <c r="AD189" i="155"/>
  <c r="AC189" i="155"/>
  <c r="AB189" i="155"/>
  <c r="AA189" i="155"/>
  <c r="B189" i="155"/>
  <c r="AY188" i="155"/>
  <c r="AX188" i="155"/>
  <c r="AW188" i="155"/>
  <c r="AU188" i="155"/>
  <c r="AI188" i="155" s="1"/>
  <c r="AT188" i="155"/>
  <c r="AS188" i="155"/>
  <c r="AQ188" i="155"/>
  <c r="AP188" i="155"/>
  <c r="AM188" i="155"/>
  <c r="AL188" i="155"/>
  <c r="AK188" i="155"/>
  <c r="AJ188" i="155"/>
  <c r="AH188" i="155"/>
  <c r="AG188" i="155"/>
  <c r="AF188" i="155"/>
  <c r="AE188" i="155"/>
  <c r="AD188" i="155"/>
  <c r="AC188" i="155"/>
  <c r="AB188" i="155"/>
  <c r="AA188" i="155"/>
  <c r="B188" i="155"/>
  <c r="AZ188" i="155" s="1"/>
  <c r="AZ187" i="155"/>
  <c r="AY187" i="155"/>
  <c r="AX187" i="155"/>
  <c r="AW187" i="155"/>
  <c r="AV187" i="155"/>
  <c r="AU187" i="155"/>
  <c r="AI187" i="155" s="1"/>
  <c r="AT187" i="155"/>
  <c r="AS187" i="155"/>
  <c r="AQ187" i="155"/>
  <c r="AP187" i="155"/>
  <c r="AO187" i="155"/>
  <c r="AL187" i="155"/>
  <c r="AJ187" i="155"/>
  <c r="AH187" i="155"/>
  <c r="AG187" i="155"/>
  <c r="AF187" i="155"/>
  <c r="AE187" i="155"/>
  <c r="AD187" i="155"/>
  <c r="AC187" i="155"/>
  <c r="AB187" i="155"/>
  <c r="AA187" i="155"/>
  <c r="B187" i="155"/>
  <c r="AU186" i="155"/>
  <c r="AT186" i="155"/>
  <c r="AS186" i="155"/>
  <c r="AQ186" i="155"/>
  <c r="AP186" i="155"/>
  <c r="AI186" i="155"/>
  <c r="AH186" i="155"/>
  <c r="AG186" i="155"/>
  <c r="AF186" i="155"/>
  <c r="AE186" i="155"/>
  <c r="AD186" i="155"/>
  <c r="AC186" i="155"/>
  <c r="AB186" i="155"/>
  <c r="AA186" i="155"/>
  <c r="B186" i="155"/>
  <c r="AZ185" i="155"/>
  <c r="AY185" i="155"/>
  <c r="AU185" i="155"/>
  <c r="AT185" i="155"/>
  <c r="AS185" i="155"/>
  <c r="AQ185" i="155"/>
  <c r="AP185" i="155"/>
  <c r="AK185" i="155"/>
  <c r="AI185" i="155"/>
  <c r="AH185" i="155"/>
  <c r="AG185" i="155"/>
  <c r="AF185" i="155"/>
  <c r="AE185" i="155"/>
  <c r="AD185" i="155"/>
  <c r="AC185" i="155"/>
  <c r="AB185" i="155"/>
  <c r="AA185" i="155"/>
  <c r="B185" i="155"/>
  <c r="AW185" i="155" s="1"/>
  <c r="AZ184" i="155"/>
  <c r="AY184" i="155"/>
  <c r="AW184" i="155"/>
  <c r="AV184" i="155"/>
  <c r="AU184" i="155"/>
  <c r="AI184" i="155" s="1"/>
  <c r="AT184" i="155"/>
  <c r="AS184" i="155"/>
  <c r="AQ184" i="155"/>
  <c r="AP184" i="155"/>
  <c r="AO184" i="155"/>
  <c r="AN184" i="155"/>
  <c r="AM184" i="155"/>
  <c r="AL184" i="155"/>
  <c r="AK184" i="155"/>
  <c r="AJ184" i="155"/>
  <c r="AH184" i="155"/>
  <c r="AG184" i="155"/>
  <c r="AF184" i="155"/>
  <c r="AE184" i="155"/>
  <c r="AD184" i="155"/>
  <c r="AC184" i="155"/>
  <c r="AB184" i="155"/>
  <c r="AA184" i="155"/>
  <c r="B184" i="155"/>
  <c r="AX184" i="155" s="1"/>
  <c r="AX183" i="155"/>
  <c r="AV183" i="155"/>
  <c r="AU183" i="155"/>
  <c r="AI183" i="155" s="1"/>
  <c r="AT183" i="155"/>
  <c r="AS183" i="155"/>
  <c r="AQ183" i="155"/>
  <c r="AP183" i="155"/>
  <c r="AO183" i="155"/>
  <c r="AM183" i="155"/>
  <c r="AL183" i="155"/>
  <c r="AK183" i="155"/>
  <c r="AJ183" i="155"/>
  <c r="AH183" i="155"/>
  <c r="AG183" i="155"/>
  <c r="AF183" i="155"/>
  <c r="AE183" i="155"/>
  <c r="AD183" i="155"/>
  <c r="AC183" i="155"/>
  <c r="AB183" i="155"/>
  <c r="AA183" i="155"/>
  <c r="B183" i="155"/>
  <c r="AY183" i="155" s="1"/>
  <c r="AZ182" i="155"/>
  <c r="AY182" i="155"/>
  <c r="AW182" i="155"/>
  <c r="AU182" i="155"/>
  <c r="AT182" i="155"/>
  <c r="AS182" i="155"/>
  <c r="AQ182" i="155"/>
  <c r="AP182" i="155"/>
  <c r="AN182" i="155"/>
  <c r="AM182" i="155"/>
  <c r="AL182" i="155"/>
  <c r="AK182" i="155"/>
  <c r="AI182" i="155"/>
  <c r="AH182" i="155"/>
  <c r="AG182" i="155"/>
  <c r="AF182" i="155"/>
  <c r="AE182" i="155"/>
  <c r="AD182" i="155"/>
  <c r="AC182" i="155"/>
  <c r="AB182" i="155"/>
  <c r="AA182" i="155"/>
  <c r="B182" i="155"/>
  <c r="AU181" i="155"/>
  <c r="AT181" i="155"/>
  <c r="AS181" i="155"/>
  <c r="AQ181" i="155"/>
  <c r="AP181" i="155"/>
  <c r="AI181" i="155"/>
  <c r="AH181" i="155"/>
  <c r="AG181" i="155"/>
  <c r="AF181" i="155"/>
  <c r="AE181" i="155"/>
  <c r="AD181" i="155"/>
  <c r="AC181" i="155"/>
  <c r="AB181" i="155"/>
  <c r="AA181" i="155"/>
  <c r="B181" i="155"/>
  <c r="AZ180" i="155"/>
  <c r="AY180" i="155"/>
  <c r="AX180" i="155"/>
  <c r="AW180" i="155"/>
  <c r="AU180" i="155"/>
  <c r="AI180" i="155" s="1"/>
  <c r="AT180" i="155"/>
  <c r="AS180" i="155"/>
  <c r="AQ180" i="155"/>
  <c r="AP180" i="155"/>
  <c r="AH180" i="155"/>
  <c r="AG180" i="155"/>
  <c r="AF180" i="155"/>
  <c r="AE180" i="155"/>
  <c r="AD180" i="155"/>
  <c r="AC180" i="155"/>
  <c r="AB180" i="155"/>
  <c r="AA180" i="155"/>
  <c r="B180" i="155"/>
  <c r="AZ179" i="155"/>
  <c r="AW179" i="155"/>
  <c r="AV179" i="155"/>
  <c r="AU179" i="155"/>
  <c r="AI179" i="155" s="1"/>
  <c r="AT179" i="155"/>
  <c r="AS179" i="155"/>
  <c r="AQ179" i="155"/>
  <c r="AP179" i="155"/>
  <c r="AO179" i="155"/>
  <c r="AH179" i="155"/>
  <c r="AG179" i="155"/>
  <c r="AF179" i="155"/>
  <c r="AE179" i="155"/>
  <c r="AD179" i="155"/>
  <c r="AC179" i="155"/>
  <c r="AB179" i="155"/>
  <c r="AA179" i="155"/>
  <c r="B179" i="155"/>
  <c r="AN179" i="155" s="1"/>
  <c r="AZ178" i="155"/>
  <c r="AY178" i="155"/>
  <c r="AX178" i="155"/>
  <c r="AW178" i="155"/>
  <c r="AV178" i="155"/>
  <c r="AU178" i="155"/>
  <c r="AI178" i="155" s="1"/>
  <c r="AT178" i="155"/>
  <c r="AS178" i="155"/>
  <c r="AQ178" i="155"/>
  <c r="AP178" i="155"/>
  <c r="AO178" i="155"/>
  <c r="AN178" i="155"/>
  <c r="AM178" i="155"/>
  <c r="AL178" i="155"/>
  <c r="AK178" i="155"/>
  <c r="AJ178" i="155"/>
  <c r="AH178" i="155"/>
  <c r="AG178" i="155"/>
  <c r="AF178" i="155"/>
  <c r="AE178" i="155"/>
  <c r="AD178" i="155"/>
  <c r="AC178" i="155"/>
  <c r="AB178" i="155"/>
  <c r="AA178" i="155"/>
  <c r="B178" i="155"/>
  <c r="AY177" i="155"/>
  <c r="AX177" i="155"/>
  <c r="AV177" i="155"/>
  <c r="AU177" i="155"/>
  <c r="AT177" i="155"/>
  <c r="AS177" i="155"/>
  <c r="AQ177" i="155"/>
  <c r="AP177" i="155"/>
  <c r="AO177" i="155"/>
  <c r="AN177" i="155"/>
  <c r="AM177" i="155"/>
  <c r="AL177" i="155"/>
  <c r="AK177" i="155"/>
  <c r="AJ177" i="155"/>
  <c r="AI177" i="155"/>
  <c r="AH177" i="155"/>
  <c r="AG177" i="155"/>
  <c r="AF177" i="155"/>
  <c r="AE177" i="155"/>
  <c r="AD177" i="155"/>
  <c r="AC177" i="155"/>
  <c r="AB177" i="155"/>
  <c r="AA177" i="155"/>
  <c r="B177" i="155"/>
  <c r="AU176" i="155"/>
  <c r="AT176" i="155"/>
  <c r="AS176" i="155"/>
  <c r="AQ176" i="155"/>
  <c r="AP176" i="155"/>
  <c r="AI176" i="155"/>
  <c r="AH176" i="155"/>
  <c r="AG176" i="155"/>
  <c r="AF176" i="155"/>
  <c r="AE176" i="155"/>
  <c r="AD176" i="155"/>
  <c r="AC176" i="155"/>
  <c r="AB176" i="155"/>
  <c r="AA176" i="155"/>
  <c r="B176" i="155"/>
  <c r="AZ175" i="155"/>
  <c r="AY175" i="155"/>
  <c r="AU175" i="155"/>
  <c r="AT175" i="155"/>
  <c r="AS175" i="155"/>
  <c r="AQ175" i="155"/>
  <c r="AP175" i="155"/>
  <c r="AI175" i="155"/>
  <c r="AH175" i="155"/>
  <c r="AG175" i="155"/>
  <c r="AF175" i="155"/>
  <c r="AE175" i="155"/>
  <c r="AD175" i="155"/>
  <c r="AC175" i="155"/>
  <c r="AB175" i="155"/>
  <c r="AA175" i="155"/>
  <c r="B175" i="155"/>
  <c r="AZ174" i="155"/>
  <c r="AY174" i="155"/>
  <c r="AX174" i="155"/>
  <c r="AW174" i="155"/>
  <c r="AV174" i="155"/>
  <c r="AU174" i="155"/>
  <c r="AI174" i="155" s="1"/>
  <c r="AT174" i="155"/>
  <c r="AS174" i="155"/>
  <c r="AQ174" i="155"/>
  <c r="AP174" i="155"/>
  <c r="AH174" i="155"/>
  <c r="AG174" i="155"/>
  <c r="AF174" i="155"/>
  <c r="AE174" i="155"/>
  <c r="AD174" i="155"/>
  <c r="AC174" i="155"/>
  <c r="AB174" i="155"/>
  <c r="AA174" i="155"/>
  <c r="B174" i="155"/>
  <c r="AZ173" i="155"/>
  <c r="AY173" i="155"/>
  <c r="AX173" i="155"/>
  <c r="AW173" i="155"/>
  <c r="AV173" i="155"/>
  <c r="AU173" i="155"/>
  <c r="AI173" i="155" s="1"/>
  <c r="AT173" i="155"/>
  <c r="AS173" i="155"/>
  <c r="AQ173" i="155"/>
  <c r="AP173" i="155"/>
  <c r="AO173" i="155"/>
  <c r="AN173" i="155"/>
  <c r="AM173" i="155"/>
  <c r="AL173" i="155"/>
  <c r="AJ173" i="155"/>
  <c r="AH173" i="155"/>
  <c r="AG173" i="155"/>
  <c r="AF173" i="155"/>
  <c r="AE173" i="155"/>
  <c r="AD173" i="155"/>
  <c r="AC173" i="155"/>
  <c r="AB173" i="155"/>
  <c r="AA173" i="155"/>
  <c r="B173" i="155"/>
  <c r="AK173" i="155" s="1"/>
  <c r="AX172" i="155"/>
  <c r="AW172" i="155"/>
  <c r="AV172" i="155"/>
  <c r="AU172" i="155"/>
  <c r="AT172" i="155"/>
  <c r="AS172" i="155"/>
  <c r="AQ172" i="155"/>
  <c r="AP172" i="155"/>
  <c r="AN172" i="155"/>
  <c r="AM172" i="155"/>
  <c r="AL172" i="155"/>
  <c r="AK172" i="155"/>
  <c r="AJ172" i="155"/>
  <c r="AI172" i="155"/>
  <c r="AH172" i="155"/>
  <c r="AG172" i="155"/>
  <c r="AF172" i="155"/>
  <c r="AE172" i="155"/>
  <c r="AD172" i="155"/>
  <c r="AC172" i="155"/>
  <c r="AB172" i="155"/>
  <c r="AA172" i="155"/>
  <c r="B172" i="155"/>
  <c r="AZ172" i="155" s="1"/>
  <c r="AU171" i="155"/>
  <c r="AT171" i="155"/>
  <c r="AS171" i="155"/>
  <c r="AQ171" i="155"/>
  <c r="AP171" i="155"/>
  <c r="AI171" i="155"/>
  <c r="AH171" i="155"/>
  <c r="AG171" i="155"/>
  <c r="AF171" i="155"/>
  <c r="AE171" i="155"/>
  <c r="AD171" i="155"/>
  <c r="AC171" i="155"/>
  <c r="AB171" i="155"/>
  <c r="AA171" i="155"/>
  <c r="B171" i="155"/>
  <c r="AU170" i="155"/>
  <c r="AT170" i="155"/>
  <c r="AS170" i="155"/>
  <c r="AQ170" i="155"/>
  <c r="AP170" i="155"/>
  <c r="AL170" i="155"/>
  <c r="AJ170" i="155"/>
  <c r="AI170" i="155"/>
  <c r="AH170" i="155"/>
  <c r="AG170" i="155"/>
  <c r="AF170" i="155"/>
  <c r="AE170" i="155"/>
  <c r="AD170" i="155"/>
  <c r="AC170" i="155"/>
  <c r="AB170" i="155"/>
  <c r="AA170" i="155"/>
  <c r="B170" i="155"/>
  <c r="AU169" i="155"/>
  <c r="AT169" i="155"/>
  <c r="AS169" i="155"/>
  <c r="AQ169" i="155"/>
  <c r="AP169" i="155"/>
  <c r="AI169" i="155"/>
  <c r="AH169" i="155"/>
  <c r="AG169" i="155"/>
  <c r="AF169" i="155"/>
  <c r="AE169" i="155"/>
  <c r="AD169" i="155"/>
  <c r="AC169" i="155"/>
  <c r="AB169" i="155"/>
  <c r="AA169" i="155"/>
  <c r="B169" i="155"/>
  <c r="AZ168" i="155"/>
  <c r="AY168" i="155"/>
  <c r="AW168" i="155"/>
  <c r="AV168" i="155"/>
  <c r="AU168" i="155"/>
  <c r="AI168" i="155" s="1"/>
  <c r="AT168" i="155"/>
  <c r="AS168" i="155"/>
  <c r="AQ168" i="155"/>
  <c r="AP168" i="155"/>
  <c r="AN168" i="155"/>
  <c r="AM168" i="155"/>
  <c r="AK168" i="155"/>
  <c r="AJ168" i="155"/>
  <c r="AH168" i="155"/>
  <c r="AG168" i="155"/>
  <c r="AF168" i="155"/>
  <c r="AE168" i="155"/>
  <c r="AD168" i="155"/>
  <c r="AC168" i="155"/>
  <c r="AB168" i="155"/>
  <c r="AA168" i="155"/>
  <c r="B168" i="155"/>
  <c r="AZ167" i="155"/>
  <c r="AY167" i="155"/>
  <c r="AX167" i="155"/>
  <c r="AW167" i="155"/>
  <c r="AV167" i="155"/>
  <c r="AU167" i="155"/>
  <c r="AT167" i="155"/>
  <c r="AS167" i="155"/>
  <c r="AQ167" i="155"/>
  <c r="AP167" i="155"/>
  <c r="AO167" i="155"/>
  <c r="AL167" i="155"/>
  <c r="AI167" i="155"/>
  <c r="AH167" i="155"/>
  <c r="AG167" i="155"/>
  <c r="AF167" i="155"/>
  <c r="AE167" i="155"/>
  <c r="AD167" i="155"/>
  <c r="AC167" i="155"/>
  <c r="AB167" i="155"/>
  <c r="AA167" i="155"/>
  <c r="B167" i="155"/>
  <c r="AU166" i="155"/>
  <c r="AT166" i="155"/>
  <c r="AS166" i="155"/>
  <c r="AQ166" i="155"/>
  <c r="AP166" i="155"/>
  <c r="AI166" i="155"/>
  <c r="AH166" i="155"/>
  <c r="AG166" i="155"/>
  <c r="AF166" i="155"/>
  <c r="AE166" i="155"/>
  <c r="AD166" i="155"/>
  <c r="AC166" i="155"/>
  <c r="AB166" i="155"/>
  <c r="AA166" i="155"/>
  <c r="B166" i="155"/>
  <c r="AZ165" i="155"/>
  <c r="AY165" i="155"/>
  <c r="AX165" i="155"/>
  <c r="AW165" i="155"/>
  <c r="AV165" i="155"/>
  <c r="AU165" i="155"/>
  <c r="AT165" i="155"/>
  <c r="AS165" i="155"/>
  <c r="AQ165" i="155"/>
  <c r="AP165" i="155"/>
  <c r="AO165" i="155"/>
  <c r="AN165" i="155"/>
  <c r="AM165" i="155"/>
  <c r="AL165" i="155"/>
  <c r="AJ165" i="155"/>
  <c r="AI165" i="155"/>
  <c r="AH165" i="155"/>
  <c r="AG165" i="155"/>
  <c r="AF165" i="155"/>
  <c r="AE165" i="155"/>
  <c r="AD165" i="155"/>
  <c r="AC165" i="155"/>
  <c r="AB165" i="155"/>
  <c r="AA165" i="155"/>
  <c r="B165" i="155"/>
  <c r="AK165" i="155" s="1"/>
  <c r="AZ164" i="155"/>
  <c r="AX164" i="155"/>
  <c r="AW164" i="155"/>
  <c r="AV164" i="155"/>
  <c r="AU164" i="155"/>
  <c r="AI164" i="155" s="1"/>
  <c r="AT164" i="155"/>
  <c r="AS164" i="155"/>
  <c r="AQ164" i="155"/>
  <c r="AP164" i="155"/>
  <c r="AH164" i="155"/>
  <c r="AG164" i="155"/>
  <c r="AF164" i="155"/>
  <c r="AE164" i="155"/>
  <c r="AD164" i="155"/>
  <c r="AC164" i="155"/>
  <c r="AB164" i="155"/>
  <c r="AA164" i="155"/>
  <c r="B164" i="155"/>
  <c r="AY164" i="155" s="1"/>
  <c r="AU163" i="155"/>
  <c r="AI163" i="155" s="1"/>
  <c r="AS163" i="155"/>
  <c r="AQ163" i="155"/>
  <c r="AP163" i="155"/>
  <c r="AK163" i="155"/>
  <c r="AJ163" i="155"/>
  <c r="AG163" i="155"/>
  <c r="AF163" i="155"/>
  <c r="AH163" i="155" s="1"/>
  <c r="AO163" i="155" s="1"/>
  <c r="AE163" i="155"/>
  <c r="AD163" i="155"/>
  <c r="AC163" i="155"/>
  <c r="AB163" i="155"/>
  <c r="AA163" i="155"/>
  <c r="B163" i="155"/>
  <c r="AW163" i="155" s="1"/>
  <c r="AU162" i="155"/>
  <c r="AI162" i="155" s="1"/>
  <c r="AS162" i="155"/>
  <c r="AQ162" i="155"/>
  <c r="AP162" i="155"/>
  <c r="AG162" i="155"/>
  <c r="AF162" i="155"/>
  <c r="AE162" i="155"/>
  <c r="AD162" i="155"/>
  <c r="AC162" i="155"/>
  <c r="AB162" i="155"/>
  <c r="AA162" i="155"/>
  <c r="B162" i="155"/>
  <c r="AY162" i="155" s="1"/>
  <c r="AU161" i="155"/>
  <c r="AI161" i="155" s="1"/>
  <c r="AS161" i="155"/>
  <c r="AQ161" i="155"/>
  <c r="AP161" i="155"/>
  <c r="AG161" i="155"/>
  <c r="AF161" i="155"/>
  <c r="AE161" i="155"/>
  <c r="AD161" i="155"/>
  <c r="AC161" i="155"/>
  <c r="AB161" i="155"/>
  <c r="AA161" i="155"/>
  <c r="B161" i="155"/>
  <c r="AU160" i="155"/>
  <c r="AI160" i="155" s="1"/>
  <c r="AS160" i="155"/>
  <c r="AQ160" i="155"/>
  <c r="AP160" i="155"/>
  <c r="AG160" i="155"/>
  <c r="AF160" i="155"/>
  <c r="AE160" i="155"/>
  <c r="AD160" i="155"/>
  <c r="AC160" i="155"/>
  <c r="AB160" i="155"/>
  <c r="AA160" i="155"/>
  <c r="B160" i="155"/>
  <c r="AU159" i="155"/>
  <c r="AI159" i="155" s="1"/>
  <c r="AS159" i="155"/>
  <c r="AQ159" i="155"/>
  <c r="AP159" i="155"/>
  <c r="AG159" i="155"/>
  <c r="AF159" i="155"/>
  <c r="AE159" i="155"/>
  <c r="AD159" i="155"/>
  <c r="AH159" i="155" s="1"/>
  <c r="AC159" i="155"/>
  <c r="AB159" i="155"/>
  <c r="AA159" i="155"/>
  <c r="B159" i="155"/>
  <c r="AU158" i="155"/>
  <c r="AS158" i="155"/>
  <c r="AQ158" i="155"/>
  <c r="AP158" i="155"/>
  <c r="AG158" i="155"/>
  <c r="AH158" i="155" s="1"/>
  <c r="AF158" i="155"/>
  <c r="AE158" i="155"/>
  <c r="AD158" i="155"/>
  <c r="AC158" i="155"/>
  <c r="AB158" i="155"/>
  <c r="AA158" i="155"/>
  <c r="B158" i="155"/>
  <c r="AY158" i="155" s="1"/>
  <c r="AU157" i="155"/>
  <c r="AI157" i="155" s="1"/>
  <c r="AS157" i="155"/>
  <c r="AQ157" i="155"/>
  <c r="AP157" i="155"/>
  <c r="AG157" i="155"/>
  <c r="AH157" i="155" s="1"/>
  <c r="AF157" i="155"/>
  <c r="AE157" i="155"/>
  <c r="AD157" i="155"/>
  <c r="AC157" i="155"/>
  <c r="AB157" i="155"/>
  <c r="AA157" i="155"/>
  <c r="B157" i="155"/>
  <c r="AK157" i="155" s="1"/>
  <c r="AU156" i="155"/>
  <c r="AI156" i="155" s="1"/>
  <c r="AS156" i="155"/>
  <c r="AQ156" i="155"/>
  <c r="AP156" i="155"/>
  <c r="AG156" i="155"/>
  <c r="AF156" i="155"/>
  <c r="AE156" i="155"/>
  <c r="AD156" i="155"/>
  <c r="AC156" i="155"/>
  <c r="AB156" i="155"/>
  <c r="AA156" i="155"/>
  <c r="B156" i="155"/>
  <c r="AU155" i="155"/>
  <c r="AI155" i="155" s="1"/>
  <c r="AS155" i="155"/>
  <c r="AQ155" i="155"/>
  <c r="AP155" i="155"/>
  <c r="AG155" i="155"/>
  <c r="AF155" i="155"/>
  <c r="AE155" i="155"/>
  <c r="AD155" i="155"/>
  <c r="AC155" i="155"/>
  <c r="AB155" i="155"/>
  <c r="AA155" i="155"/>
  <c r="B155" i="155"/>
  <c r="AU154" i="155"/>
  <c r="AI154" i="155" s="1"/>
  <c r="AS154" i="155"/>
  <c r="AQ154" i="155"/>
  <c r="AP154" i="155"/>
  <c r="AT154" i="155" s="1"/>
  <c r="AG154" i="155"/>
  <c r="AF154" i="155"/>
  <c r="AE154" i="155"/>
  <c r="AD154" i="155"/>
  <c r="AC154" i="155"/>
  <c r="AB154" i="155"/>
  <c r="AA154" i="155"/>
  <c r="B154" i="155"/>
  <c r="AU153" i="155"/>
  <c r="AI153" i="155" s="1"/>
  <c r="AS153" i="155"/>
  <c r="AQ153" i="155"/>
  <c r="AP153" i="155"/>
  <c r="AG153" i="155"/>
  <c r="AF153" i="155"/>
  <c r="AE153" i="155"/>
  <c r="AD153" i="155"/>
  <c r="AC153" i="155"/>
  <c r="AB153" i="155"/>
  <c r="AA153" i="155"/>
  <c r="B153" i="155"/>
  <c r="AY153" i="155" s="1"/>
  <c r="AU152" i="155"/>
  <c r="AI152" i="155" s="1"/>
  <c r="AS152" i="155"/>
  <c r="AQ152" i="155"/>
  <c r="AP152" i="155"/>
  <c r="AG152" i="155"/>
  <c r="AF152" i="155"/>
  <c r="AE152" i="155"/>
  <c r="AD152" i="155"/>
  <c r="AC152" i="155"/>
  <c r="AB152" i="155"/>
  <c r="AA152" i="155"/>
  <c r="B152" i="155"/>
  <c r="AX152" i="155" s="1"/>
  <c r="AU151" i="155"/>
  <c r="AI151" i="155" s="1"/>
  <c r="AS151" i="155"/>
  <c r="AQ151" i="155"/>
  <c r="AP151" i="155"/>
  <c r="AG151" i="155"/>
  <c r="AF151" i="155"/>
  <c r="AE151" i="155"/>
  <c r="AD151" i="155"/>
  <c r="AC151" i="155"/>
  <c r="AB151" i="155"/>
  <c r="AA151" i="155"/>
  <c r="B151" i="155"/>
  <c r="AY151" i="155" s="1"/>
  <c r="AU150" i="155"/>
  <c r="AS150" i="155"/>
  <c r="AQ150" i="155"/>
  <c r="AP150" i="155"/>
  <c r="AT150" i="155" s="1"/>
  <c r="AI150" i="155"/>
  <c r="AG150" i="155"/>
  <c r="AF150" i="155"/>
  <c r="AE150" i="155"/>
  <c r="AD150" i="155"/>
  <c r="AC150" i="155"/>
  <c r="AB150" i="155"/>
  <c r="AA150" i="155"/>
  <c r="B150" i="155"/>
  <c r="AU149" i="155"/>
  <c r="AI149" i="155" s="1"/>
  <c r="AS149" i="155"/>
  <c r="AQ149" i="155"/>
  <c r="AP149" i="155"/>
  <c r="AT149" i="155" s="1"/>
  <c r="AG149" i="155"/>
  <c r="AF149" i="155"/>
  <c r="AE149" i="155"/>
  <c r="AD149" i="155"/>
  <c r="AC149" i="155"/>
  <c r="AB149" i="155"/>
  <c r="AA149" i="155"/>
  <c r="B149" i="155"/>
  <c r="AU148" i="155"/>
  <c r="AI148" i="155" s="1"/>
  <c r="AS148" i="155"/>
  <c r="AQ148" i="155"/>
  <c r="AP148" i="155"/>
  <c r="AG148" i="155"/>
  <c r="AF148" i="155"/>
  <c r="AE148" i="155"/>
  <c r="AD148" i="155"/>
  <c r="AC148" i="155"/>
  <c r="AB148" i="155"/>
  <c r="AA148" i="155"/>
  <c r="B148" i="155"/>
  <c r="AU147" i="155"/>
  <c r="AI147" i="155" s="1"/>
  <c r="AS147" i="155"/>
  <c r="AQ147" i="155"/>
  <c r="AP147" i="155"/>
  <c r="AG147" i="155"/>
  <c r="AF147" i="155"/>
  <c r="AE147" i="155"/>
  <c r="AD147" i="155"/>
  <c r="AC147" i="155"/>
  <c r="AB147" i="155"/>
  <c r="AA147" i="155"/>
  <c r="B147" i="155"/>
  <c r="AY147" i="155" s="1"/>
  <c r="AU146" i="155"/>
  <c r="AI146" i="155" s="1"/>
  <c r="AS146" i="155"/>
  <c r="AQ146" i="155"/>
  <c r="AP146" i="155"/>
  <c r="AT146" i="155" s="1"/>
  <c r="AZ146" i="155" s="1"/>
  <c r="AG146" i="155"/>
  <c r="AF146" i="155"/>
  <c r="AE146" i="155"/>
  <c r="AD146" i="155"/>
  <c r="AC146" i="155"/>
  <c r="AB146" i="155"/>
  <c r="AA146" i="155"/>
  <c r="B146" i="155"/>
  <c r="AL146" i="155" s="1"/>
  <c r="AU145" i="155"/>
  <c r="AI145" i="155" s="1"/>
  <c r="AS145" i="155"/>
  <c r="AQ145" i="155"/>
  <c r="AP145" i="155"/>
  <c r="AG145" i="155"/>
  <c r="AF145" i="155"/>
  <c r="AE145" i="155"/>
  <c r="AD145" i="155"/>
  <c r="AC145" i="155"/>
  <c r="AB145" i="155"/>
  <c r="AA145" i="155"/>
  <c r="B145" i="155"/>
  <c r="AU144" i="155"/>
  <c r="AI144" i="155" s="1"/>
  <c r="AS144" i="155"/>
  <c r="AQ144" i="155"/>
  <c r="AP144" i="155"/>
  <c r="AL144" i="155"/>
  <c r="AJ144" i="155"/>
  <c r="AG144" i="155"/>
  <c r="AF144" i="155"/>
  <c r="AE144" i="155"/>
  <c r="AD144" i="155"/>
  <c r="AH144" i="155" s="1"/>
  <c r="AC144" i="155"/>
  <c r="AB144" i="155"/>
  <c r="AA144" i="155"/>
  <c r="B144" i="155"/>
  <c r="AX144" i="155" s="1"/>
  <c r="AU143" i="155"/>
  <c r="AI143" i="155" s="1"/>
  <c r="AS143" i="155"/>
  <c r="AQ143" i="155"/>
  <c r="AP143" i="155"/>
  <c r="AG143" i="155"/>
  <c r="AF143" i="155"/>
  <c r="AE143" i="155"/>
  <c r="AD143" i="155"/>
  <c r="AC143" i="155"/>
  <c r="AB143" i="155"/>
  <c r="AA143" i="155"/>
  <c r="B143" i="155"/>
  <c r="AU142" i="155"/>
  <c r="AI142" i="155" s="1"/>
  <c r="AS142" i="155"/>
  <c r="AQ142" i="155"/>
  <c r="AP142" i="155"/>
  <c r="AT142" i="155" s="1"/>
  <c r="AM142" i="155"/>
  <c r="AL142" i="155"/>
  <c r="AG142" i="155"/>
  <c r="AF142" i="155"/>
  <c r="AE142" i="155"/>
  <c r="AD142" i="155"/>
  <c r="AC142" i="155"/>
  <c r="AB142" i="155"/>
  <c r="AA142" i="155"/>
  <c r="B142" i="155"/>
  <c r="AW142" i="155" s="1"/>
  <c r="AX141" i="155"/>
  <c r="AV141" i="155"/>
  <c r="AU141" i="155"/>
  <c r="AI141" i="155" s="1"/>
  <c r="AS141" i="155"/>
  <c r="AQ141" i="155"/>
  <c r="AP141" i="155"/>
  <c r="AN141" i="155"/>
  <c r="AM141" i="155"/>
  <c r="AG141" i="155"/>
  <c r="AF141" i="155"/>
  <c r="AE141" i="155"/>
  <c r="AD141" i="155"/>
  <c r="AC141" i="155"/>
  <c r="AB141" i="155"/>
  <c r="AA141" i="155"/>
  <c r="B141" i="155"/>
  <c r="AY141" i="155" s="1"/>
  <c r="AU140" i="155"/>
  <c r="AI140" i="155" s="1"/>
  <c r="AS140" i="155"/>
  <c r="AQ140" i="155"/>
  <c r="AP140" i="155"/>
  <c r="AG140" i="155"/>
  <c r="AF140" i="155"/>
  <c r="AE140" i="155"/>
  <c r="AD140" i="155"/>
  <c r="AC140" i="155"/>
  <c r="AB140" i="155"/>
  <c r="AA140" i="155"/>
  <c r="B140" i="155"/>
  <c r="AU139" i="155"/>
  <c r="AI139" i="155" s="1"/>
  <c r="AS139" i="155"/>
  <c r="AQ139" i="155"/>
  <c r="AP139" i="155"/>
  <c r="AG139" i="155"/>
  <c r="AF139" i="155"/>
  <c r="AE139" i="155"/>
  <c r="AD139" i="155"/>
  <c r="AC139" i="155"/>
  <c r="AB139" i="155"/>
  <c r="AA139" i="155"/>
  <c r="B139" i="155"/>
  <c r="AL139" i="155" s="1"/>
  <c r="AU138" i="155"/>
  <c r="AI138" i="155" s="1"/>
  <c r="AS138" i="155"/>
  <c r="AQ138" i="155"/>
  <c r="AP138" i="155"/>
  <c r="AG138" i="155"/>
  <c r="AF138" i="155"/>
  <c r="AE138" i="155"/>
  <c r="AD138" i="155"/>
  <c r="AC138" i="155"/>
  <c r="AB138" i="155"/>
  <c r="AA138" i="155"/>
  <c r="B138" i="155"/>
  <c r="AU137" i="155"/>
  <c r="AI137" i="155" s="1"/>
  <c r="AS137" i="155"/>
  <c r="AQ137" i="155"/>
  <c r="AP137" i="155"/>
  <c r="AT137" i="155" s="1"/>
  <c r="AG137" i="155"/>
  <c r="AF137" i="155"/>
  <c r="AE137" i="155"/>
  <c r="AD137" i="155"/>
  <c r="AC137" i="155"/>
  <c r="AB137" i="155"/>
  <c r="AA137" i="155"/>
  <c r="B137" i="155"/>
  <c r="AU136" i="155"/>
  <c r="AS136" i="155"/>
  <c r="AQ136" i="155"/>
  <c r="AP136" i="155"/>
  <c r="AG136" i="155"/>
  <c r="AF136" i="155"/>
  <c r="AE136" i="155"/>
  <c r="AD136" i="155"/>
  <c r="AC136" i="155"/>
  <c r="AB136" i="155"/>
  <c r="AA136" i="155"/>
  <c r="B136" i="155"/>
  <c r="AX136" i="155" s="1"/>
  <c r="AX135" i="155"/>
  <c r="AW135" i="155"/>
  <c r="AU135" i="155"/>
  <c r="AS135" i="155"/>
  <c r="AQ135" i="155"/>
  <c r="AP135" i="155"/>
  <c r="AT135" i="155" s="1"/>
  <c r="AN135" i="155"/>
  <c r="AM135" i="155"/>
  <c r="AG135" i="155"/>
  <c r="AF135" i="155"/>
  <c r="AE135" i="155"/>
  <c r="AD135" i="155"/>
  <c r="AC135" i="155"/>
  <c r="AB135" i="155"/>
  <c r="AA135" i="155"/>
  <c r="B135" i="155"/>
  <c r="AU134" i="155"/>
  <c r="AI134" i="155" s="1"/>
  <c r="AS134" i="155"/>
  <c r="AQ134" i="155"/>
  <c r="AP134" i="155"/>
  <c r="AG134" i="155"/>
  <c r="AF134" i="155"/>
  <c r="AE134" i="155"/>
  <c r="AD134" i="155"/>
  <c r="AC134" i="155"/>
  <c r="AB134" i="155"/>
  <c r="AA134" i="155"/>
  <c r="B134" i="155"/>
  <c r="AY133" i="155"/>
  <c r="AU133" i="155"/>
  <c r="AI133" i="155" s="1"/>
  <c r="AS133" i="155"/>
  <c r="AQ133" i="155"/>
  <c r="AP133" i="155"/>
  <c r="AT133" i="155" s="1"/>
  <c r="AZ133" i="155" s="1"/>
  <c r="AG133" i="155"/>
  <c r="AF133" i="155"/>
  <c r="AE133" i="155"/>
  <c r="AD133" i="155"/>
  <c r="AC133" i="155"/>
  <c r="AB133" i="155"/>
  <c r="AA133" i="155"/>
  <c r="B133" i="155"/>
  <c r="AU132" i="155"/>
  <c r="AI132" i="155" s="1"/>
  <c r="AS132" i="155"/>
  <c r="AQ132" i="155"/>
  <c r="AP132" i="155"/>
  <c r="AG132" i="155"/>
  <c r="AF132" i="155"/>
  <c r="AE132" i="155"/>
  <c r="AD132" i="155"/>
  <c r="AC132" i="155"/>
  <c r="AB132" i="155"/>
  <c r="AA132" i="155"/>
  <c r="B132" i="155"/>
  <c r="AY131" i="155"/>
  <c r="AX131" i="155"/>
  <c r="AW131" i="155"/>
  <c r="AU131" i="155"/>
  <c r="AI131" i="155" s="1"/>
  <c r="AS131" i="155"/>
  <c r="AQ131" i="155"/>
  <c r="AP131" i="155"/>
  <c r="AN131" i="155"/>
  <c r="AM131" i="155"/>
  <c r="AL131" i="155"/>
  <c r="AK131" i="155"/>
  <c r="AG131" i="155"/>
  <c r="AF131" i="155"/>
  <c r="AE131" i="155"/>
  <c r="AD131" i="155"/>
  <c r="AC131" i="155"/>
  <c r="AB131" i="155"/>
  <c r="AA131" i="155"/>
  <c r="B131" i="155"/>
  <c r="AJ131" i="155" s="1"/>
  <c r="AU130" i="155"/>
  <c r="AI130" i="155" s="1"/>
  <c r="AS130" i="155"/>
  <c r="AQ130" i="155"/>
  <c r="AP130" i="155"/>
  <c r="AG130" i="155"/>
  <c r="AF130" i="155"/>
  <c r="AH130" i="155" s="1"/>
  <c r="AE130" i="155"/>
  <c r="AD130" i="155"/>
  <c r="AC130" i="155"/>
  <c r="AB130" i="155"/>
  <c r="AA130" i="155"/>
  <c r="B130" i="155"/>
  <c r="AY130" i="155" s="1"/>
  <c r="AU129" i="155"/>
  <c r="AI129" i="155" s="1"/>
  <c r="AS129" i="155"/>
  <c r="AQ129" i="155"/>
  <c r="AP129" i="155"/>
  <c r="AG129" i="155"/>
  <c r="AF129" i="155"/>
  <c r="AE129" i="155"/>
  <c r="AD129" i="155"/>
  <c r="AC129" i="155"/>
  <c r="AB129" i="155"/>
  <c r="AA129" i="155"/>
  <c r="B129" i="155"/>
  <c r="AU128" i="155"/>
  <c r="AI128" i="155" s="1"/>
  <c r="AS128" i="155"/>
  <c r="AQ128" i="155"/>
  <c r="AP128" i="155"/>
  <c r="AG128" i="155"/>
  <c r="AF128" i="155"/>
  <c r="AE128" i="155"/>
  <c r="AD128" i="155"/>
  <c r="AC128" i="155"/>
  <c r="AB128" i="155"/>
  <c r="AA128" i="155"/>
  <c r="B128" i="155"/>
  <c r="AU127" i="155"/>
  <c r="AI127" i="155" s="1"/>
  <c r="AS127" i="155"/>
  <c r="AQ127" i="155"/>
  <c r="AP127" i="155"/>
  <c r="AG127" i="155"/>
  <c r="AF127" i="155"/>
  <c r="AE127" i="155"/>
  <c r="AD127" i="155"/>
  <c r="AC127" i="155"/>
  <c r="AB127" i="155"/>
  <c r="AA127" i="155"/>
  <c r="B127" i="155"/>
  <c r="AX127" i="155" s="1"/>
  <c r="AU126" i="155"/>
  <c r="AI126" i="155" s="1"/>
  <c r="AS126" i="155"/>
  <c r="AQ126" i="155"/>
  <c r="AP126" i="155"/>
  <c r="AG126" i="155"/>
  <c r="AF126" i="155"/>
  <c r="AE126" i="155"/>
  <c r="AD126" i="155"/>
  <c r="AC126" i="155"/>
  <c r="AB126" i="155"/>
  <c r="AA126" i="155"/>
  <c r="B126" i="155"/>
  <c r="AU125" i="155"/>
  <c r="AS125" i="155"/>
  <c r="AQ125" i="155"/>
  <c r="AP125" i="155"/>
  <c r="AG125" i="155"/>
  <c r="AF125" i="155"/>
  <c r="AE125" i="155"/>
  <c r="AD125" i="155"/>
  <c r="AC125" i="155"/>
  <c r="AB125" i="155"/>
  <c r="AA125" i="155"/>
  <c r="B125" i="155"/>
  <c r="AW125" i="155" s="1"/>
  <c r="AV124" i="155"/>
  <c r="AU124" i="155"/>
  <c r="AI124" i="155" s="1"/>
  <c r="AS124" i="155"/>
  <c r="AQ124" i="155"/>
  <c r="AP124" i="155"/>
  <c r="AN124" i="155"/>
  <c r="AM124" i="155"/>
  <c r="AL124" i="155"/>
  <c r="AK124" i="155"/>
  <c r="AJ124" i="155"/>
  <c r="AG124" i="155"/>
  <c r="AF124" i="155"/>
  <c r="AE124" i="155"/>
  <c r="AD124" i="155"/>
  <c r="AC124" i="155"/>
  <c r="AB124" i="155"/>
  <c r="AA124" i="155"/>
  <c r="B124" i="155"/>
  <c r="AX124" i="155" s="1"/>
  <c r="AU123" i="155"/>
  <c r="AI123" i="155" s="1"/>
  <c r="AS123" i="155"/>
  <c r="AQ123" i="155"/>
  <c r="AP123" i="155"/>
  <c r="AG123" i="155"/>
  <c r="AF123" i="155"/>
  <c r="AE123" i="155"/>
  <c r="AD123" i="155"/>
  <c r="AC123" i="155"/>
  <c r="AB123" i="155"/>
  <c r="AA123" i="155"/>
  <c r="B123" i="155"/>
  <c r="AJ123" i="155" s="1"/>
  <c r="AU122" i="155"/>
  <c r="AI122" i="155" s="1"/>
  <c r="AS122" i="155"/>
  <c r="AQ122" i="155"/>
  <c r="AP122" i="155"/>
  <c r="AL122" i="155"/>
  <c r="AG122" i="155"/>
  <c r="AF122" i="155"/>
  <c r="AE122" i="155"/>
  <c r="AD122" i="155"/>
  <c r="AC122" i="155"/>
  <c r="AB122" i="155"/>
  <c r="AA122" i="155"/>
  <c r="B122" i="155"/>
  <c r="AM122" i="155" s="1"/>
  <c r="CR121" i="155"/>
  <c r="CQ121" i="155" a="1"/>
  <c r="CQ121" i="155" s="1"/>
  <c r="CS121" i="155" s="1"/>
  <c r="CP121" i="155"/>
  <c r="AU121" i="155"/>
  <c r="AS121" i="155"/>
  <c r="AQ121" i="155"/>
  <c r="AP121" i="155"/>
  <c r="AI121" i="155"/>
  <c r="AG121" i="155"/>
  <c r="AF121" i="155"/>
  <c r="AE121" i="155"/>
  <c r="AD121" i="155"/>
  <c r="AC121" i="155"/>
  <c r="AB121" i="155"/>
  <c r="AA121" i="155"/>
  <c r="B121" i="155"/>
  <c r="AY121" i="155" s="1"/>
  <c r="CR120" i="155"/>
  <c r="CQ120" i="155" a="1"/>
  <c r="CQ120" i="155" s="1"/>
  <c r="CS120" i="155" s="1"/>
  <c r="CP120" i="155"/>
  <c r="AU120" i="155"/>
  <c r="AI120" i="155" s="1"/>
  <c r="AS120" i="155"/>
  <c r="AQ120" i="155"/>
  <c r="AP120" i="155"/>
  <c r="AG120" i="155"/>
  <c r="AF120" i="155"/>
  <c r="AE120" i="155"/>
  <c r="AD120" i="155"/>
  <c r="AC120" i="155"/>
  <c r="AB120" i="155"/>
  <c r="AA120" i="155"/>
  <c r="B120" i="155"/>
  <c r="AY120" i="155" s="1"/>
  <c r="CR119" i="155"/>
  <c r="CQ119" i="155" a="1"/>
  <c r="CQ119" i="155" s="1"/>
  <c r="CS119" i="155" s="1"/>
  <c r="CP119" i="155"/>
  <c r="AU119" i="155"/>
  <c r="AI119" i="155" s="1"/>
  <c r="AS119" i="155"/>
  <c r="AQ119" i="155"/>
  <c r="AP119" i="155"/>
  <c r="AT119" i="155" s="1"/>
  <c r="AG119" i="155"/>
  <c r="AF119" i="155"/>
  <c r="AE119" i="155"/>
  <c r="AD119" i="155"/>
  <c r="AC119" i="155"/>
  <c r="AB119" i="155"/>
  <c r="AA119" i="155"/>
  <c r="B119" i="155"/>
  <c r="AN119" i="155" s="1"/>
  <c r="CR118" i="155"/>
  <c r="CQ118" i="155" a="1"/>
  <c r="CQ118" i="155" s="1"/>
  <c r="CS118" i="155" s="1"/>
  <c r="CP118" i="155"/>
  <c r="AU118" i="155"/>
  <c r="AI118" i="155" s="1"/>
  <c r="AS118" i="155"/>
  <c r="AQ118" i="155"/>
  <c r="AP118" i="155"/>
  <c r="AG118" i="155"/>
  <c r="AF118" i="155"/>
  <c r="AE118" i="155"/>
  <c r="AD118" i="155"/>
  <c r="AC118" i="155"/>
  <c r="AB118" i="155"/>
  <c r="AA118" i="155"/>
  <c r="B118" i="155"/>
  <c r="CR117" i="155"/>
  <c r="CQ117" i="155" a="1"/>
  <c r="CQ117" i="155" s="1"/>
  <c r="CS117" i="155" s="1"/>
  <c r="CP117" i="155"/>
  <c r="AU117" i="155"/>
  <c r="AI117" i="155" s="1"/>
  <c r="AS117" i="155"/>
  <c r="AQ117" i="155"/>
  <c r="AP117" i="155"/>
  <c r="AT117" i="155" s="1"/>
  <c r="AG117" i="155"/>
  <c r="AF117" i="155"/>
  <c r="AE117" i="155"/>
  <c r="AD117" i="155"/>
  <c r="AC117" i="155"/>
  <c r="AB117" i="155"/>
  <c r="AA117" i="155"/>
  <c r="B117" i="155"/>
  <c r="CR116" i="155"/>
  <c r="CQ116" i="155" a="1"/>
  <c r="CQ116" i="155" s="1"/>
  <c r="CS116" i="155" s="1"/>
  <c r="CP116" i="155"/>
  <c r="AU116" i="155"/>
  <c r="AI116" i="155" s="1"/>
  <c r="AS116" i="155"/>
  <c r="AQ116" i="155"/>
  <c r="AP116" i="155"/>
  <c r="AJ116" i="155"/>
  <c r="AG116" i="155"/>
  <c r="AF116" i="155"/>
  <c r="AE116" i="155"/>
  <c r="AD116" i="155"/>
  <c r="AC116" i="155"/>
  <c r="AB116" i="155"/>
  <c r="AA116" i="155"/>
  <c r="B116" i="155"/>
  <c r="AN116" i="155" s="1"/>
  <c r="CR115" i="155"/>
  <c r="CQ115" i="155" a="1"/>
  <c r="CQ115" i="155" s="1"/>
  <c r="CS115" i="155" s="1"/>
  <c r="CP115" i="155"/>
  <c r="AU115" i="155"/>
  <c r="AI115" i="155" s="1"/>
  <c r="AS115" i="155"/>
  <c r="AQ115" i="155"/>
  <c r="AP115" i="155"/>
  <c r="AG115" i="155"/>
  <c r="AF115" i="155"/>
  <c r="AE115" i="155"/>
  <c r="AD115" i="155"/>
  <c r="AC115" i="155"/>
  <c r="AB115" i="155"/>
  <c r="AA115" i="155"/>
  <c r="B115" i="155"/>
  <c r="AY115" i="155" s="1"/>
  <c r="CR114" i="155"/>
  <c r="CQ114" i="155" a="1"/>
  <c r="CQ114" i="155" s="1"/>
  <c r="CS114" i="155" s="1"/>
  <c r="CP114" i="155"/>
  <c r="AU114" i="155"/>
  <c r="AI114" i="155" s="1"/>
  <c r="AS114" i="155"/>
  <c r="AQ114" i="155"/>
  <c r="AP114" i="155"/>
  <c r="AG114" i="155"/>
  <c r="AF114" i="155"/>
  <c r="AE114" i="155"/>
  <c r="AD114" i="155"/>
  <c r="AC114" i="155"/>
  <c r="AB114" i="155"/>
  <c r="AA114" i="155"/>
  <c r="B114" i="155"/>
  <c r="CR113" i="155"/>
  <c r="CP113" i="155"/>
  <c r="BW113" i="155"/>
  <c r="BV113" i="155"/>
  <c r="BT113" i="155"/>
  <c r="BS113" i="155"/>
  <c r="AU113" i="155"/>
  <c r="AI113" i="155" s="1"/>
  <c r="AS113" i="155"/>
  <c r="AQ113" i="155"/>
  <c r="AP113" i="155"/>
  <c r="AG113" i="155"/>
  <c r="AF113" i="155"/>
  <c r="AE113" i="155"/>
  <c r="AD113" i="155"/>
  <c r="AH113" i="155" s="1"/>
  <c r="AC113" i="155"/>
  <c r="AB113" i="155"/>
  <c r="AA113" i="155"/>
  <c r="B113" i="155"/>
  <c r="AY113" i="155" s="1"/>
  <c r="CR112" i="155"/>
  <c r="CP112" i="155"/>
  <c r="BW112" i="155"/>
  <c r="BV112" i="155"/>
  <c r="BT112" i="155"/>
  <c r="BS112" i="155"/>
  <c r="AU112" i="155"/>
  <c r="AI112" i="155" s="1"/>
  <c r="AS112" i="155"/>
  <c r="AQ112" i="155"/>
  <c r="AP112" i="155"/>
  <c r="AL112" i="155"/>
  <c r="AJ112" i="155"/>
  <c r="AG112" i="155"/>
  <c r="AF112" i="155"/>
  <c r="AE112" i="155"/>
  <c r="AD112" i="155"/>
  <c r="AH112" i="155" s="1"/>
  <c r="AO112" i="155" s="1"/>
  <c r="AC112" i="155"/>
  <c r="AB112" i="155"/>
  <c r="AA112" i="155"/>
  <c r="B112" i="155"/>
  <c r="AM112" i="155" s="1"/>
  <c r="CR111" i="155"/>
  <c r="CP111" i="155"/>
  <c r="BW111" i="155"/>
  <c r="BV111" i="155"/>
  <c r="BT111" i="155"/>
  <c r="BS111" i="155"/>
  <c r="AU111" i="155"/>
  <c r="AS111" i="155"/>
  <c r="AQ111" i="155"/>
  <c r="AP111" i="155"/>
  <c r="AG111" i="155"/>
  <c r="AF111" i="155"/>
  <c r="AE111" i="155"/>
  <c r="AH111" i="155" s="1"/>
  <c r="AD111" i="155"/>
  <c r="AC111" i="155"/>
  <c r="AB111" i="155"/>
  <c r="AA111" i="155"/>
  <c r="B111" i="155"/>
  <c r="AY111" i="155" s="1"/>
  <c r="CR110" i="155"/>
  <c r="CP110" i="155"/>
  <c r="BW110" i="155"/>
  <c r="BV110" i="155"/>
  <c r="BT110" i="155"/>
  <c r="BS110" i="155"/>
  <c r="AU110" i="155"/>
  <c r="AI110" i="155" s="1"/>
  <c r="AS110" i="155"/>
  <c r="AQ110" i="155"/>
  <c r="AP110" i="155"/>
  <c r="AG110" i="155"/>
  <c r="AF110" i="155"/>
  <c r="AE110" i="155"/>
  <c r="AD110" i="155"/>
  <c r="AC110" i="155"/>
  <c r="AB110" i="155"/>
  <c r="AA110" i="155"/>
  <c r="B110" i="155"/>
  <c r="AN110" i="155" s="1"/>
  <c r="CR109" i="155"/>
  <c r="CP109" i="155"/>
  <c r="BW109" i="155"/>
  <c r="BV109" i="155"/>
  <c r="BT109" i="155"/>
  <c r="BS109" i="155"/>
  <c r="AU109" i="155"/>
  <c r="AI109" i="155" s="1"/>
  <c r="AS109" i="155"/>
  <c r="AQ109" i="155"/>
  <c r="AP109" i="155"/>
  <c r="AG109" i="155"/>
  <c r="AF109" i="155"/>
  <c r="AE109" i="155"/>
  <c r="AD109" i="155"/>
  <c r="AC109" i="155"/>
  <c r="AB109" i="155"/>
  <c r="AA109" i="155"/>
  <c r="B109" i="155"/>
  <c r="AY109" i="155" s="1"/>
  <c r="CR108" i="155"/>
  <c r="CP108" i="155"/>
  <c r="BW108" i="155"/>
  <c r="BV108" i="155"/>
  <c r="BT108" i="155"/>
  <c r="BS108" i="155"/>
  <c r="AU108" i="155"/>
  <c r="AI108" i="155" s="1"/>
  <c r="AS108" i="155"/>
  <c r="AQ108" i="155"/>
  <c r="AP108" i="155"/>
  <c r="AT108" i="155" s="1"/>
  <c r="AG108" i="155"/>
  <c r="AF108" i="155"/>
  <c r="AE108" i="155"/>
  <c r="AD108" i="155"/>
  <c r="AC108" i="155"/>
  <c r="AB108" i="155"/>
  <c r="AA108" i="155"/>
  <c r="B108" i="155"/>
  <c r="CR107" i="155"/>
  <c r="CP107" i="155"/>
  <c r="BW107" i="155"/>
  <c r="BV107" i="155"/>
  <c r="BT107" i="155"/>
  <c r="BS107" i="155"/>
  <c r="AU107" i="155"/>
  <c r="AI107" i="155" s="1"/>
  <c r="AS107" i="155"/>
  <c r="AQ107" i="155"/>
  <c r="AP107" i="155"/>
  <c r="AG107" i="155"/>
  <c r="AF107" i="155"/>
  <c r="AE107" i="155"/>
  <c r="AD107" i="155"/>
  <c r="AC107" i="155"/>
  <c r="AB107" i="155"/>
  <c r="AA107" i="155"/>
  <c r="B107" i="155"/>
  <c r="AY107" i="155" s="1"/>
  <c r="CR106" i="155"/>
  <c r="CP106" i="155"/>
  <c r="BW106" i="155"/>
  <c r="BV106" i="155"/>
  <c r="BT106" i="155"/>
  <c r="BS106" i="155"/>
  <c r="AU106" i="155"/>
  <c r="AS106" i="155"/>
  <c r="AQ106" i="155"/>
  <c r="AP106" i="155"/>
  <c r="AT106" i="155" s="1"/>
  <c r="AI106" i="155"/>
  <c r="AG106" i="155"/>
  <c r="AF106" i="155"/>
  <c r="AE106" i="155"/>
  <c r="AD106" i="155"/>
  <c r="AC106" i="155"/>
  <c r="AB106" i="155"/>
  <c r="AA106" i="155"/>
  <c r="B106" i="155"/>
  <c r="CR105" i="155"/>
  <c r="CP105" i="155"/>
  <c r="BW105" i="155"/>
  <c r="BV105" i="155"/>
  <c r="BT105" i="155"/>
  <c r="BS105" i="155"/>
  <c r="AU105" i="155"/>
  <c r="AI105" i="155" s="1"/>
  <c r="AS105" i="155"/>
  <c r="AQ105" i="155"/>
  <c r="AT105" i="155" s="1"/>
  <c r="AP105" i="155"/>
  <c r="AG105" i="155"/>
  <c r="AF105" i="155"/>
  <c r="AE105" i="155"/>
  <c r="AD105" i="155"/>
  <c r="AC105" i="155"/>
  <c r="AB105" i="155"/>
  <c r="AA105" i="155"/>
  <c r="B105" i="155"/>
  <c r="AY105" i="155" s="1"/>
  <c r="CR104" i="155"/>
  <c r="CP104" i="155"/>
  <c r="BW104" i="155"/>
  <c r="BV104" i="155"/>
  <c r="BT104" i="155"/>
  <c r="BS104" i="155"/>
  <c r="AX104" i="155"/>
  <c r="AU104" i="155"/>
  <c r="AI104" i="155" s="1"/>
  <c r="AS104" i="155"/>
  <c r="AQ104" i="155"/>
  <c r="AP104" i="155"/>
  <c r="AT104" i="155" s="1"/>
  <c r="AZ104" i="155" s="1"/>
  <c r="AG104" i="155"/>
  <c r="AF104" i="155"/>
  <c r="AE104" i="155"/>
  <c r="AD104" i="155"/>
  <c r="AC104" i="155"/>
  <c r="AB104" i="155"/>
  <c r="AA104" i="155"/>
  <c r="B104" i="155"/>
  <c r="AV104" i="155" s="1"/>
  <c r="CR103" i="155"/>
  <c r="CP103" i="155"/>
  <c r="BW103" i="155"/>
  <c r="BV103" i="155"/>
  <c r="BT103" i="155"/>
  <c r="BS103" i="155"/>
  <c r="AU103" i="155"/>
  <c r="AI103" i="155" s="1"/>
  <c r="AS103" i="155"/>
  <c r="AQ103" i="155"/>
  <c r="AP103" i="155"/>
  <c r="AG103" i="155"/>
  <c r="AF103" i="155"/>
  <c r="AE103" i="155"/>
  <c r="AD103" i="155"/>
  <c r="AC103" i="155"/>
  <c r="AB103" i="155"/>
  <c r="AA103" i="155"/>
  <c r="B103" i="155"/>
  <c r="AY103" i="155" s="1"/>
  <c r="CR102" i="155"/>
  <c r="CP102" i="155"/>
  <c r="BW102" i="155"/>
  <c r="BV102" i="155"/>
  <c r="BT102" i="155"/>
  <c r="BS102" i="155"/>
  <c r="AU102" i="155"/>
  <c r="AI102" i="155" s="1"/>
  <c r="AS102" i="155"/>
  <c r="AQ102" i="155"/>
  <c r="AP102" i="155"/>
  <c r="AT102" i="155" s="1"/>
  <c r="AG102" i="155"/>
  <c r="AF102" i="155"/>
  <c r="AE102" i="155"/>
  <c r="AD102" i="155"/>
  <c r="AC102" i="155"/>
  <c r="AB102" i="155"/>
  <c r="AA102" i="155"/>
  <c r="B102" i="155"/>
  <c r="AX102" i="155" s="1"/>
  <c r="CR101" i="155"/>
  <c r="CP101" i="155"/>
  <c r="BW101" i="155"/>
  <c r="BV101" i="155"/>
  <c r="BT101" i="155"/>
  <c r="BS101" i="155"/>
  <c r="AU101" i="155"/>
  <c r="AI101" i="155" s="1"/>
  <c r="AS101" i="155"/>
  <c r="AQ101" i="155"/>
  <c r="AP101" i="155"/>
  <c r="AG101" i="155"/>
  <c r="AF101" i="155"/>
  <c r="AE101" i="155"/>
  <c r="AD101" i="155"/>
  <c r="AH101" i="155" s="1"/>
  <c r="AC101" i="155"/>
  <c r="AB101" i="155"/>
  <c r="AA101" i="155"/>
  <c r="B101" i="155"/>
  <c r="CR100" i="155"/>
  <c r="CP100" i="155"/>
  <c r="BW100" i="155"/>
  <c r="BV100" i="155"/>
  <c r="BT100" i="155"/>
  <c r="BS100" i="155"/>
  <c r="AU100" i="155"/>
  <c r="AI100" i="155" s="1"/>
  <c r="AS100" i="155"/>
  <c r="AQ100" i="155"/>
  <c r="AT100" i="155" s="1"/>
  <c r="AP100" i="155"/>
  <c r="AG100" i="155"/>
  <c r="AF100" i="155"/>
  <c r="AE100" i="155"/>
  <c r="AD100" i="155"/>
  <c r="AH100" i="155" s="1"/>
  <c r="AC100" i="155"/>
  <c r="AB100" i="155"/>
  <c r="AA100" i="155"/>
  <c r="B100" i="155"/>
  <c r="AM100" i="155" s="1"/>
  <c r="CR99" i="155"/>
  <c r="CP99" i="155"/>
  <c r="BW99" i="155"/>
  <c r="BV99" i="155"/>
  <c r="BT99" i="155"/>
  <c r="BS99" i="155"/>
  <c r="AU99" i="155"/>
  <c r="AI99" i="155" s="1"/>
  <c r="AS99" i="155"/>
  <c r="AQ99" i="155"/>
  <c r="AP99" i="155"/>
  <c r="AG99" i="155"/>
  <c r="AF99" i="155"/>
  <c r="AE99" i="155"/>
  <c r="AD99" i="155"/>
  <c r="AC99" i="155"/>
  <c r="AB99" i="155"/>
  <c r="AA99" i="155"/>
  <c r="B99" i="155"/>
  <c r="AM99" i="155" s="1"/>
  <c r="CR98" i="155"/>
  <c r="CP98" i="155"/>
  <c r="BW98" i="155"/>
  <c r="BV98" i="155"/>
  <c r="BT98" i="155"/>
  <c r="BS98" i="155"/>
  <c r="AU98" i="155"/>
  <c r="AI98" i="155" s="1"/>
  <c r="AS98" i="155"/>
  <c r="AQ98" i="155"/>
  <c r="AP98" i="155"/>
  <c r="AG98" i="155"/>
  <c r="AF98" i="155"/>
  <c r="AE98" i="155"/>
  <c r="AD98" i="155"/>
  <c r="AC98" i="155"/>
  <c r="AB98" i="155"/>
  <c r="AA98" i="155"/>
  <c r="B98" i="155"/>
  <c r="AY98" i="155" s="1"/>
  <c r="CR97" i="155"/>
  <c r="CP97" i="155"/>
  <c r="BW97" i="155"/>
  <c r="BV97" i="155"/>
  <c r="BT97" i="155"/>
  <c r="BS97" i="155"/>
  <c r="AU97" i="155"/>
  <c r="AI97" i="155" s="1"/>
  <c r="AS97" i="155"/>
  <c r="AQ97" i="155"/>
  <c r="AP97" i="155"/>
  <c r="AG97" i="155"/>
  <c r="AF97" i="155"/>
  <c r="AE97" i="155"/>
  <c r="AD97" i="155"/>
  <c r="AC97" i="155"/>
  <c r="AB97" i="155"/>
  <c r="AA97" i="155"/>
  <c r="B97" i="155"/>
  <c r="CR96" i="155"/>
  <c r="CP96" i="155"/>
  <c r="BW96" i="155"/>
  <c r="BV96" i="155"/>
  <c r="BT96" i="155"/>
  <c r="BS96" i="155"/>
  <c r="AU96" i="155"/>
  <c r="AI96" i="155" s="1"/>
  <c r="AS96" i="155"/>
  <c r="AQ96" i="155"/>
  <c r="AP96" i="155"/>
  <c r="AT96" i="155" s="1"/>
  <c r="AG96" i="155"/>
  <c r="AF96" i="155"/>
  <c r="AE96" i="155"/>
  <c r="AD96" i="155"/>
  <c r="AC96" i="155"/>
  <c r="AB96" i="155"/>
  <c r="AA96" i="155"/>
  <c r="B96" i="155"/>
  <c r="AX96" i="155" s="1"/>
  <c r="CR95" i="155"/>
  <c r="CP95" i="155"/>
  <c r="BW95" i="155"/>
  <c r="BV95" i="155"/>
  <c r="BT95" i="155"/>
  <c r="BS95" i="155"/>
  <c r="AU95" i="155"/>
  <c r="AI95" i="155" s="1"/>
  <c r="AS95" i="155"/>
  <c r="AQ95" i="155"/>
  <c r="AP95" i="155"/>
  <c r="AJ95" i="155"/>
  <c r="AG95" i="155"/>
  <c r="AF95" i="155"/>
  <c r="AE95" i="155"/>
  <c r="AD95" i="155"/>
  <c r="AH95" i="155" s="1"/>
  <c r="AC95" i="155"/>
  <c r="AB95" i="155"/>
  <c r="AA95" i="155"/>
  <c r="B95" i="155"/>
  <c r="CR94" i="155"/>
  <c r="CP94" i="155"/>
  <c r="BW94" i="155"/>
  <c r="BV94" i="155"/>
  <c r="BT94" i="155"/>
  <c r="BS94" i="155"/>
  <c r="AU94" i="155"/>
  <c r="AS94" i="155"/>
  <c r="AQ94" i="155"/>
  <c r="AP94" i="155"/>
  <c r="AG94" i="155"/>
  <c r="AF94" i="155"/>
  <c r="AE94" i="155"/>
  <c r="AD94" i="155"/>
  <c r="AH94" i="155" s="1"/>
  <c r="AO94" i="155" s="1"/>
  <c r="AC94" i="155"/>
  <c r="AB94" i="155"/>
  <c r="AA94" i="155"/>
  <c r="B94" i="155"/>
  <c r="AY94" i="155" s="1"/>
  <c r="CR93" i="155"/>
  <c r="CP93" i="155"/>
  <c r="BW93" i="155"/>
  <c r="BV93" i="155"/>
  <c r="BT93" i="155"/>
  <c r="BS93" i="155"/>
  <c r="AY93" i="155"/>
  <c r="AW93" i="155"/>
  <c r="AU93" i="155"/>
  <c r="AI93" i="155" s="1"/>
  <c r="AS93" i="155"/>
  <c r="AQ93" i="155"/>
  <c r="AP93" i="155"/>
  <c r="AG93" i="155"/>
  <c r="AF93" i="155"/>
  <c r="AE93" i="155"/>
  <c r="AD93" i="155"/>
  <c r="AC93" i="155"/>
  <c r="AB93" i="155"/>
  <c r="AA93" i="155"/>
  <c r="B93" i="155"/>
  <c r="AX93" i="155" s="1"/>
  <c r="CR92" i="155"/>
  <c r="CP92" i="155"/>
  <c r="BW92" i="155"/>
  <c r="BV92" i="155"/>
  <c r="BT92" i="155"/>
  <c r="BS92" i="155"/>
  <c r="AU92" i="155"/>
  <c r="AI92" i="155" s="1"/>
  <c r="AS92" i="155"/>
  <c r="AQ92" i="155"/>
  <c r="AP92" i="155"/>
  <c r="AT92" i="155" s="1"/>
  <c r="AG92" i="155"/>
  <c r="AF92" i="155"/>
  <c r="AH92" i="155" s="1"/>
  <c r="AE92" i="155"/>
  <c r="AD92" i="155"/>
  <c r="AC92" i="155"/>
  <c r="AB92" i="155"/>
  <c r="AA92" i="155"/>
  <c r="B92" i="155"/>
  <c r="AX92" i="155" s="1"/>
  <c r="CR91" i="155"/>
  <c r="CP91" i="155"/>
  <c r="BW91" i="155"/>
  <c r="BV91" i="155"/>
  <c r="BT91" i="155"/>
  <c r="BS91" i="155"/>
  <c r="AU91" i="155"/>
  <c r="AI91" i="155" s="1"/>
  <c r="AS91" i="155"/>
  <c r="AQ91" i="155"/>
  <c r="AP91" i="155"/>
  <c r="AG91" i="155"/>
  <c r="AF91" i="155"/>
  <c r="AE91" i="155"/>
  <c r="AD91" i="155"/>
  <c r="AC91" i="155"/>
  <c r="AB91" i="155"/>
  <c r="AA91" i="155"/>
  <c r="B91" i="155"/>
  <c r="AY91" i="155" s="1"/>
  <c r="CR90" i="155"/>
  <c r="CP90" i="155"/>
  <c r="BW90" i="155"/>
  <c r="BV90" i="155"/>
  <c r="BT90" i="155"/>
  <c r="BS90" i="155"/>
  <c r="AY90" i="155"/>
  <c r="AU90" i="155"/>
  <c r="AS90" i="155"/>
  <c r="AQ90" i="155"/>
  <c r="AP90" i="155"/>
  <c r="AG90" i="155"/>
  <c r="AF90" i="155"/>
  <c r="AE90" i="155"/>
  <c r="AD90" i="155"/>
  <c r="AC90" i="155"/>
  <c r="AB90" i="155"/>
  <c r="AA90" i="155"/>
  <c r="B90" i="155"/>
  <c r="AW90" i="155" s="1"/>
  <c r="CR89" i="155"/>
  <c r="CP89" i="155"/>
  <c r="BW89" i="155"/>
  <c r="BV89" i="155"/>
  <c r="BT89" i="155"/>
  <c r="BS89" i="155"/>
  <c r="AU89" i="155"/>
  <c r="AI89" i="155" s="1"/>
  <c r="AS89" i="155"/>
  <c r="AQ89" i="155"/>
  <c r="AP89" i="155"/>
  <c r="AG89" i="155"/>
  <c r="AF89" i="155"/>
  <c r="AE89" i="155"/>
  <c r="AD89" i="155"/>
  <c r="AC89" i="155"/>
  <c r="AB89" i="155"/>
  <c r="AA89" i="155"/>
  <c r="B89" i="155"/>
  <c r="CR88" i="155"/>
  <c r="CP88" i="155"/>
  <c r="BW88" i="155"/>
  <c r="BV88" i="155"/>
  <c r="BT88" i="155"/>
  <c r="BS88" i="155"/>
  <c r="AU88" i="155"/>
  <c r="AI88" i="155" s="1"/>
  <c r="AS88" i="155"/>
  <c r="AQ88" i="155"/>
  <c r="AP88" i="155"/>
  <c r="AG88" i="155"/>
  <c r="AF88" i="155"/>
  <c r="AE88" i="155"/>
  <c r="AD88" i="155"/>
  <c r="AC88" i="155"/>
  <c r="AB88" i="155"/>
  <c r="AA88" i="155"/>
  <c r="B88" i="155"/>
  <c r="CR87" i="155"/>
  <c r="CP87" i="155"/>
  <c r="BW87" i="155"/>
  <c r="BV87" i="155"/>
  <c r="BT87" i="155"/>
  <c r="BS87" i="155"/>
  <c r="AU87" i="155"/>
  <c r="AI87" i="155" s="1"/>
  <c r="AS87" i="155"/>
  <c r="AQ87" i="155"/>
  <c r="AP87" i="155"/>
  <c r="AG87" i="155"/>
  <c r="AF87" i="155"/>
  <c r="AE87" i="155"/>
  <c r="AD87" i="155"/>
  <c r="AC87" i="155"/>
  <c r="AB87" i="155"/>
  <c r="AA87" i="155"/>
  <c r="B87" i="155"/>
  <c r="CR86" i="155"/>
  <c r="CP86" i="155"/>
  <c r="BW86" i="155"/>
  <c r="BV86" i="155"/>
  <c r="BT86" i="155"/>
  <c r="BS86" i="155"/>
  <c r="AU86" i="155"/>
  <c r="AI86" i="155" s="1"/>
  <c r="AS86" i="155"/>
  <c r="AQ86" i="155"/>
  <c r="AP86" i="155"/>
  <c r="AG86" i="155"/>
  <c r="AF86" i="155"/>
  <c r="AE86" i="155"/>
  <c r="AD86" i="155"/>
  <c r="AC86" i="155"/>
  <c r="AB86" i="155"/>
  <c r="AA86" i="155"/>
  <c r="B86" i="155"/>
  <c r="CR85" i="155"/>
  <c r="CP85" i="155"/>
  <c r="BW85" i="155"/>
  <c r="BV85" i="155"/>
  <c r="BT85" i="155"/>
  <c r="BS85" i="155"/>
  <c r="AW85" i="155"/>
  <c r="AV85" i="155"/>
  <c r="AU85" i="155"/>
  <c r="AI85" i="155" s="1"/>
  <c r="AS85" i="155"/>
  <c r="AQ85" i="155"/>
  <c r="AP85" i="155"/>
  <c r="AT85" i="155" s="1"/>
  <c r="AG85" i="155"/>
  <c r="AF85" i="155"/>
  <c r="AE85" i="155"/>
  <c r="AD85" i="155"/>
  <c r="AC85" i="155"/>
  <c r="AB85" i="155"/>
  <c r="AA85" i="155"/>
  <c r="B85" i="155"/>
  <c r="AY85" i="155" s="1"/>
  <c r="CR84" i="155"/>
  <c r="CP84" i="155"/>
  <c r="BW84" i="155"/>
  <c r="BV84" i="155"/>
  <c r="BT84" i="155"/>
  <c r="BS84" i="155"/>
  <c r="AU84" i="155"/>
  <c r="AI84" i="155" s="1"/>
  <c r="AS84" i="155"/>
  <c r="AQ84" i="155"/>
  <c r="AP84" i="155"/>
  <c r="AG84" i="155"/>
  <c r="AF84" i="155"/>
  <c r="AE84" i="155"/>
  <c r="AD84" i="155"/>
  <c r="AH84" i="155" s="1"/>
  <c r="AC84" i="155"/>
  <c r="AB84" i="155"/>
  <c r="AA84" i="155"/>
  <c r="B84" i="155"/>
  <c r="AL84" i="155" s="1"/>
  <c r="CR83" i="155"/>
  <c r="CP83" i="155"/>
  <c r="BW83" i="155"/>
  <c r="BV83" i="155"/>
  <c r="BT83" i="155"/>
  <c r="BS83" i="155"/>
  <c r="AU83" i="155"/>
  <c r="AI83" i="155" s="1"/>
  <c r="AS83" i="155"/>
  <c r="AQ83" i="155"/>
  <c r="AP83" i="155"/>
  <c r="AG83" i="155"/>
  <c r="AF83" i="155"/>
  <c r="AE83" i="155"/>
  <c r="AD83" i="155"/>
  <c r="AC83" i="155"/>
  <c r="AB83" i="155"/>
  <c r="AA83" i="155"/>
  <c r="B83" i="155"/>
  <c r="AY83" i="155" s="1"/>
  <c r="CR82" i="155"/>
  <c r="CP82" i="155"/>
  <c r="BW82" i="155"/>
  <c r="BV82" i="155"/>
  <c r="BT82" i="155"/>
  <c r="BS82" i="155"/>
  <c r="AU82" i="155"/>
  <c r="AI82" i="155" s="1"/>
  <c r="AS82" i="155"/>
  <c r="AQ82" i="155"/>
  <c r="AP82" i="155"/>
  <c r="AG82" i="155"/>
  <c r="AF82" i="155"/>
  <c r="AE82" i="155"/>
  <c r="AD82" i="155"/>
  <c r="AC82" i="155"/>
  <c r="AB82" i="155"/>
  <c r="AA82" i="155"/>
  <c r="B82" i="155"/>
  <c r="CR81" i="155"/>
  <c r="CP81" i="155"/>
  <c r="BW81" i="155"/>
  <c r="BV81" i="155"/>
  <c r="BT81" i="155"/>
  <c r="BS81" i="155"/>
  <c r="AU81" i="155"/>
  <c r="AI81" i="155" s="1"/>
  <c r="AS81" i="155"/>
  <c r="AQ81" i="155"/>
  <c r="AP81" i="155"/>
  <c r="AG81" i="155"/>
  <c r="AF81" i="155"/>
  <c r="AE81" i="155"/>
  <c r="AD81" i="155"/>
  <c r="AC81" i="155"/>
  <c r="AB81" i="155"/>
  <c r="AA81" i="155"/>
  <c r="B81" i="155"/>
  <c r="CR80" i="155"/>
  <c r="CP80" i="155"/>
  <c r="BW80" i="155"/>
  <c r="BV80" i="155"/>
  <c r="BT80" i="155"/>
  <c r="BS80" i="155"/>
  <c r="AU80" i="155"/>
  <c r="AI80" i="155" s="1"/>
  <c r="AS80" i="155"/>
  <c r="AQ80" i="155"/>
  <c r="AP80" i="155"/>
  <c r="AG80" i="155"/>
  <c r="AF80" i="155"/>
  <c r="AE80" i="155"/>
  <c r="AD80" i="155"/>
  <c r="AC80" i="155"/>
  <c r="AB80" i="155"/>
  <c r="AA80" i="155"/>
  <c r="B80" i="155"/>
  <c r="AN80" i="155" s="1"/>
  <c r="CR79" i="155"/>
  <c r="CP79" i="155"/>
  <c r="BW79" i="155"/>
  <c r="BV79" i="155"/>
  <c r="BT79" i="155"/>
  <c r="BS79" i="155"/>
  <c r="AU79" i="155"/>
  <c r="AI79" i="155" s="1"/>
  <c r="AS79" i="155"/>
  <c r="AQ79" i="155"/>
  <c r="AP79" i="155"/>
  <c r="AG79" i="155"/>
  <c r="AF79" i="155"/>
  <c r="AE79" i="155"/>
  <c r="AD79" i="155"/>
  <c r="AC79" i="155"/>
  <c r="AB79" i="155"/>
  <c r="AA79" i="155"/>
  <c r="B79" i="155"/>
  <c r="AY79" i="155" s="1"/>
  <c r="CR78" i="155"/>
  <c r="CP78" i="155"/>
  <c r="BW78" i="155"/>
  <c r="BV78" i="155"/>
  <c r="BT78" i="155"/>
  <c r="BS78" i="155"/>
  <c r="AU78" i="155"/>
  <c r="AI78" i="155" s="1"/>
  <c r="AS78" i="155"/>
  <c r="AQ78" i="155"/>
  <c r="AP78" i="155"/>
  <c r="AG78" i="155"/>
  <c r="AF78" i="155"/>
  <c r="AE78" i="155"/>
  <c r="AD78" i="155"/>
  <c r="AC78" i="155"/>
  <c r="AB78" i="155"/>
  <c r="AA78" i="155"/>
  <c r="B78" i="155"/>
  <c r="AY78" i="155" s="1"/>
  <c r="CR77" i="155"/>
  <c r="CP77" i="155"/>
  <c r="BW77" i="155"/>
  <c r="BV77" i="155"/>
  <c r="BT77" i="155"/>
  <c r="BS77" i="155"/>
  <c r="AU77" i="155"/>
  <c r="AI77" i="155" s="1"/>
  <c r="AS77" i="155"/>
  <c r="AQ77" i="155"/>
  <c r="AP77" i="155"/>
  <c r="AG77" i="155"/>
  <c r="AF77" i="155"/>
  <c r="AE77" i="155"/>
  <c r="AD77" i="155"/>
  <c r="AH77" i="155" s="1"/>
  <c r="AC77" i="155"/>
  <c r="AB77" i="155"/>
  <c r="AA77" i="155"/>
  <c r="B77" i="155"/>
  <c r="AK77" i="155" s="1"/>
  <c r="CR76" i="155"/>
  <c r="CP76" i="155"/>
  <c r="BW76" i="155"/>
  <c r="BV76" i="155"/>
  <c r="BT76" i="155"/>
  <c r="BS76" i="155"/>
  <c r="AU76" i="155"/>
  <c r="AI76" i="155" s="1"/>
  <c r="AS76" i="155"/>
  <c r="AQ76" i="155"/>
  <c r="AP76" i="155"/>
  <c r="AG76" i="155"/>
  <c r="AF76" i="155"/>
  <c r="AE76" i="155"/>
  <c r="AD76" i="155"/>
  <c r="AC76" i="155"/>
  <c r="AB76" i="155"/>
  <c r="AA76" i="155"/>
  <c r="B76" i="155"/>
  <c r="AM76" i="155" s="1"/>
  <c r="CR75" i="155"/>
  <c r="CP75" i="155"/>
  <c r="BW75" i="155"/>
  <c r="BV75" i="155"/>
  <c r="BT75" i="155"/>
  <c r="BS75" i="155"/>
  <c r="AU75" i="155"/>
  <c r="AI75" i="155" s="1"/>
  <c r="AS75" i="155"/>
  <c r="AQ75" i="155"/>
  <c r="AP75" i="155"/>
  <c r="AG75" i="155"/>
  <c r="AF75" i="155"/>
  <c r="AE75" i="155"/>
  <c r="AD75" i="155"/>
  <c r="AC75" i="155"/>
  <c r="AB75" i="155"/>
  <c r="AA75" i="155"/>
  <c r="B75" i="155"/>
  <c r="AY75" i="155" s="1"/>
  <c r="CR74" i="155"/>
  <c r="CP74" i="155"/>
  <c r="BW74" i="155"/>
  <c r="BV74" i="155"/>
  <c r="BT74" i="155"/>
  <c r="BS74" i="155"/>
  <c r="AU74" i="155"/>
  <c r="AI74" i="155" s="1"/>
  <c r="AS74" i="155"/>
  <c r="AQ74" i="155"/>
  <c r="AP74" i="155"/>
  <c r="AG74" i="155"/>
  <c r="AF74" i="155"/>
  <c r="AE74" i="155"/>
  <c r="AD74" i="155"/>
  <c r="AC74" i="155"/>
  <c r="AB74" i="155"/>
  <c r="AA74" i="155"/>
  <c r="B74" i="155"/>
  <c r="CR73" i="155"/>
  <c r="CP73" i="155"/>
  <c r="BW73" i="155"/>
  <c r="BV73" i="155"/>
  <c r="BT73" i="155"/>
  <c r="BS73" i="155"/>
  <c r="AU73" i="155"/>
  <c r="AI73" i="155" s="1"/>
  <c r="AS73" i="155"/>
  <c r="AQ73" i="155"/>
  <c r="AP73" i="155"/>
  <c r="AG73" i="155"/>
  <c r="AF73" i="155"/>
  <c r="AE73" i="155"/>
  <c r="AD73" i="155"/>
  <c r="AC73" i="155"/>
  <c r="AB73" i="155"/>
  <c r="AA73" i="155"/>
  <c r="B73" i="155"/>
  <c r="CR72" i="155"/>
  <c r="CP72" i="155"/>
  <c r="BW72" i="155"/>
  <c r="BV72" i="155"/>
  <c r="BT72" i="155"/>
  <c r="BS72" i="155"/>
  <c r="AU72" i="155"/>
  <c r="AI72" i="155" s="1"/>
  <c r="AS72" i="155"/>
  <c r="AQ72" i="155"/>
  <c r="AP72" i="155"/>
  <c r="AG72" i="155"/>
  <c r="AF72" i="155"/>
  <c r="AE72" i="155"/>
  <c r="AD72" i="155"/>
  <c r="AC72" i="155"/>
  <c r="AB72" i="155"/>
  <c r="AA72" i="155"/>
  <c r="B72" i="155"/>
  <c r="AY72" i="155" s="1"/>
  <c r="CR71" i="155"/>
  <c r="CP71" i="155"/>
  <c r="BW71" i="155"/>
  <c r="BV71" i="155"/>
  <c r="BT71" i="155"/>
  <c r="BS71" i="155"/>
  <c r="AU71" i="155"/>
  <c r="AI71" i="155" s="1"/>
  <c r="AS71" i="155"/>
  <c r="AQ71" i="155"/>
  <c r="AP71" i="155"/>
  <c r="AG71" i="155"/>
  <c r="AF71" i="155"/>
  <c r="AE71" i="155"/>
  <c r="AD71" i="155"/>
  <c r="AC71" i="155"/>
  <c r="AB71" i="155"/>
  <c r="AA71" i="155"/>
  <c r="B71" i="155"/>
  <c r="AL71" i="155" s="1"/>
  <c r="CR70" i="155"/>
  <c r="CP70" i="155"/>
  <c r="BW70" i="155"/>
  <c r="BV70" i="155"/>
  <c r="BT70" i="155"/>
  <c r="BS70" i="155"/>
  <c r="AU70" i="155"/>
  <c r="AI70" i="155" s="1"/>
  <c r="AS70" i="155"/>
  <c r="AQ70" i="155"/>
  <c r="AP70" i="155"/>
  <c r="AG70" i="155"/>
  <c r="AF70" i="155"/>
  <c r="AE70" i="155"/>
  <c r="AD70" i="155"/>
  <c r="AC70" i="155"/>
  <c r="AB70" i="155"/>
  <c r="AA70" i="155"/>
  <c r="B70" i="155"/>
  <c r="CR69" i="155"/>
  <c r="CP69" i="155"/>
  <c r="BW69" i="155"/>
  <c r="BV69" i="155"/>
  <c r="BT69" i="155"/>
  <c r="BS69" i="155"/>
  <c r="AU69" i="155"/>
  <c r="AI69" i="155" s="1"/>
  <c r="AS69" i="155"/>
  <c r="AQ69" i="155"/>
  <c r="AP69" i="155"/>
  <c r="AG69" i="155"/>
  <c r="AF69" i="155"/>
  <c r="AE69" i="155"/>
  <c r="AD69" i="155"/>
  <c r="AC69" i="155"/>
  <c r="AB69" i="155"/>
  <c r="AA69" i="155"/>
  <c r="B69" i="155"/>
  <c r="AL69" i="155" s="1"/>
  <c r="CR68" i="155"/>
  <c r="CP68" i="155"/>
  <c r="BW68" i="155"/>
  <c r="BV68" i="155"/>
  <c r="BT68" i="155"/>
  <c r="BS68" i="155"/>
  <c r="AU68" i="155"/>
  <c r="AI68" i="155" s="1"/>
  <c r="AS68" i="155"/>
  <c r="AQ68" i="155"/>
  <c r="AP68" i="155"/>
  <c r="AG68" i="155"/>
  <c r="AF68" i="155"/>
  <c r="AE68" i="155"/>
  <c r="AD68" i="155"/>
  <c r="AC68" i="155"/>
  <c r="AB68" i="155"/>
  <c r="AA68" i="155"/>
  <c r="B68" i="155"/>
  <c r="AY68" i="155" s="1"/>
  <c r="CR67" i="155"/>
  <c r="CP67" i="155"/>
  <c r="BW67" i="155"/>
  <c r="BV67" i="155"/>
  <c r="BT67" i="155"/>
  <c r="BS67" i="155"/>
  <c r="AU67" i="155"/>
  <c r="AI67" i="155" s="1"/>
  <c r="AS67" i="155"/>
  <c r="AQ67" i="155"/>
  <c r="AP67" i="155"/>
  <c r="AG67" i="155"/>
  <c r="AF67" i="155"/>
  <c r="AE67" i="155"/>
  <c r="AD67" i="155"/>
  <c r="AC67" i="155"/>
  <c r="AB67" i="155"/>
  <c r="AA67" i="155"/>
  <c r="B67" i="155"/>
  <c r="CR66" i="155"/>
  <c r="CP66" i="155"/>
  <c r="BW66" i="155"/>
  <c r="BV66" i="155"/>
  <c r="BT66" i="155"/>
  <c r="BS66" i="155"/>
  <c r="AU66" i="155"/>
  <c r="AI66" i="155" s="1"/>
  <c r="AS66" i="155"/>
  <c r="AQ66" i="155"/>
  <c r="AP66" i="155"/>
  <c r="AG66" i="155"/>
  <c r="AF66" i="155"/>
  <c r="AE66" i="155"/>
  <c r="AD66" i="155"/>
  <c r="AC66" i="155"/>
  <c r="AB66" i="155"/>
  <c r="AA66" i="155"/>
  <c r="B66" i="155"/>
  <c r="AN66" i="155" s="1"/>
  <c r="CR65" i="155"/>
  <c r="CP65" i="155"/>
  <c r="BW65" i="155"/>
  <c r="BV65" i="155"/>
  <c r="BT65" i="155"/>
  <c r="BS65" i="155"/>
  <c r="AU65" i="155"/>
  <c r="AI65" i="155" s="1"/>
  <c r="AS65" i="155"/>
  <c r="AQ65" i="155"/>
  <c r="AP65" i="155"/>
  <c r="AG65" i="155"/>
  <c r="AF65" i="155"/>
  <c r="AE65" i="155"/>
  <c r="AD65" i="155"/>
  <c r="AC65" i="155"/>
  <c r="AB65" i="155"/>
  <c r="AA65" i="155"/>
  <c r="B65" i="155"/>
  <c r="CR64" i="155"/>
  <c r="CP64" i="155"/>
  <c r="BW64" i="155"/>
  <c r="BV64" i="155"/>
  <c r="BT64" i="155"/>
  <c r="BS64" i="155"/>
  <c r="AU64" i="155"/>
  <c r="AI64" i="155" s="1"/>
  <c r="AS64" i="155"/>
  <c r="AQ64" i="155"/>
  <c r="AP64" i="155"/>
  <c r="AG64" i="155"/>
  <c r="AF64" i="155"/>
  <c r="AE64" i="155"/>
  <c r="AD64" i="155"/>
  <c r="AC64" i="155"/>
  <c r="AB64" i="155"/>
  <c r="AA64" i="155"/>
  <c r="B64" i="155"/>
  <c r="AY64" i="155" s="1"/>
  <c r="CR63" i="155"/>
  <c r="CP63" i="155"/>
  <c r="BW63" i="155"/>
  <c r="BV63" i="155"/>
  <c r="BT63" i="155"/>
  <c r="BS63" i="155"/>
  <c r="AU63" i="155"/>
  <c r="AI63" i="155" s="1"/>
  <c r="AS63" i="155"/>
  <c r="AQ63" i="155"/>
  <c r="AP63" i="155"/>
  <c r="AG63" i="155"/>
  <c r="AF63" i="155"/>
  <c r="AE63" i="155"/>
  <c r="AD63" i="155"/>
  <c r="AC63" i="155"/>
  <c r="AB63" i="155"/>
  <c r="AA63" i="155"/>
  <c r="B63" i="155"/>
  <c r="CR62" i="155"/>
  <c r="CP62" i="155"/>
  <c r="BW62" i="155"/>
  <c r="BV62" i="155"/>
  <c r="BT62" i="155"/>
  <c r="BS62" i="155"/>
  <c r="AU62" i="155"/>
  <c r="AI62" i="155" s="1"/>
  <c r="AS62" i="155"/>
  <c r="AQ62" i="155"/>
  <c r="AP62" i="155"/>
  <c r="AG62" i="155"/>
  <c r="AF62" i="155"/>
  <c r="AE62" i="155"/>
  <c r="AD62" i="155"/>
  <c r="AC62" i="155"/>
  <c r="AB62" i="155"/>
  <c r="AA62" i="155"/>
  <c r="B62" i="155"/>
  <c r="CR61" i="155"/>
  <c r="CP61" i="155"/>
  <c r="BW61" i="155"/>
  <c r="BV61" i="155"/>
  <c r="BT61" i="155"/>
  <c r="BS61" i="155"/>
  <c r="AU61" i="155"/>
  <c r="AS61" i="155"/>
  <c r="AQ61" i="155"/>
  <c r="AP61" i="155"/>
  <c r="AG61" i="155"/>
  <c r="AF61" i="155"/>
  <c r="AE61" i="155"/>
  <c r="AD61" i="155"/>
  <c r="AC61" i="155"/>
  <c r="AB61" i="155"/>
  <c r="AA61" i="155"/>
  <c r="B61" i="155"/>
  <c r="AL61" i="155" s="1"/>
  <c r="CR60" i="155"/>
  <c r="CP60" i="155"/>
  <c r="BW60" i="155"/>
  <c r="BV60" i="155"/>
  <c r="BT60" i="155"/>
  <c r="BS60" i="155"/>
  <c r="AU60" i="155"/>
  <c r="AI60" i="155" s="1"/>
  <c r="AS60" i="155"/>
  <c r="AQ60" i="155"/>
  <c r="AP60" i="155"/>
  <c r="AG60" i="155"/>
  <c r="AF60" i="155"/>
  <c r="AE60" i="155"/>
  <c r="AD60" i="155"/>
  <c r="AC60" i="155"/>
  <c r="AB60" i="155"/>
  <c r="AA60" i="155"/>
  <c r="B60" i="155"/>
  <c r="CR59" i="155"/>
  <c r="CP59" i="155"/>
  <c r="BW59" i="155"/>
  <c r="BV59" i="155"/>
  <c r="BT59" i="155"/>
  <c r="BS59" i="155"/>
  <c r="AU59" i="155"/>
  <c r="AI59" i="155" s="1"/>
  <c r="AS59" i="155"/>
  <c r="AQ59" i="155"/>
  <c r="AP59" i="155"/>
  <c r="AG59" i="155"/>
  <c r="AF59" i="155"/>
  <c r="AE59" i="155"/>
  <c r="AD59" i="155"/>
  <c r="AC59" i="155"/>
  <c r="AB59" i="155"/>
  <c r="AA59" i="155"/>
  <c r="B59" i="155"/>
  <c r="AL59" i="155" s="1"/>
  <c r="CR58" i="155"/>
  <c r="CP58" i="155"/>
  <c r="BW58" i="155"/>
  <c r="BV58" i="155"/>
  <c r="BT58" i="155"/>
  <c r="BS58" i="155"/>
  <c r="AU58" i="155"/>
  <c r="AI58" i="155" s="1"/>
  <c r="AS58" i="155"/>
  <c r="AQ58" i="155"/>
  <c r="AP58" i="155"/>
  <c r="AG58" i="155"/>
  <c r="AF58" i="155"/>
  <c r="AE58" i="155"/>
  <c r="AD58" i="155"/>
  <c r="AC58" i="155"/>
  <c r="AB58" i="155"/>
  <c r="AA58" i="155"/>
  <c r="B58" i="155"/>
  <c r="AY58" i="155" s="1"/>
  <c r="CR57" i="155"/>
  <c r="CP57" i="155"/>
  <c r="BW57" i="155"/>
  <c r="BV57" i="155"/>
  <c r="BT57" i="155"/>
  <c r="BS57" i="155"/>
  <c r="AU57" i="155"/>
  <c r="AI57" i="155" s="1"/>
  <c r="AS57" i="155"/>
  <c r="AQ57" i="155"/>
  <c r="AP57" i="155"/>
  <c r="AG57" i="155"/>
  <c r="AF57" i="155"/>
  <c r="AE57" i="155"/>
  <c r="AD57" i="155"/>
  <c r="AC57" i="155"/>
  <c r="AB57" i="155"/>
  <c r="AA57" i="155"/>
  <c r="B57" i="155"/>
  <c r="AW57" i="155" s="1"/>
  <c r="CR56" i="155"/>
  <c r="CP56" i="155"/>
  <c r="BW56" i="155"/>
  <c r="BV56" i="155"/>
  <c r="BT56" i="155"/>
  <c r="BS56" i="155"/>
  <c r="AU56" i="155"/>
  <c r="AI56" i="155" s="1"/>
  <c r="AS56" i="155"/>
  <c r="AQ56" i="155"/>
  <c r="AP56" i="155"/>
  <c r="AG56" i="155"/>
  <c r="AF56" i="155"/>
  <c r="AE56" i="155"/>
  <c r="AD56" i="155"/>
  <c r="AC56" i="155"/>
  <c r="AB56" i="155"/>
  <c r="AA56" i="155"/>
  <c r="B56" i="155"/>
  <c r="CR55" i="155"/>
  <c r="CP55" i="155"/>
  <c r="BW55" i="155"/>
  <c r="BV55" i="155"/>
  <c r="BT55" i="155"/>
  <c r="BS55" i="155"/>
  <c r="AU55" i="155"/>
  <c r="AI55" i="155" s="1"/>
  <c r="AS55" i="155"/>
  <c r="AQ55" i="155"/>
  <c r="AP55" i="155"/>
  <c r="AG55" i="155"/>
  <c r="AF55" i="155"/>
  <c r="AE55" i="155"/>
  <c r="AD55" i="155"/>
  <c r="AC55" i="155"/>
  <c r="AB55" i="155"/>
  <c r="AA55" i="155"/>
  <c r="B55" i="155"/>
  <c r="AN55" i="155" s="1"/>
  <c r="CR54" i="155"/>
  <c r="CP54" i="155"/>
  <c r="BW54" i="155"/>
  <c r="BV54" i="155"/>
  <c r="BT54" i="155"/>
  <c r="BS54" i="155"/>
  <c r="AU54" i="155"/>
  <c r="AI54" i="155" s="1"/>
  <c r="AS54" i="155"/>
  <c r="AQ54" i="155"/>
  <c r="AP54" i="155"/>
  <c r="AG54" i="155"/>
  <c r="AF54" i="155"/>
  <c r="AE54" i="155"/>
  <c r="AD54" i="155"/>
  <c r="AC54" i="155"/>
  <c r="AB54" i="155"/>
  <c r="AA54" i="155"/>
  <c r="B54" i="155"/>
  <c r="CV53" i="155"/>
  <c r="CQ11" i="155" s="1"/>
  <c r="CR53" i="155"/>
  <c r="CP53" i="155"/>
  <c r="BW53" i="155"/>
  <c r="BV53" i="155"/>
  <c r="BT53" i="155"/>
  <c r="BS53" i="155"/>
  <c r="AU53" i="155"/>
  <c r="AI53" i="155" s="1"/>
  <c r="AS53" i="155"/>
  <c r="AQ53" i="155"/>
  <c r="AP53" i="155"/>
  <c r="AG53" i="155"/>
  <c r="AF53" i="155"/>
  <c r="AE53" i="155"/>
  <c r="AD53" i="155"/>
  <c r="AC53" i="155"/>
  <c r="AB53" i="155"/>
  <c r="AA53" i="155"/>
  <c r="B53" i="155"/>
  <c r="AK53" i="155" s="1"/>
  <c r="CR52" i="155"/>
  <c r="CP52" i="155"/>
  <c r="BW52" i="155"/>
  <c r="BV52" i="155"/>
  <c r="BT52" i="155"/>
  <c r="BS52" i="155"/>
  <c r="AU52" i="155"/>
  <c r="AI52" i="155" s="1"/>
  <c r="AS52" i="155"/>
  <c r="AQ52" i="155"/>
  <c r="AP52" i="155"/>
  <c r="AG52" i="155"/>
  <c r="AF52" i="155"/>
  <c r="AE52" i="155"/>
  <c r="AD52" i="155"/>
  <c r="AC52" i="155"/>
  <c r="AB52" i="155"/>
  <c r="AA52" i="155"/>
  <c r="B52" i="155"/>
  <c r="AY52" i="155" s="1"/>
  <c r="CR51" i="155"/>
  <c r="CP51" i="155"/>
  <c r="BW51" i="155"/>
  <c r="BV51" i="155"/>
  <c r="BT51" i="155"/>
  <c r="BS51" i="155"/>
  <c r="AU51" i="155"/>
  <c r="AS51" i="155"/>
  <c r="AQ51" i="155"/>
  <c r="AP51" i="155"/>
  <c r="AG51" i="155"/>
  <c r="AF51" i="155"/>
  <c r="AE51" i="155"/>
  <c r="AD51" i="155"/>
  <c r="AC51" i="155"/>
  <c r="AB51" i="155"/>
  <c r="AA51" i="155"/>
  <c r="B51" i="155"/>
  <c r="AK51" i="155" s="1"/>
  <c r="CR50" i="155"/>
  <c r="CP50" i="155"/>
  <c r="BW50" i="155"/>
  <c r="BV50" i="155"/>
  <c r="BT50" i="155"/>
  <c r="BS50" i="155"/>
  <c r="AU50" i="155"/>
  <c r="AI50" i="155" s="1"/>
  <c r="AS50" i="155"/>
  <c r="AQ50" i="155"/>
  <c r="AP50" i="155"/>
  <c r="AG50" i="155"/>
  <c r="AF50" i="155"/>
  <c r="AE50" i="155"/>
  <c r="AD50" i="155"/>
  <c r="AC50" i="155"/>
  <c r="AB50" i="155"/>
  <c r="AA50" i="155"/>
  <c r="B50" i="155"/>
  <c r="CR49" i="155"/>
  <c r="CP49" i="155"/>
  <c r="BW49" i="155"/>
  <c r="BV49" i="155"/>
  <c r="BT49" i="155"/>
  <c r="BS49" i="155"/>
  <c r="AU49" i="155"/>
  <c r="AI49" i="155" s="1"/>
  <c r="AS49" i="155"/>
  <c r="AQ49" i="155"/>
  <c r="AP49" i="155"/>
  <c r="AG49" i="155"/>
  <c r="AF49" i="155"/>
  <c r="AE49" i="155"/>
  <c r="AD49" i="155"/>
  <c r="AC49" i="155"/>
  <c r="AB49" i="155"/>
  <c r="AA49" i="155"/>
  <c r="B49" i="155"/>
  <c r="AY49" i="155" s="1"/>
  <c r="CR48" i="155"/>
  <c r="CP48" i="155"/>
  <c r="BW48" i="155"/>
  <c r="BV48" i="155"/>
  <c r="BT48" i="155"/>
  <c r="BS48" i="155"/>
  <c r="AU48" i="155"/>
  <c r="AI48" i="155" s="1"/>
  <c r="AS48" i="155"/>
  <c r="AQ48" i="155"/>
  <c r="AP48" i="155"/>
  <c r="AG48" i="155"/>
  <c r="AF48" i="155"/>
  <c r="AE48" i="155"/>
  <c r="AD48" i="155"/>
  <c r="AC48" i="155"/>
  <c r="AB48" i="155"/>
  <c r="AA48" i="155"/>
  <c r="B48" i="155"/>
  <c r="AN48" i="155" s="1"/>
  <c r="CR47" i="155"/>
  <c r="CP47" i="155"/>
  <c r="BW47" i="155"/>
  <c r="BV47" i="155"/>
  <c r="BT47" i="155"/>
  <c r="BS47" i="155"/>
  <c r="AU47" i="155"/>
  <c r="AS47" i="155"/>
  <c r="AQ47" i="155"/>
  <c r="AP47" i="155"/>
  <c r="AG47" i="155"/>
  <c r="AF47" i="155"/>
  <c r="AE47" i="155"/>
  <c r="AD47" i="155"/>
  <c r="AC47" i="155"/>
  <c r="AB47" i="155"/>
  <c r="AA47" i="155"/>
  <c r="B47" i="155"/>
  <c r="AY47" i="155" s="1"/>
  <c r="CR46" i="155"/>
  <c r="CP46" i="155"/>
  <c r="BW46" i="155"/>
  <c r="BV46" i="155"/>
  <c r="BT46" i="155"/>
  <c r="BS46" i="155"/>
  <c r="AU46" i="155"/>
  <c r="AI46" i="155" s="1"/>
  <c r="AS46" i="155"/>
  <c r="AQ46" i="155"/>
  <c r="AP46" i="155"/>
  <c r="AG46" i="155"/>
  <c r="AF46" i="155"/>
  <c r="AE46" i="155"/>
  <c r="AD46" i="155"/>
  <c r="AC46" i="155"/>
  <c r="AB46" i="155"/>
  <c r="AA46" i="155"/>
  <c r="B46" i="155"/>
  <c r="AX46" i="155" s="1"/>
  <c r="CR45" i="155"/>
  <c r="CP45" i="155"/>
  <c r="BW45" i="155"/>
  <c r="BV45" i="155"/>
  <c r="BT45" i="155"/>
  <c r="BS45" i="155"/>
  <c r="AU45" i="155"/>
  <c r="AS45" i="155"/>
  <c r="AQ45" i="155"/>
  <c r="AP45" i="155"/>
  <c r="AG45" i="155"/>
  <c r="AF45" i="155"/>
  <c r="AE45" i="155"/>
  <c r="AD45" i="155"/>
  <c r="AC45" i="155"/>
  <c r="AB45" i="155"/>
  <c r="AA45" i="155"/>
  <c r="B45" i="155"/>
  <c r="AJ45" i="155" s="1"/>
  <c r="CR44" i="155"/>
  <c r="CP44" i="155"/>
  <c r="BW44" i="155"/>
  <c r="BV44" i="155"/>
  <c r="BT44" i="155"/>
  <c r="BS44" i="155"/>
  <c r="AU44" i="155"/>
  <c r="AI44" i="155" s="1"/>
  <c r="AS44" i="155"/>
  <c r="AQ44" i="155"/>
  <c r="AP44" i="155"/>
  <c r="AG44" i="155"/>
  <c r="AF44" i="155"/>
  <c r="AE44" i="155"/>
  <c r="AD44" i="155"/>
  <c r="AC44" i="155"/>
  <c r="AB44" i="155"/>
  <c r="AA44" i="155"/>
  <c r="B44" i="155"/>
  <c r="CR43" i="155"/>
  <c r="CP43" i="155"/>
  <c r="BW43" i="155"/>
  <c r="BV43" i="155"/>
  <c r="BT43" i="155"/>
  <c r="BS43" i="155"/>
  <c r="AU43" i="155"/>
  <c r="AI43" i="155" s="1"/>
  <c r="AS43" i="155"/>
  <c r="AQ43" i="155"/>
  <c r="AP43" i="155"/>
  <c r="AG43" i="155"/>
  <c r="AF43" i="155"/>
  <c r="AE43" i="155"/>
  <c r="AD43" i="155"/>
  <c r="AC43" i="155"/>
  <c r="AB43" i="155"/>
  <c r="AA43" i="155"/>
  <c r="B43" i="155"/>
  <c r="AY43" i="155" s="1"/>
  <c r="CR42" i="155"/>
  <c r="CP42" i="155"/>
  <c r="BW42" i="155"/>
  <c r="BV42" i="155"/>
  <c r="BT42" i="155"/>
  <c r="BS42" i="155"/>
  <c r="AU42" i="155"/>
  <c r="AI42" i="155" s="1"/>
  <c r="AS42" i="155"/>
  <c r="AQ42" i="155"/>
  <c r="AP42" i="155"/>
  <c r="AG42" i="155"/>
  <c r="AF42" i="155"/>
  <c r="AE42" i="155"/>
  <c r="AD42" i="155"/>
  <c r="AC42" i="155"/>
  <c r="AB42" i="155"/>
  <c r="AA42" i="155"/>
  <c r="B42" i="155"/>
  <c r="AJ42" i="155" s="1"/>
  <c r="CR41" i="155"/>
  <c r="CP41" i="155"/>
  <c r="BW41" i="155"/>
  <c r="BV41" i="155"/>
  <c r="BT41" i="155"/>
  <c r="BS41" i="155"/>
  <c r="AU41" i="155"/>
  <c r="AI41" i="155" s="1"/>
  <c r="AS41" i="155"/>
  <c r="AQ41" i="155"/>
  <c r="AP41" i="155"/>
  <c r="AG41" i="155"/>
  <c r="AF41" i="155"/>
  <c r="AE41" i="155"/>
  <c r="AD41" i="155"/>
  <c r="AC41" i="155"/>
  <c r="AB41" i="155"/>
  <c r="AA41" i="155"/>
  <c r="B41" i="155"/>
  <c r="AX41" i="155" s="1"/>
  <c r="CR40" i="155"/>
  <c r="CP40" i="155"/>
  <c r="BW40" i="155"/>
  <c r="BV40" i="155"/>
  <c r="BT40" i="155"/>
  <c r="BS40" i="155"/>
  <c r="AU40" i="155"/>
  <c r="AI40" i="155" s="1"/>
  <c r="AS40" i="155"/>
  <c r="AQ40" i="155"/>
  <c r="AP40" i="155"/>
  <c r="AG40" i="155"/>
  <c r="AF40" i="155"/>
  <c r="AE40" i="155"/>
  <c r="AD40" i="155"/>
  <c r="AC40" i="155"/>
  <c r="AB40" i="155"/>
  <c r="AA40" i="155"/>
  <c r="B40" i="155"/>
  <c r="AW40" i="155" s="1"/>
  <c r="CR39" i="155"/>
  <c r="CP39" i="155"/>
  <c r="BW39" i="155"/>
  <c r="BV39" i="155"/>
  <c r="BT39" i="155"/>
  <c r="BS39" i="155"/>
  <c r="AU39" i="155"/>
  <c r="AS39" i="155"/>
  <c r="AQ39" i="155"/>
  <c r="AP39" i="155"/>
  <c r="AG39" i="155"/>
  <c r="AF39" i="155"/>
  <c r="AE39" i="155"/>
  <c r="AD39" i="155"/>
  <c r="AC39" i="155"/>
  <c r="AB39" i="155"/>
  <c r="AA39" i="155"/>
  <c r="B39" i="155"/>
  <c r="AK39" i="155" s="1"/>
  <c r="CR38" i="155"/>
  <c r="CP38" i="155"/>
  <c r="BW38" i="155"/>
  <c r="BV38" i="155"/>
  <c r="BT38" i="155"/>
  <c r="BS38" i="155"/>
  <c r="AU38" i="155"/>
  <c r="AI38" i="155" s="1"/>
  <c r="AS38" i="155"/>
  <c r="AQ38" i="155"/>
  <c r="AP38" i="155"/>
  <c r="AG38" i="155"/>
  <c r="AF38" i="155"/>
  <c r="AE38" i="155"/>
  <c r="AD38" i="155"/>
  <c r="AC38" i="155"/>
  <c r="AB38" i="155"/>
  <c r="AA38" i="155"/>
  <c r="B38" i="155"/>
  <c r="AJ38" i="155" s="1"/>
  <c r="CR37" i="155"/>
  <c r="CP37" i="155"/>
  <c r="BW37" i="155"/>
  <c r="BV37" i="155"/>
  <c r="BT37" i="155"/>
  <c r="BS37" i="155"/>
  <c r="AU37" i="155"/>
  <c r="AI37" i="155" s="1"/>
  <c r="AS37" i="155"/>
  <c r="AQ37" i="155"/>
  <c r="AP37" i="155"/>
  <c r="AG37" i="155"/>
  <c r="AF37" i="155"/>
  <c r="AE37" i="155"/>
  <c r="AD37" i="155"/>
  <c r="AC37" i="155"/>
  <c r="AB37" i="155"/>
  <c r="AA37" i="155"/>
  <c r="B37" i="155"/>
  <c r="AY37" i="155" s="1"/>
  <c r="CR36" i="155"/>
  <c r="CP36" i="155"/>
  <c r="BW36" i="155"/>
  <c r="BV36" i="155"/>
  <c r="BT36" i="155"/>
  <c r="BS36" i="155"/>
  <c r="AU36" i="155"/>
  <c r="AI36" i="155" s="1"/>
  <c r="AS36" i="155"/>
  <c r="AQ36" i="155"/>
  <c r="AP36" i="155"/>
  <c r="AG36" i="155"/>
  <c r="AF36" i="155"/>
  <c r="AE36" i="155"/>
  <c r="AD36" i="155"/>
  <c r="AC36" i="155"/>
  <c r="AB36" i="155"/>
  <c r="AA36" i="155"/>
  <c r="B36" i="155"/>
  <c r="AY36" i="155" s="1"/>
  <c r="CR35" i="155"/>
  <c r="CP35" i="155"/>
  <c r="BW35" i="155"/>
  <c r="BV35" i="155"/>
  <c r="BT35" i="155"/>
  <c r="BS35" i="155"/>
  <c r="AU35" i="155"/>
  <c r="AS35" i="155"/>
  <c r="AQ35" i="155"/>
  <c r="AP35" i="155"/>
  <c r="AG35" i="155"/>
  <c r="AF35" i="155"/>
  <c r="AE35" i="155"/>
  <c r="AD35" i="155"/>
  <c r="AC35" i="155"/>
  <c r="AB35" i="155"/>
  <c r="AA35" i="155"/>
  <c r="B35" i="155"/>
  <c r="AK35" i="155" s="1"/>
  <c r="CR34" i="155"/>
  <c r="CP34" i="155"/>
  <c r="BW34" i="155"/>
  <c r="BV34" i="155"/>
  <c r="BT34" i="155"/>
  <c r="BS34" i="155"/>
  <c r="AU34" i="155"/>
  <c r="AS34" i="155"/>
  <c r="AQ34" i="155"/>
  <c r="AP34" i="155"/>
  <c r="AG34" i="155"/>
  <c r="AF34" i="155"/>
  <c r="AE34" i="155"/>
  <c r="AD34" i="155"/>
  <c r="AC34" i="155"/>
  <c r="AB34" i="155"/>
  <c r="AA34" i="155"/>
  <c r="B34" i="155"/>
  <c r="AJ34" i="155" s="1"/>
  <c r="CR33" i="155"/>
  <c r="CP33" i="155"/>
  <c r="BW33" i="155"/>
  <c r="BV33" i="155"/>
  <c r="BT33" i="155"/>
  <c r="BS33" i="155"/>
  <c r="AU33" i="155"/>
  <c r="AI33" i="155" s="1"/>
  <c r="AS33" i="155"/>
  <c r="AQ33" i="155"/>
  <c r="AP33" i="155"/>
  <c r="AG33" i="155"/>
  <c r="AF33" i="155"/>
  <c r="AE33" i="155"/>
  <c r="AD33" i="155"/>
  <c r="AC33" i="155"/>
  <c r="AB33" i="155"/>
  <c r="AA33" i="155"/>
  <c r="B33" i="155"/>
  <c r="CV32" i="155"/>
  <c r="CR32" i="155"/>
  <c r="CP32" i="155"/>
  <c r="BW32" i="155"/>
  <c r="BV32" i="155"/>
  <c r="BT32" i="155"/>
  <c r="BS32" i="155"/>
  <c r="AU32" i="155"/>
  <c r="AI32" i="155" s="1"/>
  <c r="AS32" i="155"/>
  <c r="AQ32" i="155"/>
  <c r="AP32" i="155"/>
  <c r="AG32" i="155"/>
  <c r="AF32" i="155"/>
  <c r="AE32" i="155"/>
  <c r="AD32" i="155"/>
  <c r="AC32" i="155"/>
  <c r="AB32" i="155"/>
  <c r="AA32" i="155"/>
  <c r="B32" i="155"/>
  <c r="AL32" i="155" s="1"/>
  <c r="CR31" i="155"/>
  <c r="CP31" i="155"/>
  <c r="BW31" i="155"/>
  <c r="BV31" i="155"/>
  <c r="BT31" i="155"/>
  <c r="BS31" i="155"/>
  <c r="AU31" i="155"/>
  <c r="AI31" i="155" s="1"/>
  <c r="AS31" i="155"/>
  <c r="AQ31" i="155"/>
  <c r="AP31" i="155"/>
  <c r="AG31" i="155"/>
  <c r="AF31" i="155"/>
  <c r="AE31" i="155"/>
  <c r="AD31" i="155"/>
  <c r="AC31" i="155"/>
  <c r="AB31" i="155"/>
  <c r="AA31" i="155"/>
  <c r="B31" i="155"/>
  <c r="AN31" i="155" s="1"/>
  <c r="CR30" i="155"/>
  <c r="CP30" i="155"/>
  <c r="BW30" i="155"/>
  <c r="BV30" i="155"/>
  <c r="BT30" i="155"/>
  <c r="BS30" i="155"/>
  <c r="AU30" i="155"/>
  <c r="AI30" i="155" s="1"/>
  <c r="AS30" i="155"/>
  <c r="AQ30" i="155"/>
  <c r="AP30" i="155"/>
  <c r="AG30" i="155"/>
  <c r="AF30" i="155"/>
  <c r="AE30" i="155"/>
  <c r="AD30" i="155"/>
  <c r="AC30" i="155"/>
  <c r="AB30" i="155"/>
  <c r="AA30" i="155"/>
  <c r="B30" i="155"/>
  <c r="CR29" i="155"/>
  <c r="CP29" i="155"/>
  <c r="BW29" i="155"/>
  <c r="BV29" i="155"/>
  <c r="BT29" i="155"/>
  <c r="BS29" i="155"/>
  <c r="AU29" i="155"/>
  <c r="AI29" i="155" s="1"/>
  <c r="AS29" i="155"/>
  <c r="AQ29" i="155"/>
  <c r="AP29" i="155"/>
  <c r="AG29" i="155"/>
  <c r="AF29" i="155"/>
  <c r="AE29" i="155"/>
  <c r="AD29" i="155"/>
  <c r="AC29" i="155"/>
  <c r="AB29" i="155"/>
  <c r="AA29" i="155"/>
  <c r="B29" i="155"/>
  <c r="AN29" i="155" s="1"/>
  <c r="CR28" i="155"/>
  <c r="CP28" i="155"/>
  <c r="BW28" i="155"/>
  <c r="BV28" i="155"/>
  <c r="BT28" i="155"/>
  <c r="BS28" i="155"/>
  <c r="AU28" i="155"/>
  <c r="AI28" i="155" s="1"/>
  <c r="AS28" i="155"/>
  <c r="AQ28" i="155"/>
  <c r="AP28" i="155"/>
  <c r="AG28" i="155"/>
  <c r="AF28" i="155"/>
  <c r="AE28" i="155"/>
  <c r="AD28" i="155"/>
  <c r="AC28" i="155"/>
  <c r="AB28" i="155"/>
  <c r="AA28" i="155"/>
  <c r="B28" i="155"/>
  <c r="CR27" i="155"/>
  <c r="CP27" i="155"/>
  <c r="BW27" i="155"/>
  <c r="BV27" i="155"/>
  <c r="BT27" i="155"/>
  <c r="BS27" i="155"/>
  <c r="AU27" i="155"/>
  <c r="AI27" i="155" s="1"/>
  <c r="AS27" i="155"/>
  <c r="AQ27" i="155"/>
  <c r="AP27" i="155"/>
  <c r="AG27" i="155"/>
  <c r="AF27" i="155"/>
  <c r="AE27" i="155"/>
  <c r="AD27" i="155"/>
  <c r="AC27" i="155"/>
  <c r="AB27" i="155"/>
  <c r="AA27" i="155"/>
  <c r="B27" i="155"/>
  <c r="AN27" i="155" s="1"/>
  <c r="CR26" i="155"/>
  <c r="CP26" i="155"/>
  <c r="BW26" i="155"/>
  <c r="BV26" i="155"/>
  <c r="BT26" i="155"/>
  <c r="BS26" i="155"/>
  <c r="AU26" i="155"/>
  <c r="AI26" i="155" s="1"/>
  <c r="AS26" i="155"/>
  <c r="AQ26" i="155"/>
  <c r="AP26" i="155"/>
  <c r="AG26" i="155"/>
  <c r="AF26" i="155"/>
  <c r="AE26" i="155"/>
  <c r="AD26" i="155"/>
  <c r="AC26" i="155"/>
  <c r="AB26" i="155"/>
  <c r="AA26" i="155"/>
  <c r="B26" i="155"/>
  <c r="CR25" i="155"/>
  <c r="CP25" i="155"/>
  <c r="BW25" i="155"/>
  <c r="BV25" i="155"/>
  <c r="BT25" i="155"/>
  <c r="BS25" i="155"/>
  <c r="AU25" i="155"/>
  <c r="AI25" i="155" s="1"/>
  <c r="AS25" i="155"/>
  <c r="AQ25" i="155"/>
  <c r="AP25" i="155"/>
  <c r="AG25" i="155"/>
  <c r="AF25" i="155"/>
  <c r="AE25" i="155"/>
  <c r="AD25" i="155"/>
  <c r="AC25" i="155"/>
  <c r="AB25" i="155"/>
  <c r="AA25" i="155"/>
  <c r="B25" i="155"/>
  <c r="AN25" i="155" s="1"/>
  <c r="CR24" i="155"/>
  <c r="CP24" i="155"/>
  <c r="BW24" i="155"/>
  <c r="BV24" i="155"/>
  <c r="BT24" i="155"/>
  <c r="BS24" i="155"/>
  <c r="AU24" i="155"/>
  <c r="AI24" i="155" s="1"/>
  <c r="AS24" i="155"/>
  <c r="AQ24" i="155"/>
  <c r="AP24" i="155"/>
  <c r="AG24" i="155"/>
  <c r="AF24" i="155"/>
  <c r="AE24" i="155"/>
  <c r="AD24" i="155"/>
  <c r="AC24" i="155"/>
  <c r="AB24" i="155"/>
  <c r="AA24" i="155"/>
  <c r="B24" i="155"/>
  <c r="AN24" i="155" s="1"/>
  <c r="CR23" i="155"/>
  <c r="CP23" i="155"/>
  <c r="BW23" i="155"/>
  <c r="BV23" i="155"/>
  <c r="BT23" i="155"/>
  <c r="BS23" i="155"/>
  <c r="AU23" i="155"/>
  <c r="AI23" i="155" s="1"/>
  <c r="AS23" i="155"/>
  <c r="AQ23" i="155"/>
  <c r="AP23" i="155"/>
  <c r="AG23" i="155"/>
  <c r="AF23" i="155"/>
  <c r="AE23" i="155"/>
  <c r="AD23" i="155"/>
  <c r="AC23" i="155"/>
  <c r="AB23" i="155"/>
  <c r="AA23" i="155"/>
  <c r="B23" i="155"/>
  <c r="AN23" i="155" s="1"/>
  <c r="CR22" i="155"/>
  <c r="CP22" i="155"/>
  <c r="BW22" i="155"/>
  <c r="BV22" i="155"/>
  <c r="BT22" i="155"/>
  <c r="BS22" i="155"/>
  <c r="AU22" i="155"/>
  <c r="AI22" i="155" s="1"/>
  <c r="AS22" i="155"/>
  <c r="AQ22" i="155"/>
  <c r="AP22" i="155"/>
  <c r="AG22" i="155"/>
  <c r="AF22" i="155"/>
  <c r="AE22" i="155"/>
  <c r="AD22" i="155"/>
  <c r="AC22" i="155"/>
  <c r="AB22" i="155"/>
  <c r="AA22" i="155"/>
  <c r="B22" i="155"/>
  <c r="CR21" i="155"/>
  <c r="CP21" i="155"/>
  <c r="BW21" i="155"/>
  <c r="BV21" i="155"/>
  <c r="BT21" i="155"/>
  <c r="BS21" i="155"/>
  <c r="AU21" i="155"/>
  <c r="AI21" i="155" s="1"/>
  <c r="AS21" i="155"/>
  <c r="AQ21" i="155"/>
  <c r="AP21" i="155"/>
  <c r="AG21" i="155"/>
  <c r="AF21" i="155"/>
  <c r="AE21" i="155"/>
  <c r="AD21" i="155"/>
  <c r="AC21" i="155"/>
  <c r="AB21" i="155"/>
  <c r="AA21" i="155"/>
  <c r="B21" i="155"/>
  <c r="AN21" i="155" s="1"/>
  <c r="CR20" i="155"/>
  <c r="CP20" i="155"/>
  <c r="BW20" i="155"/>
  <c r="BV20" i="155"/>
  <c r="BT20" i="155"/>
  <c r="BS20" i="155"/>
  <c r="AU20" i="155"/>
  <c r="AI20" i="155" s="1"/>
  <c r="AS20" i="155"/>
  <c r="AQ20" i="155"/>
  <c r="AP20" i="155"/>
  <c r="AG20" i="155"/>
  <c r="AF20" i="155"/>
  <c r="AE20" i="155"/>
  <c r="AD20" i="155"/>
  <c r="AC20" i="155"/>
  <c r="AB20" i="155"/>
  <c r="AA20" i="155"/>
  <c r="B20" i="155"/>
  <c r="CR19" i="155"/>
  <c r="CP19" i="155"/>
  <c r="BW19" i="155"/>
  <c r="BV19" i="155"/>
  <c r="BT19" i="155"/>
  <c r="BS19" i="155"/>
  <c r="AU19" i="155"/>
  <c r="AI19" i="155" s="1"/>
  <c r="AS19" i="155"/>
  <c r="AQ19" i="155"/>
  <c r="AP19" i="155"/>
  <c r="AG19" i="155"/>
  <c r="AF19" i="155"/>
  <c r="AE19" i="155"/>
  <c r="AD19" i="155"/>
  <c r="AC19" i="155"/>
  <c r="AB19" i="155"/>
  <c r="AA19" i="155"/>
  <c r="B19" i="155"/>
  <c r="AN19" i="155" s="1"/>
  <c r="CR18" i="155"/>
  <c r="CP18" i="155"/>
  <c r="BW18" i="155"/>
  <c r="BV18" i="155"/>
  <c r="BT18" i="155"/>
  <c r="BS18" i="155"/>
  <c r="AU18" i="155"/>
  <c r="AI18" i="155" s="1"/>
  <c r="AS18" i="155"/>
  <c r="AQ18" i="155"/>
  <c r="AP18" i="155"/>
  <c r="AG18" i="155"/>
  <c r="AF18" i="155"/>
  <c r="AE18" i="155"/>
  <c r="AD18" i="155"/>
  <c r="AC18" i="155"/>
  <c r="AB18" i="155"/>
  <c r="AA18" i="155"/>
  <c r="B18" i="155"/>
  <c r="CR17" i="155"/>
  <c r="CP17" i="155"/>
  <c r="BW17" i="155"/>
  <c r="BV17" i="155"/>
  <c r="BT17" i="155"/>
  <c r="BS17" i="155"/>
  <c r="AU17" i="155"/>
  <c r="AI17" i="155" s="1"/>
  <c r="AS17" i="155"/>
  <c r="AQ17" i="155"/>
  <c r="AP17" i="155"/>
  <c r="AG17" i="155"/>
  <c r="AF17" i="155"/>
  <c r="AE17" i="155"/>
  <c r="AD17" i="155"/>
  <c r="AC17" i="155"/>
  <c r="AB17" i="155"/>
  <c r="AA17" i="155"/>
  <c r="B17" i="155"/>
  <c r="AN17" i="155" s="1"/>
  <c r="CR16" i="155"/>
  <c r="CP16" i="155"/>
  <c r="BW16" i="155"/>
  <c r="BV16" i="155"/>
  <c r="BT16" i="155"/>
  <c r="BS16" i="155"/>
  <c r="AU16" i="155"/>
  <c r="AI16" i="155" s="1"/>
  <c r="AS16" i="155"/>
  <c r="AQ16" i="155"/>
  <c r="AP16" i="155"/>
  <c r="AG16" i="155"/>
  <c r="AF16" i="155"/>
  <c r="AE16" i="155"/>
  <c r="AD16" i="155"/>
  <c r="AC16" i="155"/>
  <c r="AB16" i="155"/>
  <c r="AA16" i="155"/>
  <c r="B16" i="155"/>
  <c r="CR15" i="155"/>
  <c r="CP15" i="155"/>
  <c r="BW15" i="155"/>
  <c r="BV15" i="155"/>
  <c r="BT15" i="155"/>
  <c r="BS15" i="155"/>
  <c r="BK15" i="155"/>
  <c r="BK16" i="155" s="1"/>
  <c r="AU15" i="155"/>
  <c r="AS15" i="155"/>
  <c r="AQ15" i="155"/>
  <c r="AP15" i="155"/>
  <c r="AG15" i="155"/>
  <c r="AF15" i="155"/>
  <c r="AE15" i="155"/>
  <c r="AD15" i="155"/>
  <c r="AC15" i="155"/>
  <c r="AB15" i="155"/>
  <c r="AA15" i="155"/>
  <c r="B15" i="155"/>
  <c r="AN15" i="155" s="1"/>
  <c r="CR14" i="155"/>
  <c r="CQ14" i="155" a="1"/>
  <c r="CQ14" i="155" s="1"/>
  <c r="CS14" i="155" s="1"/>
  <c r="CP14" i="155"/>
  <c r="BW14" i="155"/>
  <c r="BV14" i="155"/>
  <c r="BT14" i="155"/>
  <c r="BS14" i="155"/>
  <c r="BR14" i="155" a="1"/>
  <c r="BR14" i="155" s="1"/>
  <c r="BJ14" i="155"/>
  <c r="BJ15" i="155" s="1"/>
  <c r="BJ16" i="155" s="1"/>
  <c r="AU14" i="155"/>
  <c r="AI14" i="155" s="1"/>
  <c r="AC14" i="155"/>
  <c r="AB14" i="155"/>
  <c r="AA14" i="155"/>
  <c r="B14" i="155"/>
  <c r="AZ14" i="155" s="1"/>
  <c r="BA12" i="155"/>
  <c r="BA144" i="155" s="1"/>
  <c r="BL11" i="155"/>
  <c r="BW4" i="155"/>
  <c r="CI3" i="155"/>
  <c r="CK3" i="155" s="1"/>
  <c r="BW3" i="155"/>
  <c r="BJ20" i="158" l="1"/>
  <c r="BN19" i="158"/>
  <c r="BP19" i="158" s="1"/>
  <c r="BL19" i="158"/>
  <c r="BO18" i="158"/>
  <c r="BQ18" i="158" s="1"/>
  <c r="BK21" i="158"/>
  <c r="CR20" i="158" a="1"/>
  <c r="CR20" i="158" s="1"/>
  <c r="CT20" i="158" s="1"/>
  <c r="BR20" i="158" a="1"/>
  <c r="BR20" i="158" s="1"/>
  <c r="BU20" i="158" s="1"/>
  <c r="BO16" i="157"/>
  <c r="BQ16" i="157" s="1"/>
  <c r="BR19" i="157" a="1"/>
  <c r="BR19" i="157" s="1"/>
  <c r="BU19" i="157" s="1"/>
  <c r="CR19" i="157" a="1"/>
  <c r="CR19" i="157" s="1"/>
  <c r="CT19" i="157" s="1"/>
  <c r="BK20" i="157"/>
  <c r="BN17" i="157"/>
  <c r="BP17" i="157" s="1"/>
  <c r="BL17" i="157"/>
  <c r="BJ18" i="157"/>
  <c r="BO16" i="156"/>
  <c r="BQ16" i="156" s="1"/>
  <c r="BJ18" i="156"/>
  <c r="BN17" i="156"/>
  <c r="BP17" i="156" s="1"/>
  <c r="BL17" i="156"/>
  <c r="CR19" i="156" a="1"/>
  <c r="CR19" i="156" s="1"/>
  <c r="CT19" i="156" s="1"/>
  <c r="BR19" i="156" a="1"/>
  <c r="BR19" i="156" s="1"/>
  <c r="BU19" i="156" s="1"/>
  <c r="BK20" i="156"/>
  <c r="BA34" i="155"/>
  <c r="AH133" i="155"/>
  <c r="AH151" i="155"/>
  <c r="AZ149" i="155"/>
  <c r="AH87" i="155"/>
  <c r="AO87" i="155" s="1"/>
  <c r="AZ154" i="155"/>
  <c r="AH129" i="155"/>
  <c r="AT87" i="155"/>
  <c r="AT95" i="155"/>
  <c r="AT122" i="155"/>
  <c r="AH161" i="155"/>
  <c r="AN92" i="155"/>
  <c r="AT144" i="155"/>
  <c r="AV131" i="155"/>
  <c r="AN142" i="155"/>
  <c r="AT97" i="155"/>
  <c r="AT138" i="155"/>
  <c r="AH123" i="155"/>
  <c r="AH136" i="155"/>
  <c r="AH86" i="155"/>
  <c r="AH91" i="155"/>
  <c r="AH99" i="155"/>
  <c r="AZ143" i="155"/>
  <c r="AL94" i="155"/>
  <c r="AT110" i="155"/>
  <c r="AV113" i="155"/>
  <c r="AH145" i="155"/>
  <c r="AJ152" i="155"/>
  <c r="AM94" i="155"/>
  <c r="AH125" i="155"/>
  <c r="AO125" i="155" s="1"/>
  <c r="AH150" i="155"/>
  <c r="AY102" i="155"/>
  <c r="AO130" i="155"/>
  <c r="AO157" i="155"/>
  <c r="AZ102" i="155"/>
  <c r="AH107" i="155"/>
  <c r="AO107" i="155" s="1"/>
  <c r="AT115" i="155"/>
  <c r="AM121" i="155"/>
  <c r="AJ157" i="155"/>
  <c r="AH162" i="155"/>
  <c r="AJ107" i="155"/>
  <c r="AT130" i="155"/>
  <c r="AT145" i="155"/>
  <c r="AL157" i="155"/>
  <c r="AV94" i="155"/>
  <c r="AH96" i="155"/>
  <c r="AK107" i="155"/>
  <c r="AT121" i="155"/>
  <c r="AZ121" i="155" s="1"/>
  <c r="AW136" i="155"/>
  <c r="AN157" i="155"/>
  <c r="AN107" i="155"/>
  <c r="AY136" i="155"/>
  <c r="AH148" i="155"/>
  <c r="AT68" i="155"/>
  <c r="AH80" i="155"/>
  <c r="AO80" i="155" s="1"/>
  <c r="AH85" i="155"/>
  <c r="AO85" i="155" s="1"/>
  <c r="AN112" i="155"/>
  <c r="AZ114" i="155"/>
  <c r="AO135" i="155"/>
  <c r="AH153" i="155"/>
  <c r="AM85" i="155"/>
  <c r="AH90" i="155"/>
  <c r="AT101" i="155"/>
  <c r="AW104" i="155"/>
  <c r="AT112" i="155"/>
  <c r="AH160" i="155"/>
  <c r="AN85" i="155"/>
  <c r="AH106" i="155"/>
  <c r="AH135" i="155"/>
  <c r="AY96" i="155"/>
  <c r="AY104" i="155"/>
  <c r="AH146" i="155"/>
  <c r="AO146" i="155" s="1"/>
  <c r="AT160" i="155"/>
  <c r="AH98" i="155"/>
  <c r="AO98" i="155" s="1"/>
  <c r="AK116" i="155"/>
  <c r="AH118" i="155"/>
  <c r="AH104" i="155"/>
  <c r="AH110" i="155"/>
  <c r="AM116" i="155"/>
  <c r="AT125" i="155"/>
  <c r="AJ98" i="155"/>
  <c r="AV135" i="155"/>
  <c r="AK98" i="155"/>
  <c r="AX125" i="155"/>
  <c r="AL163" i="155"/>
  <c r="AT63" i="155"/>
  <c r="AH88" i="155"/>
  <c r="AY125" i="155"/>
  <c r="AM163" i="155"/>
  <c r="AH124" i="155"/>
  <c r="AY135" i="155"/>
  <c r="AH140" i="155"/>
  <c r="AN163" i="155"/>
  <c r="AL107" i="155"/>
  <c r="AT120" i="155"/>
  <c r="AT163" i="155"/>
  <c r="AZ163" i="155" s="1"/>
  <c r="AT91" i="155"/>
  <c r="AM107" i="155"/>
  <c r="AT113" i="155"/>
  <c r="AZ113" i="155" s="1"/>
  <c r="AJ130" i="155"/>
  <c r="BA130" i="155" s="1"/>
  <c r="AN146" i="155"/>
  <c r="AT148" i="155"/>
  <c r="AJ94" i="155"/>
  <c r="AH122" i="155"/>
  <c r="AO122" i="155" s="1"/>
  <c r="AK130" i="155"/>
  <c r="AT88" i="155"/>
  <c r="AK94" i="155"/>
  <c r="AH103" i="155"/>
  <c r="AO103" i="155" s="1"/>
  <c r="AT107" i="155"/>
  <c r="AZ107" i="155" s="1"/>
  <c r="AL130" i="155"/>
  <c r="AH134" i="155"/>
  <c r="AH142" i="155"/>
  <c r="AH126" i="155"/>
  <c r="AT128" i="155"/>
  <c r="AM130" i="155"/>
  <c r="AH132" i="155"/>
  <c r="AM157" i="155"/>
  <c r="AH97" i="155"/>
  <c r="AH115" i="155"/>
  <c r="AT140" i="155"/>
  <c r="AV146" i="155"/>
  <c r="AN94" i="155"/>
  <c r="AH93" i="155"/>
  <c r="AO93" i="155" s="1"/>
  <c r="AT94" i="155"/>
  <c r="AZ94" i="155" s="1"/>
  <c r="AL103" i="155"/>
  <c r="AV107" i="155"/>
  <c r="AJ115" i="155"/>
  <c r="AT134" i="155"/>
  <c r="AW146" i="155"/>
  <c r="AT153" i="155"/>
  <c r="AZ153" i="155" s="1"/>
  <c r="AT155" i="155"/>
  <c r="AT157" i="155"/>
  <c r="AZ157" i="155" s="1"/>
  <c r="AM103" i="155"/>
  <c r="AH109" i="155"/>
  <c r="AT124" i="155"/>
  <c r="AX146" i="155"/>
  <c r="AN103" i="155"/>
  <c r="AH117" i="155"/>
  <c r="AH119" i="155"/>
  <c r="AO119" i="155" s="1"/>
  <c r="AK136" i="155"/>
  <c r="AY146" i="155"/>
  <c r="AO162" i="155"/>
  <c r="AT126" i="155"/>
  <c r="AT132" i="155"/>
  <c r="AO136" i="155"/>
  <c r="AZ144" i="155"/>
  <c r="AV157" i="155"/>
  <c r="AT93" i="155"/>
  <c r="AZ93" i="155" s="1"/>
  <c r="AW94" i="155"/>
  <c r="AT103" i="155"/>
  <c r="AZ103" i="155" s="1"/>
  <c r="AT109" i="155"/>
  <c r="AZ109" i="155" s="1"/>
  <c r="AT136" i="155"/>
  <c r="AZ136" i="155" s="1"/>
  <c r="AX142" i="155"/>
  <c r="AV153" i="155"/>
  <c r="AW157" i="155"/>
  <c r="AT90" i="155"/>
  <c r="AZ90" i="155" s="1"/>
  <c r="AX94" i="155"/>
  <c r="AH102" i="155"/>
  <c r="AH121" i="155"/>
  <c r="AO121" i="155" s="1"/>
  <c r="AW153" i="155"/>
  <c r="AX157" i="155"/>
  <c r="AM119" i="155"/>
  <c r="AW124" i="155"/>
  <c r="AH141" i="155"/>
  <c r="AO141" i="155" s="1"/>
  <c r="AX153" i="155"/>
  <c r="AY157" i="155"/>
  <c r="AX90" i="155"/>
  <c r="AT79" i="155"/>
  <c r="AT84" i="155"/>
  <c r="AH147" i="155"/>
  <c r="AH131" i="155"/>
  <c r="AO131" i="155" s="1"/>
  <c r="AH76" i="155"/>
  <c r="AJ121" i="155"/>
  <c r="AH139" i="155"/>
  <c r="AO139" i="155" s="1"/>
  <c r="AJ141" i="155"/>
  <c r="AH143" i="155"/>
  <c r="AH89" i="155"/>
  <c r="AH114" i="155"/>
  <c r="AO114" i="155" s="1"/>
  <c r="AK121" i="155"/>
  <c r="AL141" i="155"/>
  <c r="AJ92" i="155"/>
  <c r="AH105" i="155"/>
  <c r="AM111" i="155"/>
  <c r="AL121" i="155"/>
  <c r="AT129" i="155"/>
  <c r="AZ129" i="155" s="1"/>
  <c r="AH108" i="155"/>
  <c r="AN111" i="155"/>
  <c r="AT147" i="155"/>
  <c r="AJ135" i="155"/>
  <c r="AT76" i="155"/>
  <c r="AT81" i="155"/>
  <c r="AL92" i="155"/>
  <c r="AT99" i="155"/>
  <c r="AO111" i="155"/>
  <c r="AN121" i="155"/>
  <c r="AK135" i="155"/>
  <c r="AT141" i="155"/>
  <c r="AZ141" i="155" s="1"/>
  <c r="AT143" i="155"/>
  <c r="AK92" i="155"/>
  <c r="AT89" i="155"/>
  <c r="AZ89" i="155" s="1"/>
  <c r="AM92" i="155"/>
  <c r="AT111" i="155"/>
  <c r="AZ111" i="155" s="1"/>
  <c r="AT114" i="155"/>
  <c r="AH116" i="155"/>
  <c r="AO116" i="155" s="1"/>
  <c r="AT123" i="155"/>
  <c r="AL135" i="155"/>
  <c r="AH137" i="155"/>
  <c r="AT139" i="155"/>
  <c r="AT158" i="155"/>
  <c r="AH83" i="155"/>
  <c r="AH79" i="155"/>
  <c r="AO79" i="155" s="1"/>
  <c r="AH69" i="155"/>
  <c r="AO69" i="155" s="1"/>
  <c r="AH81" i="155"/>
  <c r="AO81" i="155" s="1"/>
  <c r="AM81" i="155"/>
  <c r="AN81" i="155"/>
  <c r="AH78" i="155"/>
  <c r="AO78" i="155" s="1"/>
  <c r="AT83" i="155"/>
  <c r="AT59" i="155"/>
  <c r="AZ59" i="155" s="1"/>
  <c r="AT77" i="155"/>
  <c r="AZ77" i="155" s="1"/>
  <c r="AT73" i="155"/>
  <c r="AZ73" i="155" s="1"/>
  <c r="AG9" i="1"/>
  <c r="AH9" i="1" s="1"/>
  <c r="BA45" i="155"/>
  <c r="BA42" i="155"/>
  <c r="BA38" i="155"/>
  <c r="AH73" i="155"/>
  <c r="AT33" i="155"/>
  <c r="AZ33" i="155" s="1"/>
  <c r="AH64" i="155"/>
  <c r="AO64" i="155" s="1"/>
  <c r="AT66" i="155"/>
  <c r="AH75" i="155"/>
  <c r="AO75" i="155" s="1"/>
  <c r="AT70" i="155"/>
  <c r="AZ70" i="155" s="1"/>
  <c r="AT75" i="155"/>
  <c r="AH67" i="155"/>
  <c r="AO67" i="155" s="1"/>
  <c r="AH72" i="155"/>
  <c r="AO72" i="155" s="1"/>
  <c r="AT62" i="155"/>
  <c r="AZ62" i="155" s="1"/>
  <c r="AT72" i="155"/>
  <c r="AZ72" i="155" s="1"/>
  <c r="AT22" i="155"/>
  <c r="AZ22" i="155" s="1"/>
  <c r="AT49" i="155"/>
  <c r="AZ49" i="155" s="1"/>
  <c r="AT54" i="155"/>
  <c r="AZ54" i="155" s="1"/>
  <c r="AT64" i="155"/>
  <c r="AZ64" i="155" s="1"/>
  <c r="AH66" i="155"/>
  <c r="AO66" i="155" s="1"/>
  <c r="AH71" i="155"/>
  <c r="AW39" i="155"/>
  <c r="AT16" i="155"/>
  <c r="AZ16" i="155" s="1"/>
  <c r="AH63" i="155"/>
  <c r="AO63" i="155" s="1"/>
  <c r="AY39" i="155"/>
  <c r="AW61" i="155"/>
  <c r="AW69" i="155"/>
  <c r="AT30" i="155"/>
  <c r="AZ30" i="155" s="1"/>
  <c r="AY61" i="155"/>
  <c r="AX69" i="155"/>
  <c r="AY69" i="155"/>
  <c r="AX64" i="155"/>
  <c r="AH27" i="155"/>
  <c r="AO27" i="155" s="1"/>
  <c r="AJ55" i="155"/>
  <c r="BA55" i="155" s="1"/>
  <c r="AY66" i="155"/>
  <c r="AM72" i="155"/>
  <c r="AK55" i="155"/>
  <c r="AL55" i="155"/>
  <c r="AJ72" i="155"/>
  <c r="BA72" i="155" s="1"/>
  <c r="AL72" i="155"/>
  <c r="AN69" i="155"/>
  <c r="AY40" i="155"/>
  <c r="AT60" i="155"/>
  <c r="AZ60" i="155" s="1"/>
  <c r="AV44" i="155"/>
  <c r="AM55" i="155"/>
  <c r="AX55" i="155"/>
  <c r="AK72" i="155"/>
  <c r="AN72" i="155"/>
  <c r="AX40" i="155"/>
  <c r="AL39" i="155"/>
  <c r="AH49" i="155"/>
  <c r="AO49" i="155" s="1"/>
  <c r="AY55" i="155"/>
  <c r="AH19" i="155"/>
  <c r="AO19" i="155" s="1"/>
  <c r="AM39" i="155"/>
  <c r="AN39" i="155"/>
  <c r="AK69" i="155"/>
  <c r="AH16" i="155"/>
  <c r="AO16" i="155" s="1"/>
  <c r="AT39" i="155"/>
  <c r="AZ39" i="155" s="1"/>
  <c r="AW55" i="155"/>
  <c r="AM69" i="155"/>
  <c r="AH62" i="155"/>
  <c r="AO62" i="155" s="1"/>
  <c r="AH51" i="155"/>
  <c r="AO51" i="155" s="1"/>
  <c r="AT65" i="155"/>
  <c r="AZ65" i="155" s="1"/>
  <c r="AH35" i="155"/>
  <c r="AO35" i="155" s="1"/>
  <c r="AT71" i="155"/>
  <c r="AZ71" i="155" s="1"/>
  <c r="AY46" i="155"/>
  <c r="AJ61" i="155"/>
  <c r="BA61" i="155" s="1"/>
  <c r="AT56" i="155"/>
  <c r="AZ56" i="155" s="1"/>
  <c r="AK61" i="155"/>
  <c r="AH32" i="155"/>
  <c r="AO32" i="155" s="1"/>
  <c r="AM61" i="155"/>
  <c r="AJ64" i="155"/>
  <c r="BA64" i="155" s="1"/>
  <c r="AN61" i="155"/>
  <c r="AK64" i="155"/>
  <c r="AH70" i="155"/>
  <c r="AO70" i="155" s="1"/>
  <c r="AL64" i="155"/>
  <c r="AM64" i="155"/>
  <c r="AN64" i="155"/>
  <c r="AT17" i="155"/>
  <c r="AZ17" i="155" s="1"/>
  <c r="AT27" i="155"/>
  <c r="AZ27" i="155" s="1"/>
  <c r="AT58" i="155"/>
  <c r="AZ58" i="155" s="1"/>
  <c r="BU14" i="155"/>
  <c r="AL45" i="155"/>
  <c r="AN51" i="155"/>
  <c r="AH21" i="155"/>
  <c r="AO21" i="155" s="1"/>
  <c r="AM45" i="155"/>
  <c r="AN45" i="155"/>
  <c r="AH60" i="155"/>
  <c r="AO60" i="155" s="1"/>
  <c r="AT24" i="155"/>
  <c r="AZ24" i="155" s="1"/>
  <c r="AH29" i="155"/>
  <c r="AO29" i="155" s="1"/>
  <c r="AT35" i="155"/>
  <c r="AZ35" i="155" s="1"/>
  <c r="AK45" i="155"/>
  <c r="AT48" i="155"/>
  <c r="AZ48" i="155" s="1"/>
  <c r="AV51" i="155"/>
  <c r="AV55" i="155"/>
  <c r="AJ44" i="155"/>
  <c r="BA44" i="155" s="1"/>
  <c r="AY51" i="155"/>
  <c r="AV45" i="155"/>
  <c r="AH53" i="155"/>
  <c r="AO53" i="155" s="1"/>
  <c r="AW45" i="155"/>
  <c r="AX45" i="155"/>
  <c r="AY45" i="155"/>
  <c r="AT46" i="155"/>
  <c r="AZ46" i="155" s="1"/>
  <c r="AH23" i="155"/>
  <c r="AO23" i="155" s="1"/>
  <c r="AH37" i="155"/>
  <c r="AO37" i="155" s="1"/>
  <c r="AH50" i="155"/>
  <c r="AO50" i="155" s="1"/>
  <c r="AT53" i="155"/>
  <c r="AZ53" i="155" s="1"/>
  <c r="AN44" i="155"/>
  <c r="AH31" i="155"/>
  <c r="AO31" i="155" s="1"/>
  <c r="AW44" i="155"/>
  <c r="AT52" i="155"/>
  <c r="AZ52" i="155" s="1"/>
  <c r="AJ40" i="155"/>
  <c r="BA40" i="155" s="1"/>
  <c r="AX44" i="155"/>
  <c r="AH47" i="155"/>
  <c r="AO47" i="155" s="1"/>
  <c r="AT37" i="155"/>
  <c r="AZ37" i="155" s="1"/>
  <c r="AN40" i="155"/>
  <c r="AY44" i="155"/>
  <c r="AM43" i="155"/>
  <c r="AV34" i="155"/>
  <c r="AH39" i="155"/>
  <c r="AO39" i="155" s="1"/>
  <c r="AN43" i="155"/>
  <c r="AW34" i="155"/>
  <c r="AT43" i="155"/>
  <c r="AZ43" i="155" s="1"/>
  <c r="AX34" i="155"/>
  <c r="AY34" i="155"/>
  <c r="AH18" i="155"/>
  <c r="AO18" i="155" s="1"/>
  <c r="AH42" i="155"/>
  <c r="AO42" i="155" s="1"/>
  <c r="AW51" i="155"/>
  <c r="AT61" i="155"/>
  <c r="AZ61" i="155" s="1"/>
  <c r="AH15" i="155"/>
  <c r="AO15" i="155" s="1"/>
  <c r="AT21" i="155"/>
  <c r="AZ21" i="155" s="1"/>
  <c r="AT32" i="155"/>
  <c r="AZ32" i="155" s="1"/>
  <c r="AV39" i="155"/>
  <c r="AW43" i="155"/>
  <c r="AT47" i="155"/>
  <c r="AZ47" i="155" s="1"/>
  <c r="AX51" i="155"/>
  <c r="AH26" i="155"/>
  <c r="AO26" i="155" s="1"/>
  <c r="AT29" i="155"/>
  <c r="AZ29" i="155" s="1"/>
  <c r="AL35" i="155"/>
  <c r="AH38" i="155"/>
  <c r="AO38" i="155" s="1"/>
  <c r="AX39" i="155"/>
  <c r="AH57" i="155"/>
  <c r="AO57" i="155" s="1"/>
  <c r="AV61" i="155"/>
  <c r="AT51" i="155"/>
  <c r="AZ51" i="155" s="1"/>
  <c r="AT15" i="155"/>
  <c r="AZ15" i="155" s="1"/>
  <c r="AT18" i="155"/>
  <c r="AZ18" i="155" s="1"/>
  <c r="AN35" i="155"/>
  <c r="AH46" i="155"/>
  <c r="AO46" i="155" s="1"/>
  <c r="AX61" i="155"/>
  <c r="AT26" i="155"/>
  <c r="AZ26" i="155" s="1"/>
  <c r="AT50" i="155"/>
  <c r="AZ50" i="155" s="1"/>
  <c r="AT57" i="155"/>
  <c r="AZ57" i="155" s="1"/>
  <c r="AH20" i="155"/>
  <c r="AO20" i="155" s="1"/>
  <c r="AH34" i="155"/>
  <c r="AO34" i="155" s="1"/>
  <c r="AV35" i="155"/>
  <c r="AT38" i="155"/>
  <c r="AZ38" i="155" s="1"/>
  <c r="AH45" i="155"/>
  <c r="AO45" i="155" s="1"/>
  <c r="AT42" i="155"/>
  <c r="AZ42" i="155" s="1"/>
  <c r="AT23" i="155"/>
  <c r="AZ23" i="155" s="1"/>
  <c r="AW35" i="155"/>
  <c r="AH41" i="155"/>
  <c r="AO41" i="155" s="1"/>
  <c r="AH28" i="155"/>
  <c r="AO28" i="155" s="1"/>
  <c r="AN34" i="155"/>
  <c r="AX35" i="155"/>
  <c r="AJ49" i="155"/>
  <c r="BA49" i="155" s="1"/>
  <c r="AX57" i="155"/>
  <c r="AH17" i="155"/>
  <c r="AO17" i="155" s="1"/>
  <c r="AT31" i="155"/>
  <c r="AZ31" i="155" s="1"/>
  <c r="AY35" i="155"/>
  <c r="AK49" i="155"/>
  <c r="AM35" i="155"/>
  <c r="AT20" i="155"/>
  <c r="AZ20" i="155" s="1"/>
  <c r="AL49" i="155"/>
  <c r="AH56" i="155"/>
  <c r="AO56" i="155" s="1"/>
  <c r="AH59" i="155"/>
  <c r="AO59" i="155" s="1"/>
  <c r="AT36" i="155"/>
  <c r="AZ36" i="155" s="1"/>
  <c r="AT34" i="155"/>
  <c r="AZ34" i="155" s="1"/>
  <c r="AT41" i="155"/>
  <c r="AZ41" i="155" s="1"/>
  <c r="AH44" i="155"/>
  <c r="AO44" i="155" s="1"/>
  <c r="AM49" i="155"/>
  <c r="AH25" i="155"/>
  <c r="AO25" i="155" s="1"/>
  <c r="AT28" i="155"/>
  <c r="AZ28" i="155" s="1"/>
  <c r="AN49" i="155"/>
  <c r="AH52" i="155"/>
  <c r="AO52" i="155" s="1"/>
  <c r="AH55" i="155"/>
  <c r="AO55" i="155" s="1"/>
  <c r="AH22" i="155"/>
  <c r="AO22" i="155" s="1"/>
  <c r="AH40" i="155"/>
  <c r="AO40" i="155" s="1"/>
  <c r="AH48" i="155"/>
  <c r="AO48" i="155" s="1"/>
  <c r="AH33" i="155"/>
  <c r="AO33" i="155" s="1"/>
  <c r="AY41" i="155"/>
  <c r="AT45" i="155"/>
  <c r="AZ45" i="155" s="1"/>
  <c r="AT25" i="155"/>
  <c r="AZ25" i="155" s="1"/>
  <c r="AH30" i="155"/>
  <c r="AO30" i="155" s="1"/>
  <c r="AH43" i="155"/>
  <c r="AO43" i="155" s="1"/>
  <c r="AJ43" i="155"/>
  <c r="BA43" i="155" s="1"/>
  <c r="AH58" i="155"/>
  <c r="AO58" i="155" s="1"/>
  <c r="AH61" i="155"/>
  <c r="AO61" i="155" s="1"/>
  <c r="AT19" i="155"/>
  <c r="AZ19" i="155" s="1"/>
  <c r="AH36" i="155"/>
  <c r="AO36" i="155" s="1"/>
  <c r="AT40" i="155"/>
  <c r="AZ40" i="155" s="1"/>
  <c r="AK43" i="155"/>
  <c r="AL51" i="155"/>
  <c r="AT55" i="155"/>
  <c r="AZ55" i="155" s="1"/>
  <c r="AT44" i="155"/>
  <c r="AZ44" i="155" s="1"/>
  <c r="AH24" i="155"/>
  <c r="AO24" i="155" s="1"/>
  <c r="AW33" i="155"/>
  <c r="AL43" i="155"/>
  <c r="AM51" i="155"/>
  <c r="AH54" i="155"/>
  <c r="AO54" i="155" s="1"/>
  <c r="AY57" i="155"/>
  <c r="AZ96" i="155"/>
  <c r="AO76" i="155"/>
  <c r="AO84" i="155"/>
  <c r="AO115" i="155"/>
  <c r="AL98" i="155"/>
  <c r="AK115" i="155"/>
  <c r="AK152" i="155"/>
  <c r="AJ59" i="155"/>
  <c r="BA59" i="155" s="1"/>
  <c r="AJ76" i="155"/>
  <c r="BA76" i="155" s="1"/>
  <c r="AM98" i="155"/>
  <c r="AL115" i="155"/>
  <c r="AL152" i="155"/>
  <c r="AK76" i="155"/>
  <c r="AJ84" i="155"/>
  <c r="AN98" i="155"/>
  <c r="AM115" i="155"/>
  <c r="AM152" i="155"/>
  <c r="AL76" i="155"/>
  <c r="AJ80" i="155"/>
  <c r="BA80" i="155" s="1"/>
  <c r="AK84" i="155"/>
  <c r="AN115" i="155"/>
  <c r="AN152" i="155"/>
  <c r="AK80" i="155"/>
  <c r="AJ110" i="155"/>
  <c r="BA110" i="155" s="1"/>
  <c r="AK37" i="155"/>
  <c r="AL53" i="155"/>
  <c r="AM75" i="155"/>
  <c r="AN76" i="155"/>
  <c r="AL80" i="155"/>
  <c r="AM84" i="155"/>
  <c r="AX85" i="155"/>
  <c r="AK110" i="155"/>
  <c r="AJ120" i="155"/>
  <c r="AN130" i="155"/>
  <c r="AW143" i="155"/>
  <c r="AL37" i="155"/>
  <c r="AX43" i="155"/>
  <c r="AV49" i="155"/>
  <c r="AM53" i="155"/>
  <c r="AN75" i="155"/>
  <c r="AJ79" i="155"/>
  <c r="AM80" i="155"/>
  <c r="AN84" i="155"/>
  <c r="AL110" i="155"/>
  <c r="AK120" i="155"/>
  <c r="AX143" i="155"/>
  <c r="AJ147" i="155"/>
  <c r="BA147" i="155" s="1"/>
  <c r="AY60" i="155"/>
  <c r="CF14" i="155"/>
  <c r="AM37" i="155"/>
  <c r="AW49" i="155"/>
  <c r="AN53" i="155"/>
  <c r="AM79" i="155"/>
  <c r="AW98" i="155"/>
  <c r="AJ105" i="155"/>
  <c r="BA105" i="155" s="1"/>
  <c r="AM110" i="155"/>
  <c r="AJ114" i="155"/>
  <c r="AL120" i="155"/>
  <c r="AV121" i="155"/>
  <c r="AY143" i="155"/>
  <c r="AK147" i="155"/>
  <c r="AJ151" i="155"/>
  <c r="AV163" i="155"/>
  <c r="AK59" i="155"/>
  <c r="AN37" i="155"/>
  <c r="AJ47" i="155"/>
  <c r="BA47" i="155" s="1"/>
  <c r="AX49" i="155"/>
  <c r="AN79" i="155"/>
  <c r="AX98" i="155"/>
  <c r="AK105" i="155"/>
  <c r="AJ109" i="155"/>
  <c r="AK114" i="155"/>
  <c r="AV115" i="155"/>
  <c r="AM120" i="155"/>
  <c r="AW121" i="155"/>
  <c r="AL147" i="155"/>
  <c r="AK151" i="155"/>
  <c r="AV152" i="155"/>
  <c r="AJ162" i="155"/>
  <c r="BA162" i="155" s="1"/>
  <c r="AK47" i="155"/>
  <c r="AV92" i="155"/>
  <c r="AL105" i="155"/>
  <c r="AK109" i="155"/>
  <c r="AL114" i="155"/>
  <c r="AX115" i="155"/>
  <c r="AN120" i="155"/>
  <c r="AX121" i="155"/>
  <c r="AZ130" i="155"/>
  <c r="AM147" i="155"/>
  <c r="AL151" i="155"/>
  <c r="AW152" i="155"/>
  <c r="AK162" i="155"/>
  <c r="AJ53" i="155"/>
  <c r="BA53" i="155" s="1"/>
  <c r="AN59" i="155"/>
  <c r="AJ41" i="155"/>
  <c r="BA41" i="155" s="1"/>
  <c r="AL47" i="155"/>
  <c r="AW48" i="155"/>
  <c r="AV59" i="155"/>
  <c r="AY76" i="155"/>
  <c r="AW92" i="155"/>
  <c r="AJ96" i="155"/>
  <c r="BA96" i="155" s="1"/>
  <c r="AM105" i="155"/>
  <c r="AL109" i="155"/>
  <c r="AM114" i="155"/>
  <c r="AZ120" i="155"/>
  <c r="AZ147" i="155"/>
  <c r="AM151" i="155"/>
  <c r="AY152" i="155"/>
  <c r="AJ158" i="155"/>
  <c r="BA158" i="155" s="1"/>
  <c r="AL162" i="155"/>
  <c r="AK41" i="155"/>
  <c r="AM47" i="155"/>
  <c r="AX48" i="155"/>
  <c r="AJ57" i="155"/>
  <c r="BA57" i="155" s="1"/>
  <c r="AW59" i="155"/>
  <c r="AV71" i="155"/>
  <c r="AZ91" i="155"/>
  <c r="AK96" i="155"/>
  <c r="AN105" i="155"/>
  <c r="AM109" i="155"/>
  <c r="AO129" i="155"/>
  <c r="AV130" i="155"/>
  <c r="AN151" i="155"/>
  <c r="AW154" i="155"/>
  <c r="AK158" i="155"/>
  <c r="AM162" i="155"/>
  <c r="AV37" i="155"/>
  <c r="AL41" i="155"/>
  <c r="AN47" i="155"/>
  <c r="AY48" i="155"/>
  <c r="AV53" i="155"/>
  <c r="AK57" i="155"/>
  <c r="AX59" i="155"/>
  <c r="AW71" i="155"/>
  <c r="AV75" i="155"/>
  <c r="AN87" i="155"/>
  <c r="AL96" i="155"/>
  <c r="AN109" i="155"/>
  <c r="AW130" i="155"/>
  <c r="AO151" i="155"/>
  <c r="AX154" i="155"/>
  <c r="AL158" i="155"/>
  <c r="AN162" i="155"/>
  <c r="AW37" i="155"/>
  <c r="AM41" i="155"/>
  <c r="AW53" i="155"/>
  <c r="AL57" i="155"/>
  <c r="AW58" i="155"/>
  <c r="AY59" i="155"/>
  <c r="AX71" i="155"/>
  <c r="AW75" i="155"/>
  <c r="AJ90" i="155"/>
  <c r="AW91" i="155"/>
  <c r="AM96" i="155"/>
  <c r="AZ105" i="155"/>
  <c r="AO109" i="155"/>
  <c r="AV120" i="155"/>
  <c r="AJ129" i="155"/>
  <c r="BA129" i="155" s="1"/>
  <c r="AX130" i="155"/>
  <c r="AY154" i="155"/>
  <c r="AM158" i="155"/>
  <c r="AI35" i="155"/>
  <c r="AX37" i="155"/>
  <c r="AN41" i="155"/>
  <c r="AX53" i="155"/>
  <c r="AM57" i="155"/>
  <c r="AX58" i="155"/>
  <c r="AJ66" i="155"/>
  <c r="BA66" i="155" s="1"/>
  <c r="AY71" i="155"/>
  <c r="AX75" i="155"/>
  <c r="AV79" i="155"/>
  <c r="AW83" i="155"/>
  <c r="AK90" i="155"/>
  <c r="AN96" i="155"/>
  <c r="AV114" i="155"/>
  <c r="AW120" i="155"/>
  <c r="AM125" i="155"/>
  <c r="AK129" i="155"/>
  <c r="AV147" i="155"/>
  <c r="AW149" i="155"/>
  <c r="AN158" i="155"/>
  <c r="AJ37" i="155"/>
  <c r="BA37" i="155" s="1"/>
  <c r="AV15" i="155"/>
  <c r="AJ35" i="155"/>
  <c r="BA35" i="155" s="1"/>
  <c r="AW36" i="155"/>
  <c r="AJ51" i="155"/>
  <c r="BA51" i="155" s="1"/>
  <c r="AW52" i="155"/>
  <c r="AY53" i="155"/>
  <c r="AN57" i="155"/>
  <c r="AK66" i="155"/>
  <c r="AW79" i="155"/>
  <c r="AX83" i="155"/>
  <c r="AL90" i="155"/>
  <c r="AO96" i="155"/>
  <c r="AW114" i="155"/>
  <c r="AX120" i="155"/>
  <c r="AN125" i="155"/>
  <c r="AL129" i="155"/>
  <c r="AJ136" i="155"/>
  <c r="BA136" i="155" s="1"/>
  <c r="AW147" i="155"/>
  <c r="AZ158" i="155"/>
  <c r="AX36" i="155"/>
  <c r="AV47" i="155"/>
  <c r="AX52" i="155"/>
  <c r="AL66" i="155"/>
  <c r="AX79" i="155"/>
  <c r="AM90" i="155"/>
  <c r="AM129" i="155"/>
  <c r="AX147" i="155"/>
  <c r="AO105" i="155"/>
  <c r="AW47" i="155"/>
  <c r="AM66" i="155"/>
  <c r="AN90" i="155"/>
  <c r="AL136" i="155"/>
  <c r="AV151" i="155"/>
  <c r="AW162" i="155"/>
  <c r="AX47" i="155"/>
  <c r="AO90" i="155"/>
  <c r="AZ125" i="155"/>
  <c r="AM136" i="155"/>
  <c r="AW151" i="155"/>
  <c r="AX162" i="155"/>
  <c r="AM59" i="155"/>
  <c r="AV41" i="155"/>
  <c r="AI45" i="155"/>
  <c r="AN136" i="155"/>
  <c r="AX151" i="155"/>
  <c r="AW158" i="155"/>
  <c r="AI34" i="155"/>
  <c r="AJ39" i="155"/>
  <c r="BA39" i="155" s="1"/>
  <c r="AW41" i="155"/>
  <c r="AV57" i="155"/>
  <c r="AI94" i="155"/>
  <c r="AW96" i="155"/>
  <c r="AJ103" i="155"/>
  <c r="AV129" i="155"/>
  <c r="AX158" i="155"/>
  <c r="AI61" i="155"/>
  <c r="AJ69" i="155"/>
  <c r="BA69" i="155" s="1"/>
  <c r="AK103" i="155"/>
  <c r="AW129" i="155"/>
  <c r="BL16" i="155"/>
  <c r="BJ17" i="155"/>
  <c r="BR16" i="155" a="1"/>
  <c r="BR16" i="155" s="1"/>
  <c r="BU16" i="155" s="1"/>
  <c r="BK17" i="155"/>
  <c r="CQ16" i="155" a="1"/>
  <c r="CQ16" i="155" s="1"/>
  <c r="CS16" i="155" s="1"/>
  <c r="AW15" i="155"/>
  <c r="AW19" i="155"/>
  <c r="AW23" i="155"/>
  <c r="AW27" i="155"/>
  <c r="AW29" i="155"/>
  <c r="AW31" i="155"/>
  <c r="AX33" i="155"/>
  <c r="AV40" i="155"/>
  <c r="AV58" i="155"/>
  <c r="AX156" i="155"/>
  <c r="AW156" i="155"/>
  <c r="AY156" i="155"/>
  <c r="AV156" i="155"/>
  <c r="AN156" i="155"/>
  <c r="AL156" i="155"/>
  <c r="AK156" i="155"/>
  <c r="AJ156" i="155"/>
  <c r="BA156" i="155" s="1"/>
  <c r="AV17" i="155"/>
  <c r="AV25" i="155"/>
  <c r="AV31" i="155"/>
  <c r="AW62" i="155"/>
  <c r="AV62" i="155"/>
  <c r="AY62" i="155"/>
  <c r="AX62" i="155"/>
  <c r="AJ62" i="155"/>
  <c r="BA62" i="155" s="1"/>
  <c r="AW21" i="155"/>
  <c r="AW25" i="155"/>
  <c r="AJ14" i="155"/>
  <c r="BA14" i="155" s="1"/>
  <c r="AX15" i="155"/>
  <c r="AX17" i="155"/>
  <c r="AX19" i="155"/>
  <c r="AX21" i="155"/>
  <c r="AX23" i="155"/>
  <c r="AX25" i="155"/>
  <c r="AX27" i="155"/>
  <c r="AX29" i="155"/>
  <c r="AX31" i="155"/>
  <c r="AY33" i="155"/>
  <c r="AV43" i="155"/>
  <c r="AL63" i="155"/>
  <c r="AN63" i="155"/>
  <c r="AM63" i="155"/>
  <c r="AK63" i="155"/>
  <c r="AJ63" i="155"/>
  <c r="BA63" i="155" s="1"/>
  <c r="AZ63" i="155"/>
  <c r="AH74" i="155"/>
  <c r="AX99" i="155"/>
  <c r="AW99" i="155"/>
  <c r="AZ99" i="155"/>
  <c r="AY99" i="155"/>
  <c r="AV99" i="155"/>
  <c r="AL99" i="155"/>
  <c r="AK99" i="155"/>
  <c r="AJ99" i="155"/>
  <c r="BA99" i="155" s="1"/>
  <c r="AH154" i="155"/>
  <c r="AH156" i="155"/>
  <c r="AO156" i="155" s="1"/>
  <c r="AN199" i="155"/>
  <c r="AK199" i="155"/>
  <c r="AO199" i="155"/>
  <c r="AM199" i="155"/>
  <c r="AJ199" i="155"/>
  <c r="BA199" i="155" s="1"/>
  <c r="AZ199" i="155"/>
  <c r="AY199" i="155"/>
  <c r="AX199" i="155"/>
  <c r="AW199" i="155"/>
  <c r="AV199" i="155"/>
  <c r="AL199" i="155"/>
  <c r="AV105" i="155"/>
  <c r="AV23" i="155"/>
  <c r="AW17" i="155"/>
  <c r="AK14" i="155"/>
  <c r="AY15" i="155"/>
  <c r="AY17" i="155"/>
  <c r="AY19" i="155"/>
  <c r="AY21" i="155"/>
  <c r="AY23" i="155"/>
  <c r="AY25" i="155"/>
  <c r="AY27" i="155"/>
  <c r="AY29" i="155"/>
  <c r="AY31" i="155"/>
  <c r="AH127" i="155"/>
  <c r="AO127" i="155" s="1"/>
  <c r="AN138" i="155"/>
  <c r="AM138" i="155"/>
  <c r="AL138" i="155"/>
  <c r="AK138" i="155"/>
  <c r="AJ138" i="155"/>
  <c r="BA138" i="155" s="1"/>
  <c r="AZ138" i="155"/>
  <c r="AY138" i="155"/>
  <c r="AX138" i="155"/>
  <c r="AW138" i="155"/>
  <c r="AV138" i="155"/>
  <c r="BA188" i="155"/>
  <c r="AJ190" i="155"/>
  <c r="BA190" i="155" s="1"/>
  <c r="AX190" i="155"/>
  <c r="AO190" i="155"/>
  <c r="AY190" i="155"/>
  <c r="AZ190" i="155"/>
  <c r="AW190" i="155"/>
  <c r="AV190" i="155"/>
  <c r="AN190" i="155"/>
  <c r="AM190" i="155"/>
  <c r="AL190" i="155"/>
  <c r="AK190" i="155"/>
  <c r="BA196" i="155"/>
  <c r="AJ16" i="155"/>
  <c r="BA16" i="155" s="1"/>
  <c r="AJ20" i="155"/>
  <c r="BA20" i="155" s="1"/>
  <c r="AJ22" i="155"/>
  <c r="BA22" i="155" s="1"/>
  <c r="AJ26" i="155"/>
  <c r="BA26" i="155" s="1"/>
  <c r="AJ28" i="155"/>
  <c r="BA28" i="155" s="1"/>
  <c r="AJ30" i="155"/>
  <c r="BA30" i="155" s="1"/>
  <c r="AJ32" i="155"/>
  <c r="BA32" i="155" s="1"/>
  <c r="AL73" i="155"/>
  <c r="AY73" i="155"/>
  <c r="AX73" i="155"/>
  <c r="AW73" i="155"/>
  <c r="AV73" i="155"/>
  <c r="AN73" i="155"/>
  <c r="AM73" i="155"/>
  <c r="AK73" i="155"/>
  <c r="AJ73" i="155"/>
  <c r="BA73" i="155" s="1"/>
  <c r="AY86" i="155"/>
  <c r="AX86" i="155"/>
  <c r="AW86" i="155"/>
  <c r="AV86" i="155"/>
  <c r="AK86" i="155"/>
  <c r="AJ86" i="155"/>
  <c r="BA86" i="155" s="1"/>
  <c r="BA151" i="155"/>
  <c r="AL14" i="155"/>
  <c r="AN50" i="155"/>
  <c r="AM50" i="155"/>
  <c r="AL50" i="155"/>
  <c r="AK50" i="155"/>
  <c r="AJ50" i="155"/>
  <c r="BA50" i="155" s="1"/>
  <c r="AK16" i="155"/>
  <c r="AK18" i="155"/>
  <c r="AK20" i="155"/>
  <c r="AK22" i="155"/>
  <c r="AK24" i="155"/>
  <c r="AK26" i="155"/>
  <c r="AK28" i="155"/>
  <c r="AK30" i="155"/>
  <c r="AK32" i="155"/>
  <c r="AV48" i="155"/>
  <c r="AX70" i="155"/>
  <c r="AW70" i="155"/>
  <c r="AV70" i="155"/>
  <c r="AY70" i="155"/>
  <c r="AL70" i="155"/>
  <c r="AK70" i="155"/>
  <c r="AJ70" i="155"/>
  <c r="BA70" i="155" s="1"/>
  <c r="AJ77" i="155"/>
  <c r="BA77" i="155" s="1"/>
  <c r="AI90" i="155"/>
  <c r="AV90" i="155"/>
  <c r="AY118" i="155"/>
  <c r="AX118" i="155"/>
  <c r="AW118" i="155"/>
  <c r="AV118" i="155"/>
  <c r="AJ118" i="155"/>
  <c r="BA118" i="155" s="1"/>
  <c r="AO118" i="155"/>
  <c r="AN118" i="155"/>
  <c r="AM118" i="155"/>
  <c r="AL118" i="155"/>
  <c r="AK118" i="155"/>
  <c r="AM38" i="155"/>
  <c r="AL38" i="155"/>
  <c r="AK38" i="155"/>
  <c r="AN54" i="155"/>
  <c r="AM54" i="155"/>
  <c r="AL54" i="155"/>
  <c r="AK54" i="155"/>
  <c r="AJ54" i="155"/>
  <c r="BA54" i="155" s="1"/>
  <c r="BA131" i="155"/>
  <c r="BA123" i="155"/>
  <c r="AV27" i="155"/>
  <c r="AO213" i="155"/>
  <c r="AK213" i="155"/>
  <c r="AL213" i="155"/>
  <c r="AJ213" i="155"/>
  <c r="BA213" i="155" s="1"/>
  <c r="AX213" i="155"/>
  <c r="AZ213" i="155"/>
  <c r="AY213" i="155"/>
  <c r="AW213" i="155"/>
  <c r="AV213" i="155"/>
  <c r="AN213" i="155"/>
  <c r="AM213" i="155"/>
  <c r="AM14" i="155"/>
  <c r="AJ18" i="155"/>
  <c r="BA18" i="155" s="1"/>
  <c r="AJ24" i="155"/>
  <c r="BA24" i="155" s="1"/>
  <c r="AN14" i="155"/>
  <c r="AO14" i="155"/>
  <c r="AL16" i="155"/>
  <c r="AL18" i="155"/>
  <c r="AL20" i="155"/>
  <c r="AL22" i="155"/>
  <c r="AL24" i="155"/>
  <c r="AL26" i="155"/>
  <c r="AL28" i="155"/>
  <c r="AL30" i="155"/>
  <c r="AM32" i="155"/>
  <c r="AN38" i="155"/>
  <c r="AL67" i="155"/>
  <c r="AY67" i="155"/>
  <c r="AX67" i="155"/>
  <c r="AW67" i="155"/>
  <c r="AV67" i="155"/>
  <c r="AM67" i="155"/>
  <c r="AJ67" i="155"/>
  <c r="BA67" i="155" s="1"/>
  <c r="BA116" i="155"/>
  <c r="AH138" i="155"/>
  <c r="AO138" i="155" s="1"/>
  <c r="AM156" i="155"/>
  <c r="AL77" i="155"/>
  <c r="AY77" i="155"/>
  <c r="AX77" i="155"/>
  <c r="AW77" i="155"/>
  <c r="AV77" i="155"/>
  <c r="AO77" i="155"/>
  <c r="AN77" i="155"/>
  <c r="AV52" i="155"/>
  <c r="BA79" i="155"/>
  <c r="BL15" i="155"/>
  <c r="AM16" i="155"/>
  <c r="AM18" i="155"/>
  <c r="AM20" i="155"/>
  <c r="AM22" i="155"/>
  <c r="AM24" i="155"/>
  <c r="AM26" i="155"/>
  <c r="AM28" i="155"/>
  <c r="AM30" i="155"/>
  <c r="AN32" i="155"/>
  <c r="AM36" i="155"/>
  <c r="AL36" i="155"/>
  <c r="AK36" i="155"/>
  <c r="AM46" i="155"/>
  <c r="AL46" i="155"/>
  <c r="AK46" i="155"/>
  <c r="AH65" i="155"/>
  <c r="AO65" i="155" s="1"/>
  <c r="AH68" i="155"/>
  <c r="AO68" i="155" s="1"/>
  <c r="AM77" i="155"/>
  <c r="AV106" i="155"/>
  <c r="AO106" i="155"/>
  <c r="AN106" i="155"/>
  <c r="AM106" i="155"/>
  <c r="AL106" i="155"/>
  <c r="AK106" i="155"/>
  <c r="AZ106" i="155"/>
  <c r="AN56" i="155"/>
  <c r="AM56" i="155"/>
  <c r="AL56" i="155"/>
  <c r="AK56" i="155"/>
  <c r="AJ56" i="155"/>
  <c r="BA56" i="155" s="1"/>
  <c r="AK62" i="155"/>
  <c r="BA168" i="155"/>
  <c r="AW257" i="155"/>
  <c r="AL257" i="155"/>
  <c r="AK257" i="155"/>
  <c r="AY257" i="155"/>
  <c r="AZ257" i="155"/>
  <c r="AX257" i="155"/>
  <c r="AV257" i="155"/>
  <c r="AO257" i="155"/>
  <c r="AN257" i="155"/>
  <c r="AM257" i="155"/>
  <c r="AJ257" i="155"/>
  <c r="BA257" i="155" s="1"/>
  <c r="AV29" i="155"/>
  <c r="BA152" i="155"/>
  <c r="BA173" i="155"/>
  <c r="AK181" i="155"/>
  <c r="AO181" i="155"/>
  <c r="AN181" i="155"/>
  <c r="AJ181" i="155"/>
  <c r="BA181" i="155" s="1"/>
  <c r="AZ181" i="155"/>
  <c r="AY181" i="155"/>
  <c r="AX181" i="155"/>
  <c r="AW181" i="155"/>
  <c r="AV181" i="155"/>
  <c r="AM181" i="155"/>
  <c r="AL181" i="155"/>
  <c r="BA107" i="155"/>
  <c r="AV125" i="155"/>
  <c r="AI125" i="155"/>
  <c r="AV21" i="155"/>
  <c r="AN22" i="155"/>
  <c r="AX54" i="155"/>
  <c r="AV38" i="155"/>
  <c r="AY54" i="155"/>
  <c r="AL83" i="155"/>
  <c r="AK83" i="155"/>
  <c r="AJ83" i="155"/>
  <c r="BA83" i="155" s="1"/>
  <c r="AZ83" i="155"/>
  <c r="AO83" i="155"/>
  <c r="AN83" i="155"/>
  <c r="AM83" i="155"/>
  <c r="AN99" i="155"/>
  <c r="AV54" i="155"/>
  <c r="AW38" i="155"/>
  <c r="AO73" i="155"/>
  <c r="AL86" i="155"/>
  <c r="AO99" i="155"/>
  <c r="AX78" i="155"/>
  <c r="AW78" i="155"/>
  <c r="AV78" i="155"/>
  <c r="AN78" i="155"/>
  <c r="AM78" i="155"/>
  <c r="AL78" i="155"/>
  <c r="AK78" i="155"/>
  <c r="AJ78" i="155"/>
  <c r="BA78" i="155" s="1"/>
  <c r="AV33" i="155"/>
  <c r="AM42" i="155"/>
  <c r="AL42" i="155"/>
  <c r="AK42" i="155"/>
  <c r="AN26" i="155"/>
  <c r="AV32" i="155"/>
  <c r="AX38" i="155"/>
  <c r="AI39" i="155"/>
  <c r="AN42" i="155"/>
  <c r="AV63" i="155"/>
  <c r="AM86" i="155"/>
  <c r="BA124" i="155"/>
  <c r="AO150" i="155"/>
  <c r="AZ150" i="155"/>
  <c r="AY150" i="155"/>
  <c r="AX150" i="155"/>
  <c r="AW150" i="155"/>
  <c r="AV150" i="155"/>
  <c r="AK150" i="155"/>
  <c r="AN150" i="155"/>
  <c r="AM150" i="155"/>
  <c r="AL150" i="155"/>
  <c r="AJ150" i="155"/>
  <c r="BA150" i="155" s="1"/>
  <c r="AV22" i="155"/>
  <c r="AV26" i="155"/>
  <c r="AV28" i="155"/>
  <c r="AV30" i="155"/>
  <c r="AW32" i="155"/>
  <c r="AY38" i="155"/>
  <c r="AM40" i="155"/>
  <c r="AL40" i="155"/>
  <c r="AK40" i="155"/>
  <c r="AN52" i="155"/>
  <c r="AM52" i="155"/>
  <c r="AL52" i="155"/>
  <c r="AK52" i="155"/>
  <c r="AJ52" i="155"/>
  <c r="BA52" i="155" s="1"/>
  <c r="AW63" i="155"/>
  <c r="AK67" i="155"/>
  <c r="AM70" i="155"/>
  <c r="AN86" i="155"/>
  <c r="AV148" i="155"/>
  <c r="AN148" i="155"/>
  <c r="AM148" i="155"/>
  <c r="AL148" i="155"/>
  <c r="AK148" i="155"/>
  <c r="AJ148" i="155"/>
  <c r="BA148" i="155" s="1"/>
  <c r="AZ148" i="155"/>
  <c r="AY148" i="155"/>
  <c r="AX148" i="155"/>
  <c r="AW148" i="155"/>
  <c r="AO140" i="155"/>
  <c r="AN140" i="155"/>
  <c r="AZ140" i="155"/>
  <c r="AY140" i="155"/>
  <c r="AX140" i="155"/>
  <c r="AW140" i="155"/>
  <c r="AV140" i="155"/>
  <c r="AM140" i="155"/>
  <c r="AK140" i="155"/>
  <c r="AJ140" i="155"/>
  <c r="BA140" i="155" s="1"/>
  <c r="AL140" i="155"/>
  <c r="AL65" i="155"/>
  <c r="AV65" i="155"/>
  <c r="AN65" i="155"/>
  <c r="AM65" i="155"/>
  <c r="AK65" i="155"/>
  <c r="AJ65" i="155"/>
  <c r="BA65" i="155" s="1"/>
  <c r="AN20" i="155"/>
  <c r="AW14" i="155"/>
  <c r="AX14" i="155"/>
  <c r="AW54" i="155"/>
  <c r="BA98" i="155"/>
  <c r="BL14" i="155"/>
  <c r="AV18" i="155"/>
  <c r="AV20" i="155"/>
  <c r="AV24" i="155"/>
  <c r="AW16" i="155"/>
  <c r="AW18" i="155"/>
  <c r="AW20" i="155"/>
  <c r="AW22" i="155"/>
  <c r="AW24" i="155"/>
  <c r="AW26" i="155"/>
  <c r="AW28" i="155"/>
  <c r="AW30" i="155"/>
  <c r="AX32" i="155"/>
  <c r="AJ46" i="155"/>
  <c r="BA46" i="155" s="1"/>
  <c r="AX63" i="155"/>
  <c r="AW65" i="155"/>
  <c r="AN67" i="155"/>
  <c r="AT69" i="155"/>
  <c r="AZ69" i="155" s="1"/>
  <c r="AN70" i="155"/>
  <c r="AO86" i="155"/>
  <c r="AT98" i="155"/>
  <c r="AZ98" i="155" s="1"/>
  <c r="AJ106" i="155"/>
  <c r="BA106" i="155" s="1"/>
  <c r="AV109" i="155"/>
  <c r="BA121" i="155"/>
  <c r="AV83" i="155"/>
  <c r="AN18" i="155"/>
  <c r="AN28" i="155"/>
  <c r="AY14" i="155"/>
  <c r="AX16" i="155"/>
  <c r="AX18" i="155"/>
  <c r="AX20" i="155"/>
  <c r="AX22" i="155"/>
  <c r="AX24" i="155"/>
  <c r="AX26" i="155"/>
  <c r="AX28" i="155"/>
  <c r="AX30" i="155"/>
  <c r="AY32" i="155"/>
  <c r="AJ36" i="155"/>
  <c r="BA36" i="155" s="1"/>
  <c r="AN46" i="155"/>
  <c r="AV50" i="155"/>
  <c r="AI51" i="155"/>
  <c r="AY63" i="155"/>
  <c r="AX65" i="155"/>
  <c r="BA84" i="155"/>
  <c r="BA95" i="155"/>
  <c r="AX113" i="155"/>
  <c r="AW113" i="155"/>
  <c r="AO113" i="155"/>
  <c r="AN113" i="155"/>
  <c r="AM113" i="155"/>
  <c r="AL113" i="155"/>
  <c r="AK113" i="155"/>
  <c r="AJ113" i="155"/>
  <c r="BA113" i="155" s="1"/>
  <c r="AV19" i="155"/>
  <c r="AY18" i="155"/>
  <c r="AY20" i="155"/>
  <c r="AY22" i="155"/>
  <c r="AY24" i="155"/>
  <c r="AY26" i="155"/>
  <c r="AY28" i="155"/>
  <c r="AY30" i="155"/>
  <c r="AN36" i="155"/>
  <c r="AW50" i="155"/>
  <c r="AY65" i="155"/>
  <c r="AT67" i="155"/>
  <c r="AZ67" i="155" s="1"/>
  <c r="AH120" i="155"/>
  <c r="AO120" i="155" s="1"/>
  <c r="AN16" i="155"/>
  <c r="AN30" i="155"/>
  <c r="AV16" i="155"/>
  <c r="AJ33" i="155"/>
  <c r="BA33" i="155" s="1"/>
  <c r="AM34" i="155"/>
  <c r="AL34" i="155"/>
  <c r="AK34" i="155"/>
  <c r="AX50" i="155"/>
  <c r="AN58" i="155"/>
  <c r="AM58" i="155"/>
  <c r="AL58" i="155"/>
  <c r="AK58" i="155"/>
  <c r="AJ58" i="155"/>
  <c r="BA58" i="155" s="1"/>
  <c r="AO102" i="155"/>
  <c r="AN102" i="155"/>
  <c r="AM102" i="155"/>
  <c r="AL102" i="155"/>
  <c r="AK102" i="155"/>
  <c r="AJ102" i="155"/>
  <c r="BA102" i="155" s="1"/>
  <c r="AW102" i="155"/>
  <c r="AV102" i="155"/>
  <c r="AZ117" i="155"/>
  <c r="AY117" i="155"/>
  <c r="AX117" i="155"/>
  <c r="AW117" i="155"/>
  <c r="AV117" i="155"/>
  <c r="AK117" i="155"/>
  <c r="AO117" i="155"/>
  <c r="AN117" i="155"/>
  <c r="AM117" i="155"/>
  <c r="AL117" i="155"/>
  <c r="AJ117" i="155"/>
  <c r="BA117" i="155" s="1"/>
  <c r="BA135" i="155"/>
  <c r="BR15" i="155" a="1"/>
  <c r="BR15" i="155" s="1"/>
  <c r="BU15" i="155" s="1"/>
  <c r="AI15" i="155"/>
  <c r="AJ15" i="155"/>
  <c r="BA15" i="155" s="1"/>
  <c r="AJ17" i="155"/>
  <c r="BA17" i="155" s="1"/>
  <c r="AJ19" i="155"/>
  <c r="BA19" i="155" s="1"/>
  <c r="AJ21" i="155"/>
  <c r="BA21" i="155" s="1"/>
  <c r="AJ23" i="155"/>
  <c r="BA23" i="155" s="1"/>
  <c r="AJ25" i="155"/>
  <c r="BA25" i="155" s="1"/>
  <c r="AJ27" i="155"/>
  <c r="BA27" i="155" s="1"/>
  <c r="AJ29" i="155"/>
  <c r="BA29" i="155" s="1"/>
  <c r="AJ31" i="155"/>
  <c r="BA31" i="155" s="1"/>
  <c r="AK33" i="155"/>
  <c r="AV42" i="155"/>
  <c r="AY50" i="155"/>
  <c r="AV69" i="155"/>
  <c r="AH82" i="155"/>
  <c r="AO82" i="155" s="1"/>
  <c r="AO161" i="155"/>
  <c r="AN161" i="155"/>
  <c r="AY161" i="155"/>
  <c r="AX161" i="155"/>
  <c r="AW161" i="155"/>
  <c r="AV161" i="155"/>
  <c r="AL161" i="155"/>
  <c r="AK161" i="155"/>
  <c r="AJ161" i="155"/>
  <c r="BA161" i="155" s="1"/>
  <c r="AM161" i="155"/>
  <c r="AZ277" i="155"/>
  <c r="AY277" i="155"/>
  <c r="AW277" i="155"/>
  <c r="AV277" i="155"/>
  <c r="AO277" i="155"/>
  <c r="AN277" i="155"/>
  <c r="AL277" i="155"/>
  <c r="AK277" i="155"/>
  <c r="AX277" i="155"/>
  <c r="AM277" i="155"/>
  <c r="AJ277" i="155"/>
  <c r="BA277" i="155" s="1"/>
  <c r="CQ15" i="155" a="1"/>
  <c r="CQ15" i="155" s="1"/>
  <c r="CS15" i="155" s="1"/>
  <c r="AK17" i="155"/>
  <c r="AK19" i="155"/>
  <c r="AK21" i="155"/>
  <c r="AK23" i="155"/>
  <c r="AK25" i="155"/>
  <c r="AK27" i="155"/>
  <c r="AK29" i="155"/>
  <c r="AK31" i="155"/>
  <c r="AL33" i="155"/>
  <c r="AW42" i="155"/>
  <c r="AV56" i="155"/>
  <c r="AL81" i="155"/>
  <c r="AK81" i="155"/>
  <c r="AJ81" i="155"/>
  <c r="BA81" i="155" s="1"/>
  <c r="AZ81" i="155"/>
  <c r="AY81" i="155"/>
  <c r="AX81" i="155"/>
  <c r="AW81" i="155"/>
  <c r="AV81" i="155"/>
  <c r="AV91" i="155"/>
  <c r="AV14" i="155"/>
  <c r="AL62" i="155"/>
  <c r="AM62" i="155"/>
  <c r="AK15" i="155"/>
  <c r="AL15" i="155"/>
  <c r="AL17" i="155"/>
  <c r="AL19" i="155"/>
  <c r="AL21" i="155"/>
  <c r="AL23" i="155"/>
  <c r="AL25" i="155"/>
  <c r="AL27" i="155"/>
  <c r="AL29" i="155"/>
  <c r="AL31" i="155"/>
  <c r="AM33" i="155"/>
  <c r="AX42" i="155"/>
  <c r="AM44" i="155"/>
  <c r="AL44" i="155"/>
  <c r="AK44" i="155"/>
  <c r="AM48" i="155"/>
  <c r="AL48" i="155"/>
  <c r="AK48" i="155"/>
  <c r="AJ48" i="155"/>
  <c r="BA48" i="155" s="1"/>
  <c r="AW56" i="155"/>
  <c r="AW106" i="155"/>
  <c r="AY16" i="155"/>
  <c r="AM15" i="155"/>
  <c r="AM21" i="155"/>
  <c r="AM23" i="155"/>
  <c r="AM25" i="155"/>
  <c r="AM27" i="155"/>
  <c r="AM29" i="155"/>
  <c r="AM31" i="155"/>
  <c r="AN33" i="155"/>
  <c r="AY42" i="155"/>
  <c r="AV46" i="155"/>
  <c r="AX56" i="155"/>
  <c r="AX89" i="155"/>
  <c r="AO89" i="155"/>
  <c r="AN89" i="155"/>
  <c r="AM89" i="155"/>
  <c r="AL89" i="155"/>
  <c r="AK89" i="155"/>
  <c r="AJ89" i="155"/>
  <c r="BA89" i="155" s="1"/>
  <c r="AY89" i="155"/>
  <c r="AW89" i="155"/>
  <c r="AV89" i="155"/>
  <c r="BA92" i="155"/>
  <c r="AX106" i="155"/>
  <c r="BA120" i="155"/>
  <c r="AZ145" i="155"/>
  <c r="AY145" i="155"/>
  <c r="AX145" i="155"/>
  <c r="AW145" i="155"/>
  <c r="AV145" i="155"/>
  <c r="AL145" i="155"/>
  <c r="AJ145" i="155"/>
  <c r="BA145" i="155" s="1"/>
  <c r="AO145" i="155"/>
  <c r="AN145" i="155"/>
  <c r="AM145" i="155"/>
  <c r="AK145" i="155"/>
  <c r="AO148" i="155"/>
  <c r="AO159" i="155"/>
  <c r="AN159" i="155"/>
  <c r="AM159" i="155"/>
  <c r="AL159" i="155"/>
  <c r="AK159" i="155"/>
  <c r="AJ159" i="155"/>
  <c r="BA159" i="155" s="1"/>
  <c r="AY159" i="155"/>
  <c r="AX159" i="155"/>
  <c r="AW159" i="155"/>
  <c r="AV159" i="155"/>
  <c r="BA324" i="155"/>
  <c r="BA316" i="155"/>
  <c r="BA284" i="155"/>
  <c r="BA221" i="155"/>
  <c r="BA216" i="155"/>
  <c r="BA212" i="155"/>
  <c r="BA236" i="155"/>
  <c r="BA265" i="155"/>
  <c r="BA308" i="155"/>
  <c r="BA300" i="155"/>
  <c r="BA292" i="155"/>
  <c r="BA203" i="155"/>
  <c r="BA269" i="155"/>
  <c r="BA197" i="155"/>
  <c r="BA219" i="155"/>
  <c r="BA184" i="155"/>
  <c r="BA231" i="155"/>
  <c r="BA205" i="155"/>
  <c r="BA165" i="155"/>
  <c r="BA157" i="155"/>
  <c r="BA141" i="155"/>
  <c r="BA109" i="155"/>
  <c r="AZ68" i="155"/>
  <c r="AX68" i="155"/>
  <c r="AW68" i="155"/>
  <c r="AV68" i="155"/>
  <c r="AN68" i="155"/>
  <c r="AM68" i="155"/>
  <c r="AL68" i="155"/>
  <c r="AK68" i="155"/>
  <c r="AJ68" i="155"/>
  <c r="BA68" i="155" s="1"/>
  <c r="AN62" i="155"/>
  <c r="AM17" i="155"/>
  <c r="AM19" i="155"/>
  <c r="AV36" i="155"/>
  <c r="AW46" i="155"/>
  <c r="AI47" i="155"/>
  <c r="AY56" i="155"/>
  <c r="AW60" i="155"/>
  <c r="AV60" i="155"/>
  <c r="AX60" i="155"/>
  <c r="AN60" i="155"/>
  <c r="AM60" i="155"/>
  <c r="AL60" i="155"/>
  <c r="AK60" i="155"/>
  <c r="AJ60" i="155"/>
  <c r="BA60" i="155" s="1"/>
  <c r="AV96" i="155"/>
  <c r="AY106" i="155"/>
  <c r="AZ119" i="155"/>
  <c r="AY119" i="155"/>
  <c r="AX119" i="155"/>
  <c r="AW119" i="155"/>
  <c r="AV119" i="155"/>
  <c r="AL119" i="155"/>
  <c r="AK119" i="155"/>
  <c r="AJ119" i="155"/>
  <c r="BA119" i="155" s="1"/>
  <c r="AX95" i="155"/>
  <c r="AV95" i="155"/>
  <c r="AO95" i="155"/>
  <c r="AN95" i="155"/>
  <c r="AM95" i="155"/>
  <c r="AL95" i="155"/>
  <c r="AK95" i="155"/>
  <c r="AK195" i="155"/>
  <c r="AZ195" i="155"/>
  <c r="AY195" i="155"/>
  <c r="AX195" i="155"/>
  <c r="AV195" i="155"/>
  <c r="AW195" i="155"/>
  <c r="AO195" i="155"/>
  <c r="AN195" i="155"/>
  <c r="AM195" i="155"/>
  <c r="AL195" i="155"/>
  <c r="BA112" i="155"/>
  <c r="BA115" i="155"/>
  <c r="AT116" i="155"/>
  <c r="AZ116" i="155" s="1"/>
  <c r="AZ123" i="155"/>
  <c r="AY123" i="155"/>
  <c r="AX123" i="155"/>
  <c r="AW123" i="155"/>
  <c r="AV123" i="155"/>
  <c r="AM123" i="155"/>
  <c r="AK123" i="155"/>
  <c r="AM132" i="155"/>
  <c r="AK132" i="155"/>
  <c r="AJ132" i="155"/>
  <c r="BA132" i="155" s="1"/>
  <c r="AO132" i="155"/>
  <c r="AN132" i="155"/>
  <c r="AL132" i="155"/>
  <c r="AX87" i="155"/>
  <c r="AM87" i="155"/>
  <c r="AL87" i="155"/>
  <c r="AK87" i="155"/>
  <c r="AJ87" i="155"/>
  <c r="BA87" i="155" s="1"/>
  <c r="AL100" i="155"/>
  <c r="AK100" i="155"/>
  <c r="AJ100" i="155"/>
  <c r="BA100" i="155" s="1"/>
  <c r="AZ100" i="155"/>
  <c r="AV103" i="155"/>
  <c r="AI135" i="155"/>
  <c r="AI136" i="155"/>
  <c r="AV136" i="155"/>
  <c r="AV143" i="155"/>
  <c r="BA187" i="155"/>
  <c r="AJ246" i="155"/>
  <c r="BA246" i="155" s="1"/>
  <c r="AZ246" i="155"/>
  <c r="AX246" i="155"/>
  <c r="AO246" i="155"/>
  <c r="AL246" i="155"/>
  <c r="AY246" i="155"/>
  <c r="AW246" i="155"/>
  <c r="AV246" i="155"/>
  <c r="AN246" i="155"/>
  <c r="AK246" i="155"/>
  <c r="AM246" i="155"/>
  <c r="AX74" i="155"/>
  <c r="AW74" i="155"/>
  <c r="AV74" i="155"/>
  <c r="AY82" i="155"/>
  <c r="AX82" i="155"/>
  <c r="AW82" i="155"/>
  <c r="AV82" i="155"/>
  <c r="AZ88" i="155"/>
  <c r="AY88" i="155"/>
  <c r="AX88" i="155"/>
  <c r="AW88" i="155"/>
  <c r="AV88" i="155"/>
  <c r="AK88" i="155"/>
  <c r="AV93" i="155"/>
  <c r="BA94" i="155"/>
  <c r="AY108" i="155"/>
  <c r="AX108" i="155"/>
  <c r="AW108" i="155"/>
  <c r="AV108" i="155"/>
  <c r="AO108" i="155"/>
  <c r="AN108" i="155"/>
  <c r="AL108" i="155"/>
  <c r="AI111" i="155"/>
  <c r="AV111" i="155"/>
  <c r="AO126" i="155"/>
  <c r="AM126" i="155"/>
  <c r="AL126" i="155"/>
  <c r="AK126" i="155"/>
  <c r="AJ126" i="155"/>
  <c r="BA126" i="155" s="1"/>
  <c r="AY126" i="155"/>
  <c r="AT156" i="155"/>
  <c r="AZ156" i="155" s="1"/>
  <c r="BA114" i="155"/>
  <c r="AT161" i="155"/>
  <c r="AZ161" i="155" s="1"/>
  <c r="BA172" i="155"/>
  <c r="BA178" i="155"/>
  <c r="AT80" i="155"/>
  <c r="AZ80" i="155" s="1"/>
  <c r="AV98" i="155"/>
  <c r="AX101" i="155"/>
  <c r="AW101" i="155"/>
  <c r="AZ101" i="155"/>
  <c r="AY101" i="155"/>
  <c r="AV101" i="155"/>
  <c r="AJ101" i="155"/>
  <c r="BA101" i="155" s="1"/>
  <c r="AO134" i="155"/>
  <c r="AX134" i="155"/>
  <c r="AV134" i="155"/>
  <c r="AZ134" i="155"/>
  <c r="AY134" i="155"/>
  <c r="AW134" i="155"/>
  <c r="AJ134" i="155"/>
  <c r="BA134" i="155" s="1"/>
  <c r="AN137" i="155"/>
  <c r="AM137" i="155"/>
  <c r="AL137" i="155"/>
  <c r="AK137" i="155"/>
  <c r="AJ137" i="155"/>
  <c r="BA137" i="155" s="1"/>
  <c r="AY137" i="155"/>
  <c r="AX137" i="155"/>
  <c r="AJ166" i="155"/>
  <c r="BA166" i="155" s="1"/>
  <c r="AO166" i="155"/>
  <c r="AZ166" i="155"/>
  <c r="AY166" i="155"/>
  <c r="AX166" i="155"/>
  <c r="AW166" i="155"/>
  <c r="AV166" i="155"/>
  <c r="AM166" i="155"/>
  <c r="AK166" i="155"/>
  <c r="AW169" i="155"/>
  <c r="AY169" i="155"/>
  <c r="AV169" i="155"/>
  <c r="AO169" i="155"/>
  <c r="AN169" i="155"/>
  <c r="AM169" i="155"/>
  <c r="AL169" i="155"/>
  <c r="AK169" i="155"/>
  <c r="AJ169" i="155"/>
  <c r="BA169" i="155" s="1"/>
  <c r="BA207" i="155"/>
  <c r="AV155" i="155"/>
  <c r="AZ155" i="155"/>
  <c r="AY155" i="155"/>
  <c r="AX155" i="155"/>
  <c r="AW155" i="155"/>
  <c r="AN155" i="155"/>
  <c r="AM155" i="155"/>
  <c r="AX128" i="155"/>
  <c r="AZ128" i="155"/>
  <c r="AY128" i="155"/>
  <c r="AW128" i="155"/>
  <c r="AV128" i="155"/>
  <c r="AJ128" i="155"/>
  <c r="BA128" i="155" s="1"/>
  <c r="AJ186" i="155"/>
  <c r="BA186" i="155" s="1"/>
  <c r="AZ186" i="155"/>
  <c r="AY186" i="155"/>
  <c r="AX186" i="155"/>
  <c r="AW186" i="155"/>
  <c r="AV186" i="155"/>
  <c r="AO186" i="155"/>
  <c r="AN186" i="155"/>
  <c r="AM186" i="155"/>
  <c r="AL186" i="155"/>
  <c r="AK186" i="155"/>
  <c r="BA195" i="155"/>
  <c r="AT86" i="155"/>
  <c r="AZ86" i="155" s="1"/>
  <c r="AX97" i="155"/>
  <c r="AW97" i="155"/>
  <c r="AZ97" i="155"/>
  <c r="AY97" i="155"/>
  <c r="AV97" i="155"/>
  <c r="AO97" i="155"/>
  <c r="AN97" i="155"/>
  <c r="AM97" i="155"/>
  <c r="AN100" i="155"/>
  <c r="AL123" i="155"/>
  <c r="AH155" i="155"/>
  <c r="AO155" i="155" s="1"/>
  <c r="AZ171" i="155"/>
  <c r="AY171" i="155"/>
  <c r="AX171" i="155"/>
  <c r="AW171" i="155"/>
  <c r="AV171" i="155"/>
  <c r="AO171" i="155"/>
  <c r="AN171" i="155"/>
  <c r="AM171" i="155"/>
  <c r="AL171" i="155"/>
  <c r="AK171" i="155"/>
  <c r="AJ171" i="155"/>
  <c r="BA171" i="155" s="1"/>
  <c r="BA204" i="155"/>
  <c r="AO100" i="155"/>
  <c r="AZ122" i="155"/>
  <c r="AY122" i="155"/>
  <c r="AX122" i="155"/>
  <c r="AW122" i="155"/>
  <c r="AV122" i="155"/>
  <c r="AN122" i="155"/>
  <c r="AN123" i="155"/>
  <c r="AN126" i="155"/>
  <c r="AH128" i="155"/>
  <c r="AO128" i="155" s="1"/>
  <c r="AX160" i="155"/>
  <c r="AL160" i="155"/>
  <c r="AJ160" i="155"/>
  <c r="BA160" i="155" s="1"/>
  <c r="AZ160" i="155"/>
  <c r="AY160" i="155"/>
  <c r="AW160" i="155"/>
  <c r="AV160" i="155"/>
  <c r="AO160" i="155"/>
  <c r="AN160" i="155"/>
  <c r="AM160" i="155"/>
  <c r="AK160" i="155"/>
  <c r="AJ206" i="155"/>
  <c r="BA206" i="155" s="1"/>
  <c r="AX206" i="155"/>
  <c r="AO206" i="155"/>
  <c r="AL206" i="155"/>
  <c r="AY206" i="155"/>
  <c r="AW206" i="155"/>
  <c r="AZ206" i="155"/>
  <c r="AV206" i="155"/>
  <c r="AN206" i="155"/>
  <c r="AM206" i="155"/>
  <c r="AK206" i="155"/>
  <c r="AJ74" i="155"/>
  <c r="BA74" i="155" s="1"/>
  <c r="AL75" i="155"/>
  <c r="AZ75" i="155"/>
  <c r="AJ82" i="155"/>
  <c r="BA82" i="155" s="1"/>
  <c r="AO123" i="155"/>
  <c r="AV132" i="155"/>
  <c r="BA177" i="155"/>
  <c r="BA183" i="155"/>
  <c r="AJ71" i="155"/>
  <c r="BA71" i="155" s="1"/>
  <c r="AK74" i="155"/>
  <c r="AK82" i="155"/>
  <c r="AJ88" i="155"/>
  <c r="BA88" i="155" s="1"/>
  <c r="AJ108" i="155"/>
  <c r="BA108" i="155" s="1"/>
  <c r="AW132" i="155"/>
  <c r="AO137" i="155"/>
  <c r="AK71" i="155"/>
  <c r="AX72" i="155"/>
  <c r="AW72" i="155"/>
  <c r="AV72" i="155"/>
  <c r="AL74" i="155"/>
  <c r="AL82" i="155"/>
  <c r="AZ84" i="155"/>
  <c r="AY84" i="155"/>
  <c r="AX84" i="155"/>
  <c r="AW84" i="155"/>
  <c r="AV84" i="155"/>
  <c r="AL88" i="155"/>
  <c r="AW95" i="155"/>
  <c r="AK108" i="155"/>
  <c r="AX132" i="155"/>
  <c r="AK134" i="155"/>
  <c r="AH149" i="155"/>
  <c r="AO149" i="155" s="1"/>
  <c r="AZ66" i="155"/>
  <c r="AX66" i="155"/>
  <c r="AW66" i="155"/>
  <c r="AV66" i="155"/>
  <c r="AM71" i="155"/>
  <c r="AM74" i="155"/>
  <c r="AL79" i="155"/>
  <c r="AK79" i="155"/>
  <c r="AZ79" i="155"/>
  <c r="AM82" i="155"/>
  <c r="AV87" i="155"/>
  <c r="AM88" i="155"/>
  <c r="AX91" i="155"/>
  <c r="AO91" i="155"/>
  <c r="AN91" i="155"/>
  <c r="AM91" i="155"/>
  <c r="AL91" i="155"/>
  <c r="AK91" i="155"/>
  <c r="AJ91" i="155"/>
  <c r="BA91" i="155" s="1"/>
  <c r="AY95" i="155"/>
  <c r="AK101" i="155"/>
  <c r="AO104" i="155"/>
  <c r="AN104" i="155"/>
  <c r="AM104" i="155"/>
  <c r="AL104" i="155"/>
  <c r="AK104" i="155"/>
  <c r="AJ104" i="155"/>
  <c r="BA104" i="155" s="1"/>
  <c r="AM108" i="155"/>
  <c r="AZ110" i="155"/>
  <c r="AY110" i="155"/>
  <c r="AX110" i="155"/>
  <c r="AW110" i="155"/>
  <c r="AV110" i="155"/>
  <c r="AO110" i="155"/>
  <c r="AY132" i="155"/>
  <c r="AL134" i="155"/>
  <c r="AJ155" i="155"/>
  <c r="BA155" i="155" s="1"/>
  <c r="AL166" i="155"/>
  <c r="AN71" i="155"/>
  <c r="AN74" i="155"/>
  <c r="AN82" i="155"/>
  <c r="AW87" i="155"/>
  <c r="AN88" i="155"/>
  <c r="AZ95" i="155"/>
  <c r="AL101" i="155"/>
  <c r="AT118" i="155"/>
  <c r="AZ118" i="155" s="1"/>
  <c r="AV126" i="155"/>
  <c r="AK128" i="155"/>
  <c r="AZ132" i="155"/>
  <c r="AM134" i="155"/>
  <c r="AK155" i="155"/>
  <c r="AN166" i="155"/>
  <c r="BA191" i="155"/>
  <c r="BA209" i="155"/>
  <c r="AO71" i="155"/>
  <c r="AO74" i="155"/>
  <c r="AY87" i="155"/>
  <c r="AO88" i="155"/>
  <c r="AV100" i="155"/>
  <c r="AM101" i="155"/>
  <c r="AY116" i="155"/>
  <c r="AX116" i="155"/>
  <c r="AW116" i="155"/>
  <c r="AV116" i="155"/>
  <c r="AL116" i="155"/>
  <c r="AW126" i="155"/>
  <c r="AL128" i="155"/>
  <c r="AN134" i="155"/>
  <c r="AL155" i="155"/>
  <c r="BA200" i="155"/>
  <c r="AT74" i="155"/>
  <c r="AZ74" i="155" s="1"/>
  <c r="AT82" i="155"/>
  <c r="AZ82" i="155" s="1"/>
  <c r="AZ87" i="155"/>
  <c r="AZ92" i="155"/>
  <c r="AW100" i="155"/>
  <c r="AN101" i="155"/>
  <c r="AX126" i="155"/>
  <c r="AM128" i="155"/>
  <c r="AK133" i="155"/>
  <c r="AO133" i="155"/>
  <c r="AX133" i="155"/>
  <c r="AW133" i="155"/>
  <c r="AV133" i="155"/>
  <c r="AN133" i="155"/>
  <c r="AM133" i="155"/>
  <c r="AL133" i="155"/>
  <c r="AJ133" i="155"/>
  <c r="BA133" i="155" s="1"/>
  <c r="AX176" i="155"/>
  <c r="AY176" i="155"/>
  <c r="AW176" i="155"/>
  <c r="AZ176" i="155"/>
  <c r="AV176" i="155"/>
  <c r="AO176" i="155"/>
  <c r="AN176" i="155"/>
  <c r="AM176" i="155"/>
  <c r="AL176" i="155"/>
  <c r="AK176" i="155"/>
  <c r="AJ176" i="155"/>
  <c r="BA176" i="155" s="1"/>
  <c r="BA224" i="155"/>
  <c r="BA90" i="155"/>
  <c r="AX100" i="155"/>
  <c r="AO101" i="155"/>
  <c r="AZ124" i="155"/>
  <c r="AZ126" i="155"/>
  <c r="AN128" i="155"/>
  <c r="AV137" i="155"/>
  <c r="AI158" i="155"/>
  <c r="AV158" i="155"/>
  <c r="BA227" i="155"/>
  <c r="AZ76" i="155"/>
  <c r="AX76" i="155"/>
  <c r="AW76" i="155"/>
  <c r="AV76" i="155"/>
  <c r="AJ97" i="155"/>
  <c r="BA97" i="155" s="1"/>
  <c r="AY100" i="155"/>
  <c r="AZ108" i="155"/>
  <c r="AW137" i="155"/>
  <c r="AO143" i="155"/>
  <c r="AN143" i="155"/>
  <c r="AM143" i="155"/>
  <c r="AL143" i="155"/>
  <c r="AK143" i="155"/>
  <c r="AJ143" i="155"/>
  <c r="BA143" i="155" s="1"/>
  <c r="AX169" i="155"/>
  <c r="AW64" i="155"/>
  <c r="AV64" i="155"/>
  <c r="AJ75" i="155"/>
  <c r="BA75" i="155" s="1"/>
  <c r="AY80" i="155"/>
  <c r="AX80" i="155"/>
  <c r="AW80" i="155"/>
  <c r="AV80" i="155"/>
  <c r="AL85" i="155"/>
  <c r="AK85" i="155"/>
  <c r="AJ85" i="155"/>
  <c r="BA85" i="155" s="1"/>
  <c r="AZ85" i="155"/>
  <c r="AK97" i="155"/>
  <c r="BA103" i="155"/>
  <c r="AZ112" i="155"/>
  <c r="AY112" i="155"/>
  <c r="AX112" i="155"/>
  <c r="AW112" i="155"/>
  <c r="AV112" i="155"/>
  <c r="AK112" i="155"/>
  <c r="AZ115" i="155"/>
  <c r="AJ122" i="155"/>
  <c r="BA122" i="155" s="1"/>
  <c r="AT131" i="155"/>
  <c r="AZ131" i="155" s="1"/>
  <c r="AZ137" i="155"/>
  <c r="AZ169" i="155"/>
  <c r="AY74" i="155"/>
  <c r="AK75" i="155"/>
  <c r="AT78" i="155"/>
  <c r="AZ78" i="155" s="1"/>
  <c r="AL97" i="155"/>
  <c r="AK122" i="155"/>
  <c r="AT152" i="155"/>
  <c r="AZ152" i="155" s="1"/>
  <c r="BA210" i="155"/>
  <c r="BA217" i="155"/>
  <c r="AM139" i="155"/>
  <c r="AK139" i="155"/>
  <c r="AJ139" i="155"/>
  <c r="BA139" i="155" s="1"/>
  <c r="AV142" i="155"/>
  <c r="AZ170" i="155"/>
  <c r="AW170" i="155"/>
  <c r="AX179" i="155"/>
  <c r="AX194" i="155"/>
  <c r="AN194" i="155"/>
  <c r="AK194" i="155"/>
  <c r="AW209" i="155"/>
  <c r="AK209" i="155"/>
  <c r="AY209" i="155"/>
  <c r="AO209" i="155"/>
  <c r="AN209" i="155"/>
  <c r="AL209" i="155"/>
  <c r="AN223" i="155"/>
  <c r="AK223" i="155"/>
  <c r="AX223" i="155"/>
  <c r="AO223" i="155"/>
  <c r="AM223" i="155"/>
  <c r="AL223" i="155"/>
  <c r="AJ223" i="155"/>
  <c r="BA223" i="155" s="1"/>
  <c r="AY223" i="155"/>
  <c r="AW223" i="155"/>
  <c r="AV223" i="155"/>
  <c r="AO232" i="155"/>
  <c r="AX232" i="155"/>
  <c r="AJ232" i="155"/>
  <c r="BA232" i="155" s="1"/>
  <c r="AZ232" i="155"/>
  <c r="AV232" i="155"/>
  <c r="AN232" i="155"/>
  <c r="AW273" i="155"/>
  <c r="AV273" i="155"/>
  <c r="AO273" i="155"/>
  <c r="AL273" i="155"/>
  <c r="AK273" i="155"/>
  <c r="AZ273" i="155"/>
  <c r="AY273" i="155"/>
  <c r="AX273" i="155"/>
  <c r="AN273" i="155"/>
  <c r="AM273" i="155"/>
  <c r="AY179" i="155"/>
  <c r="AO229" i="155"/>
  <c r="AK229" i="155"/>
  <c r="AX229" i="155"/>
  <c r="AW229" i="155"/>
  <c r="AV229" i="155"/>
  <c r="AN229" i="155"/>
  <c r="AM229" i="155"/>
  <c r="BA235" i="155"/>
  <c r="AK149" i="155"/>
  <c r="AY149" i="155"/>
  <c r="AX149" i="155"/>
  <c r="AN175" i="155"/>
  <c r="AV175" i="155"/>
  <c r="AO175" i="155"/>
  <c r="AO92" i="155"/>
  <c r="AN114" i="155"/>
  <c r="AO124" i="155"/>
  <c r="AY127" i="155"/>
  <c r="AW127" i="155"/>
  <c r="AV127" i="155"/>
  <c r="AN129" i="155"/>
  <c r="AO154" i="155"/>
  <c r="AN154" i="155"/>
  <c r="AT162" i="155"/>
  <c r="AZ162" i="155" s="1"/>
  <c r="AO172" i="155"/>
  <c r="BA220" i="155"/>
  <c r="AL180" i="155"/>
  <c r="AJ180" i="155"/>
  <c r="BA180" i="155" s="1"/>
  <c r="AX234" i="155"/>
  <c r="AO234" i="155"/>
  <c r="AM234" i="155"/>
  <c r="AZ234" i="155"/>
  <c r="AY234" i="155"/>
  <c r="AW234" i="155"/>
  <c r="AV234" i="155"/>
  <c r="AJ234" i="155"/>
  <c r="BA234" i="155" s="1"/>
  <c r="AT151" i="155"/>
  <c r="AZ151" i="155" s="1"/>
  <c r="AW201" i="155"/>
  <c r="AK201" i="155"/>
  <c r="AY201" i="155"/>
  <c r="AZ201" i="155"/>
  <c r="BA226" i="155"/>
  <c r="AK189" i="155"/>
  <c r="AY189" i="155"/>
  <c r="AX189" i="155"/>
  <c r="AZ237" i="155"/>
  <c r="AO237" i="155"/>
  <c r="AK237" i="155"/>
  <c r="AM237" i="155"/>
  <c r="AL237" i="155"/>
  <c r="AJ237" i="155"/>
  <c r="BA237" i="155" s="1"/>
  <c r="AY237" i="155"/>
  <c r="AV237" i="155"/>
  <c r="AO208" i="155"/>
  <c r="AX208" i="155"/>
  <c r="AK208" i="155"/>
  <c r="AJ208" i="155"/>
  <c r="BA208" i="155" s="1"/>
  <c r="AW208" i="155"/>
  <c r="BA170" i="155"/>
  <c r="BA194" i="155"/>
  <c r="BA273" i="155"/>
  <c r="AX111" i="155"/>
  <c r="AW111" i="155"/>
  <c r="AN139" i="155"/>
  <c r="AK144" i="155"/>
  <c r="AM153" i="155"/>
  <c r="AK153" i="155"/>
  <c r="AJ153" i="155"/>
  <c r="BA153" i="155" s="1"/>
  <c r="AK170" i="155"/>
  <c r="AJ174" i="155"/>
  <c r="BA174" i="155" s="1"/>
  <c r="AO174" i="155"/>
  <c r="AM174" i="155"/>
  <c r="AL174" i="155"/>
  <c r="AJ185" i="155"/>
  <c r="BA185" i="155" s="1"/>
  <c r="AW193" i="155"/>
  <c r="AO193" i="155"/>
  <c r="AN193" i="155"/>
  <c r="AM193" i="155"/>
  <c r="AL193" i="155"/>
  <c r="AK193" i="155"/>
  <c r="AL194" i="155"/>
  <c r="AJ229" i="155"/>
  <c r="BA229" i="155" s="1"/>
  <c r="AL232" i="155"/>
  <c r="AO142" i="155"/>
  <c r="AZ142" i="155"/>
  <c r="AY142" i="155"/>
  <c r="AL229" i="155"/>
  <c r="AM232" i="155"/>
  <c r="AY92" i="155"/>
  <c r="AX114" i="155"/>
  <c r="AW115" i="155"/>
  <c r="AY124" i="155"/>
  <c r="AX129" i="155"/>
  <c r="AM144" i="155"/>
  <c r="AJ149" i="155"/>
  <c r="BA149" i="155" s="1"/>
  <c r="AY163" i="155"/>
  <c r="AX163" i="155"/>
  <c r="AM170" i="155"/>
  <c r="AY172" i="155"/>
  <c r="AJ175" i="155"/>
  <c r="BA175" i="155" s="1"/>
  <c r="AL185" i="155"/>
  <c r="AO194" i="155"/>
  <c r="AJ93" i="155"/>
  <c r="BA93" i="155" s="1"/>
  <c r="AX109" i="155"/>
  <c r="AW109" i="155"/>
  <c r="AY114" i="155"/>
  <c r="AJ127" i="155"/>
  <c r="BA127" i="155" s="1"/>
  <c r="AY129" i="155"/>
  <c r="AN144" i="155"/>
  <c r="AL149" i="155"/>
  <c r="AJ154" i="155"/>
  <c r="BA154" i="155" s="1"/>
  <c r="AX168" i="155"/>
  <c r="AO168" i="155"/>
  <c r="AL168" i="155"/>
  <c r="AN170" i="155"/>
  <c r="AK175" i="155"/>
  <c r="AK180" i="155"/>
  <c r="AN183" i="155"/>
  <c r="AZ183" i="155"/>
  <c r="AW183" i="155"/>
  <c r="AM185" i="155"/>
  <c r="AO188" i="155"/>
  <c r="AV188" i="155"/>
  <c r="AN188" i="155"/>
  <c r="AO196" i="155"/>
  <c r="AX196" i="155"/>
  <c r="AK93" i="155"/>
  <c r="AK127" i="155"/>
  <c r="AO144" i="155"/>
  <c r="AO147" i="155"/>
  <c r="AN147" i="155"/>
  <c r="AM149" i="155"/>
  <c r="AK154" i="155"/>
  <c r="AO170" i="155"/>
  <c r="AL175" i="155"/>
  <c r="AM180" i="155"/>
  <c r="AN185" i="155"/>
  <c r="AZ223" i="155"/>
  <c r="AX228" i="155"/>
  <c r="AO228" i="155"/>
  <c r="AK228" i="155"/>
  <c r="AN228" i="155"/>
  <c r="AM228" i="155"/>
  <c r="AL228" i="155"/>
  <c r="AJ228" i="155"/>
  <c r="BA228" i="155" s="1"/>
  <c r="AY228" i="155"/>
  <c r="AW228" i="155"/>
  <c r="AV228" i="155"/>
  <c r="AK234" i="155"/>
  <c r="AL93" i="155"/>
  <c r="AL127" i="155"/>
  <c r="AN149" i="155"/>
  <c r="AL154" i="155"/>
  <c r="AJ164" i="155"/>
  <c r="BA164" i="155" s="1"/>
  <c r="AM175" i="155"/>
  <c r="AN180" i="155"/>
  <c r="AO185" i="155"/>
  <c r="AO200" i="155"/>
  <c r="AX200" i="155"/>
  <c r="AY200" i="155"/>
  <c r="AW200" i="155"/>
  <c r="AV200" i="155"/>
  <c r="AM200" i="155"/>
  <c r="AJ201" i="155"/>
  <c r="BA201" i="155" s="1"/>
  <c r="AV209" i="155"/>
  <c r="AJ214" i="155"/>
  <c r="BA214" i="155" s="1"/>
  <c r="AX214" i="155"/>
  <c r="AO214" i="155"/>
  <c r="AL214" i="155"/>
  <c r="AM214" i="155"/>
  <c r="AL234" i="155"/>
  <c r="BA286" i="155"/>
  <c r="AM93" i="155"/>
  <c r="AX107" i="155"/>
  <c r="AW107" i="155"/>
  <c r="AK125" i="155"/>
  <c r="AL125" i="155"/>
  <c r="AJ125" i="155"/>
  <c r="BA125" i="155" s="1"/>
  <c r="AM127" i="155"/>
  <c r="AM154" i="155"/>
  <c r="AK164" i="155"/>
  <c r="AO180" i="155"/>
  <c r="AJ189" i="155"/>
  <c r="BA189" i="155" s="1"/>
  <c r="AL201" i="155"/>
  <c r="AX204" i="155"/>
  <c r="AO204" i="155"/>
  <c r="AK204" i="155"/>
  <c r="AN204" i="155"/>
  <c r="AM204" i="155"/>
  <c r="AL204" i="155"/>
  <c r="AZ204" i="155"/>
  <c r="AX209" i="155"/>
  <c r="BA215" i="155"/>
  <c r="AN234" i="155"/>
  <c r="AN237" i="155"/>
  <c r="BA275" i="155"/>
  <c r="AN93" i="155"/>
  <c r="AN127" i="155"/>
  <c r="AV139" i="155"/>
  <c r="AL164" i="155"/>
  <c r="AL189" i="155"/>
  <c r="AX192" i="155"/>
  <c r="AJ192" i="155"/>
  <c r="BA192" i="155" s="1"/>
  <c r="AM201" i="155"/>
  <c r="AZ209" i="155"/>
  <c r="BA211" i="155"/>
  <c r="AO224" i="155"/>
  <c r="AX224" i="155"/>
  <c r="AW224" i="155"/>
  <c r="AV224" i="155"/>
  <c r="AM224" i="155"/>
  <c r="AL224" i="155"/>
  <c r="BA225" i="155"/>
  <c r="AY229" i="155"/>
  <c r="AW232" i="155"/>
  <c r="AW139" i="155"/>
  <c r="AK141" i="155"/>
  <c r="AW141" i="155"/>
  <c r="AM164" i="155"/>
  <c r="AJ179" i="155"/>
  <c r="BA179" i="155" s="1"/>
  <c r="AM189" i="155"/>
  <c r="AV194" i="155"/>
  <c r="AN201" i="155"/>
  <c r="AL208" i="155"/>
  <c r="AZ229" i="155"/>
  <c r="AY232" i="155"/>
  <c r="AX105" i="155"/>
  <c r="AW105" i="155"/>
  <c r="AT127" i="155"/>
  <c r="AZ127" i="155" s="1"/>
  <c r="AX139" i="155"/>
  <c r="AV162" i="155"/>
  <c r="AN164" i="155"/>
  <c r="AW177" i="155"/>
  <c r="AZ177" i="155"/>
  <c r="AK179" i="155"/>
  <c r="AN189" i="155"/>
  <c r="AJ193" i="155"/>
  <c r="BA193" i="155" s="1"/>
  <c r="AW194" i="155"/>
  <c r="AO201" i="155"/>
  <c r="AM208" i="155"/>
  <c r="BA242" i="155"/>
  <c r="AJ111" i="155"/>
  <c r="BA111" i="155" s="1"/>
  <c r="AZ135" i="155"/>
  <c r="AY139" i="155"/>
  <c r="AV144" i="155"/>
  <c r="AH152" i="155"/>
  <c r="AO152" i="155" s="1"/>
  <c r="AL153" i="155"/>
  <c r="AO164" i="155"/>
  <c r="AV170" i="155"/>
  <c r="AK174" i="155"/>
  <c r="AL179" i="155"/>
  <c r="AO189" i="155"/>
  <c r="AY194" i="155"/>
  <c r="AN208" i="155"/>
  <c r="AX210" i="155"/>
  <c r="AO210" i="155"/>
  <c r="AZ210" i="155"/>
  <c r="AY210" i="155"/>
  <c r="AW210" i="155"/>
  <c r="AV210" i="155"/>
  <c r="AK210" i="155"/>
  <c r="AW233" i="155"/>
  <c r="AK233" i="155"/>
  <c r="AY233" i="155"/>
  <c r="AO233" i="155"/>
  <c r="AN233" i="155"/>
  <c r="AM233" i="155"/>
  <c r="AJ233" i="155"/>
  <c r="BA233" i="155" s="1"/>
  <c r="AZ233" i="155"/>
  <c r="AX233" i="155"/>
  <c r="AV233" i="155"/>
  <c r="BA272" i="155"/>
  <c r="AK111" i="155"/>
  <c r="AZ139" i="155"/>
  <c r="AJ142" i="155"/>
  <c r="BA142" i="155" s="1"/>
  <c r="AW144" i="155"/>
  <c r="AM146" i="155"/>
  <c r="AK146" i="155"/>
  <c r="AJ146" i="155"/>
  <c r="BA146" i="155" s="1"/>
  <c r="AN153" i="155"/>
  <c r="AN167" i="155"/>
  <c r="AM167" i="155"/>
  <c r="AK167" i="155"/>
  <c r="AJ167" i="155"/>
  <c r="BA167" i="155" s="1"/>
  <c r="AX170" i="155"/>
  <c r="AN174" i="155"/>
  <c r="AW175" i="155"/>
  <c r="AM179" i="155"/>
  <c r="AJ182" i="155"/>
  <c r="BA182" i="155" s="1"/>
  <c r="AO182" i="155"/>
  <c r="AX182" i="155"/>
  <c r="AV182" i="155"/>
  <c r="AV185" i="155"/>
  <c r="AK187" i="155"/>
  <c r="AN187" i="155"/>
  <c r="AM187" i="155"/>
  <c r="AZ194" i="155"/>
  <c r="AX103" i="155"/>
  <c r="AW103" i="155"/>
  <c r="AL111" i="155"/>
  <c r="AK142" i="155"/>
  <c r="AY144" i="155"/>
  <c r="AV149" i="155"/>
  <c r="AO153" i="155"/>
  <c r="AV154" i="155"/>
  <c r="AT159" i="155"/>
  <c r="AZ159" i="155" s="1"/>
  <c r="BA163" i="155"/>
  <c r="AY170" i="155"/>
  <c r="AX175" i="155"/>
  <c r="AV180" i="155"/>
  <c r="AX185" i="155"/>
  <c r="AW237" i="155"/>
  <c r="AN247" i="155"/>
  <c r="AK247" i="155"/>
  <c r="AJ247" i="155"/>
  <c r="BA247" i="155" s="1"/>
  <c r="AX247" i="155"/>
  <c r="AW247" i="155"/>
  <c r="BA310" i="155"/>
  <c r="BA248" i="155"/>
  <c r="BA285" i="155"/>
  <c r="BA299" i="155"/>
  <c r="BA254" i="155"/>
  <c r="AZ261" i="155"/>
  <c r="AY261" i="155"/>
  <c r="AW261" i="155"/>
  <c r="AV261" i="155"/>
  <c r="AO261" i="155"/>
  <c r="AN261" i="155"/>
  <c r="AK261" i="155"/>
  <c r="BA321" i="155"/>
  <c r="AW225" i="155"/>
  <c r="AK225" i="155"/>
  <c r="AY225" i="155"/>
  <c r="AJ230" i="155"/>
  <c r="BA230" i="155" s="1"/>
  <c r="AX230" i="155"/>
  <c r="AO230" i="155"/>
  <c r="AL230" i="155"/>
  <c r="AN239" i="155"/>
  <c r="AK239" i="155"/>
  <c r="AJ239" i="155"/>
  <c r="BA239" i="155" s="1"/>
  <c r="AX239" i="155"/>
  <c r="AO264" i="155"/>
  <c r="AN264" i="155"/>
  <c r="AY264" i="155"/>
  <c r="AX264" i="155"/>
  <c r="AZ293" i="155"/>
  <c r="AY293" i="155"/>
  <c r="AW293" i="155"/>
  <c r="AV293" i="155"/>
  <c r="AO293" i="155"/>
  <c r="AN293" i="155"/>
  <c r="AM293" i="155"/>
  <c r="AL293" i="155"/>
  <c r="AK293" i="155"/>
  <c r="AY256" i="155"/>
  <c r="AO280" i="155"/>
  <c r="AN280" i="155"/>
  <c r="AK280" i="155"/>
  <c r="AY280" i="155"/>
  <c r="AX280" i="155"/>
  <c r="AV280" i="155"/>
  <c r="BA202" i="155"/>
  <c r="AN215" i="155"/>
  <c r="AK215" i="155"/>
  <c r="AX215" i="155"/>
  <c r="AV218" i="155"/>
  <c r="AX220" i="155"/>
  <c r="AO220" i="155"/>
  <c r="AK220" i="155"/>
  <c r="BA240" i="155"/>
  <c r="BA296" i="155"/>
  <c r="BA328" i="155"/>
  <c r="AX250" i="155"/>
  <c r="AW250" i="155"/>
  <c r="AO250" i="155"/>
  <c r="AM250" i="155"/>
  <c r="BA251" i="155"/>
  <c r="BA323" i="155"/>
  <c r="AO205" i="155"/>
  <c r="AK205" i="155"/>
  <c r="BA315" i="155"/>
  <c r="BA320" i="155"/>
  <c r="AZ301" i="155"/>
  <c r="AY301" i="155"/>
  <c r="AW301" i="155"/>
  <c r="AV301" i="155"/>
  <c r="AO301" i="155"/>
  <c r="AN301" i="155"/>
  <c r="AM301" i="155"/>
  <c r="AL301" i="155"/>
  <c r="AK301" i="155"/>
  <c r="BA307" i="155"/>
  <c r="AJ238" i="155"/>
  <c r="BA238" i="155" s="1"/>
  <c r="AX238" i="155"/>
  <c r="AO238" i="155"/>
  <c r="AL238" i="155"/>
  <c r="AX242" i="155"/>
  <c r="AW242" i="155"/>
  <c r="AO242" i="155"/>
  <c r="AM242" i="155"/>
  <c r="BA243" i="155"/>
  <c r="AM247" i="155"/>
  <c r="BA270" i="155"/>
  <c r="BA304" i="155"/>
  <c r="AO247" i="155"/>
  <c r="AZ253" i="155"/>
  <c r="AW253" i="155"/>
  <c r="AV253" i="155"/>
  <c r="AO253" i="155"/>
  <c r="AN253" i="155"/>
  <c r="AK253" i="155"/>
  <c r="AY260" i="155"/>
  <c r="AX260" i="155"/>
  <c r="AV260" i="155"/>
  <c r="AO260" i="155"/>
  <c r="AK260" i="155"/>
  <c r="AJ260" i="155"/>
  <c r="BA260" i="155" s="1"/>
  <c r="AJ261" i="155"/>
  <c r="BA261" i="155" s="1"/>
  <c r="AJ293" i="155"/>
  <c r="BA293" i="155" s="1"/>
  <c r="BA312" i="155"/>
  <c r="AL261" i="155"/>
  <c r="AJ264" i="155"/>
  <c r="BA264" i="155" s="1"/>
  <c r="BA283" i="155"/>
  <c r="AJ280" i="155"/>
  <c r="BA280" i="155" s="1"/>
  <c r="AM225" i="155"/>
  <c r="AN230" i="155"/>
  <c r="AO239" i="155"/>
  <c r="AW249" i="155"/>
  <c r="AL249" i="155"/>
  <c r="AK249" i="155"/>
  <c r="AY249" i="155"/>
  <c r="AJ250" i="155"/>
  <c r="BA250" i="155" s="1"/>
  <c r="AO256" i="155"/>
  <c r="AN256" i="155"/>
  <c r="AX256" i="155"/>
  <c r="AL264" i="155"/>
  <c r="AK250" i="155"/>
  <c r="AM264" i="155"/>
  <c r="AX218" i="155"/>
  <c r="AO218" i="155"/>
  <c r="AO225" i="155"/>
  <c r="AL250" i="155"/>
  <c r="BA267" i="155"/>
  <c r="AO288" i="155"/>
  <c r="AN288" i="155"/>
  <c r="AK288" i="155"/>
  <c r="AZ288" i="155"/>
  <c r="AY288" i="155"/>
  <c r="AX288" i="155"/>
  <c r="AV288" i="155"/>
  <c r="AZ245" i="155"/>
  <c r="AV245" i="155"/>
  <c r="AO245" i="155"/>
  <c r="AN245" i="155"/>
  <c r="AK245" i="155"/>
  <c r="AV247" i="155"/>
  <c r="AN250" i="155"/>
  <c r="AX293" i="155"/>
  <c r="AW241" i="155"/>
  <c r="AK241" i="155"/>
  <c r="AY241" i="155"/>
  <c r="BA330" i="155"/>
  <c r="BA294" i="155"/>
  <c r="BA301" i="155"/>
  <c r="AJ198" i="155"/>
  <c r="BA198" i="155" s="1"/>
  <c r="AX198" i="155"/>
  <c r="AO198" i="155"/>
  <c r="AV230" i="155"/>
  <c r="AK238" i="155"/>
  <c r="AV239" i="155"/>
  <c r="AK242" i="155"/>
  <c r="AO272" i="155"/>
  <c r="AN272" i="155"/>
  <c r="AK272" i="155"/>
  <c r="AY272" i="155"/>
  <c r="AX272" i="155"/>
  <c r="AV272" i="155"/>
  <c r="AW230" i="155"/>
  <c r="AM238" i="155"/>
  <c r="AW239" i="155"/>
  <c r="AL242" i="155"/>
  <c r="AY252" i="155"/>
  <c r="AX252" i="155"/>
  <c r="AV252" i="155"/>
  <c r="AO252" i="155"/>
  <c r="AK252" i="155"/>
  <c r="AJ252" i="155"/>
  <c r="BA252" i="155" s="1"/>
  <c r="AJ253" i="155"/>
  <c r="BA253" i="155" s="1"/>
  <c r="AL260" i="155"/>
  <c r="AV264" i="155"/>
  <c r="AW280" i="155"/>
  <c r="AY230" i="155"/>
  <c r="AN238" i="155"/>
  <c r="AY239" i="155"/>
  <c r="AN242" i="155"/>
  <c r="AO248" i="155"/>
  <c r="AN248" i="155"/>
  <c r="AX248" i="155"/>
  <c r="AL253" i="155"/>
  <c r="AM260" i="155"/>
  <c r="BA262" i="155"/>
  <c r="AW264" i="155"/>
  <c r="AZ280" i="155"/>
  <c r="AV215" i="155"/>
  <c r="AW217" i="155"/>
  <c r="AK217" i="155"/>
  <c r="AY217" i="155"/>
  <c r="AV220" i="155"/>
  <c r="AJ222" i="155"/>
  <c r="BA222" i="155" s="1"/>
  <c r="AX222" i="155"/>
  <c r="AO222" i="155"/>
  <c r="AL222" i="155"/>
  <c r="AX225" i="155"/>
  <c r="AZ230" i="155"/>
  <c r="AZ239" i="155"/>
  <c r="AJ249" i="155"/>
  <c r="BA249" i="155" s="1"/>
  <c r="AV250" i="155"/>
  <c r="AM253" i="155"/>
  <c r="AN255" i="155"/>
  <c r="AK255" i="155"/>
  <c r="AJ255" i="155"/>
  <c r="BA255" i="155" s="1"/>
  <c r="AX255" i="155"/>
  <c r="AW255" i="155"/>
  <c r="AN260" i="155"/>
  <c r="AZ264" i="155"/>
  <c r="AZ269" i="155"/>
  <c r="AY269" i="155"/>
  <c r="AW269" i="155"/>
  <c r="AV269" i="155"/>
  <c r="AO269" i="155"/>
  <c r="AN269" i="155"/>
  <c r="AL269" i="155"/>
  <c r="AK269" i="155"/>
  <c r="AZ285" i="155"/>
  <c r="AY285" i="155"/>
  <c r="AW285" i="155"/>
  <c r="AV285" i="155"/>
  <c r="AO285" i="155"/>
  <c r="AN285" i="155"/>
  <c r="AM285" i="155"/>
  <c r="AL285" i="155"/>
  <c r="AK285" i="155"/>
  <c r="BA291" i="155"/>
  <c r="AM249" i="155"/>
  <c r="AY250" i="155"/>
  <c r="AJ256" i="155"/>
  <c r="BA256" i="155" s="1"/>
  <c r="AN207" i="155"/>
  <c r="AK207" i="155"/>
  <c r="AX207" i="155"/>
  <c r="AX212" i="155"/>
  <c r="AO212" i="155"/>
  <c r="AK212" i="155"/>
  <c r="AY215" i="155"/>
  <c r="AY220" i="155"/>
  <c r="AX236" i="155"/>
  <c r="AV236" i="155"/>
  <c r="AO236" i="155"/>
  <c r="AK236" i="155"/>
  <c r="AN249" i="155"/>
  <c r="AZ250" i="155"/>
  <c r="AK256" i="155"/>
  <c r="AW265" i="155"/>
  <c r="AO265" i="155"/>
  <c r="AL265" i="155"/>
  <c r="AK265" i="155"/>
  <c r="AY265" i="155"/>
  <c r="BA278" i="155"/>
  <c r="AX301" i="155"/>
  <c r="AX202" i="155"/>
  <c r="AO202" i="155"/>
  <c r="AV205" i="155"/>
  <c r="AZ215" i="155"/>
  <c r="AJ218" i="155"/>
  <c r="BA218" i="155" s="1"/>
  <c r="AZ220" i="155"/>
  <c r="AN231" i="155"/>
  <c r="AK231" i="155"/>
  <c r="AX231" i="155"/>
  <c r="AO240" i="155"/>
  <c r="AN240" i="155"/>
  <c r="AX240" i="155"/>
  <c r="AX244" i="155"/>
  <c r="AV244" i="155"/>
  <c r="AO244" i="155"/>
  <c r="AK244" i="155"/>
  <c r="AJ244" i="155"/>
  <c r="BA244" i="155" s="1"/>
  <c r="AO249" i="155"/>
  <c r="AL256" i="155"/>
  <c r="AJ288" i="155"/>
  <c r="BA288" i="155" s="1"/>
  <c r="AO158" i="155"/>
  <c r="AW205" i="155"/>
  <c r="AK218" i="155"/>
  <c r="AX226" i="155"/>
  <c r="AO226" i="155"/>
  <c r="AJ241" i="155"/>
  <c r="BA241" i="155" s="1"/>
  <c r="AJ245" i="155"/>
  <c r="BA245" i="155" s="1"/>
  <c r="AM256" i="155"/>
  <c r="BA259" i="155"/>
  <c r="AL288" i="155"/>
  <c r="BA302" i="155"/>
  <c r="BA326" i="155"/>
  <c r="AX205" i="155"/>
  <c r="AL218" i="155"/>
  <c r="AV238" i="155"/>
  <c r="AL241" i="155"/>
  <c r="AV242" i="155"/>
  <c r="AL245" i="155"/>
  <c r="AM288" i="155"/>
  <c r="BA318" i="155"/>
  <c r="AO216" i="155"/>
  <c r="AX216" i="155"/>
  <c r="AM218" i="155"/>
  <c r="AO221" i="155"/>
  <c r="AK221" i="155"/>
  <c r="AW238" i="155"/>
  <c r="AM241" i="155"/>
  <c r="AY242" i="155"/>
  <c r="AM245" i="155"/>
  <c r="AX253" i="155"/>
  <c r="AX258" i="155"/>
  <c r="AW258" i="155"/>
  <c r="AO258" i="155"/>
  <c r="AM258" i="155"/>
  <c r="AL258" i="155"/>
  <c r="AJ258" i="155"/>
  <c r="BA258" i="155" s="1"/>
  <c r="AW260" i="155"/>
  <c r="BA329" i="155"/>
  <c r="AK326" i="155"/>
  <c r="AO327" i="155"/>
  <c r="AX329" i="155"/>
  <c r="AL254" i="155"/>
  <c r="AL262" i="155"/>
  <c r="AL270" i="155"/>
  <c r="AL278" i="155"/>
  <c r="AY281" i="155"/>
  <c r="AL286" i="155"/>
  <c r="AY289" i="155"/>
  <c r="AL294" i="155"/>
  <c r="AY297" i="155"/>
  <c r="AL302" i="155"/>
  <c r="AY305" i="155"/>
  <c r="AL310" i="155"/>
  <c r="AY313" i="155"/>
  <c r="AL318" i="155"/>
  <c r="AY321" i="155"/>
  <c r="AL326" i="155"/>
  <c r="AY329" i="155"/>
  <c r="AV296" i="155"/>
  <c r="AJ309" i="155"/>
  <c r="BA309" i="155" s="1"/>
  <c r="AN310" i="155"/>
  <c r="AJ317" i="155"/>
  <c r="BA317" i="155" s="1"/>
  <c r="AN318" i="155"/>
  <c r="AJ325" i="155"/>
  <c r="BA325" i="155" s="1"/>
  <c r="AN326" i="155"/>
  <c r="AO254" i="155"/>
  <c r="AO262" i="155"/>
  <c r="AO270" i="155"/>
  <c r="AO278" i="155"/>
  <c r="AO286" i="155"/>
  <c r="AO294" i="155"/>
  <c r="AX296" i="155"/>
  <c r="AO302" i="155"/>
  <c r="AK309" i="155"/>
  <c r="AO310" i="155"/>
  <c r="AK317" i="155"/>
  <c r="AO318" i="155"/>
  <c r="AK325" i="155"/>
  <c r="AO326" i="155"/>
  <c r="AY296" i="155"/>
  <c r="AL309" i="155"/>
  <c r="AL317" i="155"/>
  <c r="AL325" i="155"/>
  <c r="AV295" i="155"/>
  <c r="AZ296" i="155"/>
  <c r="AV303" i="155"/>
  <c r="AM309" i="155"/>
  <c r="AV311" i="155"/>
  <c r="AM317" i="155"/>
  <c r="AV319" i="155"/>
  <c r="AM325" i="155"/>
  <c r="AV327" i="155"/>
  <c r="AW263" i="155"/>
  <c r="AJ268" i="155"/>
  <c r="BA268" i="155" s="1"/>
  <c r="AW271" i="155"/>
  <c r="AJ276" i="155"/>
  <c r="BA276" i="155" s="1"/>
  <c r="AW279" i="155"/>
  <c r="AW287" i="155"/>
  <c r="AW295" i="155"/>
  <c r="AW303" i="155"/>
  <c r="AN309" i="155"/>
  <c r="AW311" i="155"/>
  <c r="AN317" i="155"/>
  <c r="AW319" i="155"/>
  <c r="AN325" i="155"/>
  <c r="AW327" i="155"/>
  <c r="AX263" i="155"/>
  <c r="AK268" i="155"/>
  <c r="AX271" i="155"/>
  <c r="AK276" i="155"/>
  <c r="AX279" i="155"/>
  <c r="AX287" i="155"/>
  <c r="AX295" i="155"/>
  <c r="AX303" i="155"/>
  <c r="AO309" i="155"/>
  <c r="AX311" i="155"/>
  <c r="AO317" i="155"/>
  <c r="AX319" i="155"/>
  <c r="AO325" i="155"/>
  <c r="AX327" i="155"/>
  <c r="AY327" i="155"/>
  <c r="AV286" i="155"/>
  <c r="AZ287" i="155"/>
  <c r="AV294" i="155"/>
  <c r="AZ295" i="155"/>
  <c r="AV302" i="155"/>
  <c r="AZ303" i="155"/>
  <c r="AM308" i="155"/>
  <c r="AV310" i="155"/>
  <c r="AZ311" i="155"/>
  <c r="AM316" i="155"/>
  <c r="AV318" i="155"/>
  <c r="AZ319" i="155"/>
  <c r="AM324" i="155"/>
  <c r="AV326" i="155"/>
  <c r="AZ327" i="155"/>
  <c r="AW310" i="155"/>
  <c r="AW318" i="155"/>
  <c r="AW326" i="155"/>
  <c r="AX254" i="155"/>
  <c r="AX262" i="155"/>
  <c r="AO268" i="155"/>
  <c r="AX270" i="155"/>
  <c r="AO276" i="155"/>
  <c r="AX278" i="155"/>
  <c r="AX286" i="155"/>
  <c r="AX294" i="155"/>
  <c r="AK299" i="155"/>
  <c r="AX302" i="155"/>
  <c r="AK307" i="155"/>
  <c r="AO308" i="155"/>
  <c r="AX310" i="155"/>
  <c r="AK315" i="155"/>
  <c r="AO316" i="155"/>
  <c r="AX318" i="155"/>
  <c r="AK323" i="155"/>
  <c r="AO324" i="155"/>
  <c r="AX326" i="155"/>
  <c r="AY302" i="155"/>
  <c r="AL307" i="155"/>
  <c r="AY310" i="155"/>
  <c r="AL315" i="155"/>
  <c r="AY318" i="155"/>
  <c r="AL323" i="155"/>
  <c r="AY326" i="155"/>
  <c r="AZ254" i="155"/>
  <c r="AZ262" i="155"/>
  <c r="AZ270" i="155"/>
  <c r="AZ278" i="155"/>
  <c r="AZ286" i="155"/>
  <c r="AZ294" i="155"/>
  <c r="AZ302" i="155"/>
  <c r="AM307" i="155"/>
  <c r="AV309" i="155"/>
  <c r="AZ310" i="155"/>
  <c r="AM315" i="155"/>
  <c r="AV317" i="155"/>
  <c r="AZ318" i="155"/>
  <c r="AM323" i="155"/>
  <c r="AV325" i="155"/>
  <c r="AZ326" i="155"/>
  <c r="AJ266" i="155"/>
  <c r="BA266" i="155" s="1"/>
  <c r="AJ274" i="155"/>
  <c r="BA274" i="155" s="1"/>
  <c r="AJ282" i="155"/>
  <c r="BA282" i="155" s="1"/>
  <c r="AJ290" i="155"/>
  <c r="BA290" i="155" s="1"/>
  <c r="AJ298" i="155"/>
  <c r="BA298" i="155" s="1"/>
  <c r="AJ306" i="155"/>
  <c r="BA306" i="155" s="1"/>
  <c r="AW309" i="155"/>
  <c r="AJ314" i="155"/>
  <c r="BA314" i="155" s="1"/>
  <c r="AW317" i="155"/>
  <c r="AJ322" i="155"/>
  <c r="BA322" i="155" s="1"/>
  <c r="AW325" i="155"/>
  <c r="AK314" i="155"/>
  <c r="AX317" i="155"/>
  <c r="AK322" i="155"/>
  <c r="AX325" i="155"/>
  <c r="AY309" i="155"/>
  <c r="AL314" i="155"/>
  <c r="AY317" i="155"/>
  <c r="AL322" i="155"/>
  <c r="AV268" i="155"/>
  <c r="AJ281" i="155"/>
  <c r="BA281" i="155" s="1"/>
  <c r="AJ289" i="155"/>
  <c r="BA289" i="155" s="1"/>
  <c r="AJ297" i="155"/>
  <c r="BA297" i="155" s="1"/>
  <c r="AJ305" i="155"/>
  <c r="BA305" i="155" s="1"/>
  <c r="AJ313" i="155"/>
  <c r="BA313" i="155" s="1"/>
  <c r="AO266" i="155"/>
  <c r="AK281" i="155"/>
  <c r="AO282" i="155"/>
  <c r="AK289" i="155"/>
  <c r="AO290" i="155"/>
  <c r="AK297" i="155"/>
  <c r="AO298" i="155"/>
  <c r="AK305" i="155"/>
  <c r="AO306" i="155"/>
  <c r="AK313" i="155"/>
  <c r="AO314" i="155"/>
  <c r="AK321" i="155"/>
  <c r="AO322" i="155"/>
  <c r="AL289" i="155"/>
  <c r="AL297" i="155"/>
  <c r="AL305" i="155"/>
  <c r="AL313" i="155"/>
  <c r="AL321" i="155"/>
  <c r="AM305" i="155"/>
  <c r="AM313" i="155"/>
  <c r="AM321" i="155"/>
  <c r="AM329" i="155"/>
  <c r="AK296" i="155"/>
  <c r="AO297" i="155"/>
  <c r="AO305" i="155"/>
  <c r="AO313" i="155"/>
  <c r="AO321" i="155"/>
  <c r="AJ263" i="155"/>
  <c r="BA263" i="155" s="1"/>
  <c r="AW266" i="155"/>
  <c r="AJ271" i="155"/>
  <c r="BA271" i="155" s="1"/>
  <c r="AW274" i="155"/>
  <c r="AJ279" i="155"/>
  <c r="BA279" i="155" s="1"/>
  <c r="AW282" i="155"/>
  <c r="AJ287" i="155"/>
  <c r="BA287" i="155" s="1"/>
  <c r="AW290" i="155"/>
  <c r="AJ295" i="155"/>
  <c r="BA295" i="155" s="1"/>
  <c r="AN296" i="155"/>
  <c r="AW298" i="155"/>
  <c r="AJ303" i="155"/>
  <c r="BA303" i="155" s="1"/>
  <c r="AN304" i="155"/>
  <c r="AW306" i="155"/>
  <c r="AJ311" i="155"/>
  <c r="BA311" i="155" s="1"/>
  <c r="AN312" i="155"/>
  <c r="AW314" i="155"/>
  <c r="AJ319" i="155"/>
  <c r="BA319" i="155" s="1"/>
  <c r="AN320" i="155"/>
  <c r="AW322" i="155"/>
  <c r="AJ327" i="155"/>
  <c r="BA327" i="155" s="1"/>
  <c r="AN328" i="155"/>
  <c r="AW330" i="155"/>
  <c r="AK263" i="155"/>
  <c r="AK271" i="155"/>
  <c r="AX274" i="155"/>
  <c r="AK279" i="155"/>
  <c r="AX282" i="155"/>
  <c r="AK287" i="155"/>
  <c r="AX290" i="155"/>
  <c r="AK295" i="155"/>
  <c r="AX298" i="155"/>
  <c r="AK303" i="155"/>
  <c r="AX306" i="155"/>
  <c r="AK311" i="155"/>
  <c r="AX314" i="155"/>
  <c r="AK319" i="155"/>
  <c r="AX322" i="155"/>
  <c r="AK327" i="155"/>
  <c r="AX330" i="155"/>
  <c r="AL263" i="155"/>
  <c r="AL271" i="155"/>
  <c r="AL279" i="155"/>
  <c r="AY282" i="155"/>
  <c r="AL287" i="155"/>
  <c r="AY290" i="155"/>
  <c r="AL295" i="155"/>
  <c r="AY298" i="155"/>
  <c r="AL303" i="155"/>
  <c r="AY306" i="155"/>
  <c r="AL311" i="155"/>
  <c r="AY314" i="155"/>
  <c r="AL319" i="155"/>
  <c r="AY322" i="155"/>
  <c r="AL327" i="155"/>
  <c r="AY330" i="155"/>
  <c r="AM271" i="155"/>
  <c r="AM279" i="155"/>
  <c r="AV281" i="155"/>
  <c r="AM287" i="155"/>
  <c r="AV289" i="155"/>
  <c r="AM295" i="155"/>
  <c r="AV297" i="155"/>
  <c r="AM303" i="155"/>
  <c r="AV305" i="155"/>
  <c r="AM311" i="155"/>
  <c r="AV313" i="155"/>
  <c r="AM319" i="155"/>
  <c r="AV321" i="155"/>
  <c r="AM327" i="155"/>
  <c r="AV329" i="155"/>
  <c r="J88" i="20"/>
  <c r="Q88" i="20" s="1"/>
  <c r="J87" i="20"/>
  <c r="Q87" i="20" s="1"/>
  <c r="BO19" i="158" l="1"/>
  <c r="BQ19" i="158" s="1"/>
  <c r="BR21" i="158" a="1"/>
  <c r="BR21" i="158" s="1"/>
  <c r="BU21" i="158" s="1"/>
  <c r="BK22" i="158"/>
  <c r="CR21" i="158" a="1"/>
  <c r="CR21" i="158" s="1"/>
  <c r="CT21" i="158" s="1"/>
  <c r="BL20" i="158"/>
  <c r="BJ21" i="158"/>
  <c r="BN20" i="158"/>
  <c r="BP20" i="158" s="1"/>
  <c r="BJ19" i="157"/>
  <c r="BN18" i="157"/>
  <c r="BP18" i="157" s="1"/>
  <c r="BL18" i="157"/>
  <c r="BO17" i="157"/>
  <c r="BQ17" i="157" s="1"/>
  <c r="BK21" i="157"/>
  <c r="CR20" i="157" a="1"/>
  <c r="CR20" i="157" s="1"/>
  <c r="CT20" i="157" s="1"/>
  <c r="BR20" i="157" a="1"/>
  <c r="BR20" i="157" s="1"/>
  <c r="BU20" i="157" s="1"/>
  <c r="BO17" i="156"/>
  <c r="BQ17" i="156" s="1"/>
  <c r="BN18" i="156"/>
  <c r="BP18" i="156" s="1"/>
  <c r="BJ19" i="156"/>
  <c r="BL18" i="156"/>
  <c r="BR20" i="156" a="1"/>
  <c r="BR20" i="156" s="1"/>
  <c r="BU20" i="156" s="1"/>
  <c r="BK21" i="156"/>
  <c r="CR20" i="156" a="1"/>
  <c r="CR20" i="156" s="1"/>
  <c r="CT20" i="156" s="1"/>
  <c r="R88" i="20"/>
  <c r="BK18" i="155"/>
  <c r="CQ17" i="155" a="1"/>
  <c r="CQ17" i="155" s="1"/>
  <c r="CS17" i="155" s="1"/>
  <c r="BR17" i="155" a="1"/>
  <c r="BR17" i="155" s="1"/>
  <c r="BU17" i="155" s="1"/>
  <c r="BJ18" i="155"/>
  <c r="BL17" i="155"/>
  <c r="L88" i="20"/>
  <c r="M88" i="20" s="1"/>
  <c r="O88" i="20"/>
  <c r="J89" i="20"/>
  <c r="L87" i="20"/>
  <c r="M87" i="20" s="1"/>
  <c r="O87" i="20"/>
  <c r="BW113" i="152"/>
  <c r="BV113" i="152"/>
  <c r="BT113" i="152"/>
  <c r="BS113" i="152"/>
  <c r="BW112" i="152"/>
  <c r="BV112" i="152"/>
  <c r="BT112" i="152"/>
  <c r="BS112" i="152"/>
  <c r="BW111" i="152"/>
  <c r="BV111" i="152"/>
  <c r="BT111" i="152"/>
  <c r="BS111" i="152"/>
  <c r="BW110" i="152"/>
  <c r="BV110" i="152"/>
  <c r="BT110" i="152"/>
  <c r="BS110" i="152"/>
  <c r="BW109" i="152"/>
  <c r="BV109" i="152"/>
  <c r="BT109" i="152"/>
  <c r="BS109" i="152"/>
  <c r="BW108" i="152"/>
  <c r="BV108" i="152"/>
  <c r="BT108" i="152"/>
  <c r="BS108" i="152"/>
  <c r="BW107" i="152"/>
  <c r="BV107" i="152"/>
  <c r="BT107" i="152"/>
  <c r="BS107" i="152"/>
  <c r="BW106" i="152"/>
  <c r="BV106" i="152"/>
  <c r="BT106" i="152"/>
  <c r="BS106" i="152"/>
  <c r="BW105" i="152"/>
  <c r="BV105" i="152"/>
  <c r="BT105" i="152"/>
  <c r="BS105" i="152"/>
  <c r="BW104" i="152"/>
  <c r="BV104" i="152"/>
  <c r="BT104" i="152"/>
  <c r="BS104" i="152"/>
  <c r="BK104" i="152"/>
  <c r="BK105" i="152" s="1"/>
  <c r="AX330" i="152"/>
  <c r="AW330" i="152"/>
  <c r="AV330" i="152"/>
  <c r="AU330" i="152"/>
  <c r="AI330" i="152" s="1"/>
  <c r="AT330" i="152"/>
  <c r="AS330" i="152"/>
  <c r="AQ330" i="152"/>
  <c r="AP330" i="152"/>
  <c r="AO330" i="152"/>
  <c r="AN330" i="152"/>
  <c r="AM330" i="152"/>
  <c r="AL330" i="152"/>
  <c r="AK330" i="152"/>
  <c r="AJ330" i="152"/>
  <c r="AH330" i="152"/>
  <c r="AG330" i="152"/>
  <c r="AF330" i="152"/>
  <c r="AE330" i="152"/>
  <c r="AD330" i="152"/>
  <c r="AC330" i="152"/>
  <c r="AB330" i="152"/>
  <c r="AA330" i="152"/>
  <c r="B330" i="152"/>
  <c r="AZ330" i="152" s="1"/>
  <c r="AZ329" i="152"/>
  <c r="AY329" i="152"/>
  <c r="AX329" i="152"/>
  <c r="AU329" i="152"/>
  <c r="AT329" i="152"/>
  <c r="AS329" i="152"/>
  <c r="AQ329" i="152"/>
  <c r="AP329" i="152"/>
  <c r="AO329" i="152"/>
  <c r="AN329" i="152"/>
  <c r="AM329" i="152"/>
  <c r="AL329" i="152"/>
  <c r="AK329" i="152"/>
  <c r="AJ329" i="152"/>
  <c r="AI329" i="152"/>
  <c r="AH329" i="152"/>
  <c r="AG329" i="152"/>
  <c r="AF329" i="152"/>
  <c r="AE329" i="152"/>
  <c r="AD329" i="152"/>
  <c r="AC329" i="152"/>
  <c r="AB329" i="152"/>
  <c r="AA329" i="152"/>
  <c r="B329" i="152"/>
  <c r="AW329" i="152" s="1"/>
  <c r="AV328" i="152"/>
  <c r="AU328" i="152"/>
  <c r="AI328" i="152" s="1"/>
  <c r="AT328" i="152"/>
  <c r="AS328" i="152"/>
  <c r="AQ328" i="152"/>
  <c r="AP328" i="152"/>
  <c r="AO328" i="152"/>
  <c r="AN328" i="152"/>
  <c r="AM328" i="152"/>
  <c r="AL328" i="152"/>
  <c r="AK328" i="152"/>
  <c r="AJ328" i="152"/>
  <c r="AH328" i="152"/>
  <c r="AG328" i="152"/>
  <c r="AF328" i="152"/>
  <c r="AE328" i="152"/>
  <c r="AD328" i="152"/>
  <c r="AC328" i="152"/>
  <c r="AB328" i="152"/>
  <c r="AA328" i="152"/>
  <c r="B328" i="152"/>
  <c r="AZ328" i="152" s="1"/>
  <c r="AU327" i="152"/>
  <c r="AT327" i="152"/>
  <c r="AS327" i="152"/>
  <c r="AQ327" i="152"/>
  <c r="AP327" i="152"/>
  <c r="AO327" i="152"/>
  <c r="AK327" i="152"/>
  <c r="AJ327" i="152"/>
  <c r="AI327" i="152"/>
  <c r="AH327" i="152"/>
  <c r="AG327" i="152"/>
  <c r="AF327" i="152"/>
  <c r="AE327" i="152"/>
  <c r="AD327" i="152"/>
  <c r="AC327" i="152"/>
  <c r="AB327" i="152"/>
  <c r="AA327" i="152"/>
  <c r="B327" i="152"/>
  <c r="AN327" i="152" s="1"/>
  <c r="AW326" i="152"/>
  <c r="AU326" i="152"/>
  <c r="AI326" i="152" s="1"/>
  <c r="AT326" i="152"/>
  <c r="AS326" i="152"/>
  <c r="AQ326" i="152"/>
  <c r="AP326" i="152"/>
  <c r="AM326" i="152"/>
  <c r="AL326" i="152"/>
  <c r="AK326" i="152"/>
  <c r="AH326" i="152"/>
  <c r="AG326" i="152"/>
  <c r="AF326" i="152"/>
  <c r="AE326" i="152"/>
  <c r="AD326" i="152"/>
  <c r="AC326" i="152"/>
  <c r="AB326" i="152"/>
  <c r="AA326" i="152"/>
  <c r="B326" i="152"/>
  <c r="AJ326" i="152" s="1"/>
  <c r="AU325" i="152"/>
  <c r="AT325" i="152"/>
  <c r="AS325" i="152"/>
  <c r="AQ325" i="152"/>
  <c r="AP325" i="152"/>
  <c r="AI325" i="152"/>
  <c r="AH325" i="152"/>
  <c r="AG325" i="152"/>
  <c r="AF325" i="152"/>
  <c r="AE325" i="152"/>
  <c r="AD325" i="152"/>
  <c r="AC325" i="152"/>
  <c r="AB325" i="152"/>
  <c r="AA325" i="152"/>
  <c r="B325" i="152"/>
  <c r="AZ325" i="152" s="1"/>
  <c r="AZ324" i="152"/>
  <c r="AY324" i="152"/>
  <c r="AX324" i="152"/>
  <c r="AW324" i="152"/>
  <c r="AV324" i="152"/>
  <c r="AU324" i="152"/>
  <c r="AI324" i="152" s="1"/>
  <c r="AT324" i="152"/>
  <c r="AS324" i="152"/>
  <c r="AQ324" i="152"/>
  <c r="AP324" i="152"/>
  <c r="AO324" i="152"/>
  <c r="AN324" i="152"/>
  <c r="AM324" i="152"/>
  <c r="AL324" i="152"/>
  <c r="AK324" i="152"/>
  <c r="AJ324" i="152"/>
  <c r="AH324" i="152"/>
  <c r="AG324" i="152"/>
  <c r="AF324" i="152"/>
  <c r="AE324" i="152"/>
  <c r="AD324" i="152"/>
  <c r="AC324" i="152"/>
  <c r="AB324" i="152"/>
  <c r="AA324" i="152"/>
  <c r="B324" i="152"/>
  <c r="AU323" i="152"/>
  <c r="AI323" i="152" s="1"/>
  <c r="AT323" i="152"/>
  <c r="AS323" i="152"/>
  <c r="AQ323" i="152"/>
  <c r="AP323" i="152"/>
  <c r="AJ323" i="152"/>
  <c r="AH323" i="152"/>
  <c r="AG323" i="152"/>
  <c r="AF323" i="152"/>
  <c r="AE323" i="152"/>
  <c r="AD323" i="152"/>
  <c r="AC323" i="152"/>
  <c r="AB323" i="152"/>
  <c r="AA323" i="152"/>
  <c r="B323" i="152"/>
  <c r="AX322" i="152"/>
  <c r="AW322" i="152"/>
  <c r="AV322" i="152"/>
  <c r="AU322" i="152"/>
  <c r="AI322" i="152" s="1"/>
  <c r="AT322" i="152"/>
  <c r="AS322" i="152"/>
  <c r="AQ322" i="152"/>
  <c r="AP322" i="152"/>
  <c r="AO322" i="152"/>
  <c r="AN322" i="152"/>
  <c r="AM322" i="152"/>
  <c r="AL322" i="152"/>
  <c r="AK322" i="152"/>
  <c r="AJ322" i="152"/>
  <c r="AH322" i="152"/>
  <c r="AG322" i="152"/>
  <c r="AF322" i="152"/>
  <c r="AE322" i="152"/>
  <c r="AD322" i="152"/>
  <c r="AC322" i="152"/>
  <c r="AB322" i="152"/>
  <c r="AA322" i="152"/>
  <c r="B322" i="152"/>
  <c r="AZ322" i="152" s="1"/>
  <c r="AZ321" i="152"/>
  <c r="AY321" i="152"/>
  <c r="AX321" i="152"/>
  <c r="AU321" i="152"/>
  <c r="AT321" i="152"/>
  <c r="AS321" i="152"/>
  <c r="AQ321" i="152"/>
  <c r="AP321" i="152"/>
  <c r="AO321" i="152"/>
  <c r="AN321" i="152"/>
  <c r="AM321" i="152"/>
  <c r="AL321" i="152"/>
  <c r="AK321" i="152"/>
  <c r="AJ321" i="152"/>
  <c r="AI321" i="152"/>
  <c r="AH321" i="152"/>
  <c r="AG321" i="152"/>
  <c r="AF321" i="152"/>
  <c r="AE321" i="152"/>
  <c r="AD321" i="152"/>
  <c r="AC321" i="152"/>
  <c r="AB321" i="152"/>
  <c r="AA321" i="152"/>
  <c r="B321" i="152"/>
  <c r="AW321" i="152" s="1"/>
  <c r="AV320" i="152"/>
  <c r="AU320" i="152"/>
  <c r="AI320" i="152" s="1"/>
  <c r="AT320" i="152"/>
  <c r="AS320" i="152"/>
  <c r="AQ320" i="152"/>
  <c r="AP320" i="152"/>
  <c r="AO320" i="152"/>
  <c r="AN320" i="152"/>
  <c r="AM320" i="152"/>
  <c r="AL320" i="152"/>
  <c r="AK320" i="152"/>
  <c r="AJ320" i="152"/>
  <c r="AH320" i="152"/>
  <c r="AG320" i="152"/>
  <c r="AF320" i="152"/>
  <c r="AE320" i="152"/>
  <c r="AD320" i="152"/>
  <c r="AC320" i="152"/>
  <c r="AB320" i="152"/>
  <c r="AA320" i="152"/>
  <c r="B320" i="152"/>
  <c r="AZ320" i="152" s="1"/>
  <c r="AU319" i="152"/>
  <c r="AT319" i="152"/>
  <c r="AS319" i="152"/>
  <c r="AQ319" i="152"/>
  <c r="AP319" i="152"/>
  <c r="AI319" i="152"/>
  <c r="AH319" i="152"/>
  <c r="AG319" i="152"/>
  <c r="AF319" i="152"/>
  <c r="AE319" i="152"/>
  <c r="AD319" i="152"/>
  <c r="AC319" i="152"/>
  <c r="AB319" i="152"/>
  <c r="AA319" i="152"/>
  <c r="B319" i="152"/>
  <c r="AW318" i="152"/>
  <c r="AU318" i="152"/>
  <c r="AI318" i="152" s="1"/>
  <c r="AT318" i="152"/>
  <c r="AS318" i="152"/>
  <c r="AQ318" i="152"/>
  <c r="AP318" i="152"/>
  <c r="AM318" i="152"/>
  <c r="AL318" i="152"/>
  <c r="AK318" i="152"/>
  <c r="AH318" i="152"/>
  <c r="AG318" i="152"/>
  <c r="AF318" i="152"/>
  <c r="AE318" i="152"/>
  <c r="AD318" i="152"/>
  <c r="AC318" i="152"/>
  <c r="AB318" i="152"/>
  <c r="AA318" i="152"/>
  <c r="B318" i="152"/>
  <c r="AJ318" i="152" s="1"/>
  <c r="AY317" i="152"/>
  <c r="AU317" i="152"/>
  <c r="AT317" i="152"/>
  <c r="AS317" i="152"/>
  <c r="AQ317" i="152"/>
  <c r="AP317" i="152"/>
  <c r="AI317" i="152"/>
  <c r="AH317" i="152"/>
  <c r="AG317" i="152"/>
  <c r="AF317" i="152"/>
  <c r="AE317" i="152"/>
  <c r="AD317" i="152"/>
  <c r="AC317" i="152"/>
  <c r="AB317" i="152"/>
  <c r="AA317" i="152"/>
  <c r="B317" i="152"/>
  <c r="AZ317" i="152" s="1"/>
  <c r="AZ316" i="152"/>
  <c r="AY316" i="152"/>
  <c r="AX316" i="152"/>
  <c r="AW316" i="152"/>
  <c r="AV316" i="152"/>
  <c r="AU316" i="152"/>
  <c r="AI316" i="152" s="1"/>
  <c r="AT316" i="152"/>
  <c r="AS316" i="152"/>
  <c r="AQ316" i="152"/>
  <c r="AP316" i="152"/>
  <c r="AO316" i="152"/>
  <c r="AN316" i="152"/>
  <c r="AM316" i="152"/>
  <c r="AL316" i="152"/>
  <c r="AK316" i="152"/>
  <c r="AJ316" i="152"/>
  <c r="AH316" i="152"/>
  <c r="AG316" i="152"/>
  <c r="AF316" i="152"/>
  <c r="AE316" i="152"/>
  <c r="AD316" i="152"/>
  <c r="AC316" i="152"/>
  <c r="AB316" i="152"/>
  <c r="AA316" i="152"/>
  <c r="B316" i="152"/>
  <c r="AZ315" i="152"/>
  <c r="AU315" i="152"/>
  <c r="AI315" i="152" s="1"/>
  <c r="AT315" i="152"/>
  <c r="AS315" i="152"/>
  <c r="AQ315" i="152"/>
  <c r="AP315" i="152"/>
  <c r="AH315" i="152"/>
  <c r="AG315" i="152"/>
  <c r="AF315" i="152"/>
  <c r="AE315" i="152"/>
  <c r="AD315" i="152"/>
  <c r="AC315" i="152"/>
  <c r="AB315" i="152"/>
  <c r="AA315" i="152"/>
  <c r="B315" i="152"/>
  <c r="AX314" i="152"/>
  <c r="AW314" i="152"/>
  <c r="AV314" i="152"/>
  <c r="AU314" i="152"/>
  <c r="AI314" i="152" s="1"/>
  <c r="AT314" i="152"/>
  <c r="AS314" i="152"/>
  <c r="AQ314" i="152"/>
  <c r="AP314" i="152"/>
  <c r="AO314" i="152"/>
  <c r="AN314" i="152"/>
  <c r="AM314" i="152"/>
  <c r="AL314" i="152"/>
  <c r="AK314" i="152"/>
  <c r="AJ314" i="152"/>
  <c r="AH314" i="152"/>
  <c r="AG314" i="152"/>
  <c r="AF314" i="152"/>
  <c r="AE314" i="152"/>
  <c r="AD314" i="152"/>
  <c r="AC314" i="152"/>
  <c r="AB314" i="152"/>
  <c r="AA314" i="152"/>
  <c r="B314" i="152"/>
  <c r="AZ314" i="152" s="1"/>
  <c r="AZ313" i="152"/>
  <c r="AY313" i="152"/>
  <c r="AX313" i="152"/>
  <c r="AU313" i="152"/>
  <c r="AT313" i="152"/>
  <c r="AS313" i="152"/>
  <c r="AQ313" i="152"/>
  <c r="AP313" i="152"/>
  <c r="AO313" i="152"/>
  <c r="AN313" i="152"/>
  <c r="AM313" i="152"/>
  <c r="AL313" i="152"/>
  <c r="AK313" i="152"/>
  <c r="AJ313" i="152"/>
  <c r="AI313" i="152"/>
  <c r="AH313" i="152"/>
  <c r="AG313" i="152"/>
  <c r="AF313" i="152"/>
  <c r="AE313" i="152"/>
  <c r="AD313" i="152"/>
  <c r="AC313" i="152"/>
  <c r="AB313" i="152"/>
  <c r="AA313" i="152"/>
  <c r="B313" i="152"/>
  <c r="AW313" i="152" s="1"/>
  <c r="AV312" i="152"/>
  <c r="AU312" i="152"/>
  <c r="AI312" i="152" s="1"/>
  <c r="AT312" i="152"/>
  <c r="AS312" i="152"/>
  <c r="AQ312" i="152"/>
  <c r="AP312" i="152"/>
  <c r="AO312" i="152"/>
  <c r="AN312" i="152"/>
  <c r="AM312" i="152"/>
  <c r="AL312" i="152"/>
  <c r="AK312" i="152"/>
  <c r="AJ312" i="152"/>
  <c r="AH312" i="152"/>
  <c r="AG312" i="152"/>
  <c r="AF312" i="152"/>
  <c r="AE312" i="152"/>
  <c r="AD312" i="152"/>
  <c r="AC312" i="152"/>
  <c r="AB312" i="152"/>
  <c r="AA312" i="152"/>
  <c r="B312" i="152"/>
  <c r="AZ312" i="152" s="1"/>
  <c r="AU311" i="152"/>
  <c r="AT311" i="152"/>
  <c r="AS311" i="152"/>
  <c r="AQ311" i="152"/>
  <c r="AP311" i="152"/>
  <c r="AO311" i="152"/>
  <c r="AI311" i="152"/>
  <c r="AH311" i="152"/>
  <c r="AG311" i="152"/>
  <c r="AF311" i="152"/>
  <c r="AE311" i="152"/>
  <c r="AD311" i="152"/>
  <c r="AC311" i="152"/>
  <c r="AB311" i="152"/>
  <c r="AA311" i="152"/>
  <c r="B311" i="152"/>
  <c r="AW310" i="152"/>
  <c r="AU310" i="152"/>
  <c r="AI310" i="152" s="1"/>
  <c r="AT310" i="152"/>
  <c r="AS310" i="152"/>
  <c r="AQ310" i="152"/>
  <c r="AP310" i="152"/>
  <c r="AM310" i="152"/>
  <c r="AL310" i="152"/>
  <c r="AK310" i="152"/>
  <c r="AH310" i="152"/>
  <c r="AG310" i="152"/>
  <c r="AF310" i="152"/>
  <c r="AE310" i="152"/>
  <c r="AD310" i="152"/>
  <c r="AC310" i="152"/>
  <c r="AB310" i="152"/>
  <c r="AA310" i="152"/>
  <c r="B310" i="152"/>
  <c r="AJ310" i="152" s="1"/>
  <c r="AY309" i="152"/>
  <c r="AU309" i="152"/>
  <c r="AT309" i="152"/>
  <c r="AS309" i="152"/>
  <c r="AQ309" i="152"/>
  <c r="AP309" i="152"/>
  <c r="AI309" i="152"/>
  <c r="AH309" i="152"/>
  <c r="AG309" i="152"/>
  <c r="AF309" i="152"/>
  <c r="AE309" i="152"/>
  <c r="AD309" i="152"/>
  <c r="AC309" i="152"/>
  <c r="AB309" i="152"/>
  <c r="AA309" i="152"/>
  <c r="B309" i="152"/>
  <c r="AZ308" i="152"/>
  <c r="AY308" i="152"/>
  <c r="AX308" i="152"/>
  <c r="AW308" i="152"/>
  <c r="AV308" i="152"/>
  <c r="AU308" i="152"/>
  <c r="AI308" i="152" s="1"/>
  <c r="AT308" i="152"/>
  <c r="AS308" i="152"/>
  <c r="AQ308" i="152"/>
  <c r="AP308" i="152"/>
  <c r="AO308" i="152"/>
  <c r="AN308" i="152"/>
  <c r="AM308" i="152"/>
  <c r="AL308" i="152"/>
  <c r="AK308" i="152"/>
  <c r="AJ308" i="152"/>
  <c r="AH308" i="152"/>
  <c r="AG308" i="152"/>
  <c r="AF308" i="152"/>
  <c r="AE308" i="152"/>
  <c r="AD308" i="152"/>
  <c r="AC308" i="152"/>
  <c r="AB308" i="152"/>
  <c r="AA308" i="152"/>
  <c r="B308" i="152"/>
  <c r="AU307" i="152"/>
  <c r="AI307" i="152" s="1"/>
  <c r="AT307" i="152"/>
  <c r="AS307" i="152"/>
  <c r="AQ307" i="152"/>
  <c r="AP307" i="152"/>
  <c r="AH307" i="152"/>
  <c r="AG307" i="152"/>
  <c r="AF307" i="152"/>
  <c r="AE307" i="152"/>
  <c r="AD307" i="152"/>
  <c r="AC307" i="152"/>
  <c r="AB307" i="152"/>
  <c r="AA307" i="152"/>
  <c r="B307" i="152"/>
  <c r="AX306" i="152"/>
  <c r="AW306" i="152"/>
  <c r="AV306" i="152"/>
  <c r="AU306" i="152"/>
  <c r="AI306" i="152" s="1"/>
  <c r="AT306" i="152"/>
  <c r="AS306" i="152"/>
  <c r="AQ306" i="152"/>
  <c r="AP306" i="152"/>
  <c r="AO306" i="152"/>
  <c r="AN306" i="152"/>
  <c r="AM306" i="152"/>
  <c r="AL306" i="152"/>
  <c r="AK306" i="152"/>
  <c r="AJ306" i="152"/>
  <c r="AH306" i="152"/>
  <c r="AG306" i="152"/>
  <c r="AF306" i="152"/>
  <c r="AE306" i="152"/>
  <c r="AD306" i="152"/>
  <c r="AC306" i="152"/>
  <c r="AB306" i="152"/>
  <c r="AA306" i="152"/>
  <c r="B306" i="152"/>
  <c r="AZ306" i="152" s="1"/>
  <c r="AZ305" i="152"/>
  <c r="AY305" i="152"/>
  <c r="AX305" i="152"/>
  <c r="AU305" i="152"/>
  <c r="AT305" i="152"/>
  <c r="AS305" i="152"/>
  <c r="AQ305" i="152"/>
  <c r="AP305" i="152"/>
  <c r="AO305" i="152"/>
  <c r="AN305" i="152"/>
  <c r="AM305" i="152"/>
  <c r="AL305" i="152"/>
  <c r="AK305" i="152"/>
  <c r="AJ305" i="152"/>
  <c r="AI305" i="152"/>
  <c r="AH305" i="152"/>
  <c r="AG305" i="152"/>
  <c r="AF305" i="152"/>
  <c r="AE305" i="152"/>
  <c r="AD305" i="152"/>
  <c r="AC305" i="152"/>
  <c r="AB305" i="152"/>
  <c r="AA305" i="152"/>
  <c r="B305" i="152"/>
  <c r="AW305" i="152" s="1"/>
  <c r="AV304" i="152"/>
  <c r="AU304" i="152"/>
  <c r="AI304" i="152" s="1"/>
  <c r="AT304" i="152"/>
  <c r="AS304" i="152"/>
  <c r="AQ304" i="152"/>
  <c r="AP304" i="152"/>
  <c r="AO304" i="152"/>
  <c r="AN304" i="152"/>
  <c r="AM304" i="152"/>
  <c r="AL304" i="152"/>
  <c r="AK304" i="152"/>
  <c r="AJ304" i="152"/>
  <c r="AH304" i="152"/>
  <c r="AG304" i="152"/>
  <c r="AF304" i="152"/>
  <c r="AE304" i="152"/>
  <c r="AD304" i="152"/>
  <c r="AC304" i="152"/>
  <c r="AB304" i="152"/>
  <c r="AA304" i="152"/>
  <c r="B304" i="152"/>
  <c r="AZ304" i="152" s="1"/>
  <c r="AU303" i="152"/>
  <c r="AT303" i="152"/>
  <c r="AS303" i="152"/>
  <c r="AQ303" i="152"/>
  <c r="AP303" i="152"/>
  <c r="AI303" i="152"/>
  <c r="AH303" i="152"/>
  <c r="AG303" i="152"/>
  <c r="AF303" i="152"/>
  <c r="AE303" i="152"/>
  <c r="AD303" i="152"/>
  <c r="AC303" i="152"/>
  <c r="AB303" i="152"/>
  <c r="AA303" i="152"/>
  <c r="B303" i="152"/>
  <c r="AW302" i="152"/>
  <c r="AU302" i="152"/>
  <c r="AI302" i="152" s="1"/>
  <c r="AT302" i="152"/>
  <c r="AS302" i="152"/>
  <c r="AQ302" i="152"/>
  <c r="AP302" i="152"/>
  <c r="AM302" i="152"/>
  <c r="AL302" i="152"/>
  <c r="AK302" i="152"/>
  <c r="AH302" i="152"/>
  <c r="AG302" i="152"/>
  <c r="AF302" i="152"/>
  <c r="AE302" i="152"/>
  <c r="AD302" i="152"/>
  <c r="AC302" i="152"/>
  <c r="AB302" i="152"/>
  <c r="AA302" i="152"/>
  <c r="B302" i="152"/>
  <c r="AJ302" i="152" s="1"/>
  <c r="AU301" i="152"/>
  <c r="AT301" i="152"/>
  <c r="AS301" i="152"/>
  <c r="AQ301" i="152"/>
  <c r="AP301" i="152"/>
  <c r="AI301" i="152"/>
  <c r="AH301" i="152"/>
  <c r="AG301" i="152"/>
  <c r="AF301" i="152"/>
  <c r="AE301" i="152"/>
  <c r="AD301" i="152"/>
  <c r="AC301" i="152"/>
  <c r="AB301" i="152"/>
  <c r="AA301" i="152"/>
  <c r="B301" i="152"/>
  <c r="AZ300" i="152"/>
  <c r="AY300" i="152"/>
  <c r="AX300" i="152"/>
  <c r="AW300" i="152"/>
  <c r="AV300" i="152"/>
  <c r="AU300" i="152"/>
  <c r="AI300" i="152" s="1"/>
  <c r="AT300" i="152"/>
  <c r="AS300" i="152"/>
  <c r="AQ300" i="152"/>
  <c r="AP300" i="152"/>
  <c r="AO300" i="152"/>
  <c r="AN300" i="152"/>
  <c r="AM300" i="152"/>
  <c r="AL300" i="152"/>
  <c r="AK300" i="152"/>
  <c r="AJ300" i="152"/>
  <c r="AH300" i="152"/>
  <c r="AG300" i="152"/>
  <c r="AF300" i="152"/>
  <c r="AE300" i="152"/>
  <c r="AD300" i="152"/>
  <c r="AC300" i="152"/>
  <c r="AB300" i="152"/>
  <c r="AA300" i="152"/>
  <c r="B300" i="152"/>
  <c r="AZ299" i="152"/>
  <c r="AY299" i="152"/>
  <c r="AW299" i="152"/>
  <c r="AV299" i="152"/>
  <c r="AU299" i="152"/>
  <c r="AI299" i="152" s="1"/>
  <c r="AT299" i="152"/>
  <c r="AS299" i="152"/>
  <c r="AQ299" i="152"/>
  <c r="AP299" i="152"/>
  <c r="AJ299" i="152"/>
  <c r="AH299" i="152"/>
  <c r="AG299" i="152"/>
  <c r="AF299" i="152"/>
  <c r="AE299" i="152"/>
  <c r="AD299" i="152"/>
  <c r="AC299" i="152"/>
  <c r="AB299" i="152"/>
  <c r="AA299" i="152"/>
  <c r="B299" i="152"/>
  <c r="AX298" i="152"/>
  <c r="AW298" i="152"/>
  <c r="AV298" i="152"/>
  <c r="AU298" i="152"/>
  <c r="AI298" i="152" s="1"/>
  <c r="AT298" i="152"/>
  <c r="AS298" i="152"/>
  <c r="AQ298" i="152"/>
  <c r="AP298" i="152"/>
  <c r="AO298" i="152"/>
  <c r="AN298" i="152"/>
  <c r="AM298" i="152"/>
  <c r="AL298" i="152"/>
  <c r="AK298" i="152"/>
  <c r="AJ298" i="152"/>
  <c r="AH298" i="152"/>
  <c r="AG298" i="152"/>
  <c r="AF298" i="152"/>
  <c r="AE298" i="152"/>
  <c r="AD298" i="152"/>
  <c r="AC298" i="152"/>
  <c r="AB298" i="152"/>
  <c r="AA298" i="152"/>
  <c r="B298" i="152"/>
  <c r="AZ298" i="152" s="1"/>
  <c r="AZ297" i="152"/>
  <c r="AY297" i="152"/>
  <c r="AX297" i="152"/>
  <c r="AU297" i="152"/>
  <c r="AT297" i="152"/>
  <c r="AS297" i="152"/>
  <c r="AQ297" i="152"/>
  <c r="AP297" i="152"/>
  <c r="AO297" i="152"/>
  <c r="AN297" i="152"/>
  <c r="AM297" i="152"/>
  <c r="AL297" i="152"/>
  <c r="AK297" i="152"/>
  <c r="AJ297" i="152"/>
  <c r="AI297" i="152"/>
  <c r="AH297" i="152"/>
  <c r="AG297" i="152"/>
  <c r="AF297" i="152"/>
  <c r="AE297" i="152"/>
  <c r="AD297" i="152"/>
  <c r="AC297" i="152"/>
  <c r="AB297" i="152"/>
  <c r="AA297" i="152"/>
  <c r="B297" i="152"/>
  <c r="AW297" i="152" s="1"/>
  <c r="AV296" i="152"/>
  <c r="AU296" i="152"/>
  <c r="AI296" i="152" s="1"/>
  <c r="AT296" i="152"/>
  <c r="AS296" i="152"/>
  <c r="AQ296" i="152"/>
  <c r="AP296" i="152"/>
  <c r="AO296" i="152"/>
  <c r="AN296" i="152"/>
  <c r="AM296" i="152"/>
  <c r="AL296" i="152"/>
  <c r="AK296" i="152"/>
  <c r="AJ296" i="152"/>
  <c r="AH296" i="152"/>
  <c r="AG296" i="152"/>
  <c r="AF296" i="152"/>
  <c r="AE296" i="152"/>
  <c r="AD296" i="152"/>
  <c r="AC296" i="152"/>
  <c r="AB296" i="152"/>
  <c r="AA296" i="152"/>
  <c r="B296" i="152"/>
  <c r="AZ296" i="152" s="1"/>
  <c r="AU295" i="152"/>
  <c r="AT295" i="152"/>
  <c r="AS295" i="152"/>
  <c r="AQ295" i="152"/>
  <c r="AP295" i="152"/>
  <c r="AO295" i="152"/>
  <c r="AK295" i="152"/>
  <c r="AJ295" i="152"/>
  <c r="AI295" i="152"/>
  <c r="AH295" i="152"/>
  <c r="AG295" i="152"/>
  <c r="AF295" i="152"/>
  <c r="AE295" i="152"/>
  <c r="AD295" i="152"/>
  <c r="AC295" i="152"/>
  <c r="AB295" i="152"/>
  <c r="AA295" i="152"/>
  <c r="B295" i="152"/>
  <c r="AY294" i="152"/>
  <c r="AW294" i="152"/>
  <c r="AU294" i="152"/>
  <c r="AI294" i="152" s="1"/>
  <c r="AT294" i="152"/>
  <c r="AS294" i="152"/>
  <c r="AQ294" i="152"/>
  <c r="AP294" i="152"/>
  <c r="AM294" i="152"/>
  <c r="AL294" i="152"/>
  <c r="AK294" i="152"/>
  <c r="AH294" i="152"/>
  <c r="AG294" i="152"/>
  <c r="AF294" i="152"/>
  <c r="AE294" i="152"/>
  <c r="AD294" i="152"/>
  <c r="AC294" i="152"/>
  <c r="AB294" i="152"/>
  <c r="AA294" i="152"/>
  <c r="B294" i="152"/>
  <c r="AJ294" i="152" s="1"/>
  <c r="AY293" i="152"/>
  <c r="AU293" i="152"/>
  <c r="AT293" i="152"/>
  <c r="AS293" i="152"/>
  <c r="AQ293" i="152"/>
  <c r="AP293" i="152"/>
  <c r="AI293" i="152"/>
  <c r="AH293" i="152"/>
  <c r="AG293" i="152"/>
  <c r="AF293" i="152"/>
  <c r="AE293" i="152"/>
  <c r="AD293" i="152"/>
  <c r="AC293" i="152"/>
  <c r="AB293" i="152"/>
  <c r="AA293" i="152"/>
  <c r="B293" i="152"/>
  <c r="AZ292" i="152"/>
  <c r="AY292" i="152"/>
  <c r="AX292" i="152"/>
  <c r="AW292" i="152"/>
  <c r="AV292" i="152"/>
  <c r="AU292" i="152"/>
  <c r="AI292" i="152" s="1"/>
  <c r="AT292" i="152"/>
  <c r="AS292" i="152"/>
  <c r="AQ292" i="152"/>
  <c r="AP292" i="152"/>
  <c r="AO292" i="152"/>
  <c r="AN292" i="152"/>
  <c r="AM292" i="152"/>
  <c r="AL292" i="152"/>
  <c r="AK292" i="152"/>
  <c r="AJ292" i="152"/>
  <c r="AH292" i="152"/>
  <c r="AG292" i="152"/>
  <c r="AF292" i="152"/>
  <c r="AE292" i="152"/>
  <c r="AD292" i="152"/>
  <c r="AC292" i="152"/>
  <c r="AB292" i="152"/>
  <c r="AA292" i="152"/>
  <c r="B292" i="152"/>
  <c r="AU291" i="152"/>
  <c r="AI291" i="152" s="1"/>
  <c r="AT291" i="152"/>
  <c r="AS291" i="152"/>
  <c r="AQ291" i="152"/>
  <c r="AP291" i="152"/>
  <c r="AJ291" i="152"/>
  <c r="AH291" i="152"/>
  <c r="AG291" i="152"/>
  <c r="AF291" i="152"/>
  <c r="AE291" i="152"/>
  <c r="AD291" i="152"/>
  <c r="AC291" i="152"/>
  <c r="AB291" i="152"/>
  <c r="AA291" i="152"/>
  <c r="B291" i="152"/>
  <c r="AX290" i="152"/>
  <c r="AW290" i="152"/>
  <c r="AV290" i="152"/>
  <c r="AU290" i="152"/>
  <c r="AI290" i="152" s="1"/>
  <c r="AT290" i="152"/>
  <c r="AS290" i="152"/>
  <c r="AQ290" i="152"/>
  <c r="AP290" i="152"/>
  <c r="AO290" i="152"/>
  <c r="AN290" i="152"/>
  <c r="AL290" i="152"/>
  <c r="AH290" i="152"/>
  <c r="AG290" i="152"/>
  <c r="AF290" i="152"/>
  <c r="AE290" i="152"/>
  <c r="AD290" i="152"/>
  <c r="AC290" i="152"/>
  <c r="AB290" i="152"/>
  <c r="AA290" i="152"/>
  <c r="B290" i="152"/>
  <c r="AZ290" i="152" s="1"/>
  <c r="AZ289" i="152"/>
  <c r="AY289" i="152"/>
  <c r="AX289" i="152"/>
  <c r="AU289" i="152"/>
  <c r="AT289" i="152"/>
  <c r="AS289" i="152"/>
  <c r="AQ289" i="152"/>
  <c r="AP289" i="152"/>
  <c r="AO289" i="152"/>
  <c r="AN289" i="152"/>
  <c r="AM289" i="152"/>
  <c r="AL289" i="152"/>
  <c r="AK289" i="152"/>
  <c r="AJ289" i="152"/>
  <c r="AI289" i="152"/>
  <c r="AH289" i="152"/>
  <c r="AG289" i="152"/>
  <c r="AF289" i="152"/>
  <c r="AE289" i="152"/>
  <c r="AD289" i="152"/>
  <c r="AC289" i="152"/>
  <c r="AB289" i="152"/>
  <c r="AA289" i="152"/>
  <c r="B289" i="152"/>
  <c r="AW289" i="152" s="1"/>
  <c r="AU288" i="152"/>
  <c r="AT288" i="152"/>
  <c r="AS288" i="152"/>
  <c r="AQ288" i="152"/>
  <c r="AP288" i="152"/>
  <c r="AO288" i="152"/>
  <c r="AN288" i="152"/>
  <c r="AJ288" i="152"/>
  <c r="AI288" i="152"/>
  <c r="AH288" i="152"/>
  <c r="AG288" i="152"/>
  <c r="AF288" i="152"/>
  <c r="AE288" i="152"/>
  <c r="AD288" i="152"/>
  <c r="AC288" i="152"/>
  <c r="AB288" i="152"/>
  <c r="AA288" i="152"/>
  <c r="B288" i="152"/>
  <c r="AU287" i="152"/>
  <c r="AT287" i="152"/>
  <c r="AS287" i="152"/>
  <c r="AQ287" i="152"/>
  <c r="AP287" i="152"/>
  <c r="AI287" i="152"/>
  <c r="AH287" i="152"/>
  <c r="AG287" i="152"/>
  <c r="AF287" i="152"/>
  <c r="AE287" i="152"/>
  <c r="AD287" i="152"/>
  <c r="AC287" i="152"/>
  <c r="AB287" i="152"/>
  <c r="AA287" i="152"/>
  <c r="B287" i="152"/>
  <c r="AY286" i="152"/>
  <c r="AW286" i="152"/>
  <c r="AU286" i="152"/>
  <c r="AI286" i="152" s="1"/>
  <c r="AT286" i="152"/>
  <c r="AS286" i="152"/>
  <c r="AQ286" i="152"/>
  <c r="AP286" i="152"/>
  <c r="AM286" i="152"/>
  <c r="AL286" i="152"/>
  <c r="AK286" i="152"/>
  <c r="AH286" i="152"/>
  <c r="AG286" i="152"/>
  <c r="AF286" i="152"/>
  <c r="AE286" i="152"/>
  <c r="AD286" i="152"/>
  <c r="AC286" i="152"/>
  <c r="AB286" i="152"/>
  <c r="AA286" i="152"/>
  <c r="B286" i="152"/>
  <c r="AJ286" i="152" s="1"/>
  <c r="AU285" i="152"/>
  <c r="AT285" i="152"/>
  <c r="AS285" i="152"/>
  <c r="AQ285" i="152"/>
  <c r="AP285" i="152"/>
  <c r="AO285" i="152"/>
  <c r="AI285" i="152"/>
  <c r="AH285" i="152"/>
  <c r="AG285" i="152"/>
  <c r="AF285" i="152"/>
  <c r="AE285" i="152"/>
  <c r="AD285" i="152"/>
  <c r="AC285" i="152"/>
  <c r="AB285" i="152"/>
  <c r="AA285" i="152"/>
  <c r="B285" i="152"/>
  <c r="AZ284" i="152"/>
  <c r="AY284" i="152"/>
  <c r="AX284" i="152"/>
  <c r="AW284" i="152"/>
  <c r="AV284" i="152"/>
  <c r="AU284" i="152"/>
  <c r="AI284" i="152" s="1"/>
  <c r="AT284" i="152"/>
  <c r="AS284" i="152"/>
  <c r="AQ284" i="152"/>
  <c r="AP284" i="152"/>
  <c r="AO284" i="152"/>
  <c r="AN284" i="152"/>
  <c r="AM284" i="152"/>
  <c r="AL284" i="152"/>
  <c r="AK284" i="152"/>
  <c r="AJ284" i="152"/>
  <c r="AH284" i="152"/>
  <c r="AG284" i="152"/>
  <c r="AF284" i="152"/>
  <c r="AE284" i="152"/>
  <c r="AD284" i="152"/>
  <c r="AC284" i="152"/>
  <c r="AB284" i="152"/>
  <c r="AA284" i="152"/>
  <c r="B284" i="152"/>
  <c r="AZ283" i="152"/>
  <c r="AY283" i="152"/>
  <c r="AX283" i="152"/>
  <c r="AW283" i="152"/>
  <c r="AV283" i="152"/>
  <c r="AU283" i="152"/>
  <c r="AI283" i="152" s="1"/>
  <c r="AT283" i="152"/>
  <c r="AS283" i="152"/>
  <c r="AQ283" i="152"/>
  <c r="AP283" i="152"/>
  <c r="AH283" i="152"/>
  <c r="AG283" i="152"/>
  <c r="AF283" i="152"/>
  <c r="AE283" i="152"/>
  <c r="AD283" i="152"/>
  <c r="AC283" i="152"/>
  <c r="AB283" i="152"/>
  <c r="AA283" i="152"/>
  <c r="B283" i="152"/>
  <c r="AX282" i="152"/>
  <c r="AW282" i="152"/>
  <c r="AV282" i="152"/>
  <c r="AU282" i="152"/>
  <c r="AI282" i="152" s="1"/>
  <c r="AT282" i="152"/>
  <c r="AS282" i="152"/>
  <c r="AQ282" i="152"/>
  <c r="AP282" i="152"/>
  <c r="AO282" i="152"/>
  <c r="AN282" i="152"/>
  <c r="AL282" i="152"/>
  <c r="AJ282" i="152"/>
  <c r="AH282" i="152"/>
  <c r="AG282" i="152"/>
  <c r="AF282" i="152"/>
  <c r="AE282" i="152"/>
  <c r="AD282" i="152"/>
  <c r="AC282" i="152"/>
  <c r="AB282" i="152"/>
  <c r="AA282" i="152"/>
  <c r="B282" i="152"/>
  <c r="AZ282" i="152" s="1"/>
  <c r="AZ281" i="152"/>
  <c r="AY281" i="152"/>
  <c r="AX281" i="152"/>
  <c r="AU281" i="152"/>
  <c r="AT281" i="152"/>
  <c r="AS281" i="152"/>
  <c r="AQ281" i="152"/>
  <c r="AP281" i="152"/>
  <c r="AO281" i="152"/>
  <c r="AN281" i="152"/>
  <c r="AM281" i="152"/>
  <c r="AL281" i="152"/>
  <c r="AK281" i="152"/>
  <c r="AJ281" i="152"/>
  <c r="AI281" i="152"/>
  <c r="AH281" i="152"/>
  <c r="AG281" i="152"/>
  <c r="AF281" i="152"/>
  <c r="AE281" i="152"/>
  <c r="AD281" i="152"/>
  <c r="AC281" i="152"/>
  <c r="AB281" i="152"/>
  <c r="AA281" i="152"/>
  <c r="B281" i="152"/>
  <c r="AW281" i="152" s="1"/>
  <c r="AV280" i="152"/>
  <c r="AU280" i="152"/>
  <c r="AI280" i="152" s="1"/>
  <c r="AT280" i="152"/>
  <c r="AS280" i="152"/>
  <c r="AQ280" i="152"/>
  <c r="AP280" i="152"/>
  <c r="AH280" i="152"/>
  <c r="AG280" i="152"/>
  <c r="AF280" i="152"/>
  <c r="AE280" i="152"/>
  <c r="AD280" i="152"/>
  <c r="AC280" i="152"/>
  <c r="AB280" i="152"/>
  <c r="AA280" i="152"/>
  <c r="B280" i="152"/>
  <c r="AX279" i="152"/>
  <c r="AU279" i="152"/>
  <c r="AT279" i="152"/>
  <c r="AS279" i="152"/>
  <c r="AQ279" i="152"/>
  <c r="AP279" i="152"/>
  <c r="AO279" i="152"/>
  <c r="AK279" i="152"/>
  <c r="AJ279" i="152"/>
  <c r="AI279" i="152"/>
  <c r="AH279" i="152"/>
  <c r="AG279" i="152"/>
  <c r="AF279" i="152"/>
  <c r="AE279" i="152"/>
  <c r="AD279" i="152"/>
  <c r="AC279" i="152"/>
  <c r="AB279" i="152"/>
  <c r="AA279" i="152"/>
  <c r="B279" i="152"/>
  <c r="AU278" i="152"/>
  <c r="AI278" i="152" s="1"/>
  <c r="AT278" i="152"/>
  <c r="AS278" i="152"/>
  <c r="AQ278" i="152"/>
  <c r="AP278" i="152"/>
  <c r="AH278" i="152"/>
  <c r="AG278" i="152"/>
  <c r="AF278" i="152"/>
  <c r="AE278" i="152"/>
  <c r="AD278" i="152"/>
  <c r="AC278" i="152"/>
  <c r="AB278" i="152"/>
  <c r="AA278" i="152"/>
  <c r="B278" i="152"/>
  <c r="AY277" i="152"/>
  <c r="AU277" i="152"/>
  <c r="AT277" i="152"/>
  <c r="AS277" i="152"/>
  <c r="AQ277" i="152"/>
  <c r="AP277" i="152"/>
  <c r="AI277" i="152"/>
  <c r="AH277" i="152"/>
  <c r="AG277" i="152"/>
  <c r="AF277" i="152"/>
  <c r="AE277" i="152"/>
  <c r="AD277" i="152"/>
  <c r="AC277" i="152"/>
  <c r="AB277" i="152"/>
  <c r="AA277" i="152"/>
  <c r="B277" i="152"/>
  <c r="AZ276" i="152"/>
  <c r="AY276" i="152"/>
  <c r="AX276" i="152"/>
  <c r="AW276" i="152"/>
  <c r="AV276" i="152"/>
  <c r="AU276" i="152"/>
  <c r="AI276" i="152" s="1"/>
  <c r="AT276" i="152"/>
  <c r="AS276" i="152"/>
  <c r="AQ276" i="152"/>
  <c r="AP276" i="152"/>
  <c r="AO276" i="152"/>
  <c r="AN276" i="152"/>
  <c r="AM276" i="152"/>
  <c r="AL276" i="152"/>
  <c r="AK276" i="152"/>
  <c r="AJ276" i="152"/>
  <c r="AH276" i="152"/>
  <c r="AG276" i="152"/>
  <c r="AF276" i="152"/>
  <c r="AE276" i="152"/>
  <c r="AD276" i="152"/>
  <c r="AC276" i="152"/>
  <c r="AB276" i="152"/>
  <c r="AA276" i="152"/>
  <c r="B276" i="152"/>
  <c r="AZ275" i="152"/>
  <c r="AY275" i="152"/>
  <c r="AX275" i="152"/>
  <c r="AW275" i="152"/>
  <c r="AV275" i="152"/>
  <c r="AU275" i="152"/>
  <c r="AI275" i="152" s="1"/>
  <c r="AT275" i="152"/>
  <c r="AS275" i="152"/>
  <c r="AQ275" i="152"/>
  <c r="AP275" i="152"/>
  <c r="AN275" i="152"/>
  <c r="AL275" i="152"/>
  <c r="AJ275" i="152"/>
  <c r="AH275" i="152"/>
  <c r="AG275" i="152"/>
  <c r="AF275" i="152"/>
  <c r="AE275" i="152"/>
  <c r="AD275" i="152"/>
  <c r="AC275" i="152"/>
  <c r="AB275" i="152"/>
  <c r="AA275" i="152"/>
  <c r="B275" i="152"/>
  <c r="AU274" i="152"/>
  <c r="AI274" i="152" s="1"/>
  <c r="AT274" i="152"/>
  <c r="AS274" i="152"/>
  <c r="AQ274" i="152"/>
  <c r="AP274" i="152"/>
  <c r="AO274" i="152"/>
  <c r="AN274" i="152"/>
  <c r="AL274" i="152"/>
  <c r="AJ274" i="152"/>
  <c r="AH274" i="152"/>
  <c r="AG274" i="152"/>
  <c r="AF274" i="152"/>
  <c r="AE274" i="152"/>
  <c r="AD274" i="152"/>
  <c r="AC274" i="152"/>
  <c r="AB274" i="152"/>
  <c r="AA274" i="152"/>
  <c r="B274" i="152"/>
  <c r="AZ273" i="152"/>
  <c r="AX273" i="152"/>
  <c r="AU273" i="152"/>
  <c r="AT273" i="152"/>
  <c r="AS273" i="152"/>
  <c r="AQ273" i="152"/>
  <c r="AP273" i="152"/>
  <c r="AI273" i="152"/>
  <c r="AH273" i="152"/>
  <c r="AG273" i="152"/>
  <c r="AF273" i="152"/>
  <c r="AE273" i="152"/>
  <c r="AD273" i="152"/>
  <c r="AC273" i="152"/>
  <c r="AB273" i="152"/>
  <c r="AA273" i="152"/>
  <c r="B273" i="152"/>
  <c r="AY273" i="152" s="1"/>
  <c r="AZ272" i="152"/>
  <c r="AY272" i="152"/>
  <c r="AV272" i="152"/>
  <c r="AU272" i="152"/>
  <c r="AI272" i="152" s="1"/>
  <c r="AT272" i="152"/>
  <c r="AS272" i="152"/>
  <c r="AQ272" i="152"/>
  <c r="AP272" i="152"/>
  <c r="AO272" i="152"/>
  <c r="AN272" i="152"/>
  <c r="AH272" i="152"/>
  <c r="AG272" i="152"/>
  <c r="AF272" i="152"/>
  <c r="AE272" i="152"/>
  <c r="AD272" i="152"/>
  <c r="AC272" i="152"/>
  <c r="AB272" i="152"/>
  <c r="AA272" i="152"/>
  <c r="B272" i="152"/>
  <c r="AY271" i="152"/>
  <c r="AX271" i="152"/>
  <c r="AV271" i="152"/>
  <c r="AU271" i="152"/>
  <c r="AI271" i="152" s="1"/>
  <c r="AT271" i="152"/>
  <c r="AS271" i="152"/>
  <c r="AQ271" i="152"/>
  <c r="AP271" i="152"/>
  <c r="AO271" i="152"/>
  <c r="AK271" i="152"/>
  <c r="AJ271" i="152"/>
  <c r="AH271" i="152"/>
  <c r="AG271" i="152"/>
  <c r="AF271" i="152"/>
  <c r="AE271" i="152"/>
  <c r="AD271" i="152"/>
  <c r="AC271" i="152"/>
  <c r="AB271" i="152"/>
  <c r="AA271" i="152"/>
  <c r="B271" i="152"/>
  <c r="AU270" i="152"/>
  <c r="AI270" i="152" s="1"/>
  <c r="AT270" i="152"/>
  <c r="AS270" i="152"/>
  <c r="AQ270" i="152"/>
  <c r="AP270" i="152"/>
  <c r="AM270" i="152"/>
  <c r="AK270" i="152"/>
  <c r="AH270" i="152"/>
  <c r="AG270" i="152"/>
  <c r="AF270" i="152"/>
  <c r="AE270" i="152"/>
  <c r="AD270" i="152"/>
  <c r="AC270" i="152"/>
  <c r="AB270" i="152"/>
  <c r="AA270" i="152"/>
  <c r="B270" i="152"/>
  <c r="AU269" i="152"/>
  <c r="AI269" i="152" s="1"/>
  <c r="AT269" i="152"/>
  <c r="AS269" i="152"/>
  <c r="AQ269" i="152"/>
  <c r="AP269" i="152"/>
  <c r="AH269" i="152"/>
  <c r="AG269" i="152"/>
  <c r="AF269" i="152"/>
  <c r="AE269" i="152"/>
  <c r="AD269" i="152"/>
  <c r="AC269" i="152"/>
  <c r="AB269" i="152"/>
  <c r="AA269" i="152"/>
  <c r="B269" i="152"/>
  <c r="AZ268" i="152"/>
  <c r="AY268" i="152"/>
  <c r="AX268" i="152"/>
  <c r="AW268" i="152"/>
  <c r="AV268" i="152"/>
  <c r="AU268" i="152"/>
  <c r="AI268" i="152" s="1"/>
  <c r="AT268" i="152"/>
  <c r="AS268" i="152"/>
  <c r="AQ268" i="152"/>
  <c r="AP268" i="152"/>
  <c r="AO268" i="152"/>
  <c r="AN268" i="152"/>
  <c r="AM268" i="152"/>
  <c r="AL268" i="152"/>
  <c r="AK268" i="152"/>
  <c r="AJ268" i="152"/>
  <c r="AH268" i="152"/>
  <c r="AG268" i="152"/>
  <c r="AF268" i="152"/>
  <c r="AE268" i="152"/>
  <c r="AD268" i="152"/>
  <c r="AC268" i="152"/>
  <c r="AB268" i="152"/>
  <c r="AA268" i="152"/>
  <c r="B268" i="152"/>
  <c r="AZ267" i="152"/>
  <c r="AY267" i="152"/>
  <c r="AX267" i="152"/>
  <c r="AW267" i="152"/>
  <c r="AV267" i="152"/>
  <c r="AU267" i="152"/>
  <c r="AI267" i="152" s="1"/>
  <c r="AT267" i="152"/>
  <c r="AS267" i="152"/>
  <c r="AQ267" i="152"/>
  <c r="AP267" i="152"/>
  <c r="AN267" i="152"/>
  <c r="AL267" i="152"/>
  <c r="AJ267" i="152"/>
  <c r="AH267" i="152"/>
  <c r="AG267" i="152"/>
  <c r="AF267" i="152"/>
  <c r="AE267" i="152"/>
  <c r="AD267" i="152"/>
  <c r="AC267" i="152"/>
  <c r="AB267" i="152"/>
  <c r="AA267" i="152"/>
  <c r="B267" i="152"/>
  <c r="AU266" i="152"/>
  <c r="AI266" i="152" s="1"/>
  <c r="AT266" i="152"/>
  <c r="AS266" i="152"/>
  <c r="AQ266" i="152"/>
  <c r="AP266" i="152"/>
  <c r="AO266" i="152"/>
  <c r="AN266" i="152"/>
  <c r="AM266" i="152"/>
  <c r="AL266" i="152"/>
  <c r="AJ266" i="152"/>
  <c r="AH266" i="152"/>
  <c r="AG266" i="152"/>
  <c r="AF266" i="152"/>
  <c r="AE266" i="152"/>
  <c r="AD266" i="152"/>
  <c r="AC266" i="152"/>
  <c r="AB266" i="152"/>
  <c r="AA266" i="152"/>
  <c r="B266" i="152"/>
  <c r="AZ265" i="152"/>
  <c r="AX265" i="152"/>
  <c r="AU265" i="152"/>
  <c r="AT265" i="152"/>
  <c r="AS265" i="152"/>
  <c r="AQ265" i="152"/>
  <c r="AP265" i="152"/>
  <c r="AI265" i="152"/>
  <c r="AH265" i="152"/>
  <c r="AG265" i="152"/>
  <c r="AF265" i="152"/>
  <c r="AE265" i="152"/>
  <c r="AD265" i="152"/>
  <c r="AC265" i="152"/>
  <c r="AB265" i="152"/>
  <c r="AA265" i="152"/>
  <c r="B265" i="152"/>
  <c r="AY265" i="152" s="1"/>
  <c r="AZ264" i="152"/>
  <c r="AY264" i="152"/>
  <c r="AV264" i="152"/>
  <c r="AU264" i="152"/>
  <c r="AI264" i="152" s="1"/>
  <c r="AT264" i="152"/>
  <c r="AS264" i="152"/>
  <c r="AQ264" i="152"/>
  <c r="AP264" i="152"/>
  <c r="AO264" i="152"/>
  <c r="AN264" i="152"/>
  <c r="AH264" i="152"/>
  <c r="AG264" i="152"/>
  <c r="AF264" i="152"/>
  <c r="AE264" i="152"/>
  <c r="AD264" i="152"/>
  <c r="AC264" i="152"/>
  <c r="AB264" i="152"/>
  <c r="AA264" i="152"/>
  <c r="B264" i="152"/>
  <c r="AY263" i="152"/>
  <c r="AX263" i="152"/>
  <c r="AV263" i="152"/>
  <c r="AU263" i="152"/>
  <c r="AI263" i="152" s="1"/>
  <c r="AT263" i="152"/>
  <c r="AS263" i="152"/>
  <c r="AQ263" i="152"/>
  <c r="AP263" i="152"/>
  <c r="AO263" i="152"/>
  <c r="AK263" i="152"/>
  <c r="AJ263" i="152"/>
  <c r="AH263" i="152"/>
  <c r="AG263" i="152"/>
  <c r="AF263" i="152"/>
  <c r="AE263" i="152"/>
  <c r="AD263" i="152"/>
  <c r="AC263" i="152"/>
  <c r="AB263" i="152"/>
  <c r="AA263" i="152"/>
  <c r="B263" i="152"/>
  <c r="AU262" i="152"/>
  <c r="AI262" i="152" s="1"/>
  <c r="AT262" i="152"/>
  <c r="AS262" i="152"/>
  <c r="AQ262" i="152"/>
  <c r="AP262" i="152"/>
  <c r="AM262" i="152"/>
  <c r="AK262" i="152"/>
  <c r="AH262" i="152"/>
  <c r="AG262" i="152"/>
  <c r="AF262" i="152"/>
  <c r="AE262" i="152"/>
  <c r="AD262" i="152"/>
  <c r="AC262" i="152"/>
  <c r="AB262" i="152"/>
  <c r="AA262" i="152"/>
  <c r="B262" i="152"/>
  <c r="AU261" i="152"/>
  <c r="AI261" i="152" s="1"/>
  <c r="AT261" i="152"/>
  <c r="AS261" i="152"/>
  <c r="AQ261" i="152"/>
  <c r="AP261" i="152"/>
  <c r="AH261" i="152"/>
  <c r="AG261" i="152"/>
  <c r="AF261" i="152"/>
  <c r="AE261" i="152"/>
  <c r="AD261" i="152"/>
  <c r="AC261" i="152"/>
  <c r="AB261" i="152"/>
  <c r="AA261" i="152"/>
  <c r="B261" i="152"/>
  <c r="AZ260" i="152"/>
  <c r="AY260" i="152"/>
  <c r="AX260" i="152"/>
  <c r="AW260" i="152"/>
  <c r="AV260" i="152"/>
  <c r="AU260" i="152"/>
  <c r="AI260" i="152" s="1"/>
  <c r="AT260" i="152"/>
  <c r="AS260" i="152"/>
  <c r="AQ260" i="152"/>
  <c r="AP260" i="152"/>
  <c r="AO260" i="152"/>
  <c r="AN260" i="152"/>
  <c r="AM260" i="152"/>
  <c r="AL260" i="152"/>
  <c r="AK260" i="152"/>
  <c r="AJ260" i="152"/>
  <c r="AH260" i="152"/>
  <c r="AG260" i="152"/>
  <c r="AF260" i="152"/>
  <c r="AE260" i="152"/>
  <c r="AD260" i="152"/>
  <c r="AC260" i="152"/>
  <c r="AB260" i="152"/>
  <c r="AA260" i="152"/>
  <c r="B260" i="152"/>
  <c r="AZ259" i="152"/>
  <c r="AY259" i="152"/>
  <c r="AX259" i="152"/>
  <c r="AW259" i="152"/>
  <c r="AV259" i="152"/>
  <c r="AU259" i="152"/>
  <c r="AI259" i="152" s="1"/>
  <c r="AT259" i="152"/>
  <c r="AS259" i="152"/>
  <c r="AQ259" i="152"/>
  <c r="AP259" i="152"/>
  <c r="AN259" i="152"/>
  <c r="AM259" i="152"/>
  <c r="AL259" i="152"/>
  <c r="AJ259" i="152"/>
  <c r="AH259" i="152"/>
  <c r="AG259" i="152"/>
  <c r="AF259" i="152"/>
  <c r="AE259" i="152"/>
  <c r="AD259" i="152"/>
  <c r="AC259" i="152"/>
  <c r="AB259" i="152"/>
  <c r="AA259" i="152"/>
  <c r="B259" i="152"/>
  <c r="AU258" i="152"/>
  <c r="AT258" i="152"/>
  <c r="AS258" i="152"/>
  <c r="AQ258" i="152"/>
  <c r="AP258" i="152"/>
  <c r="AN258" i="152"/>
  <c r="AJ258" i="152"/>
  <c r="AI258" i="152"/>
  <c r="AH258" i="152"/>
  <c r="AG258" i="152"/>
  <c r="AF258" i="152"/>
  <c r="AE258" i="152"/>
  <c r="AD258" i="152"/>
  <c r="AC258" i="152"/>
  <c r="AB258" i="152"/>
  <c r="AA258" i="152"/>
  <c r="B258" i="152"/>
  <c r="AZ257" i="152"/>
  <c r="AU257" i="152"/>
  <c r="AT257" i="152"/>
  <c r="AS257" i="152"/>
  <c r="AQ257" i="152"/>
  <c r="AP257" i="152"/>
  <c r="AI257" i="152"/>
  <c r="AH257" i="152"/>
  <c r="AG257" i="152"/>
  <c r="AF257" i="152"/>
  <c r="AE257" i="152"/>
  <c r="AD257" i="152"/>
  <c r="AC257" i="152"/>
  <c r="AB257" i="152"/>
  <c r="AA257" i="152"/>
  <c r="B257" i="152"/>
  <c r="AZ256" i="152"/>
  <c r="AY256" i="152"/>
  <c r="AV256" i="152"/>
  <c r="AU256" i="152"/>
  <c r="AI256" i="152" s="1"/>
  <c r="AT256" i="152"/>
  <c r="AS256" i="152"/>
  <c r="AQ256" i="152"/>
  <c r="AP256" i="152"/>
  <c r="AH256" i="152"/>
  <c r="AG256" i="152"/>
  <c r="AF256" i="152"/>
  <c r="AE256" i="152"/>
  <c r="AD256" i="152"/>
  <c r="AC256" i="152"/>
  <c r="AB256" i="152"/>
  <c r="AA256" i="152"/>
  <c r="B256" i="152"/>
  <c r="AY255" i="152"/>
  <c r="AX255" i="152"/>
  <c r="AV255" i="152"/>
  <c r="AU255" i="152"/>
  <c r="AT255" i="152"/>
  <c r="AS255" i="152"/>
  <c r="AQ255" i="152"/>
  <c r="AP255" i="152"/>
  <c r="AO255" i="152"/>
  <c r="AK255" i="152"/>
  <c r="AJ255" i="152"/>
  <c r="AI255" i="152"/>
  <c r="AH255" i="152"/>
  <c r="AG255" i="152"/>
  <c r="AF255" i="152"/>
  <c r="AE255" i="152"/>
  <c r="AD255" i="152"/>
  <c r="AC255" i="152"/>
  <c r="AB255" i="152"/>
  <c r="AA255" i="152"/>
  <c r="B255" i="152"/>
  <c r="AU254" i="152"/>
  <c r="AI254" i="152" s="1"/>
  <c r="AT254" i="152"/>
  <c r="AS254" i="152"/>
  <c r="AQ254" i="152"/>
  <c r="AP254" i="152"/>
  <c r="AH254" i="152"/>
  <c r="AG254" i="152"/>
  <c r="AF254" i="152"/>
  <c r="AE254" i="152"/>
  <c r="AD254" i="152"/>
  <c r="AC254" i="152"/>
  <c r="AB254" i="152"/>
  <c r="AA254" i="152"/>
  <c r="B254" i="152"/>
  <c r="AU253" i="152"/>
  <c r="AT253" i="152"/>
  <c r="AS253" i="152"/>
  <c r="AQ253" i="152"/>
  <c r="AP253" i="152"/>
  <c r="AI253" i="152"/>
  <c r="AH253" i="152"/>
  <c r="AG253" i="152"/>
  <c r="AF253" i="152"/>
  <c r="AE253" i="152"/>
  <c r="AD253" i="152"/>
  <c r="AC253" i="152"/>
  <c r="AB253" i="152"/>
  <c r="AA253" i="152"/>
  <c r="B253" i="152"/>
  <c r="AZ252" i="152"/>
  <c r="AY252" i="152"/>
  <c r="AV252" i="152"/>
  <c r="AU252" i="152"/>
  <c r="AI252" i="152" s="1"/>
  <c r="AT252" i="152"/>
  <c r="AS252" i="152"/>
  <c r="AQ252" i="152"/>
  <c r="AP252" i="152"/>
  <c r="AH252" i="152"/>
  <c r="AG252" i="152"/>
  <c r="AF252" i="152"/>
  <c r="AE252" i="152"/>
  <c r="AD252" i="152"/>
  <c r="AC252" i="152"/>
  <c r="AB252" i="152"/>
  <c r="AA252" i="152"/>
  <c r="B252" i="152"/>
  <c r="AX252" i="152" s="1"/>
  <c r="AZ251" i="152"/>
  <c r="AY251" i="152"/>
  <c r="AX251" i="152"/>
  <c r="AW251" i="152"/>
  <c r="AV251" i="152"/>
  <c r="AU251" i="152"/>
  <c r="AI251" i="152" s="1"/>
  <c r="AT251" i="152"/>
  <c r="AS251" i="152"/>
  <c r="AQ251" i="152"/>
  <c r="AP251" i="152"/>
  <c r="AN251" i="152"/>
  <c r="AM251" i="152"/>
  <c r="AL251" i="152"/>
  <c r="AJ251" i="152"/>
  <c r="AH251" i="152"/>
  <c r="AG251" i="152"/>
  <c r="AF251" i="152"/>
  <c r="AE251" i="152"/>
  <c r="AD251" i="152"/>
  <c r="AC251" i="152"/>
  <c r="AB251" i="152"/>
  <c r="AA251" i="152"/>
  <c r="B251" i="152"/>
  <c r="AY250" i="152"/>
  <c r="AX250" i="152"/>
  <c r="AW250" i="152"/>
  <c r="AV250" i="152"/>
  <c r="AU250" i="152"/>
  <c r="AT250" i="152"/>
  <c r="AS250" i="152"/>
  <c r="AQ250" i="152"/>
  <c r="AP250" i="152"/>
  <c r="AO250" i="152"/>
  <c r="AN250" i="152"/>
  <c r="AM250" i="152"/>
  <c r="AL250" i="152"/>
  <c r="AJ250" i="152"/>
  <c r="AI250" i="152"/>
  <c r="AH250" i="152"/>
  <c r="AG250" i="152"/>
  <c r="AF250" i="152"/>
  <c r="AE250" i="152"/>
  <c r="AD250" i="152"/>
  <c r="AC250" i="152"/>
  <c r="AB250" i="152"/>
  <c r="AA250" i="152"/>
  <c r="B250" i="152"/>
  <c r="AU249" i="152"/>
  <c r="AT249" i="152"/>
  <c r="AS249" i="152"/>
  <c r="AQ249" i="152"/>
  <c r="AP249" i="152"/>
  <c r="AO249" i="152"/>
  <c r="AN249" i="152"/>
  <c r="AM249" i="152"/>
  <c r="AL249" i="152"/>
  <c r="AK249" i="152"/>
  <c r="AJ249" i="152"/>
  <c r="AI249" i="152"/>
  <c r="AH249" i="152"/>
  <c r="AG249" i="152"/>
  <c r="AF249" i="152"/>
  <c r="AE249" i="152"/>
  <c r="AD249" i="152"/>
  <c r="AC249" i="152"/>
  <c r="AB249" i="152"/>
  <c r="AA249" i="152"/>
  <c r="B249" i="152"/>
  <c r="AZ248" i="152"/>
  <c r="AY248" i="152"/>
  <c r="AU248" i="152"/>
  <c r="AT248" i="152"/>
  <c r="AS248" i="152"/>
  <c r="AQ248" i="152"/>
  <c r="AP248" i="152"/>
  <c r="AI248" i="152"/>
  <c r="AH248" i="152"/>
  <c r="AG248" i="152"/>
  <c r="AF248" i="152"/>
  <c r="AE248" i="152"/>
  <c r="AD248" i="152"/>
  <c r="AC248" i="152"/>
  <c r="AB248" i="152"/>
  <c r="AA248" i="152"/>
  <c r="B248" i="152"/>
  <c r="AZ247" i="152"/>
  <c r="AY247" i="152"/>
  <c r="AV247" i="152"/>
  <c r="AU247" i="152"/>
  <c r="AI247" i="152" s="1"/>
  <c r="AT247" i="152"/>
  <c r="AS247" i="152"/>
  <c r="AQ247" i="152"/>
  <c r="AP247" i="152"/>
  <c r="AH247" i="152"/>
  <c r="AG247" i="152"/>
  <c r="AF247" i="152"/>
  <c r="AE247" i="152"/>
  <c r="AD247" i="152"/>
  <c r="AC247" i="152"/>
  <c r="AB247" i="152"/>
  <c r="AA247" i="152"/>
  <c r="B247" i="152"/>
  <c r="AX247" i="152" s="1"/>
  <c r="AZ246" i="152"/>
  <c r="AY246" i="152"/>
  <c r="AW246" i="152"/>
  <c r="AV246" i="152"/>
  <c r="AU246" i="152"/>
  <c r="AI246" i="152" s="1"/>
  <c r="AT246" i="152"/>
  <c r="AS246" i="152"/>
  <c r="AQ246" i="152"/>
  <c r="AP246" i="152"/>
  <c r="AM246" i="152"/>
  <c r="AL246" i="152"/>
  <c r="AK246" i="152"/>
  <c r="AH246" i="152"/>
  <c r="AG246" i="152"/>
  <c r="AF246" i="152"/>
  <c r="AE246" i="152"/>
  <c r="AD246" i="152"/>
  <c r="AC246" i="152"/>
  <c r="AB246" i="152"/>
  <c r="AA246" i="152"/>
  <c r="B246" i="152"/>
  <c r="AW245" i="152"/>
  <c r="AU245" i="152"/>
  <c r="AT245" i="152"/>
  <c r="AS245" i="152"/>
  <c r="AQ245" i="152"/>
  <c r="AP245" i="152"/>
  <c r="AO245" i="152"/>
  <c r="AN245" i="152"/>
  <c r="AM245" i="152"/>
  <c r="AL245" i="152"/>
  <c r="AI245" i="152"/>
  <c r="AH245" i="152"/>
  <c r="AG245" i="152"/>
  <c r="AF245" i="152"/>
  <c r="AE245" i="152"/>
  <c r="AD245" i="152"/>
  <c r="AC245" i="152"/>
  <c r="AB245" i="152"/>
  <c r="AA245" i="152"/>
  <c r="B245" i="152"/>
  <c r="AU244" i="152"/>
  <c r="AT244" i="152"/>
  <c r="AS244" i="152"/>
  <c r="AQ244" i="152"/>
  <c r="AP244" i="152"/>
  <c r="AL244" i="152"/>
  <c r="AK244" i="152"/>
  <c r="AJ244" i="152"/>
  <c r="AI244" i="152"/>
  <c r="AH244" i="152"/>
  <c r="AG244" i="152"/>
  <c r="AF244" i="152"/>
  <c r="AE244" i="152"/>
  <c r="AD244" i="152"/>
  <c r="AC244" i="152"/>
  <c r="AB244" i="152"/>
  <c r="AA244" i="152"/>
  <c r="B244" i="152"/>
  <c r="AO244" i="152" s="1"/>
  <c r="AZ243" i="152"/>
  <c r="AU243" i="152"/>
  <c r="AT243" i="152"/>
  <c r="AS243" i="152"/>
  <c r="AQ243" i="152"/>
  <c r="AP243" i="152"/>
  <c r="AI243" i="152"/>
  <c r="AH243" i="152"/>
  <c r="AG243" i="152"/>
  <c r="AF243" i="152"/>
  <c r="AE243" i="152"/>
  <c r="AD243" i="152"/>
  <c r="AC243" i="152"/>
  <c r="AB243" i="152"/>
  <c r="AA243" i="152"/>
  <c r="B243" i="152"/>
  <c r="AY242" i="152"/>
  <c r="AX242" i="152"/>
  <c r="AW242" i="152"/>
  <c r="AV242" i="152"/>
  <c r="AU242" i="152"/>
  <c r="AI242" i="152" s="1"/>
  <c r="AT242" i="152"/>
  <c r="AS242" i="152"/>
  <c r="AQ242" i="152"/>
  <c r="AP242" i="152"/>
  <c r="AO242" i="152"/>
  <c r="AH242" i="152"/>
  <c r="AG242" i="152"/>
  <c r="AF242" i="152"/>
  <c r="AE242" i="152"/>
  <c r="AD242" i="152"/>
  <c r="AC242" i="152"/>
  <c r="AB242" i="152"/>
  <c r="AA242" i="152"/>
  <c r="B242" i="152"/>
  <c r="AZ241" i="152"/>
  <c r="AY241" i="152"/>
  <c r="AX241" i="152"/>
  <c r="AU241" i="152"/>
  <c r="AT241" i="152"/>
  <c r="AS241" i="152"/>
  <c r="AQ241" i="152"/>
  <c r="AP241" i="152"/>
  <c r="AO241" i="152"/>
  <c r="AN241" i="152"/>
  <c r="AM241" i="152"/>
  <c r="AL241" i="152"/>
  <c r="AK241" i="152"/>
  <c r="AJ241" i="152"/>
  <c r="AI241" i="152"/>
  <c r="AH241" i="152"/>
  <c r="AG241" i="152"/>
  <c r="AF241" i="152"/>
  <c r="AE241" i="152"/>
  <c r="AD241" i="152"/>
  <c r="AC241" i="152"/>
  <c r="AB241" i="152"/>
  <c r="AA241" i="152"/>
  <c r="B241" i="152"/>
  <c r="AZ240" i="152"/>
  <c r="AY240" i="152"/>
  <c r="AV240" i="152"/>
  <c r="AU240" i="152"/>
  <c r="AT240" i="152"/>
  <c r="AS240" i="152"/>
  <c r="AQ240" i="152"/>
  <c r="AP240" i="152"/>
  <c r="AO240" i="152"/>
  <c r="AN240" i="152"/>
  <c r="AM240" i="152"/>
  <c r="AL240" i="152"/>
  <c r="AK240" i="152"/>
  <c r="AJ240" i="152"/>
  <c r="AI240" i="152"/>
  <c r="AH240" i="152"/>
  <c r="AG240" i="152"/>
  <c r="AF240" i="152"/>
  <c r="AE240" i="152"/>
  <c r="AD240" i="152"/>
  <c r="AC240" i="152"/>
  <c r="AB240" i="152"/>
  <c r="AA240" i="152"/>
  <c r="B240" i="152"/>
  <c r="AU239" i="152"/>
  <c r="AT239" i="152"/>
  <c r="AS239" i="152"/>
  <c r="AQ239" i="152"/>
  <c r="AP239" i="152"/>
  <c r="AL239" i="152"/>
  <c r="AK239" i="152"/>
  <c r="AJ239" i="152"/>
  <c r="AI239" i="152"/>
  <c r="AH239" i="152"/>
  <c r="AG239" i="152"/>
  <c r="AF239" i="152"/>
  <c r="AE239" i="152"/>
  <c r="AD239" i="152"/>
  <c r="AC239" i="152"/>
  <c r="AB239" i="152"/>
  <c r="AA239" i="152"/>
  <c r="B239" i="152"/>
  <c r="AU238" i="152"/>
  <c r="AI238" i="152" s="1"/>
  <c r="AT238" i="152"/>
  <c r="AS238" i="152"/>
  <c r="AQ238" i="152"/>
  <c r="AP238" i="152"/>
  <c r="AH238" i="152"/>
  <c r="AG238" i="152"/>
  <c r="AF238" i="152"/>
  <c r="AE238" i="152"/>
  <c r="AD238" i="152"/>
  <c r="AC238" i="152"/>
  <c r="AB238" i="152"/>
  <c r="AA238" i="152"/>
  <c r="B238" i="152"/>
  <c r="AZ237" i="152"/>
  <c r="AU237" i="152"/>
  <c r="AI237" i="152" s="1"/>
  <c r="AT237" i="152"/>
  <c r="AS237" i="152"/>
  <c r="AQ237" i="152"/>
  <c r="AP237" i="152"/>
  <c r="AH237" i="152"/>
  <c r="AG237" i="152"/>
  <c r="AF237" i="152"/>
  <c r="AE237" i="152"/>
  <c r="AD237" i="152"/>
  <c r="AC237" i="152"/>
  <c r="AB237" i="152"/>
  <c r="AA237" i="152"/>
  <c r="B237" i="152"/>
  <c r="AZ236" i="152"/>
  <c r="AY236" i="152"/>
  <c r="AX236" i="152"/>
  <c r="AW236" i="152"/>
  <c r="AV236" i="152"/>
  <c r="AU236" i="152"/>
  <c r="AI236" i="152" s="1"/>
  <c r="AT236" i="152"/>
  <c r="AS236" i="152"/>
  <c r="AQ236" i="152"/>
  <c r="AP236" i="152"/>
  <c r="AN236" i="152"/>
  <c r="AM236" i="152"/>
  <c r="AL236" i="152"/>
  <c r="AK236" i="152"/>
  <c r="AJ236" i="152"/>
  <c r="AH236" i="152"/>
  <c r="AG236" i="152"/>
  <c r="AF236" i="152"/>
  <c r="AE236" i="152"/>
  <c r="AD236" i="152"/>
  <c r="AC236" i="152"/>
  <c r="AB236" i="152"/>
  <c r="AA236" i="152"/>
  <c r="B236" i="152"/>
  <c r="AO236" i="152" s="1"/>
  <c r="AZ235" i="152"/>
  <c r="AY235" i="152"/>
  <c r="AX235" i="152"/>
  <c r="AW235" i="152"/>
  <c r="AV235" i="152"/>
  <c r="AU235" i="152"/>
  <c r="AI235" i="152" s="1"/>
  <c r="AT235" i="152"/>
  <c r="AS235" i="152"/>
  <c r="AQ235" i="152"/>
  <c r="AP235" i="152"/>
  <c r="AO235" i="152"/>
  <c r="AN235" i="152"/>
  <c r="AM235" i="152"/>
  <c r="AL235" i="152"/>
  <c r="AJ235" i="152"/>
  <c r="AH235" i="152"/>
  <c r="AG235" i="152"/>
  <c r="AF235" i="152"/>
  <c r="AE235" i="152"/>
  <c r="AD235" i="152"/>
  <c r="AC235" i="152"/>
  <c r="AB235" i="152"/>
  <c r="AA235" i="152"/>
  <c r="B235" i="152"/>
  <c r="AK235" i="152" s="1"/>
  <c r="AU234" i="152"/>
  <c r="AT234" i="152"/>
  <c r="AS234" i="152"/>
  <c r="AQ234" i="152"/>
  <c r="AP234" i="152"/>
  <c r="AM234" i="152"/>
  <c r="AL234" i="152"/>
  <c r="AK234" i="152"/>
  <c r="AJ234" i="152"/>
  <c r="AI234" i="152"/>
  <c r="AH234" i="152"/>
  <c r="AG234" i="152"/>
  <c r="AF234" i="152"/>
  <c r="AE234" i="152"/>
  <c r="AD234" i="152"/>
  <c r="AC234" i="152"/>
  <c r="AB234" i="152"/>
  <c r="AA234" i="152"/>
  <c r="B234" i="152"/>
  <c r="AZ234" i="152" s="1"/>
  <c r="AY233" i="152"/>
  <c r="AU233" i="152"/>
  <c r="AT233" i="152"/>
  <c r="AS233" i="152"/>
  <c r="AQ233" i="152"/>
  <c r="AP233" i="152"/>
  <c r="AI233" i="152"/>
  <c r="AH233" i="152"/>
  <c r="AG233" i="152"/>
  <c r="AF233" i="152"/>
  <c r="AE233" i="152"/>
  <c r="AD233" i="152"/>
  <c r="AC233" i="152"/>
  <c r="AB233" i="152"/>
  <c r="AA233" i="152"/>
  <c r="B233" i="152"/>
  <c r="AZ233" i="152" s="1"/>
  <c r="AZ232" i="152"/>
  <c r="AY232" i="152"/>
  <c r="AV232" i="152"/>
  <c r="AU232" i="152"/>
  <c r="AI232" i="152" s="1"/>
  <c r="AT232" i="152"/>
  <c r="AS232" i="152"/>
  <c r="AQ232" i="152"/>
  <c r="AP232" i="152"/>
  <c r="AO232" i="152"/>
  <c r="AH232" i="152"/>
  <c r="AG232" i="152"/>
  <c r="AF232" i="152"/>
  <c r="AE232" i="152"/>
  <c r="AD232" i="152"/>
  <c r="AC232" i="152"/>
  <c r="AB232" i="152"/>
  <c r="AA232" i="152"/>
  <c r="B232" i="152"/>
  <c r="AZ231" i="152"/>
  <c r="AY231" i="152"/>
  <c r="AX231" i="152"/>
  <c r="AW231" i="152"/>
  <c r="AV231" i="152"/>
  <c r="AU231" i="152"/>
  <c r="AT231" i="152"/>
  <c r="AS231" i="152"/>
  <c r="AQ231" i="152"/>
  <c r="AP231" i="152"/>
  <c r="AO231" i="152"/>
  <c r="AL231" i="152"/>
  <c r="AK231" i="152"/>
  <c r="AJ231" i="152"/>
  <c r="AI231" i="152"/>
  <c r="AH231" i="152"/>
  <c r="AG231" i="152"/>
  <c r="AF231" i="152"/>
  <c r="AE231" i="152"/>
  <c r="AD231" i="152"/>
  <c r="AC231" i="152"/>
  <c r="AB231" i="152"/>
  <c r="AA231" i="152"/>
  <c r="B231" i="152"/>
  <c r="AU230" i="152"/>
  <c r="AI230" i="152" s="1"/>
  <c r="AT230" i="152"/>
  <c r="AS230" i="152"/>
  <c r="AQ230" i="152"/>
  <c r="AP230" i="152"/>
  <c r="AH230" i="152"/>
  <c r="AG230" i="152"/>
  <c r="AF230" i="152"/>
  <c r="AE230" i="152"/>
  <c r="AD230" i="152"/>
  <c r="AC230" i="152"/>
  <c r="AB230" i="152"/>
  <c r="AA230" i="152"/>
  <c r="B230" i="152"/>
  <c r="AU229" i="152"/>
  <c r="AT229" i="152"/>
  <c r="AS229" i="152"/>
  <c r="AQ229" i="152"/>
  <c r="AP229" i="152"/>
  <c r="AM229" i="152"/>
  <c r="AI229" i="152"/>
  <c r="AH229" i="152"/>
  <c r="AG229" i="152"/>
  <c r="AF229" i="152"/>
  <c r="AE229" i="152"/>
  <c r="AD229" i="152"/>
  <c r="AC229" i="152"/>
  <c r="AB229" i="152"/>
  <c r="AA229" i="152"/>
  <c r="B229" i="152"/>
  <c r="AU228" i="152"/>
  <c r="AT228" i="152"/>
  <c r="AS228" i="152"/>
  <c r="AQ228" i="152"/>
  <c r="AP228" i="152"/>
  <c r="AI228" i="152"/>
  <c r="AH228" i="152"/>
  <c r="AG228" i="152"/>
  <c r="AF228" i="152"/>
  <c r="AE228" i="152"/>
  <c r="AD228" i="152"/>
  <c r="AC228" i="152"/>
  <c r="AB228" i="152"/>
  <c r="AA228" i="152"/>
  <c r="B228" i="152"/>
  <c r="AZ227" i="152"/>
  <c r="AY227" i="152"/>
  <c r="AX227" i="152"/>
  <c r="AU227" i="152"/>
  <c r="AI227" i="152" s="1"/>
  <c r="AT227" i="152"/>
  <c r="AS227" i="152"/>
  <c r="AQ227" i="152"/>
  <c r="AP227" i="152"/>
  <c r="AH227" i="152"/>
  <c r="AG227" i="152"/>
  <c r="AF227" i="152"/>
  <c r="AE227" i="152"/>
  <c r="AD227" i="152"/>
  <c r="AC227" i="152"/>
  <c r="AB227" i="152"/>
  <c r="AA227" i="152"/>
  <c r="B227" i="152"/>
  <c r="AK227" i="152" s="1"/>
  <c r="AY226" i="152"/>
  <c r="AX226" i="152"/>
  <c r="AW226" i="152"/>
  <c r="AV226" i="152"/>
  <c r="AU226" i="152"/>
  <c r="AI226" i="152" s="1"/>
  <c r="AT226" i="152"/>
  <c r="AS226" i="152"/>
  <c r="AQ226" i="152"/>
  <c r="AP226" i="152"/>
  <c r="AO226" i="152"/>
  <c r="AN226" i="152"/>
  <c r="AM226" i="152"/>
  <c r="AL226" i="152"/>
  <c r="AK226" i="152"/>
  <c r="AJ226" i="152"/>
  <c r="AH226" i="152"/>
  <c r="AG226" i="152"/>
  <c r="AF226" i="152"/>
  <c r="AE226" i="152"/>
  <c r="AD226" i="152"/>
  <c r="AC226" i="152"/>
  <c r="AB226" i="152"/>
  <c r="AA226" i="152"/>
  <c r="B226" i="152"/>
  <c r="AZ226" i="152" s="1"/>
  <c r="AZ225" i="152"/>
  <c r="AY225" i="152"/>
  <c r="AX225" i="152"/>
  <c r="AU225" i="152"/>
  <c r="AT225" i="152"/>
  <c r="AS225" i="152"/>
  <c r="AQ225" i="152"/>
  <c r="AP225" i="152"/>
  <c r="AO225" i="152"/>
  <c r="AN225" i="152"/>
  <c r="AM225" i="152"/>
  <c r="AL225" i="152"/>
  <c r="AK225" i="152"/>
  <c r="AJ225" i="152"/>
  <c r="AI225" i="152"/>
  <c r="AH225" i="152"/>
  <c r="AG225" i="152"/>
  <c r="AF225" i="152"/>
  <c r="AE225" i="152"/>
  <c r="AD225" i="152"/>
  <c r="AC225" i="152"/>
  <c r="AB225" i="152"/>
  <c r="AA225" i="152"/>
  <c r="B225" i="152"/>
  <c r="AU224" i="152"/>
  <c r="AT224" i="152"/>
  <c r="AS224" i="152"/>
  <c r="AQ224" i="152"/>
  <c r="AP224" i="152"/>
  <c r="AI224" i="152"/>
  <c r="AH224" i="152"/>
  <c r="AG224" i="152"/>
  <c r="AF224" i="152"/>
  <c r="AE224" i="152"/>
  <c r="AD224" i="152"/>
  <c r="AC224" i="152"/>
  <c r="AB224" i="152"/>
  <c r="AA224" i="152"/>
  <c r="B224" i="152"/>
  <c r="AZ223" i="152"/>
  <c r="AU223" i="152"/>
  <c r="AT223" i="152"/>
  <c r="AS223" i="152"/>
  <c r="AQ223" i="152"/>
  <c r="AP223" i="152"/>
  <c r="AL223" i="152"/>
  <c r="AK223" i="152"/>
  <c r="AI223" i="152"/>
  <c r="AH223" i="152"/>
  <c r="AG223" i="152"/>
  <c r="AF223" i="152"/>
  <c r="AE223" i="152"/>
  <c r="AD223" i="152"/>
  <c r="AC223" i="152"/>
  <c r="AB223" i="152"/>
  <c r="AA223" i="152"/>
  <c r="B223" i="152"/>
  <c r="AZ222" i="152"/>
  <c r="AY222" i="152"/>
  <c r="AW222" i="152"/>
  <c r="AV222" i="152"/>
  <c r="AU222" i="152"/>
  <c r="AI222" i="152" s="1"/>
  <c r="AT222" i="152"/>
  <c r="AS222" i="152"/>
  <c r="AQ222" i="152"/>
  <c r="AP222" i="152"/>
  <c r="AH222" i="152"/>
  <c r="AG222" i="152"/>
  <c r="AF222" i="152"/>
  <c r="AE222" i="152"/>
  <c r="AD222" i="152"/>
  <c r="AC222" i="152"/>
  <c r="AB222" i="152"/>
  <c r="AA222" i="152"/>
  <c r="B222" i="152"/>
  <c r="AZ221" i="152"/>
  <c r="AY221" i="152"/>
  <c r="AX221" i="152"/>
  <c r="AW221" i="152"/>
  <c r="AV221" i="152"/>
  <c r="AU221" i="152"/>
  <c r="AT221" i="152"/>
  <c r="AS221" i="152"/>
  <c r="AQ221" i="152"/>
  <c r="AP221" i="152"/>
  <c r="AO221" i="152"/>
  <c r="AN221" i="152"/>
  <c r="AM221" i="152"/>
  <c r="AL221" i="152"/>
  <c r="AI221" i="152"/>
  <c r="AH221" i="152"/>
  <c r="AG221" i="152"/>
  <c r="AF221" i="152"/>
  <c r="AE221" i="152"/>
  <c r="AD221" i="152"/>
  <c r="AC221" i="152"/>
  <c r="AB221" i="152"/>
  <c r="AA221" i="152"/>
  <c r="B221" i="152"/>
  <c r="AZ220" i="152"/>
  <c r="AY220" i="152"/>
  <c r="AX220" i="152"/>
  <c r="AW220" i="152"/>
  <c r="AV220" i="152"/>
  <c r="AU220" i="152"/>
  <c r="AI220" i="152" s="1"/>
  <c r="AT220" i="152"/>
  <c r="AS220" i="152"/>
  <c r="AQ220" i="152"/>
  <c r="AP220" i="152"/>
  <c r="AN220" i="152"/>
  <c r="AM220" i="152"/>
  <c r="AL220" i="152"/>
  <c r="AK220" i="152"/>
  <c r="AJ220" i="152"/>
  <c r="AH220" i="152"/>
  <c r="AG220" i="152"/>
  <c r="AF220" i="152"/>
  <c r="AE220" i="152"/>
  <c r="AD220" i="152"/>
  <c r="AC220" i="152"/>
  <c r="AB220" i="152"/>
  <c r="AA220" i="152"/>
  <c r="B220" i="152"/>
  <c r="AO220" i="152" s="1"/>
  <c r="AU219" i="152"/>
  <c r="AI219" i="152" s="1"/>
  <c r="AT219" i="152"/>
  <c r="AS219" i="152"/>
  <c r="AQ219" i="152"/>
  <c r="AP219" i="152"/>
  <c r="AO219" i="152"/>
  <c r="AN219" i="152"/>
  <c r="AM219" i="152"/>
  <c r="AL219" i="152"/>
  <c r="AJ219" i="152"/>
  <c r="AH219" i="152"/>
  <c r="AG219" i="152"/>
  <c r="AF219" i="152"/>
  <c r="AE219" i="152"/>
  <c r="AD219" i="152"/>
  <c r="AC219" i="152"/>
  <c r="AB219" i="152"/>
  <c r="AA219" i="152"/>
  <c r="B219" i="152"/>
  <c r="AU218" i="152"/>
  <c r="AT218" i="152"/>
  <c r="AS218" i="152"/>
  <c r="AQ218" i="152"/>
  <c r="AP218" i="152"/>
  <c r="AI218" i="152"/>
  <c r="AH218" i="152"/>
  <c r="AG218" i="152"/>
  <c r="AF218" i="152"/>
  <c r="AE218" i="152"/>
  <c r="AD218" i="152"/>
  <c r="AC218" i="152"/>
  <c r="AB218" i="152"/>
  <c r="AA218" i="152"/>
  <c r="B218" i="152"/>
  <c r="AX217" i="152"/>
  <c r="AW217" i="152"/>
  <c r="AU217" i="152"/>
  <c r="AI217" i="152" s="1"/>
  <c r="AT217" i="152"/>
  <c r="AS217" i="152"/>
  <c r="AQ217" i="152"/>
  <c r="AP217" i="152"/>
  <c r="AH217" i="152"/>
  <c r="AG217" i="152"/>
  <c r="AF217" i="152"/>
  <c r="AE217" i="152"/>
  <c r="AD217" i="152"/>
  <c r="AC217" i="152"/>
  <c r="AB217" i="152"/>
  <c r="AA217" i="152"/>
  <c r="B217" i="152"/>
  <c r="AZ216" i="152"/>
  <c r="AY216" i="152"/>
  <c r="AV216" i="152"/>
  <c r="AU216" i="152"/>
  <c r="AI216" i="152" s="1"/>
  <c r="AT216" i="152"/>
  <c r="AS216" i="152"/>
  <c r="AQ216" i="152"/>
  <c r="AP216" i="152"/>
  <c r="AO216" i="152"/>
  <c r="AN216" i="152"/>
  <c r="AM216" i="152"/>
  <c r="AH216" i="152"/>
  <c r="AG216" i="152"/>
  <c r="AF216" i="152"/>
  <c r="AE216" i="152"/>
  <c r="AD216" i="152"/>
  <c r="AC216" i="152"/>
  <c r="AB216" i="152"/>
  <c r="AA216" i="152"/>
  <c r="B216" i="152"/>
  <c r="AZ215" i="152"/>
  <c r="AY215" i="152"/>
  <c r="AX215" i="152"/>
  <c r="AW215" i="152"/>
  <c r="AV215" i="152"/>
  <c r="AU215" i="152"/>
  <c r="AT215" i="152"/>
  <c r="AS215" i="152"/>
  <c r="AQ215" i="152"/>
  <c r="AP215" i="152"/>
  <c r="AO215" i="152"/>
  <c r="AN215" i="152"/>
  <c r="AL215" i="152"/>
  <c r="AK215" i="152"/>
  <c r="AJ215" i="152"/>
  <c r="AI215" i="152"/>
  <c r="AH215" i="152"/>
  <c r="AG215" i="152"/>
  <c r="AF215" i="152"/>
  <c r="AE215" i="152"/>
  <c r="AD215" i="152"/>
  <c r="AC215" i="152"/>
  <c r="AB215" i="152"/>
  <c r="AA215" i="152"/>
  <c r="B215" i="152"/>
  <c r="AM215" i="152" s="1"/>
  <c r="AZ214" i="152"/>
  <c r="AY214" i="152"/>
  <c r="AX214" i="152"/>
  <c r="AW214" i="152"/>
  <c r="AV214" i="152"/>
  <c r="AU214" i="152"/>
  <c r="AI214" i="152" s="1"/>
  <c r="AT214" i="152"/>
  <c r="AS214" i="152"/>
  <c r="AQ214" i="152"/>
  <c r="AP214" i="152"/>
  <c r="AM214" i="152"/>
  <c r="AL214" i="152"/>
  <c r="AK214" i="152"/>
  <c r="AJ214" i="152"/>
  <c r="AH214" i="152"/>
  <c r="AG214" i="152"/>
  <c r="AF214" i="152"/>
  <c r="AE214" i="152"/>
  <c r="AD214" i="152"/>
  <c r="AC214" i="152"/>
  <c r="AB214" i="152"/>
  <c r="AA214" i="152"/>
  <c r="B214" i="152"/>
  <c r="AU213" i="152"/>
  <c r="AT213" i="152"/>
  <c r="AS213" i="152"/>
  <c r="AQ213" i="152"/>
  <c r="AP213" i="152"/>
  <c r="AN213" i="152"/>
  <c r="AM213" i="152"/>
  <c r="AL213" i="152"/>
  <c r="AI213" i="152"/>
  <c r="AH213" i="152"/>
  <c r="AG213" i="152"/>
  <c r="AF213" i="152"/>
  <c r="AE213" i="152"/>
  <c r="AD213" i="152"/>
  <c r="AC213" i="152"/>
  <c r="AB213" i="152"/>
  <c r="AA213" i="152"/>
  <c r="B213" i="152"/>
  <c r="AU212" i="152"/>
  <c r="AT212" i="152"/>
  <c r="AS212" i="152"/>
  <c r="AQ212" i="152"/>
  <c r="AP212" i="152"/>
  <c r="AL212" i="152"/>
  <c r="AK212" i="152"/>
  <c r="AI212" i="152"/>
  <c r="AH212" i="152"/>
  <c r="AG212" i="152"/>
  <c r="AF212" i="152"/>
  <c r="AE212" i="152"/>
  <c r="AD212" i="152"/>
  <c r="AC212" i="152"/>
  <c r="AB212" i="152"/>
  <c r="AA212" i="152"/>
  <c r="B212" i="152"/>
  <c r="AY211" i="152"/>
  <c r="AU211" i="152"/>
  <c r="AI211" i="152" s="1"/>
  <c r="AT211" i="152"/>
  <c r="AS211" i="152"/>
  <c r="AQ211" i="152"/>
  <c r="AP211" i="152"/>
  <c r="AH211" i="152"/>
  <c r="AG211" i="152"/>
  <c r="AF211" i="152"/>
  <c r="AE211" i="152"/>
  <c r="AD211" i="152"/>
  <c r="AC211" i="152"/>
  <c r="AB211" i="152"/>
  <c r="AA211" i="152"/>
  <c r="B211" i="152"/>
  <c r="AY210" i="152"/>
  <c r="AX210" i="152"/>
  <c r="AW210" i="152"/>
  <c r="AV210" i="152"/>
  <c r="AU210" i="152"/>
  <c r="AI210" i="152" s="1"/>
  <c r="AT210" i="152"/>
  <c r="AS210" i="152"/>
  <c r="AQ210" i="152"/>
  <c r="AP210" i="152"/>
  <c r="AO210" i="152"/>
  <c r="AN210" i="152"/>
  <c r="AM210" i="152"/>
  <c r="AH210" i="152"/>
  <c r="AG210" i="152"/>
  <c r="AF210" i="152"/>
  <c r="AE210" i="152"/>
  <c r="AD210" i="152"/>
  <c r="AC210" i="152"/>
  <c r="AB210" i="152"/>
  <c r="AA210" i="152"/>
  <c r="B210" i="152"/>
  <c r="AZ210" i="152" s="1"/>
  <c r="AZ209" i="152"/>
  <c r="AY209" i="152"/>
  <c r="AX209" i="152"/>
  <c r="AW209" i="152"/>
  <c r="AU209" i="152"/>
  <c r="AT209" i="152"/>
  <c r="AS209" i="152"/>
  <c r="AQ209" i="152"/>
  <c r="AP209" i="152"/>
  <c r="AO209" i="152"/>
  <c r="AN209" i="152"/>
  <c r="AM209" i="152"/>
  <c r="AL209" i="152"/>
  <c r="AK209" i="152"/>
  <c r="AJ209" i="152"/>
  <c r="AI209" i="152"/>
  <c r="AH209" i="152"/>
  <c r="AG209" i="152"/>
  <c r="AF209" i="152"/>
  <c r="AE209" i="152"/>
  <c r="AD209" i="152"/>
  <c r="AC209" i="152"/>
  <c r="AB209" i="152"/>
  <c r="AA209" i="152"/>
  <c r="B209" i="152"/>
  <c r="AV209" i="152" s="1"/>
  <c r="AZ208" i="152"/>
  <c r="AY208" i="152"/>
  <c r="AV208" i="152"/>
  <c r="AU208" i="152"/>
  <c r="AT208" i="152"/>
  <c r="AS208" i="152"/>
  <c r="AQ208" i="152"/>
  <c r="AP208" i="152"/>
  <c r="AO208" i="152"/>
  <c r="AN208" i="152"/>
  <c r="AM208" i="152"/>
  <c r="AL208" i="152"/>
  <c r="AK208" i="152"/>
  <c r="AJ208" i="152"/>
  <c r="AI208" i="152"/>
  <c r="AH208" i="152"/>
  <c r="AG208" i="152"/>
  <c r="AF208" i="152"/>
  <c r="AE208" i="152"/>
  <c r="AD208" i="152"/>
  <c r="AC208" i="152"/>
  <c r="AB208" i="152"/>
  <c r="AA208" i="152"/>
  <c r="B208" i="152"/>
  <c r="AU207" i="152"/>
  <c r="AI207" i="152" s="1"/>
  <c r="AT207" i="152"/>
  <c r="AS207" i="152"/>
  <c r="AQ207" i="152"/>
  <c r="AP207" i="152"/>
  <c r="AH207" i="152"/>
  <c r="AG207" i="152"/>
  <c r="AF207" i="152"/>
  <c r="AE207" i="152"/>
  <c r="AD207" i="152"/>
  <c r="AC207" i="152"/>
  <c r="AB207" i="152"/>
  <c r="AA207" i="152"/>
  <c r="B207" i="152"/>
  <c r="AZ206" i="152"/>
  <c r="AY206" i="152"/>
  <c r="AU206" i="152"/>
  <c r="AI206" i="152" s="1"/>
  <c r="AT206" i="152"/>
  <c r="AS206" i="152"/>
  <c r="AQ206" i="152"/>
  <c r="AP206" i="152"/>
  <c r="AM206" i="152"/>
  <c r="AL206" i="152"/>
  <c r="AK206" i="152"/>
  <c r="AH206" i="152"/>
  <c r="AG206" i="152"/>
  <c r="AF206" i="152"/>
  <c r="AE206" i="152"/>
  <c r="AD206" i="152"/>
  <c r="AC206" i="152"/>
  <c r="AB206" i="152"/>
  <c r="AA206" i="152"/>
  <c r="B206" i="152"/>
  <c r="AU205" i="152"/>
  <c r="AI205" i="152" s="1"/>
  <c r="AT205" i="152"/>
  <c r="AS205" i="152"/>
  <c r="AQ205" i="152"/>
  <c r="AP205" i="152"/>
  <c r="AH205" i="152"/>
  <c r="AG205" i="152"/>
  <c r="AF205" i="152"/>
  <c r="AE205" i="152"/>
  <c r="AD205" i="152"/>
  <c r="AC205" i="152"/>
  <c r="AB205" i="152"/>
  <c r="AA205" i="152"/>
  <c r="B205" i="152"/>
  <c r="AU204" i="152"/>
  <c r="AI204" i="152" s="1"/>
  <c r="AT204" i="152"/>
  <c r="AS204" i="152"/>
  <c r="AQ204" i="152"/>
  <c r="AP204" i="152"/>
  <c r="AH204" i="152"/>
  <c r="AG204" i="152"/>
  <c r="AF204" i="152"/>
  <c r="AE204" i="152"/>
  <c r="AD204" i="152"/>
  <c r="AC204" i="152"/>
  <c r="AB204" i="152"/>
  <c r="AA204" i="152"/>
  <c r="B204" i="152"/>
  <c r="AZ203" i="152"/>
  <c r="AY203" i="152"/>
  <c r="AX203" i="152"/>
  <c r="AW203" i="152"/>
  <c r="AV203" i="152"/>
  <c r="AU203" i="152"/>
  <c r="AI203" i="152" s="1"/>
  <c r="AT203" i="152"/>
  <c r="AS203" i="152"/>
  <c r="AQ203" i="152"/>
  <c r="AP203" i="152"/>
  <c r="AO203" i="152"/>
  <c r="AN203" i="152"/>
  <c r="AM203" i="152"/>
  <c r="AL203" i="152"/>
  <c r="AK203" i="152"/>
  <c r="AJ203" i="152"/>
  <c r="AH203" i="152"/>
  <c r="AG203" i="152"/>
  <c r="AF203" i="152"/>
  <c r="AE203" i="152"/>
  <c r="AD203" i="152"/>
  <c r="AC203" i="152"/>
  <c r="AB203" i="152"/>
  <c r="AA203" i="152"/>
  <c r="B203" i="152"/>
  <c r="AY202" i="152"/>
  <c r="AX202" i="152"/>
  <c r="AW202" i="152"/>
  <c r="AV202" i="152"/>
  <c r="AU202" i="152"/>
  <c r="AI202" i="152" s="1"/>
  <c r="AT202" i="152"/>
  <c r="AS202" i="152"/>
  <c r="AQ202" i="152"/>
  <c r="AP202" i="152"/>
  <c r="AO202" i="152"/>
  <c r="AN202" i="152"/>
  <c r="AM202" i="152"/>
  <c r="AL202" i="152"/>
  <c r="AK202" i="152"/>
  <c r="AJ202" i="152"/>
  <c r="AH202" i="152"/>
  <c r="AG202" i="152"/>
  <c r="AF202" i="152"/>
  <c r="AE202" i="152"/>
  <c r="AD202" i="152"/>
  <c r="AC202" i="152"/>
  <c r="AB202" i="152"/>
  <c r="AA202" i="152"/>
  <c r="B202" i="152"/>
  <c r="AZ202" i="152" s="1"/>
  <c r="AU201" i="152"/>
  <c r="AT201" i="152"/>
  <c r="AS201" i="152"/>
  <c r="AQ201" i="152"/>
  <c r="AP201" i="152"/>
  <c r="AN201" i="152"/>
  <c r="AM201" i="152"/>
  <c r="AL201" i="152"/>
  <c r="AK201" i="152"/>
  <c r="AJ201" i="152"/>
  <c r="AI201" i="152"/>
  <c r="AH201" i="152"/>
  <c r="AG201" i="152"/>
  <c r="AF201" i="152"/>
  <c r="AE201" i="152"/>
  <c r="AD201" i="152"/>
  <c r="AC201" i="152"/>
  <c r="AB201" i="152"/>
  <c r="AA201" i="152"/>
  <c r="B201" i="152"/>
  <c r="AU200" i="152"/>
  <c r="AT200" i="152"/>
  <c r="AS200" i="152"/>
  <c r="AQ200" i="152"/>
  <c r="AP200" i="152"/>
  <c r="AI200" i="152"/>
  <c r="AH200" i="152"/>
  <c r="AG200" i="152"/>
  <c r="AF200" i="152"/>
  <c r="AE200" i="152"/>
  <c r="AD200" i="152"/>
  <c r="AC200" i="152"/>
  <c r="AB200" i="152"/>
  <c r="AA200" i="152"/>
  <c r="B200" i="152"/>
  <c r="AZ199" i="152"/>
  <c r="AY199" i="152"/>
  <c r="AX199" i="152"/>
  <c r="AW199" i="152"/>
  <c r="AV199" i="152"/>
  <c r="AU199" i="152"/>
  <c r="AI199" i="152" s="1"/>
  <c r="AT199" i="152"/>
  <c r="AS199" i="152"/>
  <c r="AQ199" i="152"/>
  <c r="AP199" i="152"/>
  <c r="AH199" i="152"/>
  <c r="AG199" i="152"/>
  <c r="AF199" i="152"/>
  <c r="AE199" i="152"/>
  <c r="AD199" i="152"/>
  <c r="AC199" i="152"/>
  <c r="AB199" i="152"/>
  <c r="AA199" i="152"/>
  <c r="B199" i="152"/>
  <c r="AZ198" i="152"/>
  <c r="AY198" i="152"/>
  <c r="AX198" i="152"/>
  <c r="AW198" i="152"/>
  <c r="AV198" i="152"/>
  <c r="AU198" i="152"/>
  <c r="AI198" i="152" s="1"/>
  <c r="AT198" i="152"/>
  <c r="AS198" i="152"/>
  <c r="AQ198" i="152"/>
  <c r="AP198" i="152"/>
  <c r="AM198" i="152"/>
  <c r="AL198" i="152"/>
  <c r="AK198" i="152"/>
  <c r="AH198" i="152"/>
  <c r="AG198" i="152"/>
  <c r="AF198" i="152"/>
  <c r="AE198" i="152"/>
  <c r="AD198" i="152"/>
  <c r="AC198" i="152"/>
  <c r="AB198" i="152"/>
  <c r="AA198" i="152"/>
  <c r="B198" i="152"/>
  <c r="AZ197" i="152"/>
  <c r="AY197" i="152"/>
  <c r="AX197" i="152"/>
  <c r="AW197" i="152"/>
  <c r="AV197" i="152"/>
  <c r="AU197" i="152"/>
  <c r="AT197" i="152"/>
  <c r="AS197" i="152"/>
  <c r="AQ197" i="152"/>
  <c r="AP197" i="152"/>
  <c r="AO197" i="152"/>
  <c r="AN197" i="152"/>
  <c r="AM197" i="152"/>
  <c r="AL197" i="152"/>
  <c r="AI197" i="152"/>
  <c r="AH197" i="152"/>
  <c r="AG197" i="152"/>
  <c r="AF197" i="152"/>
  <c r="AE197" i="152"/>
  <c r="AD197" i="152"/>
  <c r="AC197" i="152"/>
  <c r="AB197" i="152"/>
  <c r="AA197" i="152"/>
  <c r="B197" i="152"/>
  <c r="AX196" i="152"/>
  <c r="AU196" i="152"/>
  <c r="AT196" i="152"/>
  <c r="AS196" i="152"/>
  <c r="AQ196" i="152"/>
  <c r="AP196" i="152"/>
  <c r="AI196" i="152"/>
  <c r="AH196" i="152"/>
  <c r="AG196" i="152"/>
  <c r="AF196" i="152"/>
  <c r="AE196" i="152"/>
  <c r="AD196" i="152"/>
  <c r="AC196" i="152"/>
  <c r="AB196" i="152"/>
  <c r="AA196" i="152"/>
  <c r="B196" i="152"/>
  <c r="AX195" i="152"/>
  <c r="AU195" i="152"/>
  <c r="AT195" i="152"/>
  <c r="AS195" i="152"/>
  <c r="AQ195" i="152"/>
  <c r="AP195" i="152"/>
  <c r="AN195" i="152"/>
  <c r="AM195" i="152"/>
  <c r="AI195" i="152"/>
  <c r="AH195" i="152"/>
  <c r="AG195" i="152"/>
  <c r="AF195" i="152"/>
  <c r="AE195" i="152"/>
  <c r="AD195" i="152"/>
  <c r="AC195" i="152"/>
  <c r="AB195" i="152"/>
  <c r="AA195" i="152"/>
  <c r="B195" i="152"/>
  <c r="AY194" i="152"/>
  <c r="AX194" i="152"/>
  <c r="AU194" i="152"/>
  <c r="AT194" i="152"/>
  <c r="AS194" i="152"/>
  <c r="AQ194" i="152"/>
  <c r="AP194" i="152"/>
  <c r="AN194" i="152"/>
  <c r="AM194" i="152"/>
  <c r="AL194" i="152"/>
  <c r="AK194" i="152"/>
  <c r="AI194" i="152"/>
  <c r="AH194" i="152"/>
  <c r="AG194" i="152"/>
  <c r="AF194" i="152"/>
  <c r="AE194" i="152"/>
  <c r="AD194" i="152"/>
  <c r="AC194" i="152"/>
  <c r="AB194" i="152"/>
  <c r="AA194" i="152"/>
  <c r="B194" i="152"/>
  <c r="AU193" i="152"/>
  <c r="AI193" i="152" s="1"/>
  <c r="AT193" i="152"/>
  <c r="AS193" i="152"/>
  <c r="AQ193" i="152"/>
  <c r="AP193" i="152"/>
  <c r="AL193" i="152"/>
  <c r="AH193" i="152"/>
  <c r="AG193" i="152"/>
  <c r="AF193" i="152"/>
  <c r="AE193" i="152"/>
  <c r="AD193" i="152"/>
  <c r="AC193" i="152"/>
  <c r="AB193" i="152"/>
  <c r="AA193" i="152"/>
  <c r="B193" i="152"/>
  <c r="AU192" i="152"/>
  <c r="AI192" i="152" s="1"/>
  <c r="AT192" i="152"/>
  <c r="AS192" i="152"/>
  <c r="AQ192" i="152"/>
  <c r="AP192" i="152"/>
  <c r="AH192" i="152"/>
  <c r="AG192" i="152"/>
  <c r="AF192" i="152"/>
  <c r="AE192" i="152"/>
  <c r="AD192" i="152"/>
  <c r="AC192" i="152"/>
  <c r="AB192" i="152"/>
  <c r="AA192" i="152"/>
  <c r="B192" i="152"/>
  <c r="AZ191" i="152"/>
  <c r="AY191" i="152"/>
  <c r="AX191" i="152"/>
  <c r="AW191" i="152"/>
  <c r="AV191" i="152"/>
  <c r="AU191" i="152"/>
  <c r="AI191" i="152" s="1"/>
  <c r="AT191" i="152"/>
  <c r="AS191" i="152"/>
  <c r="AQ191" i="152"/>
  <c r="AP191" i="152"/>
  <c r="AO191" i="152"/>
  <c r="AN191" i="152"/>
  <c r="AL191" i="152"/>
  <c r="AK191" i="152"/>
  <c r="AJ191" i="152"/>
  <c r="AH191" i="152"/>
  <c r="AG191" i="152"/>
  <c r="AF191" i="152"/>
  <c r="AE191" i="152"/>
  <c r="AD191" i="152"/>
  <c r="AC191" i="152"/>
  <c r="AB191" i="152"/>
  <c r="AA191" i="152"/>
  <c r="B191" i="152"/>
  <c r="AM191" i="152" s="1"/>
  <c r="AZ190" i="152"/>
  <c r="AY190" i="152"/>
  <c r="AX190" i="152"/>
  <c r="AW190" i="152"/>
  <c r="AU190" i="152"/>
  <c r="AI190" i="152" s="1"/>
  <c r="AT190" i="152"/>
  <c r="AS190" i="152"/>
  <c r="AQ190" i="152"/>
  <c r="AP190" i="152"/>
  <c r="AM190" i="152"/>
  <c r="AL190" i="152"/>
  <c r="AK190" i="152"/>
  <c r="AJ190" i="152"/>
  <c r="AH190" i="152"/>
  <c r="AG190" i="152"/>
  <c r="AF190" i="152"/>
  <c r="AE190" i="152"/>
  <c r="AD190" i="152"/>
  <c r="AC190" i="152"/>
  <c r="AB190" i="152"/>
  <c r="AA190" i="152"/>
  <c r="B190" i="152"/>
  <c r="AU189" i="152"/>
  <c r="AT189" i="152"/>
  <c r="AS189" i="152"/>
  <c r="AQ189" i="152"/>
  <c r="AP189" i="152"/>
  <c r="AI189" i="152"/>
  <c r="AH189" i="152"/>
  <c r="AG189" i="152"/>
  <c r="AF189" i="152"/>
  <c r="AE189" i="152"/>
  <c r="AD189" i="152"/>
  <c r="AC189" i="152"/>
  <c r="AB189" i="152"/>
  <c r="AA189" i="152"/>
  <c r="B189" i="152"/>
  <c r="AZ188" i="152"/>
  <c r="AY188" i="152"/>
  <c r="AW188" i="152"/>
  <c r="AV188" i="152"/>
  <c r="AU188" i="152"/>
  <c r="AI188" i="152" s="1"/>
  <c r="AT188" i="152"/>
  <c r="AS188" i="152"/>
  <c r="AQ188" i="152"/>
  <c r="AP188" i="152"/>
  <c r="AH188" i="152"/>
  <c r="AG188" i="152"/>
  <c r="AF188" i="152"/>
  <c r="AE188" i="152"/>
  <c r="AD188" i="152"/>
  <c r="AC188" i="152"/>
  <c r="AB188" i="152"/>
  <c r="AA188" i="152"/>
  <c r="B188" i="152"/>
  <c r="AZ187" i="152"/>
  <c r="AY187" i="152"/>
  <c r="AX187" i="152"/>
  <c r="AW187" i="152"/>
  <c r="AV187" i="152"/>
  <c r="AU187" i="152"/>
  <c r="AI187" i="152" s="1"/>
  <c r="AT187" i="152"/>
  <c r="AS187" i="152"/>
  <c r="AQ187" i="152"/>
  <c r="AP187" i="152"/>
  <c r="AN187" i="152"/>
  <c r="AL187" i="152"/>
  <c r="AJ187" i="152"/>
  <c r="AH187" i="152"/>
  <c r="AG187" i="152"/>
  <c r="AF187" i="152"/>
  <c r="AE187" i="152"/>
  <c r="AD187" i="152"/>
  <c r="AC187" i="152"/>
  <c r="AB187" i="152"/>
  <c r="AA187" i="152"/>
  <c r="B187" i="152"/>
  <c r="AY186" i="152"/>
  <c r="AX186" i="152"/>
  <c r="AW186" i="152"/>
  <c r="AV186" i="152"/>
  <c r="AU186" i="152"/>
  <c r="AT186" i="152"/>
  <c r="AS186" i="152"/>
  <c r="AQ186" i="152"/>
  <c r="AP186" i="152"/>
  <c r="AO186" i="152"/>
  <c r="AN186" i="152"/>
  <c r="AM186" i="152"/>
  <c r="AL186" i="152"/>
  <c r="AK186" i="152"/>
  <c r="AI186" i="152"/>
  <c r="AH186" i="152"/>
  <c r="AG186" i="152"/>
  <c r="AF186" i="152"/>
  <c r="AE186" i="152"/>
  <c r="AD186" i="152"/>
  <c r="AC186" i="152"/>
  <c r="AB186" i="152"/>
  <c r="AA186" i="152"/>
  <c r="B186" i="152"/>
  <c r="AZ185" i="152"/>
  <c r="AY185" i="152"/>
  <c r="AX185" i="152"/>
  <c r="AW185" i="152"/>
  <c r="AU185" i="152"/>
  <c r="AT185" i="152"/>
  <c r="AS185" i="152"/>
  <c r="AQ185" i="152"/>
  <c r="AP185" i="152"/>
  <c r="AO185" i="152"/>
  <c r="AN185" i="152"/>
  <c r="AM185" i="152"/>
  <c r="AL185" i="152"/>
  <c r="AK185" i="152"/>
  <c r="AJ185" i="152"/>
  <c r="AI185" i="152"/>
  <c r="AH185" i="152"/>
  <c r="AG185" i="152"/>
  <c r="AF185" i="152"/>
  <c r="AE185" i="152"/>
  <c r="AD185" i="152"/>
  <c r="AC185" i="152"/>
  <c r="AB185" i="152"/>
  <c r="AA185" i="152"/>
  <c r="B185" i="152"/>
  <c r="AV185" i="152" s="1"/>
  <c r="AZ184" i="152"/>
  <c r="AY184" i="152"/>
  <c r="AV184" i="152"/>
  <c r="AU184" i="152"/>
  <c r="AT184" i="152"/>
  <c r="AS184" i="152"/>
  <c r="AQ184" i="152"/>
  <c r="AP184" i="152"/>
  <c r="AI184" i="152"/>
  <c r="AH184" i="152"/>
  <c r="AG184" i="152"/>
  <c r="AF184" i="152"/>
  <c r="AE184" i="152"/>
  <c r="AD184" i="152"/>
  <c r="AC184" i="152"/>
  <c r="AB184" i="152"/>
  <c r="AA184" i="152"/>
  <c r="B184" i="152"/>
  <c r="AZ183" i="152"/>
  <c r="AX183" i="152"/>
  <c r="AV183" i="152"/>
  <c r="AU183" i="152"/>
  <c r="AT183" i="152"/>
  <c r="AS183" i="152"/>
  <c r="AQ183" i="152"/>
  <c r="AP183" i="152"/>
  <c r="AN183" i="152"/>
  <c r="AL183" i="152"/>
  <c r="AI183" i="152"/>
  <c r="AH183" i="152"/>
  <c r="AG183" i="152"/>
  <c r="AF183" i="152"/>
  <c r="AE183" i="152"/>
  <c r="AD183" i="152"/>
  <c r="AC183" i="152"/>
  <c r="AB183" i="152"/>
  <c r="AA183" i="152"/>
  <c r="B183" i="152"/>
  <c r="AZ182" i="152"/>
  <c r="AY182" i="152"/>
  <c r="AX182" i="152"/>
  <c r="AW182" i="152"/>
  <c r="AU182" i="152"/>
  <c r="AI182" i="152" s="1"/>
  <c r="AT182" i="152"/>
  <c r="AS182" i="152"/>
  <c r="AQ182" i="152"/>
  <c r="AP182" i="152"/>
  <c r="AL182" i="152"/>
  <c r="AK182" i="152"/>
  <c r="AJ182" i="152"/>
  <c r="AH182" i="152"/>
  <c r="AG182" i="152"/>
  <c r="AF182" i="152"/>
  <c r="AE182" i="152"/>
  <c r="AD182" i="152"/>
  <c r="AC182" i="152"/>
  <c r="AB182" i="152"/>
  <c r="AA182" i="152"/>
  <c r="B182" i="152"/>
  <c r="AX181" i="152"/>
  <c r="AU181" i="152"/>
  <c r="AT181" i="152"/>
  <c r="AS181" i="152"/>
  <c r="AQ181" i="152"/>
  <c r="AP181" i="152"/>
  <c r="AO181" i="152"/>
  <c r="AM181" i="152"/>
  <c r="AI181" i="152"/>
  <c r="AH181" i="152"/>
  <c r="AG181" i="152"/>
  <c r="AF181" i="152"/>
  <c r="AE181" i="152"/>
  <c r="AD181" i="152"/>
  <c r="AC181" i="152"/>
  <c r="AB181" i="152"/>
  <c r="AA181" i="152"/>
  <c r="B181" i="152"/>
  <c r="AU180" i="152"/>
  <c r="AT180" i="152"/>
  <c r="AS180" i="152"/>
  <c r="AQ180" i="152"/>
  <c r="AP180" i="152"/>
  <c r="AI180" i="152"/>
  <c r="AH180" i="152"/>
  <c r="AG180" i="152"/>
  <c r="AF180" i="152"/>
  <c r="AE180" i="152"/>
  <c r="AD180" i="152"/>
  <c r="AC180" i="152"/>
  <c r="AB180" i="152"/>
  <c r="AA180" i="152"/>
  <c r="B180" i="152"/>
  <c r="AZ179" i="152"/>
  <c r="AY179" i="152"/>
  <c r="AX179" i="152"/>
  <c r="AW179" i="152"/>
  <c r="AV179" i="152"/>
  <c r="AU179" i="152"/>
  <c r="AI179" i="152" s="1"/>
  <c r="AT179" i="152"/>
  <c r="AS179" i="152"/>
  <c r="AQ179" i="152"/>
  <c r="AP179" i="152"/>
  <c r="AO179" i="152"/>
  <c r="AN179" i="152"/>
  <c r="AM179" i="152"/>
  <c r="AL179" i="152"/>
  <c r="AK179" i="152"/>
  <c r="AJ179" i="152"/>
  <c r="AH179" i="152"/>
  <c r="AG179" i="152"/>
  <c r="AF179" i="152"/>
  <c r="AE179" i="152"/>
  <c r="AD179" i="152"/>
  <c r="AC179" i="152"/>
  <c r="AB179" i="152"/>
  <c r="AA179" i="152"/>
  <c r="B179" i="152"/>
  <c r="AV178" i="152"/>
  <c r="AU178" i="152"/>
  <c r="AT178" i="152"/>
  <c r="AS178" i="152"/>
  <c r="AQ178" i="152"/>
  <c r="AP178" i="152"/>
  <c r="AI178" i="152"/>
  <c r="AH178" i="152"/>
  <c r="AG178" i="152"/>
  <c r="AF178" i="152"/>
  <c r="AE178" i="152"/>
  <c r="AD178" i="152"/>
  <c r="AC178" i="152"/>
  <c r="AB178" i="152"/>
  <c r="AA178" i="152"/>
  <c r="B178" i="152"/>
  <c r="AY178" i="152" s="1"/>
  <c r="AZ177" i="152"/>
  <c r="AX177" i="152"/>
  <c r="AU177" i="152"/>
  <c r="AT177" i="152"/>
  <c r="AS177" i="152"/>
  <c r="AQ177" i="152"/>
  <c r="AP177" i="152"/>
  <c r="AO177" i="152"/>
  <c r="AM177" i="152"/>
  <c r="AL177" i="152"/>
  <c r="AK177" i="152"/>
  <c r="AJ177" i="152"/>
  <c r="AI177" i="152"/>
  <c r="AH177" i="152"/>
  <c r="AG177" i="152"/>
  <c r="AF177" i="152"/>
  <c r="AE177" i="152"/>
  <c r="AD177" i="152"/>
  <c r="AC177" i="152"/>
  <c r="AB177" i="152"/>
  <c r="AA177" i="152"/>
  <c r="B177" i="152"/>
  <c r="AU176" i="152"/>
  <c r="AT176" i="152"/>
  <c r="AS176" i="152"/>
  <c r="AQ176" i="152"/>
  <c r="AP176" i="152"/>
  <c r="AL176" i="152"/>
  <c r="AK176" i="152"/>
  <c r="AJ176" i="152"/>
  <c r="AI176" i="152"/>
  <c r="AH176" i="152"/>
  <c r="AG176" i="152"/>
  <c r="AF176" i="152"/>
  <c r="AE176" i="152"/>
  <c r="AD176" i="152"/>
  <c r="AC176" i="152"/>
  <c r="AB176" i="152"/>
  <c r="AA176" i="152"/>
  <c r="B176" i="152"/>
  <c r="AZ175" i="152"/>
  <c r="AY175" i="152"/>
  <c r="AU175" i="152"/>
  <c r="AT175" i="152"/>
  <c r="AS175" i="152"/>
  <c r="AQ175" i="152"/>
  <c r="AP175" i="152"/>
  <c r="AI175" i="152"/>
  <c r="AH175" i="152"/>
  <c r="AG175" i="152"/>
  <c r="AF175" i="152"/>
  <c r="AE175" i="152"/>
  <c r="AD175" i="152"/>
  <c r="AC175" i="152"/>
  <c r="AB175" i="152"/>
  <c r="AA175" i="152"/>
  <c r="B175" i="152"/>
  <c r="AZ174" i="152"/>
  <c r="AY174" i="152"/>
  <c r="AX174" i="152"/>
  <c r="AW174" i="152"/>
  <c r="AV174" i="152"/>
  <c r="AU174" i="152"/>
  <c r="AI174" i="152" s="1"/>
  <c r="AT174" i="152"/>
  <c r="AS174" i="152"/>
  <c r="AQ174" i="152"/>
  <c r="AP174" i="152"/>
  <c r="AH174" i="152"/>
  <c r="AG174" i="152"/>
  <c r="AF174" i="152"/>
  <c r="AE174" i="152"/>
  <c r="AD174" i="152"/>
  <c r="AC174" i="152"/>
  <c r="AB174" i="152"/>
  <c r="AA174" i="152"/>
  <c r="B174" i="152"/>
  <c r="AZ173" i="152"/>
  <c r="AX173" i="152"/>
  <c r="AW173" i="152"/>
  <c r="AV173" i="152"/>
  <c r="AU173" i="152"/>
  <c r="AT173" i="152"/>
  <c r="AS173" i="152"/>
  <c r="AQ173" i="152"/>
  <c r="AP173" i="152"/>
  <c r="AO173" i="152"/>
  <c r="AN173" i="152"/>
  <c r="AM173" i="152"/>
  <c r="AL173" i="152"/>
  <c r="AI173" i="152"/>
  <c r="AH173" i="152"/>
  <c r="AG173" i="152"/>
  <c r="AF173" i="152"/>
  <c r="AE173" i="152"/>
  <c r="AD173" i="152"/>
  <c r="AC173" i="152"/>
  <c r="AB173" i="152"/>
  <c r="AA173" i="152"/>
  <c r="B173" i="152"/>
  <c r="AU172" i="152"/>
  <c r="AT172" i="152"/>
  <c r="AS172" i="152"/>
  <c r="AQ172" i="152"/>
  <c r="AP172" i="152"/>
  <c r="AI172" i="152"/>
  <c r="AH172" i="152"/>
  <c r="AG172" i="152"/>
  <c r="AF172" i="152"/>
  <c r="AE172" i="152"/>
  <c r="AD172" i="152"/>
  <c r="AC172" i="152"/>
  <c r="AB172" i="152"/>
  <c r="AA172" i="152"/>
  <c r="B172" i="152"/>
  <c r="AU171" i="152"/>
  <c r="AT171" i="152"/>
  <c r="AS171" i="152"/>
  <c r="AQ171" i="152"/>
  <c r="AP171" i="152"/>
  <c r="AK171" i="152"/>
  <c r="AJ171" i="152"/>
  <c r="AI171" i="152"/>
  <c r="AH171" i="152"/>
  <c r="AG171" i="152"/>
  <c r="AF171" i="152"/>
  <c r="AE171" i="152"/>
  <c r="AD171" i="152"/>
  <c r="AC171" i="152"/>
  <c r="AB171" i="152"/>
  <c r="AA171" i="152"/>
  <c r="B171" i="152"/>
  <c r="AU170" i="152"/>
  <c r="AT170" i="152"/>
  <c r="AS170" i="152"/>
  <c r="AQ170" i="152"/>
  <c r="AP170" i="152"/>
  <c r="AK170" i="152"/>
  <c r="AJ170" i="152"/>
  <c r="AI170" i="152"/>
  <c r="AH170" i="152"/>
  <c r="AG170" i="152"/>
  <c r="AF170" i="152"/>
  <c r="AE170" i="152"/>
  <c r="AD170" i="152"/>
  <c r="AC170" i="152"/>
  <c r="AB170" i="152"/>
  <c r="AA170" i="152"/>
  <c r="B170" i="152"/>
  <c r="AZ169" i="152"/>
  <c r="AY169" i="152"/>
  <c r="AX169" i="152"/>
  <c r="AW169" i="152"/>
  <c r="AU169" i="152"/>
  <c r="AI169" i="152" s="1"/>
  <c r="AT169" i="152"/>
  <c r="AS169" i="152"/>
  <c r="AQ169" i="152"/>
  <c r="AP169" i="152"/>
  <c r="AN169" i="152"/>
  <c r="AM169" i="152"/>
  <c r="AL169" i="152"/>
  <c r="AH169" i="152"/>
  <c r="AG169" i="152"/>
  <c r="AF169" i="152"/>
  <c r="AE169" i="152"/>
  <c r="AD169" i="152"/>
  <c r="AC169" i="152"/>
  <c r="AB169" i="152"/>
  <c r="AA169" i="152"/>
  <c r="B169" i="152"/>
  <c r="AZ168" i="152"/>
  <c r="AY168" i="152"/>
  <c r="AW168" i="152"/>
  <c r="AV168" i="152"/>
  <c r="AU168" i="152"/>
  <c r="AI168" i="152" s="1"/>
  <c r="AT168" i="152"/>
  <c r="AS168" i="152"/>
  <c r="AQ168" i="152"/>
  <c r="AP168" i="152"/>
  <c r="AO168" i="152"/>
  <c r="AN168" i="152"/>
  <c r="AM168" i="152"/>
  <c r="AL168" i="152"/>
  <c r="AK168" i="152"/>
  <c r="AH168" i="152"/>
  <c r="AG168" i="152"/>
  <c r="AF168" i="152"/>
  <c r="AE168" i="152"/>
  <c r="AD168" i="152"/>
  <c r="AC168" i="152"/>
  <c r="AB168" i="152"/>
  <c r="AA168" i="152"/>
  <c r="B168" i="152"/>
  <c r="AZ167" i="152"/>
  <c r="AY167" i="152"/>
  <c r="AU167" i="152"/>
  <c r="AT167" i="152"/>
  <c r="AS167" i="152"/>
  <c r="AQ167" i="152"/>
  <c r="AP167" i="152"/>
  <c r="AO167" i="152"/>
  <c r="AN167" i="152"/>
  <c r="AL167" i="152"/>
  <c r="AK167" i="152"/>
  <c r="AJ167" i="152"/>
  <c r="AI167" i="152"/>
  <c r="AH167" i="152"/>
  <c r="AG167" i="152"/>
  <c r="AF167" i="152"/>
  <c r="AE167" i="152"/>
  <c r="AD167" i="152"/>
  <c r="AC167" i="152"/>
  <c r="AB167" i="152"/>
  <c r="AA167" i="152"/>
  <c r="B167" i="152"/>
  <c r="AU166" i="152"/>
  <c r="AI166" i="152" s="1"/>
  <c r="AT166" i="152"/>
  <c r="AS166" i="152"/>
  <c r="AQ166" i="152"/>
  <c r="AP166" i="152"/>
  <c r="AH166" i="152"/>
  <c r="AG166" i="152"/>
  <c r="AF166" i="152"/>
  <c r="AE166" i="152"/>
  <c r="AD166" i="152"/>
  <c r="AC166" i="152"/>
  <c r="AB166" i="152"/>
  <c r="AA166" i="152"/>
  <c r="B166" i="152"/>
  <c r="AZ165" i="152"/>
  <c r="AY165" i="152"/>
  <c r="AW165" i="152"/>
  <c r="AU165" i="152"/>
  <c r="AI165" i="152" s="1"/>
  <c r="AT165" i="152"/>
  <c r="AS165" i="152"/>
  <c r="AQ165" i="152"/>
  <c r="AP165" i="152"/>
  <c r="AH165" i="152"/>
  <c r="AG165" i="152"/>
  <c r="AF165" i="152"/>
  <c r="AE165" i="152"/>
  <c r="AD165" i="152"/>
  <c r="AC165" i="152"/>
  <c r="AB165" i="152"/>
  <c r="AA165" i="152"/>
  <c r="B165" i="152"/>
  <c r="AZ164" i="152"/>
  <c r="AY164" i="152"/>
  <c r="AX164" i="152"/>
  <c r="AV164" i="152"/>
  <c r="AU164" i="152"/>
  <c r="AI164" i="152" s="1"/>
  <c r="AT164" i="152"/>
  <c r="AS164" i="152"/>
  <c r="AQ164" i="152"/>
  <c r="AP164" i="152"/>
  <c r="AO164" i="152"/>
  <c r="AN164" i="152"/>
  <c r="AM164" i="152"/>
  <c r="AK164" i="152"/>
  <c r="AH164" i="152"/>
  <c r="AG164" i="152"/>
  <c r="AF164" i="152"/>
  <c r="AE164" i="152"/>
  <c r="AD164" i="152"/>
  <c r="AC164" i="152"/>
  <c r="AB164" i="152"/>
  <c r="AA164" i="152"/>
  <c r="B164" i="152"/>
  <c r="AU163" i="152"/>
  <c r="AI163" i="152" s="1"/>
  <c r="AS163" i="152"/>
  <c r="AQ163" i="152"/>
  <c r="AP163" i="152"/>
  <c r="AG163" i="152"/>
  <c r="AF163" i="152"/>
  <c r="AE163" i="152"/>
  <c r="AD163" i="152"/>
  <c r="AC163" i="152"/>
  <c r="AB163" i="152"/>
  <c r="AA163" i="152"/>
  <c r="B163" i="152"/>
  <c r="AU162" i="152"/>
  <c r="AI162" i="152" s="1"/>
  <c r="AS162" i="152"/>
  <c r="AQ162" i="152"/>
  <c r="AP162" i="152"/>
  <c r="AG162" i="152"/>
  <c r="AF162" i="152"/>
  <c r="AE162" i="152"/>
  <c r="AD162" i="152"/>
  <c r="AC162" i="152"/>
  <c r="AB162" i="152"/>
  <c r="AA162" i="152"/>
  <c r="B162" i="152"/>
  <c r="AW162" i="152" s="1"/>
  <c r="AU161" i="152"/>
  <c r="AI161" i="152" s="1"/>
  <c r="AS161" i="152"/>
  <c r="AQ161" i="152"/>
  <c r="AP161" i="152"/>
  <c r="AG161" i="152"/>
  <c r="AF161" i="152"/>
  <c r="AE161" i="152"/>
  <c r="AD161" i="152"/>
  <c r="AC161" i="152"/>
  <c r="AB161" i="152"/>
  <c r="AA161" i="152"/>
  <c r="B161" i="152"/>
  <c r="AW161" i="152" s="1"/>
  <c r="AU160" i="152"/>
  <c r="AS160" i="152"/>
  <c r="AQ160" i="152"/>
  <c r="AP160" i="152"/>
  <c r="AG160" i="152"/>
  <c r="AF160" i="152"/>
  <c r="AE160" i="152"/>
  <c r="AD160" i="152"/>
  <c r="AC160" i="152"/>
  <c r="AB160" i="152"/>
  <c r="AA160" i="152"/>
  <c r="B160" i="152"/>
  <c r="AX160" i="152" s="1"/>
  <c r="AU159" i="152"/>
  <c r="AI159" i="152" s="1"/>
  <c r="AS159" i="152"/>
  <c r="AQ159" i="152"/>
  <c r="AP159" i="152"/>
  <c r="AG159" i="152"/>
  <c r="AF159" i="152"/>
  <c r="AE159" i="152"/>
  <c r="AD159" i="152"/>
  <c r="AC159" i="152"/>
  <c r="AB159" i="152"/>
  <c r="AA159" i="152"/>
  <c r="B159" i="152"/>
  <c r="AJ159" i="152" s="1"/>
  <c r="AU158" i="152"/>
  <c r="AI158" i="152" s="1"/>
  <c r="AS158" i="152"/>
  <c r="AQ158" i="152"/>
  <c r="AP158" i="152"/>
  <c r="AG158" i="152"/>
  <c r="AF158" i="152"/>
  <c r="AE158" i="152"/>
  <c r="AD158" i="152"/>
  <c r="AC158" i="152"/>
  <c r="AB158" i="152"/>
  <c r="AA158" i="152"/>
  <c r="B158" i="152"/>
  <c r="AK158" i="152" s="1"/>
  <c r="AU157" i="152"/>
  <c r="AI157" i="152" s="1"/>
  <c r="AS157" i="152"/>
  <c r="AQ157" i="152"/>
  <c r="AP157" i="152"/>
  <c r="AG157" i="152"/>
  <c r="AF157" i="152"/>
  <c r="AE157" i="152"/>
  <c r="AD157" i="152"/>
  <c r="AC157" i="152"/>
  <c r="AB157" i="152"/>
  <c r="AA157" i="152"/>
  <c r="B157" i="152"/>
  <c r="AY157" i="152" s="1"/>
  <c r="AU156" i="152"/>
  <c r="AI156" i="152" s="1"/>
  <c r="AS156" i="152"/>
  <c r="AQ156" i="152"/>
  <c r="AP156" i="152"/>
  <c r="AG156" i="152"/>
  <c r="AF156" i="152"/>
  <c r="AE156" i="152"/>
  <c r="AD156" i="152"/>
  <c r="AC156" i="152"/>
  <c r="AB156" i="152"/>
  <c r="AA156" i="152"/>
  <c r="B156" i="152"/>
  <c r="AN156" i="152" s="1"/>
  <c r="AU155" i="152"/>
  <c r="AI155" i="152" s="1"/>
  <c r="AS155" i="152"/>
  <c r="AQ155" i="152"/>
  <c r="AP155" i="152"/>
  <c r="AG155" i="152"/>
  <c r="AF155" i="152"/>
  <c r="AE155" i="152"/>
  <c r="AD155" i="152"/>
  <c r="AC155" i="152"/>
  <c r="AB155" i="152"/>
  <c r="AA155" i="152"/>
  <c r="B155" i="152"/>
  <c r="AU154" i="152"/>
  <c r="AI154" i="152" s="1"/>
  <c r="AS154" i="152"/>
  <c r="AQ154" i="152"/>
  <c r="AP154" i="152"/>
  <c r="AG154" i="152"/>
  <c r="AF154" i="152"/>
  <c r="AE154" i="152"/>
  <c r="AD154" i="152"/>
  <c r="AC154" i="152"/>
  <c r="AB154" i="152"/>
  <c r="AA154" i="152"/>
  <c r="B154" i="152"/>
  <c r="AX154" i="152" s="1"/>
  <c r="AU153" i="152"/>
  <c r="AI153" i="152" s="1"/>
  <c r="AS153" i="152"/>
  <c r="AQ153" i="152"/>
  <c r="AP153" i="152"/>
  <c r="AG153" i="152"/>
  <c r="AF153" i="152"/>
  <c r="AE153" i="152"/>
  <c r="AD153" i="152"/>
  <c r="AC153" i="152"/>
  <c r="AB153" i="152"/>
  <c r="AA153" i="152"/>
  <c r="B153" i="152"/>
  <c r="AY153" i="152" s="1"/>
  <c r="AU152" i="152"/>
  <c r="AI152" i="152" s="1"/>
  <c r="AS152" i="152"/>
  <c r="AQ152" i="152"/>
  <c r="AP152" i="152"/>
  <c r="AG152" i="152"/>
  <c r="AF152" i="152"/>
  <c r="AE152" i="152"/>
  <c r="AD152" i="152"/>
  <c r="AC152" i="152"/>
  <c r="AB152" i="152"/>
  <c r="AA152" i="152"/>
  <c r="B152" i="152"/>
  <c r="AY152" i="152" s="1"/>
  <c r="AU151" i="152"/>
  <c r="AS151" i="152"/>
  <c r="AQ151" i="152"/>
  <c r="AP151" i="152"/>
  <c r="AG151" i="152"/>
  <c r="AF151" i="152"/>
  <c r="AE151" i="152"/>
  <c r="AD151" i="152"/>
  <c r="AC151" i="152"/>
  <c r="AB151" i="152"/>
  <c r="AA151" i="152"/>
  <c r="B151" i="152"/>
  <c r="AJ151" i="152" s="1"/>
  <c r="AU150" i="152"/>
  <c r="AI150" i="152" s="1"/>
  <c r="AS150" i="152"/>
  <c r="AQ150" i="152"/>
  <c r="AP150" i="152"/>
  <c r="AG150" i="152"/>
  <c r="AF150" i="152"/>
  <c r="AE150" i="152"/>
  <c r="AD150" i="152"/>
  <c r="AC150" i="152"/>
  <c r="AB150" i="152"/>
  <c r="AA150" i="152"/>
  <c r="B150" i="152"/>
  <c r="AY150" i="152" s="1"/>
  <c r="AU149" i="152"/>
  <c r="AI149" i="152" s="1"/>
  <c r="AS149" i="152"/>
  <c r="AQ149" i="152"/>
  <c r="AP149" i="152"/>
  <c r="AG149" i="152"/>
  <c r="AF149" i="152"/>
  <c r="AE149" i="152"/>
  <c r="AD149" i="152"/>
  <c r="AC149" i="152"/>
  <c r="AB149" i="152"/>
  <c r="AA149" i="152"/>
  <c r="B149" i="152"/>
  <c r="AX149" i="152" s="1"/>
  <c r="AU148" i="152"/>
  <c r="AI148" i="152" s="1"/>
  <c r="AS148" i="152"/>
  <c r="AQ148" i="152"/>
  <c r="AP148" i="152"/>
  <c r="AG148" i="152"/>
  <c r="AF148" i="152"/>
  <c r="AE148" i="152"/>
  <c r="AD148" i="152"/>
  <c r="AC148" i="152"/>
  <c r="AB148" i="152"/>
  <c r="AA148" i="152"/>
  <c r="B148" i="152"/>
  <c r="AU147" i="152"/>
  <c r="AI147" i="152" s="1"/>
  <c r="AS147" i="152"/>
  <c r="AQ147" i="152"/>
  <c r="AP147" i="152"/>
  <c r="AG147" i="152"/>
  <c r="AF147" i="152"/>
  <c r="AE147" i="152"/>
  <c r="AD147" i="152"/>
  <c r="AC147" i="152"/>
  <c r="AB147" i="152"/>
  <c r="AA147" i="152"/>
  <c r="B147" i="152"/>
  <c r="AU146" i="152"/>
  <c r="AI146" i="152" s="1"/>
  <c r="AS146" i="152"/>
  <c r="AQ146" i="152"/>
  <c r="AP146" i="152"/>
  <c r="AG146" i="152"/>
  <c r="AF146" i="152"/>
  <c r="AE146" i="152"/>
  <c r="AD146" i="152"/>
  <c r="AC146" i="152"/>
  <c r="AB146" i="152"/>
  <c r="AA146" i="152"/>
  <c r="B146" i="152"/>
  <c r="AU145" i="152"/>
  <c r="AI145" i="152" s="1"/>
  <c r="AS145" i="152"/>
  <c r="AQ145" i="152"/>
  <c r="AP145" i="152"/>
  <c r="AG145" i="152"/>
  <c r="AF145" i="152"/>
  <c r="AE145" i="152"/>
  <c r="AD145" i="152"/>
  <c r="AC145" i="152"/>
  <c r="AB145" i="152"/>
  <c r="AA145" i="152"/>
  <c r="B145" i="152"/>
  <c r="AX145" i="152" s="1"/>
  <c r="AU144" i="152"/>
  <c r="AI144" i="152" s="1"/>
  <c r="AS144" i="152"/>
  <c r="AQ144" i="152"/>
  <c r="AP144" i="152"/>
  <c r="AG144" i="152"/>
  <c r="AF144" i="152"/>
  <c r="AE144" i="152"/>
  <c r="AD144" i="152"/>
  <c r="AC144" i="152"/>
  <c r="AB144" i="152"/>
  <c r="AA144" i="152"/>
  <c r="B144" i="152"/>
  <c r="AW144" i="152" s="1"/>
  <c r="AU143" i="152"/>
  <c r="AI143" i="152" s="1"/>
  <c r="AS143" i="152"/>
  <c r="AQ143" i="152"/>
  <c r="AP143" i="152"/>
  <c r="AG143" i="152"/>
  <c r="AF143" i="152"/>
  <c r="AE143" i="152"/>
  <c r="AD143" i="152"/>
  <c r="AC143" i="152"/>
  <c r="AB143" i="152"/>
  <c r="AA143" i="152"/>
  <c r="B143" i="152"/>
  <c r="AL143" i="152" s="1"/>
  <c r="AU142" i="152"/>
  <c r="AI142" i="152" s="1"/>
  <c r="AS142" i="152"/>
  <c r="AQ142" i="152"/>
  <c r="AP142" i="152"/>
  <c r="AG142" i="152"/>
  <c r="AF142" i="152"/>
  <c r="AE142" i="152"/>
  <c r="AD142" i="152"/>
  <c r="AC142" i="152"/>
  <c r="AB142" i="152"/>
  <c r="AA142" i="152"/>
  <c r="B142" i="152"/>
  <c r="AY142" i="152" s="1"/>
  <c r="AU141" i="152"/>
  <c r="AI141" i="152" s="1"/>
  <c r="AS141" i="152"/>
  <c r="AQ141" i="152"/>
  <c r="AP141" i="152"/>
  <c r="AG141" i="152"/>
  <c r="AF141" i="152"/>
  <c r="AE141" i="152"/>
  <c r="AD141" i="152"/>
  <c r="AC141" i="152"/>
  <c r="AB141" i="152"/>
  <c r="AA141" i="152"/>
  <c r="B141" i="152"/>
  <c r="AY141" i="152" s="1"/>
  <c r="AU140" i="152"/>
  <c r="AI140" i="152" s="1"/>
  <c r="AS140" i="152"/>
  <c r="AQ140" i="152"/>
  <c r="AP140" i="152"/>
  <c r="AG140" i="152"/>
  <c r="AF140" i="152"/>
  <c r="AE140" i="152"/>
  <c r="AD140" i="152"/>
  <c r="AC140" i="152"/>
  <c r="AB140" i="152"/>
  <c r="AA140" i="152"/>
  <c r="B140" i="152"/>
  <c r="AY140" i="152" s="1"/>
  <c r="AU139" i="152"/>
  <c r="AI139" i="152" s="1"/>
  <c r="AS139" i="152"/>
  <c r="AQ139" i="152"/>
  <c r="AP139" i="152"/>
  <c r="AG139" i="152"/>
  <c r="AF139" i="152"/>
  <c r="AE139" i="152"/>
  <c r="AD139" i="152"/>
  <c r="AC139" i="152"/>
  <c r="AB139" i="152"/>
  <c r="AA139" i="152"/>
  <c r="B139" i="152"/>
  <c r="AL139" i="152" s="1"/>
  <c r="AU138" i="152"/>
  <c r="AI138" i="152" s="1"/>
  <c r="AS138" i="152"/>
  <c r="AQ138" i="152"/>
  <c r="AP138" i="152"/>
  <c r="AG138" i="152"/>
  <c r="AF138" i="152"/>
  <c r="AE138" i="152"/>
  <c r="AD138" i="152"/>
  <c r="AC138" i="152"/>
  <c r="AB138" i="152"/>
  <c r="AA138" i="152"/>
  <c r="B138" i="152"/>
  <c r="AV138" i="152" s="1"/>
  <c r="AU137" i="152"/>
  <c r="AI137" i="152" s="1"/>
  <c r="AS137" i="152"/>
  <c r="AQ137" i="152"/>
  <c r="AP137" i="152"/>
  <c r="AG137" i="152"/>
  <c r="AF137" i="152"/>
  <c r="AE137" i="152"/>
  <c r="AD137" i="152"/>
  <c r="AC137" i="152"/>
  <c r="AB137" i="152"/>
  <c r="AA137" i="152"/>
  <c r="B137" i="152"/>
  <c r="AY137" i="152" s="1"/>
  <c r="AU136" i="152"/>
  <c r="AI136" i="152" s="1"/>
  <c r="AS136" i="152"/>
  <c r="AQ136" i="152"/>
  <c r="AP136" i="152"/>
  <c r="AG136" i="152"/>
  <c r="AF136" i="152"/>
  <c r="AE136" i="152"/>
  <c r="AD136" i="152"/>
  <c r="AC136" i="152"/>
  <c r="AB136" i="152"/>
  <c r="AA136" i="152"/>
  <c r="B136" i="152"/>
  <c r="AJ136" i="152" s="1"/>
  <c r="AU135" i="152"/>
  <c r="AI135" i="152" s="1"/>
  <c r="AS135" i="152"/>
  <c r="AQ135" i="152"/>
  <c r="AP135" i="152"/>
  <c r="AG135" i="152"/>
  <c r="AF135" i="152"/>
  <c r="AE135" i="152"/>
  <c r="AD135" i="152"/>
  <c r="AC135" i="152"/>
  <c r="AB135" i="152"/>
  <c r="AA135" i="152"/>
  <c r="B135" i="152"/>
  <c r="AU134" i="152"/>
  <c r="AI134" i="152" s="1"/>
  <c r="AS134" i="152"/>
  <c r="AQ134" i="152"/>
  <c r="AP134" i="152"/>
  <c r="AG134" i="152"/>
  <c r="AF134" i="152"/>
  <c r="AE134" i="152"/>
  <c r="AD134" i="152"/>
  <c r="AC134" i="152"/>
  <c r="AB134" i="152"/>
  <c r="AA134" i="152"/>
  <c r="B134" i="152"/>
  <c r="AY134" i="152" s="1"/>
  <c r="AU133" i="152"/>
  <c r="AI133" i="152" s="1"/>
  <c r="AS133" i="152"/>
  <c r="AQ133" i="152"/>
  <c r="AP133" i="152"/>
  <c r="AG133" i="152"/>
  <c r="AF133" i="152"/>
  <c r="AE133" i="152"/>
  <c r="AD133" i="152"/>
  <c r="AC133" i="152"/>
  <c r="AB133" i="152"/>
  <c r="AA133" i="152"/>
  <c r="B133" i="152"/>
  <c r="AW133" i="152" s="1"/>
  <c r="AU132" i="152"/>
  <c r="AI132" i="152" s="1"/>
  <c r="AS132" i="152"/>
  <c r="AQ132" i="152"/>
  <c r="AP132" i="152"/>
  <c r="AG132" i="152"/>
  <c r="AF132" i="152"/>
  <c r="AE132" i="152"/>
  <c r="AD132" i="152"/>
  <c r="AC132" i="152"/>
  <c r="AB132" i="152"/>
  <c r="AA132" i="152"/>
  <c r="B132" i="152"/>
  <c r="AU131" i="152"/>
  <c r="AI131" i="152" s="1"/>
  <c r="AS131" i="152"/>
  <c r="AQ131" i="152"/>
  <c r="AP131" i="152"/>
  <c r="AG131" i="152"/>
  <c r="AF131" i="152"/>
  <c r="AE131" i="152"/>
  <c r="AD131" i="152"/>
  <c r="AC131" i="152"/>
  <c r="AB131" i="152"/>
  <c r="AA131" i="152"/>
  <c r="B131" i="152"/>
  <c r="AU130" i="152"/>
  <c r="AI130" i="152" s="1"/>
  <c r="AS130" i="152"/>
  <c r="AQ130" i="152"/>
  <c r="AP130" i="152"/>
  <c r="AG130" i="152"/>
  <c r="AF130" i="152"/>
  <c r="AE130" i="152"/>
  <c r="AD130" i="152"/>
  <c r="AC130" i="152"/>
  <c r="AB130" i="152"/>
  <c r="AA130" i="152"/>
  <c r="B130" i="152"/>
  <c r="AY130" i="152" s="1"/>
  <c r="AU129" i="152"/>
  <c r="AI129" i="152" s="1"/>
  <c r="AS129" i="152"/>
  <c r="AQ129" i="152"/>
  <c r="AP129" i="152"/>
  <c r="AG129" i="152"/>
  <c r="AF129" i="152"/>
  <c r="AE129" i="152"/>
  <c r="AD129" i="152"/>
  <c r="AC129" i="152"/>
  <c r="AB129" i="152"/>
  <c r="AA129" i="152"/>
  <c r="B129" i="152"/>
  <c r="AM129" i="152" s="1"/>
  <c r="AU128" i="152"/>
  <c r="AI128" i="152" s="1"/>
  <c r="AS128" i="152"/>
  <c r="AQ128" i="152"/>
  <c r="AP128" i="152"/>
  <c r="AG128" i="152"/>
  <c r="AF128" i="152"/>
  <c r="AE128" i="152"/>
  <c r="AD128" i="152"/>
  <c r="AC128" i="152"/>
  <c r="AB128" i="152"/>
  <c r="AA128" i="152"/>
  <c r="B128" i="152"/>
  <c r="AN128" i="152" s="1"/>
  <c r="AU127" i="152"/>
  <c r="AI127" i="152" s="1"/>
  <c r="AS127" i="152"/>
  <c r="AQ127" i="152"/>
  <c r="AP127" i="152"/>
  <c r="AG127" i="152"/>
  <c r="AF127" i="152"/>
  <c r="AE127" i="152"/>
  <c r="AD127" i="152"/>
  <c r="AC127" i="152"/>
  <c r="AB127" i="152"/>
  <c r="AA127" i="152"/>
  <c r="B127" i="152"/>
  <c r="AM127" i="152" s="1"/>
  <c r="AU126" i="152"/>
  <c r="AI126" i="152" s="1"/>
  <c r="AS126" i="152"/>
  <c r="AQ126" i="152"/>
  <c r="AP126" i="152"/>
  <c r="AG126" i="152"/>
  <c r="AF126" i="152"/>
  <c r="AE126" i="152"/>
  <c r="AD126" i="152"/>
  <c r="AC126" i="152"/>
  <c r="AB126" i="152"/>
  <c r="AA126" i="152"/>
  <c r="B126" i="152"/>
  <c r="AU125" i="152"/>
  <c r="AI125" i="152" s="1"/>
  <c r="AS125" i="152"/>
  <c r="AQ125" i="152"/>
  <c r="AP125" i="152"/>
  <c r="AG125" i="152"/>
  <c r="AF125" i="152"/>
  <c r="AE125" i="152"/>
  <c r="AD125" i="152"/>
  <c r="AC125" i="152"/>
  <c r="AB125" i="152"/>
  <c r="AA125" i="152"/>
  <c r="B125" i="152"/>
  <c r="AU124" i="152"/>
  <c r="AI124" i="152" s="1"/>
  <c r="AS124" i="152"/>
  <c r="AQ124" i="152"/>
  <c r="AP124" i="152"/>
  <c r="AG124" i="152"/>
  <c r="AF124" i="152"/>
  <c r="AE124" i="152"/>
  <c r="AD124" i="152"/>
  <c r="AC124" i="152"/>
  <c r="AB124" i="152"/>
  <c r="AA124" i="152"/>
  <c r="B124" i="152"/>
  <c r="AU123" i="152"/>
  <c r="AI123" i="152" s="1"/>
  <c r="AS123" i="152"/>
  <c r="AQ123" i="152"/>
  <c r="AP123" i="152"/>
  <c r="AG123" i="152"/>
  <c r="AF123" i="152"/>
  <c r="AE123" i="152"/>
  <c r="AD123" i="152"/>
  <c r="AC123" i="152"/>
  <c r="AB123" i="152"/>
  <c r="AA123" i="152"/>
  <c r="B123" i="152"/>
  <c r="AU122" i="152"/>
  <c r="AI122" i="152" s="1"/>
  <c r="AS122" i="152"/>
  <c r="AQ122" i="152"/>
  <c r="AP122" i="152"/>
  <c r="AG122" i="152"/>
  <c r="AF122" i="152"/>
  <c r="AE122" i="152"/>
  <c r="AD122" i="152"/>
  <c r="AC122" i="152"/>
  <c r="AB122" i="152"/>
  <c r="AA122" i="152"/>
  <c r="B122" i="152"/>
  <c r="CR121" i="152"/>
  <c r="CQ121" i="152" a="1"/>
  <c r="CQ121" i="152" s="1"/>
  <c r="CS121" i="152" s="1"/>
  <c r="CP121" i="152"/>
  <c r="AU121" i="152"/>
  <c r="AI121" i="152" s="1"/>
  <c r="AS121" i="152"/>
  <c r="AQ121" i="152"/>
  <c r="AP121" i="152"/>
  <c r="AG121" i="152"/>
  <c r="AF121" i="152"/>
  <c r="AE121" i="152"/>
  <c r="AD121" i="152"/>
  <c r="AC121" i="152"/>
  <c r="AB121" i="152"/>
  <c r="AA121" i="152"/>
  <c r="B121" i="152"/>
  <c r="AY121" i="152" s="1"/>
  <c r="CR120" i="152"/>
  <c r="CQ120" i="152" a="1"/>
  <c r="CQ120" i="152" s="1"/>
  <c r="CS120" i="152" s="1"/>
  <c r="CP120" i="152"/>
  <c r="AU120" i="152"/>
  <c r="AI120" i="152" s="1"/>
  <c r="AS120" i="152"/>
  <c r="AQ120" i="152"/>
  <c r="AP120" i="152"/>
  <c r="AG120" i="152"/>
  <c r="AF120" i="152"/>
  <c r="AE120" i="152"/>
  <c r="AD120" i="152"/>
  <c r="AC120" i="152"/>
  <c r="AB120" i="152"/>
  <c r="AA120" i="152"/>
  <c r="B120" i="152"/>
  <c r="AN120" i="152" s="1"/>
  <c r="CR119" i="152"/>
  <c r="CQ119" i="152" a="1"/>
  <c r="CQ119" i="152" s="1"/>
  <c r="CS119" i="152" s="1"/>
  <c r="CP119" i="152"/>
  <c r="AU119" i="152"/>
  <c r="AS119" i="152"/>
  <c r="AQ119" i="152"/>
  <c r="AP119" i="152"/>
  <c r="AG119" i="152"/>
  <c r="AF119" i="152"/>
  <c r="AE119" i="152"/>
  <c r="AD119" i="152"/>
  <c r="AC119" i="152"/>
  <c r="AB119" i="152"/>
  <c r="AA119" i="152"/>
  <c r="B119" i="152"/>
  <c r="AL119" i="152" s="1"/>
  <c r="CR118" i="152"/>
  <c r="CQ118" i="152" a="1"/>
  <c r="CQ118" i="152" s="1"/>
  <c r="CS118" i="152" s="1"/>
  <c r="CP118" i="152"/>
  <c r="AU118" i="152"/>
  <c r="AS118" i="152"/>
  <c r="AQ118" i="152"/>
  <c r="AP118" i="152"/>
  <c r="AG118" i="152"/>
  <c r="AF118" i="152"/>
  <c r="AE118" i="152"/>
  <c r="AD118" i="152"/>
  <c r="AC118" i="152"/>
  <c r="AB118" i="152"/>
  <c r="AA118" i="152"/>
  <c r="B118" i="152"/>
  <c r="AX118" i="152" s="1"/>
  <c r="CR117" i="152"/>
  <c r="CQ117" i="152" a="1"/>
  <c r="CQ117" i="152" s="1"/>
  <c r="CS117" i="152" s="1"/>
  <c r="CP117" i="152"/>
  <c r="AU117" i="152"/>
  <c r="AI117" i="152" s="1"/>
  <c r="AS117" i="152"/>
  <c r="AQ117" i="152"/>
  <c r="AP117" i="152"/>
  <c r="AG117" i="152"/>
  <c r="AF117" i="152"/>
  <c r="AE117" i="152"/>
  <c r="AD117" i="152"/>
  <c r="AC117" i="152"/>
  <c r="AB117" i="152"/>
  <c r="AA117" i="152"/>
  <c r="B117" i="152"/>
  <c r="CR116" i="152"/>
  <c r="CQ116" i="152" a="1"/>
  <c r="CQ116" i="152" s="1"/>
  <c r="CS116" i="152" s="1"/>
  <c r="CP116" i="152"/>
  <c r="AU116" i="152"/>
  <c r="AI116" i="152" s="1"/>
  <c r="AS116" i="152"/>
  <c r="AQ116" i="152"/>
  <c r="AP116" i="152"/>
  <c r="AG116" i="152"/>
  <c r="AF116" i="152"/>
  <c r="AE116" i="152"/>
  <c r="AD116" i="152"/>
  <c r="AC116" i="152"/>
  <c r="AB116" i="152"/>
  <c r="AA116" i="152"/>
  <c r="B116" i="152"/>
  <c r="CR115" i="152"/>
  <c r="CQ115" i="152" a="1"/>
  <c r="CQ115" i="152" s="1"/>
  <c r="CS115" i="152" s="1"/>
  <c r="CP115" i="152"/>
  <c r="AU115" i="152"/>
  <c r="AI115" i="152" s="1"/>
  <c r="AS115" i="152"/>
  <c r="AQ115" i="152"/>
  <c r="AP115" i="152"/>
  <c r="AG115" i="152"/>
  <c r="AF115" i="152"/>
  <c r="AE115" i="152"/>
  <c r="AD115" i="152"/>
  <c r="AC115" i="152"/>
  <c r="AB115" i="152"/>
  <c r="AA115" i="152"/>
  <c r="B115" i="152"/>
  <c r="AX115" i="152" s="1"/>
  <c r="CR114" i="152"/>
  <c r="CQ114" i="152" a="1"/>
  <c r="CQ114" i="152" s="1"/>
  <c r="CS114" i="152" s="1"/>
  <c r="CP114" i="152"/>
  <c r="AU114" i="152"/>
  <c r="AI114" i="152" s="1"/>
  <c r="AS114" i="152"/>
  <c r="AQ114" i="152"/>
  <c r="AP114" i="152"/>
  <c r="AG114" i="152"/>
  <c r="AF114" i="152"/>
  <c r="AE114" i="152"/>
  <c r="AD114" i="152"/>
  <c r="AC114" i="152"/>
  <c r="AB114" i="152"/>
  <c r="AA114" i="152"/>
  <c r="B114" i="152"/>
  <c r="AW114" i="152" s="1"/>
  <c r="CR113" i="152"/>
  <c r="CP113" i="152"/>
  <c r="AU113" i="152"/>
  <c r="AI113" i="152" s="1"/>
  <c r="AS113" i="152"/>
  <c r="AQ113" i="152"/>
  <c r="AP113" i="152"/>
  <c r="AG113" i="152"/>
  <c r="AF113" i="152"/>
  <c r="AE113" i="152"/>
  <c r="AD113" i="152"/>
  <c r="AC113" i="152"/>
  <c r="AB113" i="152"/>
  <c r="AA113" i="152"/>
  <c r="B113" i="152"/>
  <c r="AM113" i="152" s="1"/>
  <c r="CR112" i="152"/>
  <c r="CP112" i="152"/>
  <c r="AU112" i="152"/>
  <c r="AI112" i="152" s="1"/>
  <c r="AS112" i="152"/>
  <c r="AQ112" i="152"/>
  <c r="AP112" i="152"/>
  <c r="AG112" i="152"/>
  <c r="AF112" i="152"/>
  <c r="AE112" i="152"/>
  <c r="AD112" i="152"/>
  <c r="AC112" i="152"/>
  <c r="AB112" i="152"/>
  <c r="AA112" i="152"/>
  <c r="B112" i="152"/>
  <c r="AY112" i="152" s="1"/>
  <c r="CR111" i="152"/>
  <c r="CP111" i="152"/>
  <c r="AU111" i="152"/>
  <c r="AI111" i="152" s="1"/>
  <c r="AS111" i="152"/>
  <c r="AQ111" i="152"/>
  <c r="AP111" i="152"/>
  <c r="AG111" i="152"/>
  <c r="AF111" i="152"/>
  <c r="AE111" i="152"/>
  <c r="AD111" i="152"/>
  <c r="AC111" i="152"/>
  <c r="AB111" i="152"/>
  <c r="AA111" i="152"/>
  <c r="B111" i="152"/>
  <c r="AK111" i="152" s="1"/>
  <c r="CR110" i="152"/>
  <c r="CP110" i="152"/>
  <c r="AU110" i="152"/>
  <c r="AI110" i="152" s="1"/>
  <c r="AS110" i="152"/>
  <c r="AQ110" i="152"/>
  <c r="AP110" i="152"/>
  <c r="AG110" i="152"/>
  <c r="AF110" i="152"/>
  <c r="AE110" i="152"/>
  <c r="AD110" i="152"/>
  <c r="AC110" i="152"/>
  <c r="AB110" i="152"/>
  <c r="AA110" i="152"/>
  <c r="B110" i="152"/>
  <c r="CR109" i="152"/>
  <c r="CP109" i="152"/>
  <c r="AU109" i="152"/>
  <c r="AI109" i="152" s="1"/>
  <c r="AS109" i="152"/>
  <c r="AQ109" i="152"/>
  <c r="AP109" i="152"/>
  <c r="AG109" i="152"/>
  <c r="AF109" i="152"/>
  <c r="AE109" i="152"/>
  <c r="AD109" i="152"/>
  <c r="AC109" i="152"/>
  <c r="AB109" i="152"/>
  <c r="AA109" i="152"/>
  <c r="B109" i="152"/>
  <c r="AY109" i="152" s="1"/>
  <c r="CR108" i="152"/>
  <c r="CP108" i="152"/>
  <c r="AU108" i="152"/>
  <c r="AI108" i="152" s="1"/>
  <c r="AS108" i="152"/>
  <c r="AQ108" i="152"/>
  <c r="AP108" i="152"/>
  <c r="AG108" i="152"/>
  <c r="AF108" i="152"/>
  <c r="AE108" i="152"/>
  <c r="AD108" i="152"/>
  <c r="AC108" i="152"/>
  <c r="AB108" i="152"/>
  <c r="AA108" i="152"/>
  <c r="B108" i="152"/>
  <c r="AW108" i="152" s="1"/>
  <c r="CR107" i="152"/>
  <c r="CP107" i="152"/>
  <c r="AU107" i="152"/>
  <c r="AI107" i="152" s="1"/>
  <c r="AS107" i="152"/>
  <c r="AQ107" i="152"/>
  <c r="AP107" i="152"/>
  <c r="AG107" i="152"/>
  <c r="AF107" i="152"/>
  <c r="AE107" i="152"/>
  <c r="AD107" i="152"/>
  <c r="AC107" i="152"/>
  <c r="AB107" i="152"/>
  <c r="AA107" i="152"/>
  <c r="B107" i="152"/>
  <c r="AX107" i="152" s="1"/>
  <c r="CR106" i="152"/>
  <c r="CP106" i="152"/>
  <c r="AU106" i="152"/>
  <c r="AI106" i="152" s="1"/>
  <c r="AS106" i="152"/>
  <c r="AQ106" i="152"/>
  <c r="AP106" i="152"/>
  <c r="AG106" i="152"/>
  <c r="AF106" i="152"/>
  <c r="AE106" i="152"/>
  <c r="AD106" i="152"/>
  <c r="AC106" i="152"/>
  <c r="AB106" i="152"/>
  <c r="AA106" i="152"/>
  <c r="B106" i="152"/>
  <c r="AK106" i="152" s="1"/>
  <c r="CR105" i="152"/>
  <c r="CP105" i="152"/>
  <c r="AU105" i="152"/>
  <c r="AI105" i="152" s="1"/>
  <c r="AS105" i="152"/>
  <c r="AQ105" i="152"/>
  <c r="AP105" i="152"/>
  <c r="AG105" i="152"/>
  <c r="AF105" i="152"/>
  <c r="AE105" i="152"/>
  <c r="AD105" i="152"/>
  <c r="AC105" i="152"/>
  <c r="AB105" i="152"/>
  <c r="AA105" i="152"/>
  <c r="B105" i="152"/>
  <c r="AY105" i="152" s="1"/>
  <c r="CR104" i="152"/>
  <c r="CP104" i="152"/>
  <c r="AU104" i="152"/>
  <c r="AI104" i="152" s="1"/>
  <c r="AS104" i="152"/>
  <c r="AQ104" i="152"/>
  <c r="AP104" i="152"/>
  <c r="AG104" i="152"/>
  <c r="AF104" i="152"/>
  <c r="AE104" i="152"/>
  <c r="AD104" i="152"/>
  <c r="AC104" i="152"/>
  <c r="AB104" i="152"/>
  <c r="AA104" i="152"/>
  <c r="B104" i="152"/>
  <c r="AL104" i="152" s="1"/>
  <c r="CR103" i="152"/>
  <c r="CP103" i="152"/>
  <c r="BW103" i="152"/>
  <c r="BV103" i="152"/>
  <c r="BT103" i="152"/>
  <c r="BS103" i="152"/>
  <c r="AU103" i="152"/>
  <c r="AI103" i="152" s="1"/>
  <c r="AS103" i="152"/>
  <c r="AQ103" i="152"/>
  <c r="AP103" i="152"/>
  <c r="AG103" i="152"/>
  <c r="AF103" i="152"/>
  <c r="AE103" i="152"/>
  <c r="AD103" i="152"/>
  <c r="AC103" i="152"/>
  <c r="AB103" i="152"/>
  <c r="AA103" i="152"/>
  <c r="B103" i="152"/>
  <c r="AN103" i="152" s="1"/>
  <c r="CR102" i="152"/>
  <c r="CP102" i="152"/>
  <c r="BW102" i="152"/>
  <c r="BV102" i="152"/>
  <c r="BT102" i="152"/>
  <c r="BS102" i="152"/>
  <c r="AU102" i="152"/>
  <c r="AI102" i="152" s="1"/>
  <c r="AS102" i="152"/>
  <c r="AQ102" i="152"/>
  <c r="AP102" i="152"/>
  <c r="AG102" i="152"/>
  <c r="AF102" i="152"/>
  <c r="AE102" i="152"/>
  <c r="AD102" i="152"/>
  <c r="AC102" i="152"/>
  <c r="AB102" i="152"/>
  <c r="AA102" i="152"/>
  <c r="B102" i="152"/>
  <c r="AY102" i="152" s="1"/>
  <c r="CR101" i="152"/>
  <c r="CP101" i="152"/>
  <c r="BW101" i="152"/>
  <c r="BV101" i="152"/>
  <c r="BT101" i="152"/>
  <c r="BS101" i="152"/>
  <c r="AU101" i="152"/>
  <c r="AI101" i="152" s="1"/>
  <c r="AS101" i="152"/>
  <c r="AQ101" i="152"/>
  <c r="AP101" i="152"/>
  <c r="AG101" i="152"/>
  <c r="AF101" i="152"/>
  <c r="AE101" i="152"/>
  <c r="AD101" i="152"/>
  <c r="AC101" i="152"/>
  <c r="AB101" i="152"/>
  <c r="AA101" i="152"/>
  <c r="B101" i="152"/>
  <c r="CR100" i="152"/>
  <c r="CP100" i="152"/>
  <c r="BW100" i="152"/>
  <c r="BV100" i="152"/>
  <c r="BT100" i="152"/>
  <c r="BS100" i="152"/>
  <c r="AU100" i="152"/>
  <c r="AI100" i="152" s="1"/>
  <c r="AS100" i="152"/>
  <c r="AQ100" i="152"/>
  <c r="AP100" i="152"/>
  <c r="AG100" i="152"/>
  <c r="AF100" i="152"/>
  <c r="AE100" i="152"/>
  <c r="AD100" i="152"/>
  <c r="AC100" i="152"/>
  <c r="AB100" i="152"/>
  <c r="AA100" i="152"/>
  <c r="B100" i="152"/>
  <c r="CR99" i="152"/>
  <c r="CP99" i="152"/>
  <c r="BW99" i="152"/>
  <c r="BV99" i="152"/>
  <c r="BT99" i="152"/>
  <c r="BS99" i="152"/>
  <c r="AU99" i="152"/>
  <c r="AI99" i="152" s="1"/>
  <c r="AS99" i="152"/>
  <c r="AQ99" i="152"/>
  <c r="AP99" i="152"/>
  <c r="AG99" i="152"/>
  <c r="AF99" i="152"/>
  <c r="AE99" i="152"/>
  <c r="AD99" i="152"/>
  <c r="AC99" i="152"/>
  <c r="AB99" i="152"/>
  <c r="AA99" i="152"/>
  <c r="B99" i="152"/>
  <c r="AM99" i="152" s="1"/>
  <c r="CR98" i="152"/>
  <c r="CP98" i="152"/>
  <c r="BW98" i="152"/>
  <c r="BV98" i="152"/>
  <c r="BT98" i="152"/>
  <c r="BS98" i="152"/>
  <c r="AU98" i="152"/>
  <c r="AI98" i="152" s="1"/>
  <c r="AS98" i="152"/>
  <c r="AQ98" i="152"/>
  <c r="AP98" i="152"/>
  <c r="AG98" i="152"/>
  <c r="AF98" i="152"/>
  <c r="AE98" i="152"/>
  <c r="AD98" i="152"/>
  <c r="AC98" i="152"/>
  <c r="AB98" i="152"/>
  <c r="AA98" i="152"/>
  <c r="B98" i="152"/>
  <c r="CR97" i="152"/>
  <c r="CP97" i="152"/>
  <c r="BW97" i="152"/>
  <c r="BV97" i="152"/>
  <c r="BT97" i="152"/>
  <c r="BS97" i="152"/>
  <c r="AU97" i="152"/>
  <c r="AI97" i="152" s="1"/>
  <c r="AS97" i="152"/>
  <c r="AQ97" i="152"/>
  <c r="AP97" i="152"/>
  <c r="AG97" i="152"/>
  <c r="AF97" i="152"/>
  <c r="AE97" i="152"/>
  <c r="AD97" i="152"/>
  <c r="AC97" i="152"/>
  <c r="AB97" i="152"/>
  <c r="AA97" i="152"/>
  <c r="B97" i="152"/>
  <c r="CR96" i="152"/>
  <c r="CP96" i="152"/>
  <c r="BW96" i="152"/>
  <c r="BV96" i="152"/>
  <c r="BT96" i="152"/>
  <c r="BS96" i="152"/>
  <c r="AU96" i="152"/>
  <c r="AS96" i="152"/>
  <c r="AQ96" i="152"/>
  <c r="AP96" i="152"/>
  <c r="AG96" i="152"/>
  <c r="AF96" i="152"/>
  <c r="AE96" i="152"/>
  <c r="AD96" i="152"/>
  <c r="AC96" i="152"/>
  <c r="AB96" i="152"/>
  <c r="AA96" i="152"/>
  <c r="B96" i="152"/>
  <c r="AM96" i="152" s="1"/>
  <c r="CR95" i="152"/>
  <c r="CP95" i="152"/>
  <c r="BW95" i="152"/>
  <c r="BV95" i="152"/>
  <c r="BT95" i="152"/>
  <c r="BS95" i="152"/>
  <c r="AU95" i="152"/>
  <c r="AI95" i="152" s="1"/>
  <c r="AS95" i="152"/>
  <c r="AQ95" i="152"/>
  <c r="AP95" i="152"/>
  <c r="AG95" i="152"/>
  <c r="AF95" i="152"/>
  <c r="AE95" i="152"/>
  <c r="AD95" i="152"/>
  <c r="AC95" i="152"/>
  <c r="AB95" i="152"/>
  <c r="AA95" i="152"/>
  <c r="B95" i="152"/>
  <c r="CR94" i="152"/>
  <c r="CP94" i="152"/>
  <c r="BW94" i="152"/>
  <c r="BV94" i="152"/>
  <c r="BT94" i="152"/>
  <c r="BS94" i="152"/>
  <c r="AU94" i="152"/>
  <c r="AI94" i="152" s="1"/>
  <c r="AS94" i="152"/>
  <c r="AQ94" i="152"/>
  <c r="AP94" i="152"/>
  <c r="AG94" i="152"/>
  <c r="AF94" i="152"/>
  <c r="AE94" i="152"/>
  <c r="AD94" i="152"/>
  <c r="AC94" i="152"/>
  <c r="AB94" i="152"/>
  <c r="AA94" i="152"/>
  <c r="B94" i="152"/>
  <c r="CR93" i="152"/>
  <c r="CP93" i="152"/>
  <c r="BW93" i="152"/>
  <c r="BV93" i="152"/>
  <c r="BT93" i="152"/>
  <c r="BS93" i="152"/>
  <c r="AU93" i="152"/>
  <c r="AI93" i="152" s="1"/>
  <c r="AS93" i="152"/>
  <c r="AQ93" i="152"/>
  <c r="AP93" i="152"/>
  <c r="AG93" i="152"/>
  <c r="AF93" i="152"/>
  <c r="AE93" i="152"/>
  <c r="AD93" i="152"/>
  <c r="AC93" i="152"/>
  <c r="AB93" i="152"/>
  <c r="AA93" i="152"/>
  <c r="B93" i="152"/>
  <c r="AY93" i="152" s="1"/>
  <c r="CR92" i="152"/>
  <c r="CP92" i="152"/>
  <c r="BW92" i="152"/>
  <c r="BV92" i="152"/>
  <c r="BT92" i="152"/>
  <c r="BS92" i="152"/>
  <c r="AU92" i="152"/>
  <c r="AI92" i="152" s="1"/>
  <c r="AS92" i="152"/>
  <c r="AQ92" i="152"/>
  <c r="AP92" i="152"/>
  <c r="AG92" i="152"/>
  <c r="AF92" i="152"/>
  <c r="AE92" i="152"/>
  <c r="AD92" i="152"/>
  <c r="AC92" i="152"/>
  <c r="AB92" i="152"/>
  <c r="AA92" i="152"/>
  <c r="B92" i="152"/>
  <c r="CR91" i="152"/>
  <c r="CP91" i="152"/>
  <c r="BW91" i="152"/>
  <c r="BV91" i="152"/>
  <c r="BT91" i="152"/>
  <c r="BS91" i="152"/>
  <c r="AU91" i="152"/>
  <c r="AI91" i="152" s="1"/>
  <c r="AS91" i="152"/>
  <c r="AQ91" i="152"/>
  <c r="AP91" i="152"/>
  <c r="AG91" i="152"/>
  <c r="AF91" i="152"/>
  <c r="AE91" i="152"/>
  <c r="AD91" i="152"/>
  <c r="AC91" i="152"/>
  <c r="AB91" i="152"/>
  <c r="AA91" i="152"/>
  <c r="B91" i="152"/>
  <c r="AL91" i="152" s="1"/>
  <c r="CR90" i="152"/>
  <c r="CP90" i="152"/>
  <c r="BW90" i="152"/>
  <c r="BV90" i="152"/>
  <c r="BT90" i="152"/>
  <c r="BS90" i="152"/>
  <c r="AU90" i="152"/>
  <c r="AI90" i="152" s="1"/>
  <c r="AS90" i="152"/>
  <c r="AQ90" i="152"/>
  <c r="AP90" i="152"/>
  <c r="AG90" i="152"/>
  <c r="AF90" i="152"/>
  <c r="AE90" i="152"/>
  <c r="AD90" i="152"/>
  <c r="AC90" i="152"/>
  <c r="AB90" i="152"/>
  <c r="AA90" i="152"/>
  <c r="B90" i="152"/>
  <c r="AY90" i="152" s="1"/>
  <c r="CR89" i="152"/>
  <c r="CP89" i="152"/>
  <c r="BW89" i="152"/>
  <c r="BV89" i="152"/>
  <c r="BT89" i="152"/>
  <c r="BS89" i="152"/>
  <c r="AU89" i="152"/>
  <c r="AI89" i="152" s="1"/>
  <c r="AS89" i="152"/>
  <c r="AQ89" i="152"/>
  <c r="AP89" i="152"/>
  <c r="AG89" i="152"/>
  <c r="AF89" i="152"/>
  <c r="AE89" i="152"/>
  <c r="AD89" i="152"/>
  <c r="AC89" i="152"/>
  <c r="AB89" i="152"/>
  <c r="AA89" i="152"/>
  <c r="B89" i="152"/>
  <c r="CR88" i="152"/>
  <c r="CP88" i="152"/>
  <c r="BW88" i="152"/>
  <c r="BV88" i="152"/>
  <c r="BT88" i="152"/>
  <c r="BS88" i="152"/>
  <c r="AU88" i="152"/>
  <c r="AI88" i="152" s="1"/>
  <c r="AS88" i="152"/>
  <c r="AQ88" i="152"/>
  <c r="AP88" i="152"/>
  <c r="AG88" i="152"/>
  <c r="AF88" i="152"/>
  <c r="AE88" i="152"/>
  <c r="AD88" i="152"/>
  <c r="AC88" i="152"/>
  <c r="AB88" i="152"/>
  <c r="AA88" i="152"/>
  <c r="B88" i="152"/>
  <c r="CR87" i="152"/>
  <c r="CP87" i="152"/>
  <c r="BW87" i="152"/>
  <c r="BV87" i="152"/>
  <c r="BT87" i="152"/>
  <c r="BS87" i="152"/>
  <c r="AU87" i="152"/>
  <c r="AI87" i="152" s="1"/>
  <c r="AS87" i="152"/>
  <c r="AQ87" i="152"/>
  <c r="AP87" i="152"/>
  <c r="AG87" i="152"/>
  <c r="AF87" i="152"/>
  <c r="AE87" i="152"/>
  <c r="AD87" i="152"/>
  <c r="AC87" i="152"/>
  <c r="AB87" i="152"/>
  <c r="AA87" i="152"/>
  <c r="B87" i="152"/>
  <c r="AY87" i="152" s="1"/>
  <c r="CR86" i="152"/>
  <c r="CP86" i="152"/>
  <c r="BW86" i="152"/>
  <c r="BV86" i="152"/>
  <c r="BT86" i="152"/>
  <c r="BS86" i="152"/>
  <c r="AU86" i="152"/>
  <c r="AS86" i="152"/>
  <c r="AQ86" i="152"/>
  <c r="AP86" i="152"/>
  <c r="AG86" i="152"/>
  <c r="AF86" i="152"/>
  <c r="AE86" i="152"/>
  <c r="AD86" i="152"/>
  <c r="AC86" i="152"/>
  <c r="AB86" i="152"/>
  <c r="AA86" i="152"/>
  <c r="B86" i="152"/>
  <c r="AY86" i="152" s="1"/>
  <c r="CR85" i="152"/>
  <c r="CP85" i="152"/>
  <c r="BW85" i="152"/>
  <c r="BV85" i="152"/>
  <c r="BT85" i="152"/>
  <c r="BS85" i="152"/>
  <c r="AU85" i="152"/>
  <c r="AI85" i="152" s="1"/>
  <c r="AS85" i="152"/>
  <c r="AQ85" i="152"/>
  <c r="AP85" i="152"/>
  <c r="AG85" i="152"/>
  <c r="AF85" i="152"/>
  <c r="AE85" i="152"/>
  <c r="AD85" i="152"/>
  <c r="AC85" i="152"/>
  <c r="AB85" i="152"/>
  <c r="AA85" i="152"/>
  <c r="B85" i="152"/>
  <c r="CR84" i="152"/>
  <c r="CP84" i="152"/>
  <c r="BW84" i="152"/>
  <c r="BV84" i="152"/>
  <c r="BT84" i="152"/>
  <c r="BS84" i="152"/>
  <c r="AU84" i="152"/>
  <c r="AS84" i="152"/>
  <c r="AQ84" i="152"/>
  <c r="AP84" i="152"/>
  <c r="AG84" i="152"/>
  <c r="AF84" i="152"/>
  <c r="AE84" i="152"/>
  <c r="AD84" i="152"/>
  <c r="AC84" i="152"/>
  <c r="AB84" i="152"/>
  <c r="AA84" i="152"/>
  <c r="B84" i="152"/>
  <c r="AM84" i="152" s="1"/>
  <c r="CR83" i="152"/>
  <c r="CP83" i="152"/>
  <c r="BW83" i="152"/>
  <c r="BV83" i="152"/>
  <c r="BT83" i="152"/>
  <c r="BS83" i="152"/>
  <c r="AU83" i="152"/>
  <c r="AI83" i="152" s="1"/>
  <c r="AS83" i="152"/>
  <c r="AQ83" i="152"/>
  <c r="AP83" i="152"/>
  <c r="AG83" i="152"/>
  <c r="AF83" i="152"/>
  <c r="AE83" i="152"/>
  <c r="AD83" i="152"/>
  <c r="AC83" i="152"/>
  <c r="AB83" i="152"/>
  <c r="AA83" i="152"/>
  <c r="B83" i="152"/>
  <c r="AY83" i="152" s="1"/>
  <c r="CR82" i="152"/>
  <c r="CP82" i="152"/>
  <c r="BW82" i="152"/>
  <c r="BV82" i="152"/>
  <c r="BT82" i="152"/>
  <c r="BS82" i="152"/>
  <c r="AU82" i="152"/>
  <c r="AI82" i="152" s="1"/>
  <c r="AS82" i="152"/>
  <c r="AQ82" i="152"/>
  <c r="AP82" i="152"/>
  <c r="AG82" i="152"/>
  <c r="AF82" i="152"/>
  <c r="AE82" i="152"/>
  <c r="AD82" i="152"/>
  <c r="AC82" i="152"/>
  <c r="AB82" i="152"/>
  <c r="AA82" i="152"/>
  <c r="B82" i="152"/>
  <c r="CR81" i="152"/>
  <c r="CP81" i="152"/>
  <c r="BW81" i="152"/>
  <c r="BV81" i="152"/>
  <c r="BT81" i="152"/>
  <c r="BS81" i="152"/>
  <c r="AU81" i="152"/>
  <c r="AI81" i="152" s="1"/>
  <c r="AS81" i="152"/>
  <c r="AQ81" i="152"/>
  <c r="AP81" i="152"/>
  <c r="AG81" i="152"/>
  <c r="AF81" i="152"/>
  <c r="AE81" i="152"/>
  <c r="AD81" i="152"/>
  <c r="AC81" i="152"/>
  <c r="AB81" i="152"/>
  <c r="AA81" i="152"/>
  <c r="B81" i="152"/>
  <c r="AN81" i="152" s="1"/>
  <c r="CR80" i="152"/>
  <c r="CP80" i="152"/>
  <c r="BW80" i="152"/>
  <c r="BV80" i="152"/>
  <c r="BT80" i="152"/>
  <c r="BS80" i="152"/>
  <c r="AU80" i="152"/>
  <c r="AI80" i="152" s="1"/>
  <c r="AS80" i="152"/>
  <c r="AQ80" i="152"/>
  <c r="AP80" i="152"/>
  <c r="AG80" i="152"/>
  <c r="AF80" i="152"/>
  <c r="AE80" i="152"/>
  <c r="AD80" i="152"/>
  <c r="AC80" i="152"/>
  <c r="AB80" i="152"/>
  <c r="AA80" i="152"/>
  <c r="B80" i="152"/>
  <c r="AY80" i="152" s="1"/>
  <c r="CR79" i="152"/>
  <c r="CP79" i="152"/>
  <c r="BW79" i="152"/>
  <c r="BV79" i="152"/>
  <c r="BT79" i="152"/>
  <c r="BS79" i="152"/>
  <c r="AU79" i="152"/>
  <c r="AI79" i="152" s="1"/>
  <c r="AS79" i="152"/>
  <c r="AQ79" i="152"/>
  <c r="AP79" i="152"/>
  <c r="AG79" i="152"/>
  <c r="AF79" i="152"/>
  <c r="AE79" i="152"/>
  <c r="AD79" i="152"/>
  <c r="AC79" i="152"/>
  <c r="AB79" i="152"/>
  <c r="AA79" i="152"/>
  <c r="B79" i="152"/>
  <c r="AJ79" i="152" s="1"/>
  <c r="CR78" i="152"/>
  <c r="CP78" i="152"/>
  <c r="BW78" i="152"/>
  <c r="BV78" i="152"/>
  <c r="BT78" i="152"/>
  <c r="BS78" i="152"/>
  <c r="AU78" i="152"/>
  <c r="AS78" i="152"/>
  <c r="AQ78" i="152"/>
  <c r="AP78" i="152"/>
  <c r="AG78" i="152"/>
  <c r="AF78" i="152"/>
  <c r="AE78" i="152"/>
  <c r="AD78" i="152"/>
  <c r="AC78" i="152"/>
  <c r="AB78" i="152"/>
  <c r="AA78" i="152"/>
  <c r="B78" i="152"/>
  <c r="AY78" i="152" s="1"/>
  <c r="CR77" i="152"/>
  <c r="CP77" i="152"/>
  <c r="BW77" i="152"/>
  <c r="BV77" i="152"/>
  <c r="BT77" i="152"/>
  <c r="BS77" i="152"/>
  <c r="AU77" i="152"/>
  <c r="AI77" i="152" s="1"/>
  <c r="AS77" i="152"/>
  <c r="AQ77" i="152"/>
  <c r="AP77" i="152"/>
  <c r="AG77" i="152"/>
  <c r="AF77" i="152"/>
  <c r="AE77" i="152"/>
  <c r="AD77" i="152"/>
  <c r="AC77" i="152"/>
  <c r="AB77" i="152"/>
  <c r="AA77" i="152"/>
  <c r="B77" i="152"/>
  <c r="AY77" i="152" s="1"/>
  <c r="CR76" i="152"/>
  <c r="CP76" i="152"/>
  <c r="BW76" i="152"/>
  <c r="BV76" i="152"/>
  <c r="BT76" i="152"/>
  <c r="BS76" i="152"/>
  <c r="AU76" i="152"/>
  <c r="AI76" i="152" s="1"/>
  <c r="AS76" i="152"/>
  <c r="AQ76" i="152"/>
  <c r="AP76" i="152"/>
  <c r="AG76" i="152"/>
  <c r="AF76" i="152"/>
  <c r="AE76" i="152"/>
  <c r="AD76" i="152"/>
  <c r="AC76" i="152"/>
  <c r="AB76" i="152"/>
  <c r="AA76" i="152"/>
  <c r="B76" i="152"/>
  <c r="AJ76" i="152" s="1"/>
  <c r="CR75" i="152"/>
  <c r="CP75" i="152"/>
  <c r="BW75" i="152"/>
  <c r="BV75" i="152"/>
  <c r="BT75" i="152"/>
  <c r="BS75" i="152"/>
  <c r="AU75" i="152"/>
  <c r="AI75" i="152" s="1"/>
  <c r="AS75" i="152"/>
  <c r="AQ75" i="152"/>
  <c r="AP75" i="152"/>
  <c r="AG75" i="152"/>
  <c r="AF75" i="152"/>
  <c r="AE75" i="152"/>
  <c r="AD75" i="152"/>
  <c r="AC75" i="152"/>
  <c r="AB75" i="152"/>
  <c r="AA75" i="152"/>
  <c r="B75" i="152"/>
  <c r="AY75" i="152" s="1"/>
  <c r="CR74" i="152"/>
  <c r="CP74" i="152"/>
  <c r="BW74" i="152"/>
  <c r="BV74" i="152"/>
  <c r="BT74" i="152"/>
  <c r="BS74" i="152"/>
  <c r="AU74" i="152"/>
  <c r="AI74" i="152" s="1"/>
  <c r="AS74" i="152"/>
  <c r="AQ74" i="152"/>
  <c r="AP74" i="152"/>
  <c r="AG74" i="152"/>
  <c r="AF74" i="152"/>
  <c r="AE74" i="152"/>
  <c r="AD74" i="152"/>
  <c r="AC74" i="152"/>
  <c r="AB74" i="152"/>
  <c r="AA74" i="152"/>
  <c r="B74" i="152"/>
  <c r="CR73" i="152"/>
  <c r="CP73" i="152"/>
  <c r="BW73" i="152"/>
  <c r="BV73" i="152"/>
  <c r="BT73" i="152"/>
  <c r="BS73" i="152"/>
  <c r="AU73" i="152"/>
  <c r="AI73" i="152" s="1"/>
  <c r="AS73" i="152"/>
  <c r="AQ73" i="152"/>
  <c r="AP73" i="152"/>
  <c r="AG73" i="152"/>
  <c r="AF73" i="152"/>
  <c r="AE73" i="152"/>
  <c r="AD73" i="152"/>
  <c r="AC73" i="152"/>
  <c r="AB73" i="152"/>
  <c r="AA73" i="152"/>
  <c r="B73" i="152"/>
  <c r="AY73" i="152" s="1"/>
  <c r="CR72" i="152"/>
  <c r="CP72" i="152"/>
  <c r="BW72" i="152"/>
  <c r="BV72" i="152"/>
  <c r="BT72" i="152"/>
  <c r="BS72" i="152"/>
  <c r="AU72" i="152"/>
  <c r="AI72" i="152" s="1"/>
  <c r="AS72" i="152"/>
  <c r="AQ72" i="152"/>
  <c r="AP72" i="152"/>
  <c r="AG72" i="152"/>
  <c r="AF72" i="152"/>
  <c r="AE72" i="152"/>
  <c r="AD72" i="152"/>
  <c r="AC72" i="152"/>
  <c r="AB72" i="152"/>
  <c r="AA72" i="152"/>
  <c r="B72" i="152"/>
  <c r="CR71" i="152"/>
  <c r="CP71" i="152"/>
  <c r="BW71" i="152"/>
  <c r="BV71" i="152"/>
  <c r="BT71" i="152"/>
  <c r="BS71" i="152"/>
  <c r="AU71" i="152"/>
  <c r="AI71" i="152" s="1"/>
  <c r="AS71" i="152"/>
  <c r="AQ71" i="152"/>
  <c r="AP71" i="152"/>
  <c r="AG71" i="152"/>
  <c r="AF71" i="152"/>
  <c r="AE71" i="152"/>
  <c r="AD71" i="152"/>
  <c r="AC71" i="152"/>
  <c r="AB71" i="152"/>
  <c r="AA71" i="152"/>
  <c r="B71" i="152"/>
  <c r="CR70" i="152"/>
  <c r="CP70" i="152"/>
  <c r="BW70" i="152"/>
  <c r="BV70" i="152"/>
  <c r="BT70" i="152"/>
  <c r="BS70" i="152"/>
  <c r="AU70" i="152"/>
  <c r="AI70" i="152" s="1"/>
  <c r="AS70" i="152"/>
  <c r="AQ70" i="152"/>
  <c r="AP70" i="152"/>
  <c r="AG70" i="152"/>
  <c r="AF70" i="152"/>
  <c r="AE70" i="152"/>
  <c r="AD70" i="152"/>
  <c r="AC70" i="152"/>
  <c r="AB70" i="152"/>
  <c r="AA70" i="152"/>
  <c r="B70" i="152"/>
  <c r="CR69" i="152"/>
  <c r="CP69" i="152"/>
  <c r="BW69" i="152"/>
  <c r="BV69" i="152"/>
  <c r="BT69" i="152"/>
  <c r="BS69" i="152"/>
  <c r="AU69" i="152"/>
  <c r="AI69" i="152" s="1"/>
  <c r="AS69" i="152"/>
  <c r="AQ69" i="152"/>
  <c r="AP69" i="152"/>
  <c r="AG69" i="152"/>
  <c r="AF69" i="152"/>
  <c r="AE69" i="152"/>
  <c r="AD69" i="152"/>
  <c r="AC69" i="152"/>
  <c r="AB69" i="152"/>
  <c r="AA69" i="152"/>
  <c r="B69" i="152"/>
  <c r="CR68" i="152"/>
  <c r="CP68" i="152"/>
  <c r="BW68" i="152"/>
  <c r="BV68" i="152"/>
  <c r="BT68" i="152"/>
  <c r="BS68" i="152"/>
  <c r="AU68" i="152"/>
  <c r="AI68" i="152" s="1"/>
  <c r="AS68" i="152"/>
  <c r="AQ68" i="152"/>
  <c r="AP68" i="152"/>
  <c r="AG68" i="152"/>
  <c r="AF68" i="152"/>
  <c r="AE68" i="152"/>
  <c r="AD68" i="152"/>
  <c r="AC68" i="152"/>
  <c r="AB68" i="152"/>
  <c r="AA68" i="152"/>
  <c r="B68" i="152"/>
  <c r="AN68" i="152" s="1"/>
  <c r="CR67" i="152"/>
  <c r="CP67" i="152"/>
  <c r="BW67" i="152"/>
  <c r="BV67" i="152"/>
  <c r="BT67" i="152"/>
  <c r="BS67" i="152"/>
  <c r="AU67" i="152"/>
  <c r="AI67" i="152" s="1"/>
  <c r="AS67" i="152"/>
  <c r="AQ67" i="152"/>
  <c r="AP67" i="152"/>
  <c r="AG67" i="152"/>
  <c r="AF67" i="152"/>
  <c r="AE67" i="152"/>
  <c r="AD67" i="152"/>
  <c r="AC67" i="152"/>
  <c r="AB67" i="152"/>
  <c r="AA67" i="152"/>
  <c r="B67" i="152"/>
  <c r="CR66" i="152"/>
  <c r="CP66" i="152"/>
  <c r="BW66" i="152"/>
  <c r="BV66" i="152"/>
  <c r="BT66" i="152"/>
  <c r="BS66" i="152"/>
  <c r="AU66" i="152"/>
  <c r="AI66" i="152" s="1"/>
  <c r="AS66" i="152"/>
  <c r="AQ66" i="152"/>
  <c r="AP66" i="152"/>
  <c r="AG66" i="152"/>
  <c r="AF66" i="152"/>
  <c r="AE66" i="152"/>
  <c r="AD66" i="152"/>
  <c r="AC66" i="152"/>
  <c r="AB66" i="152"/>
  <c r="AA66" i="152"/>
  <c r="B66" i="152"/>
  <c r="AN66" i="152" s="1"/>
  <c r="CR65" i="152"/>
  <c r="CP65" i="152"/>
  <c r="BW65" i="152"/>
  <c r="BV65" i="152"/>
  <c r="BT65" i="152"/>
  <c r="BS65" i="152"/>
  <c r="AU65" i="152"/>
  <c r="AI65" i="152" s="1"/>
  <c r="AS65" i="152"/>
  <c r="AQ65" i="152"/>
  <c r="AP65" i="152"/>
  <c r="AG65" i="152"/>
  <c r="AF65" i="152"/>
  <c r="AE65" i="152"/>
  <c r="AD65" i="152"/>
  <c r="AC65" i="152"/>
  <c r="AB65" i="152"/>
  <c r="AA65" i="152"/>
  <c r="B65" i="152"/>
  <c r="CR64" i="152"/>
  <c r="CP64" i="152"/>
  <c r="BW64" i="152"/>
  <c r="BV64" i="152"/>
  <c r="BT64" i="152"/>
  <c r="BS64" i="152"/>
  <c r="AU64" i="152"/>
  <c r="AI64" i="152" s="1"/>
  <c r="AS64" i="152"/>
  <c r="AQ64" i="152"/>
  <c r="AP64" i="152"/>
  <c r="AG64" i="152"/>
  <c r="AF64" i="152"/>
  <c r="AE64" i="152"/>
  <c r="AD64" i="152"/>
  <c r="AC64" i="152"/>
  <c r="AB64" i="152"/>
  <c r="AA64" i="152"/>
  <c r="B64" i="152"/>
  <c r="CR63" i="152"/>
  <c r="CP63" i="152"/>
  <c r="BW63" i="152"/>
  <c r="BV63" i="152"/>
  <c r="BT63" i="152"/>
  <c r="BS63" i="152"/>
  <c r="AU63" i="152"/>
  <c r="AI63" i="152" s="1"/>
  <c r="AS63" i="152"/>
  <c r="AQ63" i="152"/>
  <c r="AP63" i="152"/>
  <c r="AG63" i="152"/>
  <c r="AF63" i="152"/>
  <c r="AE63" i="152"/>
  <c r="AD63" i="152"/>
  <c r="AC63" i="152"/>
  <c r="AB63" i="152"/>
  <c r="AA63" i="152"/>
  <c r="B63" i="152"/>
  <c r="CR62" i="152"/>
  <c r="CP62" i="152"/>
  <c r="BW62" i="152"/>
  <c r="BV62" i="152"/>
  <c r="BT62" i="152"/>
  <c r="BS62" i="152"/>
  <c r="AU62" i="152"/>
  <c r="AI62" i="152" s="1"/>
  <c r="AS62" i="152"/>
  <c r="AQ62" i="152"/>
  <c r="AP62" i="152"/>
  <c r="AG62" i="152"/>
  <c r="AF62" i="152"/>
  <c r="AE62" i="152"/>
  <c r="AD62" i="152"/>
  <c r="AC62" i="152"/>
  <c r="AB62" i="152"/>
  <c r="AA62" i="152"/>
  <c r="B62" i="152"/>
  <c r="CR61" i="152"/>
  <c r="CP61" i="152"/>
  <c r="BW61" i="152"/>
  <c r="BV61" i="152"/>
  <c r="BT61" i="152"/>
  <c r="BS61" i="152"/>
  <c r="AU61" i="152"/>
  <c r="AI61" i="152" s="1"/>
  <c r="AS61" i="152"/>
  <c r="AQ61" i="152"/>
  <c r="AP61" i="152"/>
  <c r="AG61" i="152"/>
  <c r="AF61" i="152"/>
  <c r="AE61" i="152"/>
  <c r="AD61" i="152"/>
  <c r="AC61" i="152"/>
  <c r="AB61" i="152"/>
  <c r="AA61" i="152"/>
  <c r="B61" i="152"/>
  <c r="CR60" i="152"/>
  <c r="CP60" i="152"/>
  <c r="BW60" i="152"/>
  <c r="BV60" i="152"/>
  <c r="BT60" i="152"/>
  <c r="BS60" i="152"/>
  <c r="AU60" i="152"/>
  <c r="AI60" i="152" s="1"/>
  <c r="AS60" i="152"/>
  <c r="AQ60" i="152"/>
  <c r="AP60" i="152"/>
  <c r="AG60" i="152"/>
  <c r="AF60" i="152"/>
  <c r="AE60" i="152"/>
  <c r="AD60" i="152"/>
  <c r="AC60" i="152"/>
  <c r="AB60" i="152"/>
  <c r="AA60" i="152"/>
  <c r="B60" i="152"/>
  <c r="AL60" i="152" s="1"/>
  <c r="CR59" i="152"/>
  <c r="CP59" i="152"/>
  <c r="BW59" i="152"/>
  <c r="BV59" i="152"/>
  <c r="BT59" i="152"/>
  <c r="BS59" i="152"/>
  <c r="AU59" i="152"/>
  <c r="AI59" i="152" s="1"/>
  <c r="AS59" i="152"/>
  <c r="AQ59" i="152"/>
  <c r="AP59" i="152"/>
  <c r="AG59" i="152"/>
  <c r="AF59" i="152"/>
  <c r="AE59" i="152"/>
  <c r="AD59" i="152"/>
  <c r="AC59" i="152"/>
  <c r="AB59" i="152"/>
  <c r="AA59" i="152"/>
  <c r="B59" i="152"/>
  <c r="AY59" i="152" s="1"/>
  <c r="CR58" i="152"/>
  <c r="CP58" i="152"/>
  <c r="BW58" i="152"/>
  <c r="BV58" i="152"/>
  <c r="BT58" i="152"/>
  <c r="BS58" i="152"/>
  <c r="AU58" i="152"/>
  <c r="AI58" i="152" s="1"/>
  <c r="AS58" i="152"/>
  <c r="AQ58" i="152"/>
  <c r="AP58" i="152"/>
  <c r="AG58" i="152"/>
  <c r="AF58" i="152"/>
  <c r="AE58" i="152"/>
  <c r="AD58" i="152"/>
  <c r="AC58" i="152"/>
  <c r="AB58" i="152"/>
  <c r="AA58" i="152"/>
  <c r="B58" i="152"/>
  <c r="AM58" i="152" s="1"/>
  <c r="CR57" i="152"/>
  <c r="CP57" i="152"/>
  <c r="BW57" i="152"/>
  <c r="BV57" i="152"/>
  <c r="BT57" i="152"/>
  <c r="BS57" i="152"/>
  <c r="AU57" i="152"/>
  <c r="AI57" i="152" s="1"/>
  <c r="AS57" i="152"/>
  <c r="AQ57" i="152"/>
  <c r="AP57" i="152"/>
  <c r="AG57" i="152"/>
  <c r="AF57" i="152"/>
  <c r="AE57" i="152"/>
  <c r="AD57" i="152"/>
  <c r="AC57" i="152"/>
  <c r="AB57" i="152"/>
  <c r="AA57" i="152"/>
  <c r="B57" i="152"/>
  <c r="CR56" i="152"/>
  <c r="CP56" i="152"/>
  <c r="BW56" i="152"/>
  <c r="BV56" i="152"/>
  <c r="BT56" i="152"/>
  <c r="BS56" i="152"/>
  <c r="AU56" i="152"/>
  <c r="AI56" i="152" s="1"/>
  <c r="AS56" i="152"/>
  <c r="AQ56" i="152"/>
  <c r="AP56" i="152"/>
  <c r="AG56" i="152"/>
  <c r="AF56" i="152"/>
  <c r="AE56" i="152"/>
  <c r="AD56" i="152"/>
  <c r="AC56" i="152"/>
  <c r="AB56" i="152"/>
  <c r="AA56" i="152"/>
  <c r="B56" i="152"/>
  <c r="AN56" i="152" s="1"/>
  <c r="CR55" i="152"/>
  <c r="CP55" i="152"/>
  <c r="BW55" i="152"/>
  <c r="BV55" i="152"/>
  <c r="BT55" i="152"/>
  <c r="BS55" i="152"/>
  <c r="AU55" i="152"/>
  <c r="AI55" i="152" s="1"/>
  <c r="AS55" i="152"/>
  <c r="AQ55" i="152"/>
  <c r="AP55" i="152"/>
  <c r="AG55" i="152"/>
  <c r="AF55" i="152"/>
  <c r="AE55" i="152"/>
  <c r="AD55" i="152"/>
  <c r="AC55" i="152"/>
  <c r="AB55" i="152"/>
  <c r="AA55" i="152"/>
  <c r="B55" i="152"/>
  <c r="CR54" i="152"/>
  <c r="CP54" i="152"/>
  <c r="BW54" i="152"/>
  <c r="BV54" i="152"/>
  <c r="BT54" i="152"/>
  <c r="BS54" i="152"/>
  <c r="AU54" i="152"/>
  <c r="AI54" i="152" s="1"/>
  <c r="AS54" i="152"/>
  <c r="AQ54" i="152"/>
  <c r="AP54" i="152"/>
  <c r="AG54" i="152"/>
  <c r="AF54" i="152"/>
  <c r="AE54" i="152"/>
  <c r="AD54" i="152"/>
  <c r="AC54" i="152"/>
  <c r="AB54" i="152"/>
  <c r="AA54" i="152"/>
  <c r="B54" i="152"/>
  <c r="AW54" i="152" s="1"/>
  <c r="CV53" i="152"/>
  <c r="CQ11" i="152" s="1"/>
  <c r="CR53" i="152"/>
  <c r="CP53" i="152"/>
  <c r="BW53" i="152"/>
  <c r="BV53" i="152"/>
  <c r="BT53" i="152"/>
  <c r="BS53" i="152"/>
  <c r="AU53" i="152"/>
  <c r="AI53" i="152" s="1"/>
  <c r="AS53" i="152"/>
  <c r="AQ53" i="152"/>
  <c r="AP53" i="152"/>
  <c r="AG53" i="152"/>
  <c r="AF53" i="152"/>
  <c r="AE53" i="152"/>
  <c r="AD53" i="152"/>
  <c r="AC53" i="152"/>
  <c r="AB53" i="152"/>
  <c r="AA53" i="152"/>
  <c r="B53" i="152"/>
  <c r="AW53" i="152" s="1"/>
  <c r="CR52" i="152"/>
  <c r="CP52" i="152"/>
  <c r="BW52" i="152"/>
  <c r="BV52" i="152"/>
  <c r="BT52" i="152"/>
  <c r="BS52" i="152"/>
  <c r="AU52" i="152"/>
  <c r="AI52" i="152" s="1"/>
  <c r="AS52" i="152"/>
  <c r="AQ52" i="152"/>
  <c r="AP52" i="152"/>
  <c r="AG52" i="152"/>
  <c r="AF52" i="152"/>
  <c r="AE52" i="152"/>
  <c r="AD52" i="152"/>
  <c r="AC52" i="152"/>
  <c r="AB52" i="152"/>
  <c r="AA52" i="152"/>
  <c r="B52" i="152"/>
  <c r="AX52" i="152" s="1"/>
  <c r="CR51" i="152"/>
  <c r="CP51" i="152"/>
  <c r="BW51" i="152"/>
  <c r="BV51" i="152"/>
  <c r="BT51" i="152"/>
  <c r="BS51" i="152"/>
  <c r="AU51" i="152"/>
  <c r="AI51" i="152" s="1"/>
  <c r="AS51" i="152"/>
  <c r="AQ51" i="152"/>
  <c r="AP51" i="152"/>
  <c r="AG51" i="152"/>
  <c r="AF51" i="152"/>
  <c r="AE51" i="152"/>
  <c r="AD51" i="152"/>
  <c r="AC51" i="152"/>
  <c r="AB51" i="152"/>
  <c r="AA51" i="152"/>
  <c r="B51" i="152"/>
  <c r="CR50" i="152"/>
  <c r="CP50" i="152"/>
  <c r="BW50" i="152"/>
  <c r="BV50" i="152"/>
  <c r="BT50" i="152"/>
  <c r="BS50" i="152"/>
  <c r="AU50" i="152"/>
  <c r="AI50" i="152" s="1"/>
  <c r="AS50" i="152"/>
  <c r="AQ50" i="152"/>
  <c r="AP50" i="152"/>
  <c r="AG50" i="152"/>
  <c r="AF50" i="152"/>
  <c r="AE50" i="152"/>
  <c r="AD50" i="152"/>
  <c r="AC50" i="152"/>
  <c r="AB50" i="152"/>
  <c r="AA50" i="152"/>
  <c r="B50" i="152"/>
  <c r="AY50" i="152" s="1"/>
  <c r="CR49" i="152"/>
  <c r="CP49" i="152"/>
  <c r="BW49" i="152"/>
  <c r="BV49" i="152"/>
  <c r="BT49" i="152"/>
  <c r="BS49" i="152"/>
  <c r="AU49" i="152"/>
  <c r="AI49" i="152" s="1"/>
  <c r="AS49" i="152"/>
  <c r="AQ49" i="152"/>
  <c r="AP49" i="152"/>
  <c r="AG49" i="152"/>
  <c r="AF49" i="152"/>
  <c r="AE49" i="152"/>
  <c r="AD49" i="152"/>
  <c r="AC49" i="152"/>
  <c r="AB49" i="152"/>
  <c r="AA49" i="152"/>
  <c r="B49" i="152"/>
  <c r="AY49" i="152" s="1"/>
  <c r="CR48" i="152"/>
  <c r="CP48" i="152"/>
  <c r="BW48" i="152"/>
  <c r="BV48" i="152"/>
  <c r="BT48" i="152"/>
  <c r="BS48" i="152"/>
  <c r="AU48" i="152"/>
  <c r="AI48" i="152" s="1"/>
  <c r="AS48" i="152"/>
  <c r="AQ48" i="152"/>
  <c r="AP48" i="152"/>
  <c r="AG48" i="152"/>
  <c r="AF48" i="152"/>
  <c r="AE48" i="152"/>
  <c r="AD48" i="152"/>
  <c r="AC48" i="152"/>
  <c r="AB48" i="152"/>
  <c r="AA48" i="152"/>
  <c r="B48" i="152"/>
  <c r="AY48" i="152" s="1"/>
  <c r="CR47" i="152"/>
  <c r="CP47" i="152"/>
  <c r="BW47" i="152"/>
  <c r="BV47" i="152"/>
  <c r="BT47" i="152"/>
  <c r="BS47" i="152"/>
  <c r="AU47" i="152"/>
  <c r="AI47" i="152" s="1"/>
  <c r="AS47" i="152"/>
  <c r="AQ47" i="152"/>
  <c r="AP47" i="152"/>
  <c r="AG47" i="152"/>
  <c r="AF47" i="152"/>
  <c r="AE47" i="152"/>
  <c r="AD47" i="152"/>
  <c r="AC47" i="152"/>
  <c r="AB47" i="152"/>
  <c r="AA47" i="152"/>
  <c r="B47" i="152"/>
  <c r="CR46" i="152"/>
  <c r="CP46" i="152"/>
  <c r="BW46" i="152"/>
  <c r="BV46" i="152"/>
  <c r="BT46" i="152"/>
  <c r="BS46" i="152"/>
  <c r="AU46" i="152"/>
  <c r="AI46" i="152" s="1"/>
  <c r="AS46" i="152"/>
  <c r="AQ46" i="152"/>
  <c r="AP46" i="152"/>
  <c r="AG46" i="152"/>
  <c r="AF46" i="152"/>
  <c r="AE46" i="152"/>
  <c r="AD46" i="152"/>
  <c r="AC46" i="152"/>
  <c r="AB46" i="152"/>
  <c r="AA46" i="152"/>
  <c r="B46" i="152"/>
  <c r="AY46" i="152" s="1"/>
  <c r="CR45" i="152"/>
  <c r="CP45" i="152"/>
  <c r="BW45" i="152"/>
  <c r="BV45" i="152"/>
  <c r="BT45" i="152"/>
  <c r="BS45" i="152"/>
  <c r="AU45" i="152"/>
  <c r="AI45" i="152" s="1"/>
  <c r="AS45" i="152"/>
  <c r="AQ45" i="152"/>
  <c r="AP45" i="152"/>
  <c r="AG45" i="152"/>
  <c r="AF45" i="152"/>
  <c r="AE45" i="152"/>
  <c r="AD45" i="152"/>
  <c r="AC45" i="152"/>
  <c r="AB45" i="152"/>
  <c r="AA45" i="152"/>
  <c r="B45" i="152"/>
  <c r="AY45" i="152" s="1"/>
  <c r="CR44" i="152"/>
  <c r="CP44" i="152"/>
  <c r="BW44" i="152"/>
  <c r="BV44" i="152"/>
  <c r="BT44" i="152"/>
  <c r="BS44" i="152"/>
  <c r="AU44" i="152"/>
  <c r="AI44" i="152" s="1"/>
  <c r="AS44" i="152"/>
  <c r="AQ44" i="152"/>
  <c r="AP44" i="152"/>
  <c r="AG44" i="152"/>
  <c r="AF44" i="152"/>
  <c r="AE44" i="152"/>
  <c r="AD44" i="152"/>
  <c r="AC44" i="152"/>
  <c r="AB44" i="152"/>
  <c r="AA44" i="152"/>
  <c r="B44" i="152"/>
  <c r="AJ44" i="152" s="1"/>
  <c r="CR43" i="152"/>
  <c r="CP43" i="152"/>
  <c r="BW43" i="152"/>
  <c r="BV43" i="152"/>
  <c r="BT43" i="152"/>
  <c r="BS43" i="152"/>
  <c r="AU43" i="152"/>
  <c r="AI43" i="152" s="1"/>
  <c r="AS43" i="152"/>
  <c r="AQ43" i="152"/>
  <c r="AP43" i="152"/>
  <c r="AG43" i="152"/>
  <c r="AF43" i="152"/>
  <c r="AE43" i="152"/>
  <c r="AD43" i="152"/>
  <c r="AC43" i="152"/>
  <c r="AB43" i="152"/>
  <c r="AA43" i="152"/>
  <c r="B43" i="152"/>
  <c r="AW43" i="152" s="1"/>
  <c r="CR42" i="152"/>
  <c r="CP42" i="152"/>
  <c r="BW42" i="152"/>
  <c r="BV42" i="152"/>
  <c r="BT42" i="152"/>
  <c r="BS42" i="152"/>
  <c r="AU42" i="152"/>
  <c r="AI42" i="152" s="1"/>
  <c r="AS42" i="152"/>
  <c r="AQ42" i="152"/>
  <c r="AP42" i="152"/>
  <c r="AG42" i="152"/>
  <c r="AF42" i="152"/>
  <c r="AE42" i="152"/>
  <c r="AD42" i="152"/>
  <c r="AC42" i="152"/>
  <c r="AB42" i="152"/>
  <c r="AA42" i="152"/>
  <c r="B42" i="152"/>
  <c r="CR41" i="152"/>
  <c r="CP41" i="152"/>
  <c r="BW41" i="152"/>
  <c r="BV41" i="152"/>
  <c r="BT41" i="152"/>
  <c r="BS41" i="152"/>
  <c r="AU41" i="152"/>
  <c r="AS41" i="152"/>
  <c r="AQ41" i="152"/>
  <c r="AP41" i="152"/>
  <c r="AG41" i="152"/>
  <c r="AF41" i="152"/>
  <c r="AE41" i="152"/>
  <c r="AD41" i="152"/>
  <c r="AC41" i="152"/>
  <c r="AB41" i="152"/>
  <c r="AA41" i="152"/>
  <c r="B41" i="152"/>
  <c r="AN41" i="152" s="1"/>
  <c r="CR40" i="152"/>
  <c r="CP40" i="152"/>
  <c r="BW40" i="152"/>
  <c r="BV40" i="152"/>
  <c r="BT40" i="152"/>
  <c r="BS40" i="152"/>
  <c r="AU40" i="152"/>
  <c r="AI40" i="152" s="1"/>
  <c r="AS40" i="152"/>
  <c r="AQ40" i="152"/>
  <c r="AP40" i="152"/>
  <c r="AG40" i="152"/>
  <c r="AF40" i="152"/>
  <c r="AE40" i="152"/>
  <c r="AD40" i="152"/>
  <c r="AC40" i="152"/>
  <c r="AB40" i="152"/>
  <c r="AA40" i="152"/>
  <c r="B40" i="152"/>
  <c r="AY40" i="152" s="1"/>
  <c r="CR39" i="152"/>
  <c r="CP39" i="152"/>
  <c r="BW39" i="152"/>
  <c r="BV39" i="152"/>
  <c r="BT39" i="152"/>
  <c r="BS39" i="152"/>
  <c r="AU39" i="152"/>
  <c r="AS39" i="152"/>
  <c r="AQ39" i="152"/>
  <c r="AP39" i="152"/>
  <c r="AG39" i="152"/>
  <c r="AF39" i="152"/>
  <c r="AE39" i="152"/>
  <c r="AD39" i="152"/>
  <c r="AC39" i="152"/>
  <c r="AB39" i="152"/>
  <c r="AA39" i="152"/>
  <c r="B39" i="152"/>
  <c r="AY39" i="152" s="1"/>
  <c r="CR38" i="152"/>
  <c r="CP38" i="152"/>
  <c r="BW38" i="152"/>
  <c r="BV38" i="152"/>
  <c r="BT38" i="152"/>
  <c r="BS38" i="152"/>
  <c r="AU38" i="152"/>
  <c r="AS38" i="152"/>
  <c r="AQ38" i="152"/>
  <c r="AP38" i="152"/>
  <c r="AG38" i="152"/>
  <c r="AF38" i="152"/>
  <c r="AE38" i="152"/>
  <c r="AD38" i="152"/>
  <c r="AC38" i="152"/>
  <c r="AB38" i="152"/>
  <c r="AA38" i="152"/>
  <c r="B38" i="152"/>
  <c r="CR37" i="152"/>
  <c r="CP37" i="152"/>
  <c r="BW37" i="152"/>
  <c r="BV37" i="152"/>
  <c r="BT37" i="152"/>
  <c r="BS37" i="152"/>
  <c r="AU37" i="152"/>
  <c r="AS37" i="152"/>
  <c r="AQ37" i="152"/>
  <c r="AP37" i="152"/>
  <c r="AG37" i="152"/>
  <c r="AF37" i="152"/>
  <c r="AE37" i="152"/>
  <c r="AD37" i="152"/>
  <c r="AC37" i="152"/>
  <c r="AB37" i="152"/>
  <c r="AA37" i="152"/>
  <c r="B37" i="152"/>
  <c r="AX37" i="152" s="1"/>
  <c r="CR36" i="152"/>
  <c r="CP36" i="152"/>
  <c r="BW36" i="152"/>
  <c r="BV36" i="152"/>
  <c r="BT36" i="152"/>
  <c r="BS36" i="152"/>
  <c r="AU36" i="152"/>
  <c r="AS36" i="152"/>
  <c r="AQ36" i="152"/>
  <c r="AP36" i="152"/>
  <c r="AG36" i="152"/>
  <c r="AF36" i="152"/>
  <c r="AE36" i="152"/>
  <c r="AD36" i="152"/>
  <c r="AC36" i="152"/>
  <c r="AB36" i="152"/>
  <c r="AA36" i="152"/>
  <c r="B36" i="152"/>
  <c r="CR35" i="152"/>
  <c r="CP35" i="152"/>
  <c r="BW35" i="152"/>
  <c r="BV35" i="152"/>
  <c r="BT35" i="152"/>
  <c r="BS35" i="152"/>
  <c r="AU35" i="152"/>
  <c r="AS35" i="152"/>
  <c r="AQ35" i="152"/>
  <c r="AP35" i="152"/>
  <c r="AG35" i="152"/>
  <c r="AF35" i="152"/>
  <c r="AE35" i="152"/>
  <c r="AD35" i="152"/>
  <c r="AC35" i="152"/>
  <c r="AB35" i="152"/>
  <c r="AA35" i="152"/>
  <c r="B35" i="152"/>
  <c r="AX35" i="152" s="1"/>
  <c r="CR34" i="152"/>
  <c r="CP34" i="152"/>
  <c r="BW34" i="152"/>
  <c r="BV34" i="152"/>
  <c r="BT34" i="152"/>
  <c r="BS34" i="152"/>
  <c r="AU34" i="152"/>
  <c r="AS34" i="152"/>
  <c r="AQ34" i="152"/>
  <c r="AP34" i="152"/>
  <c r="AG34" i="152"/>
  <c r="AF34" i="152"/>
  <c r="AE34" i="152"/>
  <c r="AD34" i="152"/>
  <c r="AC34" i="152"/>
  <c r="AB34" i="152"/>
  <c r="AA34" i="152"/>
  <c r="B34" i="152"/>
  <c r="CR33" i="152"/>
  <c r="CP33" i="152"/>
  <c r="BW33" i="152"/>
  <c r="BV33" i="152"/>
  <c r="BT33" i="152"/>
  <c r="BS33" i="152"/>
  <c r="AU33" i="152"/>
  <c r="AS33" i="152"/>
  <c r="AQ33" i="152"/>
  <c r="AP33" i="152"/>
  <c r="AG33" i="152"/>
  <c r="AF33" i="152"/>
  <c r="AE33" i="152"/>
  <c r="AD33" i="152"/>
  <c r="AC33" i="152"/>
  <c r="AB33" i="152"/>
  <c r="AA33" i="152"/>
  <c r="B33" i="152"/>
  <c r="AY33" i="152" s="1"/>
  <c r="CV32" i="152"/>
  <c r="CR32" i="152"/>
  <c r="CP32" i="152"/>
  <c r="BW32" i="152"/>
  <c r="BV32" i="152"/>
  <c r="BT32" i="152"/>
  <c r="BS32" i="152"/>
  <c r="AU32" i="152"/>
  <c r="AI32" i="152" s="1"/>
  <c r="AS32" i="152"/>
  <c r="AQ32" i="152"/>
  <c r="AP32" i="152"/>
  <c r="AG32" i="152"/>
  <c r="AF32" i="152"/>
  <c r="AE32" i="152"/>
  <c r="AD32" i="152"/>
  <c r="AC32" i="152"/>
  <c r="AB32" i="152"/>
  <c r="AA32" i="152"/>
  <c r="B32" i="152"/>
  <c r="CR31" i="152"/>
  <c r="CP31" i="152"/>
  <c r="BW31" i="152"/>
  <c r="BV31" i="152"/>
  <c r="BT31" i="152"/>
  <c r="BS31" i="152"/>
  <c r="AU31" i="152"/>
  <c r="AS31" i="152"/>
  <c r="AQ31" i="152"/>
  <c r="AP31" i="152"/>
  <c r="AG31" i="152"/>
  <c r="AF31" i="152"/>
  <c r="AE31" i="152"/>
  <c r="AD31" i="152"/>
  <c r="AC31" i="152"/>
  <c r="AB31" i="152"/>
  <c r="AA31" i="152"/>
  <c r="B31" i="152"/>
  <c r="AN31" i="152" s="1"/>
  <c r="CR30" i="152"/>
  <c r="CP30" i="152"/>
  <c r="BW30" i="152"/>
  <c r="BV30" i="152"/>
  <c r="BT30" i="152"/>
  <c r="BS30" i="152"/>
  <c r="AU30" i="152"/>
  <c r="AI30" i="152" s="1"/>
  <c r="AS30" i="152"/>
  <c r="AQ30" i="152"/>
  <c r="AP30" i="152"/>
  <c r="AG30" i="152"/>
  <c r="AF30" i="152"/>
  <c r="AE30" i="152"/>
  <c r="AD30" i="152"/>
  <c r="AC30" i="152"/>
  <c r="AB30" i="152"/>
  <c r="AA30" i="152"/>
  <c r="B30" i="152"/>
  <c r="CR29" i="152"/>
  <c r="CP29" i="152"/>
  <c r="BW29" i="152"/>
  <c r="BV29" i="152"/>
  <c r="BT29" i="152"/>
  <c r="BS29" i="152"/>
  <c r="AU29" i="152"/>
  <c r="AS29" i="152"/>
  <c r="AQ29" i="152"/>
  <c r="AP29" i="152"/>
  <c r="AG29" i="152"/>
  <c r="AF29" i="152"/>
  <c r="AE29" i="152"/>
  <c r="AD29" i="152"/>
  <c r="AC29" i="152"/>
  <c r="AB29" i="152"/>
  <c r="AA29" i="152"/>
  <c r="B29" i="152"/>
  <c r="AX29" i="152" s="1"/>
  <c r="CR28" i="152"/>
  <c r="CP28" i="152"/>
  <c r="BW28" i="152"/>
  <c r="BV28" i="152"/>
  <c r="BT28" i="152"/>
  <c r="BS28" i="152"/>
  <c r="AU28" i="152"/>
  <c r="AI28" i="152" s="1"/>
  <c r="AS28" i="152"/>
  <c r="AQ28" i="152"/>
  <c r="AP28" i="152"/>
  <c r="AG28" i="152"/>
  <c r="AF28" i="152"/>
  <c r="AE28" i="152"/>
  <c r="AD28" i="152"/>
  <c r="AC28" i="152"/>
  <c r="AB28" i="152"/>
  <c r="AA28" i="152"/>
  <c r="B28" i="152"/>
  <c r="AW28" i="152" s="1"/>
  <c r="CR27" i="152"/>
  <c r="CP27" i="152"/>
  <c r="BW27" i="152"/>
  <c r="BV27" i="152"/>
  <c r="BT27" i="152"/>
  <c r="BS27" i="152"/>
  <c r="AU27" i="152"/>
  <c r="AS27" i="152"/>
  <c r="AQ27" i="152"/>
  <c r="AP27" i="152"/>
  <c r="AG27" i="152"/>
  <c r="AF27" i="152"/>
  <c r="AE27" i="152"/>
  <c r="AD27" i="152"/>
  <c r="AC27" i="152"/>
  <c r="AB27" i="152"/>
  <c r="AA27" i="152"/>
  <c r="B27" i="152"/>
  <c r="CR26" i="152"/>
  <c r="CP26" i="152"/>
  <c r="BW26" i="152"/>
  <c r="BV26" i="152"/>
  <c r="BT26" i="152"/>
  <c r="BS26" i="152"/>
  <c r="AU26" i="152"/>
  <c r="AI26" i="152" s="1"/>
  <c r="AS26" i="152"/>
  <c r="AQ26" i="152"/>
  <c r="AP26" i="152"/>
  <c r="AG26" i="152"/>
  <c r="AF26" i="152"/>
  <c r="AE26" i="152"/>
  <c r="AD26" i="152"/>
  <c r="AC26" i="152"/>
  <c r="AB26" i="152"/>
  <c r="AA26" i="152"/>
  <c r="B26" i="152"/>
  <c r="CR25" i="152"/>
  <c r="CP25" i="152"/>
  <c r="BW25" i="152"/>
  <c r="BV25" i="152"/>
  <c r="BT25" i="152"/>
  <c r="BS25" i="152"/>
  <c r="AU25" i="152"/>
  <c r="AS25" i="152"/>
  <c r="AQ25" i="152"/>
  <c r="AP25" i="152"/>
  <c r="AG25" i="152"/>
  <c r="AF25" i="152"/>
  <c r="AE25" i="152"/>
  <c r="AD25" i="152"/>
  <c r="AC25" i="152"/>
  <c r="AB25" i="152"/>
  <c r="AA25" i="152"/>
  <c r="B25" i="152"/>
  <c r="CR24" i="152"/>
  <c r="CP24" i="152"/>
  <c r="BW24" i="152"/>
  <c r="BV24" i="152"/>
  <c r="BT24" i="152"/>
  <c r="BS24" i="152"/>
  <c r="AU24" i="152"/>
  <c r="AI24" i="152" s="1"/>
  <c r="AS24" i="152"/>
  <c r="AQ24" i="152"/>
  <c r="AP24" i="152"/>
  <c r="AG24" i="152"/>
  <c r="AF24" i="152"/>
  <c r="AE24" i="152"/>
  <c r="AD24" i="152"/>
  <c r="AC24" i="152"/>
  <c r="AB24" i="152"/>
  <c r="AA24" i="152"/>
  <c r="B24" i="152"/>
  <c r="CR23" i="152"/>
  <c r="CP23" i="152"/>
  <c r="BW23" i="152"/>
  <c r="BV23" i="152"/>
  <c r="BT23" i="152"/>
  <c r="BS23" i="152"/>
  <c r="AU23" i="152"/>
  <c r="AS23" i="152"/>
  <c r="AQ23" i="152"/>
  <c r="AP23" i="152"/>
  <c r="AG23" i="152"/>
  <c r="AF23" i="152"/>
  <c r="AE23" i="152"/>
  <c r="AD23" i="152"/>
  <c r="AC23" i="152"/>
  <c r="AB23" i="152"/>
  <c r="AA23" i="152"/>
  <c r="B23" i="152"/>
  <c r="AX23" i="152" s="1"/>
  <c r="CR22" i="152"/>
  <c r="CP22" i="152"/>
  <c r="BW22" i="152"/>
  <c r="BV22" i="152"/>
  <c r="BT22" i="152"/>
  <c r="BS22" i="152"/>
  <c r="AU22" i="152"/>
  <c r="AI22" i="152" s="1"/>
  <c r="AS22" i="152"/>
  <c r="AQ22" i="152"/>
  <c r="AP22" i="152"/>
  <c r="AG22" i="152"/>
  <c r="AF22" i="152"/>
  <c r="AE22" i="152"/>
  <c r="AD22" i="152"/>
  <c r="AC22" i="152"/>
  <c r="AB22" i="152"/>
  <c r="AA22" i="152"/>
  <c r="B22" i="152"/>
  <c r="CR21" i="152"/>
  <c r="CP21" i="152"/>
  <c r="BW21" i="152"/>
  <c r="BV21" i="152"/>
  <c r="BT21" i="152"/>
  <c r="BS21" i="152"/>
  <c r="AU21" i="152"/>
  <c r="AS21" i="152"/>
  <c r="AQ21" i="152"/>
  <c r="AP21" i="152"/>
  <c r="AG21" i="152"/>
  <c r="AF21" i="152"/>
  <c r="AE21" i="152"/>
  <c r="AD21" i="152"/>
  <c r="AC21" i="152"/>
  <c r="AB21" i="152"/>
  <c r="AA21" i="152"/>
  <c r="B21" i="152"/>
  <c r="AX21" i="152" s="1"/>
  <c r="CR20" i="152"/>
  <c r="CP20" i="152"/>
  <c r="BW20" i="152"/>
  <c r="BV20" i="152"/>
  <c r="BT20" i="152"/>
  <c r="BS20" i="152"/>
  <c r="AU20" i="152"/>
  <c r="AI20" i="152" s="1"/>
  <c r="AS20" i="152"/>
  <c r="AQ20" i="152"/>
  <c r="AP20" i="152"/>
  <c r="AG20" i="152"/>
  <c r="AF20" i="152"/>
  <c r="AE20" i="152"/>
  <c r="AD20" i="152"/>
  <c r="AC20" i="152"/>
  <c r="AB20" i="152"/>
  <c r="AA20" i="152"/>
  <c r="B20" i="152"/>
  <c r="AW20" i="152" s="1"/>
  <c r="CR19" i="152"/>
  <c r="CP19" i="152"/>
  <c r="BW19" i="152"/>
  <c r="BV19" i="152"/>
  <c r="BT19" i="152"/>
  <c r="BS19" i="152"/>
  <c r="AU19" i="152"/>
  <c r="AS19" i="152"/>
  <c r="AQ19" i="152"/>
  <c r="AP19" i="152"/>
  <c r="AG19" i="152"/>
  <c r="AF19" i="152"/>
  <c r="AE19" i="152"/>
  <c r="AD19" i="152"/>
  <c r="AC19" i="152"/>
  <c r="AB19" i="152"/>
  <c r="AA19" i="152"/>
  <c r="B19" i="152"/>
  <c r="AN19" i="152" s="1"/>
  <c r="CR18" i="152"/>
  <c r="CP18" i="152"/>
  <c r="BW18" i="152"/>
  <c r="BV18" i="152"/>
  <c r="BT18" i="152"/>
  <c r="BS18" i="152"/>
  <c r="AU18" i="152"/>
  <c r="AI18" i="152" s="1"/>
  <c r="AS18" i="152"/>
  <c r="AQ18" i="152"/>
  <c r="AP18" i="152"/>
  <c r="AG18" i="152"/>
  <c r="AF18" i="152"/>
  <c r="AE18" i="152"/>
  <c r="AD18" i="152"/>
  <c r="AC18" i="152"/>
  <c r="AB18" i="152"/>
  <c r="AA18" i="152"/>
  <c r="B18" i="152"/>
  <c r="CR17" i="152"/>
  <c r="CP17" i="152"/>
  <c r="BW17" i="152"/>
  <c r="BV17" i="152"/>
  <c r="BT17" i="152"/>
  <c r="BS17" i="152"/>
  <c r="AU17" i="152"/>
  <c r="AS17" i="152"/>
  <c r="AQ17" i="152"/>
  <c r="AP17" i="152"/>
  <c r="AG17" i="152"/>
  <c r="AF17" i="152"/>
  <c r="AE17" i="152"/>
  <c r="AD17" i="152"/>
  <c r="AC17" i="152"/>
  <c r="AB17" i="152"/>
  <c r="AA17" i="152"/>
  <c r="B17" i="152"/>
  <c r="CR16" i="152"/>
  <c r="CP16" i="152"/>
  <c r="BW16" i="152"/>
  <c r="BV16" i="152"/>
  <c r="BT16" i="152"/>
  <c r="BS16" i="152"/>
  <c r="BK16" i="152"/>
  <c r="AU16" i="152"/>
  <c r="AI16" i="152" s="1"/>
  <c r="AS16" i="152"/>
  <c r="AQ16" i="152"/>
  <c r="AP16" i="152"/>
  <c r="AG16" i="152"/>
  <c r="AF16" i="152"/>
  <c r="AE16" i="152"/>
  <c r="AD16" i="152"/>
  <c r="AC16" i="152"/>
  <c r="AB16" i="152"/>
  <c r="AA16" i="152"/>
  <c r="B16" i="152"/>
  <c r="AW16" i="152" s="1"/>
  <c r="CR15" i="152"/>
  <c r="CQ15" i="152" a="1"/>
  <c r="CQ15" i="152" s="1"/>
  <c r="CS15" i="152" s="1"/>
  <c r="CP15" i="152"/>
  <c r="BW15" i="152"/>
  <c r="BV15" i="152"/>
  <c r="BT15" i="152"/>
  <c r="BS15" i="152"/>
  <c r="BR15" i="152" a="1"/>
  <c r="BR15" i="152" s="1"/>
  <c r="BK15" i="152"/>
  <c r="AU15" i="152"/>
  <c r="AS15" i="152"/>
  <c r="AQ15" i="152"/>
  <c r="AP15" i="152"/>
  <c r="AG15" i="152"/>
  <c r="AF15" i="152"/>
  <c r="AE15" i="152"/>
  <c r="AD15" i="152"/>
  <c r="AC15" i="152"/>
  <c r="AB15" i="152"/>
  <c r="AA15" i="152"/>
  <c r="B15" i="152"/>
  <c r="AM15" i="152" s="1"/>
  <c r="CR14" i="152"/>
  <c r="CQ14" i="152" a="1"/>
  <c r="CQ14" i="152" s="1"/>
  <c r="CS14" i="152" s="1"/>
  <c r="CP14" i="152"/>
  <c r="BW14" i="152"/>
  <c r="BV14" i="152"/>
  <c r="BT14" i="152"/>
  <c r="BS14" i="152"/>
  <c r="BR14" i="152" a="1"/>
  <c r="BR14" i="152" s="1"/>
  <c r="BJ14" i="152"/>
  <c r="AU14" i="152"/>
  <c r="AI14" i="152" s="1"/>
  <c r="AC14" i="152"/>
  <c r="AB14" i="152"/>
  <c r="AA14" i="152"/>
  <c r="B14" i="152"/>
  <c r="AZ14" i="152" s="1"/>
  <c r="BA12" i="152"/>
  <c r="BA202" i="152" s="1"/>
  <c r="BL11" i="152"/>
  <c r="BW4" i="152"/>
  <c r="CI3" i="152"/>
  <c r="CK3" i="152" s="1"/>
  <c r="BW3" i="152"/>
  <c r="BM98" i="155" l="1"/>
  <c r="BM98" i="158"/>
  <c r="BM98" i="157"/>
  <c r="BM98" i="156"/>
  <c r="BM99" i="158"/>
  <c r="BM99" i="156"/>
  <c r="BM99" i="157"/>
  <c r="BN21" i="158"/>
  <c r="BP21" i="158" s="1"/>
  <c r="BL21" i="158"/>
  <c r="BJ22" i="158"/>
  <c r="BO20" i="158"/>
  <c r="BQ20" i="158" s="1"/>
  <c r="BR22" i="158" a="1"/>
  <c r="BR22" i="158" s="1"/>
  <c r="BU22" i="158" s="1"/>
  <c r="BK23" i="158"/>
  <c r="CR22" i="158" a="1"/>
  <c r="CR22" i="158" s="1"/>
  <c r="CT22" i="158" s="1"/>
  <c r="BO18" i="157"/>
  <c r="BQ18" i="157" s="1"/>
  <c r="BR21" i="157" a="1"/>
  <c r="BR21" i="157" s="1"/>
  <c r="BU21" i="157" s="1"/>
  <c r="BK22" i="157"/>
  <c r="CR21" i="157" a="1"/>
  <c r="CR21" i="157" s="1"/>
  <c r="CT21" i="157" s="1"/>
  <c r="BN19" i="157"/>
  <c r="BP19" i="157" s="1"/>
  <c r="BL19" i="157"/>
  <c r="BJ20" i="157"/>
  <c r="BO18" i="156"/>
  <c r="BQ18" i="156" s="1"/>
  <c r="BL19" i="156"/>
  <c r="BN19" i="156"/>
  <c r="BP19" i="156" s="1"/>
  <c r="BJ20" i="156"/>
  <c r="BR21" i="156" a="1"/>
  <c r="BR21" i="156" s="1"/>
  <c r="BU21" i="156" s="1"/>
  <c r="CR21" i="156" a="1"/>
  <c r="CR21" i="156" s="1"/>
  <c r="CT21" i="156" s="1"/>
  <c r="BK22" i="156"/>
  <c r="BM98" i="152"/>
  <c r="BM99" i="152"/>
  <c r="BM99" i="155"/>
  <c r="BL18" i="155"/>
  <c r="BJ19" i="155"/>
  <c r="BR18" i="155" a="1"/>
  <c r="BR18" i="155" s="1"/>
  <c r="BU18" i="155" s="1"/>
  <c r="BK19" i="155"/>
  <c r="CQ18" i="155" a="1"/>
  <c r="CQ18" i="155" s="1"/>
  <c r="CS18" i="155" s="1"/>
  <c r="AH163" i="152"/>
  <c r="AT127" i="152"/>
  <c r="U87" i="20"/>
  <c r="V87" i="20"/>
  <c r="S87" i="20"/>
  <c r="W87" i="20"/>
  <c r="J90" i="20"/>
  <c r="Q89" i="20"/>
  <c r="R89" i="20" s="1"/>
  <c r="O89" i="20"/>
  <c r="L89" i="20"/>
  <c r="M89" i="20" s="1"/>
  <c r="U88" i="20"/>
  <c r="P88" i="20"/>
  <c r="N88" i="20"/>
  <c r="W88" i="20"/>
  <c r="S88" i="20"/>
  <c r="T88" i="20" s="1"/>
  <c r="V88" i="20"/>
  <c r="AT155" i="152"/>
  <c r="AT122" i="152"/>
  <c r="AT152" i="152"/>
  <c r="AT153" i="152"/>
  <c r="AZ153" i="152" s="1"/>
  <c r="AT139" i="152"/>
  <c r="AH155" i="152"/>
  <c r="AT160" i="152"/>
  <c r="AT138" i="152"/>
  <c r="AT131" i="152"/>
  <c r="AT136" i="152"/>
  <c r="AH161" i="152"/>
  <c r="AT120" i="152"/>
  <c r="AT123" i="152"/>
  <c r="AW140" i="152"/>
  <c r="AH136" i="152"/>
  <c r="AW119" i="152"/>
  <c r="AH153" i="152"/>
  <c r="AT107" i="152"/>
  <c r="AH151" i="152"/>
  <c r="AH129" i="152"/>
  <c r="AO129" i="152" s="1"/>
  <c r="BA136" i="152"/>
  <c r="BA44" i="152"/>
  <c r="BA76" i="152"/>
  <c r="AN153" i="152"/>
  <c r="AO151" i="152"/>
  <c r="AJ144" i="152"/>
  <c r="AJ158" i="152"/>
  <c r="AJ160" i="152"/>
  <c r="AL144" i="152"/>
  <c r="AL158" i="152"/>
  <c r="AK160" i="152"/>
  <c r="AM144" i="152"/>
  <c r="AN151" i="152"/>
  <c r="AM158" i="152"/>
  <c r="AL160" i="152"/>
  <c r="AN144" i="152"/>
  <c r="AN158" i="152"/>
  <c r="AM160" i="152"/>
  <c r="AN160" i="152"/>
  <c r="AZ160" i="152"/>
  <c r="CQ104" i="152" a="1"/>
  <c r="CQ104" i="152" s="1"/>
  <c r="CS104" i="152" s="1"/>
  <c r="AJ140" i="152"/>
  <c r="AV151" i="152"/>
  <c r="AL140" i="152"/>
  <c r="AJ119" i="152"/>
  <c r="AL128" i="152"/>
  <c r="AN140" i="152"/>
  <c r="AX144" i="152"/>
  <c r="AW158" i="152"/>
  <c r="AV160" i="152"/>
  <c r="AY144" i="152"/>
  <c r="AY158" i="152"/>
  <c r="AW160" i="152"/>
  <c r="AV119" i="152"/>
  <c r="AX140" i="152"/>
  <c r="BU14" i="152"/>
  <c r="BU15" i="152"/>
  <c r="CQ105" i="152" a="1"/>
  <c r="CQ105" i="152" s="1"/>
  <c r="CS105" i="152" s="1"/>
  <c r="BK106" i="152"/>
  <c r="BR105" i="152" a="1"/>
  <c r="BR105" i="152" s="1"/>
  <c r="BU105" i="152" s="1"/>
  <c r="BR104" i="152" a="1"/>
  <c r="BR104" i="152" s="1"/>
  <c r="BU104" i="152" s="1"/>
  <c r="AH140" i="152"/>
  <c r="AO140" i="152" s="1"/>
  <c r="AH162" i="152"/>
  <c r="AH133" i="152"/>
  <c r="AH149" i="152"/>
  <c r="AT88" i="152"/>
  <c r="AT151" i="152"/>
  <c r="AT162" i="152"/>
  <c r="AT158" i="152"/>
  <c r="AZ158" i="152" s="1"/>
  <c r="AL106" i="152"/>
  <c r="AH124" i="152"/>
  <c r="AO124" i="152" s="1"/>
  <c r="AT147" i="152"/>
  <c r="AY160" i="152"/>
  <c r="AJ120" i="152"/>
  <c r="BA120" i="152" s="1"/>
  <c r="AL120" i="152"/>
  <c r="AM120" i="152"/>
  <c r="AH122" i="152"/>
  <c r="AH134" i="152"/>
  <c r="AW154" i="152"/>
  <c r="AM145" i="152"/>
  <c r="AH139" i="152"/>
  <c r="AH141" i="152"/>
  <c r="AN145" i="152"/>
  <c r="AJ105" i="152"/>
  <c r="AX129" i="152"/>
  <c r="AK105" i="152"/>
  <c r="AW120" i="152"/>
  <c r="AL105" i="152"/>
  <c r="AX120" i="152"/>
  <c r="AY120" i="152"/>
  <c r="AH125" i="152"/>
  <c r="AH132" i="152"/>
  <c r="AT141" i="152"/>
  <c r="AZ141" i="152" s="1"/>
  <c r="AT97" i="152"/>
  <c r="AJ111" i="152"/>
  <c r="BA111" i="152" s="1"/>
  <c r="AL111" i="152"/>
  <c r="AH113" i="152"/>
  <c r="AO113" i="152" s="1"/>
  <c r="AH130" i="152"/>
  <c r="AT148" i="152"/>
  <c r="AV105" i="152"/>
  <c r="AT113" i="152"/>
  <c r="AT117" i="152"/>
  <c r="AV162" i="152"/>
  <c r="AH123" i="152"/>
  <c r="AK144" i="152"/>
  <c r="AL156" i="152"/>
  <c r="AH146" i="152"/>
  <c r="AO146" i="152" s="1"/>
  <c r="AT156" i="152"/>
  <c r="AZ156" i="152" s="1"/>
  <c r="AT150" i="152"/>
  <c r="AT154" i="152"/>
  <c r="AW128" i="152"/>
  <c r="AH111" i="152"/>
  <c r="AX128" i="152"/>
  <c r="AW142" i="152"/>
  <c r="AT144" i="152"/>
  <c r="AT130" i="152"/>
  <c r="AH137" i="152"/>
  <c r="AO137" i="152" s="1"/>
  <c r="AX142" i="152"/>
  <c r="AT146" i="152"/>
  <c r="AX156" i="152"/>
  <c r="AY156" i="152"/>
  <c r="AH127" i="152"/>
  <c r="AL99" i="152"/>
  <c r="AJ137" i="152"/>
  <c r="BA137" i="152" s="1"/>
  <c r="AN99" i="152"/>
  <c r="AH135" i="152"/>
  <c r="AO135" i="152" s="1"/>
  <c r="AK137" i="152"/>
  <c r="AN137" i="152"/>
  <c r="AJ139" i="152"/>
  <c r="BA139" i="152" s="1"/>
  <c r="AK119" i="152"/>
  <c r="AT137" i="152"/>
  <c r="AZ137" i="152" s="1"/>
  <c r="AK139" i="152"/>
  <c r="AH143" i="152"/>
  <c r="AH157" i="152"/>
  <c r="AO157" i="152" s="1"/>
  <c r="AW102" i="152"/>
  <c r="AM119" i="152"/>
  <c r="AJ133" i="152"/>
  <c r="BA133" i="152" s="1"/>
  <c r="AN119" i="152"/>
  <c r="AK133" i="152"/>
  <c r="AT135" i="152"/>
  <c r="AH145" i="152"/>
  <c r="AO145" i="152" s="1"/>
  <c r="AH147" i="152"/>
  <c r="AW80" i="152"/>
  <c r="AX99" i="152"/>
  <c r="AT119" i="152"/>
  <c r="AK129" i="152"/>
  <c r="AL133" i="152"/>
  <c r="AJ149" i="152"/>
  <c r="BA149" i="152" s="1"/>
  <c r="AK151" i="152"/>
  <c r="AH159" i="152"/>
  <c r="AX80" i="152"/>
  <c r="AY99" i="152"/>
  <c r="AN129" i="152"/>
  <c r="AM133" i="152"/>
  <c r="AW137" i="152"/>
  <c r="AM141" i="152"/>
  <c r="AT143" i="152"/>
  <c r="AK149" i="152"/>
  <c r="AL151" i="152"/>
  <c r="AO153" i="152"/>
  <c r="AN157" i="152"/>
  <c r="AT163" i="152"/>
  <c r="AN133" i="152"/>
  <c r="AX137" i="152"/>
  <c r="AL149" i="152"/>
  <c r="AM151" i="152"/>
  <c r="AL153" i="152"/>
  <c r="AT129" i="152"/>
  <c r="AZ129" i="152" s="1"/>
  <c r="AT149" i="152"/>
  <c r="AZ149" i="152" s="1"/>
  <c r="AT157" i="152"/>
  <c r="AX119" i="152"/>
  <c r="AT125" i="152"/>
  <c r="AZ125" i="152" s="1"/>
  <c r="AT133" i="152"/>
  <c r="AZ133" i="152" s="1"/>
  <c r="AT159" i="152"/>
  <c r="AH121" i="152"/>
  <c r="AV129" i="152"/>
  <c r="AT145" i="152"/>
  <c r="AT161" i="152"/>
  <c r="AH128" i="152"/>
  <c r="AO128" i="152" s="1"/>
  <c r="AW129" i="152"/>
  <c r="AT121" i="152"/>
  <c r="AY129" i="152"/>
  <c r="AH138" i="152"/>
  <c r="AW151" i="152"/>
  <c r="AV145" i="152"/>
  <c r="AY151" i="152"/>
  <c r="AJ128" i="152"/>
  <c r="BA128" i="152" s="1"/>
  <c r="AW145" i="152"/>
  <c r="AH158" i="152"/>
  <c r="AH126" i="152"/>
  <c r="AK128" i="152"/>
  <c r="AH144" i="152"/>
  <c r="AO144" i="152" s="1"/>
  <c r="AH156" i="152"/>
  <c r="AO156" i="152" s="1"/>
  <c r="AH148" i="152"/>
  <c r="AO148" i="152" s="1"/>
  <c r="AH120" i="152"/>
  <c r="AO120" i="152" s="1"/>
  <c r="AM128" i="152"/>
  <c r="AH150" i="152"/>
  <c r="AT128" i="152"/>
  <c r="AT132" i="152"/>
  <c r="AZ132" i="152" s="1"/>
  <c r="AT140" i="152"/>
  <c r="AZ140" i="152" s="1"/>
  <c r="AH152" i="152"/>
  <c r="AO152" i="152" s="1"/>
  <c r="AJ156" i="152"/>
  <c r="BA156" i="152" s="1"/>
  <c r="AT91" i="152"/>
  <c r="AH96" i="152"/>
  <c r="AO96" i="152" s="1"/>
  <c r="AT99" i="152"/>
  <c r="AZ99" i="152" s="1"/>
  <c r="AH117" i="152"/>
  <c r="AO117" i="152" s="1"/>
  <c r="AT101" i="152"/>
  <c r="AH106" i="152"/>
  <c r="AM106" i="152"/>
  <c r="AH100" i="152"/>
  <c r="AO100" i="152" s="1"/>
  <c r="AH97" i="152"/>
  <c r="AT103" i="152"/>
  <c r="AZ103" i="152" s="1"/>
  <c r="AK112" i="152"/>
  <c r="AT100" i="152"/>
  <c r="AZ100" i="152" s="1"/>
  <c r="AV103" i="152"/>
  <c r="AY103" i="152"/>
  <c r="AN118" i="152"/>
  <c r="AH102" i="152"/>
  <c r="AK104" i="152"/>
  <c r="AV107" i="152"/>
  <c r="AT109" i="152"/>
  <c r="AZ109" i="152" s="1"/>
  <c r="AT104" i="152"/>
  <c r="AZ107" i="152"/>
  <c r="AH103" i="152"/>
  <c r="AO103" i="152" s="1"/>
  <c r="AT111" i="152"/>
  <c r="AJ91" i="152"/>
  <c r="BA91" i="152" s="1"/>
  <c r="AH115" i="152"/>
  <c r="AO115" i="152" s="1"/>
  <c r="AX75" i="152"/>
  <c r="AJ113" i="152"/>
  <c r="BA113" i="152" s="1"/>
  <c r="AM103" i="152"/>
  <c r="AH108" i="152"/>
  <c r="AO108" i="152" s="1"/>
  <c r="AH99" i="152"/>
  <c r="AO99" i="152" s="1"/>
  <c r="AW106" i="152"/>
  <c r="AX106" i="152"/>
  <c r="AH105" i="152"/>
  <c r="AY106" i="152"/>
  <c r="AH110" i="152"/>
  <c r="AT96" i="152"/>
  <c r="AZ96" i="152" s="1"/>
  <c r="AT108" i="152"/>
  <c r="AZ108" i="152" s="1"/>
  <c r="AH112" i="152"/>
  <c r="AW96" i="152"/>
  <c r="AT110" i="152"/>
  <c r="AX96" i="152"/>
  <c r="AT102" i="152"/>
  <c r="AZ102" i="152" s="1"/>
  <c r="AY96" i="152"/>
  <c r="AT105" i="152"/>
  <c r="AZ105" i="152" s="1"/>
  <c r="AH107" i="152"/>
  <c r="AO107" i="152" s="1"/>
  <c r="AH114" i="152"/>
  <c r="AO114" i="152" s="1"/>
  <c r="AT87" i="152"/>
  <c r="AZ87" i="152" s="1"/>
  <c r="AH98" i="152"/>
  <c r="AO98" i="152" s="1"/>
  <c r="AH116" i="152"/>
  <c r="AO116" i="152" s="1"/>
  <c r="AH118" i="152"/>
  <c r="AO118" i="152" s="1"/>
  <c r="AH101" i="152"/>
  <c r="AO101" i="152" s="1"/>
  <c r="AT114" i="152"/>
  <c r="AT98" i="152"/>
  <c r="AZ98" i="152" s="1"/>
  <c r="AH109" i="152"/>
  <c r="AO109" i="152" s="1"/>
  <c r="AH104" i="152"/>
  <c r="AO104" i="152" s="1"/>
  <c r="AT116" i="152"/>
  <c r="AZ116" i="152" s="1"/>
  <c r="AT118" i="152"/>
  <c r="AH94" i="152"/>
  <c r="AH88" i="152"/>
  <c r="AO88" i="152" s="1"/>
  <c r="AH90" i="152"/>
  <c r="AO90" i="152" s="1"/>
  <c r="AT90" i="152"/>
  <c r="AZ90" i="152" s="1"/>
  <c r="AK87" i="152"/>
  <c r="AL87" i="152"/>
  <c r="AM87" i="152"/>
  <c r="AT95" i="152"/>
  <c r="AT89" i="152"/>
  <c r="AZ89" i="152" s="1"/>
  <c r="AK91" i="152"/>
  <c r="AJ87" i="152"/>
  <c r="BA87" i="152" s="1"/>
  <c r="AN87" i="152"/>
  <c r="AM78" i="152"/>
  <c r="AK81" i="152"/>
  <c r="AT75" i="152"/>
  <c r="AZ75" i="152" s="1"/>
  <c r="AH93" i="152"/>
  <c r="AX81" i="152"/>
  <c r="AX87" i="152"/>
  <c r="AW75" i="152"/>
  <c r="AY81" i="152"/>
  <c r="AH89" i="152"/>
  <c r="AH95" i="152"/>
  <c r="AO95" i="152" s="1"/>
  <c r="AT80" i="152"/>
  <c r="AZ80" i="152" s="1"/>
  <c r="AH92" i="152"/>
  <c r="AO92" i="152" s="1"/>
  <c r="AT92" i="152"/>
  <c r="AZ92" i="152" s="1"/>
  <c r="AH79" i="152"/>
  <c r="AH82" i="152"/>
  <c r="AO82" i="152" s="1"/>
  <c r="AT85" i="152"/>
  <c r="AZ85" i="152" s="1"/>
  <c r="AH91" i="152"/>
  <c r="AT78" i="152"/>
  <c r="AZ78" i="152" s="1"/>
  <c r="AH21" i="152"/>
  <c r="AO21" i="152" s="1"/>
  <c r="AH66" i="152"/>
  <c r="AO66" i="152" s="1"/>
  <c r="AH77" i="152"/>
  <c r="AO77" i="152" s="1"/>
  <c r="AL83" i="152"/>
  <c r="AM83" i="152"/>
  <c r="AN83" i="152"/>
  <c r="AX83" i="152"/>
  <c r="AH30" i="152"/>
  <c r="AO30" i="152" s="1"/>
  <c r="AM76" i="152"/>
  <c r="AH85" i="152"/>
  <c r="AO85" i="152" s="1"/>
  <c r="AN76" i="152"/>
  <c r="AH74" i="152"/>
  <c r="AH84" i="152"/>
  <c r="AO84" i="152" s="1"/>
  <c r="AT81" i="152"/>
  <c r="AH71" i="152"/>
  <c r="AO71" i="152" s="1"/>
  <c r="AH80" i="152"/>
  <c r="AT23" i="152"/>
  <c r="AZ23" i="152" s="1"/>
  <c r="AT74" i="152"/>
  <c r="AZ74" i="152" s="1"/>
  <c r="AT84" i="152"/>
  <c r="AZ84" i="152" s="1"/>
  <c r="AH83" i="152"/>
  <c r="AO83" i="152" s="1"/>
  <c r="AV84" i="152"/>
  <c r="AV39" i="152"/>
  <c r="AT77" i="152"/>
  <c r="AZ77" i="152" s="1"/>
  <c r="AH76" i="152"/>
  <c r="AO76" i="152" s="1"/>
  <c r="AV80" i="152"/>
  <c r="AH86" i="152"/>
  <c r="AT83" i="152"/>
  <c r="AZ83" i="152" s="1"/>
  <c r="AT73" i="152"/>
  <c r="AZ73" i="152" s="1"/>
  <c r="AK76" i="152"/>
  <c r="AL76" i="152"/>
  <c r="AT70" i="152"/>
  <c r="AZ70" i="152" s="1"/>
  <c r="AT76" i="152"/>
  <c r="AZ76" i="152" s="1"/>
  <c r="AT79" i="152"/>
  <c r="AZ79" i="152" s="1"/>
  <c r="AH75" i="152"/>
  <c r="AO75" i="152" s="1"/>
  <c r="AT82" i="152"/>
  <c r="AZ82" i="152" s="1"/>
  <c r="AH72" i="152"/>
  <c r="AO72" i="152" s="1"/>
  <c r="AT72" i="152"/>
  <c r="AZ72" i="152" s="1"/>
  <c r="AH78" i="152"/>
  <c r="AO78" i="152" s="1"/>
  <c r="AH81" i="152"/>
  <c r="AO81" i="152" s="1"/>
  <c r="AT57" i="152"/>
  <c r="AZ57" i="152" s="1"/>
  <c r="AT65" i="152"/>
  <c r="AZ65" i="152" s="1"/>
  <c r="AT71" i="152"/>
  <c r="AZ71" i="152" s="1"/>
  <c r="AW65" i="152"/>
  <c r="AX65" i="152"/>
  <c r="AH73" i="152"/>
  <c r="AY65" i="152"/>
  <c r="AH70" i="152"/>
  <c r="AO70" i="152" s="1"/>
  <c r="AX67" i="152"/>
  <c r="AY67" i="152"/>
  <c r="AL39" i="152"/>
  <c r="AH55" i="152"/>
  <c r="AO55" i="152" s="1"/>
  <c r="AT69" i="152"/>
  <c r="AZ69" i="152" s="1"/>
  <c r="AH68" i="152"/>
  <c r="AO68" i="152" s="1"/>
  <c r="AH56" i="152"/>
  <c r="AO56" i="152" s="1"/>
  <c r="AT59" i="152"/>
  <c r="AZ59" i="152" s="1"/>
  <c r="AH64" i="152"/>
  <c r="AO64" i="152" s="1"/>
  <c r="AL68" i="152"/>
  <c r="AT56" i="152"/>
  <c r="AZ56" i="152" s="1"/>
  <c r="AT64" i="152"/>
  <c r="AZ64" i="152" s="1"/>
  <c r="AH67" i="152"/>
  <c r="AO67" i="152" s="1"/>
  <c r="AH58" i="152"/>
  <c r="AO58" i="152" s="1"/>
  <c r="AT61" i="152"/>
  <c r="AZ61" i="152" s="1"/>
  <c r="AT67" i="152"/>
  <c r="AZ67" i="152" s="1"/>
  <c r="AT46" i="152"/>
  <c r="AZ46" i="152" s="1"/>
  <c r="AH63" i="152"/>
  <c r="AO63" i="152" s="1"/>
  <c r="AW67" i="152"/>
  <c r="AX39" i="152"/>
  <c r="AT55" i="152"/>
  <c r="AZ55" i="152" s="1"/>
  <c r="AH69" i="152"/>
  <c r="AO69" i="152" s="1"/>
  <c r="AH49" i="152"/>
  <c r="AO49" i="152" s="1"/>
  <c r="AM66" i="152"/>
  <c r="AH65" i="152"/>
  <c r="AO65" i="152" s="1"/>
  <c r="AT66" i="152"/>
  <c r="AZ66" i="152" s="1"/>
  <c r="AX19" i="152"/>
  <c r="AT24" i="152"/>
  <c r="AZ24" i="152" s="1"/>
  <c r="AV19" i="152"/>
  <c r="AT15" i="152"/>
  <c r="AZ15" i="152" s="1"/>
  <c r="AT51" i="152"/>
  <c r="AZ51" i="152" s="1"/>
  <c r="AT18" i="152"/>
  <c r="AZ18" i="152" s="1"/>
  <c r="AT48" i="152"/>
  <c r="AZ48" i="152" s="1"/>
  <c r="AH53" i="152"/>
  <c r="AO53" i="152" s="1"/>
  <c r="AT53" i="152"/>
  <c r="AZ53" i="152" s="1"/>
  <c r="AT58" i="152"/>
  <c r="AZ58" i="152" s="1"/>
  <c r="AJ19" i="152"/>
  <c r="BA19" i="152" s="1"/>
  <c r="AK19" i="152"/>
  <c r="AL19" i="152"/>
  <c r="AM19" i="152"/>
  <c r="AV51" i="152"/>
  <c r="AY52" i="152"/>
  <c r="AK60" i="152"/>
  <c r="AH57" i="152"/>
  <c r="AO57" i="152" s="1"/>
  <c r="AK31" i="152"/>
  <c r="AH59" i="152"/>
  <c r="AO59" i="152" s="1"/>
  <c r="AH50" i="152"/>
  <c r="AO50" i="152" s="1"/>
  <c r="AT28" i="152"/>
  <c r="AZ28" i="152" s="1"/>
  <c r="AJ39" i="152"/>
  <c r="BA39" i="152" s="1"/>
  <c r="AT20" i="152"/>
  <c r="AZ20" i="152" s="1"/>
  <c r="AK39" i="152"/>
  <c r="AT42" i="152"/>
  <c r="AZ42" i="152" s="1"/>
  <c r="AK56" i="152"/>
  <c r="AH33" i="152"/>
  <c r="AO33" i="152" s="1"/>
  <c r="AN39" i="152"/>
  <c r="AT50" i="152"/>
  <c r="AZ50" i="152" s="1"/>
  <c r="AW59" i="152"/>
  <c r="AX59" i="152"/>
  <c r="AH52" i="152"/>
  <c r="AO52" i="152" s="1"/>
  <c r="AH61" i="152"/>
  <c r="AO61" i="152" s="1"/>
  <c r="AT52" i="152"/>
  <c r="AZ52" i="152" s="1"/>
  <c r="AH32" i="152"/>
  <c r="AO32" i="152" s="1"/>
  <c r="AL15" i="152"/>
  <c r="AK35" i="152"/>
  <c r="AH51" i="152"/>
  <c r="AO51" i="152" s="1"/>
  <c r="AH60" i="152"/>
  <c r="AO60" i="152" s="1"/>
  <c r="AT43" i="152"/>
  <c r="AZ43" i="152" s="1"/>
  <c r="AH54" i="152"/>
  <c r="AO54" i="152" s="1"/>
  <c r="AT63" i="152"/>
  <c r="AZ63" i="152" s="1"/>
  <c r="AM60" i="152"/>
  <c r="AT37" i="152"/>
  <c r="AZ37" i="152" s="1"/>
  <c r="AL54" i="152"/>
  <c r="AN60" i="152"/>
  <c r="AT40" i="152"/>
  <c r="AZ40" i="152" s="1"/>
  <c r="AT54" i="152"/>
  <c r="AZ54" i="152" s="1"/>
  <c r="AH47" i="152"/>
  <c r="AO47" i="152" s="1"/>
  <c r="AT16" i="152"/>
  <c r="AZ16" i="152" s="1"/>
  <c r="AH44" i="152"/>
  <c r="AO44" i="152" s="1"/>
  <c r="AT22" i="152"/>
  <c r="AZ22" i="152" s="1"/>
  <c r="AT30" i="152"/>
  <c r="AZ30" i="152" s="1"/>
  <c r="AH41" i="152"/>
  <c r="AO41" i="152" s="1"/>
  <c r="AT44" i="152"/>
  <c r="AZ44" i="152" s="1"/>
  <c r="AT29" i="152"/>
  <c r="AZ29" i="152" s="1"/>
  <c r="AW49" i="152"/>
  <c r="AW32" i="152"/>
  <c r="AX49" i="152"/>
  <c r="AH17" i="152"/>
  <c r="AO17" i="152" s="1"/>
  <c r="AT26" i="152"/>
  <c r="AZ26" i="152" s="1"/>
  <c r="AH34" i="152"/>
  <c r="AO34" i="152" s="1"/>
  <c r="AH48" i="152"/>
  <c r="AO48" i="152" s="1"/>
  <c r="AH20" i="152"/>
  <c r="AO20" i="152" s="1"/>
  <c r="AT32" i="152"/>
  <c r="AZ32" i="152" s="1"/>
  <c r="AH45" i="152"/>
  <c r="AO45" i="152" s="1"/>
  <c r="AT34" i="152"/>
  <c r="AZ34" i="152" s="1"/>
  <c r="AH42" i="152"/>
  <c r="AO42" i="152" s="1"/>
  <c r="AT45" i="152"/>
  <c r="AZ45" i="152" s="1"/>
  <c r="AH27" i="152"/>
  <c r="AO27" i="152" s="1"/>
  <c r="AM31" i="152"/>
  <c r="AW35" i="152"/>
  <c r="AT21" i="152"/>
  <c r="AZ21" i="152" s="1"/>
  <c r="AT31" i="152"/>
  <c r="AZ31" i="152" s="1"/>
  <c r="AH37" i="152"/>
  <c r="AO37" i="152" s="1"/>
  <c r="AJ27" i="152"/>
  <c r="BA27" i="152" s="1"/>
  <c r="AV31" i="152"/>
  <c r="AL27" i="152"/>
  <c r="AX31" i="152"/>
  <c r="AL37" i="152"/>
  <c r="AM27" i="152"/>
  <c r="AN37" i="152"/>
  <c r="AH40" i="152"/>
  <c r="AO40" i="152" s="1"/>
  <c r="AT41" i="152"/>
  <c r="AZ41" i="152" s="1"/>
  <c r="AT47" i="152"/>
  <c r="AZ47" i="152" s="1"/>
  <c r="AN27" i="152"/>
  <c r="AV41" i="152"/>
  <c r="AT17" i="152"/>
  <c r="AZ17" i="152" s="1"/>
  <c r="AT27" i="152"/>
  <c r="AZ27" i="152" s="1"/>
  <c r="AW41" i="152"/>
  <c r="AW24" i="152"/>
  <c r="AX41" i="152"/>
  <c r="BL14" i="152"/>
  <c r="AK27" i="152"/>
  <c r="AJ23" i="152"/>
  <c r="BA23" i="152" s="1"/>
  <c r="AH26" i="152"/>
  <c r="AO26" i="152" s="1"/>
  <c r="AY41" i="152"/>
  <c r="AK23" i="152"/>
  <c r="AV27" i="152"/>
  <c r="AW37" i="152"/>
  <c r="AL23" i="152"/>
  <c r="AX27" i="152"/>
  <c r="AY37" i="152"/>
  <c r="AH16" i="152"/>
  <c r="AO16" i="152" s="1"/>
  <c r="AH19" i="152"/>
  <c r="AO19" i="152" s="1"/>
  <c r="AM23" i="152"/>
  <c r="AT33" i="152"/>
  <c r="AZ33" i="152" s="1"/>
  <c r="AH36" i="152"/>
  <c r="AO36" i="152" s="1"/>
  <c r="AH43" i="152"/>
  <c r="AO43" i="152" s="1"/>
  <c r="AH46" i="152"/>
  <c r="AO46" i="152" s="1"/>
  <c r="AN23" i="152"/>
  <c r="AH29" i="152"/>
  <c r="AO29" i="152" s="1"/>
  <c r="AW40" i="152"/>
  <c r="AH22" i="152"/>
  <c r="AO22" i="152" s="1"/>
  <c r="AX40" i="152"/>
  <c r="AV23" i="152"/>
  <c r="AH35" i="152"/>
  <c r="AO35" i="152" s="1"/>
  <c r="AT49" i="152"/>
  <c r="AZ49" i="152" s="1"/>
  <c r="AT36" i="152"/>
  <c r="AZ36" i="152" s="1"/>
  <c r="AT39" i="152"/>
  <c r="AZ39" i="152" s="1"/>
  <c r="AJ15" i="152"/>
  <c r="BA15" i="152" s="1"/>
  <c r="AT19" i="152"/>
  <c r="AZ19" i="152" s="1"/>
  <c r="AH25" i="152"/>
  <c r="AO25" i="152" s="1"/>
  <c r="AJ35" i="152"/>
  <c r="BA35" i="152" s="1"/>
  <c r="AN15" i="152"/>
  <c r="AH18" i="152"/>
  <c r="AO18" i="152" s="1"/>
  <c r="AL35" i="152"/>
  <c r="AH28" i="152"/>
  <c r="AO28" i="152" s="1"/>
  <c r="AM35" i="152"/>
  <c r="AH38" i="152"/>
  <c r="AO38" i="152" s="1"/>
  <c r="AT25" i="152"/>
  <c r="AZ25" i="152" s="1"/>
  <c r="AN35" i="152"/>
  <c r="AT35" i="152"/>
  <c r="AZ35" i="152" s="1"/>
  <c r="AK42" i="152"/>
  <c r="AV15" i="152"/>
  <c r="AJ31" i="152"/>
  <c r="BA31" i="152" s="1"/>
  <c r="AN42" i="152"/>
  <c r="AX15" i="152"/>
  <c r="AX48" i="152"/>
  <c r="AL31" i="152"/>
  <c r="AT38" i="152"/>
  <c r="AZ38" i="152" s="1"/>
  <c r="AX45" i="152"/>
  <c r="AH24" i="152"/>
  <c r="AO24" i="152" s="1"/>
  <c r="AY35" i="152"/>
  <c r="AV35" i="152"/>
  <c r="AW39" i="152"/>
  <c r="AK113" i="152"/>
  <c r="AJ118" i="152"/>
  <c r="BA118" i="152" s="1"/>
  <c r="AJ157" i="152"/>
  <c r="BA157" i="152" s="1"/>
  <c r="AL43" i="152"/>
  <c r="AJ54" i="152"/>
  <c r="BA54" i="152" s="1"/>
  <c r="AJ68" i="152"/>
  <c r="BA68" i="152" s="1"/>
  <c r="AK118" i="152"/>
  <c r="AK141" i="152"/>
  <c r="AL157" i="152"/>
  <c r="AK54" i="152"/>
  <c r="AK68" i="152"/>
  <c r="AJ78" i="152"/>
  <c r="BA78" i="152" s="1"/>
  <c r="AM90" i="152"/>
  <c r="AL118" i="152"/>
  <c r="AY119" i="152"/>
  <c r="AL141" i="152"/>
  <c r="AM157" i="152"/>
  <c r="AM54" i="152"/>
  <c r="AM68" i="152"/>
  <c r="AN78" i="152"/>
  <c r="AX105" i="152"/>
  <c r="AN141" i="152"/>
  <c r="AW153" i="152"/>
  <c r="AW18" i="152"/>
  <c r="AV30" i="152"/>
  <c r="AK17" i="152"/>
  <c r="AK21" i="152"/>
  <c r="AJ25" i="152"/>
  <c r="BA25" i="152" s="1"/>
  <c r="AJ29" i="152"/>
  <c r="BA29" i="152" s="1"/>
  <c r="AW30" i="152"/>
  <c r="AN54" i="152"/>
  <c r="AZ113" i="152"/>
  <c r="AV146" i="152"/>
  <c r="AX153" i="152"/>
  <c r="AZ157" i="152"/>
  <c r="AL17" i="152"/>
  <c r="AL21" i="152"/>
  <c r="AK25" i="152"/>
  <c r="AK29" i="152"/>
  <c r="AX43" i="152"/>
  <c r="AJ46" i="152"/>
  <c r="BA46" i="152" s="1"/>
  <c r="AK50" i="152"/>
  <c r="AW86" i="152"/>
  <c r="AO93" i="152"/>
  <c r="AV113" i="152"/>
  <c r="AK125" i="152"/>
  <c r="AW146" i="152"/>
  <c r="AX150" i="152"/>
  <c r="AJ21" i="152"/>
  <c r="BA21" i="152" s="1"/>
  <c r="AM17" i="152"/>
  <c r="AM21" i="152"/>
  <c r="AL25" i="152"/>
  <c r="AL29" i="152"/>
  <c r="AJ33" i="152"/>
  <c r="BA33" i="152" s="1"/>
  <c r="AY43" i="152"/>
  <c r="AK46" i="152"/>
  <c r="AL50" i="152"/>
  <c r="AX86" i="152"/>
  <c r="AJ93" i="152"/>
  <c r="BA93" i="152" s="1"/>
  <c r="AN121" i="152"/>
  <c r="AL125" i="152"/>
  <c r="AO134" i="152"/>
  <c r="AX146" i="152"/>
  <c r="AJ152" i="152"/>
  <c r="BA152" i="152" s="1"/>
  <c r="AW22" i="152"/>
  <c r="AN17" i="152"/>
  <c r="AN21" i="152"/>
  <c r="AM25" i="152"/>
  <c r="AM29" i="152"/>
  <c r="AK33" i="152"/>
  <c r="AJ37" i="152"/>
  <c r="BA37" i="152" s="1"/>
  <c r="AL46" i="152"/>
  <c r="AM50" i="152"/>
  <c r="AV78" i="152"/>
  <c r="AW90" i="152"/>
  <c r="AK93" i="152"/>
  <c r="AO121" i="152"/>
  <c r="AM125" i="152"/>
  <c r="AJ127" i="152"/>
  <c r="BA127" i="152" s="1"/>
  <c r="AZ130" i="152"/>
  <c r="AJ134" i="152"/>
  <c r="BA134" i="152" s="1"/>
  <c r="AJ143" i="152"/>
  <c r="BA143" i="152" s="1"/>
  <c r="AK152" i="152"/>
  <c r="AX157" i="152"/>
  <c r="AN25" i="152"/>
  <c r="AN29" i="152"/>
  <c r="AL33" i="152"/>
  <c r="AK37" i="152"/>
  <c r="AJ42" i="152"/>
  <c r="BA42" i="152" s="1"/>
  <c r="AM46" i="152"/>
  <c r="AN50" i="152"/>
  <c r="AJ60" i="152"/>
  <c r="BA60" i="152" s="1"/>
  <c r="AW78" i="152"/>
  <c r="AX90" i="152"/>
  <c r="AL93" i="152"/>
  <c r="AJ104" i="152"/>
  <c r="BA104" i="152" s="1"/>
  <c r="AJ112" i="152"/>
  <c r="BA112" i="152" s="1"/>
  <c r="AW118" i="152"/>
  <c r="AK127" i="152"/>
  <c r="AK134" i="152"/>
  <c r="AK143" i="152"/>
  <c r="AL152" i="152"/>
  <c r="AO161" i="152"/>
  <c r="AW26" i="152"/>
  <c r="AM33" i="152"/>
  <c r="AN46" i="152"/>
  <c r="AX78" i="152"/>
  <c r="AM93" i="152"/>
  <c r="AV115" i="152"/>
  <c r="AL127" i="152"/>
  <c r="AW130" i="152"/>
  <c r="AL134" i="152"/>
  <c r="AW141" i="152"/>
  <c r="AM152" i="152"/>
  <c r="AJ17" i="152"/>
  <c r="BA17" i="152" s="1"/>
  <c r="AN33" i="152"/>
  <c r="AM37" i="152"/>
  <c r="AJ81" i="152"/>
  <c r="BA81" i="152" s="1"/>
  <c r="AN93" i="152"/>
  <c r="AL112" i="152"/>
  <c r="AW115" i="152"/>
  <c r="AX130" i="152"/>
  <c r="AM134" i="152"/>
  <c r="AX141" i="152"/>
  <c r="AN152" i="152"/>
  <c r="AK161" i="152"/>
  <c r="AV17" i="152"/>
  <c r="AV21" i="152"/>
  <c r="AK117" i="152"/>
  <c r="AN134" i="152"/>
  <c r="AL161" i="152"/>
  <c r="AJ41" i="152"/>
  <c r="BA41" i="152" s="1"/>
  <c r="AL81" i="152"/>
  <c r="AL117" i="152"/>
  <c r="AW121" i="152"/>
  <c r="AW125" i="152"/>
  <c r="AM161" i="152"/>
  <c r="AX25" i="152"/>
  <c r="AK41" i="152"/>
  <c r="AO80" i="152"/>
  <c r="AM81" i="152"/>
  <c r="AJ103" i="152"/>
  <c r="BA103" i="152" s="1"/>
  <c r="AM117" i="152"/>
  <c r="AX121" i="152"/>
  <c r="AX125" i="152"/>
  <c r="AN161" i="152"/>
  <c r="AV33" i="152"/>
  <c r="AL41" i="152"/>
  <c r="AV46" i="152"/>
  <c r="AK103" i="152"/>
  <c r="AW107" i="152"/>
  <c r="AY125" i="152"/>
  <c r="AJ129" i="152"/>
  <c r="BA129" i="152" s="1"/>
  <c r="AZ152" i="152"/>
  <c r="AX17" i="152"/>
  <c r="AV25" i="152"/>
  <c r="AK15" i="152"/>
  <c r="AW33" i="152"/>
  <c r="AV37" i="152"/>
  <c r="AW46" i="152"/>
  <c r="AJ56" i="152"/>
  <c r="BA56" i="152" s="1"/>
  <c r="AJ66" i="152"/>
  <c r="BA66" i="152" s="1"/>
  <c r="AX77" i="152"/>
  <c r="AX93" i="152"/>
  <c r="AK99" i="152"/>
  <c r="AL103" i="152"/>
  <c r="AV29" i="152"/>
  <c r="AX33" i="152"/>
  <c r="AX46" i="152"/>
  <c r="AL129" i="152"/>
  <c r="AW134" i="152"/>
  <c r="AI151" i="152"/>
  <c r="AW152" i="152"/>
  <c r="AV22" i="152"/>
  <c r="AV96" i="152"/>
  <c r="AX134" i="152"/>
  <c r="AX152" i="152"/>
  <c r="AV161" i="152"/>
  <c r="AI119" i="152"/>
  <c r="AN69" i="152"/>
  <c r="AM69" i="152"/>
  <c r="AL69" i="152"/>
  <c r="AK69" i="152"/>
  <c r="AJ69" i="152"/>
  <c r="BA69" i="152" s="1"/>
  <c r="AW69" i="152"/>
  <c r="AX69" i="152"/>
  <c r="AY69" i="152"/>
  <c r="AV69" i="152"/>
  <c r="AO136" i="152"/>
  <c r="AN136" i="152"/>
  <c r="AM136" i="152"/>
  <c r="AZ136" i="152"/>
  <c r="AY136" i="152"/>
  <c r="AX136" i="152"/>
  <c r="AK136" i="152"/>
  <c r="AW136" i="152"/>
  <c r="AV136" i="152"/>
  <c r="AL136" i="152"/>
  <c r="BK17" i="152"/>
  <c r="CQ16" i="152" a="1"/>
  <c r="CQ16" i="152" s="1"/>
  <c r="CS16" i="152" s="1"/>
  <c r="BR16" i="152" a="1"/>
  <c r="BR16" i="152" s="1"/>
  <c r="BU16" i="152" s="1"/>
  <c r="AY44" i="152"/>
  <c r="AX44" i="152"/>
  <c r="AW44" i="152"/>
  <c r="AV44" i="152"/>
  <c r="AN44" i="152"/>
  <c r="AM44" i="152"/>
  <c r="AL44" i="152"/>
  <c r="AK44" i="152"/>
  <c r="AY72" i="152"/>
  <c r="AX72" i="152"/>
  <c r="AW72" i="152"/>
  <c r="AV72" i="152"/>
  <c r="AN72" i="152"/>
  <c r="AM72" i="152"/>
  <c r="AL72" i="152"/>
  <c r="AK72" i="152"/>
  <c r="AJ72" i="152"/>
  <c r="BA72" i="152" s="1"/>
  <c r="BJ15" i="152"/>
  <c r="AT86" i="152"/>
  <c r="AZ86" i="152" s="1"/>
  <c r="AI38" i="152"/>
  <c r="AV38" i="152"/>
  <c r="AV157" i="152"/>
  <c r="AN71" i="152"/>
  <c r="AM71" i="152"/>
  <c r="AL71" i="152"/>
  <c r="AK71" i="152"/>
  <c r="AJ71" i="152"/>
  <c r="BA71" i="152" s="1"/>
  <c r="AY71" i="152"/>
  <c r="AX71" i="152"/>
  <c r="AW71" i="152"/>
  <c r="AV71" i="152"/>
  <c r="CF14" i="152"/>
  <c r="AI36" i="152"/>
  <c r="AV36" i="152"/>
  <c r="AV90" i="152"/>
  <c r="AN63" i="152"/>
  <c r="AM63" i="152"/>
  <c r="AL63" i="152"/>
  <c r="AK63" i="152"/>
  <c r="AJ63" i="152"/>
  <c r="BA63" i="152" s="1"/>
  <c r="AY63" i="152"/>
  <c r="AX63" i="152"/>
  <c r="AW63" i="152"/>
  <c r="AV63" i="152"/>
  <c r="AV40" i="152"/>
  <c r="AN40" i="152"/>
  <c r="AJ40" i="152"/>
  <c r="BA40" i="152" s="1"/>
  <c r="AM40" i="152"/>
  <c r="AL40" i="152"/>
  <c r="AK40" i="152"/>
  <c r="AW101" i="152"/>
  <c r="AV101" i="152"/>
  <c r="AY101" i="152"/>
  <c r="AX101" i="152"/>
  <c r="AN101" i="152"/>
  <c r="AM101" i="152"/>
  <c r="AL101" i="152"/>
  <c r="AK101" i="152"/>
  <c r="AJ101" i="152"/>
  <c r="BA101" i="152" s="1"/>
  <c r="AZ101" i="152"/>
  <c r="AV20" i="152"/>
  <c r="AH15" i="152"/>
  <c r="AO15" i="152" s="1"/>
  <c r="AV18" i="152"/>
  <c r="AV26" i="152"/>
  <c r="AH23" i="152"/>
  <c r="AO23" i="152" s="1"/>
  <c r="AH31" i="152"/>
  <c r="AO31" i="152" s="1"/>
  <c r="AT124" i="152"/>
  <c r="AZ124" i="152" s="1"/>
  <c r="AV28" i="152"/>
  <c r="AH62" i="152"/>
  <c r="AO62" i="152" s="1"/>
  <c r="AY70" i="152"/>
  <c r="AX70" i="152"/>
  <c r="AW70" i="152"/>
  <c r="AV70" i="152"/>
  <c r="AN70" i="152"/>
  <c r="AM70" i="152"/>
  <c r="AL70" i="152"/>
  <c r="AK70" i="152"/>
  <c r="AJ70" i="152"/>
  <c r="BA70" i="152" s="1"/>
  <c r="AI34" i="152"/>
  <c r="AV34" i="152"/>
  <c r="AI41" i="152"/>
  <c r="AM148" i="152"/>
  <c r="AK148" i="152"/>
  <c r="AN148" i="152"/>
  <c r="AZ148" i="152"/>
  <c r="AY148" i="152"/>
  <c r="AX148" i="152"/>
  <c r="AW148" i="152"/>
  <c r="AV148" i="152"/>
  <c r="AL148" i="152"/>
  <c r="AJ148" i="152"/>
  <c r="BA148" i="152" s="1"/>
  <c r="AH39" i="152"/>
  <c r="AO39" i="152" s="1"/>
  <c r="AV53" i="152"/>
  <c r="AT93" i="152"/>
  <c r="AZ93" i="152" s="1"/>
  <c r="AV16" i="152"/>
  <c r="AV24" i="152"/>
  <c r="AV32" i="152"/>
  <c r="AN61" i="152"/>
  <c r="AM61" i="152"/>
  <c r="AL61" i="152"/>
  <c r="AK61" i="152"/>
  <c r="AJ61" i="152"/>
  <c r="BA61" i="152" s="1"/>
  <c r="AX61" i="152"/>
  <c r="AW61" i="152"/>
  <c r="AY61" i="152"/>
  <c r="AV61" i="152"/>
  <c r="AM131" i="152"/>
  <c r="AK131" i="152"/>
  <c r="AJ131" i="152"/>
  <c r="BA131" i="152" s="1"/>
  <c r="AZ131" i="152"/>
  <c r="AY131" i="152"/>
  <c r="AX131" i="152"/>
  <c r="AW131" i="152"/>
  <c r="AV131" i="152"/>
  <c r="AN131" i="152"/>
  <c r="AL131" i="152"/>
  <c r="AX22" i="152"/>
  <c r="AX24" i="152"/>
  <c r="AX28" i="152"/>
  <c r="AX30" i="152"/>
  <c r="AX32" i="152"/>
  <c r="AW34" i="152"/>
  <c r="AW36" i="152"/>
  <c r="AW38" i="152"/>
  <c r="AV49" i="152"/>
  <c r="AX53" i="152"/>
  <c r="AV75" i="152"/>
  <c r="AX108" i="152"/>
  <c r="AV108" i="152"/>
  <c r="AL108" i="152"/>
  <c r="AK108" i="152"/>
  <c r="AN108" i="152"/>
  <c r="AM108" i="152"/>
  <c r="AJ108" i="152"/>
  <c r="BA108" i="152" s="1"/>
  <c r="AY108" i="152"/>
  <c r="AY62" i="152"/>
  <c r="AX62" i="152"/>
  <c r="AW62" i="152"/>
  <c r="AV62" i="152"/>
  <c r="AX26" i="152"/>
  <c r="AY16" i="152"/>
  <c r="AY18" i="152"/>
  <c r="AY20" i="152"/>
  <c r="AY22" i="152"/>
  <c r="AY24" i="152"/>
  <c r="AY26" i="152"/>
  <c r="AY28" i="152"/>
  <c r="AY30" i="152"/>
  <c r="AY32" i="152"/>
  <c r="AX34" i="152"/>
  <c r="AX36" i="152"/>
  <c r="AX38" i="152"/>
  <c r="AI39" i="152"/>
  <c r="AY53" i="152"/>
  <c r="AI78" i="152"/>
  <c r="AI86" i="152"/>
  <c r="AV86" i="152"/>
  <c r="AN47" i="152"/>
  <c r="AM47" i="152"/>
  <c r="AK47" i="152"/>
  <c r="AJ47" i="152"/>
  <c r="BA47" i="152" s="1"/>
  <c r="AX18" i="152"/>
  <c r="AI15" i="152"/>
  <c r="AI17" i="152"/>
  <c r="AI19" i="152"/>
  <c r="AI21" i="152"/>
  <c r="AI23" i="152"/>
  <c r="AI25" i="152"/>
  <c r="AI27" i="152"/>
  <c r="AI29" i="152"/>
  <c r="AI31" i="152"/>
  <c r="AY34" i="152"/>
  <c r="AY36" i="152"/>
  <c r="AY38" i="152"/>
  <c r="AV43" i="152"/>
  <c r="AN51" i="152"/>
  <c r="AM51" i="152"/>
  <c r="AL51" i="152"/>
  <c r="AK51" i="152"/>
  <c r="AJ51" i="152"/>
  <c r="BA51" i="152" s="1"/>
  <c r="AY56" i="152"/>
  <c r="AX56" i="152"/>
  <c r="AV56" i="152"/>
  <c r="AW58" i="152"/>
  <c r="AI118" i="152"/>
  <c r="AV118" i="152"/>
  <c r="AM123" i="152"/>
  <c r="AY123" i="152"/>
  <c r="AX123" i="152"/>
  <c r="AW123" i="152"/>
  <c r="AV123" i="152"/>
  <c r="AO123" i="152"/>
  <c r="AN123" i="152"/>
  <c r="AL123" i="152"/>
  <c r="AK123" i="152"/>
  <c r="AJ123" i="152"/>
  <c r="BA123" i="152" s="1"/>
  <c r="AN55" i="152"/>
  <c r="AM55" i="152"/>
  <c r="AL55" i="152"/>
  <c r="AK55" i="152"/>
  <c r="AJ55" i="152"/>
  <c r="BA55" i="152" s="1"/>
  <c r="AX16" i="152"/>
  <c r="AX20" i="152"/>
  <c r="AI33" i="152"/>
  <c r="AI35" i="152"/>
  <c r="AI37" i="152"/>
  <c r="AJ50" i="152"/>
  <c r="BA50" i="152" s="1"/>
  <c r="AV59" i="152"/>
  <c r="AV67" i="152"/>
  <c r="BA79" i="152"/>
  <c r="AI84" i="152"/>
  <c r="AH131" i="152"/>
  <c r="AO131" i="152" s="1"/>
  <c r="BA151" i="152"/>
  <c r="AT60" i="152"/>
  <c r="AZ60" i="152" s="1"/>
  <c r="AY64" i="152"/>
  <c r="AX64" i="152"/>
  <c r="AW64" i="152"/>
  <c r="AV64" i="152"/>
  <c r="AT68" i="152"/>
  <c r="AZ68" i="152" s="1"/>
  <c r="AV110" i="152"/>
  <c r="AO110" i="152"/>
  <c r="AX110" i="152"/>
  <c r="AM110" i="152"/>
  <c r="AL110" i="152"/>
  <c r="AZ110" i="152"/>
  <c r="AY110" i="152"/>
  <c r="AW110" i="152"/>
  <c r="AN110" i="152"/>
  <c r="AK110" i="152"/>
  <c r="AJ110" i="152"/>
  <c r="BA110" i="152" s="1"/>
  <c r="AT134" i="152"/>
  <c r="AV154" i="152"/>
  <c r="AW48" i="152"/>
  <c r="AV48" i="152"/>
  <c r="AW52" i="152"/>
  <c r="AV52" i="152"/>
  <c r="AL47" i="152"/>
  <c r="AJ62" i="152"/>
  <c r="BA62" i="152" s="1"/>
  <c r="AN100" i="152"/>
  <c r="AL100" i="152"/>
  <c r="AK100" i="152"/>
  <c r="AJ100" i="152"/>
  <c r="BA100" i="152" s="1"/>
  <c r="AY100" i="152"/>
  <c r="AX100" i="152"/>
  <c r="AW100" i="152"/>
  <c r="AK116" i="152"/>
  <c r="AW116" i="152"/>
  <c r="AV116" i="152"/>
  <c r="AY116" i="152"/>
  <c r="AX116" i="152"/>
  <c r="AN116" i="152"/>
  <c r="AM116" i="152"/>
  <c r="AL116" i="152"/>
  <c r="AJ116" i="152"/>
  <c r="BA116" i="152" s="1"/>
  <c r="AN45" i="152"/>
  <c r="AM45" i="152"/>
  <c r="AK45" i="152"/>
  <c r="AJ45" i="152"/>
  <c r="BA45" i="152" s="1"/>
  <c r="AN57" i="152"/>
  <c r="AM57" i="152"/>
  <c r="AL57" i="152"/>
  <c r="AK57" i="152"/>
  <c r="AJ57" i="152"/>
  <c r="BA57" i="152" s="1"/>
  <c r="AK62" i="152"/>
  <c r="AH160" i="152"/>
  <c r="AO160" i="152" s="1"/>
  <c r="BA182" i="152"/>
  <c r="AL62" i="152"/>
  <c r="AN73" i="152"/>
  <c r="AM73" i="152"/>
  <c r="AL73" i="152"/>
  <c r="AK73" i="152"/>
  <c r="AJ73" i="152"/>
  <c r="BA73" i="152" s="1"/>
  <c r="AW97" i="152"/>
  <c r="AV97" i="152"/>
  <c r="AZ97" i="152"/>
  <c r="AY97" i="152"/>
  <c r="AX97" i="152"/>
  <c r="AN98" i="152"/>
  <c r="AL98" i="152"/>
  <c r="AK98" i="152"/>
  <c r="AJ98" i="152"/>
  <c r="BA98" i="152" s="1"/>
  <c r="AX98" i="152"/>
  <c r="AW98" i="152"/>
  <c r="AV98" i="152"/>
  <c r="AM98" i="152"/>
  <c r="AM155" i="152"/>
  <c r="AY155" i="152"/>
  <c r="AW155" i="152"/>
  <c r="AV155" i="152"/>
  <c r="AO155" i="152"/>
  <c r="AZ155" i="152"/>
  <c r="AX155" i="152"/>
  <c r="AN155" i="152"/>
  <c r="AL155" i="152"/>
  <c r="AK155" i="152"/>
  <c r="AJ155" i="152"/>
  <c r="BA155" i="152" s="1"/>
  <c r="BA190" i="152"/>
  <c r="AY74" i="152"/>
  <c r="AX74" i="152"/>
  <c r="AW74" i="152"/>
  <c r="AV74" i="152"/>
  <c r="AN92" i="152"/>
  <c r="AL92" i="152"/>
  <c r="AK92" i="152"/>
  <c r="AJ92" i="152"/>
  <c r="BA92" i="152" s="1"/>
  <c r="AM92" i="152"/>
  <c r="AW95" i="152"/>
  <c r="AV95" i="152"/>
  <c r="AN95" i="152"/>
  <c r="AM95" i="152"/>
  <c r="AL95" i="152"/>
  <c r="AK95" i="152"/>
  <c r="AJ95" i="152"/>
  <c r="BA95" i="152" s="1"/>
  <c r="AV128" i="152"/>
  <c r="BA160" i="152"/>
  <c r="AL42" i="152"/>
  <c r="AX50" i="152"/>
  <c r="AW55" i="152"/>
  <c r="AL56" i="152"/>
  <c r="AM132" i="152"/>
  <c r="AK132" i="152"/>
  <c r="AY132" i="152"/>
  <c r="AX132" i="152"/>
  <c r="AW132" i="152"/>
  <c r="AV132" i="152"/>
  <c r="BA324" i="152"/>
  <c r="BA316" i="152"/>
  <c r="BA308" i="152"/>
  <c r="BA327" i="152"/>
  <c r="BA292" i="152"/>
  <c r="BA271" i="152"/>
  <c r="BA263" i="152"/>
  <c r="BA268" i="152"/>
  <c r="BA260" i="152"/>
  <c r="BA276" i="152"/>
  <c r="BA279" i="152"/>
  <c r="BA300" i="152"/>
  <c r="BA267" i="152"/>
  <c r="BA284" i="152"/>
  <c r="BA259" i="152"/>
  <c r="BA158" i="152"/>
  <c r="AW15" i="152"/>
  <c r="AW17" i="152"/>
  <c r="AW19" i="152"/>
  <c r="AW21" i="152"/>
  <c r="AW23" i="152"/>
  <c r="AW25" i="152"/>
  <c r="AW27" i="152"/>
  <c r="AW29" i="152"/>
  <c r="AW31" i="152"/>
  <c r="AM42" i="152"/>
  <c r="AV47" i="152"/>
  <c r="AX55" i="152"/>
  <c r="AM56" i="152"/>
  <c r="AT62" i="152"/>
  <c r="AZ62" i="152" s="1"/>
  <c r="AY66" i="152"/>
  <c r="AX66" i="152"/>
  <c r="AW66" i="152"/>
  <c r="AV66" i="152"/>
  <c r="AN94" i="152"/>
  <c r="AL94" i="152"/>
  <c r="AK94" i="152"/>
  <c r="AJ94" i="152"/>
  <c r="BA94" i="152" s="1"/>
  <c r="AY94" i="152"/>
  <c r="AX94" i="152"/>
  <c r="AW94" i="152"/>
  <c r="AV94" i="152"/>
  <c r="AZ123" i="152"/>
  <c r="AZ135" i="152"/>
  <c r="AX135" i="152"/>
  <c r="AK135" i="152"/>
  <c r="AY135" i="152"/>
  <c r="AW135" i="152"/>
  <c r="AV135" i="152"/>
  <c r="AN135" i="152"/>
  <c r="AM135" i="152"/>
  <c r="AL135" i="152"/>
  <c r="BA140" i="152"/>
  <c r="AN53" i="152"/>
  <c r="AM53" i="152"/>
  <c r="AL53" i="152"/>
  <c r="AK53" i="152"/>
  <c r="AJ53" i="152"/>
  <c r="BA53" i="152" s="1"/>
  <c r="AY55" i="152"/>
  <c r="BA179" i="152"/>
  <c r="BA187" i="152"/>
  <c r="AY17" i="152"/>
  <c r="AY19" i="152"/>
  <c r="AY21" i="152"/>
  <c r="AY23" i="152"/>
  <c r="AY25" i="152"/>
  <c r="AY27" i="152"/>
  <c r="AY29" i="152"/>
  <c r="AY31" i="152"/>
  <c r="AX47" i="152"/>
  <c r="AN49" i="152"/>
  <c r="AM49" i="152"/>
  <c r="AK49" i="152"/>
  <c r="AJ49" i="152"/>
  <c r="BA49" i="152" s="1"/>
  <c r="AW51" i="152"/>
  <c r="AJ64" i="152"/>
  <c r="BA64" i="152" s="1"/>
  <c r="AW89" i="152"/>
  <c r="AV89" i="152"/>
  <c r="AN89" i="152"/>
  <c r="AM89" i="152"/>
  <c r="AL89" i="152"/>
  <c r="AK89" i="152"/>
  <c r="AJ89" i="152"/>
  <c r="BA89" i="152" s="1"/>
  <c r="AY89" i="152"/>
  <c r="AX89" i="152"/>
  <c r="AY47" i="152"/>
  <c r="AJ48" i="152"/>
  <c r="BA48" i="152" s="1"/>
  <c r="AX51" i="152"/>
  <c r="AJ52" i="152"/>
  <c r="BA52" i="152" s="1"/>
  <c r="AK64" i="152"/>
  <c r="AN75" i="152"/>
  <c r="AM75" i="152"/>
  <c r="AL75" i="152"/>
  <c r="AK75" i="152"/>
  <c r="AJ75" i="152"/>
  <c r="BA75" i="152" s="1"/>
  <c r="BA119" i="152"/>
  <c r="AM124" i="152"/>
  <c r="AK124" i="152"/>
  <c r="AN124" i="152"/>
  <c r="AJ124" i="152"/>
  <c r="BA124" i="152" s="1"/>
  <c r="AY124" i="152"/>
  <c r="AX124" i="152"/>
  <c r="AW124" i="152"/>
  <c r="AV124" i="152"/>
  <c r="BA170" i="152"/>
  <c r="AW180" i="152"/>
  <c r="AV180" i="152"/>
  <c r="AN180" i="152"/>
  <c r="AM180" i="152"/>
  <c r="AL180" i="152"/>
  <c r="AK180" i="152"/>
  <c r="AZ180" i="152"/>
  <c r="AY180" i="152"/>
  <c r="AX180" i="152"/>
  <c r="AO180" i="152"/>
  <c r="AJ180" i="152"/>
  <c r="BA180" i="152" s="1"/>
  <c r="AK189" i="152"/>
  <c r="AJ189" i="152"/>
  <c r="BA189" i="152" s="1"/>
  <c r="AZ189" i="152"/>
  <c r="AY189" i="152"/>
  <c r="AX189" i="152"/>
  <c r="AV189" i="152"/>
  <c r="AN189" i="152"/>
  <c r="AW189" i="152"/>
  <c r="AO189" i="152"/>
  <c r="AM189" i="152"/>
  <c r="AL189" i="152"/>
  <c r="AX192" i="152"/>
  <c r="AW192" i="152"/>
  <c r="AJ192" i="152"/>
  <c r="BA192" i="152" s="1"/>
  <c r="AO192" i="152"/>
  <c r="AN192" i="152"/>
  <c r="AM192" i="152"/>
  <c r="AL192" i="152"/>
  <c r="AK192" i="152"/>
  <c r="AZ192" i="152"/>
  <c r="AY192" i="152"/>
  <c r="AV192" i="152"/>
  <c r="AJ14" i="152"/>
  <c r="BA14" i="152" s="1"/>
  <c r="AL14" i="152"/>
  <c r="AM14" i="152"/>
  <c r="AJ16" i="152"/>
  <c r="BA16" i="152" s="1"/>
  <c r="AJ18" i="152"/>
  <c r="BA18" i="152" s="1"/>
  <c r="AJ20" i="152"/>
  <c r="BA20" i="152" s="1"/>
  <c r="AJ22" i="152"/>
  <c r="BA22" i="152" s="1"/>
  <c r="AJ24" i="152"/>
  <c r="BA24" i="152" s="1"/>
  <c r="AJ26" i="152"/>
  <c r="BA26" i="152" s="1"/>
  <c r="AJ28" i="152"/>
  <c r="BA28" i="152" s="1"/>
  <c r="AJ30" i="152"/>
  <c r="BA30" i="152" s="1"/>
  <c r="AJ32" i="152"/>
  <c r="BA32" i="152" s="1"/>
  <c r="AK48" i="152"/>
  <c r="AY51" i="152"/>
  <c r="AK52" i="152"/>
  <c r="AL64" i="152"/>
  <c r="AO73" i="152"/>
  <c r="AY76" i="152"/>
  <c r="AX76" i="152"/>
  <c r="AW76" i="152"/>
  <c r="AV76" i="152"/>
  <c r="AI96" i="152"/>
  <c r="AM100" i="152"/>
  <c r="AW109" i="152"/>
  <c r="AV109" i="152"/>
  <c r="AM109" i="152"/>
  <c r="AL109" i="152"/>
  <c r="AX109" i="152"/>
  <c r="AN109" i="152"/>
  <c r="AK109" i="152"/>
  <c r="AJ109" i="152"/>
  <c r="BA109" i="152" s="1"/>
  <c r="AZ122" i="152"/>
  <c r="AO122" i="152"/>
  <c r="AN122" i="152"/>
  <c r="AM122" i="152"/>
  <c r="AL122" i="152"/>
  <c r="AK122" i="152"/>
  <c r="AJ122" i="152"/>
  <c r="BA122" i="152" s="1"/>
  <c r="AY122" i="152"/>
  <c r="AX122" i="152"/>
  <c r="AW122" i="152"/>
  <c r="AV122" i="152"/>
  <c r="AO166" i="152"/>
  <c r="AZ166" i="152"/>
  <c r="AY166" i="152"/>
  <c r="AX166" i="152"/>
  <c r="AW166" i="152"/>
  <c r="AV166" i="152"/>
  <c r="AN166" i="152"/>
  <c r="AM166" i="152"/>
  <c r="AL166" i="152"/>
  <c r="AK166" i="152"/>
  <c r="AJ166" i="152"/>
  <c r="BA166" i="152" s="1"/>
  <c r="AY15" i="152"/>
  <c r="AK16" i="152"/>
  <c r="AK18" i="152"/>
  <c r="AK20" i="152"/>
  <c r="AK22" i="152"/>
  <c r="AK24" i="152"/>
  <c r="AK26" i="152"/>
  <c r="AK28" i="152"/>
  <c r="AK30" i="152"/>
  <c r="AK32" i="152"/>
  <c r="AJ34" i="152"/>
  <c r="BA34" i="152" s="1"/>
  <c r="AJ36" i="152"/>
  <c r="BA36" i="152" s="1"/>
  <c r="AJ38" i="152"/>
  <c r="BA38" i="152" s="1"/>
  <c r="AM41" i="152"/>
  <c r="AL45" i="152"/>
  <c r="AL48" i="152"/>
  <c r="AL52" i="152"/>
  <c r="AM64" i="152"/>
  <c r="AN88" i="152"/>
  <c r="AL88" i="152"/>
  <c r="AK88" i="152"/>
  <c r="AJ88" i="152"/>
  <c r="BA88" i="152" s="1"/>
  <c r="AZ88" i="152"/>
  <c r="AY88" i="152"/>
  <c r="AX88" i="152"/>
  <c r="AW88" i="152"/>
  <c r="AV88" i="152"/>
  <c r="AM88" i="152"/>
  <c r="AL115" i="152"/>
  <c r="AJ115" i="152"/>
  <c r="BA115" i="152" s="1"/>
  <c r="AY115" i="152"/>
  <c r="AN115" i="152"/>
  <c r="AM115" i="152"/>
  <c r="AK115" i="152"/>
  <c r="AV120" i="152"/>
  <c r="AW47" i="152"/>
  <c r="AO14" i="152"/>
  <c r="AL16" i="152"/>
  <c r="AL18" i="152"/>
  <c r="AL20" i="152"/>
  <c r="AL22" i="152"/>
  <c r="AL24" i="152"/>
  <c r="AL26" i="152"/>
  <c r="AL28" i="152"/>
  <c r="AL30" i="152"/>
  <c r="AL32" i="152"/>
  <c r="AK34" i="152"/>
  <c r="AK36" i="152"/>
  <c r="AK38" i="152"/>
  <c r="AM48" i="152"/>
  <c r="AM52" i="152"/>
  <c r="AN59" i="152"/>
  <c r="AM59" i="152"/>
  <c r="AL59" i="152"/>
  <c r="AK59" i="152"/>
  <c r="AJ59" i="152"/>
  <c r="BA59" i="152" s="1"/>
  <c r="AN64" i="152"/>
  <c r="AN67" i="152"/>
  <c r="AM67" i="152"/>
  <c r="AL67" i="152"/>
  <c r="AK67" i="152"/>
  <c r="AJ67" i="152"/>
  <c r="BA67" i="152" s="1"/>
  <c r="AJ97" i="152"/>
  <c r="BA97" i="152" s="1"/>
  <c r="AV142" i="152"/>
  <c r="AN142" i="152"/>
  <c r="AM142" i="152"/>
  <c r="AL142" i="152"/>
  <c r="AK142" i="152"/>
  <c r="AJ142" i="152"/>
  <c r="BA142" i="152" s="1"/>
  <c r="AY138" i="152"/>
  <c r="AX138" i="152"/>
  <c r="AW138" i="152"/>
  <c r="AO138" i="152"/>
  <c r="AN138" i="152"/>
  <c r="AM138" i="152"/>
  <c r="AL138" i="152"/>
  <c r="AK138" i="152"/>
  <c r="AJ138" i="152"/>
  <c r="BA138" i="152" s="1"/>
  <c r="AZ138" i="152"/>
  <c r="AM62" i="152"/>
  <c r="AN14" i="152"/>
  <c r="AM16" i="152"/>
  <c r="AM18" i="152"/>
  <c r="AM20" i="152"/>
  <c r="AM22" i="152"/>
  <c r="AM24" i="152"/>
  <c r="AM26" i="152"/>
  <c r="AM28" i="152"/>
  <c r="AM30" i="152"/>
  <c r="AM32" i="152"/>
  <c r="AL34" i="152"/>
  <c r="AL36" i="152"/>
  <c r="AL38" i="152"/>
  <c r="AN48" i="152"/>
  <c r="AN52" i="152"/>
  <c r="AJ74" i="152"/>
  <c r="BA74" i="152" s="1"/>
  <c r="AW85" i="152"/>
  <c r="AV85" i="152"/>
  <c r="AY85" i="152"/>
  <c r="AX85" i="152"/>
  <c r="AN85" i="152"/>
  <c r="AM85" i="152"/>
  <c r="AL85" i="152"/>
  <c r="AK85" i="152"/>
  <c r="AJ85" i="152"/>
  <c r="BA85" i="152" s="1"/>
  <c r="AK97" i="152"/>
  <c r="AM147" i="152"/>
  <c r="AK147" i="152"/>
  <c r="AZ147" i="152"/>
  <c r="AY147" i="152"/>
  <c r="AX147" i="152"/>
  <c r="AW147" i="152"/>
  <c r="AV147" i="152"/>
  <c r="AO147" i="152"/>
  <c r="AN147" i="152"/>
  <c r="AL147" i="152"/>
  <c r="AJ147" i="152"/>
  <c r="BA147" i="152" s="1"/>
  <c r="AV153" i="152"/>
  <c r="AK14" i="152"/>
  <c r="AN18" i="152"/>
  <c r="AN20" i="152"/>
  <c r="AN22" i="152"/>
  <c r="AN24" i="152"/>
  <c r="AN26" i="152"/>
  <c r="AN28" i="152"/>
  <c r="AN30" i="152"/>
  <c r="AN32" i="152"/>
  <c r="AM34" i="152"/>
  <c r="AM36" i="152"/>
  <c r="AM38" i="152"/>
  <c r="AV42" i="152"/>
  <c r="AY54" i="152"/>
  <c r="AX54" i="152"/>
  <c r="AV54" i="152"/>
  <c r="AW56" i="152"/>
  <c r="AJ58" i="152"/>
  <c r="BA58" i="152" s="1"/>
  <c r="AY60" i="152"/>
  <c r="AX60" i="152"/>
  <c r="AW60" i="152"/>
  <c r="AV60" i="152"/>
  <c r="AY68" i="152"/>
  <c r="AX68" i="152"/>
  <c r="AW68" i="152"/>
  <c r="AV68" i="152"/>
  <c r="AK74" i="152"/>
  <c r="AW77" i="152"/>
  <c r="AV77" i="152"/>
  <c r="AN77" i="152"/>
  <c r="AM77" i="152"/>
  <c r="AL77" i="152"/>
  <c r="AK77" i="152"/>
  <c r="AJ77" i="152"/>
  <c r="BA77" i="152" s="1"/>
  <c r="AL97" i="152"/>
  <c r="AY98" i="152"/>
  <c r="AJ135" i="152"/>
  <c r="BA135" i="152" s="1"/>
  <c r="AV55" i="152"/>
  <c r="AN65" i="152"/>
  <c r="AM65" i="152"/>
  <c r="AL65" i="152"/>
  <c r="AK65" i="152"/>
  <c r="AJ65" i="152"/>
  <c r="BA65" i="152" s="1"/>
  <c r="AN43" i="152"/>
  <c r="AM43" i="152"/>
  <c r="AV14" i="152"/>
  <c r="AN16" i="152"/>
  <c r="AW14" i="152"/>
  <c r="AN34" i="152"/>
  <c r="AN36" i="152"/>
  <c r="AN38" i="152"/>
  <c r="AM39" i="152"/>
  <c r="AW42" i="152"/>
  <c r="AV57" i="152"/>
  <c r="AK58" i="152"/>
  <c r="AL74" i="152"/>
  <c r="AV92" i="152"/>
  <c r="AM97" i="152"/>
  <c r="AV126" i="152"/>
  <c r="AY126" i="152"/>
  <c r="AX126" i="152"/>
  <c r="AW126" i="152"/>
  <c r="AO126" i="152"/>
  <c r="AN126" i="152"/>
  <c r="AM126" i="152"/>
  <c r="AL126" i="152"/>
  <c r="AK126" i="152"/>
  <c r="AJ126" i="152"/>
  <c r="BA126" i="152" s="1"/>
  <c r="AJ132" i="152"/>
  <c r="BA132" i="152" s="1"/>
  <c r="AV140" i="152"/>
  <c r="AX42" i="152"/>
  <c r="AW50" i="152"/>
  <c r="AV50" i="152"/>
  <c r="AW57" i="152"/>
  <c r="AL58" i="152"/>
  <c r="AV73" i="152"/>
  <c r="AM74" i="152"/>
  <c r="AW79" i="152"/>
  <c r="AV79" i="152"/>
  <c r="AY79" i="152"/>
  <c r="AX79" i="152"/>
  <c r="AO79" i="152"/>
  <c r="AN79" i="152"/>
  <c r="AM79" i="152"/>
  <c r="AL79" i="152"/>
  <c r="AK79" i="152"/>
  <c r="AH87" i="152"/>
  <c r="AO87" i="152" s="1"/>
  <c r="AO89" i="152"/>
  <c r="AW92" i="152"/>
  <c r="AM94" i="152"/>
  <c r="AX95" i="152"/>
  <c r="AN97" i="152"/>
  <c r="AV130" i="152"/>
  <c r="AL132" i="152"/>
  <c r="AN62" i="152"/>
  <c r="AY14" i="152"/>
  <c r="AY42" i="152"/>
  <c r="AJ43" i="152"/>
  <c r="BA43" i="152" s="1"/>
  <c r="AV45" i="152"/>
  <c r="AL49" i="152"/>
  <c r="AX57" i="152"/>
  <c r="AK66" i="152"/>
  <c r="AW73" i="152"/>
  <c r="AN74" i="152"/>
  <c r="AN84" i="152"/>
  <c r="AL84" i="152"/>
  <c r="AK84" i="152"/>
  <c r="AJ84" i="152"/>
  <c r="BA84" i="152" s="1"/>
  <c r="AY84" i="152"/>
  <c r="AX84" i="152"/>
  <c r="AW84" i="152"/>
  <c r="AX92" i="152"/>
  <c r="AO94" i="152"/>
  <c r="AY95" i="152"/>
  <c r="AO97" i="152"/>
  <c r="AV100" i="152"/>
  <c r="AL124" i="152"/>
  <c r="AZ128" i="152"/>
  <c r="AN132" i="152"/>
  <c r="AY58" i="152"/>
  <c r="AX58" i="152"/>
  <c r="AV58" i="152"/>
  <c r="AX14" i="152"/>
  <c r="AK43" i="152"/>
  <c r="AW45" i="152"/>
  <c r="AY57" i="152"/>
  <c r="AN58" i="152"/>
  <c r="AV65" i="152"/>
  <c r="AL66" i="152"/>
  <c r="AX73" i="152"/>
  <c r="AO74" i="152"/>
  <c r="AZ81" i="152"/>
  <c r="AN82" i="152"/>
  <c r="AL82" i="152"/>
  <c r="AK82" i="152"/>
  <c r="AY82" i="152"/>
  <c r="AX82" i="152"/>
  <c r="AW82" i="152"/>
  <c r="AV82" i="152"/>
  <c r="AM82" i="152"/>
  <c r="AJ82" i="152"/>
  <c r="BA82" i="152" s="1"/>
  <c r="AY92" i="152"/>
  <c r="AT94" i="152"/>
  <c r="AZ94" i="152" s="1"/>
  <c r="AZ95" i="152"/>
  <c r="AO132" i="152"/>
  <c r="AZ154" i="152"/>
  <c r="AN163" i="152"/>
  <c r="AL163" i="152"/>
  <c r="AZ163" i="152"/>
  <c r="AY163" i="152"/>
  <c r="AX163" i="152"/>
  <c r="AW163" i="152"/>
  <c r="AV163" i="152"/>
  <c r="AO163" i="152"/>
  <c r="AM163" i="152"/>
  <c r="AK163" i="152"/>
  <c r="AJ163" i="152"/>
  <c r="BA163" i="152" s="1"/>
  <c r="AX104" i="152"/>
  <c r="AN104" i="152"/>
  <c r="AM104" i="152"/>
  <c r="AN111" i="152"/>
  <c r="AX111" i="152"/>
  <c r="AV111" i="152"/>
  <c r="AO111" i="152"/>
  <c r="AM111" i="152"/>
  <c r="AN117" i="152"/>
  <c r="AJ117" i="152"/>
  <c r="BA117" i="152" s="1"/>
  <c r="AY117" i="152"/>
  <c r="AX117" i="152"/>
  <c r="AZ127" i="152"/>
  <c r="AX127" i="152"/>
  <c r="AY127" i="152"/>
  <c r="AW127" i="152"/>
  <c r="BA144" i="152"/>
  <c r="AY146" i="152"/>
  <c r="AY154" i="152"/>
  <c r="AZ170" i="152"/>
  <c r="AN170" i="152"/>
  <c r="AO170" i="152"/>
  <c r="AM170" i="152"/>
  <c r="AL170" i="152"/>
  <c r="BA177" i="152"/>
  <c r="AW178" i="152"/>
  <c r="AW91" i="152"/>
  <c r="AV91" i="152"/>
  <c r="AV102" i="152"/>
  <c r="AV114" i="152"/>
  <c r="AZ143" i="152"/>
  <c r="AX143" i="152"/>
  <c r="AY143" i="152"/>
  <c r="AV143" i="152"/>
  <c r="AO143" i="152"/>
  <c r="AN143" i="152"/>
  <c r="AZ146" i="152"/>
  <c r="BA171" i="152"/>
  <c r="AX176" i="152"/>
  <c r="AW176" i="152"/>
  <c r="AO176" i="152"/>
  <c r="AM176" i="152"/>
  <c r="AZ176" i="152"/>
  <c r="AV176" i="152"/>
  <c r="AX178" i="152"/>
  <c r="AJ204" i="152"/>
  <c r="BA204" i="152" s="1"/>
  <c r="AV204" i="152"/>
  <c r="AO204" i="152"/>
  <c r="AN204" i="152"/>
  <c r="AM204" i="152"/>
  <c r="AL204" i="152"/>
  <c r="AK204" i="152"/>
  <c r="AM139" i="152"/>
  <c r="AY139" i="152"/>
  <c r="AX139" i="152"/>
  <c r="AI160" i="152"/>
  <c r="BA201" i="152"/>
  <c r="BA105" i="152"/>
  <c r="AV121" i="152"/>
  <c r="AO159" i="152"/>
  <c r="AM159" i="152"/>
  <c r="AL159" i="152"/>
  <c r="AK159" i="152"/>
  <c r="BA167" i="152"/>
  <c r="BA215" i="152"/>
  <c r="AZ150" i="152"/>
  <c r="AV150" i="152"/>
  <c r="AW150" i="152"/>
  <c r="AX200" i="152"/>
  <c r="AW200" i="152"/>
  <c r="AV200" i="152"/>
  <c r="AO200" i="152"/>
  <c r="AN200" i="152"/>
  <c r="AZ200" i="152"/>
  <c r="AY200" i="152"/>
  <c r="AM200" i="152"/>
  <c r="AL200" i="152"/>
  <c r="AK200" i="152"/>
  <c r="AJ200" i="152"/>
  <c r="BA200" i="152" s="1"/>
  <c r="AZ162" i="152"/>
  <c r="AM162" i="152"/>
  <c r="AY162" i="152"/>
  <c r="AX162" i="152"/>
  <c r="AZ172" i="152"/>
  <c r="AX172" i="152"/>
  <c r="AY172" i="152"/>
  <c r="AW172" i="152"/>
  <c r="AV172" i="152"/>
  <c r="BA231" i="152"/>
  <c r="BA176" i="152"/>
  <c r="AN154" i="152"/>
  <c r="AJ154" i="152"/>
  <c r="BA154" i="152" s="1"/>
  <c r="BA159" i="152"/>
  <c r="AZ178" i="152"/>
  <c r="AL178" i="152"/>
  <c r="AK178" i="152"/>
  <c r="AJ178" i="152"/>
  <c r="BA178" i="152" s="1"/>
  <c r="AM91" i="152"/>
  <c r="AN127" i="152"/>
  <c r="AN139" i="152"/>
  <c r="AM143" i="152"/>
  <c r="AV152" i="152"/>
  <c r="AN159" i="152"/>
  <c r="AM175" i="152"/>
  <c r="AO175" i="152"/>
  <c r="AL175" i="152"/>
  <c r="AJ175" i="152"/>
  <c r="BA175" i="152" s="1"/>
  <c r="AX175" i="152"/>
  <c r="AW175" i="152"/>
  <c r="AV175" i="152"/>
  <c r="AN175" i="152"/>
  <c r="AK175" i="152"/>
  <c r="AN176" i="152"/>
  <c r="AL80" i="152"/>
  <c r="AK80" i="152"/>
  <c r="AN91" i="152"/>
  <c r="AY107" i="152"/>
  <c r="AL107" i="152"/>
  <c r="AK107" i="152"/>
  <c r="AM114" i="152"/>
  <c r="AK114" i="152"/>
  <c r="AZ114" i="152"/>
  <c r="AY114" i="152"/>
  <c r="AX114" i="152"/>
  <c r="AJ121" i="152"/>
  <c r="BA121" i="152" s="1"/>
  <c r="AZ121" i="152"/>
  <c r="AO127" i="152"/>
  <c r="AN130" i="152"/>
  <c r="AL130" i="152"/>
  <c r="AK130" i="152"/>
  <c r="AJ130" i="152"/>
  <c r="BA130" i="152" s="1"/>
  <c r="AO139" i="152"/>
  <c r="AZ145" i="152"/>
  <c r="AY145" i="152"/>
  <c r="AW204" i="152"/>
  <c r="AO211" i="152"/>
  <c r="AN211" i="152"/>
  <c r="AM211" i="152"/>
  <c r="AL211" i="152"/>
  <c r="AK211" i="152"/>
  <c r="AJ211" i="152"/>
  <c r="BA211" i="152" s="1"/>
  <c r="AW211" i="152"/>
  <c r="AV211" i="152"/>
  <c r="AZ211" i="152"/>
  <c r="AX211" i="152"/>
  <c r="AW83" i="152"/>
  <c r="AV83" i="152"/>
  <c r="AN86" i="152"/>
  <c r="AL86" i="152"/>
  <c r="AK86" i="152"/>
  <c r="AJ86" i="152"/>
  <c r="BA86" i="152" s="1"/>
  <c r="AO91" i="152"/>
  <c r="AX102" i="152"/>
  <c r="AN102" i="152"/>
  <c r="AL102" i="152"/>
  <c r="AK102" i="152"/>
  <c r="AJ102" i="152"/>
  <c r="BA102" i="152" s="1"/>
  <c r="AV104" i="152"/>
  <c r="AY128" i="152"/>
  <c r="AH142" i="152"/>
  <c r="AO142" i="152" s="1"/>
  <c r="AX204" i="152"/>
  <c r="BA208" i="152"/>
  <c r="AW99" i="152"/>
  <c r="AV99" i="152"/>
  <c r="AW104" i="152"/>
  <c r="AW111" i="152"/>
  <c r="AH154" i="152"/>
  <c r="AO154" i="152" s="1"/>
  <c r="AK165" i="152"/>
  <c r="AX165" i="152"/>
  <c r="AV165" i="152"/>
  <c r="AO165" i="152"/>
  <c r="AN165" i="152"/>
  <c r="AM165" i="152"/>
  <c r="AV170" i="152"/>
  <c r="BA185" i="152"/>
  <c r="AY204" i="152"/>
  <c r="AY104" i="152"/>
  <c r="AY111" i="152"/>
  <c r="AV117" i="152"/>
  <c r="AK120" i="152"/>
  <c r="AZ120" i="152"/>
  <c r="AJ146" i="152"/>
  <c r="BA146" i="152" s="1"/>
  <c r="AJ150" i="152"/>
  <c r="BA150" i="152" s="1"/>
  <c r="AZ161" i="152"/>
  <c r="AY161" i="152"/>
  <c r="AX161" i="152"/>
  <c r="AJ162" i="152"/>
  <c r="BA162" i="152" s="1"/>
  <c r="AW170" i="152"/>
  <c r="AO188" i="152"/>
  <c r="AM188" i="152"/>
  <c r="AN188" i="152"/>
  <c r="AL188" i="152"/>
  <c r="AK188" i="152"/>
  <c r="AJ188" i="152"/>
  <c r="BA188" i="152" s="1"/>
  <c r="AX188" i="152"/>
  <c r="AZ196" i="152"/>
  <c r="AY196" i="152"/>
  <c r="AW196" i="152"/>
  <c r="AV196" i="152"/>
  <c r="AO196" i="152"/>
  <c r="AN196" i="152"/>
  <c r="AM196" i="152"/>
  <c r="AL196" i="152"/>
  <c r="AK196" i="152"/>
  <c r="AJ196" i="152"/>
  <c r="BA196" i="152" s="1"/>
  <c r="AZ204" i="152"/>
  <c r="AZ104" i="152"/>
  <c r="AZ111" i="152"/>
  <c r="AW117" i="152"/>
  <c r="AV137" i="152"/>
  <c r="AM137" i="152"/>
  <c r="AL137" i="152"/>
  <c r="AW143" i="152"/>
  <c r="AK146" i="152"/>
  <c r="AV149" i="152"/>
  <c r="AO149" i="152"/>
  <c r="AY149" i="152"/>
  <c r="AW149" i="152"/>
  <c r="AN149" i="152"/>
  <c r="AM149" i="152"/>
  <c r="AK150" i="152"/>
  <c r="AV159" i="152"/>
  <c r="AK162" i="152"/>
  <c r="AX170" i="152"/>
  <c r="AJ172" i="152"/>
  <c r="BA172" i="152" s="1"/>
  <c r="AN96" i="152"/>
  <c r="AL96" i="152"/>
  <c r="AK96" i="152"/>
  <c r="AJ96" i="152"/>
  <c r="BA96" i="152" s="1"/>
  <c r="AN113" i="152"/>
  <c r="AL113" i="152"/>
  <c r="AY113" i="152"/>
  <c r="AX113" i="152"/>
  <c r="AW113" i="152"/>
  <c r="AZ117" i="152"/>
  <c r="AV133" i="152"/>
  <c r="AO133" i="152"/>
  <c r="AY133" i="152"/>
  <c r="AX133" i="152"/>
  <c r="AV141" i="152"/>
  <c r="AO141" i="152"/>
  <c r="AJ141" i="152"/>
  <c r="BA141" i="152" s="1"/>
  <c r="AL146" i="152"/>
  <c r="AL150" i="152"/>
  <c r="AW159" i="152"/>
  <c r="AL162" i="152"/>
  <c r="AY170" i="152"/>
  <c r="AK172" i="152"/>
  <c r="AY176" i="152"/>
  <c r="AX184" i="152"/>
  <c r="AW184" i="152"/>
  <c r="AO184" i="152"/>
  <c r="AN184" i="152"/>
  <c r="AM184" i="152"/>
  <c r="AL184" i="152"/>
  <c r="AK184" i="152"/>
  <c r="AJ184" i="152"/>
  <c r="BA184" i="152" s="1"/>
  <c r="AK205" i="152"/>
  <c r="AJ205" i="152"/>
  <c r="BA205" i="152" s="1"/>
  <c r="AO205" i="152"/>
  <c r="AN205" i="152"/>
  <c r="AM205" i="152"/>
  <c r="AL205" i="152"/>
  <c r="AZ205" i="152"/>
  <c r="AY205" i="152"/>
  <c r="AX205" i="152"/>
  <c r="AW205" i="152"/>
  <c r="AV205" i="152"/>
  <c r="AJ238" i="152"/>
  <c r="BA238" i="152" s="1"/>
  <c r="AX238" i="152"/>
  <c r="AO238" i="152"/>
  <c r="AN238" i="152"/>
  <c r="AV238" i="152"/>
  <c r="AM238" i="152"/>
  <c r="AL238" i="152"/>
  <c r="AK238" i="152"/>
  <c r="AZ238" i="152"/>
  <c r="AY238" i="152"/>
  <c r="AW238" i="152"/>
  <c r="AW93" i="152"/>
  <c r="AV93" i="152"/>
  <c r="AV106" i="152"/>
  <c r="AO106" i="152"/>
  <c r="AN106" i="152"/>
  <c r="AJ106" i="152"/>
  <c r="BA106" i="152" s="1"/>
  <c r="AV125" i="152"/>
  <c r="AO125" i="152"/>
  <c r="AN125" i="152"/>
  <c r="AJ125" i="152"/>
  <c r="BA125" i="152" s="1"/>
  <c r="AV127" i="152"/>
  <c r="AV139" i="152"/>
  <c r="AM146" i="152"/>
  <c r="AM150" i="152"/>
  <c r="AM153" i="152"/>
  <c r="AK153" i="152"/>
  <c r="AJ153" i="152"/>
  <c r="BA153" i="152" s="1"/>
  <c r="AK154" i="152"/>
  <c r="AX159" i="152"/>
  <c r="AN162" i="152"/>
  <c r="AL172" i="152"/>
  <c r="AK181" i="152"/>
  <c r="AJ181" i="152"/>
  <c r="BA181" i="152" s="1"/>
  <c r="AN181" i="152"/>
  <c r="AL181" i="152"/>
  <c r="AZ181" i="152"/>
  <c r="AY181" i="152"/>
  <c r="AW181" i="152"/>
  <c r="AV181" i="152"/>
  <c r="AX91" i="152"/>
  <c r="AW139" i="152"/>
  <c r="AZ144" i="152"/>
  <c r="AV144" i="152"/>
  <c r="AN146" i="152"/>
  <c r="AN150" i="152"/>
  <c r="AL154" i="152"/>
  <c r="AY159" i="152"/>
  <c r="AO162" i="152"/>
  <c r="AM172" i="152"/>
  <c r="BA191" i="152"/>
  <c r="AL78" i="152"/>
  <c r="AK78" i="152"/>
  <c r="AY91" i="152"/>
  <c r="AZ139" i="152"/>
  <c r="AO150" i="152"/>
  <c r="AM154" i="152"/>
  <c r="AZ159" i="152"/>
  <c r="AZ171" i="152"/>
  <c r="AX171" i="152"/>
  <c r="AV171" i="152"/>
  <c r="AN171" i="152"/>
  <c r="AY171" i="152"/>
  <c r="AW171" i="152"/>
  <c r="AO171" i="152"/>
  <c r="AM171" i="152"/>
  <c r="AL171" i="152"/>
  <c r="AN172" i="152"/>
  <c r="AM178" i="152"/>
  <c r="AM207" i="152"/>
  <c r="AZ207" i="152"/>
  <c r="AY207" i="152"/>
  <c r="AX207" i="152"/>
  <c r="AW207" i="152"/>
  <c r="AV207" i="152"/>
  <c r="AO207" i="152"/>
  <c r="AN207" i="152"/>
  <c r="AL207" i="152"/>
  <c r="AK207" i="152"/>
  <c r="AJ207" i="152"/>
  <c r="BA207" i="152" s="1"/>
  <c r="AN90" i="152"/>
  <c r="AL90" i="152"/>
  <c r="AK90" i="152"/>
  <c r="AJ90" i="152"/>
  <c r="BA90" i="152" s="1"/>
  <c r="AZ91" i="152"/>
  <c r="AX103" i="152"/>
  <c r="AW103" i="152"/>
  <c r="AM130" i="152"/>
  <c r="AO172" i="152"/>
  <c r="AN178" i="152"/>
  <c r="AV193" i="152"/>
  <c r="AO193" i="152"/>
  <c r="AN193" i="152"/>
  <c r="AM193" i="152"/>
  <c r="AK193" i="152"/>
  <c r="AJ193" i="152"/>
  <c r="BA193" i="152" s="1"/>
  <c r="AZ193" i="152"/>
  <c r="AY193" i="152"/>
  <c r="AX193" i="152"/>
  <c r="AW193" i="152"/>
  <c r="AV201" i="152"/>
  <c r="AZ201" i="152"/>
  <c r="AY201" i="152"/>
  <c r="AX201" i="152"/>
  <c r="AW201" i="152"/>
  <c r="AO201" i="152"/>
  <c r="AJ80" i="152"/>
  <c r="BA80" i="152" s="1"/>
  <c r="AW87" i="152"/>
  <c r="AV87" i="152"/>
  <c r="AJ107" i="152"/>
  <c r="BA107" i="152" s="1"/>
  <c r="AJ114" i="152"/>
  <c r="BA114" i="152" s="1"/>
  <c r="AT115" i="152"/>
  <c r="AZ115" i="152" s="1"/>
  <c r="AK121" i="152"/>
  <c r="AO130" i="152"/>
  <c r="AJ145" i="152"/>
  <c r="BA145" i="152" s="1"/>
  <c r="AW164" i="152"/>
  <c r="AL164" i="152"/>
  <c r="AJ164" i="152"/>
  <c r="BA164" i="152" s="1"/>
  <c r="AM167" i="152"/>
  <c r="AX167" i="152"/>
  <c r="AW167" i="152"/>
  <c r="AV167" i="152"/>
  <c r="AO174" i="152"/>
  <c r="AN174" i="152"/>
  <c r="AM174" i="152"/>
  <c r="AL174" i="152"/>
  <c r="AK174" i="152"/>
  <c r="AJ174" i="152"/>
  <c r="BA174" i="152" s="1"/>
  <c r="AO178" i="152"/>
  <c r="AM80" i="152"/>
  <c r="AW81" i="152"/>
  <c r="AV81" i="152"/>
  <c r="AJ83" i="152"/>
  <c r="BA83" i="152" s="1"/>
  <c r="AM86" i="152"/>
  <c r="AM102" i="152"/>
  <c r="AM107" i="152"/>
  <c r="AL114" i="152"/>
  <c r="AH119" i="152"/>
  <c r="AO119" i="152" s="1"/>
  <c r="AL121" i="152"/>
  <c r="AK145" i="152"/>
  <c r="AM156" i="152"/>
  <c r="AK156" i="152"/>
  <c r="AW156" i="152"/>
  <c r="AV156" i="152"/>
  <c r="AJ165" i="152"/>
  <c r="BA165" i="152" s="1"/>
  <c r="AN80" i="152"/>
  <c r="AK83" i="152"/>
  <c r="AO86" i="152"/>
  <c r="AJ99" i="152"/>
  <c r="BA99" i="152" s="1"/>
  <c r="AO102" i="152"/>
  <c r="AW105" i="152"/>
  <c r="AO105" i="152"/>
  <c r="AN105" i="152"/>
  <c r="AM105" i="152"/>
  <c r="AN107" i="152"/>
  <c r="AO112" i="152"/>
  <c r="AM112" i="152"/>
  <c r="AX112" i="152"/>
  <c r="AW112" i="152"/>
  <c r="AV112" i="152"/>
  <c r="AN112" i="152"/>
  <c r="AN114" i="152"/>
  <c r="AM118" i="152"/>
  <c r="AZ118" i="152"/>
  <c r="AY118" i="152"/>
  <c r="AM121" i="152"/>
  <c r="AL145" i="152"/>
  <c r="AJ161" i="152"/>
  <c r="BA161" i="152" s="1"/>
  <c r="AL165" i="152"/>
  <c r="AX233" i="152"/>
  <c r="BA239" i="152"/>
  <c r="BA251" i="152"/>
  <c r="BA235" i="152"/>
  <c r="AX253" i="152"/>
  <c r="AK253" i="152"/>
  <c r="AJ253" i="152"/>
  <c r="BA253" i="152" s="1"/>
  <c r="AY253" i="152"/>
  <c r="AW253" i="152"/>
  <c r="AV253" i="152"/>
  <c r="AO253" i="152"/>
  <c r="AN253" i="152"/>
  <c r="AM253" i="152"/>
  <c r="AL253" i="152"/>
  <c r="AX261" i="152"/>
  <c r="AV261" i="152"/>
  <c r="AN261" i="152"/>
  <c r="AK261" i="152"/>
  <c r="AJ261" i="152"/>
  <c r="BA261" i="152" s="1"/>
  <c r="AO261" i="152"/>
  <c r="AM261" i="152"/>
  <c r="AL261" i="152"/>
  <c r="BA226" i="152"/>
  <c r="AW212" i="152"/>
  <c r="AV212" i="152"/>
  <c r="AO212" i="152"/>
  <c r="AN212" i="152"/>
  <c r="AM212" i="152"/>
  <c r="AJ212" i="152"/>
  <c r="BA212" i="152" s="1"/>
  <c r="BA219" i="152"/>
  <c r="AX269" i="152"/>
  <c r="AV269" i="152"/>
  <c r="AN269" i="152"/>
  <c r="AK269" i="152"/>
  <c r="AJ269" i="152"/>
  <c r="BA269" i="152" s="1"/>
  <c r="AO269" i="152"/>
  <c r="AM269" i="152"/>
  <c r="AL269" i="152"/>
  <c r="AW269" i="152"/>
  <c r="AO228" i="152"/>
  <c r="AV228" i="152"/>
  <c r="AN228" i="152"/>
  <c r="AM228" i="152"/>
  <c r="AL228" i="152"/>
  <c r="AK228" i="152"/>
  <c r="BA258" i="152"/>
  <c r="AZ218" i="152"/>
  <c r="AY218" i="152"/>
  <c r="AX218" i="152"/>
  <c r="AW218" i="152"/>
  <c r="AV218" i="152"/>
  <c r="AO218" i="152"/>
  <c r="AL218" i="152"/>
  <c r="AK218" i="152"/>
  <c r="BA250" i="152"/>
  <c r="BA291" i="152"/>
  <c r="BA209" i="152"/>
  <c r="BA225" i="152"/>
  <c r="AK237" i="152"/>
  <c r="AJ237" i="152"/>
  <c r="BA237" i="152" s="1"/>
  <c r="AM237" i="152"/>
  <c r="AL237" i="152"/>
  <c r="BA241" i="152"/>
  <c r="AX224" i="152"/>
  <c r="AW224" i="152"/>
  <c r="AZ224" i="152"/>
  <c r="AY224" i="152"/>
  <c r="AV224" i="152"/>
  <c r="AO224" i="152"/>
  <c r="AJ230" i="152"/>
  <c r="BA230" i="152" s="1"/>
  <c r="AX230" i="152"/>
  <c r="AO230" i="152"/>
  <c r="AN230" i="152"/>
  <c r="AY230" i="152"/>
  <c r="AW230" i="152"/>
  <c r="BA244" i="152"/>
  <c r="BA234" i="152"/>
  <c r="BA255" i="152"/>
  <c r="AO243" i="152"/>
  <c r="AK243" i="152"/>
  <c r="AW243" i="152"/>
  <c r="AV243" i="152"/>
  <c r="AN243" i="152"/>
  <c r="AM243" i="152"/>
  <c r="AL243" i="152"/>
  <c r="AJ243" i="152"/>
  <c r="BA243" i="152" s="1"/>
  <c r="AW233" i="152"/>
  <c r="AV233" i="152"/>
  <c r="AO233" i="152"/>
  <c r="AN233" i="152"/>
  <c r="AM233" i="152"/>
  <c r="AL233" i="152"/>
  <c r="AK233" i="152"/>
  <c r="AW261" i="152"/>
  <c r="AJ228" i="152"/>
  <c r="BA228" i="152" s="1"/>
  <c r="AZ253" i="152"/>
  <c r="AY261" i="152"/>
  <c r="BA299" i="152"/>
  <c r="AJ218" i="152"/>
  <c r="BA218" i="152" s="1"/>
  <c r="AZ261" i="152"/>
  <c r="AZ195" i="152"/>
  <c r="AY195" i="152"/>
  <c r="AW195" i="152"/>
  <c r="AV195" i="152"/>
  <c r="AO195" i="152"/>
  <c r="AM218" i="152"/>
  <c r="BA240" i="152"/>
  <c r="AM183" i="152"/>
  <c r="AY183" i="152"/>
  <c r="AW183" i="152"/>
  <c r="AO183" i="152"/>
  <c r="AM199" i="152"/>
  <c r="AO199" i="152"/>
  <c r="AN199" i="152"/>
  <c r="AK199" i="152"/>
  <c r="AJ199" i="152"/>
  <c r="BA199" i="152" s="1"/>
  <c r="AN218" i="152"/>
  <c r="AJ254" i="152"/>
  <c r="BA254" i="152" s="1"/>
  <c r="AX254" i="152"/>
  <c r="AV254" i="152"/>
  <c r="AO254" i="152"/>
  <c r="AN254" i="152"/>
  <c r="AZ254" i="152"/>
  <c r="AY254" i="152"/>
  <c r="AW254" i="152"/>
  <c r="AM254" i="152"/>
  <c r="AL254" i="152"/>
  <c r="AY269" i="152"/>
  <c r="AN237" i="152"/>
  <c r="AX248" i="152"/>
  <c r="AW248" i="152"/>
  <c r="AV248" i="152"/>
  <c r="AO248" i="152"/>
  <c r="AN248" i="152"/>
  <c r="AM248" i="152"/>
  <c r="AL248" i="152"/>
  <c r="AK248" i="152"/>
  <c r="AJ248" i="152"/>
  <c r="BA248" i="152" s="1"/>
  <c r="AZ269" i="152"/>
  <c r="AZ119" i="152"/>
  <c r="AV169" i="152"/>
  <c r="AO169" i="152"/>
  <c r="AK169" i="152"/>
  <c r="AX212" i="152"/>
  <c r="AK230" i="152"/>
  <c r="AO237" i="152"/>
  <c r="AX245" i="152"/>
  <c r="AK245" i="152"/>
  <c r="AJ245" i="152"/>
  <c r="BA245" i="152" s="1"/>
  <c r="AZ245" i="152"/>
  <c r="AY245" i="152"/>
  <c r="AV245" i="152"/>
  <c r="AT112" i="152"/>
  <c r="AZ112" i="152" s="1"/>
  <c r="AT126" i="152"/>
  <c r="AZ126" i="152" s="1"/>
  <c r="AO158" i="152"/>
  <c r="AX158" i="152"/>
  <c r="AV158" i="152"/>
  <c r="AY212" i="152"/>
  <c r="BA214" i="152"/>
  <c r="AV217" i="152"/>
  <c r="AO217" i="152"/>
  <c r="AN217" i="152"/>
  <c r="AM217" i="152"/>
  <c r="AL217" i="152"/>
  <c r="AK217" i="152"/>
  <c r="AJ217" i="152"/>
  <c r="BA217" i="152" s="1"/>
  <c r="AZ217" i="152"/>
  <c r="AY217" i="152"/>
  <c r="AJ224" i="152"/>
  <c r="BA224" i="152" s="1"/>
  <c r="AW228" i="152"/>
  <c r="AL230" i="152"/>
  <c r="AO187" i="152"/>
  <c r="AM187" i="152"/>
  <c r="AK187" i="152"/>
  <c r="AZ212" i="152"/>
  <c r="AK224" i="152"/>
  <c r="AX228" i="152"/>
  <c r="AM230" i="152"/>
  <c r="AJ278" i="152"/>
  <c r="BA278" i="152" s="1"/>
  <c r="AZ278" i="152"/>
  <c r="AX278" i="152"/>
  <c r="AV278" i="152"/>
  <c r="AO278" i="152"/>
  <c r="AN278" i="152"/>
  <c r="AY278" i="152"/>
  <c r="AW278" i="152"/>
  <c r="AM278" i="152"/>
  <c r="AL278" i="152"/>
  <c r="AK278" i="152"/>
  <c r="BA295" i="152"/>
  <c r="AN223" i="152"/>
  <c r="AM223" i="152"/>
  <c r="AY223" i="152"/>
  <c r="AX223" i="152"/>
  <c r="AW223" i="152"/>
  <c r="AV223" i="152"/>
  <c r="AO223" i="152"/>
  <c r="AJ223" i="152"/>
  <c r="BA223" i="152" s="1"/>
  <c r="AL224" i="152"/>
  <c r="AY228" i="152"/>
  <c r="AK173" i="152"/>
  <c r="AJ173" i="152"/>
  <c r="BA173" i="152" s="1"/>
  <c r="AY173" i="152"/>
  <c r="AM224" i="152"/>
  <c r="AZ228" i="152"/>
  <c r="AJ233" i="152"/>
  <c r="BA233" i="152" s="1"/>
  <c r="AZ134" i="152"/>
  <c r="AV134" i="152"/>
  <c r="AM140" i="152"/>
  <c r="AK140" i="152"/>
  <c r="BA203" i="152"/>
  <c r="AO206" i="152"/>
  <c r="AN206" i="152"/>
  <c r="AX206" i="152"/>
  <c r="AW206" i="152"/>
  <c r="AV206" i="152"/>
  <c r="AJ206" i="152"/>
  <c r="BA206" i="152" s="1"/>
  <c r="AK213" i="152"/>
  <c r="AJ213" i="152"/>
  <c r="BA213" i="152" s="1"/>
  <c r="AZ213" i="152"/>
  <c r="AY213" i="152"/>
  <c r="AX213" i="152"/>
  <c r="AW213" i="152"/>
  <c r="AV213" i="152"/>
  <c r="AO213" i="152"/>
  <c r="BA220" i="152"/>
  <c r="AN224" i="152"/>
  <c r="AZ151" i="152"/>
  <c r="AX151" i="152"/>
  <c r="AX168" i="152"/>
  <c r="AJ168" i="152"/>
  <c r="BA168" i="152" s="1"/>
  <c r="AV177" i="152"/>
  <c r="AY177" i="152"/>
  <c r="AW177" i="152"/>
  <c r="AN177" i="152"/>
  <c r="AZ194" i="152"/>
  <c r="AW194" i="152"/>
  <c r="AV194" i="152"/>
  <c r="AO194" i="152"/>
  <c r="AJ194" i="152"/>
  <c r="BA194" i="152" s="1"/>
  <c r="AO198" i="152"/>
  <c r="AN198" i="152"/>
  <c r="AJ198" i="152"/>
  <c r="BA198" i="152" s="1"/>
  <c r="AK219" i="152"/>
  <c r="AZ219" i="152"/>
  <c r="AY219" i="152"/>
  <c r="AX219" i="152"/>
  <c r="AW219" i="152"/>
  <c r="AV219" i="152"/>
  <c r="AK229" i="152"/>
  <c r="AJ229" i="152"/>
  <c r="BA229" i="152" s="1"/>
  <c r="AZ229" i="152"/>
  <c r="AY229" i="152"/>
  <c r="AX229" i="152"/>
  <c r="AW229" i="152"/>
  <c r="AV229" i="152"/>
  <c r="AO229" i="152"/>
  <c r="AN229" i="152"/>
  <c r="AL229" i="152"/>
  <c r="AX232" i="152"/>
  <c r="AW232" i="152"/>
  <c r="AN232" i="152"/>
  <c r="AM232" i="152"/>
  <c r="AL232" i="152"/>
  <c r="AK232" i="152"/>
  <c r="AJ232" i="152"/>
  <c r="BA232" i="152" s="1"/>
  <c r="BA236" i="152"/>
  <c r="AV237" i="152"/>
  <c r="AT106" i="152"/>
  <c r="AZ106" i="152" s="1"/>
  <c r="AK157" i="152"/>
  <c r="AW157" i="152"/>
  <c r="AO182" i="152"/>
  <c r="AN182" i="152"/>
  <c r="AV182" i="152"/>
  <c r="AM182" i="152"/>
  <c r="AJ195" i="152"/>
  <c r="BA195" i="152" s="1"/>
  <c r="AL199" i="152"/>
  <c r="AW237" i="152"/>
  <c r="AK254" i="152"/>
  <c r="AZ258" i="152"/>
  <c r="AY258" i="152"/>
  <c r="AK258" i="152"/>
  <c r="AX258" i="152"/>
  <c r="AW258" i="152"/>
  <c r="AV258" i="152"/>
  <c r="AO258" i="152"/>
  <c r="AM258" i="152"/>
  <c r="AL258" i="152"/>
  <c r="AJ183" i="152"/>
  <c r="BA183" i="152" s="1"/>
  <c r="AZ186" i="152"/>
  <c r="AJ186" i="152"/>
  <c r="BA186" i="152" s="1"/>
  <c r="AK195" i="152"/>
  <c r="AV230" i="152"/>
  <c r="AX237" i="152"/>
  <c r="AX243" i="152"/>
  <c r="AT142" i="152"/>
  <c r="AZ142" i="152" s="1"/>
  <c r="AJ169" i="152"/>
  <c r="BA169" i="152" s="1"/>
  <c r="AK183" i="152"/>
  <c r="AO190" i="152"/>
  <c r="AN190" i="152"/>
  <c r="AV190" i="152"/>
  <c r="AL195" i="152"/>
  <c r="AZ230" i="152"/>
  <c r="AY237" i="152"/>
  <c r="AY243" i="152"/>
  <c r="BA275" i="152"/>
  <c r="AN319" i="152"/>
  <c r="AM319" i="152"/>
  <c r="AL319" i="152"/>
  <c r="AK319" i="152"/>
  <c r="AJ319" i="152"/>
  <c r="BA319" i="152" s="1"/>
  <c r="AZ319" i="152"/>
  <c r="AY319" i="152"/>
  <c r="AX319" i="152"/>
  <c r="AW319" i="152"/>
  <c r="AV319" i="152"/>
  <c r="AZ288" i="152"/>
  <c r="AY288" i="152"/>
  <c r="AX288" i="152"/>
  <c r="AW288" i="152"/>
  <c r="BA305" i="152"/>
  <c r="BA289" i="152"/>
  <c r="BA314" i="152"/>
  <c r="BA323" i="152"/>
  <c r="BA328" i="152"/>
  <c r="AV227" i="152"/>
  <c r="AW247" i="152"/>
  <c r="AW249" i="152"/>
  <c r="AV249" i="152"/>
  <c r="AW252" i="152"/>
  <c r="AZ266" i="152"/>
  <c r="AY266" i="152"/>
  <c r="AK266" i="152"/>
  <c r="AZ274" i="152"/>
  <c r="AY274" i="152"/>
  <c r="AM274" i="152"/>
  <c r="AK274" i="152"/>
  <c r="AW227" i="152"/>
  <c r="AN239" i="152"/>
  <c r="AM239" i="152"/>
  <c r="AZ285" i="152"/>
  <c r="AX285" i="152"/>
  <c r="AW285" i="152"/>
  <c r="AV285" i="152"/>
  <c r="AN285" i="152"/>
  <c r="AM285" i="152"/>
  <c r="AL285" i="152"/>
  <c r="AK285" i="152"/>
  <c r="AJ285" i="152"/>
  <c r="BA285" i="152" s="1"/>
  <c r="BA310" i="152"/>
  <c r="AJ262" i="152"/>
  <c r="BA262" i="152" s="1"/>
  <c r="AZ262" i="152"/>
  <c r="AX262" i="152"/>
  <c r="AV262" i="152"/>
  <c r="AO262" i="152"/>
  <c r="AN262" i="152"/>
  <c r="AJ270" i="152"/>
  <c r="BA270" i="152" s="1"/>
  <c r="AZ270" i="152"/>
  <c r="AX270" i="152"/>
  <c r="AV270" i="152"/>
  <c r="AO270" i="152"/>
  <c r="AN270" i="152"/>
  <c r="BA282" i="152"/>
  <c r="AO291" i="152"/>
  <c r="AN291" i="152"/>
  <c r="AM291" i="152"/>
  <c r="AL291" i="152"/>
  <c r="AK291" i="152"/>
  <c r="AX307" i="152"/>
  <c r="AW307" i="152"/>
  <c r="AV307" i="152"/>
  <c r="AO307" i="152"/>
  <c r="AN307" i="152"/>
  <c r="AM307" i="152"/>
  <c r="AL307" i="152"/>
  <c r="AK307" i="152"/>
  <c r="AW257" i="152"/>
  <c r="AV257" i="152"/>
  <c r="BA294" i="152"/>
  <c r="AZ301" i="152"/>
  <c r="AX301" i="152"/>
  <c r="AW301" i="152"/>
  <c r="AV301" i="152"/>
  <c r="AO301" i="152"/>
  <c r="AN301" i="152"/>
  <c r="AM301" i="152"/>
  <c r="AL301" i="152"/>
  <c r="AK301" i="152"/>
  <c r="AJ301" i="152"/>
  <c r="BA301" i="152" s="1"/>
  <c r="BA298" i="152"/>
  <c r="BA304" i="152"/>
  <c r="BA313" i="152"/>
  <c r="AO319" i="152"/>
  <c r="BA322" i="152"/>
  <c r="AW265" i="152"/>
  <c r="AV265" i="152"/>
  <c r="AW273" i="152"/>
  <c r="AV273" i="152"/>
  <c r="BA288" i="152"/>
  <c r="AN287" i="152"/>
  <c r="AM287" i="152"/>
  <c r="AL287" i="152"/>
  <c r="AZ287" i="152"/>
  <c r="AY287" i="152"/>
  <c r="AW287" i="152"/>
  <c r="AV287" i="152"/>
  <c r="AK288" i="152"/>
  <c r="BA266" i="152"/>
  <c r="BA274" i="152"/>
  <c r="AZ280" i="152"/>
  <c r="AY280" i="152"/>
  <c r="AX280" i="152"/>
  <c r="AW280" i="152"/>
  <c r="AL288" i="152"/>
  <c r="AN303" i="152"/>
  <c r="AM303" i="152"/>
  <c r="AL303" i="152"/>
  <c r="AZ303" i="152"/>
  <c r="AY303" i="152"/>
  <c r="AX303" i="152"/>
  <c r="AW303" i="152"/>
  <c r="AV303" i="152"/>
  <c r="BA318" i="152"/>
  <c r="BA249" i="152"/>
  <c r="AZ277" i="152"/>
  <c r="AX277" i="152"/>
  <c r="AV277" i="152"/>
  <c r="AN277" i="152"/>
  <c r="AL277" i="152"/>
  <c r="AK277" i="152"/>
  <c r="AJ277" i="152"/>
  <c r="BA277" i="152" s="1"/>
  <c r="BA281" i="152"/>
  <c r="AM288" i="152"/>
  <c r="AN247" i="152"/>
  <c r="AM247" i="152"/>
  <c r="AO252" i="152"/>
  <c r="AM252" i="152"/>
  <c r="AX256" i="152"/>
  <c r="AW256" i="152"/>
  <c r="AL262" i="152"/>
  <c r="AL270" i="152"/>
  <c r="AJ307" i="152"/>
  <c r="BA307" i="152" s="1"/>
  <c r="AY315" i="152"/>
  <c r="AX315" i="152"/>
  <c r="AW315" i="152"/>
  <c r="AV315" i="152"/>
  <c r="AO315" i="152"/>
  <c r="AN315" i="152"/>
  <c r="AM315" i="152"/>
  <c r="AL315" i="152"/>
  <c r="AK315" i="152"/>
  <c r="AJ222" i="152"/>
  <c r="BA222" i="152" s="1"/>
  <c r="AX222" i="152"/>
  <c r="AO222" i="152"/>
  <c r="AN222" i="152"/>
  <c r="AN234" i="152"/>
  <c r="AO239" i="152"/>
  <c r="AZ242" i="152"/>
  <c r="AK242" i="152"/>
  <c r="AM244" i="152"/>
  <c r="AX264" i="152"/>
  <c r="AW264" i="152"/>
  <c r="AX272" i="152"/>
  <c r="AW272" i="152"/>
  <c r="BA297" i="152"/>
  <c r="BA321" i="152"/>
  <c r="BA330" i="152"/>
  <c r="AX216" i="152"/>
  <c r="AW216" i="152"/>
  <c r="AO234" i="152"/>
  <c r="AN244" i="152"/>
  <c r="AJ257" i="152"/>
  <c r="BA257" i="152" s="1"/>
  <c r="AO283" i="152"/>
  <c r="AN283" i="152"/>
  <c r="AM283" i="152"/>
  <c r="AK283" i="152"/>
  <c r="BA312" i="152"/>
  <c r="BA326" i="152"/>
  <c r="AK257" i="152"/>
  <c r="AZ309" i="152"/>
  <c r="AX309" i="152"/>
  <c r="AW309" i="152"/>
  <c r="AV309" i="152"/>
  <c r="AO309" i="152"/>
  <c r="AN309" i="152"/>
  <c r="AM309" i="152"/>
  <c r="AL309" i="152"/>
  <c r="AK309" i="152"/>
  <c r="AJ309" i="152"/>
  <c r="BA309" i="152" s="1"/>
  <c r="AL257" i="152"/>
  <c r="AJ265" i="152"/>
  <c r="BA265" i="152" s="1"/>
  <c r="AJ273" i="152"/>
  <c r="BA273" i="152" s="1"/>
  <c r="AY285" i="152"/>
  <c r="AV291" i="152"/>
  <c r="AO251" i="152"/>
  <c r="AK251" i="152"/>
  <c r="AM257" i="152"/>
  <c r="AK265" i="152"/>
  <c r="AK273" i="152"/>
  <c r="AV274" i="152"/>
  <c r="AJ287" i="152"/>
  <c r="BA287" i="152" s="1"/>
  <c r="AV288" i="152"/>
  <c r="AW291" i="152"/>
  <c r="AN231" i="152"/>
  <c r="AM231" i="152"/>
  <c r="AN257" i="152"/>
  <c r="AW262" i="152"/>
  <c r="AL265" i="152"/>
  <c r="AV266" i="152"/>
  <c r="AW270" i="152"/>
  <c r="AL273" i="152"/>
  <c r="AW274" i="152"/>
  <c r="AJ280" i="152"/>
  <c r="BA280" i="152" s="1"/>
  <c r="AK287" i="152"/>
  <c r="AX291" i="152"/>
  <c r="AZ293" i="152"/>
  <c r="AX293" i="152"/>
  <c r="AW293" i="152"/>
  <c r="AV293" i="152"/>
  <c r="AO293" i="152"/>
  <c r="AN293" i="152"/>
  <c r="AM293" i="152"/>
  <c r="AL293" i="152"/>
  <c r="AK293" i="152"/>
  <c r="AJ293" i="152"/>
  <c r="BA293" i="152" s="1"/>
  <c r="AJ303" i="152"/>
  <c r="BA303" i="152" s="1"/>
  <c r="AY307" i="152"/>
  <c r="AK221" i="152"/>
  <c r="AJ221" i="152"/>
  <c r="BA221" i="152" s="1"/>
  <c r="AV239" i="152"/>
  <c r="AO257" i="152"/>
  <c r="AY262" i="152"/>
  <c r="AM265" i="152"/>
  <c r="AW266" i="152"/>
  <c r="AY270" i="152"/>
  <c r="AM273" i="152"/>
  <c r="AX274" i="152"/>
  <c r="AM277" i="152"/>
  <c r="AN279" i="152"/>
  <c r="AM279" i="152"/>
  <c r="AL279" i="152"/>
  <c r="AZ279" i="152"/>
  <c r="AY279" i="152"/>
  <c r="AW279" i="152"/>
  <c r="AV279" i="152"/>
  <c r="AK280" i="152"/>
  <c r="BA286" i="152"/>
  <c r="AO287" i="152"/>
  <c r="AY291" i="152"/>
  <c r="AY301" i="152"/>
  <c r="AK303" i="152"/>
  <c r="AZ307" i="152"/>
  <c r="AN311" i="152"/>
  <c r="AM311" i="152"/>
  <c r="AL311" i="152"/>
  <c r="AK311" i="152"/>
  <c r="AJ311" i="152"/>
  <c r="BA311" i="152" s="1"/>
  <c r="AZ311" i="152"/>
  <c r="AY311" i="152"/>
  <c r="AX311" i="152"/>
  <c r="AW311" i="152"/>
  <c r="AV311" i="152"/>
  <c r="AV234" i="152"/>
  <c r="AW239" i="152"/>
  <c r="AW241" i="152"/>
  <c r="AV241" i="152"/>
  <c r="AV244" i="152"/>
  <c r="AJ246" i="152"/>
  <c r="BA246" i="152" s="1"/>
  <c r="AX246" i="152"/>
  <c r="AO246" i="152"/>
  <c r="AN246" i="152"/>
  <c r="AX249" i="152"/>
  <c r="AN255" i="152"/>
  <c r="AM255" i="152"/>
  <c r="AL255" i="152"/>
  <c r="AZ255" i="152"/>
  <c r="AW255" i="152"/>
  <c r="AN265" i="152"/>
  <c r="AX266" i="152"/>
  <c r="AN273" i="152"/>
  <c r="AO277" i="152"/>
  <c r="AL280" i="152"/>
  <c r="AZ291" i="152"/>
  <c r="AX299" i="152"/>
  <c r="AO299" i="152"/>
  <c r="AN299" i="152"/>
  <c r="AM299" i="152"/>
  <c r="AL299" i="152"/>
  <c r="AK299" i="152"/>
  <c r="AO303" i="152"/>
  <c r="BA306" i="152"/>
  <c r="AZ323" i="152"/>
  <c r="AY323" i="152"/>
  <c r="AX323" i="152"/>
  <c r="AW323" i="152"/>
  <c r="AV323" i="152"/>
  <c r="AO323" i="152"/>
  <c r="AN323" i="152"/>
  <c r="AM323" i="152"/>
  <c r="AL323" i="152"/>
  <c r="AK323" i="152"/>
  <c r="AJ227" i="152"/>
  <c r="BA227" i="152" s="1"/>
  <c r="AW234" i="152"/>
  <c r="AX239" i="152"/>
  <c r="AW244" i="152"/>
  <c r="AJ247" i="152"/>
  <c r="BA247" i="152" s="1"/>
  <c r="AY249" i="152"/>
  <c r="AJ252" i="152"/>
  <c r="BA252" i="152" s="1"/>
  <c r="AJ256" i="152"/>
  <c r="BA256" i="152" s="1"/>
  <c r="AO259" i="152"/>
  <c r="AK259" i="152"/>
  <c r="AO265" i="152"/>
  <c r="AO273" i="152"/>
  <c r="AO275" i="152"/>
  <c r="AM275" i="152"/>
  <c r="AK275" i="152"/>
  <c r="AM280" i="152"/>
  <c r="BA302" i="152"/>
  <c r="AJ315" i="152"/>
  <c r="BA315" i="152" s="1"/>
  <c r="BA329" i="152"/>
  <c r="AK197" i="152"/>
  <c r="AJ197" i="152"/>
  <c r="BA197" i="152" s="1"/>
  <c r="AK222" i="152"/>
  <c r="AL227" i="152"/>
  <c r="AX234" i="152"/>
  <c r="AY239" i="152"/>
  <c r="AX244" i="152"/>
  <c r="AK247" i="152"/>
  <c r="AZ249" i="152"/>
  <c r="AK252" i="152"/>
  <c r="AK256" i="152"/>
  <c r="AN263" i="152"/>
  <c r="AM263" i="152"/>
  <c r="AL263" i="152"/>
  <c r="AZ263" i="152"/>
  <c r="AW263" i="152"/>
  <c r="AO267" i="152"/>
  <c r="AM267" i="152"/>
  <c r="AK267" i="152"/>
  <c r="AN271" i="152"/>
  <c r="AM271" i="152"/>
  <c r="AL271" i="152"/>
  <c r="AZ271" i="152"/>
  <c r="AW271" i="152"/>
  <c r="AN280" i="152"/>
  <c r="BA296" i="152"/>
  <c r="BA320" i="152"/>
  <c r="AJ210" i="152"/>
  <c r="BA210" i="152" s="1"/>
  <c r="AL222" i="152"/>
  <c r="AM227" i="152"/>
  <c r="AY234" i="152"/>
  <c r="AZ239" i="152"/>
  <c r="AJ242" i="152"/>
  <c r="BA242" i="152" s="1"/>
  <c r="AY244" i="152"/>
  <c r="AL247" i="152"/>
  <c r="AL252" i="152"/>
  <c r="AL256" i="152"/>
  <c r="AJ264" i="152"/>
  <c r="BA264" i="152" s="1"/>
  <c r="AJ272" i="152"/>
  <c r="BA272" i="152" s="1"/>
  <c r="AO280" i="152"/>
  <c r="AJ283" i="152"/>
  <c r="BA283" i="152" s="1"/>
  <c r="AK210" i="152"/>
  <c r="AJ216" i="152"/>
  <c r="BA216" i="152" s="1"/>
  <c r="AM222" i="152"/>
  <c r="AW225" i="152"/>
  <c r="AV225" i="152"/>
  <c r="AN227" i="152"/>
  <c r="AL242" i="152"/>
  <c r="AZ244" i="152"/>
  <c r="AO247" i="152"/>
  <c r="AZ250" i="152"/>
  <c r="AK250" i="152"/>
  <c r="AN252" i="152"/>
  <c r="AM256" i="152"/>
  <c r="AK264" i="152"/>
  <c r="AK272" i="152"/>
  <c r="AL283" i="152"/>
  <c r="AN295" i="152"/>
  <c r="AM295" i="152"/>
  <c r="AL295" i="152"/>
  <c r="AZ295" i="152"/>
  <c r="AY295" i="152"/>
  <c r="AX295" i="152"/>
  <c r="AW295" i="152"/>
  <c r="AV295" i="152"/>
  <c r="AX208" i="152"/>
  <c r="AW208" i="152"/>
  <c r="AL210" i="152"/>
  <c r="AK216" i="152"/>
  <c r="AO227" i="152"/>
  <c r="AM242" i="152"/>
  <c r="AN256" i="152"/>
  <c r="AX257" i="152"/>
  <c r="AL264" i="152"/>
  <c r="AL272" i="152"/>
  <c r="AX287" i="152"/>
  <c r="AO214" i="152"/>
  <c r="AN214" i="152"/>
  <c r="AL216" i="152"/>
  <c r="AX240" i="152"/>
  <c r="AW240" i="152"/>
  <c r="AN242" i="152"/>
  <c r="AO256" i="152"/>
  <c r="AY257" i="152"/>
  <c r="AM264" i="152"/>
  <c r="AM272" i="152"/>
  <c r="AW277" i="152"/>
  <c r="AN286" i="152"/>
  <c r="AN294" i="152"/>
  <c r="AW296" i="152"/>
  <c r="AN302" i="152"/>
  <c r="AW304" i="152"/>
  <c r="AN310" i="152"/>
  <c r="AW312" i="152"/>
  <c r="AJ317" i="152"/>
  <c r="BA317" i="152" s="1"/>
  <c r="AN318" i="152"/>
  <c r="AW320" i="152"/>
  <c r="AJ325" i="152"/>
  <c r="BA325" i="152" s="1"/>
  <c r="AN326" i="152"/>
  <c r="AW328" i="152"/>
  <c r="AO286" i="152"/>
  <c r="AO294" i="152"/>
  <c r="AX296" i="152"/>
  <c r="AO302" i="152"/>
  <c r="AX304" i="152"/>
  <c r="AO310" i="152"/>
  <c r="AX312" i="152"/>
  <c r="AK317" i="152"/>
  <c r="AO318" i="152"/>
  <c r="AX320" i="152"/>
  <c r="AK325" i="152"/>
  <c r="AO326" i="152"/>
  <c r="AX328" i="152"/>
  <c r="AY296" i="152"/>
  <c r="AY304" i="152"/>
  <c r="AY312" i="152"/>
  <c r="AL317" i="152"/>
  <c r="AY320" i="152"/>
  <c r="AL325" i="152"/>
  <c r="AY328" i="152"/>
  <c r="AM317" i="152"/>
  <c r="AM325" i="152"/>
  <c r="AV327" i="152"/>
  <c r="AN317" i="152"/>
  <c r="AN325" i="152"/>
  <c r="AW327" i="152"/>
  <c r="AO317" i="152"/>
  <c r="AO325" i="152"/>
  <c r="AX327" i="152"/>
  <c r="AY327" i="152"/>
  <c r="AV286" i="152"/>
  <c r="AV294" i="152"/>
  <c r="AV302" i="152"/>
  <c r="AV310" i="152"/>
  <c r="AV318" i="152"/>
  <c r="AV326" i="152"/>
  <c r="AZ327" i="152"/>
  <c r="AX286" i="152"/>
  <c r="AX294" i="152"/>
  <c r="AX302" i="152"/>
  <c r="AX310" i="152"/>
  <c r="AX318" i="152"/>
  <c r="AX326" i="152"/>
  <c r="AY302" i="152"/>
  <c r="AY310" i="152"/>
  <c r="AY318" i="152"/>
  <c r="AY326" i="152"/>
  <c r="AZ286" i="152"/>
  <c r="AZ294" i="152"/>
  <c r="AZ302" i="152"/>
  <c r="AZ310" i="152"/>
  <c r="AV317" i="152"/>
  <c r="AZ318" i="152"/>
  <c r="AV325" i="152"/>
  <c r="AZ326" i="152"/>
  <c r="AJ290" i="152"/>
  <c r="BA290" i="152" s="1"/>
  <c r="AW317" i="152"/>
  <c r="AW325" i="152"/>
  <c r="AK282" i="152"/>
  <c r="AK290" i="152"/>
  <c r="AX317" i="152"/>
  <c r="AX325" i="152"/>
  <c r="AY325" i="152"/>
  <c r="AM282" i="152"/>
  <c r="AM290" i="152"/>
  <c r="AY282" i="152"/>
  <c r="AY290" i="152"/>
  <c r="AY298" i="152"/>
  <c r="AY306" i="152"/>
  <c r="AY314" i="152"/>
  <c r="AY322" i="152"/>
  <c r="AL327" i="152"/>
  <c r="AY330" i="152"/>
  <c r="AV281" i="152"/>
  <c r="AV289" i="152"/>
  <c r="AV297" i="152"/>
  <c r="AV305" i="152"/>
  <c r="AV313" i="152"/>
  <c r="AV321" i="152"/>
  <c r="AM327" i="152"/>
  <c r="AV329" i="152"/>
  <c r="F19" i="1"/>
  <c r="H21" i="1" s="1"/>
  <c r="G22" i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E22" i="1"/>
  <c r="D22" i="1"/>
  <c r="D23" i="1" s="1"/>
  <c r="A22" i="1"/>
  <c r="D17" i="1"/>
  <c r="E21" i="1" s="1"/>
  <c r="BM100" i="155" l="1"/>
  <c r="BM100" i="158"/>
  <c r="BM100" i="157"/>
  <c r="BM100" i="156"/>
  <c r="BO19" i="157"/>
  <c r="BQ19" i="157" s="1"/>
  <c r="BO21" i="158"/>
  <c r="BQ21" i="158" s="1"/>
  <c r="BR23" i="158" a="1"/>
  <c r="BR23" i="158" s="1"/>
  <c r="BU23" i="158" s="1"/>
  <c r="BK24" i="158"/>
  <c r="CR23" i="158" a="1"/>
  <c r="CR23" i="158" s="1"/>
  <c r="CT23" i="158" s="1"/>
  <c r="BJ23" i="158"/>
  <c r="BN22" i="158"/>
  <c r="BP22" i="158" s="1"/>
  <c r="BL22" i="158"/>
  <c r="BJ21" i="157"/>
  <c r="BN20" i="157"/>
  <c r="BP20" i="157" s="1"/>
  <c r="BL20" i="157"/>
  <c r="BK23" i="157"/>
  <c r="CR22" i="157" a="1"/>
  <c r="CR22" i="157" s="1"/>
  <c r="CT22" i="157" s="1"/>
  <c r="BR22" i="157" a="1"/>
  <c r="BR22" i="157" s="1"/>
  <c r="BU22" i="157" s="1"/>
  <c r="BJ21" i="156"/>
  <c r="BN20" i="156"/>
  <c r="BP20" i="156" s="1"/>
  <c r="BL20" i="156"/>
  <c r="BO19" i="156"/>
  <c r="BQ19" i="156" s="1"/>
  <c r="BR22" i="156" a="1"/>
  <c r="BR22" i="156" s="1"/>
  <c r="BU22" i="156" s="1"/>
  <c r="CR22" i="156" a="1"/>
  <c r="CR22" i="156" s="1"/>
  <c r="CT22" i="156" s="1"/>
  <c r="BK23" i="156"/>
  <c r="D24" i="1"/>
  <c r="E23" i="1"/>
  <c r="BK20" i="155"/>
  <c r="CQ19" i="155" a="1"/>
  <c r="CQ19" i="155" s="1"/>
  <c r="CS19" i="155" s="1"/>
  <c r="BR19" i="155" a="1"/>
  <c r="BR19" i="155" s="1"/>
  <c r="BU19" i="155" s="1"/>
  <c r="BJ20" i="155"/>
  <c r="BL19" i="155"/>
  <c r="W89" i="20"/>
  <c r="V89" i="20"/>
  <c r="N89" i="20"/>
  <c r="S89" i="20"/>
  <c r="T89" i="20" s="1"/>
  <c r="BM100" i="152"/>
  <c r="U89" i="20"/>
  <c r="P89" i="20"/>
  <c r="O90" i="20"/>
  <c r="Q90" i="20"/>
  <c r="R90" i="20" s="1"/>
  <c r="J91" i="20"/>
  <c r="L90" i="20"/>
  <c r="M90" i="20" s="1"/>
  <c r="CQ106" i="152" a="1"/>
  <c r="CQ106" i="152" s="1"/>
  <c r="CS106" i="152" s="1"/>
  <c r="BK107" i="152"/>
  <c r="BR106" i="152" a="1"/>
  <c r="BR106" i="152" s="1"/>
  <c r="BU106" i="152" s="1"/>
  <c r="BR17" i="152" a="1"/>
  <c r="BR17" i="152" s="1"/>
  <c r="BU17" i="152" s="1"/>
  <c r="BK18" i="152"/>
  <c r="CQ17" i="152" a="1"/>
  <c r="CQ17" i="152" s="1"/>
  <c r="CS17" i="152" s="1"/>
  <c r="BL15" i="152"/>
  <c r="BJ16" i="152"/>
  <c r="G60" i="1"/>
  <c r="A23" i="1"/>
  <c r="CQ121" i="151"/>
  <c r="CQ120" i="151"/>
  <c r="CQ119" i="151"/>
  <c r="CQ118" i="151"/>
  <c r="CQ117" i="151"/>
  <c r="CQ116" i="151"/>
  <c r="CQ115" i="151"/>
  <c r="CQ114" i="151"/>
  <c r="CQ113" i="151"/>
  <c r="CQ112" i="151"/>
  <c r="CQ111" i="151"/>
  <c r="CQ110" i="151"/>
  <c r="CQ109" i="151"/>
  <c r="CQ108" i="151"/>
  <c r="CQ107" i="151"/>
  <c r="CQ106" i="151"/>
  <c r="CQ105" i="151"/>
  <c r="CQ104" i="151"/>
  <c r="CQ103" i="151"/>
  <c r="CQ102" i="151"/>
  <c r="CQ101" i="151"/>
  <c r="CQ100" i="151"/>
  <c r="CQ99" i="151"/>
  <c r="CQ98" i="151"/>
  <c r="CQ97" i="151"/>
  <c r="CQ96" i="151"/>
  <c r="CQ95" i="151"/>
  <c r="CQ94" i="151"/>
  <c r="CQ93" i="151"/>
  <c r="CQ92" i="151"/>
  <c r="CQ91" i="151"/>
  <c r="CQ90" i="151"/>
  <c r="CQ89" i="151"/>
  <c r="CQ88" i="151"/>
  <c r="CQ87" i="151"/>
  <c r="CQ86" i="151"/>
  <c r="CQ85" i="151"/>
  <c r="CQ84" i="151"/>
  <c r="CQ83" i="151"/>
  <c r="CQ82" i="151"/>
  <c r="CQ81" i="151"/>
  <c r="CQ80" i="151"/>
  <c r="CQ79" i="151"/>
  <c r="CQ78" i="151"/>
  <c r="CQ77" i="151"/>
  <c r="CQ76" i="151"/>
  <c r="CQ75" i="151"/>
  <c r="CQ74" i="151"/>
  <c r="CQ73" i="151"/>
  <c r="CQ72" i="151"/>
  <c r="CQ71" i="151"/>
  <c r="CQ70" i="151"/>
  <c r="CQ69" i="151"/>
  <c r="CQ68" i="151"/>
  <c r="CQ67" i="151"/>
  <c r="CQ66" i="151"/>
  <c r="CQ65" i="151"/>
  <c r="CQ64" i="151"/>
  <c r="CQ63" i="151"/>
  <c r="CQ62" i="151"/>
  <c r="CQ61" i="151"/>
  <c r="CQ60" i="151"/>
  <c r="CQ59" i="151"/>
  <c r="CQ58" i="151"/>
  <c r="CQ57" i="151"/>
  <c r="CQ56" i="151"/>
  <c r="CQ55" i="151"/>
  <c r="CQ54" i="151"/>
  <c r="CQ53" i="151"/>
  <c r="CQ52" i="151"/>
  <c r="CQ51" i="151"/>
  <c r="CQ50" i="151"/>
  <c r="CQ49" i="151"/>
  <c r="CQ48" i="151"/>
  <c r="CQ47" i="151"/>
  <c r="CQ46" i="151"/>
  <c r="CQ45" i="151"/>
  <c r="CQ44" i="151"/>
  <c r="CQ43" i="151"/>
  <c r="CQ42" i="151"/>
  <c r="CQ41" i="151"/>
  <c r="CQ40" i="151"/>
  <c r="CQ39" i="151"/>
  <c r="CQ38" i="151"/>
  <c r="CQ37" i="151"/>
  <c r="CQ36" i="151"/>
  <c r="CQ35" i="151"/>
  <c r="CQ34" i="151"/>
  <c r="CQ33" i="151"/>
  <c r="CQ32" i="151"/>
  <c r="CQ31" i="151"/>
  <c r="CQ30" i="151"/>
  <c r="CQ29" i="151"/>
  <c r="CQ28" i="151"/>
  <c r="CQ27" i="151"/>
  <c r="CQ26" i="151"/>
  <c r="CQ25" i="151"/>
  <c r="CQ24" i="151"/>
  <c r="CQ23" i="151"/>
  <c r="CQ22" i="151"/>
  <c r="CQ21" i="151"/>
  <c r="CQ20" i="151"/>
  <c r="CQ19" i="151"/>
  <c r="CQ18" i="151"/>
  <c r="CQ17" i="151"/>
  <c r="CQ16" i="151"/>
  <c r="CQ15" i="151"/>
  <c r="CQ14" i="151"/>
  <c r="CW53" i="151"/>
  <c r="AU330" i="151"/>
  <c r="AI330" i="151" s="1"/>
  <c r="AT330" i="151"/>
  <c r="AS330" i="151"/>
  <c r="AQ330" i="151"/>
  <c r="AP330" i="151"/>
  <c r="AH330" i="151"/>
  <c r="AG330" i="151"/>
  <c r="AF330" i="151"/>
  <c r="AE330" i="151"/>
  <c r="AD330" i="151"/>
  <c r="AC330" i="151"/>
  <c r="AB330" i="151"/>
  <c r="AA330" i="151"/>
  <c r="B330" i="151"/>
  <c r="A330" i="151"/>
  <c r="AY329" i="151"/>
  <c r="AX329" i="151"/>
  <c r="AU329" i="151"/>
  <c r="AT329" i="151"/>
  <c r="AS329" i="151"/>
  <c r="AQ329" i="151"/>
  <c r="AP329" i="151"/>
  <c r="AO329" i="151"/>
  <c r="AN329" i="151"/>
  <c r="AL329" i="151"/>
  <c r="AK329" i="151"/>
  <c r="AJ329" i="151"/>
  <c r="AI329" i="151"/>
  <c r="AH329" i="151"/>
  <c r="AG329" i="151"/>
  <c r="AF329" i="151"/>
  <c r="AE329" i="151"/>
  <c r="AD329" i="151"/>
  <c r="AC329" i="151"/>
  <c r="AB329" i="151"/>
  <c r="AA329" i="151"/>
  <c r="B329" i="151"/>
  <c r="AW329" i="151" s="1"/>
  <c r="A329" i="151"/>
  <c r="AZ328" i="151"/>
  <c r="AY328" i="151"/>
  <c r="AX328" i="151"/>
  <c r="AW328" i="151"/>
  <c r="AV328" i="151"/>
  <c r="AU328" i="151"/>
  <c r="AI328" i="151" s="1"/>
  <c r="AT328" i="151"/>
  <c r="AS328" i="151"/>
  <c r="AQ328" i="151"/>
  <c r="AP328" i="151"/>
  <c r="AO328" i="151"/>
  <c r="AN328" i="151"/>
  <c r="AM328" i="151"/>
  <c r="AL328" i="151"/>
  <c r="AK328" i="151"/>
  <c r="AJ328" i="151"/>
  <c r="AH328" i="151"/>
  <c r="AG328" i="151"/>
  <c r="AF328" i="151"/>
  <c r="AE328" i="151"/>
  <c r="AD328" i="151"/>
  <c r="AC328" i="151"/>
  <c r="AB328" i="151"/>
  <c r="AA328" i="151"/>
  <c r="B328" i="151"/>
  <c r="A328" i="151"/>
  <c r="AX327" i="151"/>
  <c r="AU327" i="151"/>
  <c r="AT327" i="151"/>
  <c r="AS327" i="151"/>
  <c r="AQ327" i="151"/>
  <c r="AP327" i="151"/>
  <c r="AO327" i="151"/>
  <c r="AK327" i="151"/>
  <c r="AJ327" i="151"/>
  <c r="AI327" i="151"/>
  <c r="AH327" i="151"/>
  <c r="AG327" i="151"/>
  <c r="AF327" i="151"/>
  <c r="AE327" i="151"/>
  <c r="AD327" i="151"/>
  <c r="AC327" i="151"/>
  <c r="AB327" i="151"/>
  <c r="AA327" i="151"/>
  <c r="B327" i="151"/>
  <c r="AN327" i="151" s="1"/>
  <c r="A327" i="151"/>
  <c r="AZ326" i="151"/>
  <c r="AU326" i="151"/>
  <c r="AI326" i="151" s="1"/>
  <c r="AT326" i="151"/>
  <c r="AS326" i="151"/>
  <c r="AQ326" i="151"/>
  <c r="AP326" i="151"/>
  <c r="AO326" i="151"/>
  <c r="AN326" i="151"/>
  <c r="AK326" i="151"/>
  <c r="AH326" i="151"/>
  <c r="AG326" i="151"/>
  <c r="AF326" i="151"/>
  <c r="AE326" i="151"/>
  <c r="AD326" i="151"/>
  <c r="AC326" i="151"/>
  <c r="AB326" i="151"/>
  <c r="AA326" i="151"/>
  <c r="B326" i="151"/>
  <c r="AJ326" i="151" s="1"/>
  <c r="A326" i="151"/>
  <c r="AZ325" i="151"/>
  <c r="AV325" i="151"/>
  <c r="AU325" i="151"/>
  <c r="AT325" i="151"/>
  <c r="AS325" i="151"/>
  <c r="AQ325" i="151"/>
  <c r="AP325" i="151"/>
  <c r="AO325" i="151"/>
  <c r="AL325" i="151"/>
  <c r="AK325" i="151"/>
  <c r="AJ325" i="151"/>
  <c r="AI325" i="151"/>
  <c r="AH325" i="151"/>
  <c r="AG325" i="151"/>
  <c r="AF325" i="151"/>
  <c r="AE325" i="151"/>
  <c r="AD325" i="151"/>
  <c r="AC325" i="151"/>
  <c r="AB325" i="151"/>
  <c r="AA325" i="151"/>
  <c r="B325" i="151"/>
  <c r="AY325" i="151" s="1"/>
  <c r="A325" i="151"/>
  <c r="AY324" i="151"/>
  <c r="AX324" i="151"/>
  <c r="AW324" i="151"/>
  <c r="AV324" i="151"/>
  <c r="AU324" i="151"/>
  <c r="AI324" i="151" s="1"/>
  <c r="AT324" i="151"/>
  <c r="AS324" i="151"/>
  <c r="AQ324" i="151"/>
  <c r="AP324" i="151"/>
  <c r="AO324" i="151"/>
  <c r="AN324" i="151"/>
  <c r="AM324" i="151"/>
  <c r="AL324" i="151"/>
  <c r="AK324" i="151"/>
  <c r="AJ324" i="151"/>
  <c r="AH324" i="151"/>
  <c r="AG324" i="151"/>
  <c r="AF324" i="151"/>
  <c r="AE324" i="151"/>
  <c r="AD324" i="151"/>
  <c r="AC324" i="151"/>
  <c r="AB324" i="151"/>
  <c r="AA324" i="151"/>
  <c r="B324" i="151"/>
  <c r="AZ324" i="151" s="1"/>
  <c r="A324" i="151"/>
  <c r="AZ323" i="151"/>
  <c r="AU323" i="151"/>
  <c r="AI323" i="151" s="1"/>
  <c r="AT323" i="151"/>
  <c r="AS323" i="151"/>
  <c r="AQ323" i="151"/>
  <c r="AP323" i="151"/>
  <c r="AM323" i="151"/>
  <c r="AH323" i="151"/>
  <c r="AG323" i="151"/>
  <c r="AF323" i="151"/>
  <c r="AE323" i="151"/>
  <c r="AD323" i="151"/>
  <c r="AC323" i="151"/>
  <c r="AB323" i="151"/>
  <c r="AA323" i="151"/>
  <c r="B323" i="151"/>
  <c r="AY323" i="151" s="1"/>
  <c r="A323" i="151"/>
  <c r="AX322" i="151"/>
  <c r="AW322" i="151"/>
  <c r="AV322" i="151"/>
  <c r="AU322" i="151"/>
  <c r="AT322" i="151"/>
  <c r="AS322" i="151"/>
  <c r="AQ322" i="151"/>
  <c r="AP322" i="151"/>
  <c r="AO322" i="151"/>
  <c r="AM322" i="151"/>
  <c r="AI322" i="151"/>
  <c r="AH322" i="151"/>
  <c r="AG322" i="151"/>
  <c r="AF322" i="151"/>
  <c r="AE322" i="151"/>
  <c r="AD322" i="151"/>
  <c r="AC322" i="151"/>
  <c r="AB322" i="151"/>
  <c r="AA322" i="151"/>
  <c r="B322" i="151"/>
  <c r="A322" i="151"/>
  <c r="AY321" i="151"/>
  <c r="AX321" i="151"/>
  <c r="AU321" i="151"/>
  <c r="AT321" i="151"/>
  <c r="AS321" i="151"/>
  <c r="AQ321" i="151"/>
  <c r="AP321" i="151"/>
  <c r="AO321" i="151"/>
  <c r="AN321" i="151"/>
  <c r="AL321" i="151"/>
  <c r="AK321" i="151"/>
  <c r="AJ321" i="151"/>
  <c r="AI321" i="151"/>
  <c r="AH321" i="151"/>
  <c r="AG321" i="151"/>
  <c r="AF321" i="151"/>
  <c r="AE321" i="151"/>
  <c r="AD321" i="151"/>
  <c r="AC321" i="151"/>
  <c r="AB321" i="151"/>
  <c r="AA321" i="151"/>
  <c r="B321" i="151"/>
  <c r="AW321" i="151" s="1"/>
  <c r="A321" i="151"/>
  <c r="AZ320" i="151"/>
  <c r="AY320" i="151"/>
  <c r="AX320" i="151"/>
  <c r="AW320" i="151"/>
  <c r="AV320" i="151"/>
  <c r="AU320" i="151"/>
  <c r="AI320" i="151" s="1"/>
  <c r="AT320" i="151"/>
  <c r="AS320" i="151"/>
  <c r="AQ320" i="151"/>
  <c r="AP320" i="151"/>
  <c r="AO320" i="151"/>
  <c r="AN320" i="151"/>
  <c r="AM320" i="151"/>
  <c r="AL320" i="151"/>
  <c r="AK320" i="151"/>
  <c r="AJ320" i="151"/>
  <c r="AH320" i="151"/>
  <c r="AG320" i="151"/>
  <c r="AF320" i="151"/>
  <c r="AE320" i="151"/>
  <c r="AD320" i="151"/>
  <c r="AC320" i="151"/>
  <c r="AB320" i="151"/>
  <c r="AA320" i="151"/>
  <c r="B320" i="151"/>
  <c r="A320" i="151"/>
  <c r="AX319" i="151"/>
  <c r="AU319" i="151"/>
  <c r="AT319" i="151"/>
  <c r="AS319" i="151"/>
  <c r="AQ319" i="151"/>
  <c r="AP319" i="151"/>
  <c r="AO319" i="151"/>
  <c r="AK319" i="151"/>
  <c r="AJ319" i="151"/>
  <c r="AI319" i="151"/>
  <c r="AH319" i="151"/>
  <c r="AG319" i="151"/>
  <c r="AF319" i="151"/>
  <c r="AE319" i="151"/>
  <c r="AD319" i="151"/>
  <c r="AC319" i="151"/>
  <c r="AB319" i="151"/>
  <c r="AA319" i="151"/>
  <c r="B319" i="151"/>
  <c r="AN319" i="151" s="1"/>
  <c r="A319" i="151"/>
  <c r="AZ318" i="151"/>
  <c r="AU318" i="151"/>
  <c r="AI318" i="151" s="1"/>
  <c r="AT318" i="151"/>
  <c r="AS318" i="151"/>
  <c r="AQ318" i="151"/>
  <c r="AP318" i="151"/>
  <c r="AO318" i="151"/>
  <c r="AN318" i="151"/>
  <c r="AK318" i="151"/>
  <c r="AH318" i="151"/>
  <c r="AG318" i="151"/>
  <c r="AF318" i="151"/>
  <c r="AE318" i="151"/>
  <c r="AD318" i="151"/>
  <c r="AC318" i="151"/>
  <c r="AB318" i="151"/>
  <c r="AA318" i="151"/>
  <c r="B318" i="151"/>
  <c r="AJ318" i="151" s="1"/>
  <c r="A318" i="151"/>
  <c r="AZ317" i="151"/>
  <c r="AV317" i="151"/>
  <c r="AU317" i="151"/>
  <c r="AT317" i="151"/>
  <c r="AS317" i="151"/>
  <c r="AQ317" i="151"/>
  <c r="AP317" i="151"/>
  <c r="AO317" i="151"/>
  <c r="AL317" i="151"/>
  <c r="AK317" i="151"/>
  <c r="AJ317" i="151"/>
  <c r="AI317" i="151"/>
  <c r="AH317" i="151"/>
  <c r="AG317" i="151"/>
  <c r="AF317" i="151"/>
  <c r="AE317" i="151"/>
  <c r="AD317" i="151"/>
  <c r="AC317" i="151"/>
  <c r="AB317" i="151"/>
  <c r="AA317" i="151"/>
  <c r="B317" i="151"/>
  <c r="AY317" i="151" s="1"/>
  <c r="A317" i="151"/>
  <c r="AY316" i="151"/>
  <c r="AX316" i="151"/>
  <c r="AW316" i="151"/>
  <c r="AV316" i="151"/>
  <c r="AU316" i="151"/>
  <c r="AI316" i="151" s="1"/>
  <c r="AT316" i="151"/>
  <c r="AS316" i="151"/>
  <c r="AQ316" i="151"/>
  <c r="AP316" i="151"/>
  <c r="AO316" i="151"/>
  <c r="AN316" i="151"/>
  <c r="AM316" i="151"/>
  <c r="AL316" i="151"/>
  <c r="AK316" i="151"/>
  <c r="AJ316" i="151"/>
  <c r="AH316" i="151"/>
  <c r="AG316" i="151"/>
  <c r="AF316" i="151"/>
  <c r="AE316" i="151"/>
  <c r="AD316" i="151"/>
  <c r="AC316" i="151"/>
  <c r="AB316" i="151"/>
  <c r="AA316" i="151"/>
  <c r="B316" i="151"/>
  <c r="AZ316" i="151" s="1"/>
  <c r="A316" i="151"/>
  <c r="AZ315" i="151"/>
  <c r="AU315" i="151"/>
  <c r="AI315" i="151" s="1"/>
  <c r="AT315" i="151"/>
  <c r="AS315" i="151"/>
  <c r="AQ315" i="151"/>
  <c r="AP315" i="151"/>
  <c r="AM315" i="151"/>
  <c r="AH315" i="151"/>
  <c r="AG315" i="151"/>
  <c r="AF315" i="151"/>
  <c r="AE315" i="151"/>
  <c r="AD315" i="151"/>
  <c r="AC315" i="151"/>
  <c r="AB315" i="151"/>
  <c r="AA315" i="151"/>
  <c r="B315" i="151"/>
  <c r="AY315" i="151" s="1"/>
  <c r="A315" i="151"/>
  <c r="AX314" i="151"/>
  <c r="AW314" i="151"/>
  <c r="AV314" i="151"/>
  <c r="AU314" i="151"/>
  <c r="AT314" i="151"/>
  <c r="AS314" i="151"/>
  <c r="AQ314" i="151"/>
  <c r="AP314" i="151"/>
  <c r="AI314" i="151"/>
  <c r="AH314" i="151"/>
  <c r="AG314" i="151"/>
  <c r="AF314" i="151"/>
  <c r="AE314" i="151"/>
  <c r="AD314" i="151"/>
  <c r="AC314" i="151"/>
  <c r="AB314" i="151"/>
  <c r="AA314" i="151"/>
  <c r="B314" i="151"/>
  <c r="A314" i="151"/>
  <c r="AY313" i="151"/>
  <c r="AX313" i="151"/>
  <c r="AU313" i="151"/>
  <c r="AT313" i="151"/>
  <c r="AS313" i="151"/>
  <c r="AQ313" i="151"/>
  <c r="AP313" i="151"/>
  <c r="AO313" i="151"/>
  <c r="AN313" i="151"/>
  <c r="AL313" i="151"/>
  <c r="AK313" i="151"/>
  <c r="AJ313" i="151"/>
  <c r="AI313" i="151"/>
  <c r="AH313" i="151"/>
  <c r="AG313" i="151"/>
  <c r="AF313" i="151"/>
  <c r="AE313" i="151"/>
  <c r="AD313" i="151"/>
  <c r="AC313" i="151"/>
  <c r="AB313" i="151"/>
  <c r="AA313" i="151"/>
  <c r="B313" i="151"/>
  <c r="AW313" i="151" s="1"/>
  <c r="A313" i="151"/>
  <c r="AZ312" i="151"/>
  <c r="AY312" i="151"/>
  <c r="AX312" i="151"/>
  <c r="AW312" i="151"/>
  <c r="AV312" i="151"/>
  <c r="AU312" i="151"/>
  <c r="AI312" i="151" s="1"/>
  <c r="AT312" i="151"/>
  <c r="AS312" i="151"/>
  <c r="AQ312" i="151"/>
  <c r="AP312" i="151"/>
  <c r="AO312" i="151"/>
  <c r="AN312" i="151"/>
  <c r="AM312" i="151"/>
  <c r="AL312" i="151"/>
  <c r="AK312" i="151"/>
  <c r="AJ312" i="151"/>
  <c r="AH312" i="151"/>
  <c r="AG312" i="151"/>
  <c r="AF312" i="151"/>
  <c r="AE312" i="151"/>
  <c r="AD312" i="151"/>
  <c r="AC312" i="151"/>
  <c r="AB312" i="151"/>
  <c r="AA312" i="151"/>
  <c r="B312" i="151"/>
  <c r="A312" i="151"/>
  <c r="AX311" i="151"/>
  <c r="AU311" i="151"/>
  <c r="AT311" i="151"/>
  <c r="AS311" i="151"/>
  <c r="AQ311" i="151"/>
  <c r="AP311" i="151"/>
  <c r="AO311" i="151"/>
  <c r="AK311" i="151"/>
  <c r="AJ311" i="151"/>
  <c r="AI311" i="151"/>
  <c r="AH311" i="151"/>
  <c r="AG311" i="151"/>
  <c r="AF311" i="151"/>
  <c r="AE311" i="151"/>
  <c r="AD311" i="151"/>
  <c r="AC311" i="151"/>
  <c r="AB311" i="151"/>
  <c r="AA311" i="151"/>
  <c r="B311" i="151"/>
  <c r="AN311" i="151" s="1"/>
  <c r="A311" i="151"/>
  <c r="AZ310" i="151"/>
  <c r="AU310" i="151"/>
  <c r="AI310" i="151" s="1"/>
  <c r="AT310" i="151"/>
  <c r="AS310" i="151"/>
  <c r="AQ310" i="151"/>
  <c r="AP310" i="151"/>
  <c r="AO310" i="151"/>
  <c r="AN310" i="151"/>
  <c r="AL310" i="151"/>
  <c r="AH310" i="151"/>
  <c r="AG310" i="151"/>
  <c r="AF310" i="151"/>
  <c r="AE310" i="151"/>
  <c r="AD310" i="151"/>
  <c r="AC310" i="151"/>
  <c r="AB310" i="151"/>
  <c r="AA310" i="151"/>
  <c r="B310" i="151"/>
  <c r="A310" i="151"/>
  <c r="AZ309" i="151"/>
  <c r="AV309" i="151"/>
  <c r="AU309" i="151"/>
  <c r="AT309" i="151"/>
  <c r="AS309" i="151"/>
  <c r="AQ309" i="151"/>
  <c r="AP309" i="151"/>
  <c r="AO309" i="151"/>
  <c r="AL309" i="151"/>
  <c r="AK309" i="151"/>
  <c r="AJ309" i="151"/>
  <c r="AI309" i="151"/>
  <c r="AH309" i="151"/>
  <c r="AG309" i="151"/>
  <c r="AF309" i="151"/>
  <c r="AE309" i="151"/>
  <c r="AD309" i="151"/>
  <c r="AC309" i="151"/>
  <c r="AB309" i="151"/>
  <c r="AA309" i="151"/>
  <c r="B309" i="151"/>
  <c r="AY309" i="151" s="1"/>
  <c r="A309" i="151"/>
  <c r="AY308" i="151"/>
  <c r="AX308" i="151"/>
  <c r="AW308" i="151"/>
  <c r="AV308" i="151"/>
  <c r="AU308" i="151"/>
  <c r="AI308" i="151" s="1"/>
  <c r="AT308" i="151"/>
  <c r="AS308" i="151"/>
  <c r="AQ308" i="151"/>
  <c r="AP308" i="151"/>
  <c r="AO308" i="151"/>
  <c r="AN308" i="151"/>
  <c r="AM308" i="151"/>
  <c r="AL308" i="151"/>
  <c r="AK308" i="151"/>
  <c r="AJ308" i="151"/>
  <c r="AH308" i="151"/>
  <c r="AG308" i="151"/>
  <c r="AF308" i="151"/>
  <c r="AE308" i="151"/>
  <c r="AD308" i="151"/>
  <c r="AC308" i="151"/>
  <c r="AB308" i="151"/>
  <c r="AA308" i="151"/>
  <c r="B308" i="151"/>
  <c r="AZ308" i="151" s="1"/>
  <c r="A308" i="151"/>
  <c r="AZ307" i="151"/>
  <c r="AU307" i="151"/>
  <c r="AI307" i="151" s="1"/>
  <c r="AT307" i="151"/>
  <c r="AS307" i="151"/>
  <c r="AQ307" i="151"/>
  <c r="AP307" i="151"/>
  <c r="AH307" i="151"/>
  <c r="AG307" i="151"/>
  <c r="AF307" i="151"/>
  <c r="AE307" i="151"/>
  <c r="AD307" i="151"/>
  <c r="AC307" i="151"/>
  <c r="AB307" i="151"/>
  <c r="AA307" i="151"/>
  <c r="B307" i="151"/>
  <c r="A307" i="151"/>
  <c r="AX306" i="151"/>
  <c r="AW306" i="151"/>
  <c r="AV306" i="151"/>
  <c r="AU306" i="151"/>
  <c r="AT306" i="151"/>
  <c r="AS306" i="151"/>
  <c r="AQ306" i="151"/>
  <c r="AP306" i="151"/>
  <c r="AO306" i="151"/>
  <c r="AN306" i="151"/>
  <c r="AM306" i="151"/>
  <c r="AI306" i="151"/>
  <c r="AH306" i="151"/>
  <c r="AG306" i="151"/>
  <c r="AF306" i="151"/>
  <c r="AE306" i="151"/>
  <c r="AD306" i="151"/>
  <c r="AC306" i="151"/>
  <c r="AB306" i="151"/>
  <c r="AA306" i="151"/>
  <c r="B306" i="151"/>
  <c r="A306" i="151"/>
  <c r="AY305" i="151"/>
  <c r="AX305" i="151"/>
  <c r="AU305" i="151"/>
  <c r="AT305" i="151"/>
  <c r="AS305" i="151"/>
  <c r="AQ305" i="151"/>
  <c r="AP305" i="151"/>
  <c r="AO305" i="151"/>
  <c r="AN305" i="151"/>
  <c r="AL305" i="151"/>
  <c r="AK305" i="151"/>
  <c r="AJ305" i="151"/>
  <c r="AI305" i="151"/>
  <c r="AH305" i="151"/>
  <c r="AG305" i="151"/>
  <c r="AF305" i="151"/>
  <c r="AE305" i="151"/>
  <c r="AD305" i="151"/>
  <c r="AC305" i="151"/>
  <c r="AB305" i="151"/>
  <c r="AA305" i="151"/>
  <c r="B305" i="151"/>
  <c r="AW305" i="151" s="1"/>
  <c r="A305" i="151"/>
  <c r="AZ304" i="151"/>
  <c r="AY304" i="151"/>
  <c r="AX304" i="151"/>
  <c r="AW304" i="151"/>
  <c r="AV304" i="151"/>
  <c r="AU304" i="151"/>
  <c r="AI304" i="151" s="1"/>
  <c r="AT304" i="151"/>
  <c r="AS304" i="151"/>
  <c r="AQ304" i="151"/>
  <c r="AP304" i="151"/>
  <c r="AO304" i="151"/>
  <c r="AN304" i="151"/>
  <c r="AM304" i="151"/>
  <c r="AL304" i="151"/>
  <c r="AK304" i="151"/>
  <c r="AJ304" i="151"/>
  <c r="AH304" i="151"/>
  <c r="AG304" i="151"/>
  <c r="AF304" i="151"/>
  <c r="AE304" i="151"/>
  <c r="AD304" i="151"/>
  <c r="AC304" i="151"/>
  <c r="AB304" i="151"/>
  <c r="AA304" i="151"/>
  <c r="B304" i="151"/>
  <c r="A304" i="151"/>
  <c r="AX303" i="151"/>
  <c r="AU303" i="151"/>
  <c r="AT303" i="151"/>
  <c r="AS303" i="151"/>
  <c r="AQ303" i="151"/>
  <c r="AP303" i="151"/>
  <c r="AO303" i="151"/>
  <c r="AK303" i="151"/>
  <c r="AJ303" i="151"/>
  <c r="AI303" i="151"/>
  <c r="AH303" i="151"/>
  <c r="AG303" i="151"/>
  <c r="AF303" i="151"/>
  <c r="AE303" i="151"/>
  <c r="AD303" i="151"/>
  <c r="AC303" i="151"/>
  <c r="AB303" i="151"/>
  <c r="AA303" i="151"/>
  <c r="B303" i="151"/>
  <c r="AN303" i="151" s="1"/>
  <c r="A303" i="151"/>
  <c r="AU302" i="151"/>
  <c r="AI302" i="151" s="1"/>
  <c r="AT302" i="151"/>
  <c r="AS302" i="151"/>
  <c r="AQ302" i="151"/>
  <c r="AP302" i="151"/>
  <c r="AH302" i="151"/>
  <c r="AG302" i="151"/>
  <c r="AF302" i="151"/>
  <c r="AE302" i="151"/>
  <c r="AD302" i="151"/>
  <c r="AC302" i="151"/>
  <c r="AB302" i="151"/>
  <c r="AA302" i="151"/>
  <c r="B302" i="151"/>
  <c r="A302" i="151"/>
  <c r="AU301" i="151"/>
  <c r="AT301" i="151"/>
  <c r="AS301" i="151"/>
  <c r="AQ301" i="151"/>
  <c r="AP301" i="151"/>
  <c r="AI301" i="151"/>
  <c r="AH301" i="151"/>
  <c r="AG301" i="151"/>
  <c r="AF301" i="151"/>
  <c r="AE301" i="151"/>
  <c r="AD301" i="151"/>
  <c r="AC301" i="151"/>
  <c r="AB301" i="151"/>
  <c r="AA301" i="151"/>
  <c r="B301" i="151"/>
  <c r="A301" i="151"/>
  <c r="AY300" i="151"/>
  <c r="AX300" i="151"/>
  <c r="AW300" i="151"/>
  <c r="AV300" i="151"/>
  <c r="AU300" i="151"/>
  <c r="AI300" i="151" s="1"/>
  <c r="AT300" i="151"/>
  <c r="AS300" i="151"/>
  <c r="AQ300" i="151"/>
  <c r="AP300" i="151"/>
  <c r="AO300" i="151"/>
  <c r="AN300" i="151"/>
  <c r="AM300" i="151"/>
  <c r="AL300" i="151"/>
  <c r="AK300" i="151"/>
  <c r="AJ300" i="151"/>
  <c r="AH300" i="151"/>
  <c r="AG300" i="151"/>
  <c r="AF300" i="151"/>
  <c r="AE300" i="151"/>
  <c r="AD300" i="151"/>
  <c r="AC300" i="151"/>
  <c r="AB300" i="151"/>
  <c r="AA300" i="151"/>
  <c r="B300" i="151"/>
  <c r="AZ300" i="151" s="1"/>
  <c r="A300" i="151"/>
  <c r="AU299" i="151"/>
  <c r="AI299" i="151" s="1"/>
  <c r="AT299" i="151"/>
  <c r="AS299" i="151"/>
  <c r="AQ299" i="151"/>
  <c r="AP299" i="151"/>
  <c r="AM299" i="151"/>
  <c r="AH299" i="151"/>
  <c r="AG299" i="151"/>
  <c r="AF299" i="151"/>
  <c r="AE299" i="151"/>
  <c r="AD299" i="151"/>
  <c r="AC299" i="151"/>
  <c r="AB299" i="151"/>
  <c r="AA299" i="151"/>
  <c r="B299" i="151"/>
  <c r="A299" i="151"/>
  <c r="AU298" i="151"/>
  <c r="AT298" i="151"/>
  <c r="AS298" i="151"/>
  <c r="AQ298" i="151"/>
  <c r="AP298" i="151"/>
  <c r="AI298" i="151"/>
  <c r="AH298" i="151"/>
  <c r="AG298" i="151"/>
  <c r="AF298" i="151"/>
  <c r="AE298" i="151"/>
  <c r="AD298" i="151"/>
  <c r="AC298" i="151"/>
  <c r="AB298" i="151"/>
  <c r="AA298" i="151"/>
  <c r="B298" i="151"/>
  <c r="A298" i="151"/>
  <c r="AY297" i="151"/>
  <c r="AX297" i="151"/>
  <c r="AU297" i="151"/>
  <c r="AT297" i="151"/>
  <c r="AS297" i="151"/>
  <c r="AQ297" i="151"/>
  <c r="AP297" i="151"/>
  <c r="AO297" i="151"/>
  <c r="AN297" i="151"/>
  <c r="AL297" i="151"/>
  <c r="AK297" i="151"/>
  <c r="AJ297" i="151"/>
  <c r="AI297" i="151"/>
  <c r="AH297" i="151"/>
  <c r="AG297" i="151"/>
  <c r="AF297" i="151"/>
  <c r="AE297" i="151"/>
  <c r="AD297" i="151"/>
  <c r="AC297" i="151"/>
  <c r="AB297" i="151"/>
  <c r="AA297" i="151"/>
  <c r="B297" i="151"/>
  <c r="AW297" i="151" s="1"/>
  <c r="A297" i="151"/>
  <c r="AZ296" i="151"/>
  <c r="AY296" i="151"/>
  <c r="AX296" i="151"/>
  <c r="AW296" i="151"/>
  <c r="AV296" i="151"/>
  <c r="AU296" i="151"/>
  <c r="AI296" i="151" s="1"/>
  <c r="AT296" i="151"/>
  <c r="AS296" i="151"/>
  <c r="AQ296" i="151"/>
  <c r="AP296" i="151"/>
  <c r="AO296" i="151"/>
  <c r="AN296" i="151"/>
  <c r="AM296" i="151"/>
  <c r="AL296" i="151"/>
  <c r="AK296" i="151"/>
  <c r="AJ296" i="151"/>
  <c r="AH296" i="151"/>
  <c r="AG296" i="151"/>
  <c r="AF296" i="151"/>
  <c r="AE296" i="151"/>
  <c r="AD296" i="151"/>
  <c r="AC296" i="151"/>
  <c r="AB296" i="151"/>
  <c r="AA296" i="151"/>
  <c r="B296" i="151"/>
  <c r="A296" i="151"/>
  <c r="AX295" i="151"/>
  <c r="AU295" i="151"/>
  <c r="AT295" i="151"/>
  <c r="AS295" i="151"/>
  <c r="AQ295" i="151"/>
  <c r="AP295" i="151"/>
  <c r="AO295" i="151"/>
  <c r="AK295" i="151"/>
  <c r="AJ295" i="151"/>
  <c r="AI295" i="151"/>
  <c r="AH295" i="151"/>
  <c r="AG295" i="151"/>
  <c r="AF295" i="151"/>
  <c r="AE295" i="151"/>
  <c r="AD295" i="151"/>
  <c r="AC295" i="151"/>
  <c r="AB295" i="151"/>
  <c r="AA295" i="151"/>
  <c r="B295" i="151"/>
  <c r="AN295" i="151" s="1"/>
  <c r="A295" i="151"/>
  <c r="AZ294" i="151"/>
  <c r="AU294" i="151"/>
  <c r="AT294" i="151"/>
  <c r="AS294" i="151"/>
  <c r="AQ294" i="151"/>
  <c r="AP294" i="151"/>
  <c r="AI294" i="151"/>
  <c r="AH294" i="151"/>
  <c r="AG294" i="151"/>
  <c r="AF294" i="151"/>
  <c r="AE294" i="151"/>
  <c r="AD294" i="151"/>
  <c r="AC294" i="151"/>
  <c r="AB294" i="151"/>
  <c r="AA294" i="151"/>
  <c r="B294" i="151"/>
  <c r="A294" i="151"/>
  <c r="AZ293" i="151"/>
  <c r="AV293" i="151"/>
  <c r="AU293" i="151"/>
  <c r="AT293" i="151"/>
  <c r="AS293" i="151"/>
  <c r="AQ293" i="151"/>
  <c r="AP293" i="151"/>
  <c r="AO293" i="151"/>
  <c r="AL293" i="151"/>
  <c r="AK293" i="151"/>
  <c r="AJ293" i="151"/>
  <c r="AI293" i="151"/>
  <c r="AH293" i="151"/>
  <c r="AG293" i="151"/>
  <c r="AF293" i="151"/>
  <c r="AE293" i="151"/>
  <c r="AD293" i="151"/>
  <c r="AC293" i="151"/>
  <c r="AB293" i="151"/>
  <c r="AA293" i="151"/>
  <c r="B293" i="151"/>
  <c r="A293" i="151"/>
  <c r="AY292" i="151"/>
  <c r="AX292" i="151"/>
  <c r="AW292" i="151"/>
  <c r="AV292" i="151"/>
  <c r="AU292" i="151"/>
  <c r="AI292" i="151" s="1"/>
  <c r="AT292" i="151"/>
  <c r="AS292" i="151"/>
  <c r="AQ292" i="151"/>
  <c r="AP292" i="151"/>
  <c r="AO292" i="151"/>
  <c r="AN292" i="151"/>
  <c r="AM292" i="151"/>
  <c r="AL292" i="151"/>
  <c r="AK292" i="151"/>
  <c r="AJ292" i="151"/>
  <c r="AH292" i="151"/>
  <c r="AG292" i="151"/>
  <c r="AF292" i="151"/>
  <c r="AE292" i="151"/>
  <c r="AD292" i="151"/>
  <c r="AC292" i="151"/>
  <c r="AB292" i="151"/>
  <c r="AA292" i="151"/>
  <c r="B292" i="151"/>
  <c r="AZ292" i="151" s="1"/>
  <c r="A292" i="151"/>
  <c r="AU291" i="151"/>
  <c r="AT291" i="151"/>
  <c r="AS291" i="151"/>
  <c r="AQ291" i="151"/>
  <c r="AP291" i="151"/>
  <c r="AI291" i="151"/>
  <c r="AH291" i="151"/>
  <c r="AG291" i="151"/>
  <c r="AF291" i="151"/>
  <c r="AE291" i="151"/>
  <c r="AD291" i="151"/>
  <c r="AC291" i="151"/>
  <c r="AB291" i="151"/>
  <c r="AA291" i="151"/>
  <c r="B291" i="151"/>
  <c r="A291" i="151"/>
  <c r="AX290" i="151"/>
  <c r="AW290" i="151"/>
  <c r="AV290" i="151"/>
  <c r="AU290" i="151"/>
  <c r="AI290" i="151" s="1"/>
  <c r="AT290" i="151"/>
  <c r="AS290" i="151"/>
  <c r="AQ290" i="151"/>
  <c r="AP290" i="151"/>
  <c r="AO290" i="151"/>
  <c r="AN290" i="151"/>
  <c r="AM290" i="151"/>
  <c r="AH290" i="151"/>
  <c r="AG290" i="151"/>
  <c r="AF290" i="151"/>
  <c r="AE290" i="151"/>
  <c r="AD290" i="151"/>
  <c r="AC290" i="151"/>
  <c r="AB290" i="151"/>
  <c r="AA290" i="151"/>
  <c r="B290" i="151"/>
  <c r="A290" i="151"/>
  <c r="AY289" i="151"/>
  <c r="AX289" i="151"/>
  <c r="AV289" i="151"/>
  <c r="AU289" i="151"/>
  <c r="AT289" i="151"/>
  <c r="AS289" i="151"/>
  <c r="AQ289" i="151"/>
  <c r="AP289" i="151"/>
  <c r="AO289" i="151"/>
  <c r="AN289" i="151"/>
  <c r="AL289" i="151"/>
  <c r="AK289" i="151"/>
  <c r="AJ289" i="151"/>
  <c r="AI289" i="151"/>
  <c r="AH289" i="151"/>
  <c r="AG289" i="151"/>
  <c r="AF289" i="151"/>
  <c r="AE289" i="151"/>
  <c r="AD289" i="151"/>
  <c r="AC289" i="151"/>
  <c r="AB289" i="151"/>
  <c r="AA289" i="151"/>
  <c r="B289" i="151"/>
  <c r="AW289" i="151" s="1"/>
  <c r="A289" i="151"/>
  <c r="AY288" i="151"/>
  <c r="AX288" i="151"/>
  <c r="AW288" i="151"/>
  <c r="AU288" i="151"/>
  <c r="AI288" i="151" s="1"/>
  <c r="AT288" i="151"/>
  <c r="AS288" i="151"/>
  <c r="AQ288" i="151"/>
  <c r="AP288" i="151"/>
  <c r="AO288" i="151"/>
  <c r="AN288" i="151"/>
  <c r="AM288" i="151"/>
  <c r="AL288" i="151"/>
  <c r="AK288" i="151"/>
  <c r="AJ288" i="151"/>
  <c r="AH288" i="151"/>
  <c r="AG288" i="151"/>
  <c r="AF288" i="151"/>
  <c r="AE288" i="151"/>
  <c r="AD288" i="151"/>
  <c r="AC288" i="151"/>
  <c r="AB288" i="151"/>
  <c r="AA288" i="151"/>
  <c r="B288" i="151"/>
  <c r="AZ288" i="151" s="1"/>
  <c r="A288" i="151"/>
  <c r="AZ287" i="151"/>
  <c r="AX287" i="151"/>
  <c r="AU287" i="151"/>
  <c r="AI287" i="151" s="1"/>
  <c r="AT287" i="151"/>
  <c r="AS287" i="151"/>
  <c r="AQ287" i="151"/>
  <c r="AP287" i="151"/>
  <c r="AO287" i="151"/>
  <c r="AM287" i="151"/>
  <c r="AK287" i="151"/>
  <c r="AJ287" i="151"/>
  <c r="AH287" i="151"/>
  <c r="AG287" i="151"/>
  <c r="AF287" i="151"/>
  <c r="AE287" i="151"/>
  <c r="AD287" i="151"/>
  <c r="AC287" i="151"/>
  <c r="AB287" i="151"/>
  <c r="AA287" i="151"/>
  <c r="B287" i="151"/>
  <c r="AN287" i="151" s="1"/>
  <c r="A287" i="151"/>
  <c r="AZ286" i="151"/>
  <c r="AV286" i="151"/>
  <c r="AU286" i="151"/>
  <c r="AT286" i="151"/>
  <c r="AS286" i="151"/>
  <c r="AQ286" i="151"/>
  <c r="AP286" i="151"/>
  <c r="AO286" i="151"/>
  <c r="AN286" i="151"/>
  <c r="AL286" i="151"/>
  <c r="AK286" i="151"/>
  <c r="AI286" i="151"/>
  <c r="AH286" i="151"/>
  <c r="AG286" i="151"/>
  <c r="AF286" i="151"/>
  <c r="AE286" i="151"/>
  <c r="AD286" i="151"/>
  <c r="AC286" i="151"/>
  <c r="AB286" i="151"/>
  <c r="AA286" i="151"/>
  <c r="B286" i="151"/>
  <c r="A286" i="151"/>
  <c r="AU285" i="151"/>
  <c r="AT285" i="151"/>
  <c r="AS285" i="151"/>
  <c r="AQ285" i="151"/>
  <c r="AP285" i="151"/>
  <c r="AI285" i="151"/>
  <c r="AH285" i="151"/>
  <c r="AG285" i="151"/>
  <c r="AF285" i="151"/>
  <c r="AE285" i="151"/>
  <c r="AD285" i="151"/>
  <c r="AC285" i="151"/>
  <c r="AB285" i="151"/>
  <c r="AA285" i="151"/>
  <c r="B285" i="151"/>
  <c r="A285" i="151"/>
  <c r="AZ284" i="151"/>
  <c r="AY284" i="151"/>
  <c r="AX284" i="151"/>
  <c r="AW284" i="151"/>
  <c r="AV284" i="151"/>
  <c r="AU284" i="151"/>
  <c r="AI284" i="151" s="1"/>
  <c r="AT284" i="151"/>
  <c r="AS284" i="151"/>
  <c r="AQ284" i="151"/>
  <c r="AP284" i="151"/>
  <c r="AO284" i="151"/>
  <c r="AN284" i="151"/>
  <c r="AM284" i="151"/>
  <c r="AL284" i="151"/>
  <c r="AK284" i="151"/>
  <c r="AJ284" i="151"/>
  <c r="AH284" i="151"/>
  <c r="AG284" i="151"/>
  <c r="AF284" i="151"/>
  <c r="AE284" i="151"/>
  <c r="AD284" i="151"/>
  <c r="AC284" i="151"/>
  <c r="AB284" i="151"/>
  <c r="AA284" i="151"/>
  <c r="B284" i="151"/>
  <c r="A284" i="151"/>
  <c r="AZ283" i="151"/>
  <c r="AY283" i="151"/>
  <c r="AU283" i="151"/>
  <c r="AI283" i="151" s="1"/>
  <c r="AT283" i="151"/>
  <c r="AS283" i="151"/>
  <c r="AQ283" i="151"/>
  <c r="AP283" i="151"/>
  <c r="AH283" i="151"/>
  <c r="AG283" i="151"/>
  <c r="AF283" i="151"/>
  <c r="AE283" i="151"/>
  <c r="AD283" i="151"/>
  <c r="AC283" i="151"/>
  <c r="AB283" i="151"/>
  <c r="AA283" i="151"/>
  <c r="B283" i="151"/>
  <c r="A283" i="151"/>
  <c r="AX282" i="151"/>
  <c r="AW282" i="151"/>
  <c r="AV282" i="151"/>
  <c r="AU282" i="151"/>
  <c r="AT282" i="151"/>
  <c r="AS282" i="151"/>
  <c r="AQ282" i="151"/>
  <c r="AP282" i="151"/>
  <c r="AO282" i="151"/>
  <c r="AN282" i="151"/>
  <c r="AM282" i="151"/>
  <c r="AI282" i="151"/>
  <c r="AH282" i="151"/>
  <c r="AG282" i="151"/>
  <c r="AF282" i="151"/>
  <c r="AE282" i="151"/>
  <c r="AD282" i="151"/>
  <c r="AC282" i="151"/>
  <c r="AB282" i="151"/>
  <c r="AA282" i="151"/>
  <c r="B282" i="151"/>
  <c r="A282" i="151"/>
  <c r="AU281" i="151"/>
  <c r="AT281" i="151"/>
  <c r="AS281" i="151"/>
  <c r="AQ281" i="151"/>
  <c r="AP281" i="151"/>
  <c r="AL281" i="151"/>
  <c r="AK281" i="151"/>
  <c r="AI281" i="151"/>
  <c r="AH281" i="151"/>
  <c r="AG281" i="151"/>
  <c r="AF281" i="151"/>
  <c r="AE281" i="151"/>
  <c r="AD281" i="151"/>
  <c r="AC281" i="151"/>
  <c r="AB281" i="151"/>
  <c r="AA281" i="151"/>
  <c r="B281" i="151"/>
  <c r="A281" i="151"/>
  <c r="AY280" i="151"/>
  <c r="AX280" i="151"/>
  <c r="AW280" i="151"/>
  <c r="AU280" i="151"/>
  <c r="AI280" i="151" s="1"/>
  <c r="AT280" i="151"/>
  <c r="AS280" i="151"/>
  <c r="AQ280" i="151"/>
  <c r="AP280" i="151"/>
  <c r="AO280" i="151"/>
  <c r="AN280" i="151"/>
  <c r="AM280" i="151"/>
  <c r="AL280" i="151"/>
  <c r="AK280" i="151"/>
  <c r="AJ280" i="151"/>
  <c r="AH280" i="151"/>
  <c r="AG280" i="151"/>
  <c r="AF280" i="151"/>
  <c r="AE280" i="151"/>
  <c r="AD280" i="151"/>
  <c r="AC280" i="151"/>
  <c r="AB280" i="151"/>
  <c r="AA280" i="151"/>
  <c r="B280" i="151"/>
  <c r="AZ280" i="151" s="1"/>
  <c r="A280" i="151"/>
  <c r="AZ279" i="151"/>
  <c r="AY279" i="151"/>
  <c r="AX279" i="151"/>
  <c r="AU279" i="151"/>
  <c r="AI279" i="151" s="1"/>
  <c r="AT279" i="151"/>
  <c r="AS279" i="151"/>
  <c r="AQ279" i="151"/>
  <c r="AP279" i="151"/>
  <c r="AO279" i="151"/>
  <c r="AM279" i="151"/>
  <c r="AK279" i="151"/>
  <c r="AJ279" i="151"/>
  <c r="AH279" i="151"/>
  <c r="AG279" i="151"/>
  <c r="AF279" i="151"/>
  <c r="AE279" i="151"/>
  <c r="AD279" i="151"/>
  <c r="AC279" i="151"/>
  <c r="AB279" i="151"/>
  <c r="AA279" i="151"/>
  <c r="B279" i="151"/>
  <c r="AN279" i="151" s="1"/>
  <c r="A279" i="151"/>
  <c r="AU278" i="151"/>
  <c r="AI278" i="151" s="1"/>
  <c r="AT278" i="151"/>
  <c r="AS278" i="151"/>
  <c r="AQ278" i="151"/>
  <c r="AP278" i="151"/>
  <c r="AH278" i="151"/>
  <c r="AG278" i="151"/>
  <c r="AF278" i="151"/>
  <c r="AE278" i="151"/>
  <c r="AD278" i="151"/>
  <c r="AC278" i="151"/>
  <c r="AB278" i="151"/>
  <c r="AA278" i="151"/>
  <c r="B278" i="151"/>
  <c r="A278" i="151"/>
  <c r="AZ277" i="151"/>
  <c r="AV277" i="151"/>
  <c r="AU277" i="151"/>
  <c r="AI277" i="151" s="1"/>
  <c r="AT277" i="151"/>
  <c r="AS277" i="151"/>
  <c r="AQ277" i="151"/>
  <c r="AP277" i="151"/>
  <c r="AH277" i="151"/>
  <c r="AG277" i="151"/>
  <c r="AF277" i="151"/>
  <c r="AE277" i="151"/>
  <c r="AD277" i="151"/>
  <c r="AC277" i="151"/>
  <c r="AB277" i="151"/>
  <c r="AA277" i="151"/>
  <c r="B277" i="151"/>
  <c r="A277" i="151"/>
  <c r="AZ276" i="151"/>
  <c r="AY276" i="151"/>
  <c r="AX276" i="151"/>
  <c r="AW276" i="151"/>
  <c r="AV276" i="151"/>
  <c r="AU276" i="151"/>
  <c r="AI276" i="151" s="1"/>
  <c r="AT276" i="151"/>
  <c r="AS276" i="151"/>
  <c r="AQ276" i="151"/>
  <c r="AP276" i="151"/>
  <c r="AO276" i="151"/>
  <c r="AN276" i="151"/>
  <c r="AM276" i="151"/>
  <c r="AL276" i="151"/>
  <c r="AK276" i="151"/>
  <c r="AJ276" i="151"/>
  <c r="AH276" i="151"/>
  <c r="AG276" i="151"/>
  <c r="AF276" i="151"/>
  <c r="AE276" i="151"/>
  <c r="AD276" i="151"/>
  <c r="AC276" i="151"/>
  <c r="AB276" i="151"/>
  <c r="AA276" i="151"/>
  <c r="B276" i="151"/>
  <c r="A276" i="151"/>
  <c r="AU275" i="151"/>
  <c r="AT275" i="151"/>
  <c r="AS275" i="151"/>
  <c r="AQ275" i="151"/>
  <c r="AP275" i="151"/>
  <c r="AI275" i="151"/>
  <c r="AH275" i="151"/>
  <c r="AG275" i="151"/>
  <c r="AF275" i="151"/>
  <c r="AE275" i="151"/>
  <c r="AD275" i="151"/>
  <c r="AC275" i="151"/>
  <c r="AB275" i="151"/>
  <c r="AA275" i="151"/>
  <c r="B275" i="151"/>
  <c r="A275" i="151"/>
  <c r="AU274" i="151"/>
  <c r="AT274" i="151"/>
  <c r="AS274" i="151"/>
  <c r="AQ274" i="151"/>
  <c r="AP274" i="151"/>
  <c r="AI274" i="151"/>
  <c r="AH274" i="151"/>
  <c r="AG274" i="151"/>
  <c r="AF274" i="151"/>
  <c r="AE274" i="151"/>
  <c r="AD274" i="151"/>
  <c r="AC274" i="151"/>
  <c r="AB274" i="151"/>
  <c r="AA274" i="151"/>
  <c r="B274" i="151"/>
  <c r="A274" i="151"/>
  <c r="AU273" i="151"/>
  <c r="AT273" i="151"/>
  <c r="AS273" i="151"/>
  <c r="AQ273" i="151"/>
  <c r="AP273" i="151"/>
  <c r="AI273" i="151"/>
  <c r="AH273" i="151"/>
  <c r="AG273" i="151"/>
  <c r="AF273" i="151"/>
  <c r="AE273" i="151"/>
  <c r="AD273" i="151"/>
  <c r="AC273" i="151"/>
  <c r="AB273" i="151"/>
  <c r="AA273" i="151"/>
  <c r="B273" i="151"/>
  <c r="A273" i="151"/>
  <c r="AY272" i="151"/>
  <c r="AX272" i="151"/>
  <c r="AW272" i="151"/>
  <c r="AU272" i="151"/>
  <c r="AI272" i="151" s="1"/>
  <c r="AT272" i="151"/>
  <c r="AS272" i="151"/>
  <c r="AQ272" i="151"/>
  <c r="AP272" i="151"/>
  <c r="AO272" i="151"/>
  <c r="AN272" i="151"/>
  <c r="AM272" i="151"/>
  <c r="AL272" i="151"/>
  <c r="AK272" i="151"/>
  <c r="AJ272" i="151"/>
  <c r="AH272" i="151"/>
  <c r="AG272" i="151"/>
  <c r="AF272" i="151"/>
  <c r="AE272" i="151"/>
  <c r="AD272" i="151"/>
  <c r="AC272" i="151"/>
  <c r="AB272" i="151"/>
  <c r="AA272" i="151"/>
  <c r="B272" i="151"/>
  <c r="AZ272" i="151" s="1"/>
  <c r="A272" i="151"/>
  <c r="AZ271" i="151"/>
  <c r="AY271" i="151"/>
  <c r="AX271" i="151"/>
  <c r="AU271" i="151"/>
  <c r="AT271" i="151"/>
  <c r="AS271" i="151"/>
  <c r="AQ271" i="151"/>
  <c r="AP271" i="151"/>
  <c r="AO271" i="151"/>
  <c r="AM271" i="151"/>
  <c r="AK271" i="151"/>
  <c r="AJ271" i="151"/>
  <c r="AI271" i="151"/>
  <c r="AH271" i="151"/>
  <c r="AG271" i="151"/>
  <c r="AF271" i="151"/>
  <c r="AE271" i="151"/>
  <c r="AD271" i="151"/>
  <c r="AC271" i="151"/>
  <c r="AB271" i="151"/>
  <c r="AA271" i="151"/>
  <c r="B271" i="151"/>
  <c r="AN271" i="151" s="1"/>
  <c r="A271" i="151"/>
  <c r="AZ270" i="151"/>
  <c r="AV270" i="151"/>
  <c r="AU270" i="151"/>
  <c r="AI270" i="151" s="1"/>
  <c r="AT270" i="151"/>
  <c r="AS270" i="151"/>
  <c r="AQ270" i="151"/>
  <c r="AP270" i="151"/>
  <c r="AH270" i="151"/>
  <c r="AG270" i="151"/>
  <c r="AF270" i="151"/>
  <c r="AE270" i="151"/>
  <c r="AD270" i="151"/>
  <c r="AC270" i="151"/>
  <c r="AB270" i="151"/>
  <c r="AA270" i="151"/>
  <c r="B270" i="151"/>
  <c r="A270" i="151"/>
  <c r="AZ269" i="151"/>
  <c r="AV269" i="151"/>
  <c r="AU269" i="151"/>
  <c r="AT269" i="151"/>
  <c r="AS269" i="151"/>
  <c r="AQ269" i="151"/>
  <c r="AP269" i="151"/>
  <c r="AO269" i="151"/>
  <c r="AL269" i="151"/>
  <c r="AK269" i="151"/>
  <c r="AJ269" i="151"/>
  <c r="AI269" i="151"/>
  <c r="AH269" i="151"/>
  <c r="AG269" i="151"/>
  <c r="AF269" i="151"/>
  <c r="AE269" i="151"/>
  <c r="AD269" i="151"/>
  <c r="AC269" i="151"/>
  <c r="AB269" i="151"/>
  <c r="AA269" i="151"/>
  <c r="B269" i="151"/>
  <c r="A269" i="151"/>
  <c r="AZ268" i="151"/>
  <c r="AY268" i="151"/>
  <c r="AX268" i="151"/>
  <c r="AW268" i="151"/>
  <c r="AV268" i="151"/>
  <c r="AU268" i="151"/>
  <c r="AT268" i="151"/>
  <c r="AS268" i="151"/>
  <c r="AQ268" i="151"/>
  <c r="AP268" i="151"/>
  <c r="AO268" i="151"/>
  <c r="AN268" i="151"/>
  <c r="AM268" i="151"/>
  <c r="AL268" i="151"/>
  <c r="AK268" i="151"/>
  <c r="AJ268" i="151"/>
  <c r="AI268" i="151"/>
  <c r="AH268" i="151"/>
  <c r="AG268" i="151"/>
  <c r="AF268" i="151"/>
  <c r="AE268" i="151"/>
  <c r="AD268" i="151"/>
  <c r="AC268" i="151"/>
  <c r="AB268" i="151"/>
  <c r="AA268" i="151"/>
  <c r="B268" i="151"/>
  <c r="A268" i="151"/>
  <c r="AU267" i="151"/>
  <c r="AT267" i="151"/>
  <c r="AS267" i="151"/>
  <c r="AQ267" i="151"/>
  <c r="AP267" i="151"/>
  <c r="AI267" i="151"/>
  <c r="AH267" i="151"/>
  <c r="AG267" i="151"/>
  <c r="AF267" i="151"/>
  <c r="AE267" i="151"/>
  <c r="AD267" i="151"/>
  <c r="AC267" i="151"/>
  <c r="AB267" i="151"/>
  <c r="AA267" i="151"/>
  <c r="B267" i="151"/>
  <c r="A267" i="151"/>
  <c r="AZ266" i="151"/>
  <c r="AX266" i="151"/>
  <c r="AW266" i="151"/>
  <c r="AV266" i="151"/>
  <c r="AU266" i="151"/>
  <c r="AI266" i="151" s="1"/>
  <c r="AT266" i="151"/>
  <c r="AS266" i="151"/>
  <c r="AQ266" i="151"/>
  <c r="AP266" i="151"/>
  <c r="AH266" i="151"/>
  <c r="AG266" i="151"/>
  <c r="AF266" i="151"/>
  <c r="AE266" i="151"/>
  <c r="AD266" i="151"/>
  <c r="AC266" i="151"/>
  <c r="AB266" i="151"/>
  <c r="AA266" i="151"/>
  <c r="B266" i="151"/>
  <c r="A266" i="151"/>
  <c r="AY265" i="151"/>
  <c r="AX265" i="151"/>
  <c r="AV265" i="151"/>
  <c r="AU265" i="151"/>
  <c r="AT265" i="151"/>
  <c r="AS265" i="151"/>
  <c r="AQ265" i="151"/>
  <c r="AP265" i="151"/>
  <c r="AO265" i="151"/>
  <c r="AL265" i="151"/>
  <c r="AK265" i="151"/>
  <c r="AJ265" i="151"/>
  <c r="AI265" i="151"/>
  <c r="AH265" i="151"/>
  <c r="AG265" i="151"/>
  <c r="AF265" i="151"/>
  <c r="AE265" i="151"/>
  <c r="AD265" i="151"/>
  <c r="AC265" i="151"/>
  <c r="AB265" i="151"/>
  <c r="AA265" i="151"/>
  <c r="B265" i="151"/>
  <c r="A265" i="151"/>
  <c r="AZ264" i="151"/>
  <c r="AY264" i="151"/>
  <c r="AX264" i="151"/>
  <c r="AW264" i="151"/>
  <c r="AU264" i="151"/>
  <c r="AI264" i="151" s="1"/>
  <c r="AT264" i="151"/>
  <c r="AS264" i="151"/>
  <c r="AQ264" i="151"/>
  <c r="AP264" i="151"/>
  <c r="AO264" i="151"/>
  <c r="AN264" i="151"/>
  <c r="AM264" i="151"/>
  <c r="AL264" i="151"/>
  <c r="AK264" i="151"/>
  <c r="AJ264" i="151"/>
  <c r="AH264" i="151"/>
  <c r="AG264" i="151"/>
  <c r="AF264" i="151"/>
  <c r="AE264" i="151"/>
  <c r="AD264" i="151"/>
  <c r="AC264" i="151"/>
  <c r="AB264" i="151"/>
  <c r="AA264" i="151"/>
  <c r="B264" i="151"/>
  <c r="AV264" i="151" s="1"/>
  <c r="A264" i="151"/>
  <c r="AZ263" i="151"/>
  <c r="AY263" i="151"/>
  <c r="AX263" i="151"/>
  <c r="AV263" i="151"/>
  <c r="AU263" i="151"/>
  <c r="AT263" i="151"/>
  <c r="AS263" i="151"/>
  <c r="AQ263" i="151"/>
  <c r="AP263" i="151"/>
  <c r="AO263" i="151"/>
  <c r="AM263" i="151"/>
  <c r="AK263" i="151"/>
  <c r="AJ263" i="151"/>
  <c r="AI263" i="151"/>
  <c r="AH263" i="151"/>
  <c r="AG263" i="151"/>
  <c r="AF263" i="151"/>
  <c r="AE263" i="151"/>
  <c r="AD263" i="151"/>
  <c r="AC263" i="151"/>
  <c r="AB263" i="151"/>
  <c r="AA263" i="151"/>
  <c r="B263" i="151"/>
  <c r="AN263" i="151" s="1"/>
  <c r="A263" i="151"/>
  <c r="AZ262" i="151"/>
  <c r="AV262" i="151"/>
  <c r="AU262" i="151"/>
  <c r="AI262" i="151" s="1"/>
  <c r="AT262" i="151"/>
  <c r="AS262" i="151"/>
  <c r="AQ262" i="151"/>
  <c r="AP262" i="151"/>
  <c r="AH262" i="151"/>
  <c r="AG262" i="151"/>
  <c r="AF262" i="151"/>
  <c r="AE262" i="151"/>
  <c r="AD262" i="151"/>
  <c r="AC262" i="151"/>
  <c r="AB262" i="151"/>
  <c r="AA262" i="151"/>
  <c r="B262" i="151"/>
  <c r="A262" i="151"/>
  <c r="AZ261" i="151"/>
  <c r="AV261" i="151"/>
  <c r="AU261" i="151"/>
  <c r="AT261" i="151"/>
  <c r="AS261" i="151"/>
  <c r="AQ261" i="151"/>
  <c r="AP261" i="151"/>
  <c r="AO261" i="151"/>
  <c r="AL261" i="151"/>
  <c r="AK261" i="151"/>
  <c r="AJ261" i="151"/>
  <c r="AI261" i="151"/>
  <c r="AH261" i="151"/>
  <c r="AG261" i="151"/>
  <c r="AF261" i="151"/>
  <c r="AE261" i="151"/>
  <c r="AD261" i="151"/>
  <c r="AC261" i="151"/>
  <c r="AB261" i="151"/>
  <c r="AA261" i="151"/>
  <c r="B261" i="151"/>
  <c r="A261" i="151"/>
  <c r="AZ260" i="151"/>
  <c r="AY260" i="151"/>
  <c r="AX260" i="151"/>
  <c r="AW260" i="151"/>
  <c r="AV260" i="151"/>
  <c r="AU260" i="151"/>
  <c r="AT260" i="151"/>
  <c r="AS260" i="151"/>
  <c r="AQ260" i="151"/>
  <c r="AP260" i="151"/>
  <c r="AO260" i="151"/>
  <c r="AN260" i="151"/>
  <c r="AM260" i="151"/>
  <c r="AL260" i="151"/>
  <c r="AK260" i="151"/>
  <c r="AJ260" i="151"/>
  <c r="AI260" i="151"/>
  <c r="AH260" i="151"/>
  <c r="AG260" i="151"/>
  <c r="AF260" i="151"/>
  <c r="AE260" i="151"/>
  <c r="AD260" i="151"/>
  <c r="AC260" i="151"/>
  <c r="AB260" i="151"/>
  <c r="AA260" i="151"/>
  <c r="B260" i="151"/>
  <c r="A260" i="151"/>
  <c r="AU259" i="151"/>
  <c r="AT259" i="151"/>
  <c r="AS259" i="151"/>
  <c r="AQ259" i="151"/>
  <c r="AP259" i="151"/>
  <c r="AI259" i="151"/>
  <c r="AH259" i="151"/>
  <c r="AG259" i="151"/>
  <c r="AF259" i="151"/>
  <c r="AE259" i="151"/>
  <c r="AD259" i="151"/>
  <c r="AC259" i="151"/>
  <c r="AB259" i="151"/>
  <c r="AA259" i="151"/>
  <c r="B259" i="151"/>
  <c r="A259" i="151"/>
  <c r="AZ258" i="151"/>
  <c r="AX258" i="151"/>
  <c r="AW258" i="151"/>
  <c r="AV258" i="151"/>
  <c r="AU258" i="151"/>
  <c r="AI258" i="151" s="1"/>
  <c r="AT258" i="151"/>
  <c r="AS258" i="151"/>
  <c r="AQ258" i="151"/>
  <c r="AP258" i="151"/>
  <c r="AH258" i="151"/>
  <c r="AG258" i="151"/>
  <c r="AF258" i="151"/>
  <c r="AE258" i="151"/>
  <c r="AD258" i="151"/>
  <c r="AC258" i="151"/>
  <c r="AB258" i="151"/>
  <c r="AA258" i="151"/>
  <c r="B258" i="151"/>
  <c r="A258" i="151"/>
  <c r="AY257" i="151"/>
  <c r="AX257" i="151"/>
  <c r="AV257" i="151"/>
  <c r="AU257" i="151"/>
  <c r="AT257" i="151"/>
  <c r="AS257" i="151"/>
  <c r="AQ257" i="151"/>
  <c r="AP257" i="151"/>
  <c r="AO257" i="151"/>
  <c r="AN257" i="151"/>
  <c r="AL257" i="151"/>
  <c r="AK257" i="151"/>
  <c r="AJ257" i="151"/>
  <c r="AI257" i="151"/>
  <c r="AH257" i="151"/>
  <c r="AG257" i="151"/>
  <c r="AF257" i="151"/>
  <c r="AE257" i="151"/>
  <c r="AD257" i="151"/>
  <c r="AC257" i="151"/>
  <c r="AB257" i="151"/>
  <c r="AA257" i="151"/>
  <c r="B257" i="151"/>
  <c r="A257" i="151"/>
  <c r="AZ256" i="151"/>
  <c r="AY256" i="151"/>
  <c r="AX256" i="151"/>
  <c r="AW256" i="151"/>
  <c r="AU256" i="151"/>
  <c r="AI256" i="151" s="1"/>
  <c r="AT256" i="151"/>
  <c r="AS256" i="151"/>
  <c r="AQ256" i="151"/>
  <c r="AP256" i="151"/>
  <c r="AO256" i="151"/>
  <c r="AN256" i="151"/>
  <c r="AM256" i="151"/>
  <c r="AL256" i="151"/>
  <c r="AK256" i="151"/>
  <c r="AJ256" i="151"/>
  <c r="AH256" i="151"/>
  <c r="AG256" i="151"/>
  <c r="AF256" i="151"/>
  <c r="AE256" i="151"/>
  <c r="AD256" i="151"/>
  <c r="AC256" i="151"/>
  <c r="AB256" i="151"/>
  <c r="AA256" i="151"/>
  <c r="B256" i="151"/>
  <c r="AV256" i="151" s="1"/>
  <c r="A256" i="151"/>
  <c r="AZ255" i="151"/>
  <c r="AY255" i="151"/>
  <c r="AX255" i="151"/>
  <c r="AV255" i="151"/>
  <c r="AU255" i="151"/>
  <c r="AT255" i="151"/>
  <c r="AS255" i="151"/>
  <c r="AQ255" i="151"/>
  <c r="AP255" i="151"/>
  <c r="AO255" i="151"/>
  <c r="AN255" i="151"/>
  <c r="AM255" i="151"/>
  <c r="AK255" i="151"/>
  <c r="AJ255" i="151"/>
  <c r="AI255" i="151"/>
  <c r="AH255" i="151"/>
  <c r="AG255" i="151"/>
  <c r="AF255" i="151"/>
  <c r="AE255" i="151"/>
  <c r="AD255" i="151"/>
  <c r="AC255" i="151"/>
  <c r="AB255" i="151"/>
  <c r="AA255" i="151"/>
  <c r="B255" i="151"/>
  <c r="AL255" i="151" s="1"/>
  <c r="A255" i="151"/>
  <c r="AZ254" i="151"/>
  <c r="AV254" i="151"/>
  <c r="AU254" i="151"/>
  <c r="AI254" i="151" s="1"/>
  <c r="AT254" i="151"/>
  <c r="AS254" i="151"/>
  <c r="AQ254" i="151"/>
  <c r="AP254" i="151"/>
  <c r="AH254" i="151"/>
  <c r="AG254" i="151"/>
  <c r="AF254" i="151"/>
  <c r="AE254" i="151"/>
  <c r="AD254" i="151"/>
  <c r="AC254" i="151"/>
  <c r="AB254" i="151"/>
  <c r="AA254" i="151"/>
  <c r="B254" i="151"/>
  <c r="A254" i="151"/>
  <c r="AZ253" i="151"/>
  <c r="AV253" i="151"/>
  <c r="AU253" i="151"/>
  <c r="AI253" i="151" s="1"/>
  <c r="AT253" i="151"/>
  <c r="AS253" i="151"/>
  <c r="AQ253" i="151"/>
  <c r="AP253" i="151"/>
  <c r="AO253" i="151"/>
  <c r="AM253" i="151"/>
  <c r="AL253" i="151"/>
  <c r="AK253" i="151"/>
  <c r="AJ253" i="151"/>
  <c r="AH253" i="151"/>
  <c r="AG253" i="151"/>
  <c r="AF253" i="151"/>
  <c r="AE253" i="151"/>
  <c r="AD253" i="151"/>
  <c r="AC253" i="151"/>
  <c r="AB253" i="151"/>
  <c r="AA253" i="151"/>
  <c r="B253" i="151"/>
  <c r="A253" i="151"/>
  <c r="AZ252" i="151"/>
  <c r="AY252" i="151"/>
  <c r="AX252" i="151"/>
  <c r="AW252" i="151"/>
  <c r="AV252" i="151"/>
  <c r="AU252" i="151"/>
  <c r="AT252" i="151"/>
  <c r="AS252" i="151"/>
  <c r="AQ252" i="151"/>
  <c r="AP252" i="151"/>
  <c r="AO252" i="151"/>
  <c r="AN252" i="151"/>
  <c r="AM252" i="151"/>
  <c r="AL252" i="151"/>
  <c r="AK252" i="151"/>
  <c r="AJ252" i="151"/>
  <c r="AI252" i="151"/>
  <c r="AH252" i="151"/>
  <c r="AG252" i="151"/>
  <c r="AF252" i="151"/>
  <c r="AE252" i="151"/>
  <c r="AD252" i="151"/>
  <c r="AC252" i="151"/>
  <c r="AB252" i="151"/>
  <c r="AA252" i="151"/>
  <c r="B252" i="151"/>
  <c r="A252" i="151"/>
  <c r="AU251" i="151"/>
  <c r="AT251" i="151"/>
  <c r="AS251" i="151"/>
  <c r="AQ251" i="151"/>
  <c r="AP251" i="151"/>
  <c r="AI251" i="151"/>
  <c r="AH251" i="151"/>
  <c r="AG251" i="151"/>
  <c r="AF251" i="151"/>
  <c r="AE251" i="151"/>
  <c r="AD251" i="151"/>
  <c r="AC251" i="151"/>
  <c r="AB251" i="151"/>
  <c r="AA251" i="151"/>
  <c r="B251" i="151"/>
  <c r="A251" i="151"/>
  <c r="AZ250" i="151"/>
  <c r="AX250" i="151"/>
  <c r="AW250" i="151"/>
  <c r="AV250" i="151"/>
  <c r="AU250" i="151"/>
  <c r="AI250" i="151" s="1"/>
  <c r="AT250" i="151"/>
  <c r="AS250" i="151"/>
  <c r="AQ250" i="151"/>
  <c r="AP250" i="151"/>
  <c r="AH250" i="151"/>
  <c r="AG250" i="151"/>
  <c r="AF250" i="151"/>
  <c r="AE250" i="151"/>
  <c r="AD250" i="151"/>
  <c r="AC250" i="151"/>
  <c r="AB250" i="151"/>
  <c r="AA250" i="151"/>
  <c r="B250" i="151"/>
  <c r="A250" i="151"/>
  <c r="AY249" i="151"/>
  <c r="AX249" i="151"/>
  <c r="AV249" i="151"/>
  <c r="AU249" i="151"/>
  <c r="AT249" i="151"/>
  <c r="AS249" i="151"/>
  <c r="AQ249" i="151"/>
  <c r="AP249" i="151"/>
  <c r="AO249" i="151"/>
  <c r="AN249" i="151"/>
  <c r="AL249" i="151"/>
  <c r="AK249" i="151"/>
  <c r="AJ249" i="151"/>
  <c r="AI249" i="151"/>
  <c r="AH249" i="151"/>
  <c r="AG249" i="151"/>
  <c r="AF249" i="151"/>
  <c r="AE249" i="151"/>
  <c r="AD249" i="151"/>
  <c r="AC249" i="151"/>
  <c r="AB249" i="151"/>
  <c r="AA249" i="151"/>
  <c r="B249" i="151"/>
  <c r="A249" i="151"/>
  <c r="AZ248" i="151"/>
  <c r="AY248" i="151"/>
  <c r="AX248" i="151"/>
  <c r="AW248" i="151"/>
  <c r="AU248" i="151"/>
  <c r="AI248" i="151" s="1"/>
  <c r="AT248" i="151"/>
  <c r="AS248" i="151"/>
  <c r="AQ248" i="151"/>
  <c r="AP248" i="151"/>
  <c r="AO248" i="151"/>
  <c r="AN248" i="151"/>
  <c r="AM248" i="151"/>
  <c r="AL248" i="151"/>
  <c r="AK248" i="151"/>
  <c r="AJ248" i="151"/>
  <c r="AH248" i="151"/>
  <c r="AG248" i="151"/>
  <c r="AF248" i="151"/>
  <c r="AE248" i="151"/>
  <c r="AD248" i="151"/>
  <c r="AC248" i="151"/>
  <c r="AB248" i="151"/>
  <c r="AA248" i="151"/>
  <c r="B248" i="151"/>
  <c r="AV248" i="151" s="1"/>
  <c r="A248" i="151"/>
  <c r="AZ247" i="151"/>
  <c r="AY247" i="151"/>
  <c r="AX247" i="151"/>
  <c r="AV247" i="151"/>
  <c r="AU247" i="151"/>
  <c r="AT247" i="151"/>
  <c r="AS247" i="151"/>
  <c r="AQ247" i="151"/>
  <c r="AP247" i="151"/>
  <c r="AO247" i="151"/>
  <c r="AN247" i="151"/>
  <c r="AM247" i="151"/>
  <c r="AK247" i="151"/>
  <c r="AJ247" i="151"/>
  <c r="AI247" i="151"/>
  <c r="AH247" i="151"/>
  <c r="AG247" i="151"/>
  <c r="AF247" i="151"/>
  <c r="AE247" i="151"/>
  <c r="AD247" i="151"/>
  <c r="AC247" i="151"/>
  <c r="AB247" i="151"/>
  <c r="AA247" i="151"/>
  <c r="B247" i="151"/>
  <c r="AL247" i="151" s="1"/>
  <c r="A247" i="151"/>
  <c r="AZ246" i="151"/>
  <c r="AV246" i="151"/>
  <c r="AU246" i="151"/>
  <c r="AI246" i="151" s="1"/>
  <c r="AT246" i="151"/>
  <c r="AS246" i="151"/>
  <c r="AQ246" i="151"/>
  <c r="AP246" i="151"/>
  <c r="AH246" i="151"/>
  <c r="AG246" i="151"/>
  <c r="AF246" i="151"/>
  <c r="AE246" i="151"/>
  <c r="AD246" i="151"/>
  <c r="AC246" i="151"/>
  <c r="AB246" i="151"/>
  <c r="AA246" i="151"/>
  <c r="B246" i="151"/>
  <c r="A246" i="151"/>
  <c r="AZ245" i="151"/>
  <c r="AV245" i="151"/>
  <c r="AU245" i="151"/>
  <c r="AT245" i="151"/>
  <c r="AS245" i="151"/>
  <c r="AQ245" i="151"/>
  <c r="AP245" i="151"/>
  <c r="AO245" i="151"/>
  <c r="AM245" i="151"/>
  <c r="AL245" i="151"/>
  <c r="AK245" i="151"/>
  <c r="AI245" i="151"/>
  <c r="AH245" i="151"/>
  <c r="AG245" i="151"/>
  <c r="AF245" i="151"/>
  <c r="AE245" i="151"/>
  <c r="AD245" i="151"/>
  <c r="AC245" i="151"/>
  <c r="AB245" i="151"/>
  <c r="AA245" i="151"/>
  <c r="B245" i="151"/>
  <c r="A245" i="151"/>
  <c r="AZ244" i="151"/>
  <c r="AY244" i="151"/>
  <c r="AX244" i="151"/>
  <c r="AW244" i="151"/>
  <c r="AV244" i="151"/>
  <c r="AU244" i="151"/>
  <c r="AT244" i="151"/>
  <c r="AS244" i="151"/>
  <c r="AQ244" i="151"/>
  <c r="AP244" i="151"/>
  <c r="AO244" i="151"/>
  <c r="AN244" i="151"/>
  <c r="AM244" i="151"/>
  <c r="AL244" i="151"/>
  <c r="AK244" i="151"/>
  <c r="AJ244" i="151"/>
  <c r="AI244" i="151"/>
  <c r="AH244" i="151"/>
  <c r="AG244" i="151"/>
  <c r="AF244" i="151"/>
  <c r="AE244" i="151"/>
  <c r="AD244" i="151"/>
  <c r="AC244" i="151"/>
  <c r="AB244" i="151"/>
  <c r="AA244" i="151"/>
  <c r="B244" i="151"/>
  <c r="A244" i="151"/>
  <c r="AW243" i="151"/>
  <c r="AU243" i="151"/>
  <c r="AT243" i="151"/>
  <c r="AS243" i="151"/>
  <c r="AQ243" i="151"/>
  <c r="AP243" i="151"/>
  <c r="AI243" i="151"/>
  <c r="AH243" i="151"/>
  <c r="AG243" i="151"/>
  <c r="AF243" i="151"/>
  <c r="AE243" i="151"/>
  <c r="AD243" i="151"/>
  <c r="AC243" i="151"/>
  <c r="AB243" i="151"/>
  <c r="AA243" i="151"/>
  <c r="B243" i="151"/>
  <c r="A243" i="151"/>
  <c r="AZ242" i="151"/>
  <c r="AU242" i="151"/>
  <c r="AT242" i="151"/>
  <c r="AS242" i="151"/>
  <c r="AQ242" i="151"/>
  <c r="AP242" i="151"/>
  <c r="AI242" i="151"/>
  <c r="AH242" i="151"/>
  <c r="AG242" i="151"/>
  <c r="AF242" i="151"/>
  <c r="AE242" i="151"/>
  <c r="AD242" i="151"/>
  <c r="AC242" i="151"/>
  <c r="AB242" i="151"/>
  <c r="AA242" i="151"/>
  <c r="B242" i="151"/>
  <c r="A242" i="151"/>
  <c r="AZ241" i="151"/>
  <c r="AY241" i="151"/>
  <c r="AX241" i="151"/>
  <c r="AW241" i="151"/>
  <c r="AV241" i="151"/>
  <c r="AU241" i="151"/>
  <c r="AT241" i="151"/>
  <c r="AS241" i="151"/>
  <c r="AQ241" i="151"/>
  <c r="AP241" i="151"/>
  <c r="AI241" i="151"/>
  <c r="AH241" i="151"/>
  <c r="AG241" i="151"/>
  <c r="AF241" i="151"/>
  <c r="AE241" i="151"/>
  <c r="AD241" i="151"/>
  <c r="AC241" i="151"/>
  <c r="AB241" i="151"/>
  <c r="AA241" i="151"/>
  <c r="B241" i="151"/>
  <c r="AM241" i="151" s="1"/>
  <c r="A241" i="151"/>
  <c r="AZ240" i="151"/>
  <c r="AY240" i="151"/>
  <c r="AX240" i="151"/>
  <c r="AW240" i="151"/>
  <c r="AV240" i="151"/>
  <c r="AU240" i="151"/>
  <c r="AI240" i="151" s="1"/>
  <c r="AT240" i="151"/>
  <c r="AS240" i="151"/>
  <c r="AQ240" i="151"/>
  <c r="AP240" i="151"/>
  <c r="AO240" i="151"/>
  <c r="AN240" i="151"/>
  <c r="AM240" i="151"/>
  <c r="AL240" i="151"/>
  <c r="AK240" i="151"/>
  <c r="AJ240" i="151"/>
  <c r="AH240" i="151"/>
  <c r="AG240" i="151"/>
  <c r="AF240" i="151"/>
  <c r="AE240" i="151"/>
  <c r="AD240" i="151"/>
  <c r="AC240" i="151"/>
  <c r="AB240" i="151"/>
  <c r="AA240" i="151"/>
  <c r="B240" i="151"/>
  <c r="A240" i="151"/>
  <c r="AZ239" i="151"/>
  <c r="AY239" i="151"/>
  <c r="AX239" i="151"/>
  <c r="AV239" i="151"/>
  <c r="AU239" i="151"/>
  <c r="AT239" i="151"/>
  <c r="AS239" i="151"/>
  <c r="AQ239" i="151"/>
  <c r="AP239" i="151"/>
  <c r="AO239" i="151"/>
  <c r="AN239" i="151"/>
  <c r="AM239" i="151"/>
  <c r="AL239" i="151"/>
  <c r="AK239" i="151"/>
  <c r="AJ239" i="151"/>
  <c r="AI239" i="151"/>
  <c r="AH239" i="151"/>
  <c r="AG239" i="151"/>
  <c r="AF239" i="151"/>
  <c r="AE239" i="151"/>
  <c r="AD239" i="151"/>
  <c r="AC239" i="151"/>
  <c r="AB239" i="151"/>
  <c r="AA239" i="151"/>
  <c r="B239" i="151"/>
  <c r="AW239" i="151" s="1"/>
  <c r="A239" i="151"/>
  <c r="AU238" i="151"/>
  <c r="AT238" i="151"/>
  <c r="AS238" i="151"/>
  <c r="AQ238" i="151"/>
  <c r="AP238" i="151"/>
  <c r="AI238" i="151"/>
  <c r="AH238" i="151"/>
  <c r="AG238" i="151"/>
  <c r="AF238" i="151"/>
  <c r="AE238" i="151"/>
  <c r="AD238" i="151"/>
  <c r="AC238" i="151"/>
  <c r="AB238" i="151"/>
  <c r="AA238" i="151"/>
  <c r="B238" i="151"/>
  <c r="A238" i="151"/>
  <c r="AZ237" i="151"/>
  <c r="AU237" i="151"/>
  <c r="AT237" i="151"/>
  <c r="AS237" i="151"/>
  <c r="AQ237" i="151"/>
  <c r="AP237" i="151"/>
  <c r="AI237" i="151"/>
  <c r="AH237" i="151"/>
  <c r="AG237" i="151"/>
  <c r="AF237" i="151"/>
  <c r="AE237" i="151"/>
  <c r="AD237" i="151"/>
  <c r="AC237" i="151"/>
  <c r="AB237" i="151"/>
  <c r="AA237" i="151"/>
  <c r="B237" i="151"/>
  <c r="A237" i="151"/>
  <c r="AY236" i="151"/>
  <c r="AW236" i="151"/>
  <c r="AU236" i="151"/>
  <c r="AT236" i="151"/>
  <c r="AS236" i="151"/>
  <c r="AQ236" i="151"/>
  <c r="AP236" i="151"/>
  <c r="AM236" i="151"/>
  <c r="AI236" i="151"/>
  <c r="AH236" i="151"/>
  <c r="AG236" i="151"/>
  <c r="AF236" i="151"/>
  <c r="AE236" i="151"/>
  <c r="AD236" i="151"/>
  <c r="AC236" i="151"/>
  <c r="AB236" i="151"/>
  <c r="AA236" i="151"/>
  <c r="B236" i="151"/>
  <c r="AX236" i="151" s="1"/>
  <c r="A236" i="151"/>
  <c r="AZ235" i="151"/>
  <c r="AY235" i="151"/>
  <c r="AX235" i="151"/>
  <c r="AW235" i="151"/>
  <c r="AU235" i="151"/>
  <c r="AI235" i="151" s="1"/>
  <c r="AT235" i="151"/>
  <c r="AS235" i="151"/>
  <c r="AQ235" i="151"/>
  <c r="AP235" i="151"/>
  <c r="AM235" i="151"/>
  <c r="AL235" i="151"/>
  <c r="AH235" i="151"/>
  <c r="AG235" i="151"/>
  <c r="AF235" i="151"/>
  <c r="AE235" i="151"/>
  <c r="AD235" i="151"/>
  <c r="AC235" i="151"/>
  <c r="AB235" i="151"/>
  <c r="AA235" i="151"/>
  <c r="B235" i="151"/>
  <c r="A235" i="151"/>
  <c r="AU234" i="151"/>
  <c r="AT234" i="151"/>
  <c r="AS234" i="151"/>
  <c r="AQ234" i="151"/>
  <c r="AP234" i="151"/>
  <c r="AL234" i="151"/>
  <c r="AI234" i="151"/>
  <c r="AH234" i="151"/>
  <c r="AG234" i="151"/>
  <c r="AF234" i="151"/>
  <c r="AE234" i="151"/>
  <c r="AD234" i="151"/>
  <c r="AC234" i="151"/>
  <c r="AB234" i="151"/>
  <c r="AA234" i="151"/>
  <c r="B234" i="151"/>
  <c r="A234" i="151"/>
  <c r="AZ233" i="151"/>
  <c r="AU233" i="151"/>
  <c r="AI233" i="151" s="1"/>
  <c r="AT233" i="151"/>
  <c r="AS233" i="151"/>
  <c r="AQ233" i="151"/>
  <c r="AP233" i="151"/>
  <c r="AL233" i="151"/>
  <c r="AK233" i="151"/>
  <c r="AH233" i="151"/>
  <c r="AG233" i="151"/>
  <c r="AF233" i="151"/>
  <c r="AE233" i="151"/>
  <c r="AD233" i="151"/>
  <c r="AC233" i="151"/>
  <c r="AB233" i="151"/>
  <c r="AA233" i="151"/>
  <c r="B233" i="151"/>
  <c r="AM233" i="151" s="1"/>
  <c r="A233" i="151"/>
  <c r="AY232" i="151"/>
  <c r="AX232" i="151"/>
  <c r="AW232" i="151"/>
  <c r="AV232" i="151"/>
  <c r="AU232" i="151"/>
  <c r="AI232" i="151" s="1"/>
  <c r="AT232" i="151"/>
  <c r="AS232" i="151"/>
  <c r="AQ232" i="151"/>
  <c r="AP232" i="151"/>
  <c r="AH232" i="151"/>
  <c r="AG232" i="151"/>
  <c r="AF232" i="151"/>
  <c r="AE232" i="151"/>
  <c r="AD232" i="151"/>
  <c r="AC232" i="151"/>
  <c r="AB232" i="151"/>
  <c r="AA232" i="151"/>
  <c r="B232" i="151"/>
  <c r="AO232" i="151" s="1"/>
  <c r="A232" i="151"/>
  <c r="AZ231" i="151"/>
  <c r="AY231" i="151"/>
  <c r="AX231" i="151"/>
  <c r="AV231" i="151"/>
  <c r="AU231" i="151"/>
  <c r="AI231" i="151" s="1"/>
  <c r="AT231" i="151"/>
  <c r="AS231" i="151"/>
  <c r="AQ231" i="151"/>
  <c r="AP231" i="151"/>
  <c r="AO231" i="151"/>
  <c r="AN231" i="151"/>
  <c r="AM231" i="151"/>
  <c r="AL231" i="151"/>
  <c r="AH231" i="151"/>
  <c r="AG231" i="151"/>
  <c r="AF231" i="151"/>
  <c r="AE231" i="151"/>
  <c r="AD231" i="151"/>
  <c r="AC231" i="151"/>
  <c r="AB231" i="151"/>
  <c r="AA231" i="151"/>
  <c r="B231" i="151"/>
  <c r="AW231" i="151" s="1"/>
  <c r="A231" i="151"/>
  <c r="AU230" i="151"/>
  <c r="AT230" i="151"/>
  <c r="AS230" i="151"/>
  <c r="AQ230" i="151"/>
  <c r="AP230" i="151"/>
  <c r="AO230" i="151"/>
  <c r="AN230" i="151"/>
  <c r="AM230" i="151"/>
  <c r="AL230" i="151"/>
  <c r="AK230" i="151"/>
  <c r="AJ230" i="151"/>
  <c r="AI230" i="151"/>
  <c r="AH230" i="151"/>
  <c r="AG230" i="151"/>
  <c r="AF230" i="151"/>
  <c r="AE230" i="151"/>
  <c r="AD230" i="151"/>
  <c r="AC230" i="151"/>
  <c r="AB230" i="151"/>
  <c r="AA230" i="151"/>
  <c r="B230" i="151"/>
  <c r="AZ230" i="151" s="1"/>
  <c r="A230" i="151"/>
  <c r="AU229" i="151"/>
  <c r="AT229" i="151"/>
  <c r="AS229" i="151"/>
  <c r="AQ229" i="151"/>
  <c r="AP229" i="151"/>
  <c r="AI229" i="151"/>
  <c r="AH229" i="151"/>
  <c r="AG229" i="151"/>
  <c r="AF229" i="151"/>
  <c r="AE229" i="151"/>
  <c r="AD229" i="151"/>
  <c r="AC229" i="151"/>
  <c r="AB229" i="151"/>
  <c r="AA229" i="151"/>
  <c r="B229" i="151"/>
  <c r="A229" i="151"/>
  <c r="AU228" i="151"/>
  <c r="AT228" i="151"/>
  <c r="AS228" i="151"/>
  <c r="AQ228" i="151"/>
  <c r="AP228" i="151"/>
  <c r="AI228" i="151"/>
  <c r="AH228" i="151"/>
  <c r="AG228" i="151"/>
  <c r="AF228" i="151"/>
  <c r="AE228" i="151"/>
  <c r="AD228" i="151"/>
  <c r="AC228" i="151"/>
  <c r="AB228" i="151"/>
  <c r="AA228" i="151"/>
  <c r="B228" i="151"/>
  <c r="A228" i="151"/>
  <c r="AU227" i="151"/>
  <c r="AI227" i="151" s="1"/>
  <c r="AT227" i="151"/>
  <c r="AS227" i="151"/>
  <c r="AQ227" i="151"/>
  <c r="AP227" i="151"/>
  <c r="AH227" i="151"/>
  <c r="AG227" i="151"/>
  <c r="AF227" i="151"/>
  <c r="AE227" i="151"/>
  <c r="AD227" i="151"/>
  <c r="AC227" i="151"/>
  <c r="AB227" i="151"/>
  <c r="AA227" i="151"/>
  <c r="B227" i="151"/>
  <c r="A227" i="151"/>
  <c r="AZ226" i="151"/>
  <c r="AY226" i="151"/>
  <c r="AX226" i="151"/>
  <c r="AW226" i="151"/>
  <c r="AV226" i="151"/>
  <c r="AU226" i="151"/>
  <c r="AI226" i="151" s="1"/>
  <c r="AT226" i="151"/>
  <c r="AS226" i="151"/>
  <c r="AQ226" i="151"/>
  <c r="AP226" i="151"/>
  <c r="AO226" i="151"/>
  <c r="AN226" i="151"/>
  <c r="AM226" i="151"/>
  <c r="AL226" i="151"/>
  <c r="AH226" i="151"/>
  <c r="AG226" i="151"/>
  <c r="AF226" i="151"/>
  <c r="AE226" i="151"/>
  <c r="AD226" i="151"/>
  <c r="AC226" i="151"/>
  <c r="AB226" i="151"/>
  <c r="AA226" i="151"/>
  <c r="B226" i="151"/>
  <c r="A226" i="151"/>
  <c r="AZ225" i="151"/>
  <c r="AY225" i="151"/>
  <c r="AX225" i="151"/>
  <c r="AW225" i="151"/>
  <c r="AV225" i="151"/>
  <c r="AU225" i="151"/>
  <c r="AT225" i="151"/>
  <c r="AS225" i="151"/>
  <c r="AQ225" i="151"/>
  <c r="AP225" i="151"/>
  <c r="AO225" i="151"/>
  <c r="AN225" i="151"/>
  <c r="AL225" i="151"/>
  <c r="AK225" i="151"/>
  <c r="AJ225" i="151"/>
  <c r="AI225" i="151"/>
  <c r="AH225" i="151"/>
  <c r="AG225" i="151"/>
  <c r="AF225" i="151"/>
  <c r="AE225" i="151"/>
  <c r="AD225" i="151"/>
  <c r="AC225" i="151"/>
  <c r="AB225" i="151"/>
  <c r="AA225" i="151"/>
  <c r="B225" i="151"/>
  <c r="AM225" i="151" s="1"/>
  <c r="A225" i="151"/>
  <c r="AU224" i="151"/>
  <c r="AI224" i="151" s="1"/>
  <c r="AT224" i="151"/>
  <c r="AS224" i="151"/>
  <c r="AQ224" i="151"/>
  <c r="AP224" i="151"/>
  <c r="AH224" i="151"/>
  <c r="AG224" i="151"/>
  <c r="AF224" i="151"/>
  <c r="AE224" i="151"/>
  <c r="AD224" i="151"/>
  <c r="AC224" i="151"/>
  <c r="AB224" i="151"/>
  <c r="AA224" i="151"/>
  <c r="B224" i="151"/>
  <c r="A224" i="151"/>
  <c r="AZ223" i="151"/>
  <c r="AY223" i="151"/>
  <c r="AX223" i="151"/>
  <c r="AU223" i="151"/>
  <c r="AT223" i="151"/>
  <c r="AS223" i="151"/>
  <c r="AQ223" i="151"/>
  <c r="AP223" i="151"/>
  <c r="AI223" i="151"/>
  <c r="AH223" i="151"/>
  <c r="AG223" i="151"/>
  <c r="AF223" i="151"/>
  <c r="AE223" i="151"/>
  <c r="AD223" i="151"/>
  <c r="AC223" i="151"/>
  <c r="AB223" i="151"/>
  <c r="AA223" i="151"/>
  <c r="B223" i="151"/>
  <c r="A223" i="151"/>
  <c r="AZ222" i="151"/>
  <c r="AY222" i="151"/>
  <c r="AX222" i="151"/>
  <c r="AV222" i="151"/>
  <c r="AU222" i="151"/>
  <c r="AI222" i="151" s="1"/>
  <c r="AT222" i="151"/>
  <c r="AS222" i="151"/>
  <c r="AQ222" i="151"/>
  <c r="AP222" i="151"/>
  <c r="AK222" i="151"/>
  <c r="AH222" i="151"/>
  <c r="AG222" i="151"/>
  <c r="AF222" i="151"/>
  <c r="AE222" i="151"/>
  <c r="AD222" i="151"/>
  <c r="AC222" i="151"/>
  <c r="AB222" i="151"/>
  <c r="AA222" i="151"/>
  <c r="B222" i="151"/>
  <c r="AW222" i="151" s="1"/>
  <c r="A222" i="151"/>
  <c r="AZ221" i="151"/>
  <c r="AY221" i="151"/>
  <c r="AV221" i="151"/>
  <c r="AU221" i="151"/>
  <c r="AT221" i="151"/>
  <c r="AS221" i="151"/>
  <c r="AQ221" i="151"/>
  <c r="AP221" i="151"/>
  <c r="AO221" i="151"/>
  <c r="AM221" i="151"/>
  <c r="AL221" i="151"/>
  <c r="AK221" i="151"/>
  <c r="AJ221" i="151"/>
  <c r="AI221" i="151"/>
  <c r="AH221" i="151"/>
  <c r="AG221" i="151"/>
  <c r="AF221" i="151"/>
  <c r="AE221" i="151"/>
  <c r="AD221" i="151"/>
  <c r="AC221" i="151"/>
  <c r="AB221" i="151"/>
  <c r="AA221" i="151"/>
  <c r="B221" i="151"/>
  <c r="A221" i="151"/>
  <c r="AY220" i="151"/>
  <c r="AX220" i="151"/>
  <c r="AW220" i="151"/>
  <c r="AV220" i="151"/>
  <c r="AU220" i="151"/>
  <c r="AT220" i="151"/>
  <c r="AS220" i="151"/>
  <c r="AQ220" i="151"/>
  <c r="AP220" i="151"/>
  <c r="AO220" i="151"/>
  <c r="AM220" i="151"/>
  <c r="AL220" i="151"/>
  <c r="AK220" i="151"/>
  <c r="AI220" i="151"/>
  <c r="AH220" i="151"/>
  <c r="AG220" i="151"/>
  <c r="AF220" i="151"/>
  <c r="AE220" i="151"/>
  <c r="AD220" i="151"/>
  <c r="AC220" i="151"/>
  <c r="AB220" i="151"/>
  <c r="AA220" i="151"/>
  <c r="B220" i="151"/>
  <c r="A220" i="151"/>
  <c r="AU219" i="151"/>
  <c r="AI219" i="151" s="1"/>
  <c r="AT219" i="151"/>
  <c r="AS219" i="151"/>
  <c r="AQ219" i="151"/>
  <c r="AP219" i="151"/>
  <c r="AH219" i="151"/>
  <c r="AG219" i="151"/>
  <c r="AF219" i="151"/>
  <c r="AE219" i="151"/>
  <c r="AD219" i="151"/>
  <c r="AC219" i="151"/>
  <c r="AB219" i="151"/>
  <c r="AA219" i="151"/>
  <c r="B219" i="151"/>
  <c r="A219" i="151"/>
  <c r="AZ218" i="151"/>
  <c r="AY218" i="151"/>
  <c r="AX218" i="151"/>
  <c r="AU218" i="151"/>
  <c r="AT218" i="151"/>
  <c r="AS218" i="151"/>
  <c r="AQ218" i="151"/>
  <c r="AP218" i="151"/>
  <c r="AI218" i="151"/>
  <c r="AH218" i="151"/>
  <c r="AG218" i="151"/>
  <c r="AF218" i="151"/>
  <c r="AE218" i="151"/>
  <c r="AD218" i="151"/>
  <c r="AC218" i="151"/>
  <c r="AB218" i="151"/>
  <c r="AA218" i="151"/>
  <c r="B218" i="151"/>
  <c r="A218" i="151"/>
  <c r="AZ217" i="151"/>
  <c r="AY217" i="151"/>
  <c r="AX217" i="151"/>
  <c r="AW217" i="151"/>
  <c r="AV217" i="151"/>
  <c r="AU217" i="151"/>
  <c r="AI217" i="151" s="1"/>
  <c r="AT217" i="151"/>
  <c r="AS217" i="151"/>
  <c r="AQ217" i="151"/>
  <c r="AP217" i="151"/>
  <c r="AH217" i="151"/>
  <c r="AG217" i="151"/>
  <c r="AF217" i="151"/>
  <c r="AE217" i="151"/>
  <c r="AD217" i="151"/>
  <c r="AC217" i="151"/>
  <c r="AB217" i="151"/>
  <c r="AA217" i="151"/>
  <c r="B217" i="151"/>
  <c r="AM217" i="151" s="1"/>
  <c r="A217" i="151"/>
  <c r="AX216" i="151"/>
  <c r="AW216" i="151"/>
  <c r="AV216" i="151"/>
  <c r="AU216" i="151"/>
  <c r="AI216" i="151" s="1"/>
  <c r="AT216" i="151"/>
  <c r="AS216" i="151"/>
  <c r="AQ216" i="151"/>
  <c r="AP216" i="151"/>
  <c r="AO216" i="151"/>
  <c r="AN216" i="151"/>
  <c r="AM216" i="151"/>
  <c r="AL216" i="151"/>
  <c r="AK216" i="151"/>
  <c r="AJ216" i="151"/>
  <c r="AH216" i="151"/>
  <c r="AG216" i="151"/>
  <c r="AF216" i="151"/>
  <c r="AE216" i="151"/>
  <c r="AD216" i="151"/>
  <c r="AC216" i="151"/>
  <c r="AB216" i="151"/>
  <c r="AA216" i="151"/>
  <c r="B216" i="151"/>
  <c r="AZ216" i="151" s="1"/>
  <c r="A216" i="151"/>
  <c r="AZ215" i="151"/>
  <c r="AY215" i="151"/>
  <c r="AX215" i="151"/>
  <c r="AV215" i="151"/>
  <c r="AU215" i="151"/>
  <c r="AT215" i="151"/>
  <c r="AS215" i="151"/>
  <c r="AQ215" i="151"/>
  <c r="AP215" i="151"/>
  <c r="AO215" i="151"/>
  <c r="AN215" i="151"/>
  <c r="AM215" i="151"/>
  <c r="AL215" i="151"/>
  <c r="AK215" i="151"/>
  <c r="AJ215" i="151"/>
  <c r="AI215" i="151"/>
  <c r="AH215" i="151"/>
  <c r="AG215" i="151"/>
  <c r="AF215" i="151"/>
  <c r="AE215" i="151"/>
  <c r="AD215" i="151"/>
  <c r="AC215" i="151"/>
  <c r="AB215" i="151"/>
  <c r="AA215" i="151"/>
  <c r="B215" i="151"/>
  <c r="AW215" i="151" s="1"/>
  <c r="A215" i="151"/>
  <c r="AU214" i="151"/>
  <c r="AT214" i="151"/>
  <c r="AS214" i="151"/>
  <c r="AQ214" i="151"/>
  <c r="AP214" i="151"/>
  <c r="AJ214" i="151"/>
  <c r="AI214" i="151"/>
  <c r="AH214" i="151"/>
  <c r="AG214" i="151"/>
  <c r="AF214" i="151"/>
  <c r="AE214" i="151"/>
  <c r="AD214" i="151"/>
  <c r="AC214" i="151"/>
  <c r="AB214" i="151"/>
  <c r="AA214" i="151"/>
  <c r="B214" i="151"/>
  <c r="A214" i="151"/>
  <c r="AU213" i="151"/>
  <c r="AT213" i="151"/>
  <c r="AS213" i="151"/>
  <c r="AQ213" i="151"/>
  <c r="AP213" i="151"/>
  <c r="AI213" i="151"/>
  <c r="AH213" i="151"/>
  <c r="AG213" i="151"/>
  <c r="AF213" i="151"/>
  <c r="AE213" i="151"/>
  <c r="AD213" i="151"/>
  <c r="AC213" i="151"/>
  <c r="AB213" i="151"/>
  <c r="AA213" i="151"/>
  <c r="B213" i="151"/>
  <c r="A213" i="151"/>
  <c r="AY212" i="151"/>
  <c r="AX212" i="151"/>
  <c r="AW212" i="151"/>
  <c r="AV212" i="151"/>
  <c r="AU212" i="151"/>
  <c r="AI212" i="151" s="1"/>
  <c r="AT212" i="151"/>
  <c r="AS212" i="151"/>
  <c r="AQ212" i="151"/>
  <c r="AP212" i="151"/>
  <c r="AH212" i="151"/>
  <c r="AG212" i="151"/>
  <c r="AF212" i="151"/>
  <c r="AE212" i="151"/>
  <c r="AD212" i="151"/>
  <c r="AC212" i="151"/>
  <c r="AB212" i="151"/>
  <c r="AA212" i="151"/>
  <c r="B212" i="151"/>
  <c r="A212" i="151"/>
  <c r="AZ211" i="151"/>
  <c r="AY211" i="151"/>
  <c r="AX211" i="151"/>
  <c r="AW211" i="151"/>
  <c r="AU211" i="151"/>
  <c r="AI211" i="151" s="1"/>
  <c r="AT211" i="151"/>
  <c r="AS211" i="151"/>
  <c r="AQ211" i="151"/>
  <c r="AP211" i="151"/>
  <c r="AO211" i="151"/>
  <c r="AN211" i="151"/>
  <c r="AM211" i="151"/>
  <c r="AL211" i="151"/>
  <c r="AK211" i="151"/>
  <c r="AH211" i="151"/>
  <c r="AG211" i="151"/>
  <c r="AF211" i="151"/>
  <c r="AE211" i="151"/>
  <c r="AD211" i="151"/>
  <c r="AC211" i="151"/>
  <c r="AB211" i="151"/>
  <c r="AA211" i="151"/>
  <c r="B211" i="151"/>
  <c r="A211" i="151"/>
  <c r="AZ210" i="151"/>
  <c r="AY210" i="151"/>
  <c r="AX210" i="151"/>
  <c r="AW210" i="151"/>
  <c r="AV210" i="151"/>
  <c r="AU210" i="151"/>
  <c r="AT210" i="151"/>
  <c r="AS210" i="151"/>
  <c r="AQ210" i="151"/>
  <c r="AP210" i="151"/>
  <c r="AO210" i="151"/>
  <c r="AN210" i="151"/>
  <c r="AM210" i="151"/>
  <c r="AL210" i="151"/>
  <c r="AK210" i="151"/>
  <c r="AJ210" i="151"/>
  <c r="AI210" i="151"/>
  <c r="AH210" i="151"/>
  <c r="AG210" i="151"/>
  <c r="AF210" i="151"/>
  <c r="AE210" i="151"/>
  <c r="AD210" i="151"/>
  <c r="AC210" i="151"/>
  <c r="AB210" i="151"/>
  <c r="AA210" i="151"/>
  <c r="B210" i="151"/>
  <c r="A210" i="151"/>
  <c r="AZ209" i="151"/>
  <c r="AY209" i="151"/>
  <c r="AX209" i="151"/>
  <c r="AW209" i="151"/>
  <c r="AV209" i="151"/>
  <c r="AU209" i="151"/>
  <c r="AT209" i="151"/>
  <c r="AS209" i="151"/>
  <c r="AQ209" i="151"/>
  <c r="AP209" i="151"/>
  <c r="AO209" i="151"/>
  <c r="AN209" i="151"/>
  <c r="AL209" i="151"/>
  <c r="AK209" i="151"/>
  <c r="AJ209" i="151"/>
  <c r="AI209" i="151"/>
  <c r="AH209" i="151"/>
  <c r="AG209" i="151"/>
  <c r="AF209" i="151"/>
  <c r="AE209" i="151"/>
  <c r="AD209" i="151"/>
  <c r="AC209" i="151"/>
  <c r="AB209" i="151"/>
  <c r="AA209" i="151"/>
  <c r="B209" i="151"/>
  <c r="AM209" i="151" s="1"/>
  <c r="A209" i="151"/>
  <c r="AU208" i="151"/>
  <c r="AI208" i="151" s="1"/>
  <c r="AT208" i="151"/>
  <c r="AS208" i="151"/>
  <c r="AQ208" i="151"/>
  <c r="AP208" i="151"/>
  <c r="AH208" i="151"/>
  <c r="AG208" i="151"/>
  <c r="AF208" i="151"/>
  <c r="AE208" i="151"/>
  <c r="AD208" i="151"/>
  <c r="AC208" i="151"/>
  <c r="AB208" i="151"/>
  <c r="AA208" i="151"/>
  <c r="B208" i="151"/>
  <c r="A208" i="151"/>
  <c r="AU207" i="151"/>
  <c r="AT207" i="151"/>
  <c r="AS207" i="151"/>
  <c r="AQ207" i="151"/>
  <c r="AP207" i="151"/>
  <c r="AI207" i="151"/>
  <c r="AH207" i="151"/>
  <c r="AG207" i="151"/>
  <c r="AF207" i="151"/>
  <c r="AE207" i="151"/>
  <c r="AD207" i="151"/>
  <c r="AC207" i="151"/>
  <c r="AB207" i="151"/>
  <c r="AA207" i="151"/>
  <c r="B207" i="151"/>
  <c r="A207" i="151"/>
  <c r="AZ206" i="151"/>
  <c r="AY206" i="151"/>
  <c r="AX206" i="151"/>
  <c r="AV206" i="151"/>
  <c r="AU206" i="151"/>
  <c r="AI206" i="151" s="1"/>
  <c r="AT206" i="151"/>
  <c r="AS206" i="151"/>
  <c r="AQ206" i="151"/>
  <c r="AP206" i="151"/>
  <c r="AH206" i="151"/>
  <c r="AG206" i="151"/>
  <c r="AF206" i="151"/>
  <c r="AE206" i="151"/>
  <c r="AD206" i="151"/>
  <c r="AC206" i="151"/>
  <c r="AB206" i="151"/>
  <c r="AA206" i="151"/>
  <c r="B206" i="151"/>
  <c r="AW206" i="151" s="1"/>
  <c r="A206" i="151"/>
  <c r="AZ205" i="151"/>
  <c r="AY205" i="151"/>
  <c r="AX205" i="151"/>
  <c r="AW205" i="151"/>
  <c r="AV205" i="151"/>
  <c r="AU205" i="151"/>
  <c r="AI205" i="151" s="1"/>
  <c r="AT205" i="151"/>
  <c r="AS205" i="151"/>
  <c r="AQ205" i="151"/>
  <c r="AP205" i="151"/>
  <c r="AO205" i="151"/>
  <c r="AM205" i="151"/>
  <c r="AL205" i="151"/>
  <c r="AK205" i="151"/>
  <c r="AH205" i="151"/>
  <c r="AG205" i="151"/>
  <c r="AF205" i="151"/>
  <c r="AE205" i="151"/>
  <c r="AD205" i="151"/>
  <c r="AC205" i="151"/>
  <c r="AB205" i="151"/>
  <c r="AA205" i="151"/>
  <c r="B205" i="151"/>
  <c r="AN205" i="151" s="1"/>
  <c r="A205" i="151"/>
  <c r="AY204" i="151"/>
  <c r="AX204" i="151"/>
  <c r="AW204" i="151"/>
  <c r="AV204" i="151"/>
  <c r="AU204" i="151"/>
  <c r="AT204" i="151"/>
  <c r="AS204" i="151"/>
  <c r="AQ204" i="151"/>
  <c r="AP204" i="151"/>
  <c r="AO204" i="151"/>
  <c r="AM204" i="151"/>
  <c r="AL204" i="151"/>
  <c r="AK204" i="151"/>
  <c r="AI204" i="151"/>
  <c r="AH204" i="151"/>
  <c r="AG204" i="151"/>
  <c r="AF204" i="151"/>
  <c r="AE204" i="151"/>
  <c r="AD204" i="151"/>
  <c r="AC204" i="151"/>
  <c r="AB204" i="151"/>
  <c r="AA204" i="151"/>
  <c r="B204" i="151"/>
  <c r="A204" i="151"/>
  <c r="AU203" i="151"/>
  <c r="AT203" i="151"/>
  <c r="AS203" i="151"/>
  <c r="AQ203" i="151"/>
  <c r="AP203" i="151"/>
  <c r="AI203" i="151"/>
  <c r="AH203" i="151"/>
  <c r="AG203" i="151"/>
  <c r="AF203" i="151"/>
  <c r="AE203" i="151"/>
  <c r="AD203" i="151"/>
  <c r="AC203" i="151"/>
  <c r="AB203" i="151"/>
  <c r="AA203" i="151"/>
  <c r="B203" i="151"/>
  <c r="A203" i="151"/>
  <c r="AU202" i="151"/>
  <c r="AT202" i="151"/>
  <c r="AS202" i="151"/>
  <c r="AQ202" i="151"/>
  <c r="AP202" i="151"/>
  <c r="AN202" i="151"/>
  <c r="AM202" i="151"/>
  <c r="AI202" i="151"/>
  <c r="AH202" i="151"/>
  <c r="AG202" i="151"/>
  <c r="AF202" i="151"/>
  <c r="AE202" i="151"/>
  <c r="AD202" i="151"/>
  <c r="AC202" i="151"/>
  <c r="AB202" i="151"/>
  <c r="AA202" i="151"/>
  <c r="B202" i="151"/>
  <c r="AZ202" i="151" s="1"/>
  <c r="A202" i="151"/>
  <c r="AU201" i="151"/>
  <c r="AT201" i="151"/>
  <c r="AS201" i="151"/>
  <c r="AQ201" i="151"/>
  <c r="AP201" i="151"/>
  <c r="AI201" i="151"/>
  <c r="AH201" i="151"/>
  <c r="AG201" i="151"/>
  <c r="AF201" i="151"/>
  <c r="AE201" i="151"/>
  <c r="AD201" i="151"/>
  <c r="AC201" i="151"/>
  <c r="AB201" i="151"/>
  <c r="AA201" i="151"/>
  <c r="B201" i="151"/>
  <c r="A201" i="151"/>
  <c r="AZ200" i="151"/>
  <c r="AY200" i="151"/>
  <c r="AX200" i="151"/>
  <c r="AW200" i="151"/>
  <c r="AV200" i="151"/>
  <c r="AU200" i="151"/>
  <c r="AI200" i="151" s="1"/>
  <c r="AT200" i="151"/>
  <c r="AS200" i="151"/>
  <c r="AQ200" i="151"/>
  <c r="AP200" i="151"/>
  <c r="AH200" i="151"/>
  <c r="AG200" i="151"/>
  <c r="AF200" i="151"/>
  <c r="AE200" i="151"/>
  <c r="AD200" i="151"/>
  <c r="AC200" i="151"/>
  <c r="AB200" i="151"/>
  <c r="AA200" i="151"/>
  <c r="B200" i="151"/>
  <c r="AO200" i="151" s="1"/>
  <c r="A200" i="151"/>
  <c r="AZ199" i="151"/>
  <c r="AY199" i="151"/>
  <c r="AX199" i="151"/>
  <c r="AW199" i="151"/>
  <c r="AV199" i="151"/>
  <c r="AU199" i="151"/>
  <c r="AI199" i="151" s="1"/>
  <c r="AT199" i="151"/>
  <c r="AS199" i="151"/>
  <c r="AQ199" i="151"/>
  <c r="AP199" i="151"/>
  <c r="AO199" i="151"/>
  <c r="AN199" i="151"/>
  <c r="AM199" i="151"/>
  <c r="AL199" i="151"/>
  <c r="AK199" i="151"/>
  <c r="AJ199" i="151"/>
  <c r="AH199" i="151"/>
  <c r="AG199" i="151"/>
  <c r="AF199" i="151"/>
  <c r="AE199" i="151"/>
  <c r="AD199" i="151"/>
  <c r="AC199" i="151"/>
  <c r="AB199" i="151"/>
  <c r="AA199" i="151"/>
  <c r="B199" i="151"/>
  <c r="A199" i="151"/>
  <c r="AZ198" i="151"/>
  <c r="AX198" i="151"/>
  <c r="AV198" i="151"/>
  <c r="AU198" i="151"/>
  <c r="AT198" i="151"/>
  <c r="AS198" i="151"/>
  <c r="AQ198" i="151"/>
  <c r="AP198" i="151"/>
  <c r="AO198" i="151"/>
  <c r="AN198" i="151"/>
  <c r="AM198" i="151"/>
  <c r="AL198" i="151"/>
  <c r="AK198" i="151"/>
  <c r="AJ198" i="151"/>
  <c r="AI198" i="151"/>
  <c r="AH198" i="151"/>
  <c r="AG198" i="151"/>
  <c r="AF198" i="151"/>
  <c r="AE198" i="151"/>
  <c r="AD198" i="151"/>
  <c r="AC198" i="151"/>
  <c r="AB198" i="151"/>
  <c r="AA198" i="151"/>
  <c r="B198" i="151"/>
  <c r="AW198" i="151" s="1"/>
  <c r="A198" i="151"/>
  <c r="AZ197" i="151"/>
  <c r="AY197" i="151"/>
  <c r="AX197" i="151"/>
  <c r="AW197" i="151"/>
  <c r="AV197" i="151"/>
  <c r="AU197" i="151"/>
  <c r="AI197" i="151" s="1"/>
  <c r="AT197" i="151"/>
  <c r="AS197" i="151"/>
  <c r="AQ197" i="151"/>
  <c r="AP197" i="151"/>
  <c r="AO197" i="151"/>
  <c r="AN197" i="151"/>
  <c r="AM197" i="151"/>
  <c r="AL197" i="151"/>
  <c r="AK197" i="151"/>
  <c r="AJ197" i="151"/>
  <c r="AH197" i="151"/>
  <c r="AG197" i="151"/>
  <c r="AF197" i="151"/>
  <c r="AE197" i="151"/>
  <c r="AD197" i="151"/>
  <c r="AC197" i="151"/>
  <c r="AB197" i="151"/>
  <c r="AA197" i="151"/>
  <c r="B197" i="151"/>
  <c r="A197" i="151"/>
  <c r="AU196" i="151"/>
  <c r="AT196" i="151"/>
  <c r="AS196" i="151"/>
  <c r="AQ196" i="151"/>
  <c r="AP196" i="151"/>
  <c r="AI196" i="151"/>
  <c r="AH196" i="151"/>
  <c r="AG196" i="151"/>
  <c r="AF196" i="151"/>
  <c r="AE196" i="151"/>
  <c r="AD196" i="151"/>
  <c r="AC196" i="151"/>
  <c r="AB196" i="151"/>
  <c r="AA196" i="151"/>
  <c r="B196" i="151"/>
  <c r="A196" i="151"/>
  <c r="AZ195" i="151"/>
  <c r="AY195" i="151"/>
  <c r="AU195" i="151"/>
  <c r="AT195" i="151"/>
  <c r="AS195" i="151"/>
  <c r="AQ195" i="151"/>
  <c r="AP195" i="151"/>
  <c r="AK195" i="151"/>
  <c r="AI195" i="151"/>
  <c r="AH195" i="151"/>
  <c r="AG195" i="151"/>
  <c r="AF195" i="151"/>
  <c r="AE195" i="151"/>
  <c r="AD195" i="151"/>
  <c r="AC195" i="151"/>
  <c r="AB195" i="151"/>
  <c r="AA195" i="151"/>
  <c r="B195" i="151"/>
  <c r="A195" i="151"/>
  <c r="AU194" i="151"/>
  <c r="AI194" i="151" s="1"/>
  <c r="AT194" i="151"/>
  <c r="AS194" i="151"/>
  <c r="AQ194" i="151"/>
  <c r="AP194" i="151"/>
  <c r="AH194" i="151"/>
  <c r="AG194" i="151"/>
  <c r="AF194" i="151"/>
  <c r="AE194" i="151"/>
  <c r="AD194" i="151"/>
  <c r="AC194" i="151"/>
  <c r="AB194" i="151"/>
  <c r="AA194" i="151"/>
  <c r="B194" i="151"/>
  <c r="A194" i="151"/>
  <c r="AU193" i="151"/>
  <c r="AS193" i="151"/>
  <c r="AQ193" i="151"/>
  <c r="AP193" i="151"/>
  <c r="AG193" i="151"/>
  <c r="AF193" i="151"/>
  <c r="AE193" i="151"/>
  <c r="AD193" i="151"/>
  <c r="AC193" i="151"/>
  <c r="AB193" i="151"/>
  <c r="AA193" i="151"/>
  <c r="B193" i="151"/>
  <c r="AN193" i="151" s="1"/>
  <c r="A193" i="151"/>
  <c r="AU192" i="151"/>
  <c r="AI192" i="151" s="1"/>
  <c r="AS192" i="151"/>
  <c r="AQ192" i="151"/>
  <c r="AP192" i="151"/>
  <c r="AT192" i="151" s="1"/>
  <c r="AZ192" i="151" s="1"/>
  <c r="AG192" i="151"/>
  <c r="AF192" i="151"/>
  <c r="AE192" i="151"/>
  <c r="AH192" i="151" s="1"/>
  <c r="AO192" i="151" s="1"/>
  <c r="AD192" i="151"/>
  <c r="AC192" i="151"/>
  <c r="AB192" i="151"/>
  <c r="AA192" i="151"/>
  <c r="B192" i="151"/>
  <c r="AJ192" i="151" s="1"/>
  <c r="A192" i="151"/>
  <c r="AU191" i="151"/>
  <c r="AI191" i="151" s="1"/>
  <c r="AT191" i="151"/>
  <c r="AS191" i="151"/>
  <c r="AQ191" i="151"/>
  <c r="AP191" i="151"/>
  <c r="AG191" i="151"/>
  <c r="AF191" i="151"/>
  <c r="AE191" i="151"/>
  <c r="AD191" i="151"/>
  <c r="AC191" i="151"/>
  <c r="AB191" i="151"/>
  <c r="AA191" i="151"/>
  <c r="B191" i="151"/>
  <c r="AY191" i="151" s="1"/>
  <c r="A191" i="151"/>
  <c r="AU190" i="151"/>
  <c r="AS190" i="151"/>
  <c r="AQ190" i="151"/>
  <c r="AP190" i="151"/>
  <c r="AG190" i="151"/>
  <c r="AF190" i="151"/>
  <c r="AE190" i="151"/>
  <c r="AD190" i="151"/>
  <c r="AC190" i="151"/>
  <c r="AB190" i="151"/>
  <c r="AA190" i="151"/>
  <c r="B190" i="151"/>
  <c r="AW190" i="151" s="1"/>
  <c r="A190" i="151"/>
  <c r="AU189" i="151"/>
  <c r="AI189" i="151" s="1"/>
  <c r="AS189" i="151"/>
  <c r="AQ189" i="151"/>
  <c r="AP189" i="151"/>
  <c r="AG189" i="151"/>
  <c r="AF189" i="151"/>
  <c r="AE189" i="151"/>
  <c r="AH189" i="151" s="1"/>
  <c r="AD189" i="151"/>
  <c r="AC189" i="151"/>
  <c r="AB189" i="151"/>
  <c r="AA189" i="151"/>
  <c r="B189" i="151"/>
  <c r="AJ189" i="151" s="1"/>
  <c r="A189" i="151"/>
  <c r="AU188" i="151"/>
  <c r="AI188" i="151" s="1"/>
  <c r="AS188" i="151"/>
  <c r="AQ188" i="151"/>
  <c r="AP188" i="151"/>
  <c r="AG188" i="151"/>
  <c r="AF188" i="151"/>
  <c r="AE188" i="151"/>
  <c r="AD188" i="151"/>
  <c r="AC188" i="151"/>
  <c r="AB188" i="151"/>
  <c r="AA188" i="151"/>
  <c r="B188" i="151"/>
  <c r="AN188" i="151" s="1"/>
  <c r="A188" i="151"/>
  <c r="AU187" i="151"/>
  <c r="AS187" i="151"/>
  <c r="AQ187" i="151"/>
  <c r="AP187" i="151"/>
  <c r="AG187" i="151"/>
  <c r="AF187" i="151"/>
  <c r="AE187" i="151"/>
  <c r="AD187" i="151"/>
  <c r="AC187" i="151"/>
  <c r="AB187" i="151"/>
  <c r="AA187" i="151"/>
  <c r="B187" i="151"/>
  <c r="AY187" i="151" s="1"/>
  <c r="A187" i="151"/>
  <c r="AU186" i="151"/>
  <c r="AS186" i="151"/>
  <c r="AQ186" i="151"/>
  <c r="AP186" i="151"/>
  <c r="AG186" i="151"/>
  <c r="AF186" i="151"/>
  <c r="AE186" i="151"/>
  <c r="AD186" i="151"/>
  <c r="AC186" i="151"/>
  <c r="AB186" i="151"/>
  <c r="AA186" i="151"/>
  <c r="B186" i="151"/>
  <c r="AN186" i="151" s="1"/>
  <c r="A186" i="151"/>
  <c r="AU185" i="151"/>
  <c r="AI185" i="151" s="1"/>
  <c r="AS185" i="151"/>
  <c r="AQ185" i="151"/>
  <c r="AP185" i="151"/>
  <c r="AG185" i="151"/>
  <c r="AF185" i="151"/>
  <c r="AE185" i="151"/>
  <c r="AD185" i="151"/>
  <c r="AC185" i="151"/>
  <c r="AB185" i="151"/>
  <c r="AA185" i="151"/>
  <c r="B185" i="151"/>
  <c r="AJ185" i="151" s="1"/>
  <c r="A185" i="151"/>
  <c r="AU184" i="151"/>
  <c r="AI184" i="151" s="1"/>
  <c r="AS184" i="151"/>
  <c r="AQ184" i="151"/>
  <c r="AT184" i="151" s="1"/>
  <c r="AP184" i="151"/>
  <c r="AG184" i="151"/>
  <c r="AF184" i="151"/>
  <c r="AE184" i="151"/>
  <c r="AD184" i="151"/>
  <c r="AC184" i="151"/>
  <c r="AB184" i="151"/>
  <c r="AA184" i="151"/>
  <c r="B184" i="151"/>
  <c r="AY184" i="151" s="1"/>
  <c r="A184" i="151"/>
  <c r="AU183" i="151"/>
  <c r="AI183" i="151" s="1"/>
  <c r="AS183" i="151"/>
  <c r="AQ183" i="151"/>
  <c r="AP183" i="151"/>
  <c r="AT183" i="151" s="1"/>
  <c r="AG183" i="151"/>
  <c r="AF183" i="151"/>
  <c r="AE183" i="151"/>
  <c r="AD183" i="151"/>
  <c r="AH183" i="151" s="1"/>
  <c r="AC183" i="151"/>
  <c r="AB183" i="151"/>
  <c r="AA183" i="151"/>
  <c r="B183" i="151"/>
  <c r="AX183" i="151" s="1"/>
  <c r="A183" i="151"/>
  <c r="AU182" i="151"/>
  <c r="AI182" i="151" s="1"/>
  <c r="AS182" i="151"/>
  <c r="AQ182" i="151"/>
  <c r="AP182" i="151"/>
  <c r="AT182" i="151" s="1"/>
  <c r="AG182" i="151"/>
  <c r="AF182" i="151"/>
  <c r="AE182" i="151"/>
  <c r="AD182" i="151"/>
  <c r="AC182" i="151"/>
  <c r="AB182" i="151"/>
  <c r="AA182" i="151"/>
  <c r="B182" i="151"/>
  <c r="A182" i="151"/>
  <c r="AU181" i="151"/>
  <c r="AI181" i="151" s="1"/>
  <c r="AS181" i="151"/>
  <c r="AQ181" i="151"/>
  <c r="AP181" i="151"/>
  <c r="AT181" i="151" s="1"/>
  <c r="AG181" i="151"/>
  <c r="AF181" i="151"/>
  <c r="AE181" i="151"/>
  <c r="AD181" i="151"/>
  <c r="AC181" i="151"/>
  <c r="AB181" i="151"/>
  <c r="AA181" i="151"/>
  <c r="B181" i="151"/>
  <c r="A181" i="151"/>
  <c r="AU180" i="151"/>
  <c r="AI180" i="151" s="1"/>
  <c r="AS180" i="151"/>
  <c r="AQ180" i="151"/>
  <c r="AP180" i="151"/>
  <c r="AG180" i="151"/>
  <c r="AF180" i="151"/>
  <c r="AE180" i="151"/>
  <c r="AD180" i="151"/>
  <c r="AC180" i="151"/>
  <c r="AB180" i="151"/>
  <c r="AA180" i="151"/>
  <c r="B180" i="151"/>
  <c r="A180" i="151"/>
  <c r="AU179" i="151"/>
  <c r="AI179" i="151" s="1"/>
  <c r="AS179" i="151"/>
  <c r="AQ179" i="151"/>
  <c r="AP179" i="151"/>
  <c r="AG179" i="151"/>
  <c r="AF179" i="151"/>
  <c r="AE179" i="151"/>
  <c r="AD179" i="151"/>
  <c r="AH179" i="151" s="1"/>
  <c r="AC179" i="151"/>
  <c r="AB179" i="151"/>
  <c r="AA179" i="151"/>
  <c r="B179" i="151"/>
  <c r="AJ179" i="151" s="1"/>
  <c r="A179" i="151"/>
  <c r="AU178" i="151"/>
  <c r="AI178" i="151" s="1"/>
  <c r="AS178" i="151"/>
  <c r="AQ178" i="151"/>
  <c r="AP178" i="151"/>
  <c r="AG178" i="151"/>
  <c r="AF178" i="151"/>
  <c r="AE178" i="151"/>
  <c r="AD178" i="151"/>
  <c r="AC178" i="151"/>
  <c r="AB178" i="151"/>
  <c r="AA178" i="151"/>
  <c r="B178" i="151"/>
  <c r="AJ178" i="151" s="1"/>
  <c r="A178" i="151"/>
  <c r="AU177" i="151"/>
  <c r="AS177" i="151"/>
  <c r="AQ177" i="151"/>
  <c r="AP177" i="151"/>
  <c r="AI177" i="151"/>
  <c r="AG177" i="151"/>
  <c r="AF177" i="151"/>
  <c r="AE177" i="151"/>
  <c r="AD177" i="151"/>
  <c r="AC177" i="151"/>
  <c r="AB177" i="151"/>
  <c r="AA177" i="151"/>
  <c r="B177" i="151"/>
  <c r="AN177" i="151" s="1"/>
  <c r="A177" i="151"/>
  <c r="AX176" i="151"/>
  <c r="AW176" i="151"/>
  <c r="AU176" i="151"/>
  <c r="AV176" i="151" s="1"/>
  <c r="AS176" i="151"/>
  <c r="AQ176" i="151"/>
  <c r="AP176" i="151"/>
  <c r="AM176" i="151"/>
  <c r="AK176" i="151"/>
  <c r="AJ176" i="151"/>
  <c r="AG176" i="151"/>
  <c r="AF176" i="151"/>
  <c r="AE176" i="151"/>
  <c r="AD176" i="151"/>
  <c r="AC176" i="151"/>
  <c r="AB176" i="151"/>
  <c r="AA176" i="151"/>
  <c r="B176" i="151"/>
  <c r="AY176" i="151" s="1"/>
  <c r="A176" i="151"/>
  <c r="AU175" i="151"/>
  <c r="AI175" i="151" s="1"/>
  <c r="AS175" i="151"/>
  <c r="AQ175" i="151"/>
  <c r="AP175" i="151"/>
  <c r="AG175" i="151"/>
  <c r="AF175" i="151"/>
  <c r="AE175" i="151"/>
  <c r="AD175" i="151"/>
  <c r="AC175" i="151"/>
  <c r="AB175" i="151"/>
  <c r="AA175" i="151"/>
  <c r="B175" i="151"/>
  <c r="A175" i="151"/>
  <c r="AU174" i="151"/>
  <c r="AI174" i="151" s="1"/>
  <c r="AS174" i="151"/>
  <c r="AQ174" i="151"/>
  <c r="AP174" i="151"/>
  <c r="AG174" i="151"/>
  <c r="AF174" i="151"/>
  <c r="AE174" i="151"/>
  <c r="AD174" i="151"/>
  <c r="AC174" i="151"/>
  <c r="AB174" i="151"/>
  <c r="AA174" i="151"/>
  <c r="B174" i="151"/>
  <c r="A174" i="151"/>
  <c r="AU173" i="151"/>
  <c r="AI173" i="151" s="1"/>
  <c r="AS173" i="151"/>
  <c r="AQ173" i="151"/>
  <c r="AP173" i="151"/>
  <c r="AG173" i="151"/>
  <c r="AF173" i="151"/>
  <c r="AE173" i="151"/>
  <c r="AD173" i="151"/>
  <c r="AC173" i="151"/>
  <c r="AB173" i="151"/>
  <c r="AA173" i="151"/>
  <c r="B173" i="151"/>
  <c r="A173" i="151"/>
  <c r="AU172" i="151"/>
  <c r="AI172" i="151" s="1"/>
  <c r="AS172" i="151"/>
  <c r="AQ172" i="151"/>
  <c r="AP172" i="151"/>
  <c r="AG172" i="151"/>
  <c r="AF172" i="151"/>
  <c r="AE172" i="151"/>
  <c r="AD172" i="151"/>
  <c r="AC172" i="151"/>
  <c r="AB172" i="151"/>
  <c r="AA172" i="151"/>
  <c r="B172" i="151"/>
  <c r="AN172" i="151" s="1"/>
  <c r="A172" i="151"/>
  <c r="AU171" i="151"/>
  <c r="AI171" i="151" s="1"/>
  <c r="AS171" i="151"/>
  <c r="AQ171" i="151"/>
  <c r="AP171" i="151"/>
  <c r="AG171" i="151"/>
  <c r="AF171" i="151"/>
  <c r="AE171" i="151"/>
  <c r="AD171" i="151"/>
  <c r="AC171" i="151"/>
  <c r="AB171" i="151"/>
  <c r="AA171" i="151"/>
  <c r="B171" i="151"/>
  <c r="AJ171" i="151" s="1"/>
  <c r="A171" i="151"/>
  <c r="AU170" i="151"/>
  <c r="AS170" i="151"/>
  <c r="AQ170" i="151"/>
  <c r="AP170" i="151"/>
  <c r="AG170" i="151"/>
  <c r="AF170" i="151"/>
  <c r="AE170" i="151"/>
  <c r="AD170" i="151"/>
  <c r="AC170" i="151"/>
  <c r="AB170" i="151"/>
  <c r="AA170" i="151"/>
  <c r="B170" i="151"/>
  <c r="AY170" i="151" s="1"/>
  <c r="A170" i="151"/>
  <c r="AU169" i="151"/>
  <c r="AS169" i="151"/>
  <c r="AQ169" i="151"/>
  <c r="AP169" i="151"/>
  <c r="AT169" i="151" s="1"/>
  <c r="AG169" i="151"/>
  <c r="AF169" i="151"/>
  <c r="AE169" i="151"/>
  <c r="AD169" i="151"/>
  <c r="AC169" i="151"/>
  <c r="AB169" i="151"/>
  <c r="AA169" i="151"/>
  <c r="B169" i="151"/>
  <c r="AL169" i="151" s="1"/>
  <c r="A169" i="151"/>
  <c r="AU168" i="151"/>
  <c r="AI168" i="151" s="1"/>
  <c r="AS168" i="151"/>
  <c r="AT168" i="151" s="1"/>
  <c r="AQ168" i="151"/>
  <c r="AP168" i="151"/>
  <c r="AG168" i="151"/>
  <c r="AF168" i="151"/>
  <c r="AE168" i="151"/>
  <c r="AD168" i="151"/>
  <c r="AC168" i="151"/>
  <c r="AB168" i="151"/>
  <c r="AA168" i="151"/>
  <c r="B168" i="151"/>
  <c r="A168" i="151"/>
  <c r="AU167" i="151"/>
  <c r="AI167" i="151" s="1"/>
  <c r="AS167" i="151"/>
  <c r="AQ167" i="151"/>
  <c r="AP167" i="151"/>
  <c r="AN167" i="151"/>
  <c r="AG167" i="151"/>
  <c r="AF167" i="151"/>
  <c r="AE167" i="151"/>
  <c r="AD167" i="151"/>
  <c r="AC167" i="151"/>
  <c r="AB167" i="151"/>
  <c r="AA167" i="151"/>
  <c r="B167" i="151"/>
  <c r="AM167" i="151" s="1"/>
  <c r="A167" i="151"/>
  <c r="AU166" i="151"/>
  <c r="AI166" i="151" s="1"/>
  <c r="AS166" i="151"/>
  <c r="AQ166" i="151"/>
  <c r="AP166" i="151"/>
  <c r="AG166" i="151"/>
  <c r="AF166" i="151"/>
  <c r="AE166" i="151"/>
  <c r="AD166" i="151"/>
  <c r="AH166" i="151" s="1"/>
  <c r="AC166" i="151"/>
  <c r="AB166" i="151"/>
  <c r="AA166" i="151"/>
  <c r="B166" i="151"/>
  <c r="A166" i="151"/>
  <c r="AU165" i="151"/>
  <c r="AI165" i="151" s="1"/>
  <c r="AS165" i="151"/>
  <c r="AQ165" i="151"/>
  <c r="AP165" i="151"/>
  <c r="AG165" i="151"/>
  <c r="AF165" i="151"/>
  <c r="AE165" i="151"/>
  <c r="AD165" i="151"/>
  <c r="AH165" i="151" s="1"/>
  <c r="AC165" i="151"/>
  <c r="AB165" i="151"/>
  <c r="AA165" i="151"/>
  <c r="B165" i="151"/>
  <c r="AO165" i="151" s="1"/>
  <c r="A165" i="151"/>
  <c r="AU164" i="151"/>
  <c r="AS164" i="151"/>
  <c r="AQ164" i="151"/>
  <c r="AP164" i="151"/>
  <c r="AG164" i="151"/>
  <c r="AF164" i="151"/>
  <c r="AE164" i="151"/>
  <c r="AD164" i="151"/>
  <c r="AC164" i="151"/>
  <c r="AB164" i="151"/>
  <c r="AA164" i="151"/>
  <c r="B164" i="151"/>
  <c r="AN164" i="151" s="1"/>
  <c r="A164" i="151"/>
  <c r="AU163" i="151"/>
  <c r="AI163" i="151" s="1"/>
  <c r="AS163" i="151"/>
  <c r="AQ163" i="151"/>
  <c r="AP163" i="151"/>
  <c r="AG163" i="151"/>
  <c r="AF163" i="151"/>
  <c r="AE163" i="151"/>
  <c r="AD163" i="151"/>
  <c r="AC163" i="151"/>
  <c r="AB163" i="151"/>
  <c r="AA163" i="151"/>
  <c r="B163" i="151"/>
  <c r="AJ163" i="151" s="1"/>
  <c r="A163" i="151"/>
  <c r="AW162" i="151"/>
  <c r="AU162" i="151"/>
  <c r="AS162" i="151"/>
  <c r="AQ162" i="151"/>
  <c r="AP162" i="151"/>
  <c r="AG162" i="151"/>
  <c r="AF162" i="151"/>
  <c r="AE162" i="151"/>
  <c r="AD162" i="151"/>
  <c r="AC162" i="151"/>
  <c r="AB162" i="151"/>
  <c r="AA162" i="151"/>
  <c r="B162" i="151"/>
  <c r="AM162" i="151" s="1"/>
  <c r="A162" i="151"/>
  <c r="AU161" i="151"/>
  <c r="AI161" i="151" s="1"/>
  <c r="AS161" i="151"/>
  <c r="AQ161" i="151"/>
  <c r="AP161" i="151"/>
  <c r="AG161" i="151"/>
  <c r="AF161" i="151"/>
  <c r="AE161" i="151"/>
  <c r="AD161" i="151"/>
  <c r="AC161" i="151"/>
  <c r="AB161" i="151"/>
  <c r="AA161" i="151"/>
  <c r="B161" i="151"/>
  <c r="AL161" i="151" s="1"/>
  <c r="A161" i="151"/>
  <c r="AU160" i="151"/>
  <c r="AI160" i="151" s="1"/>
  <c r="AS160" i="151"/>
  <c r="AQ160" i="151"/>
  <c r="AP160" i="151"/>
  <c r="AG160" i="151"/>
  <c r="AF160" i="151"/>
  <c r="AE160" i="151"/>
  <c r="AD160" i="151"/>
  <c r="AC160" i="151"/>
  <c r="AB160" i="151"/>
  <c r="AA160" i="151"/>
  <c r="B160" i="151"/>
  <c r="A160" i="151"/>
  <c r="AU159" i="151"/>
  <c r="AI159" i="151" s="1"/>
  <c r="AS159" i="151"/>
  <c r="AQ159" i="151"/>
  <c r="AP159" i="151"/>
  <c r="AG159" i="151"/>
  <c r="AF159" i="151"/>
  <c r="AE159" i="151"/>
  <c r="AD159" i="151"/>
  <c r="AC159" i="151"/>
  <c r="AB159" i="151"/>
  <c r="AA159" i="151"/>
  <c r="B159" i="151"/>
  <c r="AY159" i="151" s="1"/>
  <c r="A159" i="151"/>
  <c r="AU158" i="151"/>
  <c r="AI158" i="151" s="1"/>
  <c r="AS158" i="151"/>
  <c r="AQ158" i="151"/>
  <c r="AP158" i="151"/>
  <c r="AT158" i="151" s="1"/>
  <c r="AG158" i="151"/>
  <c r="AF158" i="151"/>
  <c r="AE158" i="151"/>
  <c r="AD158" i="151"/>
  <c r="AC158" i="151"/>
  <c r="AB158" i="151"/>
  <c r="AA158" i="151"/>
  <c r="B158" i="151"/>
  <c r="AW158" i="151" s="1"/>
  <c r="A158" i="151"/>
  <c r="AU157" i="151"/>
  <c r="AI157" i="151" s="1"/>
  <c r="AS157" i="151"/>
  <c r="AQ157" i="151"/>
  <c r="AP157" i="151"/>
  <c r="AG157" i="151"/>
  <c r="AF157" i="151"/>
  <c r="AE157" i="151"/>
  <c r="AD157" i="151"/>
  <c r="AC157" i="151"/>
  <c r="AB157" i="151"/>
  <c r="AA157" i="151"/>
  <c r="B157" i="151"/>
  <c r="AY157" i="151" s="1"/>
  <c r="A157" i="151"/>
  <c r="AU156" i="151"/>
  <c r="AS156" i="151"/>
  <c r="AQ156" i="151"/>
  <c r="AP156" i="151"/>
  <c r="AG156" i="151"/>
  <c r="AF156" i="151"/>
  <c r="AE156" i="151"/>
  <c r="AD156" i="151"/>
  <c r="AC156" i="151"/>
  <c r="AB156" i="151"/>
  <c r="AA156" i="151"/>
  <c r="B156" i="151"/>
  <c r="AN156" i="151" s="1"/>
  <c r="A156" i="151"/>
  <c r="AU155" i="151"/>
  <c r="AI155" i="151" s="1"/>
  <c r="AS155" i="151"/>
  <c r="AQ155" i="151"/>
  <c r="AP155" i="151"/>
  <c r="AG155" i="151"/>
  <c r="AF155" i="151"/>
  <c r="AE155" i="151"/>
  <c r="AD155" i="151"/>
  <c r="AC155" i="151"/>
  <c r="AB155" i="151"/>
  <c r="AA155" i="151"/>
  <c r="B155" i="151"/>
  <c r="AJ155" i="151" s="1"/>
  <c r="A155" i="151"/>
  <c r="AU154" i="151"/>
  <c r="AI154" i="151" s="1"/>
  <c r="AS154" i="151"/>
  <c r="AQ154" i="151"/>
  <c r="AP154" i="151"/>
  <c r="AG154" i="151"/>
  <c r="AF154" i="151"/>
  <c r="AE154" i="151"/>
  <c r="AD154" i="151"/>
  <c r="AC154" i="151"/>
  <c r="AB154" i="151"/>
  <c r="AA154" i="151"/>
  <c r="B154" i="151"/>
  <c r="A154" i="151"/>
  <c r="AU153" i="151"/>
  <c r="AI153" i="151" s="1"/>
  <c r="AS153" i="151"/>
  <c r="AQ153" i="151"/>
  <c r="AP153" i="151"/>
  <c r="AG153" i="151"/>
  <c r="AF153" i="151"/>
  <c r="AE153" i="151"/>
  <c r="AD153" i="151"/>
  <c r="AC153" i="151"/>
  <c r="AB153" i="151"/>
  <c r="AA153" i="151"/>
  <c r="B153" i="151"/>
  <c r="A153" i="151"/>
  <c r="AU152" i="151"/>
  <c r="AI152" i="151" s="1"/>
  <c r="AS152" i="151"/>
  <c r="AQ152" i="151"/>
  <c r="AP152" i="151"/>
  <c r="AG152" i="151"/>
  <c r="AF152" i="151"/>
  <c r="AE152" i="151"/>
  <c r="AD152" i="151"/>
  <c r="AC152" i="151"/>
  <c r="AB152" i="151"/>
  <c r="AA152" i="151"/>
  <c r="B152" i="151"/>
  <c r="A152" i="151"/>
  <c r="AU151" i="151"/>
  <c r="AI151" i="151" s="1"/>
  <c r="AS151" i="151"/>
  <c r="AQ151" i="151"/>
  <c r="AP151" i="151"/>
  <c r="AG151" i="151"/>
  <c r="AF151" i="151"/>
  <c r="AE151" i="151"/>
  <c r="AD151" i="151"/>
  <c r="AC151" i="151"/>
  <c r="AB151" i="151"/>
  <c r="AA151" i="151"/>
  <c r="B151" i="151"/>
  <c r="AW151" i="151" s="1"/>
  <c r="A151" i="151"/>
  <c r="AU150" i="151"/>
  <c r="AI150" i="151" s="1"/>
  <c r="AS150" i="151"/>
  <c r="AQ150" i="151"/>
  <c r="AP150" i="151"/>
  <c r="AG150" i="151"/>
  <c r="AF150" i="151"/>
  <c r="AE150" i="151"/>
  <c r="AD150" i="151"/>
  <c r="AC150" i="151"/>
  <c r="AB150" i="151"/>
  <c r="AA150" i="151"/>
  <c r="B150" i="151"/>
  <c r="A150" i="151"/>
  <c r="AU149" i="151"/>
  <c r="AI149" i="151" s="1"/>
  <c r="AS149" i="151"/>
  <c r="AQ149" i="151"/>
  <c r="AP149" i="151"/>
  <c r="AG149" i="151"/>
  <c r="AF149" i="151"/>
  <c r="AE149" i="151"/>
  <c r="AD149" i="151"/>
  <c r="AC149" i="151"/>
  <c r="AB149" i="151"/>
  <c r="AA149" i="151"/>
  <c r="B149" i="151"/>
  <c r="AW149" i="151" s="1"/>
  <c r="A149" i="151"/>
  <c r="AU148" i="151"/>
  <c r="AI148" i="151" s="1"/>
  <c r="AS148" i="151"/>
  <c r="AQ148" i="151"/>
  <c r="AP148" i="151"/>
  <c r="AG148" i="151"/>
  <c r="AF148" i="151"/>
  <c r="AE148" i="151"/>
  <c r="AD148" i="151"/>
  <c r="AC148" i="151"/>
  <c r="AB148" i="151"/>
  <c r="AA148" i="151"/>
  <c r="B148" i="151"/>
  <c r="AN148" i="151" s="1"/>
  <c r="A148" i="151"/>
  <c r="AU147" i="151"/>
  <c r="AI147" i="151" s="1"/>
  <c r="AS147" i="151"/>
  <c r="AQ147" i="151"/>
  <c r="AP147" i="151"/>
  <c r="AG147" i="151"/>
  <c r="AF147" i="151"/>
  <c r="AE147" i="151"/>
  <c r="AD147" i="151"/>
  <c r="AC147" i="151"/>
  <c r="AB147" i="151"/>
  <c r="AA147" i="151"/>
  <c r="B147" i="151"/>
  <c r="AL147" i="151" s="1"/>
  <c r="A147" i="151"/>
  <c r="AU146" i="151"/>
  <c r="AI146" i="151" s="1"/>
  <c r="AS146" i="151"/>
  <c r="AQ146" i="151"/>
  <c r="AP146" i="151"/>
  <c r="AG146" i="151"/>
  <c r="AF146" i="151"/>
  <c r="AE146" i="151"/>
  <c r="AD146" i="151"/>
  <c r="AC146" i="151"/>
  <c r="AB146" i="151"/>
  <c r="AA146" i="151"/>
  <c r="B146" i="151"/>
  <c r="A146" i="151"/>
  <c r="AU145" i="151"/>
  <c r="AI145" i="151" s="1"/>
  <c r="AS145" i="151"/>
  <c r="AQ145" i="151"/>
  <c r="AP145" i="151"/>
  <c r="AG145" i="151"/>
  <c r="AF145" i="151"/>
  <c r="AE145" i="151"/>
  <c r="AD145" i="151"/>
  <c r="AC145" i="151"/>
  <c r="AB145" i="151"/>
  <c r="AA145" i="151"/>
  <c r="B145" i="151"/>
  <c r="AJ145" i="151" s="1"/>
  <c r="A145" i="151"/>
  <c r="AU144" i="151"/>
  <c r="AI144" i="151" s="1"/>
  <c r="AS144" i="151"/>
  <c r="AQ144" i="151"/>
  <c r="AP144" i="151"/>
  <c r="AG144" i="151"/>
  <c r="AF144" i="151"/>
  <c r="AE144" i="151"/>
  <c r="AD144" i="151"/>
  <c r="AC144" i="151"/>
  <c r="AB144" i="151"/>
  <c r="AA144" i="151"/>
  <c r="B144" i="151"/>
  <c r="A144" i="151"/>
  <c r="AU143" i="151"/>
  <c r="AI143" i="151" s="1"/>
  <c r="AS143" i="151"/>
  <c r="AQ143" i="151"/>
  <c r="AP143" i="151"/>
  <c r="AG143" i="151"/>
  <c r="AF143" i="151"/>
  <c r="AE143" i="151"/>
  <c r="AD143" i="151"/>
  <c r="AC143" i="151"/>
  <c r="AB143" i="151"/>
  <c r="AA143" i="151"/>
  <c r="B143" i="151"/>
  <c r="AM143" i="151" s="1"/>
  <c r="A143" i="151"/>
  <c r="AU142" i="151"/>
  <c r="AI142" i="151" s="1"/>
  <c r="AS142" i="151"/>
  <c r="AQ142" i="151"/>
  <c r="AP142" i="151"/>
  <c r="AG142" i="151"/>
  <c r="AF142" i="151"/>
  <c r="AE142" i="151"/>
  <c r="AD142" i="151"/>
  <c r="AC142" i="151"/>
  <c r="AB142" i="151"/>
  <c r="AA142" i="151"/>
  <c r="B142" i="151"/>
  <c r="AW142" i="151" s="1"/>
  <c r="A142" i="151"/>
  <c r="AU141" i="151"/>
  <c r="AI141" i="151" s="1"/>
  <c r="AS141" i="151"/>
  <c r="AQ141" i="151"/>
  <c r="AP141" i="151"/>
  <c r="AG141" i="151"/>
  <c r="AF141" i="151"/>
  <c r="AE141" i="151"/>
  <c r="AD141" i="151"/>
  <c r="AC141" i="151"/>
  <c r="AB141" i="151"/>
  <c r="AA141" i="151"/>
  <c r="B141" i="151"/>
  <c r="AY141" i="151" s="1"/>
  <c r="A141" i="151"/>
  <c r="AU140" i="151"/>
  <c r="AI140" i="151" s="1"/>
  <c r="AS140" i="151"/>
  <c r="AQ140" i="151"/>
  <c r="AP140" i="151"/>
  <c r="AG140" i="151"/>
  <c r="AF140" i="151"/>
  <c r="AE140" i="151"/>
  <c r="AD140" i="151"/>
  <c r="AC140" i="151"/>
  <c r="AB140" i="151"/>
  <c r="AA140" i="151"/>
  <c r="B140" i="151"/>
  <c r="A140" i="151"/>
  <c r="AU139" i="151"/>
  <c r="AI139" i="151" s="1"/>
  <c r="AS139" i="151"/>
  <c r="AQ139" i="151"/>
  <c r="AP139" i="151"/>
  <c r="AG139" i="151"/>
  <c r="AF139" i="151"/>
  <c r="AE139" i="151"/>
  <c r="AD139" i="151"/>
  <c r="AC139" i="151"/>
  <c r="AB139" i="151"/>
  <c r="AA139" i="151"/>
  <c r="B139" i="151"/>
  <c r="A139" i="151"/>
  <c r="AU138" i="151"/>
  <c r="AI138" i="151" s="1"/>
  <c r="AS138" i="151"/>
  <c r="AQ138" i="151"/>
  <c r="AP138" i="151"/>
  <c r="AG138" i="151"/>
  <c r="AF138" i="151"/>
  <c r="AE138" i="151"/>
  <c r="AD138" i="151"/>
  <c r="AC138" i="151"/>
  <c r="AB138" i="151"/>
  <c r="AA138" i="151"/>
  <c r="B138" i="151"/>
  <c r="A138" i="151"/>
  <c r="AU137" i="151"/>
  <c r="AI137" i="151" s="1"/>
  <c r="AS137" i="151"/>
  <c r="AQ137" i="151"/>
  <c r="AP137" i="151"/>
  <c r="AG137" i="151"/>
  <c r="AF137" i="151"/>
  <c r="AE137" i="151"/>
  <c r="AD137" i="151"/>
  <c r="AC137" i="151"/>
  <c r="AB137" i="151"/>
  <c r="AA137" i="151"/>
  <c r="B137" i="151"/>
  <c r="AY137" i="151" s="1"/>
  <c r="A137" i="151"/>
  <c r="AU136" i="151"/>
  <c r="AS136" i="151"/>
  <c r="AQ136" i="151"/>
  <c r="AP136" i="151"/>
  <c r="AG136" i="151"/>
  <c r="AF136" i="151"/>
  <c r="AE136" i="151"/>
  <c r="AD136" i="151"/>
  <c r="AC136" i="151"/>
  <c r="AB136" i="151"/>
  <c r="AA136" i="151"/>
  <c r="B136" i="151"/>
  <c r="AN136" i="151" s="1"/>
  <c r="A136" i="151"/>
  <c r="AU135" i="151"/>
  <c r="AI135" i="151" s="1"/>
  <c r="AS135" i="151"/>
  <c r="AQ135" i="151"/>
  <c r="AP135" i="151"/>
  <c r="AG135" i="151"/>
  <c r="AF135" i="151"/>
  <c r="AE135" i="151"/>
  <c r="AD135" i="151"/>
  <c r="AC135" i="151"/>
  <c r="AB135" i="151"/>
  <c r="AA135" i="151"/>
  <c r="B135" i="151"/>
  <c r="AJ135" i="151" s="1"/>
  <c r="A135" i="151"/>
  <c r="AU134" i="151"/>
  <c r="AI134" i="151" s="1"/>
  <c r="AS134" i="151"/>
  <c r="AQ134" i="151"/>
  <c r="AP134" i="151"/>
  <c r="AG134" i="151"/>
  <c r="AF134" i="151"/>
  <c r="AE134" i="151"/>
  <c r="AD134" i="151"/>
  <c r="AC134" i="151"/>
  <c r="AB134" i="151"/>
  <c r="AA134" i="151"/>
  <c r="B134" i="151"/>
  <c r="AM134" i="151" s="1"/>
  <c r="A134" i="151"/>
  <c r="AU133" i="151"/>
  <c r="AS133" i="151"/>
  <c r="AQ133" i="151"/>
  <c r="AP133" i="151"/>
  <c r="AG133" i="151"/>
  <c r="AF133" i="151"/>
  <c r="AE133" i="151"/>
  <c r="AD133" i="151"/>
  <c r="AC133" i="151"/>
  <c r="AB133" i="151"/>
  <c r="AA133" i="151"/>
  <c r="B133" i="151"/>
  <c r="AX133" i="151" s="1"/>
  <c r="A133" i="151"/>
  <c r="AU132" i="151"/>
  <c r="AI132" i="151" s="1"/>
  <c r="AS132" i="151"/>
  <c r="AQ132" i="151"/>
  <c r="AP132" i="151"/>
  <c r="AG132" i="151"/>
  <c r="AF132" i="151"/>
  <c r="AE132" i="151"/>
  <c r="AD132" i="151"/>
  <c r="AC132" i="151"/>
  <c r="AB132" i="151"/>
  <c r="AA132" i="151"/>
  <c r="B132" i="151"/>
  <c r="A132" i="151"/>
  <c r="AU131" i="151"/>
  <c r="AI131" i="151" s="1"/>
  <c r="AS131" i="151"/>
  <c r="AQ131" i="151"/>
  <c r="AP131" i="151"/>
  <c r="AG131" i="151"/>
  <c r="AF131" i="151"/>
  <c r="AE131" i="151"/>
  <c r="AD131" i="151"/>
  <c r="AC131" i="151"/>
  <c r="AB131" i="151"/>
  <c r="AA131" i="151"/>
  <c r="B131" i="151"/>
  <c r="A131" i="151"/>
  <c r="AU130" i="151"/>
  <c r="AI130" i="151" s="1"/>
  <c r="AS130" i="151"/>
  <c r="AQ130" i="151"/>
  <c r="AP130" i="151"/>
  <c r="AG130" i="151"/>
  <c r="AF130" i="151"/>
  <c r="AE130" i="151"/>
  <c r="AD130" i="151"/>
  <c r="AC130" i="151"/>
  <c r="AB130" i="151"/>
  <c r="AA130" i="151"/>
  <c r="B130" i="151"/>
  <c r="A130" i="151"/>
  <c r="AU129" i="151"/>
  <c r="AI129" i="151" s="1"/>
  <c r="AS129" i="151"/>
  <c r="AQ129" i="151"/>
  <c r="AP129" i="151"/>
  <c r="AG129" i="151"/>
  <c r="AF129" i="151"/>
  <c r="AE129" i="151"/>
  <c r="AD129" i="151"/>
  <c r="AC129" i="151"/>
  <c r="AB129" i="151"/>
  <c r="AA129" i="151"/>
  <c r="B129" i="151"/>
  <c r="A129" i="151"/>
  <c r="AU128" i="151"/>
  <c r="AS128" i="151"/>
  <c r="AQ128" i="151"/>
  <c r="AP128" i="151"/>
  <c r="AG128" i="151"/>
  <c r="AF128" i="151"/>
  <c r="AE128" i="151"/>
  <c r="AD128" i="151"/>
  <c r="AC128" i="151"/>
  <c r="AB128" i="151"/>
  <c r="AA128" i="151"/>
  <c r="B128" i="151"/>
  <c r="AN128" i="151" s="1"/>
  <c r="A128" i="151"/>
  <c r="AU127" i="151"/>
  <c r="AI127" i="151" s="1"/>
  <c r="AS127" i="151"/>
  <c r="AQ127" i="151"/>
  <c r="AP127" i="151"/>
  <c r="AG127" i="151"/>
  <c r="AF127" i="151"/>
  <c r="AE127" i="151"/>
  <c r="AD127" i="151"/>
  <c r="AC127" i="151"/>
  <c r="AB127" i="151"/>
  <c r="AA127" i="151"/>
  <c r="B127" i="151"/>
  <c r="AJ127" i="151" s="1"/>
  <c r="A127" i="151"/>
  <c r="AU126" i="151"/>
  <c r="AI126" i="151" s="1"/>
  <c r="AS126" i="151"/>
  <c r="AQ126" i="151"/>
  <c r="AP126" i="151"/>
  <c r="AG126" i="151"/>
  <c r="AF126" i="151"/>
  <c r="AE126" i="151"/>
  <c r="AD126" i="151"/>
  <c r="AC126" i="151"/>
  <c r="AB126" i="151"/>
  <c r="AA126" i="151"/>
  <c r="B126" i="151"/>
  <c r="AY126" i="151" s="1"/>
  <c r="A126" i="151"/>
  <c r="AU125" i="151"/>
  <c r="AS125" i="151"/>
  <c r="AQ125" i="151"/>
  <c r="AP125" i="151"/>
  <c r="AG125" i="151"/>
  <c r="AF125" i="151"/>
  <c r="AE125" i="151"/>
  <c r="AD125" i="151"/>
  <c r="AC125" i="151"/>
  <c r="AB125" i="151"/>
  <c r="AA125" i="151"/>
  <c r="B125" i="151"/>
  <c r="AN125" i="151" s="1"/>
  <c r="A125" i="151"/>
  <c r="AU124" i="151"/>
  <c r="AI124" i="151" s="1"/>
  <c r="AS124" i="151"/>
  <c r="AQ124" i="151"/>
  <c r="AP124" i="151"/>
  <c r="AG124" i="151"/>
  <c r="AF124" i="151"/>
  <c r="AE124" i="151"/>
  <c r="AD124" i="151"/>
  <c r="AC124" i="151"/>
  <c r="AB124" i="151"/>
  <c r="AA124" i="151"/>
  <c r="B124" i="151"/>
  <c r="AM124" i="151" s="1"/>
  <c r="A124" i="151"/>
  <c r="AU123" i="151"/>
  <c r="AI123" i="151" s="1"/>
  <c r="AS123" i="151"/>
  <c r="AQ123" i="151"/>
  <c r="AP123" i="151"/>
  <c r="AG123" i="151"/>
  <c r="AF123" i="151"/>
  <c r="AE123" i="151"/>
  <c r="AD123" i="151"/>
  <c r="AC123" i="151"/>
  <c r="AB123" i="151"/>
  <c r="AA123" i="151"/>
  <c r="B123" i="151"/>
  <c r="A123" i="151"/>
  <c r="AU122" i="151"/>
  <c r="AI122" i="151" s="1"/>
  <c r="AS122" i="151"/>
  <c r="AQ122" i="151"/>
  <c r="AP122" i="151"/>
  <c r="AG122" i="151"/>
  <c r="AF122" i="151"/>
  <c r="AE122" i="151"/>
  <c r="AD122" i="151"/>
  <c r="AC122" i="151"/>
  <c r="AB122" i="151"/>
  <c r="AA122" i="151"/>
  <c r="B122" i="151"/>
  <c r="AY122" i="151" s="1"/>
  <c r="A122" i="151"/>
  <c r="CS121" i="151"/>
  <c r="CR121" i="151" a="1"/>
  <c r="CR121" i="151" s="1"/>
  <c r="CT121" i="151" s="1"/>
  <c r="AU121" i="151"/>
  <c r="AI121" i="151" s="1"/>
  <c r="AS121" i="151"/>
  <c r="AQ121" i="151"/>
  <c r="AP121" i="151"/>
  <c r="AG121" i="151"/>
  <c r="AF121" i="151"/>
  <c r="AE121" i="151"/>
  <c r="AD121" i="151"/>
  <c r="AC121" i="151"/>
  <c r="AB121" i="151"/>
  <c r="AA121" i="151"/>
  <c r="B121" i="151"/>
  <c r="AY121" i="151" s="1"/>
  <c r="A121" i="151"/>
  <c r="CS120" i="151"/>
  <c r="CR120" i="151" a="1"/>
  <c r="CR120" i="151" s="1"/>
  <c r="CT120" i="151" s="1"/>
  <c r="AU120" i="151"/>
  <c r="AI120" i="151" s="1"/>
  <c r="AS120" i="151"/>
  <c r="AQ120" i="151"/>
  <c r="AP120" i="151"/>
  <c r="AG120" i="151"/>
  <c r="AF120" i="151"/>
  <c r="AE120" i="151"/>
  <c r="AD120" i="151"/>
  <c r="AC120" i="151"/>
  <c r="AB120" i="151"/>
  <c r="AA120" i="151"/>
  <c r="B120" i="151"/>
  <c r="AM120" i="151" s="1"/>
  <c r="A120" i="151"/>
  <c r="CS119" i="151"/>
  <c r="CR119" i="151" a="1"/>
  <c r="CR119" i="151" s="1"/>
  <c r="CT119" i="151" s="1"/>
  <c r="AU119" i="151"/>
  <c r="AI119" i="151" s="1"/>
  <c r="AS119" i="151"/>
  <c r="AQ119" i="151"/>
  <c r="AP119" i="151"/>
  <c r="AG119" i="151"/>
  <c r="AF119" i="151"/>
  <c r="AE119" i="151"/>
  <c r="AD119" i="151"/>
  <c r="AC119" i="151"/>
  <c r="AB119" i="151"/>
  <c r="AA119" i="151"/>
  <c r="B119" i="151"/>
  <c r="A119" i="151"/>
  <c r="CS118" i="151"/>
  <c r="CR118" i="151" a="1"/>
  <c r="CR118" i="151" s="1"/>
  <c r="CT118" i="151" s="1"/>
  <c r="AU118" i="151"/>
  <c r="AI118" i="151" s="1"/>
  <c r="AS118" i="151"/>
  <c r="AQ118" i="151"/>
  <c r="AP118" i="151"/>
  <c r="AG118" i="151"/>
  <c r="AF118" i="151"/>
  <c r="AE118" i="151"/>
  <c r="AD118" i="151"/>
  <c r="AC118" i="151"/>
  <c r="AB118" i="151"/>
  <c r="AA118" i="151"/>
  <c r="B118" i="151"/>
  <c r="AK118" i="151" s="1"/>
  <c r="A118" i="151"/>
  <c r="CS117" i="151"/>
  <c r="CR117" i="151" a="1"/>
  <c r="CR117" i="151" s="1"/>
  <c r="CT117" i="151" s="1"/>
  <c r="AU117" i="151"/>
  <c r="AI117" i="151" s="1"/>
  <c r="AS117" i="151"/>
  <c r="AQ117" i="151"/>
  <c r="AP117" i="151"/>
  <c r="AG117" i="151"/>
  <c r="AF117" i="151"/>
  <c r="AE117" i="151"/>
  <c r="AD117" i="151"/>
  <c r="AC117" i="151"/>
  <c r="AB117" i="151"/>
  <c r="AA117" i="151"/>
  <c r="B117" i="151"/>
  <c r="A117" i="151"/>
  <c r="CS116" i="151"/>
  <c r="CR116" i="151" a="1"/>
  <c r="CR116" i="151" s="1"/>
  <c r="CT116" i="151" s="1"/>
  <c r="AU116" i="151"/>
  <c r="AI116" i="151" s="1"/>
  <c r="AS116" i="151"/>
  <c r="AQ116" i="151"/>
  <c r="AP116" i="151"/>
  <c r="AG116" i="151"/>
  <c r="AF116" i="151"/>
  <c r="AE116" i="151"/>
  <c r="AD116" i="151"/>
  <c r="AC116" i="151"/>
  <c r="AB116" i="151"/>
  <c r="AA116" i="151"/>
  <c r="B116" i="151"/>
  <c r="AN116" i="151" s="1"/>
  <c r="A116" i="151"/>
  <c r="CS115" i="151"/>
  <c r="CR115" i="151" a="1"/>
  <c r="CR115" i="151" s="1"/>
  <c r="CT115" i="151" s="1"/>
  <c r="AU115" i="151"/>
  <c r="AI115" i="151" s="1"/>
  <c r="AS115" i="151"/>
  <c r="AQ115" i="151"/>
  <c r="AP115" i="151"/>
  <c r="AG115" i="151"/>
  <c r="AF115" i="151"/>
  <c r="AE115" i="151"/>
  <c r="AD115" i="151"/>
  <c r="AC115" i="151"/>
  <c r="AB115" i="151"/>
  <c r="AA115" i="151"/>
  <c r="B115" i="151"/>
  <c r="A115" i="151"/>
  <c r="CS114" i="151"/>
  <c r="CR114" i="151" a="1"/>
  <c r="CR114" i="151" s="1"/>
  <c r="CT114" i="151" s="1"/>
  <c r="AU114" i="151"/>
  <c r="AI114" i="151" s="1"/>
  <c r="AS114" i="151"/>
  <c r="AQ114" i="151"/>
  <c r="AP114" i="151"/>
  <c r="AG114" i="151"/>
  <c r="AF114" i="151"/>
  <c r="AE114" i="151"/>
  <c r="AD114" i="151"/>
  <c r="AC114" i="151"/>
  <c r="AB114" i="151"/>
  <c r="AA114" i="151"/>
  <c r="B114" i="151"/>
  <c r="A114" i="151"/>
  <c r="CS113" i="151"/>
  <c r="CR113" i="151" a="1"/>
  <c r="CR113" i="151" s="1"/>
  <c r="CT113" i="151" s="1"/>
  <c r="AU113" i="151"/>
  <c r="AI113" i="151" s="1"/>
  <c r="AS113" i="151"/>
  <c r="AQ113" i="151"/>
  <c r="AP113" i="151"/>
  <c r="AG113" i="151"/>
  <c r="AF113" i="151"/>
  <c r="AE113" i="151"/>
  <c r="AD113" i="151"/>
  <c r="AC113" i="151"/>
  <c r="AB113" i="151"/>
  <c r="AA113" i="151"/>
  <c r="B113" i="151"/>
  <c r="A113" i="151"/>
  <c r="CS112" i="151"/>
  <c r="CR112" i="151" a="1"/>
  <c r="CR112" i="151" s="1"/>
  <c r="CT112" i="151" s="1"/>
  <c r="AU112" i="151"/>
  <c r="AI112" i="151" s="1"/>
  <c r="AS112" i="151"/>
  <c r="AQ112" i="151"/>
  <c r="AP112" i="151"/>
  <c r="AG112" i="151"/>
  <c r="AF112" i="151"/>
  <c r="AE112" i="151"/>
  <c r="AD112" i="151"/>
  <c r="AC112" i="151"/>
  <c r="AB112" i="151"/>
  <c r="AA112" i="151"/>
  <c r="B112" i="151"/>
  <c r="AJ112" i="151" s="1"/>
  <c r="A112" i="151"/>
  <c r="CS111" i="151"/>
  <c r="CR111" i="151" a="1"/>
  <c r="CR111" i="151" s="1"/>
  <c r="CT111" i="151" s="1"/>
  <c r="AU111" i="151"/>
  <c r="AI111" i="151" s="1"/>
  <c r="AS111" i="151"/>
  <c r="AQ111" i="151"/>
  <c r="AP111" i="151"/>
  <c r="AG111" i="151"/>
  <c r="AF111" i="151"/>
  <c r="AE111" i="151"/>
  <c r="AD111" i="151"/>
  <c r="AC111" i="151"/>
  <c r="AB111" i="151"/>
  <c r="AA111" i="151"/>
  <c r="B111" i="151"/>
  <c r="AY111" i="151" s="1"/>
  <c r="A111" i="151"/>
  <c r="CS110" i="151"/>
  <c r="CR110" i="151" a="1"/>
  <c r="CR110" i="151" s="1"/>
  <c r="CT110" i="151" s="1"/>
  <c r="AU110" i="151"/>
  <c r="AS110" i="151"/>
  <c r="AQ110" i="151"/>
  <c r="AP110" i="151"/>
  <c r="AG110" i="151"/>
  <c r="AF110" i="151"/>
  <c r="AE110" i="151"/>
  <c r="AD110" i="151"/>
  <c r="AC110" i="151"/>
  <c r="AB110" i="151"/>
  <c r="AA110" i="151"/>
  <c r="B110" i="151"/>
  <c r="AY110" i="151" s="1"/>
  <c r="A110" i="151"/>
  <c r="CS109" i="151"/>
  <c r="CR109" i="151" a="1"/>
  <c r="CR109" i="151" s="1"/>
  <c r="CT109" i="151" s="1"/>
  <c r="AU109" i="151"/>
  <c r="AI109" i="151" s="1"/>
  <c r="AS109" i="151"/>
  <c r="AQ109" i="151"/>
  <c r="AP109" i="151"/>
  <c r="AG109" i="151"/>
  <c r="AF109" i="151"/>
  <c r="AE109" i="151"/>
  <c r="AD109" i="151"/>
  <c r="AC109" i="151"/>
  <c r="AB109" i="151"/>
  <c r="AA109" i="151"/>
  <c r="B109" i="151"/>
  <c r="AY109" i="151" s="1"/>
  <c r="A109" i="151"/>
  <c r="CS108" i="151"/>
  <c r="CR108" i="151" a="1"/>
  <c r="CR108" i="151" s="1"/>
  <c r="CT108" i="151" s="1"/>
  <c r="AU108" i="151"/>
  <c r="AS108" i="151"/>
  <c r="AQ108" i="151"/>
  <c r="AP108" i="151"/>
  <c r="AG108" i="151"/>
  <c r="AF108" i="151"/>
  <c r="AE108" i="151"/>
  <c r="AD108" i="151"/>
  <c r="AC108" i="151"/>
  <c r="AB108" i="151"/>
  <c r="AA108" i="151"/>
  <c r="B108" i="151"/>
  <c r="AW108" i="151" s="1"/>
  <c r="A108" i="151"/>
  <c r="CS107" i="151"/>
  <c r="CR107" i="151" a="1"/>
  <c r="CR107" i="151" s="1"/>
  <c r="CT107" i="151" s="1"/>
  <c r="AU107" i="151"/>
  <c r="AS107" i="151"/>
  <c r="AQ107" i="151"/>
  <c r="AP107" i="151"/>
  <c r="AG107" i="151"/>
  <c r="AF107" i="151"/>
  <c r="AE107" i="151"/>
  <c r="AD107" i="151"/>
  <c r="AC107" i="151"/>
  <c r="AB107" i="151"/>
  <c r="AA107" i="151"/>
  <c r="B107" i="151"/>
  <c r="AK107" i="151" s="1"/>
  <c r="A107" i="151"/>
  <c r="CS106" i="151"/>
  <c r="CR106" i="151" a="1"/>
  <c r="CR106" i="151" s="1"/>
  <c r="CT106" i="151" s="1"/>
  <c r="AU106" i="151"/>
  <c r="AS106" i="151"/>
  <c r="AQ106" i="151"/>
  <c r="AP106" i="151"/>
  <c r="AG106" i="151"/>
  <c r="AF106" i="151"/>
  <c r="AE106" i="151"/>
  <c r="AD106" i="151"/>
  <c r="AC106" i="151"/>
  <c r="AB106" i="151"/>
  <c r="AA106" i="151"/>
  <c r="B106" i="151"/>
  <c r="AX106" i="151" s="1"/>
  <c r="A106" i="151"/>
  <c r="CS105" i="151"/>
  <c r="CR105" i="151" a="1"/>
  <c r="CR105" i="151" s="1"/>
  <c r="CT105" i="151" s="1"/>
  <c r="AU105" i="151"/>
  <c r="AS105" i="151"/>
  <c r="AQ105" i="151"/>
  <c r="AP105" i="151"/>
  <c r="AG105" i="151"/>
  <c r="AF105" i="151"/>
  <c r="AE105" i="151"/>
  <c r="AD105" i="151"/>
  <c r="AC105" i="151"/>
  <c r="AB105" i="151"/>
  <c r="AA105" i="151"/>
  <c r="B105" i="151"/>
  <c r="AJ105" i="151" s="1"/>
  <c r="A105" i="151"/>
  <c r="CS104" i="151"/>
  <c r="CR104" i="151" a="1"/>
  <c r="CR104" i="151" s="1"/>
  <c r="CT104" i="151" s="1"/>
  <c r="AU104" i="151"/>
  <c r="BR103" i="151" s="1" a="1"/>
  <c r="BR103" i="151" s="1"/>
  <c r="BU103" i="151" s="1"/>
  <c r="AS104" i="151"/>
  <c r="AQ104" i="151"/>
  <c r="AP104" i="151"/>
  <c r="AG104" i="151"/>
  <c r="AF104" i="151"/>
  <c r="AE104" i="151"/>
  <c r="AD104" i="151"/>
  <c r="AC104" i="151"/>
  <c r="AB104" i="151"/>
  <c r="AA104" i="151"/>
  <c r="B104" i="151"/>
  <c r="AJ104" i="151" s="1"/>
  <c r="A104" i="151"/>
  <c r="CS103" i="151"/>
  <c r="AU103" i="151"/>
  <c r="AS103" i="151"/>
  <c r="AQ103" i="151"/>
  <c r="AP103" i="151"/>
  <c r="AG103" i="151"/>
  <c r="AF103" i="151"/>
  <c r="AE103" i="151"/>
  <c r="AD103" i="151"/>
  <c r="AC103" i="151"/>
  <c r="AB103" i="151"/>
  <c r="AA103" i="151"/>
  <c r="B103" i="151"/>
  <c r="A103" i="151"/>
  <c r="CS102" i="151"/>
  <c r="AU102" i="151"/>
  <c r="AS102" i="151"/>
  <c r="AQ102" i="151"/>
  <c r="AP102" i="151"/>
  <c r="AG102" i="151"/>
  <c r="AF102" i="151"/>
  <c r="AE102" i="151"/>
  <c r="AD102" i="151"/>
  <c r="AC102" i="151"/>
  <c r="AB102" i="151"/>
  <c r="AA102" i="151"/>
  <c r="B102" i="151"/>
  <c r="A102" i="151"/>
  <c r="CS101" i="151"/>
  <c r="AU101" i="151"/>
  <c r="AS101" i="151"/>
  <c r="AQ101" i="151"/>
  <c r="AP101" i="151"/>
  <c r="AG101" i="151"/>
  <c r="AF101" i="151"/>
  <c r="AE101" i="151"/>
  <c r="AD101" i="151"/>
  <c r="AC101" i="151"/>
  <c r="AB101" i="151"/>
  <c r="AA101" i="151"/>
  <c r="B101" i="151"/>
  <c r="AN101" i="151" s="1"/>
  <c r="A101" i="151"/>
  <c r="CS100" i="151"/>
  <c r="BM100" i="151"/>
  <c r="AU100" i="151"/>
  <c r="AS100" i="151"/>
  <c r="AQ100" i="151"/>
  <c r="AP100" i="151"/>
  <c r="AG100" i="151"/>
  <c r="AF100" i="151"/>
  <c r="AE100" i="151"/>
  <c r="AD100" i="151"/>
  <c r="AC100" i="151"/>
  <c r="AB100" i="151"/>
  <c r="AA100" i="151"/>
  <c r="B100" i="151"/>
  <c r="A100" i="151"/>
  <c r="CS99" i="151"/>
  <c r="BM99" i="151"/>
  <c r="AU99" i="151"/>
  <c r="AS99" i="151"/>
  <c r="AQ99" i="151"/>
  <c r="AP99" i="151"/>
  <c r="AG99" i="151"/>
  <c r="AF99" i="151"/>
  <c r="AE99" i="151"/>
  <c r="AD99" i="151"/>
  <c r="AC99" i="151"/>
  <c r="AB99" i="151"/>
  <c r="AA99" i="151"/>
  <c r="B99" i="151"/>
  <c r="A99" i="151"/>
  <c r="CS98" i="151"/>
  <c r="BM98" i="151"/>
  <c r="AU98" i="151"/>
  <c r="AS98" i="151"/>
  <c r="AQ98" i="151"/>
  <c r="AP98" i="151"/>
  <c r="AG98" i="151"/>
  <c r="AF98" i="151"/>
  <c r="AE98" i="151"/>
  <c r="AD98" i="151"/>
  <c r="AC98" i="151"/>
  <c r="AB98" i="151"/>
  <c r="AA98" i="151"/>
  <c r="B98" i="151"/>
  <c r="A98" i="151"/>
  <c r="CS97" i="151"/>
  <c r="AU97" i="151"/>
  <c r="AS97" i="151"/>
  <c r="AQ97" i="151"/>
  <c r="AP97" i="151"/>
  <c r="AG97" i="151"/>
  <c r="AF97" i="151"/>
  <c r="AE97" i="151"/>
  <c r="AD97" i="151"/>
  <c r="AC97" i="151"/>
  <c r="AB97" i="151"/>
  <c r="AA97" i="151"/>
  <c r="B97" i="151"/>
  <c r="A97" i="151"/>
  <c r="CS96" i="151"/>
  <c r="AU96" i="151"/>
  <c r="AS96" i="151"/>
  <c r="AQ96" i="151"/>
  <c r="AP96" i="151"/>
  <c r="AG96" i="151"/>
  <c r="AF96" i="151"/>
  <c r="AE96" i="151"/>
  <c r="AD96" i="151"/>
  <c r="AC96" i="151"/>
  <c r="AB96" i="151"/>
  <c r="AA96" i="151"/>
  <c r="B96" i="151"/>
  <c r="A96" i="151"/>
  <c r="CS95" i="151"/>
  <c r="AU95" i="151"/>
  <c r="BR94" i="151" s="1" a="1"/>
  <c r="BR94" i="151" s="1"/>
  <c r="BU94" i="151" s="1"/>
  <c r="AS95" i="151"/>
  <c r="AQ95" i="151"/>
  <c r="AP95" i="151"/>
  <c r="AG95" i="151"/>
  <c r="AF95" i="151"/>
  <c r="AE95" i="151"/>
  <c r="AD95" i="151"/>
  <c r="AC95" i="151"/>
  <c r="AB95" i="151"/>
  <c r="AA95" i="151"/>
  <c r="B95" i="151"/>
  <c r="AN95" i="151" s="1"/>
  <c r="A95" i="151"/>
  <c r="CS94" i="151"/>
  <c r="AU94" i="151"/>
  <c r="AS94" i="151"/>
  <c r="AQ94" i="151"/>
  <c r="AP94" i="151"/>
  <c r="AG94" i="151"/>
  <c r="AF94" i="151"/>
  <c r="AE94" i="151"/>
  <c r="AD94" i="151"/>
  <c r="AC94" i="151"/>
  <c r="AB94" i="151"/>
  <c r="AA94" i="151"/>
  <c r="B94" i="151"/>
  <c r="A94" i="151"/>
  <c r="CS93" i="151"/>
  <c r="AU93" i="151"/>
  <c r="BR92" i="151" s="1" a="1"/>
  <c r="BR92" i="151" s="1"/>
  <c r="BU92" i="151" s="1"/>
  <c r="AS93" i="151"/>
  <c r="AQ93" i="151"/>
  <c r="AP93" i="151"/>
  <c r="AG93" i="151"/>
  <c r="AF93" i="151"/>
  <c r="AE93" i="151"/>
  <c r="AD93" i="151"/>
  <c r="AC93" i="151"/>
  <c r="AB93" i="151"/>
  <c r="AA93" i="151"/>
  <c r="B93" i="151"/>
  <c r="AW93" i="151" s="1"/>
  <c r="A93" i="151"/>
  <c r="CS92" i="151"/>
  <c r="AU92" i="151"/>
  <c r="AS92" i="151"/>
  <c r="AQ92" i="151"/>
  <c r="AP92" i="151"/>
  <c r="AG92" i="151"/>
  <c r="AF92" i="151"/>
  <c r="AE92" i="151"/>
  <c r="AD92" i="151"/>
  <c r="AC92" i="151"/>
  <c r="AB92" i="151"/>
  <c r="AA92" i="151"/>
  <c r="B92" i="151"/>
  <c r="A92" i="151"/>
  <c r="CS91" i="151"/>
  <c r="AU91" i="151"/>
  <c r="AS91" i="151"/>
  <c r="AQ91" i="151"/>
  <c r="AP91" i="151"/>
  <c r="AG91" i="151"/>
  <c r="AF91" i="151"/>
  <c r="AE91" i="151"/>
  <c r="AD91" i="151"/>
  <c r="AC91" i="151"/>
  <c r="AB91" i="151"/>
  <c r="AA91" i="151"/>
  <c r="B91" i="151"/>
  <c r="AY91" i="151" s="1"/>
  <c r="A91" i="151"/>
  <c r="CS90" i="151"/>
  <c r="AU90" i="151"/>
  <c r="AS90" i="151"/>
  <c r="AQ90" i="151"/>
  <c r="AP90" i="151"/>
  <c r="AG90" i="151"/>
  <c r="AF90" i="151"/>
  <c r="AE90" i="151"/>
  <c r="AD90" i="151"/>
  <c r="AC90" i="151"/>
  <c r="AB90" i="151"/>
  <c r="AA90" i="151"/>
  <c r="B90" i="151"/>
  <c r="A90" i="151"/>
  <c r="CS89" i="151"/>
  <c r="AU89" i="151"/>
  <c r="AS89" i="151"/>
  <c r="AQ89" i="151"/>
  <c r="AP89" i="151"/>
  <c r="AG89" i="151"/>
  <c r="AF89" i="151"/>
  <c r="AE89" i="151"/>
  <c r="AD89" i="151"/>
  <c r="AC89" i="151"/>
  <c r="AB89" i="151"/>
  <c r="AA89" i="151"/>
  <c r="B89" i="151"/>
  <c r="AY89" i="151" s="1"/>
  <c r="A89" i="151"/>
  <c r="CS88" i="151"/>
  <c r="AU88" i="151"/>
  <c r="AS88" i="151"/>
  <c r="AQ88" i="151"/>
  <c r="AP88" i="151"/>
  <c r="AG88" i="151"/>
  <c r="AF88" i="151"/>
  <c r="AE88" i="151"/>
  <c r="AD88" i="151"/>
  <c r="AC88" i="151"/>
  <c r="AB88" i="151"/>
  <c r="AA88" i="151"/>
  <c r="B88" i="151"/>
  <c r="A88" i="151"/>
  <c r="CS87" i="151"/>
  <c r="AU87" i="151"/>
  <c r="AS87" i="151"/>
  <c r="AQ87" i="151"/>
  <c r="AP87" i="151"/>
  <c r="AG87" i="151"/>
  <c r="AF87" i="151"/>
  <c r="AE87" i="151"/>
  <c r="AD87" i="151"/>
  <c r="AC87" i="151"/>
  <c r="AB87" i="151"/>
  <c r="AA87" i="151"/>
  <c r="B87" i="151"/>
  <c r="A87" i="151"/>
  <c r="CS86" i="151"/>
  <c r="AU86" i="151"/>
  <c r="AS86" i="151"/>
  <c r="AQ86" i="151"/>
  <c r="AP86" i="151"/>
  <c r="AG86" i="151"/>
  <c r="AF86" i="151"/>
  <c r="AE86" i="151"/>
  <c r="AD86" i="151"/>
  <c r="AC86" i="151"/>
  <c r="AB86" i="151"/>
  <c r="AA86" i="151"/>
  <c r="B86" i="151"/>
  <c r="A86" i="151"/>
  <c r="CS85" i="151"/>
  <c r="AU85" i="151"/>
  <c r="AS85" i="151"/>
  <c r="AQ85" i="151"/>
  <c r="AP85" i="151"/>
  <c r="AG85" i="151"/>
  <c r="AF85" i="151"/>
  <c r="AE85" i="151"/>
  <c r="AD85" i="151"/>
  <c r="AC85" i="151"/>
  <c r="AB85" i="151"/>
  <c r="AA85" i="151"/>
  <c r="B85" i="151"/>
  <c r="AX85" i="151" s="1"/>
  <c r="A85" i="151"/>
  <c r="CS84" i="151"/>
  <c r="AU84" i="151"/>
  <c r="AS84" i="151"/>
  <c r="AQ84" i="151"/>
  <c r="AP84" i="151"/>
  <c r="AG84" i="151"/>
  <c r="AF84" i="151"/>
  <c r="AE84" i="151"/>
  <c r="AD84" i="151"/>
  <c r="AC84" i="151"/>
  <c r="AB84" i="151"/>
  <c r="AA84" i="151"/>
  <c r="B84" i="151"/>
  <c r="A84" i="151"/>
  <c r="CS83" i="151"/>
  <c r="AU83" i="151"/>
  <c r="AS83" i="151"/>
  <c r="AQ83" i="151"/>
  <c r="AP83" i="151"/>
  <c r="AG83" i="151"/>
  <c r="AF83" i="151"/>
  <c r="AE83" i="151"/>
  <c r="AD83" i="151"/>
  <c r="AC83" i="151"/>
  <c r="AB83" i="151"/>
  <c r="AA83" i="151"/>
  <c r="B83" i="151"/>
  <c r="AY83" i="151" s="1"/>
  <c r="A83" i="151"/>
  <c r="CS82" i="151"/>
  <c r="AU82" i="151"/>
  <c r="AS82" i="151"/>
  <c r="AQ82" i="151"/>
  <c r="AP82" i="151"/>
  <c r="AG82" i="151"/>
  <c r="AF82" i="151"/>
  <c r="AE82" i="151"/>
  <c r="AD82" i="151"/>
  <c r="AC82" i="151"/>
  <c r="AB82" i="151"/>
  <c r="AA82" i="151"/>
  <c r="B82" i="151"/>
  <c r="AY82" i="151" s="1"/>
  <c r="A82" i="151"/>
  <c r="CS81" i="151"/>
  <c r="AU81" i="151"/>
  <c r="AS81" i="151"/>
  <c r="AQ81" i="151"/>
  <c r="AP81" i="151"/>
  <c r="AG81" i="151"/>
  <c r="AF81" i="151"/>
  <c r="AE81" i="151"/>
  <c r="AD81" i="151"/>
  <c r="AC81" i="151"/>
  <c r="AB81" i="151"/>
  <c r="AA81" i="151"/>
  <c r="B81" i="151"/>
  <c r="A81" i="151"/>
  <c r="CS80" i="151"/>
  <c r="AU80" i="151"/>
  <c r="AS80" i="151"/>
  <c r="AQ80" i="151"/>
  <c r="AP80" i="151"/>
  <c r="AG80" i="151"/>
  <c r="AF80" i="151"/>
  <c r="AE80" i="151"/>
  <c r="AD80" i="151"/>
  <c r="AC80" i="151"/>
  <c r="AB80" i="151"/>
  <c r="AA80" i="151"/>
  <c r="B80" i="151"/>
  <c r="AY80" i="151" s="1"/>
  <c r="A80" i="151"/>
  <c r="CS79" i="151"/>
  <c r="AU79" i="151"/>
  <c r="AS79" i="151"/>
  <c r="AQ79" i="151"/>
  <c r="AP79" i="151"/>
  <c r="AG79" i="151"/>
  <c r="AF79" i="151"/>
  <c r="AE79" i="151"/>
  <c r="AD79" i="151"/>
  <c r="AC79" i="151"/>
  <c r="AB79" i="151"/>
  <c r="AA79" i="151"/>
  <c r="B79" i="151"/>
  <c r="AX79" i="151" s="1"/>
  <c r="A79" i="151"/>
  <c r="CS78" i="151"/>
  <c r="AU78" i="151"/>
  <c r="AS78" i="151"/>
  <c r="AQ78" i="151"/>
  <c r="AP78" i="151"/>
  <c r="AG78" i="151"/>
  <c r="AF78" i="151"/>
  <c r="AE78" i="151"/>
  <c r="AD78" i="151"/>
  <c r="AC78" i="151"/>
  <c r="AB78" i="151"/>
  <c r="AA78" i="151"/>
  <c r="B78" i="151"/>
  <c r="A78" i="151"/>
  <c r="CS77" i="151"/>
  <c r="AU77" i="151"/>
  <c r="AS77" i="151"/>
  <c r="AQ77" i="151"/>
  <c r="AP77" i="151"/>
  <c r="AG77" i="151"/>
  <c r="AF77" i="151"/>
  <c r="AE77" i="151"/>
  <c r="AD77" i="151"/>
  <c r="AC77" i="151"/>
  <c r="AB77" i="151"/>
  <c r="AA77" i="151"/>
  <c r="B77" i="151"/>
  <c r="AY77" i="151" s="1"/>
  <c r="A77" i="151"/>
  <c r="CS76" i="151"/>
  <c r="AU76" i="151"/>
  <c r="AS76" i="151"/>
  <c r="AQ76" i="151"/>
  <c r="AP76" i="151"/>
  <c r="AG76" i="151"/>
  <c r="AF76" i="151"/>
  <c r="AE76" i="151"/>
  <c r="AD76" i="151"/>
  <c r="AC76" i="151"/>
  <c r="AB76" i="151"/>
  <c r="AA76" i="151"/>
  <c r="B76" i="151"/>
  <c r="A76" i="151"/>
  <c r="CS75" i="151"/>
  <c r="AU75" i="151"/>
  <c r="AS75" i="151"/>
  <c r="AQ75" i="151"/>
  <c r="AP75" i="151"/>
  <c r="AG75" i="151"/>
  <c r="AF75" i="151"/>
  <c r="AE75" i="151"/>
  <c r="AD75" i="151"/>
  <c r="AC75" i="151"/>
  <c r="AB75" i="151"/>
  <c r="AA75" i="151"/>
  <c r="B75" i="151"/>
  <c r="AK75" i="151" s="1"/>
  <c r="A75" i="151"/>
  <c r="CS74" i="151"/>
  <c r="AU74" i="151"/>
  <c r="AS74" i="151"/>
  <c r="AQ74" i="151"/>
  <c r="AP74" i="151"/>
  <c r="AG74" i="151"/>
  <c r="AF74" i="151"/>
  <c r="AE74" i="151"/>
  <c r="AD74" i="151"/>
  <c r="AC74" i="151"/>
  <c r="AB74" i="151"/>
  <c r="AA74" i="151"/>
  <c r="B74" i="151"/>
  <c r="A74" i="151"/>
  <c r="CS73" i="151"/>
  <c r="AU73" i="151"/>
  <c r="AS73" i="151"/>
  <c r="AQ73" i="151"/>
  <c r="AP73" i="151"/>
  <c r="AG73" i="151"/>
  <c r="AF73" i="151"/>
  <c r="AE73" i="151"/>
  <c r="AD73" i="151"/>
  <c r="AC73" i="151"/>
  <c r="AB73" i="151"/>
  <c r="AA73" i="151"/>
  <c r="B73" i="151"/>
  <c r="AY73" i="151" s="1"/>
  <c r="A73" i="151"/>
  <c r="CS72" i="151"/>
  <c r="AU72" i="151"/>
  <c r="AS72" i="151"/>
  <c r="AQ72" i="151"/>
  <c r="AP72" i="151"/>
  <c r="AG72" i="151"/>
  <c r="AF72" i="151"/>
  <c r="AE72" i="151"/>
  <c r="AD72" i="151"/>
  <c r="AC72" i="151"/>
  <c r="AB72" i="151"/>
  <c r="AA72" i="151"/>
  <c r="B72" i="151"/>
  <c r="AY72" i="151" s="1"/>
  <c r="A72" i="151"/>
  <c r="CS71" i="151"/>
  <c r="AU71" i="151"/>
  <c r="AS71" i="151"/>
  <c r="AQ71" i="151"/>
  <c r="AP71" i="151"/>
  <c r="AG71" i="151"/>
  <c r="AF71" i="151"/>
  <c r="AE71" i="151"/>
  <c r="AD71" i="151"/>
  <c r="AC71" i="151"/>
  <c r="AB71" i="151"/>
  <c r="AA71" i="151"/>
  <c r="B71" i="151"/>
  <c r="AY71" i="151" s="1"/>
  <c r="A71" i="151"/>
  <c r="CS70" i="151"/>
  <c r="AU70" i="151"/>
  <c r="AS70" i="151"/>
  <c r="AQ70" i="151"/>
  <c r="AP70" i="151"/>
  <c r="AG70" i="151"/>
  <c r="AF70" i="151"/>
  <c r="AE70" i="151"/>
  <c r="AD70" i="151"/>
  <c r="AC70" i="151"/>
  <c r="AB70" i="151"/>
  <c r="AA70" i="151"/>
  <c r="B70" i="151"/>
  <c r="A70" i="151"/>
  <c r="CS69" i="151"/>
  <c r="AU69" i="151"/>
  <c r="AS69" i="151"/>
  <c r="AQ69" i="151"/>
  <c r="AP69" i="151"/>
  <c r="AG69" i="151"/>
  <c r="AF69" i="151"/>
  <c r="AE69" i="151"/>
  <c r="AD69" i="151"/>
  <c r="AC69" i="151"/>
  <c r="AB69" i="151"/>
  <c r="AA69" i="151"/>
  <c r="B69" i="151"/>
  <c r="AL69" i="151" s="1"/>
  <c r="A69" i="151"/>
  <c r="CS68" i="151"/>
  <c r="AU68" i="151"/>
  <c r="AS68" i="151"/>
  <c r="AQ68" i="151"/>
  <c r="AP68" i="151"/>
  <c r="AG68" i="151"/>
  <c r="AF68" i="151"/>
  <c r="AE68" i="151"/>
  <c r="AD68" i="151"/>
  <c r="AC68" i="151"/>
  <c r="AB68" i="151"/>
  <c r="AA68" i="151"/>
  <c r="B68" i="151"/>
  <c r="AM68" i="151" s="1"/>
  <c r="A68" i="151"/>
  <c r="CS67" i="151"/>
  <c r="AU67" i="151"/>
  <c r="AS67" i="151"/>
  <c r="AQ67" i="151"/>
  <c r="AP67" i="151"/>
  <c r="AG67" i="151"/>
  <c r="AF67" i="151"/>
  <c r="AE67" i="151"/>
  <c r="AD67" i="151"/>
  <c r="AC67" i="151"/>
  <c r="AB67" i="151"/>
  <c r="AA67" i="151"/>
  <c r="B67" i="151"/>
  <c r="AY67" i="151" s="1"/>
  <c r="A67" i="151"/>
  <c r="CS66" i="151"/>
  <c r="AU66" i="151"/>
  <c r="AS66" i="151"/>
  <c r="AQ66" i="151"/>
  <c r="AP66" i="151"/>
  <c r="AG66" i="151"/>
  <c r="AF66" i="151"/>
  <c r="AE66" i="151"/>
  <c r="AD66" i="151"/>
  <c r="AC66" i="151"/>
  <c r="AB66" i="151"/>
  <c r="AA66" i="151"/>
  <c r="B66" i="151"/>
  <c r="A66" i="151"/>
  <c r="CS65" i="151"/>
  <c r="AU65" i="151"/>
  <c r="AS65" i="151"/>
  <c r="AQ65" i="151"/>
  <c r="AP65" i="151"/>
  <c r="AG65" i="151"/>
  <c r="AF65" i="151"/>
  <c r="AE65" i="151"/>
  <c r="AD65" i="151"/>
  <c r="AC65" i="151"/>
  <c r="AB65" i="151"/>
  <c r="AA65" i="151"/>
  <c r="B65" i="151"/>
  <c r="A65" i="151"/>
  <c r="CS64" i="151"/>
  <c r="AU64" i="151"/>
  <c r="AS64" i="151"/>
  <c r="AQ64" i="151"/>
  <c r="AP64" i="151"/>
  <c r="AG64" i="151"/>
  <c r="AF64" i="151"/>
  <c r="AE64" i="151"/>
  <c r="AD64" i="151"/>
  <c r="AC64" i="151"/>
  <c r="AB64" i="151"/>
  <c r="AA64" i="151"/>
  <c r="B64" i="151"/>
  <c r="A64" i="151"/>
  <c r="CS63" i="151"/>
  <c r="AU63" i="151"/>
  <c r="BR62" i="151" s="1" a="1"/>
  <c r="BR62" i="151" s="1"/>
  <c r="BU62" i="151" s="1"/>
  <c r="AS63" i="151"/>
  <c r="AQ63" i="151"/>
  <c r="AP63" i="151"/>
  <c r="AG63" i="151"/>
  <c r="AF63" i="151"/>
  <c r="AE63" i="151"/>
  <c r="AD63" i="151"/>
  <c r="AC63" i="151"/>
  <c r="AB63" i="151"/>
  <c r="AA63" i="151"/>
  <c r="B63" i="151"/>
  <c r="AY63" i="151" s="1"/>
  <c r="A63" i="151"/>
  <c r="CS62" i="151"/>
  <c r="AU62" i="151"/>
  <c r="AS62" i="151"/>
  <c r="AQ62" i="151"/>
  <c r="AP62" i="151"/>
  <c r="AG62" i="151"/>
  <c r="AF62" i="151"/>
  <c r="AE62" i="151"/>
  <c r="AD62" i="151"/>
  <c r="AC62" i="151"/>
  <c r="AB62" i="151"/>
  <c r="AA62" i="151"/>
  <c r="B62" i="151"/>
  <c r="AY62" i="151" s="1"/>
  <c r="A62" i="151"/>
  <c r="CS61" i="151"/>
  <c r="AU61" i="151"/>
  <c r="AS61" i="151"/>
  <c r="AQ61" i="151"/>
  <c r="AP61" i="151"/>
  <c r="AG61" i="151"/>
  <c r="AF61" i="151"/>
  <c r="AE61" i="151"/>
  <c r="AD61" i="151"/>
  <c r="AC61" i="151"/>
  <c r="AB61" i="151"/>
  <c r="AA61" i="151"/>
  <c r="B61" i="151"/>
  <c r="AY61" i="151" s="1"/>
  <c r="A61" i="151"/>
  <c r="CS60" i="151"/>
  <c r="AU60" i="151"/>
  <c r="AS60" i="151"/>
  <c r="AQ60" i="151"/>
  <c r="AP60" i="151"/>
  <c r="AG60" i="151"/>
  <c r="AF60" i="151"/>
  <c r="AE60" i="151"/>
  <c r="AD60" i="151"/>
  <c r="AC60" i="151"/>
  <c r="AB60" i="151"/>
  <c r="AA60" i="151"/>
  <c r="B60" i="151"/>
  <c r="AY60" i="151" s="1"/>
  <c r="A60" i="151"/>
  <c r="CS59" i="151"/>
  <c r="AU59" i="151"/>
  <c r="AS59" i="151"/>
  <c r="AQ59" i="151"/>
  <c r="AP59" i="151"/>
  <c r="AG59" i="151"/>
  <c r="AF59" i="151"/>
  <c r="AE59" i="151"/>
  <c r="AD59" i="151"/>
  <c r="AC59" i="151"/>
  <c r="AB59" i="151"/>
  <c r="AA59" i="151"/>
  <c r="B59" i="151"/>
  <c r="AM59" i="151" s="1"/>
  <c r="A59" i="151"/>
  <c r="CS58" i="151"/>
  <c r="AU58" i="151"/>
  <c r="AS58" i="151"/>
  <c r="AQ58" i="151"/>
  <c r="AP58" i="151"/>
  <c r="AG58" i="151"/>
  <c r="AF58" i="151"/>
  <c r="AE58" i="151"/>
  <c r="AD58" i="151"/>
  <c r="AC58" i="151"/>
  <c r="AB58" i="151"/>
  <c r="AA58" i="151"/>
  <c r="B58" i="151"/>
  <c r="AY58" i="151" s="1"/>
  <c r="A58" i="151"/>
  <c r="CS57" i="151"/>
  <c r="AU57" i="151"/>
  <c r="AS57" i="151"/>
  <c r="AQ57" i="151"/>
  <c r="AP57" i="151"/>
  <c r="AG57" i="151"/>
  <c r="AF57" i="151"/>
  <c r="AE57" i="151"/>
  <c r="AD57" i="151"/>
  <c r="AC57" i="151"/>
  <c r="AB57" i="151"/>
  <c r="AA57" i="151"/>
  <c r="B57" i="151"/>
  <c r="AX57" i="151" s="1"/>
  <c r="A57" i="151"/>
  <c r="CS56" i="151"/>
  <c r="AU56" i="151"/>
  <c r="AS56" i="151"/>
  <c r="AQ56" i="151"/>
  <c r="AP56" i="151"/>
  <c r="AG56" i="151"/>
  <c r="AF56" i="151"/>
  <c r="AE56" i="151"/>
  <c r="AD56" i="151"/>
  <c r="AC56" i="151"/>
  <c r="AB56" i="151"/>
  <c r="AA56" i="151"/>
  <c r="B56" i="151"/>
  <c r="A56" i="151"/>
  <c r="CS55" i="151"/>
  <c r="AU55" i="151"/>
  <c r="AS55" i="151"/>
  <c r="AQ55" i="151"/>
  <c r="AP55" i="151"/>
  <c r="AG55" i="151"/>
  <c r="AF55" i="151"/>
  <c r="AE55" i="151"/>
  <c r="AD55" i="151"/>
  <c r="AC55" i="151"/>
  <c r="AB55" i="151"/>
  <c r="AA55" i="151"/>
  <c r="B55" i="151"/>
  <c r="A55" i="151"/>
  <c r="CS54" i="151"/>
  <c r="AU54" i="151"/>
  <c r="AS54" i="151"/>
  <c r="AQ54" i="151"/>
  <c r="AP54" i="151"/>
  <c r="AG54" i="151"/>
  <c r="AF54" i="151"/>
  <c r="AE54" i="151"/>
  <c r="AD54" i="151"/>
  <c r="AC54" i="151"/>
  <c r="AB54" i="151"/>
  <c r="AA54" i="151"/>
  <c r="B54" i="151"/>
  <c r="A54" i="151"/>
  <c r="CR11" i="151"/>
  <c r="CS53" i="151"/>
  <c r="AU53" i="151"/>
  <c r="AS53" i="151"/>
  <c r="AQ53" i="151"/>
  <c r="AP53" i="151"/>
  <c r="AG53" i="151"/>
  <c r="AF53" i="151"/>
  <c r="AE53" i="151"/>
  <c r="AD53" i="151"/>
  <c r="AC53" i="151"/>
  <c r="AB53" i="151"/>
  <c r="AA53" i="151"/>
  <c r="B53" i="151"/>
  <c r="A53" i="151"/>
  <c r="CS52" i="151"/>
  <c r="AU52" i="151"/>
  <c r="AS52" i="151"/>
  <c r="AQ52" i="151"/>
  <c r="AP52" i="151"/>
  <c r="AG52" i="151"/>
  <c r="AF52" i="151"/>
  <c r="AE52" i="151"/>
  <c r="AD52" i="151"/>
  <c r="AC52" i="151"/>
  <c r="AB52" i="151"/>
  <c r="AA52" i="151"/>
  <c r="B52" i="151"/>
  <c r="AY52" i="151" s="1"/>
  <c r="A52" i="151"/>
  <c r="CS51" i="151"/>
  <c r="AU51" i="151"/>
  <c r="AS51" i="151"/>
  <c r="AQ51" i="151"/>
  <c r="AP51" i="151"/>
  <c r="AG51" i="151"/>
  <c r="AF51" i="151"/>
  <c r="AE51" i="151"/>
  <c r="AD51" i="151"/>
  <c r="AC51" i="151"/>
  <c r="AB51" i="151"/>
  <c r="AA51" i="151"/>
  <c r="B51" i="151"/>
  <c r="A51" i="151"/>
  <c r="CS50" i="151"/>
  <c r="AU50" i="151"/>
  <c r="AS50" i="151"/>
  <c r="AQ50" i="151"/>
  <c r="AP50" i="151"/>
  <c r="AG50" i="151"/>
  <c r="AF50" i="151"/>
  <c r="AE50" i="151"/>
  <c r="AD50" i="151"/>
  <c r="AC50" i="151"/>
  <c r="AB50" i="151"/>
  <c r="AA50" i="151"/>
  <c r="B50" i="151"/>
  <c r="AY50" i="151" s="1"/>
  <c r="A50" i="151"/>
  <c r="CS49" i="151"/>
  <c r="AU49" i="151"/>
  <c r="AS49" i="151"/>
  <c r="AQ49" i="151"/>
  <c r="AP49" i="151"/>
  <c r="AG49" i="151"/>
  <c r="AF49" i="151"/>
  <c r="AE49" i="151"/>
  <c r="AD49" i="151"/>
  <c r="AC49" i="151"/>
  <c r="AB49" i="151"/>
  <c r="AA49" i="151"/>
  <c r="B49" i="151"/>
  <c r="A49" i="151"/>
  <c r="CS48" i="151"/>
  <c r="AU48" i="151"/>
  <c r="AS48" i="151"/>
  <c r="AQ48" i="151"/>
  <c r="AP48" i="151"/>
  <c r="AG48" i="151"/>
  <c r="AF48" i="151"/>
  <c r="AE48" i="151"/>
  <c r="AD48" i="151"/>
  <c r="AC48" i="151"/>
  <c r="AB48" i="151"/>
  <c r="AA48" i="151"/>
  <c r="B48" i="151"/>
  <c r="AY48" i="151" s="1"/>
  <c r="A48" i="151"/>
  <c r="CS47" i="151"/>
  <c r="AU47" i="151"/>
  <c r="AS47" i="151"/>
  <c r="AQ47" i="151"/>
  <c r="AP47" i="151"/>
  <c r="AG47" i="151"/>
  <c r="AF47" i="151"/>
  <c r="AE47" i="151"/>
  <c r="AD47" i="151"/>
  <c r="AC47" i="151"/>
  <c r="AB47" i="151"/>
  <c r="AA47" i="151"/>
  <c r="B47" i="151"/>
  <c r="A47" i="151"/>
  <c r="CS46" i="151"/>
  <c r="AU46" i="151"/>
  <c r="AS46" i="151"/>
  <c r="AQ46" i="151"/>
  <c r="AP46" i="151"/>
  <c r="AG46" i="151"/>
  <c r="AF46" i="151"/>
  <c r="AE46" i="151"/>
  <c r="AD46" i="151"/>
  <c r="AC46" i="151"/>
  <c r="AB46" i="151"/>
  <c r="AA46" i="151"/>
  <c r="B46" i="151"/>
  <c r="A46" i="151"/>
  <c r="CS45" i="151"/>
  <c r="AU45" i="151"/>
  <c r="AS45" i="151"/>
  <c r="AQ45" i="151"/>
  <c r="AP45" i="151"/>
  <c r="AG45" i="151"/>
  <c r="AF45" i="151"/>
  <c r="AE45" i="151"/>
  <c r="AD45" i="151"/>
  <c r="AC45" i="151"/>
  <c r="AB45" i="151"/>
  <c r="AA45" i="151"/>
  <c r="B45" i="151"/>
  <c r="AK45" i="151" s="1"/>
  <c r="A45" i="151"/>
  <c r="CS44" i="151"/>
  <c r="AU44" i="151"/>
  <c r="AS44" i="151"/>
  <c r="AQ44" i="151"/>
  <c r="AP44" i="151"/>
  <c r="AG44" i="151"/>
  <c r="AF44" i="151"/>
  <c r="AE44" i="151"/>
  <c r="AD44" i="151"/>
  <c r="AC44" i="151"/>
  <c r="AB44" i="151"/>
  <c r="AA44" i="151"/>
  <c r="B44" i="151"/>
  <c r="AY44" i="151" s="1"/>
  <c r="A44" i="151"/>
  <c r="CS43" i="151"/>
  <c r="AU43" i="151"/>
  <c r="AS43" i="151"/>
  <c r="AQ43" i="151"/>
  <c r="AP43" i="151"/>
  <c r="AG43" i="151"/>
  <c r="AF43" i="151"/>
  <c r="AE43" i="151"/>
  <c r="AD43" i="151"/>
  <c r="AC43" i="151"/>
  <c r="AB43" i="151"/>
  <c r="AA43" i="151"/>
  <c r="B43" i="151"/>
  <c r="A43" i="151"/>
  <c r="CS42" i="151"/>
  <c r="AU42" i="151"/>
  <c r="AS42" i="151"/>
  <c r="AQ42" i="151"/>
  <c r="AP42" i="151"/>
  <c r="AG42" i="151"/>
  <c r="AF42" i="151"/>
  <c r="AE42" i="151"/>
  <c r="AD42" i="151"/>
  <c r="AC42" i="151"/>
  <c r="AB42" i="151"/>
  <c r="AA42" i="151"/>
  <c r="B42" i="151"/>
  <c r="AY42" i="151" s="1"/>
  <c r="A42" i="151"/>
  <c r="CS41" i="151"/>
  <c r="AU41" i="151"/>
  <c r="AS41" i="151"/>
  <c r="AQ41" i="151"/>
  <c r="AP41" i="151"/>
  <c r="AG41" i="151"/>
  <c r="AF41" i="151"/>
  <c r="AE41" i="151"/>
  <c r="AD41" i="151"/>
  <c r="AC41" i="151"/>
  <c r="AB41" i="151"/>
  <c r="AA41" i="151"/>
  <c r="B41" i="151"/>
  <c r="A41" i="151"/>
  <c r="CS40" i="151"/>
  <c r="AU40" i="151"/>
  <c r="AS40" i="151"/>
  <c r="AQ40" i="151"/>
  <c r="AP40" i="151"/>
  <c r="AG40" i="151"/>
  <c r="AF40" i="151"/>
  <c r="AE40" i="151"/>
  <c r="AD40" i="151"/>
  <c r="AC40" i="151"/>
  <c r="AB40" i="151"/>
  <c r="AA40" i="151"/>
  <c r="B40" i="151"/>
  <c r="AY40" i="151" s="1"/>
  <c r="A40" i="151"/>
  <c r="CS39" i="151"/>
  <c r="AU39" i="151"/>
  <c r="AS39" i="151"/>
  <c r="AQ39" i="151"/>
  <c r="AP39" i="151"/>
  <c r="AG39" i="151"/>
  <c r="AF39" i="151"/>
  <c r="AE39" i="151"/>
  <c r="AD39" i="151"/>
  <c r="AC39" i="151"/>
  <c r="AB39" i="151"/>
  <c r="AA39" i="151"/>
  <c r="B39" i="151"/>
  <c r="AW39" i="151" s="1"/>
  <c r="A39" i="151"/>
  <c r="CS38" i="151"/>
  <c r="AU38" i="151"/>
  <c r="AS38" i="151"/>
  <c r="AQ38" i="151"/>
  <c r="AP38" i="151"/>
  <c r="AG38" i="151"/>
  <c r="AF38" i="151"/>
  <c r="AE38" i="151"/>
  <c r="AD38" i="151"/>
  <c r="AC38" i="151"/>
  <c r="AB38" i="151"/>
  <c r="AA38" i="151"/>
  <c r="B38" i="151"/>
  <c r="AY38" i="151" s="1"/>
  <c r="A38" i="151"/>
  <c r="CS37" i="151"/>
  <c r="AU37" i="151"/>
  <c r="AS37" i="151"/>
  <c r="AQ37" i="151"/>
  <c r="AP37" i="151"/>
  <c r="AG37" i="151"/>
  <c r="AF37" i="151"/>
  <c r="AE37" i="151"/>
  <c r="AD37" i="151"/>
  <c r="AC37" i="151"/>
  <c r="AB37" i="151"/>
  <c r="AA37" i="151"/>
  <c r="B37" i="151"/>
  <c r="AW37" i="151" s="1"/>
  <c r="A37" i="151"/>
  <c r="CS36" i="151"/>
  <c r="AU36" i="151"/>
  <c r="AS36" i="151"/>
  <c r="AQ36" i="151"/>
  <c r="AP36" i="151"/>
  <c r="AG36" i="151"/>
  <c r="AF36" i="151"/>
  <c r="AE36" i="151"/>
  <c r="AD36" i="151"/>
  <c r="AC36" i="151"/>
  <c r="AB36" i="151"/>
  <c r="AA36" i="151"/>
  <c r="B36" i="151"/>
  <c r="A36" i="151"/>
  <c r="CS35" i="151"/>
  <c r="AU35" i="151"/>
  <c r="AS35" i="151"/>
  <c r="AQ35" i="151"/>
  <c r="AP35" i="151"/>
  <c r="AG35" i="151"/>
  <c r="AF35" i="151"/>
  <c r="AE35" i="151"/>
  <c r="AD35" i="151"/>
  <c r="AC35" i="151"/>
  <c r="AB35" i="151"/>
  <c r="AA35" i="151"/>
  <c r="B35" i="151"/>
  <c r="AN35" i="151" s="1"/>
  <c r="A35" i="151"/>
  <c r="CS34" i="151"/>
  <c r="AU34" i="151"/>
  <c r="AS34" i="151"/>
  <c r="AQ34" i="151"/>
  <c r="AP34" i="151"/>
  <c r="AG34" i="151"/>
  <c r="AF34" i="151"/>
  <c r="AE34" i="151"/>
  <c r="AD34" i="151"/>
  <c r="AC34" i="151"/>
  <c r="AB34" i="151"/>
  <c r="AA34" i="151"/>
  <c r="B34" i="151"/>
  <c r="A34" i="151"/>
  <c r="CS33" i="151"/>
  <c r="AU33" i="151"/>
  <c r="AS33" i="151"/>
  <c r="AQ33" i="151"/>
  <c r="AP33" i="151"/>
  <c r="AG33" i="151"/>
  <c r="AF33" i="151"/>
  <c r="AE33" i="151"/>
  <c r="AD33" i="151"/>
  <c r="AC33" i="151"/>
  <c r="AB33" i="151"/>
  <c r="AA33" i="151"/>
  <c r="B33" i="151"/>
  <c r="AW33" i="151" s="1"/>
  <c r="A33" i="151"/>
  <c r="CW32" i="151"/>
  <c r="CS32" i="151"/>
  <c r="AU32" i="151"/>
  <c r="AS32" i="151"/>
  <c r="AQ32" i="151"/>
  <c r="AP32" i="151"/>
  <c r="AG32" i="151"/>
  <c r="AF32" i="151"/>
  <c r="AE32" i="151"/>
  <c r="AD32" i="151"/>
  <c r="AC32" i="151"/>
  <c r="AB32" i="151"/>
  <c r="AA32" i="151"/>
  <c r="B32" i="151"/>
  <c r="AX32" i="151" s="1"/>
  <c r="A32" i="151"/>
  <c r="CS31" i="151"/>
  <c r="AU31" i="151"/>
  <c r="AS31" i="151"/>
  <c r="AQ31" i="151"/>
  <c r="AP31" i="151"/>
  <c r="AG31" i="151"/>
  <c r="AF31" i="151"/>
  <c r="AE31" i="151"/>
  <c r="AD31" i="151"/>
  <c r="AC31" i="151"/>
  <c r="AB31" i="151"/>
  <c r="AA31" i="151"/>
  <c r="B31" i="151"/>
  <c r="AY31" i="151" s="1"/>
  <c r="A31" i="151"/>
  <c r="CS30" i="151"/>
  <c r="AU30" i="151"/>
  <c r="AS30" i="151"/>
  <c r="AQ30" i="151"/>
  <c r="AP30" i="151"/>
  <c r="AG30" i="151"/>
  <c r="AF30" i="151"/>
  <c r="AE30" i="151"/>
  <c r="AD30" i="151"/>
  <c r="AC30" i="151"/>
  <c r="AB30" i="151"/>
  <c r="AA30" i="151"/>
  <c r="B30" i="151"/>
  <c r="AY30" i="151" s="1"/>
  <c r="A30" i="151"/>
  <c r="CS29" i="151"/>
  <c r="AU29" i="151"/>
  <c r="BR28" i="151" s="1" a="1"/>
  <c r="BR28" i="151" s="1"/>
  <c r="BU28" i="151" s="1"/>
  <c r="AS29" i="151"/>
  <c r="AQ29" i="151"/>
  <c r="AP29" i="151"/>
  <c r="AG29" i="151"/>
  <c r="AF29" i="151"/>
  <c r="AE29" i="151"/>
  <c r="AD29" i="151"/>
  <c r="AC29" i="151"/>
  <c r="AB29" i="151"/>
  <c r="AA29" i="151"/>
  <c r="B29" i="151"/>
  <c r="AY29" i="151" s="1"/>
  <c r="A29" i="151"/>
  <c r="CS28" i="151"/>
  <c r="AU28" i="151"/>
  <c r="AS28" i="151"/>
  <c r="AQ28" i="151"/>
  <c r="AP28" i="151"/>
  <c r="AG28" i="151"/>
  <c r="AF28" i="151"/>
  <c r="AE28" i="151"/>
  <c r="AD28" i="151"/>
  <c r="AC28" i="151"/>
  <c r="AB28" i="151"/>
  <c r="AA28" i="151"/>
  <c r="B28" i="151"/>
  <c r="A28" i="151"/>
  <c r="CS27" i="151"/>
  <c r="AU27" i="151"/>
  <c r="BR26" i="151" s="1" a="1"/>
  <c r="BR26" i="151" s="1"/>
  <c r="BU26" i="151" s="1"/>
  <c r="AS27" i="151"/>
  <c r="AQ27" i="151"/>
  <c r="AP27" i="151"/>
  <c r="AG27" i="151"/>
  <c r="AF27" i="151"/>
  <c r="AE27" i="151"/>
  <c r="AD27" i="151"/>
  <c r="AC27" i="151"/>
  <c r="AB27" i="151"/>
  <c r="AA27" i="151"/>
  <c r="B27" i="151"/>
  <c r="AJ27" i="151" s="1"/>
  <c r="A27" i="151"/>
  <c r="CS26" i="151"/>
  <c r="AU26" i="151"/>
  <c r="AS26" i="151"/>
  <c r="AQ26" i="151"/>
  <c r="AP26" i="151"/>
  <c r="AG26" i="151"/>
  <c r="AF26" i="151"/>
  <c r="AE26" i="151"/>
  <c r="AD26" i="151"/>
  <c r="AC26" i="151"/>
  <c r="AB26" i="151"/>
  <c r="AA26" i="151"/>
  <c r="B26" i="151"/>
  <c r="AY26" i="151" s="1"/>
  <c r="A26" i="151"/>
  <c r="CS25" i="151"/>
  <c r="AU25" i="151"/>
  <c r="AS25" i="151"/>
  <c r="AQ25" i="151"/>
  <c r="AP25" i="151"/>
  <c r="AG25" i="151"/>
  <c r="AF25" i="151"/>
  <c r="AE25" i="151"/>
  <c r="AD25" i="151"/>
  <c r="AC25" i="151"/>
  <c r="AB25" i="151"/>
  <c r="AA25" i="151"/>
  <c r="B25" i="151"/>
  <c r="AM25" i="151" s="1"/>
  <c r="A25" i="151"/>
  <c r="CS24" i="151"/>
  <c r="AU24" i="151"/>
  <c r="AS24" i="151"/>
  <c r="AQ24" i="151"/>
  <c r="AP24" i="151"/>
  <c r="AG24" i="151"/>
  <c r="AF24" i="151"/>
  <c r="AE24" i="151"/>
  <c r="AD24" i="151"/>
  <c r="AC24" i="151"/>
  <c r="AB24" i="151"/>
  <c r="AA24" i="151"/>
  <c r="B24" i="151"/>
  <c r="AY24" i="151" s="1"/>
  <c r="A24" i="151"/>
  <c r="CS23" i="151"/>
  <c r="AU23" i="151"/>
  <c r="AS23" i="151"/>
  <c r="AQ23" i="151"/>
  <c r="AP23" i="151"/>
  <c r="AG23" i="151"/>
  <c r="AF23" i="151"/>
  <c r="AE23" i="151"/>
  <c r="AD23" i="151"/>
  <c r="AC23" i="151"/>
  <c r="AB23" i="151"/>
  <c r="AA23" i="151"/>
  <c r="B23" i="151"/>
  <c r="AL23" i="151" s="1"/>
  <c r="A23" i="151"/>
  <c r="CS22" i="151"/>
  <c r="AU22" i="151"/>
  <c r="BR21" i="151" s="1" a="1"/>
  <c r="BR21" i="151" s="1"/>
  <c r="BU21" i="151" s="1"/>
  <c r="AS22" i="151"/>
  <c r="AQ22" i="151"/>
  <c r="AP22" i="151"/>
  <c r="AG22" i="151"/>
  <c r="AF22" i="151"/>
  <c r="AE22" i="151"/>
  <c r="AD22" i="151"/>
  <c r="AC22" i="151"/>
  <c r="AB22" i="151"/>
  <c r="AA22" i="151"/>
  <c r="B22" i="151"/>
  <c r="AY22" i="151" s="1"/>
  <c r="A22" i="151"/>
  <c r="CS21" i="151"/>
  <c r="AU21" i="151"/>
  <c r="AS21" i="151"/>
  <c r="AQ21" i="151"/>
  <c r="AP21" i="151"/>
  <c r="AG21" i="151"/>
  <c r="AF21" i="151"/>
  <c r="AE21" i="151"/>
  <c r="AD21" i="151"/>
  <c r="AC21" i="151"/>
  <c r="AB21" i="151"/>
  <c r="AA21" i="151"/>
  <c r="B21" i="151"/>
  <c r="AY21" i="151" s="1"/>
  <c r="A21" i="151"/>
  <c r="CS20" i="151"/>
  <c r="AU20" i="151"/>
  <c r="AS20" i="151"/>
  <c r="AQ20" i="151"/>
  <c r="AP20" i="151"/>
  <c r="AG20" i="151"/>
  <c r="AF20" i="151"/>
  <c r="AE20" i="151"/>
  <c r="AD20" i="151"/>
  <c r="AC20" i="151"/>
  <c r="AB20" i="151"/>
  <c r="AA20" i="151"/>
  <c r="B20" i="151"/>
  <c r="AY20" i="151" s="1"/>
  <c r="A20" i="151"/>
  <c r="CS19" i="151"/>
  <c r="AU19" i="151"/>
  <c r="AS19" i="151"/>
  <c r="AQ19" i="151"/>
  <c r="AP19" i="151"/>
  <c r="AG19" i="151"/>
  <c r="AF19" i="151"/>
  <c r="AE19" i="151"/>
  <c r="AD19" i="151"/>
  <c r="AC19" i="151"/>
  <c r="AB19" i="151"/>
  <c r="AA19" i="151"/>
  <c r="B19" i="151"/>
  <c r="AX19" i="151" s="1"/>
  <c r="A19" i="151"/>
  <c r="CS18" i="151"/>
  <c r="AU18" i="151"/>
  <c r="AS18" i="151"/>
  <c r="AQ18" i="151"/>
  <c r="AP18" i="151"/>
  <c r="AG18" i="151"/>
  <c r="AF18" i="151"/>
  <c r="AE18" i="151"/>
  <c r="AD18" i="151"/>
  <c r="AC18" i="151"/>
  <c r="AB18" i="151"/>
  <c r="AA18" i="151"/>
  <c r="B18" i="151"/>
  <c r="AW18" i="151" s="1"/>
  <c r="A18" i="151"/>
  <c r="CS17" i="151"/>
  <c r="AU17" i="151"/>
  <c r="AS17" i="151"/>
  <c r="AQ17" i="151"/>
  <c r="AP17" i="151"/>
  <c r="AG17" i="151"/>
  <c r="AF17" i="151"/>
  <c r="AE17" i="151"/>
  <c r="AD17" i="151"/>
  <c r="AC17" i="151"/>
  <c r="AB17" i="151"/>
  <c r="AA17" i="151"/>
  <c r="B17" i="151"/>
  <c r="AK17" i="151" s="1"/>
  <c r="A17" i="151"/>
  <c r="CS16" i="151"/>
  <c r="BK16" i="151"/>
  <c r="AU16" i="151"/>
  <c r="AS16" i="151"/>
  <c r="AQ16" i="151"/>
  <c r="AP16" i="151"/>
  <c r="AG16" i="151"/>
  <c r="AF16" i="151"/>
  <c r="AE16" i="151"/>
  <c r="AD16" i="151"/>
  <c r="AC16" i="151"/>
  <c r="AB16" i="151"/>
  <c r="AA16" i="151"/>
  <c r="B16" i="151"/>
  <c r="AK16" i="151" s="1"/>
  <c r="A16" i="151"/>
  <c r="CS15" i="151"/>
  <c r="CR15" i="151" a="1"/>
  <c r="CR15" i="151" s="1"/>
  <c r="CT15" i="151" s="1"/>
  <c r="BK15" i="151"/>
  <c r="AU15" i="151"/>
  <c r="BR14" i="151" s="1" a="1"/>
  <c r="BR14" i="151" s="1"/>
  <c r="BU14" i="151" s="1"/>
  <c r="AS15" i="151"/>
  <c r="AQ15" i="151"/>
  <c r="AP15" i="151"/>
  <c r="AG15" i="151"/>
  <c r="AF15" i="151"/>
  <c r="AE15" i="151"/>
  <c r="AD15" i="151"/>
  <c r="AC15" i="151"/>
  <c r="AB15" i="151"/>
  <c r="AA15" i="151"/>
  <c r="B15" i="151"/>
  <c r="AX15" i="151" s="1"/>
  <c r="A15" i="151"/>
  <c r="CS14" i="151"/>
  <c r="CR14" i="151" a="1"/>
  <c r="CR14" i="151" s="1"/>
  <c r="CT14" i="151" s="1"/>
  <c r="BJ14" i="151"/>
  <c r="BJ15" i="151" s="1"/>
  <c r="AU14" i="151"/>
  <c r="AI14" i="151" s="1"/>
  <c r="AC14" i="151"/>
  <c r="AB14" i="151"/>
  <c r="AA14" i="151"/>
  <c r="B14" i="151"/>
  <c r="AY14" i="151" s="1"/>
  <c r="A14" i="151"/>
  <c r="BA12" i="151"/>
  <c r="BL11" i="151"/>
  <c r="BW4" i="151"/>
  <c r="CI3" i="151"/>
  <c r="CK3" i="151" s="1"/>
  <c r="BW3" i="151"/>
  <c r="BM101" i="158" l="1"/>
  <c r="BM101" i="157"/>
  <c r="BM101" i="156"/>
  <c r="BO22" i="158"/>
  <c r="BQ22" i="158" s="1"/>
  <c r="BN23" i="158"/>
  <c r="BP23" i="158" s="1"/>
  <c r="BL23" i="158"/>
  <c r="BJ24" i="158"/>
  <c r="BR24" i="158" a="1"/>
  <c r="BR24" i="158" s="1"/>
  <c r="BU24" i="158" s="1"/>
  <c r="BK25" i="158"/>
  <c r="CR24" i="158" a="1"/>
  <c r="CR24" i="158" s="1"/>
  <c r="CT24" i="158" s="1"/>
  <c r="BR23" i="157" a="1"/>
  <c r="BR23" i="157" s="1"/>
  <c r="BU23" i="157" s="1"/>
  <c r="BK24" i="157"/>
  <c r="CR23" i="157" a="1"/>
  <c r="CR23" i="157" s="1"/>
  <c r="CT23" i="157" s="1"/>
  <c r="BO20" i="157"/>
  <c r="BQ20" i="157" s="1"/>
  <c r="BN21" i="157"/>
  <c r="BP21" i="157" s="1"/>
  <c r="BL21" i="157"/>
  <c r="BJ22" i="157"/>
  <c r="BO20" i="156"/>
  <c r="BQ20" i="156" s="1"/>
  <c r="BL21" i="156"/>
  <c r="BN21" i="156"/>
  <c r="BP21" i="156" s="1"/>
  <c r="BJ22" i="156"/>
  <c r="CR23" i="156" a="1"/>
  <c r="CR23" i="156" s="1"/>
  <c r="CT23" i="156" s="1"/>
  <c r="BK24" i="156"/>
  <c r="BR23" i="156" a="1"/>
  <c r="BR23" i="156" s="1"/>
  <c r="BU23" i="156" s="1"/>
  <c r="BR17" i="151" a="1"/>
  <c r="BR17" i="151" s="1"/>
  <c r="BU17" i="151" s="1"/>
  <c r="BR58" i="151" a="1"/>
  <c r="BR58" i="151" s="1"/>
  <c r="BU58" i="151" s="1"/>
  <c r="BR74" i="151" a="1"/>
  <c r="BR74" i="151" s="1"/>
  <c r="BU74" i="151" s="1"/>
  <c r="BR15" i="151" a="1"/>
  <c r="BR15" i="151" s="1"/>
  <c r="BU15" i="151" s="1"/>
  <c r="AH155" i="151"/>
  <c r="AT140" i="151"/>
  <c r="AT143" i="151"/>
  <c r="AZ143" i="151" s="1"/>
  <c r="AT160" i="151"/>
  <c r="AT156" i="151"/>
  <c r="BR22" i="151" a="1"/>
  <c r="BR22" i="151" s="1"/>
  <c r="BU22" i="151" s="1"/>
  <c r="BR86" i="151" a="1"/>
  <c r="BR86" i="151" s="1"/>
  <c r="BU86" i="151" s="1"/>
  <c r="AT137" i="151"/>
  <c r="AT159" i="151"/>
  <c r="AM142" i="151"/>
  <c r="AV137" i="151"/>
  <c r="BR66" i="151" a="1"/>
  <c r="BR66" i="151" s="1"/>
  <c r="BU66" i="151" s="1"/>
  <c r="AJ162" i="151"/>
  <c r="AK162" i="151"/>
  <c r="AN162" i="151"/>
  <c r="BR25" i="151" a="1"/>
  <c r="BR25" i="151" s="1"/>
  <c r="BU25" i="151" s="1"/>
  <c r="BR30" i="151" a="1"/>
  <c r="BR30" i="151" s="1"/>
  <c r="BU30" i="151" s="1"/>
  <c r="AK125" i="151"/>
  <c r="AX125" i="151"/>
  <c r="AY125" i="151"/>
  <c r="AI91" i="151"/>
  <c r="BR90" i="151" a="1"/>
  <c r="BR90" i="151" s="1"/>
  <c r="BU90" i="151" s="1"/>
  <c r="AI100" i="151"/>
  <c r="BR99" i="151" a="1"/>
  <c r="BR99" i="151" s="1"/>
  <c r="BU99" i="151" s="1"/>
  <c r="AI34" i="151"/>
  <c r="BR33" i="151" a="1"/>
  <c r="BR33" i="151" s="1"/>
  <c r="BU33" i="151" s="1"/>
  <c r="AI50" i="151"/>
  <c r="BR49" i="151" a="1"/>
  <c r="BR49" i="151" s="1"/>
  <c r="BU49" i="151" s="1"/>
  <c r="AI102" i="151"/>
  <c r="BR101" i="151" a="1"/>
  <c r="BR101" i="151" s="1"/>
  <c r="BU101" i="151" s="1"/>
  <c r="AI25" i="151"/>
  <c r="BR24" i="151" a="1"/>
  <c r="BR24" i="151" s="1"/>
  <c r="BU24" i="151" s="1"/>
  <c r="AI66" i="151"/>
  <c r="BR65" i="151" a="1"/>
  <c r="BR65" i="151" s="1"/>
  <c r="BU65" i="151" s="1"/>
  <c r="AI82" i="151"/>
  <c r="BR81" i="151" a="1"/>
  <c r="BR81" i="151" s="1"/>
  <c r="BU81" i="151" s="1"/>
  <c r="AI98" i="151"/>
  <c r="BR97" i="151" a="1"/>
  <c r="BR97" i="151" s="1"/>
  <c r="BU97" i="151" s="1"/>
  <c r="AI20" i="151"/>
  <c r="BR19" i="151" a="1"/>
  <c r="BR19" i="151" s="1"/>
  <c r="BU19" i="151" s="1"/>
  <c r="AI84" i="151"/>
  <c r="BR83" i="151" a="1"/>
  <c r="BR83" i="151" s="1"/>
  <c r="BU83" i="151" s="1"/>
  <c r="AI41" i="151"/>
  <c r="BR40" i="151" a="1"/>
  <c r="BR40" i="151" s="1"/>
  <c r="BU40" i="151" s="1"/>
  <c r="AI36" i="151"/>
  <c r="BR35" i="151" a="1"/>
  <c r="BR35" i="151" s="1"/>
  <c r="BU35" i="151" s="1"/>
  <c r="AI52" i="151"/>
  <c r="BR51" i="151" a="1"/>
  <c r="BR51" i="151" s="1"/>
  <c r="BU51" i="151" s="1"/>
  <c r="AI68" i="151"/>
  <c r="BR67" i="151" a="1"/>
  <c r="BR67" i="151" s="1"/>
  <c r="BU67" i="151" s="1"/>
  <c r="AI43" i="151"/>
  <c r="BR42" i="151" a="1"/>
  <c r="BR42" i="151" s="1"/>
  <c r="BU42" i="151" s="1"/>
  <c r="AI32" i="151"/>
  <c r="BR31" i="151" a="1"/>
  <c r="BR31" i="151" s="1"/>
  <c r="BU31" i="151" s="1"/>
  <c r="AI57" i="151"/>
  <c r="BR56" i="151" a="1"/>
  <c r="BR56" i="151" s="1"/>
  <c r="BU56" i="151" s="1"/>
  <c r="AI73" i="151"/>
  <c r="BR72" i="151" a="1"/>
  <c r="BR72" i="151" s="1"/>
  <c r="BU72" i="151" s="1"/>
  <c r="AI89" i="151"/>
  <c r="BR88" i="151" a="1"/>
  <c r="BR88" i="151" s="1"/>
  <c r="BU88" i="151" s="1"/>
  <c r="AI46" i="151"/>
  <c r="BR45" i="151" a="1"/>
  <c r="BR45" i="151" s="1"/>
  <c r="BU45" i="151" s="1"/>
  <c r="AI30" i="151"/>
  <c r="BR29" i="151" a="1"/>
  <c r="BR29" i="151" s="1"/>
  <c r="BU29" i="151" s="1"/>
  <c r="AI55" i="151"/>
  <c r="BR54" i="151" a="1"/>
  <c r="BR54" i="151" s="1"/>
  <c r="BU54" i="151" s="1"/>
  <c r="AI71" i="151"/>
  <c r="BR70" i="151" a="1"/>
  <c r="BR70" i="151" s="1"/>
  <c r="BU70" i="151" s="1"/>
  <c r="AI21" i="151"/>
  <c r="BR20" i="151" a="1"/>
  <c r="BR20" i="151" s="1"/>
  <c r="BU20" i="151" s="1"/>
  <c r="AI62" i="151"/>
  <c r="BR61" i="151" a="1"/>
  <c r="BR61" i="151" s="1"/>
  <c r="BU61" i="151" s="1"/>
  <c r="AI78" i="151"/>
  <c r="BR77" i="151" a="1"/>
  <c r="BR77" i="151" s="1"/>
  <c r="BU77" i="151" s="1"/>
  <c r="AI94" i="151"/>
  <c r="BR93" i="151" a="1"/>
  <c r="BR93" i="151" s="1"/>
  <c r="BU93" i="151" s="1"/>
  <c r="AI96" i="151"/>
  <c r="BR95" i="151" a="1"/>
  <c r="BR95" i="151" s="1"/>
  <c r="BU95" i="151" s="1"/>
  <c r="AI37" i="151"/>
  <c r="BR36" i="151" a="1"/>
  <c r="BR36" i="151" s="1"/>
  <c r="BU36" i="151" s="1"/>
  <c r="AI53" i="151"/>
  <c r="BR52" i="151" a="1"/>
  <c r="BR52" i="151" s="1"/>
  <c r="BU52" i="151" s="1"/>
  <c r="AI103" i="151"/>
  <c r="BR102" i="151" a="1"/>
  <c r="BR102" i="151" s="1"/>
  <c r="BU102" i="151" s="1"/>
  <c r="AI39" i="151"/>
  <c r="BR38" i="151" a="1"/>
  <c r="BR38" i="151" s="1"/>
  <c r="BU38" i="151" s="1"/>
  <c r="AI28" i="151"/>
  <c r="BR27" i="151" a="1"/>
  <c r="BR27" i="151" s="1"/>
  <c r="BU27" i="151" s="1"/>
  <c r="AI69" i="151"/>
  <c r="BR68" i="151" a="1"/>
  <c r="BR68" i="151" s="1"/>
  <c r="BU68" i="151" s="1"/>
  <c r="AI85" i="151"/>
  <c r="BR84" i="151" a="1"/>
  <c r="BR84" i="151" s="1"/>
  <c r="BU84" i="151" s="1"/>
  <c r="AI45" i="151"/>
  <c r="BR44" i="151" a="1"/>
  <c r="BR44" i="151" s="1"/>
  <c r="BU44" i="151" s="1"/>
  <c r="AI64" i="151"/>
  <c r="BR63" i="151" a="1"/>
  <c r="BR63" i="151" s="1"/>
  <c r="BU63" i="151" s="1"/>
  <c r="AI44" i="151"/>
  <c r="BR43" i="151" a="1"/>
  <c r="BR43" i="151" s="1"/>
  <c r="BU43" i="151" s="1"/>
  <c r="AI80" i="151"/>
  <c r="BR79" i="151" a="1"/>
  <c r="BR79" i="151" s="1"/>
  <c r="BU79" i="151" s="1"/>
  <c r="AI19" i="151"/>
  <c r="BR18" i="151" a="1"/>
  <c r="BR18" i="151" s="1"/>
  <c r="BU18" i="151" s="1"/>
  <c r="AI60" i="151"/>
  <c r="BR59" i="151" a="1"/>
  <c r="BR59" i="151" s="1"/>
  <c r="BU59" i="151" s="1"/>
  <c r="AI76" i="151"/>
  <c r="BR75" i="151" a="1"/>
  <c r="BR75" i="151" s="1"/>
  <c r="BU75" i="151" s="1"/>
  <c r="AI92" i="151"/>
  <c r="BR91" i="151" a="1"/>
  <c r="BR91" i="151" s="1"/>
  <c r="BU91" i="151" s="1"/>
  <c r="AI101" i="151"/>
  <c r="BR100" i="151" a="1"/>
  <c r="BR100" i="151" s="1"/>
  <c r="BU100" i="151" s="1"/>
  <c r="AI83" i="151"/>
  <c r="BR82" i="151" a="1"/>
  <c r="BR82" i="151" s="1"/>
  <c r="BU82" i="151" s="1"/>
  <c r="AI99" i="151"/>
  <c r="BR98" i="151" a="1"/>
  <c r="BR98" i="151" s="1"/>
  <c r="BU98" i="151" s="1"/>
  <c r="AI58" i="151"/>
  <c r="BR57" i="151" a="1"/>
  <c r="BR57" i="151" s="1"/>
  <c r="BU57" i="151" s="1"/>
  <c r="AI74" i="151"/>
  <c r="BR73" i="151" a="1"/>
  <c r="BR73" i="151" s="1"/>
  <c r="BU73" i="151" s="1"/>
  <c r="AI90" i="151"/>
  <c r="BR89" i="151" a="1"/>
  <c r="BR89" i="151" s="1"/>
  <c r="BU89" i="151" s="1"/>
  <c r="AI35" i="151"/>
  <c r="BR34" i="151" a="1"/>
  <c r="BR34" i="151" s="1"/>
  <c r="BU34" i="151" s="1"/>
  <c r="AI51" i="151"/>
  <c r="BR50" i="151" a="1"/>
  <c r="BR50" i="151" s="1"/>
  <c r="BU50" i="151" s="1"/>
  <c r="AI42" i="151"/>
  <c r="BR41" i="151" a="1"/>
  <c r="BR41" i="151" s="1"/>
  <c r="BU41" i="151" s="1"/>
  <c r="AI33" i="151"/>
  <c r="BR32" i="151" a="1"/>
  <c r="BR32" i="151" s="1"/>
  <c r="BU32" i="151" s="1"/>
  <c r="AI49" i="151"/>
  <c r="BR48" i="151" a="1"/>
  <c r="BR48" i="151" s="1"/>
  <c r="BU48" i="151" s="1"/>
  <c r="AI24" i="151"/>
  <c r="BR23" i="151" a="1"/>
  <c r="BR23" i="151" s="1"/>
  <c r="BU23" i="151" s="1"/>
  <c r="AI65" i="151"/>
  <c r="BR64" i="151" a="1"/>
  <c r="BR64" i="151" s="1"/>
  <c r="BU64" i="151" s="1"/>
  <c r="AI81" i="151"/>
  <c r="BR80" i="151" a="1"/>
  <c r="BR80" i="151" s="1"/>
  <c r="BU80" i="151" s="1"/>
  <c r="AI97" i="151"/>
  <c r="BR96" i="151" a="1"/>
  <c r="BR96" i="151" s="1"/>
  <c r="BU96" i="151" s="1"/>
  <c r="AI40" i="151"/>
  <c r="BR39" i="151" a="1"/>
  <c r="BR39" i="151" s="1"/>
  <c r="BU39" i="151" s="1"/>
  <c r="AI56" i="151"/>
  <c r="BR55" i="151" a="1"/>
  <c r="BR55" i="151" s="1"/>
  <c r="BU55" i="151" s="1"/>
  <c r="AI72" i="151"/>
  <c r="BR71" i="151" a="1"/>
  <c r="BR71" i="151" s="1"/>
  <c r="BU71" i="151" s="1"/>
  <c r="AI88" i="151"/>
  <c r="BR87" i="151" a="1"/>
  <c r="BR87" i="151" s="1"/>
  <c r="BU87" i="151" s="1"/>
  <c r="AI47" i="151"/>
  <c r="BR46" i="151" a="1"/>
  <c r="BR46" i="151" s="1"/>
  <c r="BU46" i="151" s="1"/>
  <c r="AI77" i="151"/>
  <c r="BR76" i="151" a="1"/>
  <c r="BR76" i="151" s="1"/>
  <c r="BU76" i="151" s="1"/>
  <c r="AI17" i="151"/>
  <c r="BR16" i="151" a="1"/>
  <c r="BR16" i="151" s="1"/>
  <c r="BU16" i="151" s="1"/>
  <c r="AI79" i="151"/>
  <c r="BR78" i="151" a="1"/>
  <c r="BR78" i="151" s="1"/>
  <c r="BU78" i="151" s="1"/>
  <c r="AI61" i="151"/>
  <c r="BR60" i="151" a="1"/>
  <c r="BR60" i="151" s="1"/>
  <c r="BU60" i="151" s="1"/>
  <c r="AI38" i="151"/>
  <c r="BR37" i="151" a="1"/>
  <c r="BR37" i="151" s="1"/>
  <c r="BU37" i="151" s="1"/>
  <c r="AI48" i="151"/>
  <c r="BR47" i="151" a="1"/>
  <c r="BR47" i="151" s="1"/>
  <c r="BU47" i="151" s="1"/>
  <c r="AI54" i="151"/>
  <c r="BR53" i="151" a="1"/>
  <c r="BR53" i="151" s="1"/>
  <c r="BU53" i="151" s="1"/>
  <c r="AI70" i="151"/>
  <c r="BR69" i="151" a="1"/>
  <c r="BR69" i="151" s="1"/>
  <c r="BU69" i="151" s="1"/>
  <c r="AI86" i="151"/>
  <c r="BR85" i="151" a="1"/>
  <c r="BR85" i="151" s="1"/>
  <c r="BU85" i="151" s="1"/>
  <c r="D25" i="1"/>
  <c r="E24" i="1"/>
  <c r="BM101" i="151"/>
  <c r="BM101" i="155"/>
  <c r="BL20" i="155"/>
  <c r="BJ21" i="155"/>
  <c r="BK21" i="155"/>
  <c r="BR20" i="155" a="1"/>
  <c r="BR20" i="155" s="1"/>
  <c r="BU20" i="155" s="1"/>
  <c r="CQ20" i="155" a="1"/>
  <c r="CQ20" i="155" s="1"/>
  <c r="CS20" i="155" s="1"/>
  <c r="P90" i="20"/>
  <c r="U90" i="20"/>
  <c r="J92" i="20"/>
  <c r="L91" i="20"/>
  <c r="M91" i="20" s="1"/>
  <c r="Q91" i="20"/>
  <c r="R91" i="20" s="1"/>
  <c r="O91" i="20"/>
  <c r="S90" i="20"/>
  <c r="T90" i="20" s="1"/>
  <c r="V90" i="20"/>
  <c r="N90" i="20"/>
  <c r="W90" i="20"/>
  <c r="BM101" i="152"/>
  <c r="BR107" i="152" a="1"/>
  <c r="BR107" i="152" s="1"/>
  <c r="BU107" i="152" s="1"/>
  <c r="CQ107" i="152" a="1"/>
  <c r="CQ107" i="152" s="1"/>
  <c r="CS107" i="152" s="1"/>
  <c r="BK108" i="152"/>
  <c r="BJ17" i="152"/>
  <c r="BL16" i="152"/>
  <c r="BK19" i="152"/>
  <c r="CQ18" i="152" a="1"/>
  <c r="CQ18" i="152" s="1"/>
  <c r="CS18" i="152" s="1"/>
  <c r="BR18" i="152" a="1"/>
  <c r="BR18" i="152" s="1"/>
  <c r="BU18" i="152" s="1"/>
  <c r="AL190" i="151"/>
  <c r="AO183" i="151"/>
  <c r="AL176" i="151"/>
  <c r="AL162" i="151"/>
  <c r="AN176" i="151"/>
  <c r="AX190" i="151"/>
  <c r="AY190" i="151"/>
  <c r="AV162" i="151"/>
  <c r="AK156" i="151"/>
  <c r="AX162" i="151"/>
  <c r="AL156" i="151"/>
  <c r="AY162" i="151"/>
  <c r="AM156" i="151"/>
  <c r="AZ156" i="151"/>
  <c r="AZ158" i="151"/>
  <c r="AX158" i="151"/>
  <c r="AV156" i="151"/>
  <c r="AY158" i="151"/>
  <c r="AW156" i="151"/>
  <c r="AX156" i="151"/>
  <c r="AY156" i="151"/>
  <c r="AO155" i="151"/>
  <c r="G61" i="1"/>
  <c r="A24" i="1"/>
  <c r="AV158" i="151"/>
  <c r="AH138" i="151"/>
  <c r="AT154" i="151"/>
  <c r="AH190" i="151"/>
  <c r="AH188" i="151"/>
  <c r="AH136" i="151"/>
  <c r="AT167" i="151"/>
  <c r="AH181" i="151"/>
  <c r="AT147" i="151"/>
  <c r="AT165" i="151"/>
  <c r="AZ165" i="151" s="1"/>
  <c r="AT138" i="151"/>
  <c r="AH170" i="151"/>
  <c r="AH163" i="151"/>
  <c r="AO163" i="151" s="1"/>
  <c r="AX145" i="151"/>
  <c r="AW165" i="151"/>
  <c r="AW172" i="151"/>
  <c r="AY145" i="151"/>
  <c r="AX172" i="151"/>
  <c r="AZ145" i="151"/>
  <c r="AY172" i="151"/>
  <c r="AJ134" i="151"/>
  <c r="BA134" i="151" s="1"/>
  <c r="AW143" i="151"/>
  <c r="AW186" i="151"/>
  <c r="AX143" i="151"/>
  <c r="AX163" i="151"/>
  <c r="AT179" i="151"/>
  <c r="AZ179" i="151" s="1"/>
  <c r="AX186" i="151"/>
  <c r="AT193" i="151"/>
  <c r="AZ193" i="151" s="1"/>
  <c r="AY143" i="151"/>
  <c r="AY163" i="151"/>
  <c r="AY186" i="151"/>
  <c r="AK127" i="151"/>
  <c r="AV172" i="151"/>
  <c r="AH191" i="151"/>
  <c r="AW193" i="151"/>
  <c r="AH173" i="151"/>
  <c r="AT153" i="151"/>
  <c r="AY127" i="151"/>
  <c r="AH187" i="151"/>
  <c r="AT189" i="151"/>
  <c r="AK163" i="151"/>
  <c r="AT166" i="151"/>
  <c r="AW125" i="151"/>
  <c r="AV140" i="151"/>
  <c r="AH160" i="151"/>
  <c r="AH156" i="151"/>
  <c r="AO156" i="151" s="1"/>
  <c r="AT144" i="151"/>
  <c r="AT164" i="151"/>
  <c r="AT171" i="151"/>
  <c r="AT187" i="151"/>
  <c r="AT161" i="151"/>
  <c r="AW137" i="151"/>
  <c r="AH140" i="151"/>
  <c r="AT180" i="151"/>
  <c r="AN127" i="151"/>
  <c r="AH141" i="151"/>
  <c r="AO141" i="151" s="1"/>
  <c r="AK145" i="151"/>
  <c r="AT149" i="151"/>
  <c r="AX151" i="151"/>
  <c r="AT163" i="151"/>
  <c r="AZ163" i="151" s="1"/>
  <c r="AV169" i="151"/>
  <c r="AW177" i="151"/>
  <c r="AX179" i="151"/>
  <c r="AY183" i="151"/>
  <c r="AH186" i="151"/>
  <c r="AN190" i="151"/>
  <c r="AM192" i="151"/>
  <c r="AT127" i="151"/>
  <c r="AZ127" i="151" s="1"/>
  <c r="AH154" i="151"/>
  <c r="AW169" i="151"/>
  <c r="AX177" i="151"/>
  <c r="AY179" i="151"/>
  <c r="AT188" i="151"/>
  <c r="AZ188" i="151" s="1"/>
  <c r="AT190" i="151"/>
  <c r="AZ190" i="151" s="1"/>
  <c r="AN192" i="151"/>
  <c r="AX169" i="151"/>
  <c r="AY177" i="151"/>
  <c r="AH182" i="151"/>
  <c r="AT145" i="151"/>
  <c r="AH162" i="151"/>
  <c r="AO162" i="151" s="1"/>
  <c r="AX165" i="151"/>
  <c r="AY169" i="151"/>
  <c r="AI176" i="151"/>
  <c r="AJ183" i="151"/>
  <c r="BA183" i="151" s="1"/>
  <c r="AV143" i="151"/>
  <c r="AX149" i="151"/>
  <c r="AW163" i="151"/>
  <c r="AY165" i="151"/>
  <c r="AT186" i="151"/>
  <c r="AW127" i="151"/>
  <c r="AH172" i="151"/>
  <c r="AK155" i="151"/>
  <c r="AH152" i="151"/>
  <c r="AH158" i="151"/>
  <c r="AI162" i="151"/>
  <c r="AH168" i="151"/>
  <c r="AT139" i="151"/>
  <c r="AT174" i="151"/>
  <c r="AT176" i="151"/>
  <c r="AZ176" i="151" s="1"/>
  <c r="AH178" i="151"/>
  <c r="AH184" i="151"/>
  <c r="AH148" i="151"/>
  <c r="AH150" i="151"/>
  <c r="AT172" i="151"/>
  <c r="AZ172" i="151" s="1"/>
  <c r="AH180" i="151"/>
  <c r="AH193" i="151"/>
  <c r="AO193" i="151" s="1"/>
  <c r="AT135" i="151"/>
  <c r="AH142" i="151"/>
  <c r="AT152" i="151"/>
  <c r="AH164" i="151"/>
  <c r="AO164" i="151" s="1"/>
  <c r="AT178" i="151"/>
  <c r="AH144" i="151"/>
  <c r="AH146" i="151"/>
  <c r="AT162" i="151"/>
  <c r="AZ162" i="151" s="1"/>
  <c r="AT148" i="151"/>
  <c r="AT150" i="151"/>
  <c r="AT170" i="151"/>
  <c r="AO136" i="151"/>
  <c r="AL155" i="151"/>
  <c r="AH169" i="151"/>
  <c r="AO169" i="151" s="1"/>
  <c r="AK183" i="151"/>
  <c r="AX193" i="151"/>
  <c r="AT146" i="151"/>
  <c r="AM155" i="151"/>
  <c r="AT175" i="151"/>
  <c r="AL183" i="151"/>
  <c r="AY193" i="151"/>
  <c r="AH149" i="151"/>
  <c r="AO149" i="151" s="1"/>
  <c r="AN155" i="151"/>
  <c r="AH161" i="151"/>
  <c r="AM183" i="151"/>
  <c r="AT155" i="151"/>
  <c r="AZ155" i="151" s="1"/>
  <c r="AH159" i="151"/>
  <c r="AH171" i="151"/>
  <c r="AH177" i="151"/>
  <c r="AN183" i="151"/>
  <c r="AH185" i="151"/>
  <c r="AT136" i="151"/>
  <c r="AZ136" i="151" s="1"/>
  <c r="AJ169" i="151"/>
  <c r="AZ183" i="151"/>
  <c r="AH147" i="151"/>
  <c r="AH157" i="151"/>
  <c r="AK169" i="151"/>
  <c r="AK177" i="151"/>
  <c r="AH145" i="151"/>
  <c r="AJ149" i="151"/>
  <c r="BA149" i="151" s="1"/>
  <c r="AM169" i="151"/>
  <c r="AM177" i="151"/>
  <c r="AH134" i="151"/>
  <c r="AO134" i="151" s="1"/>
  <c r="AH143" i="151"/>
  <c r="AK149" i="151"/>
  <c r="AV155" i="151"/>
  <c r="AN169" i="151"/>
  <c r="AT173" i="151"/>
  <c r="AZ173" i="151" s="1"/>
  <c r="AT177" i="151"/>
  <c r="AW136" i="151"/>
  <c r="AL149" i="151"/>
  <c r="AT151" i="151"/>
  <c r="AZ151" i="151" s="1"/>
  <c r="AW155" i="151"/>
  <c r="AZ169" i="151"/>
  <c r="AV183" i="151"/>
  <c r="AL127" i="151"/>
  <c r="AX136" i="151"/>
  <c r="AM149" i="151"/>
  <c r="AX155" i="151"/>
  <c r="AM163" i="151"/>
  <c r="AV179" i="151"/>
  <c r="AW183" i="151"/>
  <c r="AL125" i="151"/>
  <c r="AM127" i="151"/>
  <c r="AY136" i="151"/>
  <c r="AN149" i="151"/>
  <c r="AY155" i="151"/>
  <c r="AN163" i="151"/>
  <c r="AH176" i="151"/>
  <c r="AW179" i="151"/>
  <c r="AM190" i="151"/>
  <c r="AL192" i="151"/>
  <c r="AT132" i="151"/>
  <c r="AZ132" i="151" s="1"/>
  <c r="AH128" i="151"/>
  <c r="AO128" i="151" s="1"/>
  <c r="AJ124" i="151"/>
  <c r="BA124" i="151" s="1"/>
  <c r="AK124" i="151"/>
  <c r="AY133" i="151"/>
  <c r="AT131" i="151"/>
  <c r="AT129" i="151"/>
  <c r="AY112" i="151"/>
  <c r="AK134" i="151"/>
  <c r="AL134" i="151"/>
  <c r="AV125" i="151"/>
  <c r="AN134" i="151"/>
  <c r="AT124" i="151"/>
  <c r="AW134" i="151"/>
  <c r="AT122" i="151"/>
  <c r="AX128" i="151"/>
  <c r="AH133" i="151"/>
  <c r="AO133" i="151" s="1"/>
  <c r="AX134" i="151"/>
  <c r="AY128" i="151"/>
  <c r="AY134" i="151"/>
  <c r="AH131" i="151"/>
  <c r="AO131" i="151" s="1"/>
  <c r="AJ133" i="151"/>
  <c r="BA133" i="151" s="1"/>
  <c r="AK133" i="151"/>
  <c r="AL133" i="151"/>
  <c r="AH127" i="151"/>
  <c r="AO127" i="151" s="1"/>
  <c r="AM133" i="151"/>
  <c r="AH125" i="151"/>
  <c r="AO125" i="151" s="1"/>
  <c r="AN133" i="151"/>
  <c r="AH129" i="151"/>
  <c r="AH135" i="151"/>
  <c r="AO135" i="151" s="1"/>
  <c r="AH124" i="151"/>
  <c r="AH121" i="151"/>
  <c r="AV133" i="151"/>
  <c r="AH117" i="151"/>
  <c r="AO117" i="151" s="1"/>
  <c r="AT125" i="151"/>
  <c r="AZ125" i="151" s="1"/>
  <c r="AH115" i="151"/>
  <c r="AO115" i="151" s="1"/>
  <c r="AT121" i="151"/>
  <c r="AT123" i="151"/>
  <c r="AH113" i="151"/>
  <c r="AO113" i="151" s="1"/>
  <c r="AL124" i="151"/>
  <c r="AH126" i="151"/>
  <c r="AT130" i="151"/>
  <c r="AT134" i="151"/>
  <c r="AZ134" i="151" s="1"/>
  <c r="AH122" i="151"/>
  <c r="AT126" i="151"/>
  <c r="AT128" i="151"/>
  <c r="AZ128" i="151" s="1"/>
  <c r="AH118" i="151"/>
  <c r="CF14" i="151"/>
  <c r="BA135" i="151"/>
  <c r="BA269" i="151"/>
  <c r="AK111" i="151"/>
  <c r="AL111" i="151"/>
  <c r="AK117" i="151"/>
  <c r="AM111" i="151"/>
  <c r="AL117" i="151"/>
  <c r="AJ111" i="151"/>
  <c r="BA111" i="151" s="1"/>
  <c r="AN111" i="151"/>
  <c r="AM117" i="151"/>
  <c r="AT117" i="151"/>
  <c r="AZ117" i="151" s="1"/>
  <c r="AV111" i="151"/>
  <c r="AH110" i="151"/>
  <c r="AO110" i="151" s="1"/>
  <c r="AJ108" i="151"/>
  <c r="BA108" i="151" s="1"/>
  <c r="AL108" i="151"/>
  <c r="AM110" i="151"/>
  <c r="AT110" i="151"/>
  <c r="AZ110" i="151" s="1"/>
  <c r="AH112" i="151"/>
  <c r="AO112" i="151" s="1"/>
  <c r="AY108" i="151"/>
  <c r="AL120" i="151"/>
  <c r="AT84" i="151"/>
  <c r="AZ84" i="151" s="1"/>
  <c r="AT120" i="151"/>
  <c r="AZ120" i="151" s="1"/>
  <c r="AJ110" i="151"/>
  <c r="BA110" i="151" s="1"/>
  <c r="AT15" i="151"/>
  <c r="AZ15" i="151" s="1"/>
  <c r="AK110" i="151"/>
  <c r="AL110" i="151"/>
  <c r="AT113" i="151"/>
  <c r="AZ113" i="151" s="1"/>
  <c r="AT115" i="151"/>
  <c r="AZ115" i="151" s="1"/>
  <c r="AH119" i="151"/>
  <c r="AO119" i="151" s="1"/>
  <c r="AW106" i="151"/>
  <c r="AN110" i="151"/>
  <c r="AT96" i="151"/>
  <c r="AZ96" i="151" s="1"/>
  <c r="AK112" i="151"/>
  <c r="AL112" i="151"/>
  <c r="AH116" i="151"/>
  <c r="AM112" i="151"/>
  <c r="AN112" i="151"/>
  <c r="AT109" i="151"/>
  <c r="AZ109" i="151" s="1"/>
  <c r="AH111" i="151"/>
  <c r="AO111" i="151" s="1"/>
  <c r="AT114" i="151"/>
  <c r="AT116" i="151"/>
  <c r="AZ116" i="151" s="1"/>
  <c r="AH120" i="151"/>
  <c r="AO120" i="151" s="1"/>
  <c r="AW112" i="151"/>
  <c r="AX112" i="151"/>
  <c r="AT118" i="151"/>
  <c r="AT108" i="151"/>
  <c r="AZ108" i="151" s="1"/>
  <c r="AT79" i="151"/>
  <c r="AZ79" i="151" s="1"/>
  <c r="AY106" i="151"/>
  <c r="AH101" i="151"/>
  <c r="AX108" i="151"/>
  <c r="AL91" i="151"/>
  <c r="AT101" i="151"/>
  <c r="AZ101" i="151" s="1"/>
  <c r="AV100" i="151"/>
  <c r="AT93" i="151"/>
  <c r="AZ93" i="151" s="1"/>
  <c r="AH109" i="151"/>
  <c r="AO109" i="151" s="1"/>
  <c r="AH108" i="151"/>
  <c r="AO108" i="151" s="1"/>
  <c r="AH102" i="151"/>
  <c r="AO102" i="151" s="1"/>
  <c r="AH93" i="151"/>
  <c r="AJ85" i="151"/>
  <c r="BA85" i="151" s="1"/>
  <c r="AK85" i="151"/>
  <c r="AL85" i="151"/>
  <c r="AM85" i="151"/>
  <c r="AX93" i="151"/>
  <c r="AH107" i="151"/>
  <c r="AO107" i="151" s="1"/>
  <c r="AL107" i="151"/>
  <c r="AV85" i="151"/>
  <c r="AM107" i="151"/>
  <c r="AT52" i="151"/>
  <c r="AZ52" i="151" s="1"/>
  <c r="AY85" i="151"/>
  <c r="AN107" i="151"/>
  <c r="AT107" i="151"/>
  <c r="AZ107" i="151" s="1"/>
  <c r="AT92" i="151"/>
  <c r="AZ92" i="151" s="1"/>
  <c r="AW107" i="151"/>
  <c r="AX107" i="151"/>
  <c r="AH106" i="151"/>
  <c r="AO106" i="151" s="1"/>
  <c r="AY107" i="151"/>
  <c r="AJ106" i="151"/>
  <c r="BA106" i="151" s="1"/>
  <c r="AY93" i="151"/>
  <c r="AK106" i="151"/>
  <c r="AL106" i="151"/>
  <c r="AN85" i="151"/>
  <c r="AM106" i="151"/>
  <c r="AN106" i="151"/>
  <c r="AH88" i="151"/>
  <c r="AO88" i="151" s="1"/>
  <c r="AT77" i="151"/>
  <c r="AZ77" i="151" s="1"/>
  <c r="AT82" i="151"/>
  <c r="AZ82" i="151" s="1"/>
  <c r="AT85" i="151"/>
  <c r="AZ85" i="151" s="1"/>
  <c r="AK98" i="151"/>
  <c r="AH105" i="151"/>
  <c r="AO105" i="151" s="1"/>
  <c r="AH100" i="151"/>
  <c r="AO100" i="151" s="1"/>
  <c r="AH87" i="151"/>
  <c r="AO87" i="151" s="1"/>
  <c r="AT95" i="151"/>
  <c r="AZ95" i="151" s="1"/>
  <c r="AT100" i="151"/>
  <c r="AZ100" i="151" s="1"/>
  <c r="AT81" i="151"/>
  <c r="AZ81" i="151" s="1"/>
  <c r="AX87" i="151"/>
  <c r="AY87" i="151"/>
  <c r="AH89" i="151"/>
  <c r="AO89" i="151" s="1"/>
  <c r="AT89" i="151"/>
  <c r="AZ89" i="151" s="1"/>
  <c r="AH91" i="151"/>
  <c r="AO91" i="151" s="1"/>
  <c r="AH85" i="151"/>
  <c r="AO85" i="151" s="1"/>
  <c r="AT86" i="151"/>
  <c r="AZ86" i="151" s="1"/>
  <c r="AH70" i="151"/>
  <c r="AO70" i="151" s="1"/>
  <c r="AH103" i="151"/>
  <c r="AO103" i="151" s="1"/>
  <c r="AH95" i="151"/>
  <c r="AO95" i="151" s="1"/>
  <c r="AH82" i="151"/>
  <c r="AO82" i="151" s="1"/>
  <c r="AH92" i="151"/>
  <c r="AO92" i="151" s="1"/>
  <c r="AT98" i="151"/>
  <c r="AZ98" i="151" s="1"/>
  <c r="AJ91" i="151"/>
  <c r="BA91" i="151" s="1"/>
  <c r="AY92" i="151"/>
  <c r="AH97" i="151"/>
  <c r="AO97" i="151" s="1"/>
  <c r="AK91" i="151"/>
  <c r="AV51" i="151"/>
  <c r="AM69" i="151"/>
  <c r="AW85" i="151"/>
  <c r="AT88" i="151"/>
  <c r="AZ88" i="151" s="1"/>
  <c r="AM91" i="151"/>
  <c r="AH94" i="151"/>
  <c r="AO94" i="151" s="1"/>
  <c r="AL95" i="151"/>
  <c r="AN91" i="151"/>
  <c r="AT91" i="151"/>
  <c r="AZ91" i="151" s="1"/>
  <c r="AT94" i="151"/>
  <c r="AZ94" i="151" s="1"/>
  <c r="AH99" i="151"/>
  <c r="AO99" i="151" s="1"/>
  <c r="AT102" i="151"/>
  <c r="AZ102" i="151" s="1"/>
  <c r="AK95" i="151"/>
  <c r="AJ87" i="151"/>
  <c r="BA87" i="151" s="1"/>
  <c r="AV91" i="151"/>
  <c r="AH104" i="151"/>
  <c r="AO104" i="151" s="1"/>
  <c r="AM95" i="151"/>
  <c r="AJ69" i="151"/>
  <c r="BA69" i="151" s="1"/>
  <c r="AM87" i="151"/>
  <c r="AW91" i="151"/>
  <c r="AN87" i="151"/>
  <c r="AX91" i="151"/>
  <c r="AT99" i="151"/>
  <c r="AZ99" i="151" s="1"/>
  <c r="AT87" i="151"/>
  <c r="AZ87" i="151" s="1"/>
  <c r="AT90" i="151"/>
  <c r="AZ90" i="151" s="1"/>
  <c r="AH96" i="151"/>
  <c r="AO96" i="151" s="1"/>
  <c r="AT104" i="151"/>
  <c r="AZ104" i="151" s="1"/>
  <c r="AV87" i="151"/>
  <c r="AH86" i="151"/>
  <c r="AO86" i="151" s="1"/>
  <c r="AW87" i="151"/>
  <c r="AH79" i="151"/>
  <c r="AO79" i="151" s="1"/>
  <c r="AK79" i="151"/>
  <c r="AL79" i="151"/>
  <c r="AH83" i="151"/>
  <c r="AO83" i="151" s="1"/>
  <c r="AM79" i="151"/>
  <c r="AH75" i="151"/>
  <c r="AO75" i="151" s="1"/>
  <c r="AH78" i="151"/>
  <c r="AO78" i="151" s="1"/>
  <c r="AV79" i="151"/>
  <c r="AN79" i="151"/>
  <c r="AW79" i="151"/>
  <c r="AL75" i="151"/>
  <c r="AY79" i="151"/>
  <c r="AM75" i="151"/>
  <c r="AN75" i="151"/>
  <c r="AT78" i="151"/>
  <c r="AZ78" i="151" s="1"/>
  <c r="AH81" i="151"/>
  <c r="AO81" i="151" s="1"/>
  <c r="AN69" i="151"/>
  <c r="AV75" i="151"/>
  <c r="AW75" i="151"/>
  <c r="AH74" i="151"/>
  <c r="AO74" i="151" s="1"/>
  <c r="AX75" i="151"/>
  <c r="AH77" i="151"/>
  <c r="AO77" i="151" s="1"/>
  <c r="AW69" i="151"/>
  <c r="AK63" i="151"/>
  <c r="AL63" i="151"/>
  <c r="AT75" i="151"/>
  <c r="AZ75" i="151" s="1"/>
  <c r="AX52" i="151"/>
  <c r="AH71" i="151"/>
  <c r="AO71" i="151" s="1"/>
  <c r="AT74" i="151"/>
  <c r="AZ74" i="151" s="1"/>
  <c r="AY75" i="151"/>
  <c r="AH62" i="151"/>
  <c r="AO62" i="151" s="1"/>
  <c r="AY74" i="151"/>
  <c r="AT71" i="151"/>
  <c r="AZ71" i="151" s="1"/>
  <c r="AL81" i="151"/>
  <c r="AM81" i="151"/>
  <c r="AH80" i="151"/>
  <c r="AO80" i="151" s="1"/>
  <c r="AM63" i="151"/>
  <c r="AV81" i="151"/>
  <c r="AJ63" i="151"/>
  <c r="BA63" i="151" s="1"/>
  <c r="AW52" i="151"/>
  <c r="AW81" i="151"/>
  <c r="AX81" i="151"/>
  <c r="AH76" i="151"/>
  <c r="AO76" i="151" s="1"/>
  <c r="AT80" i="151"/>
  <c r="AZ80" i="151" s="1"/>
  <c r="AY81" i="151"/>
  <c r="AT83" i="151"/>
  <c r="AZ83" i="151" s="1"/>
  <c r="AJ79" i="151"/>
  <c r="BA79" i="151" s="1"/>
  <c r="AT76" i="151"/>
  <c r="AZ76" i="151" s="1"/>
  <c r="AT57" i="151"/>
  <c r="AZ57" i="151" s="1"/>
  <c r="AT69" i="151"/>
  <c r="AZ69" i="151" s="1"/>
  <c r="AT54" i="151"/>
  <c r="AZ54" i="151" s="1"/>
  <c r="AV69" i="151"/>
  <c r="AX69" i="151"/>
  <c r="AY69" i="151"/>
  <c r="AY68" i="151"/>
  <c r="AH64" i="151"/>
  <c r="AO64" i="151" s="1"/>
  <c r="AH67" i="151"/>
  <c r="AO67" i="151" s="1"/>
  <c r="AJ67" i="151"/>
  <c r="BA67" i="151" s="1"/>
  <c r="AK67" i="151"/>
  <c r="AH73" i="151"/>
  <c r="AO73" i="151" s="1"/>
  <c r="AT66" i="151"/>
  <c r="AZ66" i="151" s="1"/>
  <c r="AL67" i="151"/>
  <c r="AH63" i="151"/>
  <c r="AO63" i="151" s="1"/>
  <c r="AH66" i="151"/>
  <c r="AO66" i="151" s="1"/>
  <c r="AH69" i="151"/>
  <c r="AO69" i="151" s="1"/>
  <c r="AM67" i="151"/>
  <c r="AT68" i="151"/>
  <c r="AZ68" i="151" s="1"/>
  <c r="AH60" i="151"/>
  <c r="AO60" i="151" s="1"/>
  <c r="AT64" i="151"/>
  <c r="AZ64" i="151" s="1"/>
  <c r="AN67" i="151"/>
  <c r="AT67" i="151"/>
  <c r="AZ67" i="151" s="1"/>
  <c r="AN63" i="151"/>
  <c r="AW67" i="151"/>
  <c r="AT63" i="151"/>
  <c r="AZ63" i="151" s="1"/>
  <c r="AW38" i="151"/>
  <c r="AV63" i="151"/>
  <c r="AW63" i="151"/>
  <c r="AV53" i="151"/>
  <c r="AX63" i="151"/>
  <c r="AT60" i="151"/>
  <c r="AZ60" i="151" s="1"/>
  <c r="AJ73" i="151"/>
  <c r="BA73" i="151" s="1"/>
  <c r="AH65" i="151"/>
  <c r="AO65" i="151" s="1"/>
  <c r="AK73" i="151"/>
  <c r="AT62" i="151"/>
  <c r="AZ62" i="151" s="1"/>
  <c r="AT70" i="151"/>
  <c r="AZ70" i="151" s="1"/>
  <c r="AL73" i="151"/>
  <c r="AK69" i="151"/>
  <c r="AN73" i="151"/>
  <c r="AM73" i="151"/>
  <c r="AI15" i="151"/>
  <c r="AT65" i="151"/>
  <c r="AZ65" i="151" s="1"/>
  <c r="AH68" i="151"/>
  <c r="AO68" i="151" s="1"/>
  <c r="AH72" i="151"/>
  <c r="AO72" i="151" s="1"/>
  <c r="AT73" i="151"/>
  <c r="AZ73" i="151" s="1"/>
  <c r="AH61" i="151"/>
  <c r="AO61" i="151" s="1"/>
  <c r="AT61" i="151"/>
  <c r="AZ61" i="151" s="1"/>
  <c r="AV73" i="151"/>
  <c r="AX73" i="151"/>
  <c r="AT72" i="151"/>
  <c r="AK51" i="151"/>
  <c r="AH59" i="151"/>
  <c r="AO59" i="151" s="1"/>
  <c r="AW48" i="151"/>
  <c r="AT58" i="151"/>
  <c r="AZ58" i="151" s="1"/>
  <c r="AJ23" i="151"/>
  <c r="BA23" i="151" s="1"/>
  <c r="AT55" i="151"/>
  <c r="AZ55" i="151" s="1"/>
  <c r="AM23" i="151"/>
  <c r="AV52" i="151"/>
  <c r="AT53" i="151"/>
  <c r="AZ53" i="151" s="1"/>
  <c r="AT47" i="151"/>
  <c r="AZ47" i="151" s="1"/>
  <c r="AH58" i="151"/>
  <c r="AO58" i="151" s="1"/>
  <c r="AH55" i="151"/>
  <c r="AO55" i="151" s="1"/>
  <c r="AH31" i="151"/>
  <c r="AO31" i="151" s="1"/>
  <c r="AJ31" i="151"/>
  <c r="BA31" i="151" s="1"/>
  <c r="AT34" i="151"/>
  <c r="AZ34" i="151" s="1"/>
  <c r="AH37" i="151"/>
  <c r="AO37" i="151" s="1"/>
  <c r="AL31" i="151"/>
  <c r="AH39" i="151"/>
  <c r="AO39" i="151" s="1"/>
  <c r="AV23" i="151"/>
  <c r="AW23" i="151"/>
  <c r="AN31" i="151"/>
  <c r="AV41" i="151"/>
  <c r="AJ56" i="151"/>
  <c r="BA56" i="151" s="1"/>
  <c r="AT18" i="151"/>
  <c r="AZ18" i="151" s="1"/>
  <c r="AV31" i="151"/>
  <c r="AT51" i="151"/>
  <c r="AZ51" i="151" s="1"/>
  <c r="AT56" i="151"/>
  <c r="AZ56" i="151" s="1"/>
  <c r="AJ59" i="151"/>
  <c r="BA59" i="151" s="1"/>
  <c r="AN59" i="151"/>
  <c r="AH54" i="151"/>
  <c r="AO54" i="151" s="1"/>
  <c r="AH27" i="151"/>
  <c r="AO27" i="151" s="1"/>
  <c r="AH52" i="151"/>
  <c r="AO52" i="151" s="1"/>
  <c r="AV59" i="151"/>
  <c r="AW59" i="151"/>
  <c r="AT41" i="151"/>
  <c r="AZ41" i="151" s="1"/>
  <c r="AX59" i="151"/>
  <c r="AY59" i="151"/>
  <c r="AT38" i="151"/>
  <c r="AZ38" i="151" s="1"/>
  <c r="AT49" i="151"/>
  <c r="AZ49" i="151" s="1"/>
  <c r="AH29" i="151"/>
  <c r="AO29" i="151" s="1"/>
  <c r="AT46" i="151"/>
  <c r="AZ46" i="151" s="1"/>
  <c r="AT26" i="151"/>
  <c r="AZ26" i="151" s="1"/>
  <c r="AH26" i="151"/>
  <c r="AO26" i="151" s="1"/>
  <c r="AH57" i="151"/>
  <c r="AO57" i="151" s="1"/>
  <c r="AN21" i="151"/>
  <c r="AK27" i="151"/>
  <c r="AT22" i="151"/>
  <c r="AZ22" i="151" s="1"/>
  <c r="AM27" i="151"/>
  <c r="AH47" i="151"/>
  <c r="AO47" i="151" s="1"/>
  <c r="AT43" i="151"/>
  <c r="AZ43" i="151" s="1"/>
  <c r="AN27" i="151"/>
  <c r="AH33" i="151"/>
  <c r="AO33" i="151" s="1"/>
  <c r="AH21" i="151"/>
  <c r="AO21" i="151" s="1"/>
  <c r="AL27" i="151"/>
  <c r="AT27" i="151"/>
  <c r="AZ27" i="151" s="1"/>
  <c r="AT30" i="151"/>
  <c r="AZ30" i="151" s="1"/>
  <c r="AW42" i="151"/>
  <c r="AT50" i="151"/>
  <c r="AZ50" i="151" s="1"/>
  <c r="AT48" i="151"/>
  <c r="AZ48" i="151" s="1"/>
  <c r="AX21" i="151"/>
  <c r="AX27" i="151"/>
  <c r="AH41" i="151"/>
  <c r="AO41" i="151" s="1"/>
  <c r="AL17" i="151"/>
  <c r="AY27" i="151"/>
  <c r="AM17" i="151"/>
  <c r="AX42" i="151"/>
  <c r="AH32" i="151"/>
  <c r="AO32" i="151" s="1"/>
  <c r="AN17" i="151"/>
  <c r="AK23" i="151"/>
  <c r="AW21" i="151"/>
  <c r="AV26" i="151"/>
  <c r="AT33" i="151"/>
  <c r="AZ33" i="151" s="1"/>
  <c r="AW17" i="151"/>
  <c r="AT32" i="151"/>
  <c r="AZ32" i="151" s="1"/>
  <c r="AV38" i="151"/>
  <c r="AX17" i="151"/>
  <c r="AV27" i="151"/>
  <c r="AY17" i="151"/>
  <c r="AX38" i="151"/>
  <c r="AY18" i="151"/>
  <c r="AI16" i="151"/>
  <c r="AY23" i="151"/>
  <c r="AW32" i="151"/>
  <c r="AY32" i="151"/>
  <c r="AT17" i="151"/>
  <c r="AZ17" i="151" s="1"/>
  <c r="AH20" i="151"/>
  <c r="AO20" i="151" s="1"/>
  <c r="AT28" i="151"/>
  <c r="AZ28" i="151" s="1"/>
  <c r="AK31" i="151"/>
  <c r="AH38" i="151"/>
  <c r="AO38" i="151" s="1"/>
  <c r="AX48" i="151"/>
  <c r="AT20" i="151"/>
  <c r="AZ20" i="151" s="1"/>
  <c r="AM31" i="151"/>
  <c r="AH16" i="151"/>
  <c r="AO16" i="151" s="1"/>
  <c r="AH23" i="151"/>
  <c r="AO23" i="151" s="1"/>
  <c r="AT24" i="151"/>
  <c r="AZ24" i="151" s="1"/>
  <c r="AH30" i="151"/>
  <c r="AO30" i="151" s="1"/>
  <c r="AH34" i="151"/>
  <c r="AO34" i="151" s="1"/>
  <c r="AT44" i="151"/>
  <c r="AZ44" i="151" s="1"/>
  <c r="AH15" i="151"/>
  <c r="AO15" i="151" s="1"/>
  <c r="AT31" i="151"/>
  <c r="AZ31" i="151" s="1"/>
  <c r="AJ37" i="151"/>
  <c r="BA37" i="151" s="1"/>
  <c r="AK37" i="151"/>
  <c r="AW44" i="151"/>
  <c r="AT35" i="151"/>
  <c r="AZ35" i="151" s="1"/>
  <c r="AJ15" i="151"/>
  <c r="BA15" i="151" s="1"/>
  <c r="AL37" i="151"/>
  <c r="AX44" i="151"/>
  <c r="AK15" i="151"/>
  <c r="AN23" i="151"/>
  <c r="AW27" i="151"/>
  <c r="AM37" i="151"/>
  <c r="AT16" i="151"/>
  <c r="AZ16" i="151" s="1"/>
  <c r="AL15" i="151"/>
  <c r="AH19" i="151"/>
  <c r="AO19" i="151" s="1"/>
  <c r="AH22" i="151"/>
  <c r="AO22" i="151" s="1"/>
  <c r="AT23" i="151"/>
  <c r="AZ23" i="151" s="1"/>
  <c r="AN37" i="151"/>
  <c r="AM15" i="151"/>
  <c r="AH36" i="151"/>
  <c r="AO36" i="151" s="1"/>
  <c r="AH46" i="151"/>
  <c r="AO46" i="151" s="1"/>
  <c r="AN15" i="151"/>
  <c r="AT19" i="151"/>
  <c r="AZ19" i="151" s="1"/>
  <c r="AT37" i="151"/>
  <c r="AZ37" i="151" s="1"/>
  <c r="AH49" i="151"/>
  <c r="AO49" i="151" s="1"/>
  <c r="AT36" i="151"/>
  <c r="AZ36" i="151" s="1"/>
  <c r="AT40" i="151"/>
  <c r="AZ40" i="151" s="1"/>
  <c r="AH43" i="151"/>
  <c r="AO43" i="151" s="1"/>
  <c r="AT45" i="151"/>
  <c r="AZ45" i="151" s="1"/>
  <c r="AW26" i="151"/>
  <c r="AX23" i="151"/>
  <c r="AX26" i="151"/>
  <c r="AV37" i="151"/>
  <c r="AV15" i="151"/>
  <c r="AW15" i="151"/>
  <c r="AH18" i="151"/>
  <c r="AO18" i="151" s="1"/>
  <c r="AW36" i="151"/>
  <c r="AT39" i="151"/>
  <c r="AZ39" i="151" s="1"/>
  <c r="AV22" i="151"/>
  <c r="AJ21" i="151"/>
  <c r="BA21" i="151" s="1"/>
  <c r="AW22" i="151"/>
  <c r="AT29" i="151"/>
  <c r="AZ29" i="151" s="1"/>
  <c r="AV33" i="151"/>
  <c r="AX36" i="151"/>
  <c r="AY15" i="151"/>
  <c r="AK21" i="151"/>
  <c r="AX22" i="151"/>
  <c r="AH25" i="151"/>
  <c r="AO25" i="151" s="1"/>
  <c r="AY36" i="151"/>
  <c r="AL21" i="151"/>
  <c r="AT25" i="151"/>
  <c r="AZ25" i="151" s="1"/>
  <c r="AH35" i="151"/>
  <c r="AO35" i="151" s="1"/>
  <c r="AH42" i="151"/>
  <c r="AO42" i="151" s="1"/>
  <c r="AH48" i="151"/>
  <c r="AO48" i="151" s="1"/>
  <c r="AM21" i="151"/>
  <c r="AT42" i="151"/>
  <c r="AZ42" i="151" s="1"/>
  <c r="AH17" i="151"/>
  <c r="AO17" i="151" s="1"/>
  <c r="AT21" i="151"/>
  <c r="AZ21" i="151" s="1"/>
  <c r="AX18" i="151"/>
  <c r="AI133" i="151"/>
  <c r="AO142" i="151"/>
  <c r="AO185" i="151"/>
  <c r="AL171" i="151"/>
  <c r="AJ98" i="151"/>
  <c r="BA98" i="151" s="1"/>
  <c r="AM171" i="151"/>
  <c r="AO178" i="151"/>
  <c r="AK185" i="151"/>
  <c r="AK192" i="151"/>
  <c r="AJ142" i="151"/>
  <c r="BA142" i="151" s="1"/>
  <c r="AN171" i="151"/>
  <c r="AL185" i="151"/>
  <c r="AL98" i="151"/>
  <c r="AK142" i="151"/>
  <c r="AO171" i="151"/>
  <c r="AM185" i="151"/>
  <c r="AZ122" i="151"/>
  <c r="AL142" i="151"/>
  <c r="AO148" i="151"/>
  <c r="AL164" i="151"/>
  <c r="AK178" i="151"/>
  <c r="AN185" i="151"/>
  <c r="AM164" i="151"/>
  <c r="AL178" i="151"/>
  <c r="AK89" i="151"/>
  <c r="AJ61" i="151"/>
  <c r="BA61" i="151" s="1"/>
  <c r="AL89" i="151"/>
  <c r="AL105" i="151"/>
  <c r="AJ109" i="151"/>
  <c r="BA109" i="151" s="1"/>
  <c r="AW111" i="151"/>
  <c r="AX122" i="151"/>
  <c r="AO126" i="151"/>
  <c r="AW133" i="151"/>
  <c r="AN142" i="151"/>
  <c r="AM157" i="151"/>
  <c r="AZ164" i="151"/>
  <c r="AM178" i="151"/>
  <c r="AZ187" i="151"/>
  <c r="AL25" i="151"/>
  <c r="AM98" i="151"/>
  <c r="AK61" i="151"/>
  <c r="AJ83" i="151"/>
  <c r="BA83" i="151" s="1"/>
  <c r="AM89" i="151"/>
  <c r="AM105" i="151"/>
  <c r="AK109" i="151"/>
  <c r="AX111" i="151"/>
  <c r="AJ116" i="151"/>
  <c r="BA116" i="151" s="1"/>
  <c r="AX127" i="151"/>
  <c r="AN178" i="151"/>
  <c r="AJ14" i="151"/>
  <c r="BA14" i="151" s="1"/>
  <c r="AN98" i="151"/>
  <c r="AY54" i="151"/>
  <c r="AL61" i="151"/>
  <c r="AJ77" i="151"/>
  <c r="BA77" i="151" s="1"/>
  <c r="AK83" i="151"/>
  <c r="AY84" i="151"/>
  <c r="AN89" i="151"/>
  <c r="AN105" i="151"/>
  <c r="AL109" i="151"/>
  <c r="AK116" i="151"/>
  <c r="AJ126" i="151"/>
  <c r="BA126" i="151" s="1"/>
  <c r="AZ178" i="151"/>
  <c r="AJ89" i="151"/>
  <c r="BA89" i="151" s="1"/>
  <c r="AN14" i="151"/>
  <c r="AJ29" i="151"/>
  <c r="BA29" i="151" s="1"/>
  <c r="AZ14" i="151"/>
  <c r="AK29" i="151"/>
  <c r="AW31" i="151"/>
  <c r="AM61" i="151"/>
  <c r="AW73" i="151"/>
  <c r="AK77" i="151"/>
  <c r="AL83" i="151"/>
  <c r="AJ101" i="151"/>
  <c r="BA101" i="151" s="1"/>
  <c r="AM109" i="151"/>
  <c r="AL116" i="151"/>
  <c r="AK126" i="151"/>
  <c r="AK135" i="151"/>
  <c r="AJ148" i="151"/>
  <c r="AZ159" i="151"/>
  <c r="AJ161" i="151"/>
  <c r="BA161" i="151" s="1"/>
  <c r="AV171" i="151"/>
  <c r="AV185" i="151"/>
  <c r="AO191" i="151"/>
  <c r="AW192" i="151"/>
  <c r="AW25" i="151"/>
  <c r="AL29" i="151"/>
  <c r="AX31" i="151"/>
  <c r="AV35" i="151"/>
  <c r="AW40" i="151"/>
  <c r="AW50" i="151"/>
  <c r="AN61" i="151"/>
  <c r="AJ71" i="151"/>
  <c r="BA71" i="151" s="1"/>
  <c r="AZ72" i="151"/>
  <c r="AL77" i="151"/>
  <c r="AM83" i="151"/>
  <c r="AV98" i="151"/>
  <c r="AK101" i="151"/>
  <c r="AN109" i="151"/>
  <c r="AW110" i="151"/>
  <c r="AM116" i="151"/>
  <c r="AL126" i="151"/>
  <c r="AL135" i="151"/>
  <c r="AV142" i="151"/>
  <c r="AK148" i="151"/>
  <c r="AK161" i="151"/>
  <c r="AW164" i="151"/>
  <c r="AO170" i="151"/>
  <c r="AW171" i="151"/>
  <c r="AO184" i="151"/>
  <c r="AW185" i="151"/>
  <c r="AW187" i="151"/>
  <c r="AX192" i="151"/>
  <c r="AK19" i="151"/>
  <c r="AX25" i="151"/>
  <c r="AM29" i="151"/>
  <c r="AV30" i="151"/>
  <c r="AW35" i="151"/>
  <c r="AJ39" i="151"/>
  <c r="BA39" i="151" s="1"/>
  <c r="AX40" i="151"/>
  <c r="AX50" i="151"/>
  <c r="AJ65" i="151"/>
  <c r="BA65" i="151" s="1"/>
  <c r="AX67" i="151"/>
  <c r="AK71" i="151"/>
  <c r="AM77" i="151"/>
  <c r="AN83" i="151"/>
  <c r="AW98" i="151"/>
  <c r="AL101" i="151"/>
  <c r="AX110" i="151"/>
  <c r="AM126" i="151"/>
  <c r="AM135" i="151"/>
  <c r="AJ141" i="151"/>
  <c r="BA141" i="151" s="1"/>
  <c r="AX142" i="151"/>
  <c r="AL148" i="151"/>
  <c r="AW157" i="151"/>
  <c r="AX164" i="151"/>
  <c r="AJ170" i="151"/>
  <c r="BA170" i="151" s="1"/>
  <c r="AX171" i="151"/>
  <c r="AX185" i="151"/>
  <c r="AX187" i="151"/>
  <c r="AJ191" i="151"/>
  <c r="BA191" i="151" s="1"/>
  <c r="AY192" i="151"/>
  <c r="AJ19" i="151"/>
  <c r="BA19" i="151" s="1"/>
  <c r="AL19" i="151"/>
  <c r="AY25" i="151"/>
  <c r="AN29" i="151"/>
  <c r="AW30" i="151"/>
  <c r="AY35" i="151"/>
  <c r="AK39" i="151"/>
  <c r="AK65" i="151"/>
  <c r="AL71" i="151"/>
  <c r="AN77" i="151"/>
  <c r="AX98" i="151"/>
  <c r="AM101" i="151"/>
  <c r="AK104" i="151"/>
  <c r="AN126" i="151"/>
  <c r="AN135" i="151"/>
  <c r="AK141" i="151"/>
  <c r="AY142" i="151"/>
  <c r="AM148" i="151"/>
  <c r="AX157" i="151"/>
  <c r="AY164" i="151"/>
  <c r="AK170" i="151"/>
  <c r="AY171" i="151"/>
  <c r="AW178" i="151"/>
  <c r="AJ184" i="151"/>
  <c r="BA184" i="151" s="1"/>
  <c r="AY185" i="151"/>
  <c r="AK191" i="151"/>
  <c r="AM19" i="151"/>
  <c r="AX30" i="151"/>
  <c r="AL39" i="151"/>
  <c r="AL65" i="151"/>
  <c r="AY66" i="151"/>
  <c r="AM71" i="151"/>
  <c r="AJ93" i="151"/>
  <c r="BA93" i="151" s="1"/>
  <c r="AY98" i="151"/>
  <c r="AL104" i="151"/>
  <c r="AK121" i="151"/>
  <c r="AZ126" i="151"/>
  <c r="AZ135" i="151"/>
  <c r="AL141" i="151"/>
  <c r="AZ148" i="151"/>
  <c r="AW159" i="151"/>
  <c r="AL170" i="151"/>
  <c r="AZ171" i="151"/>
  <c r="AO177" i="151"/>
  <c r="AX178" i="151"/>
  <c r="AK184" i="151"/>
  <c r="AL191" i="151"/>
  <c r="AN19" i="151"/>
  <c r="AM39" i="151"/>
  <c r="AM65" i="151"/>
  <c r="AN71" i="151"/>
  <c r="AV89" i="151"/>
  <c r="AK93" i="151"/>
  <c r="AM104" i="151"/>
  <c r="AW105" i="151"/>
  <c r="AL121" i="151"/>
  <c r="AM141" i="151"/>
  <c r="AX159" i="151"/>
  <c r="AM170" i="151"/>
  <c r="AV173" i="151"/>
  <c r="AY178" i="151"/>
  <c r="AL184" i="151"/>
  <c r="AM191" i="151"/>
  <c r="AI23" i="151"/>
  <c r="AN39" i="151"/>
  <c r="AV61" i="151"/>
  <c r="AN65" i="151"/>
  <c r="AV83" i="151"/>
  <c r="AI87" i="151"/>
  <c r="AW89" i="151"/>
  <c r="AL93" i="151"/>
  <c r="AN104" i="151"/>
  <c r="AX105" i="151"/>
  <c r="AK108" i="151"/>
  <c r="AV109" i="151"/>
  <c r="AO121" i="151"/>
  <c r="AN141" i="151"/>
  <c r="AN170" i="151"/>
  <c r="AW173" i="151"/>
  <c r="AJ177" i="151"/>
  <c r="BA177" i="151" s="1"/>
  <c r="AM184" i="151"/>
  <c r="AN191" i="151"/>
  <c r="AW61" i="151"/>
  <c r="AW83" i="151"/>
  <c r="AX89" i="151"/>
  <c r="AM93" i="151"/>
  <c r="AY105" i="151"/>
  <c r="AW109" i="151"/>
  <c r="AZ121" i="151"/>
  <c r="AI156" i="151"/>
  <c r="AZ170" i="151"/>
  <c r="AX173" i="151"/>
  <c r="AN184" i="151"/>
  <c r="AV34" i="151"/>
  <c r="AV29" i="151"/>
  <c r="AW34" i="151"/>
  <c r="AW46" i="151"/>
  <c r="AX61" i="151"/>
  <c r="AV77" i="151"/>
  <c r="AJ81" i="151"/>
  <c r="BA81" i="151" s="1"/>
  <c r="AX83" i="151"/>
  <c r="AK87" i="151"/>
  <c r="AN93" i="151"/>
  <c r="AM108" i="151"/>
  <c r="AX109" i="151"/>
  <c r="AI125" i="151"/>
  <c r="AV126" i="151"/>
  <c r="AV135" i="151"/>
  <c r="AV148" i="151"/>
  <c r="AJ156" i="151"/>
  <c r="BA156" i="151" s="1"/>
  <c r="AL163" i="151"/>
  <c r="AY173" i="151"/>
  <c r="AL177" i="151"/>
  <c r="AV19" i="151"/>
  <c r="AW29" i="151"/>
  <c r="AX34" i="151"/>
  <c r="AX46" i="151"/>
  <c r="AW77" i="151"/>
  <c r="AK81" i="151"/>
  <c r="AL87" i="151"/>
  <c r="AO93" i="151"/>
  <c r="AN108" i="151"/>
  <c r="AJ125" i="151"/>
  <c r="AW126" i="151"/>
  <c r="AW135" i="151"/>
  <c r="AW148" i="151"/>
  <c r="AZ184" i="151"/>
  <c r="AO186" i="151"/>
  <c r="AX29" i="151"/>
  <c r="AY34" i="151"/>
  <c r="AY46" i="151"/>
  <c r="AI59" i="151"/>
  <c r="AV65" i="151"/>
  <c r="AX77" i="151"/>
  <c r="AX126" i="151"/>
  <c r="AX135" i="151"/>
  <c r="AO143" i="151"/>
  <c r="AX148" i="151"/>
  <c r="AZ191" i="151"/>
  <c r="AV39" i="151"/>
  <c r="AW65" i="151"/>
  <c r="AW71" i="151"/>
  <c r="AI75" i="151"/>
  <c r="AY135" i="151"/>
  <c r="AV141" i="151"/>
  <c r="AY148" i="151"/>
  <c r="AI169" i="151"/>
  <c r="AW170" i="151"/>
  <c r="AO176" i="151"/>
  <c r="AZ177" i="151"/>
  <c r="AV184" i="151"/>
  <c r="AV191" i="151"/>
  <c r="AJ25" i="151"/>
  <c r="BA25" i="151" s="1"/>
  <c r="AN25" i="151"/>
  <c r="AW19" i="151"/>
  <c r="AY19" i="151"/>
  <c r="AI27" i="151"/>
  <c r="AK59" i="151"/>
  <c r="AX65" i="151"/>
  <c r="AX71" i="151"/>
  <c r="AJ75" i="151"/>
  <c r="BA75" i="151" s="1"/>
  <c r="AN81" i="151"/>
  <c r="AW104" i="151"/>
  <c r="AJ107" i="151"/>
  <c r="BA107" i="151" s="1"/>
  <c r="AM125" i="151"/>
  <c r="AX137" i="151"/>
  <c r="AW141" i="151"/>
  <c r="AX170" i="151"/>
  <c r="AW184" i="151"/>
  <c r="AO190" i="151"/>
  <c r="AW191" i="151"/>
  <c r="AV18" i="151"/>
  <c r="AJ17" i="151"/>
  <c r="BA17" i="151" s="1"/>
  <c r="AL59" i="151"/>
  <c r="AY65" i="151"/>
  <c r="AX104" i="151"/>
  <c r="AX141" i="151"/>
  <c r="AN143" i="151"/>
  <c r="AX184" i="151"/>
  <c r="AZ186" i="151"/>
  <c r="AJ190" i="151"/>
  <c r="BA190" i="151" s="1"/>
  <c r="AX191" i="151"/>
  <c r="AK25" i="151"/>
  <c r="AK105" i="151"/>
  <c r="AY104" i="151"/>
  <c r="AW128" i="151"/>
  <c r="AV163" i="151"/>
  <c r="AV177" i="151"/>
  <c r="AK188" i="151"/>
  <c r="AK190" i="151"/>
  <c r="BN15" i="151"/>
  <c r="BP15" i="151" s="1"/>
  <c r="BL15" i="151"/>
  <c r="BJ16" i="151"/>
  <c r="AV151" i="151"/>
  <c r="BL14" i="151"/>
  <c r="AI18" i="151"/>
  <c r="AV36" i="151"/>
  <c r="AY45" i="151"/>
  <c r="AX45" i="151"/>
  <c r="AJ45" i="151"/>
  <c r="BA45" i="151" s="1"/>
  <c r="AY51" i="151"/>
  <c r="AX51" i="151"/>
  <c r="AN51" i="151"/>
  <c r="AJ51" i="151"/>
  <c r="BA51" i="151" s="1"/>
  <c r="AX56" i="151"/>
  <c r="AW56" i="151"/>
  <c r="AV56" i="151"/>
  <c r="AN56" i="151"/>
  <c r="AL56" i="151"/>
  <c r="AK56" i="151"/>
  <c r="AY56" i="151"/>
  <c r="AI105" i="151"/>
  <c r="AV105" i="151"/>
  <c r="BA214" i="151"/>
  <c r="BA230" i="151"/>
  <c r="AY43" i="151"/>
  <c r="AX43" i="151"/>
  <c r="AJ43" i="151"/>
  <c r="BA43" i="151" s="1"/>
  <c r="AY53" i="151"/>
  <c r="AX53" i="151"/>
  <c r="AN53" i="151"/>
  <c r="AJ53" i="151"/>
  <c r="BA53" i="151" s="1"/>
  <c r="BA225" i="151"/>
  <c r="AI22" i="151"/>
  <c r="AI26" i="151"/>
  <c r="AY47" i="151"/>
  <c r="AX47" i="151"/>
  <c r="AJ47" i="151"/>
  <c r="BA47" i="151" s="1"/>
  <c r="AY49" i="151"/>
  <c r="AX49" i="151"/>
  <c r="AN49" i="151"/>
  <c r="AJ49" i="151"/>
  <c r="BA49" i="151" s="1"/>
  <c r="AY103" i="151"/>
  <c r="AX103" i="151"/>
  <c r="AW103" i="151"/>
  <c r="AV103" i="151"/>
  <c r="AN103" i="151"/>
  <c r="AM103" i="151"/>
  <c r="AL103" i="151"/>
  <c r="AK103" i="151"/>
  <c r="AJ103" i="151"/>
  <c r="BA103" i="151" s="1"/>
  <c r="AW130" i="151"/>
  <c r="AV130" i="151"/>
  <c r="AN130" i="151"/>
  <c r="AM130" i="151"/>
  <c r="AL130" i="151"/>
  <c r="AZ130" i="151"/>
  <c r="AY130" i="151"/>
  <c r="AX130" i="151"/>
  <c r="AJ130" i="151"/>
  <c r="BA130" i="151" s="1"/>
  <c r="BA296" i="151"/>
  <c r="AY132" i="151"/>
  <c r="AX132" i="151"/>
  <c r="AW132" i="151"/>
  <c r="AV132" i="151"/>
  <c r="AN132" i="151"/>
  <c r="AM132" i="151"/>
  <c r="AL132" i="151"/>
  <c r="AK132" i="151"/>
  <c r="AJ132" i="151"/>
  <c r="BA132" i="151" s="1"/>
  <c r="AY55" i="151"/>
  <c r="BN14" i="151"/>
  <c r="BP14" i="151" s="1"/>
  <c r="AV17" i="151"/>
  <c r="AH40" i="151"/>
  <c r="AO40" i="151" s="1"/>
  <c r="AT59" i="151"/>
  <c r="AZ59" i="151" s="1"/>
  <c r="AH84" i="151"/>
  <c r="AO84" i="151" s="1"/>
  <c r="AY99" i="151"/>
  <c r="AX99" i="151"/>
  <c r="AW99" i="151"/>
  <c r="AV99" i="151"/>
  <c r="AN99" i="151"/>
  <c r="AM99" i="151"/>
  <c r="AL99" i="151"/>
  <c r="AK99" i="151"/>
  <c r="AJ99" i="151"/>
  <c r="BA99" i="151" s="1"/>
  <c r="AV149" i="151"/>
  <c r="AH53" i="151"/>
  <c r="AO53" i="151" s="1"/>
  <c r="AL57" i="151"/>
  <c r="AH132" i="151"/>
  <c r="AO132" i="151" s="1"/>
  <c r="BA319" i="151"/>
  <c r="AV21" i="151"/>
  <c r="AV25" i="151"/>
  <c r="AI31" i="151"/>
  <c r="AH45" i="151"/>
  <c r="AO45" i="151" s="1"/>
  <c r="AH51" i="151"/>
  <c r="AO51" i="151" s="1"/>
  <c r="AH56" i="151"/>
  <c r="AO56" i="151" s="1"/>
  <c r="AH123" i="151"/>
  <c r="AO123" i="151" s="1"/>
  <c r="AH139" i="151"/>
  <c r="AO139" i="151" s="1"/>
  <c r="AJ278" i="151"/>
  <c r="BA278" i="151" s="1"/>
  <c r="AY278" i="151"/>
  <c r="AX278" i="151"/>
  <c r="AW278" i="151"/>
  <c r="AM278" i="151"/>
  <c r="AZ278" i="151"/>
  <c r="AV278" i="151"/>
  <c r="AO278" i="151"/>
  <c r="AN278" i="151"/>
  <c r="AL278" i="151"/>
  <c r="AK278" i="151"/>
  <c r="BA293" i="151"/>
  <c r="AN20" i="151"/>
  <c r="AM20" i="151"/>
  <c r="AL20" i="151"/>
  <c r="AK20" i="151"/>
  <c r="AJ20" i="151"/>
  <c r="BA20" i="151" s="1"/>
  <c r="AN28" i="151"/>
  <c r="AM28" i="151"/>
  <c r="AL28" i="151"/>
  <c r="AK28" i="151"/>
  <c r="AJ28" i="151"/>
  <c r="BA28" i="151" s="1"/>
  <c r="AM41" i="151"/>
  <c r="AK43" i="151"/>
  <c r="AH44" i="151"/>
  <c r="AO44" i="151" s="1"/>
  <c r="AH50" i="151"/>
  <c r="AO50" i="151" s="1"/>
  <c r="AK53" i="151"/>
  <c r="AK55" i="151"/>
  <c r="AX78" i="151"/>
  <c r="AW78" i="151"/>
  <c r="AV78" i="151"/>
  <c r="AN78" i="151"/>
  <c r="AM78" i="151"/>
  <c r="AL78" i="151"/>
  <c r="AK78" i="151"/>
  <c r="AJ78" i="151"/>
  <c r="BA78" i="151" s="1"/>
  <c r="AY78" i="151"/>
  <c r="AI95" i="151"/>
  <c r="AV95" i="151"/>
  <c r="AW57" i="151"/>
  <c r="AV57" i="151"/>
  <c r="AN57" i="151"/>
  <c r="AM57" i="151"/>
  <c r="AK57" i="151"/>
  <c r="AJ57" i="151"/>
  <c r="BA57" i="151" s="1"/>
  <c r="AK41" i="151"/>
  <c r="AZ224" i="151"/>
  <c r="AY224" i="151"/>
  <c r="AX224" i="151"/>
  <c r="AW224" i="151"/>
  <c r="AV224" i="151"/>
  <c r="AO224" i="151"/>
  <c r="AN224" i="151"/>
  <c r="AM224" i="151"/>
  <c r="AL224" i="151"/>
  <c r="AK224" i="151"/>
  <c r="AJ224" i="151"/>
  <c r="BA224" i="151" s="1"/>
  <c r="BA27" i="151"/>
  <c r="AN41" i="151"/>
  <c r="AL43" i="151"/>
  <c r="AL53" i="151"/>
  <c r="AL55" i="151"/>
  <c r="AY57" i="151"/>
  <c r="AI108" i="151"/>
  <c r="AV108" i="151"/>
  <c r="AI187" i="151"/>
  <c r="AV187" i="151"/>
  <c r="AW273" i="151"/>
  <c r="AV273" i="151"/>
  <c r="AN273" i="151"/>
  <c r="AM273" i="151"/>
  <c r="AZ273" i="151"/>
  <c r="AL273" i="151"/>
  <c r="AK273" i="151"/>
  <c r="AJ273" i="151"/>
  <c r="BA273" i="151" s="1"/>
  <c r="AX273" i="151"/>
  <c r="AY273" i="151"/>
  <c r="AO273" i="151"/>
  <c r="AX275" i="151"/>
  <c r="AW275" i="151"/>
  <c r="AV275" i="151"/>
  <c r="AO275" i="151"/>
  <c r="AN275" i="151"/>
  <c r="AL275" i="151"/>
  <c r="AK275" i="151"/>
  <c r="AJ275" i="151"/>
  <c r="BA275" i="151" s="1"/>
  <c r="AZ275" i="151"/>
  <c r="AY275" i="151"/>
  <c r="AM275" i="151"/>
  <c r="AY113" i="151"/>
  <c r="AW113" i="151"/>
  <c r="AV113" i="151"/>
  <c r="AN113" i="151"/>
  <c r="AM113" i="151"/>
  <c r="AL113" i="151"/>
  <c r="AK113" i="151"/>
  <c r="AJ113" i="151"/>
  <c r="BA113" i="151" s="1"/>
  <c r="AX113" i="151"/>
  <c r="AY33" i="151"/>
  <c r="AX33" i="151"/>
  <c r="AV40" i="151"/>
  <c r="AM43" i="151"/>
  <c r="AL45" i="151"/>
  <c r="AK47" i="151"/>
  <c r="AK49" i="151"/>
  <c r="AL51" i="151"/>
  <c r="AM53" i="151"/>
  <c r="AM55" i="151"/>
  <c r="AM56" i="151"/>
  <c r="AK130" i="151"/>
  <c r="BA189" i="151"/>
  <c r="AN43" i="151"/>
  <c r="AM45" i="151"/>
  <c r="AL47" i="151"/>
  <c r="AL49" i="151"/>
  <c r="AM51" i="151"/>
  <c r="AN55" i="151"/>
  <c r="AJ55" i="151"/>
  <c r="BA55" i="151" s="1"/>
  <c r="AN24" i="151"/>
  <c r="AM24" i="151"/>
  <c r="AL24" i="151"/>
  <c r="AK24" i="151"/>
  <c r="AJ24" i="151"/>
  <c r="BA24" i="151" s="1"/>
  <c r="AH28" i="151"/>
  <c r="AO28" i="151" s="1"/>
  <c r="AX35" i="151"/>
  <c r="AN45" i="151"/>
  <c r="AM47" i="151"/>
  <c r="AM49" i="151"/>
  <c r="AX64" i="151"/>
  <c r="AW64" i="151"/>
  <c r="AV64" i="151"/>
  <c r="AN64" i="151"/>
  <c r="AL64" i="151"/>
  <c r="AK64" i="151"/>
  <c r="AJ64" i="151"/>
  <c r="BA64" i="151" s="1"/>
  <c r="AY64" i="151"/>
  <c r="AY102" i="151"/>
  <c r="AX102" i="151"/>
  <c r="AW102" i="151"/>
  <c r="AV102" i="151"/>
  <c r="AN102" i="151"/>
  <c r="AM102" i="151"/>
  <c r="AL102" i="151"/>
  <c r="AK102" i="151"/>
  <c r="AJ102" i="151"/>
  <c r="BA102" i="151" s="1"/>
  <c r="AH24" i="151"/>
  <c r="AO24" i="151" s="1"/>
  <c r="AN47" i="151"/>
  <c r="AV71" i="151"/>
  <c r="BA127" i="151"/>
  <c r="AL41" i="151"/>
  <c r="AV42" i="151"/>
  <c r="AI128" i="151"/>
  <c r="AV128" i="151"/>
  <c r="AV32" i="151"/>
  <c r="AV43" i="151"/>
  <c r="AJ33" i="151"/>
  <c r="BA33" i="151" s="1"/>
  <c r="AW43" i="151"/>
  <c r="AV45" i="151"/>
  <c r="AV46" i="151"/>
  <c r="AV48" i="151"/>
  <c r="AV49" i="151"/>
  <c r="AW51" i="151"/>
  <c r="AH114" i="151"/>
  <c r="AO114" i="151" s="1"/>
  <c r="AH167" i="151"/>
  <c r="AI67" i="151"/>
  <c r="AV67" i="151"/>
  <c r="AY41" i="151"/>
  <c r="AX41" i="151"/>
  <c r="AX76" i="151"/>
  <c r="AW76" i="151"/>
  <c r="AV76" i="151"/>
  <c r="AN76" i="151"/>
  <c r="AM76" i="151"/>
  <c r="AL76" i="151"/>
  <c r="AK76" i="151"/>
  <c r="AJ76" i="151"/>
  <c r="BA76" i="151" s="1"/>
  <c r="AY76" i="151"/>
  <c r="AX14" i="151"/>
  <c r="AW14" i="151"/>
  <c r="AV14" i="151"/>
  <c r="AO14" i="151"/>
  <c r="AM14" i="151"/>
  <c r="AK33" i="151"/>
  <c r="AY37" i="151"/>
  <c r="AX37" i="151"/>
  <c r="AW45" i="151"/>
  <c r="AV47" i="151"/>
  <c r="AW49" i="151"/>
  <c r="AV55" i="151"/>
  <c r="AV170" i="151"/>
  <c r="AI170" i="151"/>
  <c r="AJ41" i="151"/>
  <c r="BA41" i="151" s="1"/>
  <c r="AL33" i="151"/>
  <c r="AW47" i="151"/>
  <c r="AW55" i="151"/>
  <c r="AI93" i="151"/>
  <c r="AV93" i="151"/>
  <c r="AN100" i="151"/>
  <c r="AM100" i="151"/>
  <c r="AL100" i="151"/>
  <c r="AK100" i="151"/>
  <c r="AJ100" i="151"/>
  <c r="BA100" i="151" s="1"/>
  <c r="AY100" i="151"/>
  <c r="AX100" i="151"/>
  <c r="AW100" i="151"/>
  <c r="AM33" i="151"/>
  <c r="AX55" i="151"/>
  <c r="AI63" i="151"/>
  <c r="AT111" i="151"/>
  <c r="AZ111" i="151" s="1"/>
  <c r="AV112" i="151"/>
  <c r="BK17" i="151"/>
  <c r="CR16" i="151" a="1"/>
  <c r="CR16" i="151" s="1"/>
  <c r="CT16" i="151" s="1"/>
  <c r="AN16" i="151"/>
  <c r="AM16" i="151"/>
  <c r="AL16" i="151"/>
  <c r="AJ16" i="151"/>
  <c r="BA16" i="151" s="1"/>
  <c r="AW53" i="151"/>
  <c r="AV16" i="151"/>
  <c r="AN33" i="151"/>
  <c r="AM64" i="151"/>
  <c r="AH153" i="151"/>
  <c r="AO153" i="151" s="1"/>
  <c r="AV28" i="151"/>
  <c r="AJ35" i="151"/>
  <c r="BA35" i="151" s="1"/>
  <c r="AN18" i="151"/>
  <c r="AM18" i="151"/>
  <c r="AL18" i="151"/>
  <c r="AK18" i="151"/>
  <c r="AJ18" i="151"/>
  <c r="BA18" i="151" s="1"/>
  <c r="AI29" i="151"/>
  <c r="AK35" i="151"/>
  <c r="AY39" i="151"/>
  <c r="AX39" i="151"/>
  <c r="BA104" i="151"/>
  <c r="AW41" i="151"/>
  <c r="AX16" i="151"/>
  <c r="AV24" i="151"/>
  <c r="AY16" i="151"/>
  <c r="AW20" i="151"/>
  <c r="AW24" i="151"/>
  <c r="AX28" i="151"/>
  <c r="AL35" i="151"/>
  <c r="AX86" i="151"/>
  <c r="AW86" i="151"/>
  <c r="AV86" i="151"/>
  <c r="AN86" i="151"/>
  <c r="AM86" i="151"/>
  <c r="AL86" i="151"/>
  <c r="AK86" i="151"/>
  <c r="AJ86" i="151"/>
  <c r="BA86" i="151" s="1"/>
  <c r="AY86" i="151"/>
  <c r="AI106" i="151"/>
  <c r="AV106" i="151"/>
  <c r="BA324" i="151"/>
  <c r="BA316" i="151"/>
  <c r="BA308" i="151"/>
  <c r="BA300" i="151"/>
  <c r="BA292" i="151"/>
  <c r="BA284" i="151"/>
  <c r="BA276" i="151"/>
  <c r="BA268" i="151"/>
  <c r="BA329" i="151"/>
  <c r="BA321" i="151"/>
  <c r="BA260" i="151"/>
  <c r="BA252" i="151"/>
  <c r="BA155" i="151"/>
  <c r="BA163" i="151"/>
  <c r="BA313" i="151"/>
  <c r="BA171" i="151"/>
  <c r="BA244" i="151"/>
  <c r="BA179" i="151"/>
  <c r="BA297" i="151"/>
  <c r="AV44" i="151"/>
  <c r="AV50" i="151"/>
  <c r="AW16" i="151"/>
  <c r="AV20" i="151"/>
  <c r="AW28" i="151"/>
  <c r="AK14" i="151"/>
  <c r="AL14" i="151"/>
  <c r="AX20" i="151"/>
  <c r="AN22" i="151"/>
  <c r="AM22" i="151"/>
  <c r="AL22" i="151"/>
  <c r="AK22" i="151"/>
  <c r="AJ22" i="151"/>
  <c r="BA22" i="151" s="1"/>
  <c r="AX24" i="151"/>
  <c r="AN26" i="151"/>
  <c r="AM26" i="151"/>
  <c r="AK26" i="151"/>
  <c r="AL26" i="151"/>
  <c r="AJ26" i="151"/>
  <c r="BA26" i="151" s="1"/>
  <c r="AY28" i="151"/>
  <c r="AM35" i="151"/>
  <c r="AV165" i="151"/>
  <c r="AX60" i="151"/>
  <c r="AW60" i="151"/>
  <c r="AV60" i="151"/>
  <c r="AN60" i="151"/>
  <c r="AL60" i="151"/>
  <c r="AK60" i="151"/>
  <c r="AJ60" i="151"/>
  <c r="BA60" i="151" s="1"/>
  <c r="AT105" i="151"/>
  <c r="AZ105" i="151" s="1"/>
  <c r="AH130" i="151"/>
  <c r="AO130" i="151" s="1"/>
  <c r="AW207" i="151"/>
  <c r="AO207" i="151"/>
  <c r="AN207" i="151"/>
  <c r="AM207" i="151"/>
  <c r="AL207" i="151"/>
  <c r="AK207" i="151"/>
  <c r="AJ207" i="151"/>
  <c r="BA207" i="151" s="1"/>
  <c r="AZ207" i="151"/>
  <c r="AY207" i="151"/>
  <c r="AX207" i="151"/>
  <c r="AV207" i="151"/>
  <c r="AW213" i="151"/>
  <c r="AN213" i="151"/>
  <c r="AY213" i="151"/>
  <c r="AX213" i="151"/>
  <c r="AV213" i="151"/>
  <c r="AO213" i="151"/>
  <c r="AM213" i="151"/>
  <c r="AL213" i="151"/>
  <c r="AK213" i="151"/>
  <c r="AZ213" i="151"/>
  <c r="AJ213" i="151"/>
  <c r="BA213" i="151" s="1"/>
  <c r="AJ139" i="151"/>
  <c r="BA139" i="151" s="1"/>
  <c r="AZ139" i="151"/>
  <c r="AY139" i="151"/>
  <c r="AX139" i="151"/>
  <c r="AW139" i="151"/>
  <c r="AV139" i="151"/>
  <c r="AN139" i="151"/>
  <c r="AM139" i="151"/>
  <c r="AL139" i="151"/>
  <c r="AK139" i="151"/>
  <c r="AY181" i="151"/>
  <c r="AX181" i="151"/>
  <c r="AW181" i="151"/>
  <c r="AV181" i="151"/>
  <c r="AO181" i="151"/>
  <c r="AN181" i="151"/>
  <c r="AM181" i="151"/>
  <c r="AK181" i="151"/>
  <c r="AJ181" i="151"/>
  <c r="BA181" i="151" s="1"/>
  <c r="AZ181" i="151"/>
  <c r="AY301" i="151"/>
  <c r="AX301" i="151"/>
  <c r="AW301" i="151"/>
  <c r="AN301" i="151"/>
  <c r="AM301" i="151"/>
  <c r="AO301" i="151"/>
  <c r="AL301" i="151"/>
  <c r="AK301" i="151"/>
  <c r="AJ301" i="151"/>
  <c r="BA301" i="151" s="1"/>
  <c r="AZ301" i="151"/>
  <c r="AV301" i="151"/>
  <c r="AX70" i="151"/>
  <c r="AW70" i="151"/>
  <c r="AV70" i="151"/>
  <c r="AN70" i="151"/>
  <c r="AM70" i="151"/>
  <c r="AL70" i="151"/>
  <c r="AK70" i="151"/>
  <c r="AJ70" i="151"/>
  <c r="BA70" i="151" s="1"/>
  <c r="AX88" i="151"/>
  <c r="AW88" i="151"/>
  <c r="AV88" i="151"/>
  <c r="AN88" i="151"/>
  <c r="AM88" i="151"/>
  <c r="AL88" i="151"/>
  <c r="AK88" i="151"/>
  <c r="AJ88" i="151"/>
  <c r="BA88" i="151" s="1"/>
  <c r="AV110" i="151"/>
  <c r="AI110" i="151"/>
  <c r="AT142" i="151"/>
  <c r="AZ142" i="151" s="1"/>
  <c r="BA216" i="151"/>
  <c r="AX54" i="151"/>
  <c r="AW54" i="151"/>
  <c r="AV54" i="151"/>
  <c r="AN54" i="151"/>
  <c r="AL54" i="151"/>
  <c r="BA249" i="151"/>
  <c r="AX90" i="151"/>
  <c r="AW90" i="151"/>
  <c r="AV90" i="151"/>
  <c r="AN90" i="151"/>
  <c r="AM90" i="151"/>
  <c r="AL90" i="151"/>
  <c r="AK90" i="151"/>
  <c r="AJ90" i="151"/>
  <c r="BA90" i="151" s="1"/>
  <c r="AY97" i="151"/>
  <c r="AX97" i="151"/>
  <c r="AW97" i="151"/>
  <c r="AV97" i="151"/>
  <c r="AN97" i="151"/>
  <c r="AM97" i="151"/>
  <c r="AL97" i="151"/>
  <c r="AK97" i="151"/>
  <c r="AJ97" i="151"/>
  <c r="BA97" i="151" s="1"/>
  <c r="AV251" i="151"/>
  <c r="AO251" i="151"/>
  <c r="AN251" i="151"/>
  <c r="AL251" i="151"/>
  <c r="AK251" i="151"/>
  <c r="AJ251" i="151"/>
  <c r="BA251" i="151" s="1"/>
  <c r="AZ251" i="151"/>
  <c r="AY251" i="151"/>
  <c r="AX251" i="151"/>
  <c r="AW251" i="151"/>
  <c r="AM251" i="151"/>
  <c r="AM60" i="151"/>
  <c r="AX66" i="151"/>
  <c r="AW66" i="151"/>
  <c r="AV66" i="151"/>
  <c r="AN66" i="151"/>
  <c r="AL66" i="151"/>
  <c r="AK66" i="151"/>
  <c r="AJ66" i="151"/>
  <c r="BA66" i="151" s="1"/>
  <c r="AI104" i="151"/>
  <c r="AV104" i="151"/>
  <c r="AW152" i="151"/>
  <c r="AV152" i="151"/>
  <c r="AO152" i="151"/>
  <c r="AN152" i="151"/>
  <c r="AM152" i="151"/>
  <c r="AL152" i="151"/>
  <c r="AZ152" i="151"/>
  <c r="AY152" i="151"/>
  <c r="AX152" i="151"/>
  <c r="AK152" i="151"/>
  <c r="AJ152" i="151"/>
  <c r="BA152" i="151" s="1"/>
  <c r="AM201" i="151"/>
  <c r="AV201" i="151"/>
  <c r="AO201" i="151"/>
  <c r="AN201" i="151"/>
  <c r="AL201" i="151"/>
  <c r="AK201" i="151"/>
  <c r="AJ201" i="151"/>
  <c r="BA201" i="151" s="1"/>
  <c r="AZ201" i="151"/>
  <c r="AY201" i="151"/>
  <c r="AX201" i="151"/>
  <c r="AW201" i="151"/>
  <c r="AW150" i="151"/>
  <c r="AL150" i="151"/>
  <c r="AK150" i="151"/>
  <c r="AJ150" i="151"/>
  <c r="BA150" i="151" s="1"/>
  <c r="AZ150" i="151"/>
  <c r="AY150" i="151"/>
  <c r="AX150" i="151"/>
  <c r="AV150" i="151"/>
  <c r="AO150" i="151"/>
  <c r="AN150" i="151"/>
  <c r="AL181" i="151"/>
  <c r="AX80" i="151"/>
  <c r="AW80" i="151"/>
  <c r="AV80" i="151"/>
  <c r="AN80" i="151"/>
  <c r="AM80" i="151"/>
  <c r="AL80" i="151"/>
  <c r="AK80" i="151"/>
  <c r="AJ80" i="151"/>
  <c r="BA80" i="151" s="1"/>
  <c r="AY115" i="151"/>
  <c r="AX115" i="151"/>
  <c r="AW115" i="151"/>
  <c r="AV115" i="151"/>
  <c r="AN115" i="151"/>
  <c r="AM115" i="151"/>
  <c r="AH90" i="151"/>
  <c r="AO90" i="151" s="1"/>
  <c r="AJ147" i="151"/>
  <c r="BA147" i="151" s="1"/>
  <c r="AZ147" i="151"/>
  <c r="AY147" i="151"/>
  <c r="AX147" i="151"/>
  <c r="AW147" i="151"/>
  <c r="AV147" i="151"/>
  <c r="AO147" i="151"/>
  <c r="AN147" i="151"/>
  <c r="AM147" i="151"/>
  <c r="BA178" i="151"/>
  <c r="BA198" i="151"/>
  <c r="AV203" i="151"/>
  <c r="AJ203" i="151"/>
  <c r="BA203" i="151" s="1"/>
  <c r="AZ203" i="151"/>
  <c r="AY203" i="151"/>
  <c r="AX203" i="151"/>
  <c r="AW203" i="151"/>
  <c r="AO203" i="151"/>
  <c r="AN203" i="151"/>
  <c r="AM203" i="151"/>
  <c r="AL203" i="151"/>
  <c r="AK203" i="151"/>
  <c r="BA261" i="151"/>
  <c r="AX58" i="151"/>
  <c r="AW58" i="151"/>
  <c r="AV58" i="151"/>
  <c r="AN58" i="151"/>
  <c r="AL58" i="151"/>
  <c r="AK58" i="151"/>
  <c r="AX62" i="151"/>
  <c r="AW62" i="151"/>
  <c r="AV62" i="151"/>
  <c r="AN62" i="151"/>
  <c r="AL62" i="151"/>
  <c r="AK62" i="151"/>
  <c r="AJ62" i="151"/>
  <c r="BA62" i="151" s="1"/>
  <c r="AX72" i="151"/>
  <c r="AW72" i="151"/>
  <c r="AV72" i="151"/>
  <c r="AN72" i="151"/>
  <c r="AM72" i="151"/>
  <c r="AL72" i="151"/>
  <c r="AK72" i="151"/>
  <c r="AJ72" i="151"/>
  <c r="BA72" i="151" s="1"/>
  <c r="AX92" i="151"/>
  <c r="AW92" i="151"/>
  <c r="AV92" i="151"/>
  <c r="AN92" i="151"/>
  <c r="AM92" i="151"/>
  <c r="AL92" i="151"/>
  <c r="AK92" i="151"/>
  <c r="AJ92" i="151"/>
  <c r="BA92" i="151" s="1"/>
  <c r="AY96" i="151"/>
  <c r="AX96" i="151"/>
  <c r="AW96" i="151"/>
  <c r="AV96" i="151"/>
  <c r="AN96" i="151"/>
  <c r="AJ96" i="151"/>
  <c r="BA96" i="151" s="1"/>
  <c r="AO129" i="151"/>
  <c r="AN129" i="151"/>
  <c r="AM129" i="151"/>
  <c r="AL129" i="151"/>
  <c r="AK129" i="151"/>
  <c r="AJ129" i="151"/>
  <c r="BA129" i="151" s="1"/>
  <c r="AZ129" i="151"/>
  <c r="AY129" i="151"/>
  <c r="AX129" i="151"/>
  <c r="AW129" i="151"/>
  <c r="AV129" i="151"/>
  <c r="AY238" i="151"/>
  <c r="AX238" i="151"/>
  <c r="AW238" i="151"/>
  <c r="AZ238" i="151"/>
  <c r="AV238" i="151"/>
  <c r="AN238" i="151"/>
  <c r="AM238" i="151"/>
  <c r="AL238" i="151"/>
  <c r="AK238" i="151"/>
  <c r="AJ238" i="151"/>
  <c r="BA238" i="151" s="1"/>
  <c r="AZ175" i="151"/>
  <c r="AY175" i="151"/>
  <c r="AX175" i="151"/>
  <c r="AW175" i="151"/>
  <c r="AV175" i="151"/>
  <c r="AN175" i="151"/>
  <c r="AM175" i="151"/>
  <c r="AL175" i="151"/>
  <c r="AJ175" i="151"/>
  <c r="BA175" i="151" s="1"/>
  <c r="AI193" i="151"/>
  <c r="AV193" i="151"/>
  <c r="AY88" i="151"/>
  <c r="AV157" i="151"/>
  <c r="AZ228" i="151"/>
  <c r="AO228" i="151"/>
  <c r="AN228" i="151"/>
  <c r="AJ228" i="151"/>
  <c r="BA228" i="151" s="1"/>
  <c r="AY228" i="151"/>
  <c r="AX228" i="151"/>
  <c r="AW228" i="151"/>
  <c r="AV228" i="151"/>
  <c r="AM228" i="151"/>
  <c r="AL228" i="151"/>
  <c r="AK228" i="151"/>
  <c r="AJ54" i="151"/>
  <c r="BA54" i="151" s="1"/>
  <c r="BA105" i="151"/>
  <c r="BA197" i="151"/>
  <c r="AJ30" i="151"/>
  <c r="BA30" i="151" s="1"/>
  <c r="AJ32" i="151"/>
  <c r="BA32" i="151" s="1"/>
  <c r="AK54" i="151"/>
  <c r="AY70" i="151"/>
  <c r="AX82" i="151"/>
  <c r="AW82" i="151"/>
  <c r="AV82" i="151"/>
  <c r="AN82" i="151"/>
  <c r="AM82" i="151"/>
  <c r="AL82" i="151"/>
  <c r="AK82" i="151"/>
  <c r="AJ82" i="151"/>
  <c r="BA82" i="151" s="1"/>
  <c r="AY94" i="151"/>
  <c r="AX94" i="151"/>
  <c r="AW94" i="151"/>
  <c r="AV94" i="151"/>
  <c r="AN94" i="151"/>
  <c r="AM94" i="151"/>
  <c r="AL94" i="151"/>
  <c r="AK94" i="151"/>
  <c r="AJ94" i="151"/>
  <c r="BA94" i="151" s="1"/>
  <c r="AM150" i="151"/>
  <c r="AK30" i="151"/>
  <c r="AK32" i="151"/>
  <c r="AJ34" i="151"/>
  <c r="BA34" i="151" s="1"/>
  <c r="AJ36" i="151"/>
  <c r="BA36" i="151" s="1"/>
  <c r="AJ38" i="151"/>
  <c r="BA38" i="151" s="1"/>
  <c r="AJ40" i="151"/>
  <c r="BA40" i="151" s="1"/>
  <c r="AJ42" i="151"/>
  <c r="BA42" i="151" s="1"/>
  <c r="AJ44" i="151"/>
  <c r="BA44" i="151" s="1"/>
  <c r="AJ46" i="151"/>
  <c r="BA46" i="151" s="1"/>
  <c r="AJ48" i="151"/>
  <c r="BA48" i="151" s="1"/>
  <c r="AJ50" i="151"/>
  <c r="BA50" i="151" s="1"/>
  <c r="AJ52" i="151"/>
  <c r="BA52" i="151" s="1"/>
  <c r="AM54" i="151"/>
  <c r="AM66" i="151"/>
  <c r="AW138" i="151"/>
  <c r="AV138" i="151"/>
  <c r="AO138" i="151"/>
  <c r="AN138" i="151"/>
  <c r="AM138" i="151"/>
  <c r="AL138" i="151"/>
  <c r="AZ138" i="151"/>
  <c r="AY138" i="151"/>
  <c r="AX138" i="151"/>
  <c r="AK138" i="151"/>
  <c r="AJ138" i="151"/>
  <c r="BA138" i="151" s="1"/>
  <c r="AN180" i="151"/>
  <c r="AO180" i="151"/>
  <c r="AM180" i="151"/>
  <c r="AL180" i="151"/>
  <c r="AK180" i="151"/>
  <c r="AJ180" i="151"/>
  <c r="BA180" i="151" s="1"/>
  <c r="AZ180" i="151"/>
  <c r="AY180" i="151"/>
  <c r="AX180" i="151"/>
  <c r="AW180" i="151"/>
  <c r="AV180" i="151"/>
  <c r="AV190" i="151"/>
  <c r="AI190" i="151"/>
  <c r="AL30" i="151"/>
  <c r="AL32" i="151"/>
  <c r="AK34" i="151"/>
  <c r="AK36" i="151"/>
  <c r="AK38" i="151"/>
  <c r="AK40" i="151"/>
  <c r="AK42" i="151"/>
  <c r="AK44" i="151"/>
  <c r="AK46" i="151"/>
  <c r="AK48" i="151"/>
  <c r="AK50" i="151"/>
  <c r="AK52" i="151"/>
  <c r="AI107" i="151"/>
  <c r="AV107" i="151"/>
  <c r="AV134" i="151"/>
  <c r="BA145" i="151"/>
  <c r="AH175" i="151"/>
  <c r="AO175" i="151" s="1"/>
  <c r="AM30" i="151"/>
  <c r="AM32" i="151"/>
  <c r="AL34" i="151"/>
  <c r="AL36" i="151"/>
  <c r="AL38" i="151"/>
  <c r="AL40" i="151"/>
  <c r="AL42" i="151"/>
  <c r="AL44" i="151"/>
  <c r="AL46" i="151"/>
  <c r="AL48" i="151"/>
  <c r="AL50" i="151"/>
  <c r="AL52" i="151"/>
  <c r="AY90" i="151"/>
  <c r="AJ115" i="151"/>
  <c r="BA115" i="151" s="1"/>
  <c r="AZ123" i="151"/>
  <c r="AY123" i="151"/>
  <c r="AX123" i="151"/>
  <c r="AW123" i="151"/>
  <c r="AV123" i="151"/>
  <c r="AM123" i="151"/>
  <c r="AK123" i="151"/>
  <c r="AJ123" i="151"/>
  <c r="BA123" i="151" s="1"/>
  <c r="AN123" i="151"/>
  <c r="AL123" i="151"/>
  <c r="AK147" i="151"/>
  <c r="AN30" i="151"/>
  <c r="AN32" i="151"/>
  <c r="AM34" i="151"/>
  <c r="AM36" i="151"/>
  <c r="AM38" i="151"/>
  <c r="AM40" i="151"/>
  <c r="AM42" i="151"/>
  <c r="AM44" i="151"/>
  <c r="AM46" i="151"/>
  <c r="AM48" i="151"/>
  <c r="AM50" i="151"/>
  <c r="AM52" i="151"/>
  <c r="AX74" i="151"/>
  <c r="AW74" i="151"/>
  <c r="AV74" i="151"/>
  <c r="AN74" i="151"/>
  <c r="AM74" i="151"/>
  <c r="AL74" i="151"/>
  <c r="AK74" i="151"/>
  <c r="AJ74" i="151"/>
  <c r="BA74" i="151" s="1"/>
  <c r="AK96" i="151"/>
  <c r="AK115" i="151"/>
  <c r="AN34" i="151"/>
  <c r="AN36" i="151"/>
  <c r="AN38" i="151"/>
  <c r="AN40" i="151"/>
  <c r="AN42" i="151"/>
  <c r="AN44" i="151"/>
  <c r="AN46" i="151"/>
  <c r="AN48" i="151"/>
  <c r="AN50" i="151"/>
  <c r="AN52" i="151"/>
  <c r="AJ58" i="151"/>
  <c r="BA58" i="151" s="1"/>
  <c r="AM62" i="151"/>
  <c r="AX68" i="151"/>
  <c r="AW68" i="151"/>
  <c r="AV68" i="151"/>
  <c r="AN68" i="151"/>
  <c r="AL68" i="151"/>
  <c r="AK68" i="151"/>
  <c r="AJ68" i="151"/>
  <c r="BA68" i="151" s="1"/>
  <c r="AL96" i="151"/>
  <c r="AZ114" i="151"/>
  <c r="AY114" i="151"/>
  <c r="AX114" i="151"/>
  <c r="AV114" i="151"/>
  <c r="AW114" i="151"/>
  <c r="AN114" i="151"/>
  <c r="AM114" i="151"/>
  <c r="AL114" i="151"/>
  <c r="AK114" i="151"/>
  <c r="AJ114" i="151"/>
  <c r="BA114" i="151" s="1"/>
  <c r="AL115" i="151"/>
  <c r="AZ153" i="151"/>
  <c r="AY153" i="151"/>
  <c r="AX153" i="151"/>
  <c r="AW153" i="151"/>
  <c r="AV153" i="151"/>
  <c r="AM153" i="151"/>
  <c r="AL153" i="151"/>
  <c r="AK153" i="151"/>
  <c r="AJ153" i="151"/>
  <c r="BA153" i="151" s="1"/>
  <c r="AN153" i="151"/>
  <c r="AO238" i="151"/>
  <c r="AM58" i="151"/>
  <c r="AX84" i="151"/>
  <c r="AW84" i="151"/>
  <c r="AV84" i="151"/>
  <c r="AN84" i="151"/>
  <c r="AM84" i="151"/>
  <c r="AL84" i="151"/>
  <c r="AK84" i="151"/>
  <c r="AJ84" i="151"/>
  <c r="BA84" i="151" s="1"/>
  <c r="AM96" i="151"/>
  <c r="AT106" i="151"/>
  <c r="AZ106" i="151" s="1"/>
  <c r="AY120" i="151"/>
  <c r="AX120" i="151"/>
  <c r="AW120" i="151"/>
  <c r="AV120" i="151"/>
  <c r="AN120" i="151"/>
  <c r="AK120" i="151"/>
  <c r="AJ120" i="151"/>
  <c r="BA120" i="151" s="1"/>
  <c r="AK175" i="151"/>
  <c r="AY119" i="151"/>
  <c r="AX119" i="151"/>
  <c r="AW119" i="151"/>
  <c r="AV119" i="151"/>
  <c r="AL119" i="151"/>
  <c r="AO194" i="151"/>
  <c r="AN194" i="151"/>
  <c r="AM194" i="151"/>
  <c r="AL194" i="151"/>
  <c r="AK194" i="151"/>
  <c r="AJ194" i="151"/>
  <c r="BA194" i="151" s="1"/>
  <c r="AZ194" i="151"/>
  <c r="BA210" i="151"/>
  <c r="BA248" i="151"/>
  <c r="AT133" i="151"/>
  <c r="AZ133" i="151" s="1"/>
  <c r="AO144" i="151"/>
  <c r="AN144" i="151"/>
  <c r="AM144" i="151"/>
  <c r="AL144" i="151"/>
  <c r="AK144" i="151"/>
  <c r="AJ144" i="151"/>
  <c r="BA144" i="151" s="1"/>
  <c r="AZ144" i="151"/>
  <c r="AW166" i="151"/>
  <c r="AO166" i="151"/>
  <c r="AN166" i="151"/>
  <c r="AM166" i="151"/>
  <c r="AL166" i="151"/>
  <c r="AK166" i="151"/>
  <c r="AJ166" i="151"/>
  <c r="BA166" i="151" s="1"/>
  <c r="BA169" i="151"/>
  <c r="AZ298" i="151"/>
  <c r="AY298" i="151"/>
  <c r="AL298" i="151"/>
  <c r="AK298" i="151"/>
  <c r="AJ298" i="151"/>
  <c r="BA298" i="151" s="1"/>
  <c r="AX298" i="151"/>
  <c r="AW298" i="151"/>
  <c r="AV298" i="151"/>
  <c r="AO298" i="151"/>
  <c r="AN298" i="151"/>
  <c r="AM298" i="151"/>
  <c r="BA328" i="151"/>
  <c r="AZ149" i="151"/>
  <c r="AZ168" i="151"/>
  <c r="AY168" i="151"/>
  <c r="AX168" i="151"/>
  <c r="AW168" i="151"/>
  <c r="AV168" i="151"/>
  <c r="AO168" i="151"/>
  <c r="AN168" i="151"/>
  <c r="AM168" i="151"/>
  <c r="BA209" i="151"/>
  <c r="AV227" i="151"/>
  <c r="AO227" i="151"/>
  <c r="AN227" i="151"/>
  <c r="AK227" i="151"/>
  <c r="AJ227" i="151"/>
  <c r="BA227" i="151" s="1"/>
  <c r="AM227" i="151"/>
  <c r="AL227" i="151"/>
  <c r="AY227" i="151"/>
  <c r="BA325" i="151"/>
  <c r="AZ118" i="151"/>
  <c r="AY118" i="151"/>
  <c r="AX118" i="151"/>
  <c r="AW118" i="151"/>
  <c r="AV118" i="151"/>
  <c r="AM118" i="151"/>
  <c r="AZ160" i="151"/>
  <c r="AY160" i="151"/>
  <c r="AX160" i="151"/>
  <c r="AW160" i="151"/>
  <c r="AV160" i="151"/>
  <c r="AO160" i="151"/>
  <c r="AM160" i="151"/>
  <c r="AL160" i="151"/>
  <c r="AK160" i="151"/>
  <c r="AJ160" i="151"/>
  <c r="BA160" i="151" s="1"/>
  <c r="AV192" i="151"/>
  <c r="AN140" i="151"/>
  <c r="AZ140" i="151"/>
  <c r="AY140" i="151"/>
  <c r="AX140" i="151"/>
  <c r="AW140" i="151"/>
  <c r="AO140" i="151"/>
  <c r="AI164" i="151"/>
  <c r="AV164" i="151"/>
  <c r="AW174" i="151"/>
  <c r="AZ174" i="151"/>
  <c r="AY174" i="151"/>
  <c r="AX174" i="151"/>
  <c r="AV174" i="151"/>
  <c r="AN174" i="151"/>
  <c r="AM174" i="151"/>
  <c r="AK174" i="151"/>
  <c r="AJ174" i="151"/>
  <c r="BA174" i="151" s="1"/>
  <c r="AN196" i="151"/>
  <c r="AZ196" i="151"/>
  <c r="AY196" i="151"/>
  <c r="AX196" i="151"/>
  <c r="AW196" i="151"/>
  <c r="AV196" i="151"/>
  <c r="AO196" i="151"/>
  <c r="AM196" i="151"/>
  <c r="AL196" i="151"/>
  <c r="AK196" i="151"/>
  <c r="AJ196" i="151"/>
  <c r="BA196" i="151" s="1"/>
  <c r="AK218" i="151"/>
  <c r="AJ218" i="151"/>
  <c r="BA218" i="151" s="1"/>
  <c r="AV218" i="151"/>
  <c r="AO218" i="151"/>
  <c r="AN218" i="151"/>
  <c r="AM218" i="151"/>
  <c r="AL218" i="151"/>
  <c r="AY237" i="151"/>
  <c r="AX237" i="151"/>
  <c r="AW237" i="151"/>
  <c r="AN237" i="151"/>
  <c r="AO237" i="151"/>
  <c r="AM237" i="151"/>
  <c r="AL237" i="151"/>
  <c r="AK237" i="151"/>
  <c r="AJ237" i="151"/>
  <c r="BA237" i="151" s="1"/>
  <c r="AV243" i="151"/>
  <c r="AO243" i="151"/>
  <c r="AN243" i="151"/>
  <c r="AL243" i="151"/>
  <c r="AK243" i="151"/>
  <c r="AJ243" i="151"/>
  <c r="BA243" i="151" s="1"/>
  <c r="AZ243" i="151"/>
  <c r="AY243" i="151"/>
  <c r="AX243" i="151"/>
  <c r="BA303" i="151"/>
  <c r="AZ146" i="151"/>
  <c r="AY146" i="151"/>
  <c r="AX146" i="151"/>
  <c r="AW146" i="151"/>
  <c r="AV146" i="151"/>
  <c r="AM146" i="151"/>
  <c r="AL146" i="151"/>
  <c r="AK146" i="151"/>
  <c r="AJ146" i="151"/>
  <c r="BA146" i="151" s="1"/>
  <c r="AZ154" i="151"/>
  <c r="AY154" i="151"/>
  <c r="AX154" i="151"/>
  <c r="AW154" i="151"/>
  <c r="AV154" i="151"/>
  <c r="AO154" i="151"/>
  <c r="AN154" i="151"/>
  <c r="AM154" i="151"/>
  <c r="AW182" i="151"/>
  <c r="AZ182" i="151"/>
  <c r="AY182" i="151"/>
  <c r="AX182" i="151"/>
  <c r="AV182" i="151"/>
  <c r="AO182" i="151"/>
  <c r="AN182" i="151"/>
  <c r="AM182" i="151"/>
  <c r="AL182" i="151"/>
  <c r="AK182" i="151"/>
  <c r="AX229" i="151"/>
  <c r="AW229" i="151"/>
  <c r="AN229" i="151"/>
  <c r="AZ229" i="151"/>
  <c r="AY229" i="151"/>
  <c r="AV229" i="151"/>
  <c r="AO229" i="151"/>
  <c r="AM229" i="151"/>
  <c r="AL229" i="151"/>
  <c r="BA257" i="151"/>
  <c r="BA289" i="151"/>
  <c r="BA312" i="151"/>
  <c r="AJ119" i="151"/>
  <c r="BA119" i="151" s="1"/>
  <c r="AW122" i="151"/>
  <c r="AV122" i="151"/>
  <c r="AO122" i="151"/>
  <c r="AN122" i="151"/>
  <c r="AM122" i="151"/>
  <c r="AL122" i="151"/>
  <c r="AV127" i="151"/>
  <c r="AI136" i="151"/>
  <c r="AV136" i="151"/>
  <c r="BA185" i="151"/>
  <c r="BA272" i="151"/>
  <c r="AY285" i="151"/>
  <c r="AX285" i="151"/>
  <c r="AW285" i="151"/>
  <c r="AN285" i="151"/>
  <c r="AM285" i="151"/>
  <c r="AZ285" i="151"/>
  <c r="AV285" i="151"/>
  <c r="AO285" i="151"/>
  <c r="AL285" i="151"/>
  <c r="AZ330" i="151"/>
  <c r="AY330" i="151"/>
  <c r="AN330" i="151"/>
  <c r="AL330" i="151"/>
  <c r="AK330" i="151"/>
  <c r="AJ330" i="151"/>
  <c r="BA330" i="151" s="1"/>
  <c r="AX330" i="151"/>
  <c r="AW330" i="151"/>
  <c r="AV330" i="151"/>
  <c r="AO330" i="151"/>
  <c r="AM330" i="151"/>
  <c r="AK119" i="151"/>
  <c r="AV178" i="151"/>
  <c r="BA215" i="151"/>
  <c r="AZ274" i="151"/>
  <c r="AY274" i="151"/>
  <c r="AL274" i="151"/>
  <c r="AK274" i="151"/>
  <c r="AJ274" i="151"/>
  <c r="BA274" i="151" s="1"/>
  <c r="AX274" i="151"/>
  <c r="AW274" i="151"/>
  <c r="AV274" i="151"/>
  <c r="AO274" i="151"/>
  <c r="AN274" i="151"/>
  <c r="AM274" i="151"/>
  <c r="AM119" i="151"/>
  <c r="AT141" i="151"/>
  <c r="AZ141" i="151" s="1"/>
  <c r="AL157" i="151"/>
  <c r="AK157" i="151"/>
  <c r="AJ157" i="151"/>
  <c r="BA157" i="151" s="1"/>
  <c r="AH174" i="151"/>
  <c r="AO174" i="151" s="1"/>
  <c r="AZ208" i="151"/>
  <c r="AY208" i="151"/>
  <c r="AX208" i="151"/>
  <c r="AW208" i="151"/>
  <c r="AV208" i="151"/>
  <c r="AN208" i="151"/>
  <c r="AM208" i="151"/>
  <c r="AL208" i="151"/>
  <c r="AK208" i="151"/>
  <c r="AJ208" i="151"/>
  <c r="BA208" i="151" s="1"/>
  <c r="AX291" i="151"/>
  <c r="AW291" i="151"/>
  <c r="AV291" i="151"/>
  <c r="AO291" i="151"/>
  <c r="AN291" i="151"/>
  <c r="AL291" i="151"/>
  <c r="AK291" i="151"/>
  <c r="AJ291" i="151"/>
  <c r="BA291" i="151" s="1"/>
  <c r="AZ291" i="151"/>
  <c r="AY291" i="151"/>
  <c r="AM291" i="151"/>
  <c r="AY95" i="151"/>
  <c r="AX95" i="151"/>
  <c r="AW95" i="151"/>
  <c r="AY117" i="151"/>
  <c r="AX117" i="151"/>
  <c r="AW117" i="151"/>
  <c r="AV117" i="151"/>
  <c r="AN117" i="151"/>
  <c r="AN119" i="151"/>
  <c r="AZ131" i="151"/>
  <c r="AY131" i="151"/>
  <c r="AX131" i="151"/>
  <c r="AW131" i="151"/>
  <c r="AV131" i="151"/>
  <c r="AM131" i="151"/>
  <c r="AL131" i="151"/>
  <c r="AK131" i="151"/>
  <c r="AJ131" i="151"/>
  <c r="BA131" i="151" s="1"/>
  <c r="AI186" i="151"/>
  <c r="AV186" i="151"/>
  <c r="AY246" i="151"/>
  <c r="AX246" i="151"/>
  <c r="AW246" i="151"/>
  <c r="AO246" i="151"/>
  <c r="AN246" i="151"/>
  <c r="AM246" i="151"/>
  <c r="AL246" i="151"/>
  <c r="AK246" i="151"/>
  <c r="AJ246" i="151"/>
  <c r="BA246" i="151" s="1"/>
  <c r="BA309" i="151"/>
  <c r="AT119" i="151"/>
  <c r="AZ119" i="151" s="1"/>
  <c r="AV194" i="151"/>
  <c r="BA221" i="151"/>
  <c r="AK234" i="151"/>
  <c r="AJ234" i="151"/>
  <c r="BA234" i="151" s="1"/>
  <c r="AZ234" i="151"/>
  <c r="AY234" i="151"/>
  <c r="AX234" i="151"/>
  <c r="AW234" i="151"/>
  <c r="AV234" i="151"/>
  <c r="AO234" i="151"/>
  <c r="AN234" i="151"/>
  <c r="AM234" i="151"/>
  <c r="AJ302" i="151"/>
  <c r="BA302" i="151" s="1"/>
  <c r="AY302" i="151"/>
  <c r="AX302" i="151"/>
  <c r="AW302" i="151"/>
  <c r="AV302" i="151"/>
  <c r="AM302" i="151"/>
  <c r="AZ302" i="151"/>
  <c r="AO302" i="151"/>
  <c r="AN302" i="151"/>
  <c r="AL302" i="151"/>
  <c r="BA125" i="151"/>
  <c r="AV144" i="151"/>
  <c r="AW194" i="151"/>
  <c r="BA253" i="151"/>
  <c r="AY101" i="151"/>
  <c r="AX101" i="151"/>
  <c r="AW101" i="151"/>
  <c r="AV101" i="151"/>
  <c r="AO101" i="151"/>
  <c r="AW144" i="151"/>
  <c r="AV166" i="151"/>
  <c r="AJ168" i="151"/>
  <c r="BA168" i="151" s="1"/>
  <c r="AX194" i="151"/>
  <c r="AW214" i="151"/>
  <c r="AZ214" i="151"/>
  <c r="AY214" i="151"/>
  <c r="AX214" i="151"/>
  <c r="AV214" i="151"/>
  <c r="AO214" i="151"/>
  <c r="AN214" i="151"/>
  <c r="AM214" i="151"/>
  <c r="AL214" i="151"/>
  <c r="AK214" i="151"/>
  <c r="AW223" i="151"/>
  <c r="AV223" i="151"/>
  <c r="AO223" i="151"/>
  <c r="AN223" i="151"/>
  <c r="AM223" i="151"/>
  <c r="AL223" i="151"/>
  <c r="AK223" i="151"/>
  <c r="AJ223" i="151"/>
  <c r="BA223" i="151" s="1"/>
  <c r="BA112" i="151"/>
  <c r="AJ118" i="151"/>
  <c r="BA118" i="151" s="1"/>
  <c r="AX121" i="151"/>
  <c r="AW121" i="151"/>
  <c r="AV121" i="151"/>
  <c r="AN121" i="151"/>
  <c r="AM121" i="151"/>
  <c r="AJ121" i="151"/>
  <c r="BA121" i="151" s="1"/>
  <c r="AZ124" i="151"/>
  <c r="AY124" i="151"/>
  <c r="AX124" i="151"/>
  <c r="AW124" i="151"/>
  <c r="AV124" i="151"/>
  <c r="AO124" i="151"/>
  <c r="AN124" i="151"/>
  <c r="AN137" i="151"/>
  <c r="AM137" i="151"/>
  <c r="AL137" i="151"/>
  <c r="AK137" i="151"/>
  <c r="AJ137" i="151"/>
  <c r="BA137" i="151" s="1"/>
  <c r="AZ137" i="151"/>
  <c r="AX144" i="151"/>
  <c r="AN160" i="151"/>
  <c r="AX166" i="151"/>
  <c r="AK168" i="151"/>
  <c r="AL174" i="151"/>
  <c r="AY194" i="151"/>
  <c r="AJ140" i="151"/>
  <c r="BA140" i="151" s="1"/>
  <c r="AY144" i="151"/>
  <c r="AO151" i="151"/>
  <c r="AY166" i="151"/>
  <c r="AL168" i="151"/>
  <c r="AM243" i="151"/>
  <c r="BA279" i="151"/>
  <c r="AX299" i="151"/>
  <c r="AW299" i="151"/>
  <c r="AV299" i="151"/>
  <c r="AO299" i="151"/>
  <c r="AN299" i="151"/>
  <c r="AL299" i="151"/>
  <c r="AK299" i="151"/>
  <c r="AJ299" i="151"/>
  <c r="BA299" i="151" s="1"/>
  <c r="AZ299" i="151"/>
  <c r="AY299" i="151"/>
  <c r="AT97" i="151"/>
  <c r="AZ97" i="151" s="1"/>
  <c r="AH98" i="151"/>
  <c r="AO98" i="151" s="1"/>
  <c r="AT103" i="151"/>
  <c r="AZ103" i="151" s="1"/>
  <c r="AL118" i="151"/>
  <c r="AK140" i="151"/>
  <c r="AN146" i="151"/>
  <c r="AJ154" i="151"/>
  <c r="BA154" i="151" s="1"/>
  <c r="BA162" i="151"/>
  <c r="AZ166" i="151"/>
  <c r="AO173" i="151"/>
  <c r="AN173" i="151"/>
  <c r="AM173" i="151"/>
  <c r="AL173" i="151"/>
  <c r="AK173" i="151"/>
  <c r="AJ173" i="151"/>
  <c r="BA173" i="151" s="1"/>
  <c r="BA176" i="151"/>
  <c r="AJ182" i="151"/>
  <c r="BA182" i="151" s="1"/>
  <c r="AJ229" i="151"/>
  <c r="BA229" i="151" s="1"/>
  <c r="AY116" i="151"/>
  <c r="AX116" i="151"/>
  <c r="AW116" i="151"/>
  <c r="AV116" i="151"/>
  <c r="AO116" i="151"/>
  <c r="AN118" i="151"/>
  <c r="AJ122" i="151"/>
  <c r="BA122" i="151" s="1"/>
  <c r="AL140" i="151"/>
  <c r="AO146" i="151"/>
  <c r="AK154" i="151"/>
  <c r="AJ187" i="151"/>
  <c r="BA187" i="151" s="1"/>
  <c r="AO187" i="151"/>
  <c r="AN187" i="151"/>
  <c r="AM187" i="151"/>
  <c r="AL187" i="151"/>
  <c r="AK187" i="151"/>
  <c r="AJ195" i="151"/>
  <c r="BA195" i="151" s="1"/>
  <c r="AX195" i="151"/>
  <c r="AW195" i="151"/>
  <c r="AV195" i="151"/>
  <c r="AO195" i="151"/>
  <c r="AN195" i="151"/>
  <c r="AM195" i="151"/>
  <c r="AL195" i="151"/>
  <c r="BA199" i="151"/>
  <c r="AW227" i="151"/>
  <c r="AK229" i="151"/>
  <c r="AJ285" i="151"/>
  <c r="BA285" i="151" s="1"/>
  <c r="AO118" i="151"/>
  <c r="AK122" i="151"/>
  <c r="AH137" i="151"/>
  <c r="AO137" i="151" s="1"/>
  <c r="AM140" i="151"/>
  <c r="AW145" i="151"/>
  <c r="AV145" i="151"/>
  <c r="AO145" i="151"/>
  <c r="AN145" i="151"/>
  <c r="AM145" i="151"/>
  <c r="AL145" i="151"/>
  <c r="AL154" i="151"/>
  <c r="AN157" i="151"/>
  <c r="AV159" i="151"/>
  <c r="AO159" i="151"/>
  <c r="AN159" i="151"/>
  <c r="AM159" i="151"/>
  <c r="AL159" i="151"/>
  <c r="AK159" i="151"/>
  <c r="AJ159" i="151"/>
  <c r="BA159" i="151" s="1"/>
  <c r="AO208" i="151"/>
  <c r="AX227" i="151"/>
  <c r="AK285" i="151"/>
  <c r="AH151" i="151"/>
  <c r="AO157" i="151"/>
  <c r="AZ167" i="151"/>
  <c r="BA192" i="151"/>
  <c r="AZ227" i="151"/>
  <c r="AY242" i="151"/>
  <c r="AL242" i="151"/>
  <c r="AK242" i="151"/>
  <c r="AJ242" i="151"/>
  <c r="BA242" i="151" s="1"/>
  <c r="AX242" i="151"/>
  <c r="AW242" i="151"/>
  <c r="AV242" i="151"/>
  <c r="AO242" i="151"/>
  <c r="AN242" i="151"/>
  <c r="AM242" i="151"/>
  <c r="BA305" i="151"/>
  <c r="AJ95" i="151"/>
  <c r="BA95" i="151" s="1"/>
  <c r="AT112" i="151"/>
  <c r="AZ112" i="151" s="1"/>
  <c r="AJ117" i="151"/>
  <c r="BA117" i="151" s="1"/>
  <c r="AN131" i="151"/>
  <c r="BA148" i="151"/>
  <c r="AT157" i="151"/>
  <c r="AZ157" i="151" s="1"/>
  <c r="AZ161" i="151"/>
  <c r="AY161" i="151"/>
  <c r="AX161" i="151"/>
  <c r="AW161" i="151"/>
  <c r="AV161" i="151"/>
  <c r="AO161" i="151"/>
  <c r="AN161" i="151"/>
  <c r="AM161" i="151"/>
  <c r="AT185" i="151"/>
  <c r="AZ185" i="151" s="1"/>
  <c r="AZ189" i="151"/>
  <c r="AY189" i="151"/>
  <c r="AX189" i="151"/>
  <c r="AW189" i="151"/>
  <c r="AV189" i="151"/>
  <c r="AO189" i="151"/>
  <c r="AN189" i="151"/>
  <c r="AM189" i="151"/>
  <c r="AL189" i="151"/>
  <c r="AK189" i="151"/>
  <c r="AW218" i="151"/>
  <c r="AV237" i="151"/>
  <c r="BA265" i="151"/>
  <c r="AW267" i="151"/>
  <c r="AV267" i="151"/>
  <c r="AO267" i="151"/>
  <c r="AN267" i="151"/>
  <c r="AL267" i="151"/>
  <c r="AK267" i="151"/>
  <c r="AJ267" i="151"/>
  <c r="BA267" i="151" s="1"/>
  <c r="AZ267" i="151"/>
  <c r="AY267" i="151"/>
  <c r="AX267" i="151"/>
  <c r="AM267" i="151"/>
  <c r="AK302" i="151"/>
  <c r="AY151" i="151"/>
  <c r="AV219" i="151"/>
  <c r="AO219" i="151"/>
  <c r="AN219" i="151"/>
  <c r="AJ219" i="151"/>
  <c r="BA219" i="151" s="1"/>
  <c r="AZ232" i="151"/>
  <c r="AV236" i="151"/>
  <c r="BA239" i="151"/>
  <c r="BA318" i="151"/>
  <c r="BA256" i="151"/>
  <c r="AV259" i="151"/>
  <c r="AO259" i="151"/>
  <c r="AN259" i="151"/>
  <c r="AL259" i="151"/>
  <c r="AK259" i="151"/>
  <c r="AJ259" i="151"/>
  <c r="BA259" i="151" s="1"/>
  <c r="BA264" i="151"/>
  <c r="AW281" i="151"/>
  <c r="AV281" i="151"/>
  <c r="AO281" i="151"/>
  <c r="AN281" i="151"/>
  <c r="AM281" i="151"/>
  <c r="AZ281" i="151"/>
  <c r="AY216" i="151"/>
  <c r="AJ270" i="151"/>
  <c r="BA270" i="151" s="1"/>
  <c r="AY270" i="151"/>
  <c r="AX270" i="151"/>
  <c r="AW270" i="151"/>
  <c r="AM270" i="151"/>
  <c r="BA271" i="151"/>
  <c r="AY277" i="151"/>
  <c r="AX277" i="151"/>
  <c r="AW277" i="151"/>
  <c r="AN277" i="151"/>
  <c r="AM277" i="151"/>
  <c r="BA288" i="151"/>
  <c r="AY149" i="151"/>
  <c r="BA247" i="151"/>
  <c r="BA295" i="151"/>
  <c r="AJ167" i="151"/>
  <c r="BA167" i="151" s="1"/>
  <c r="AJ202" i="151"/>
  <c r="BA202" i="151" s="1"/>
  <c r="AZ212" i="151"/>
  <c r="AN212" i="151"/>
  <c r="AJ212" i="151"/>
  <c r="BA212" i="151" s="1"/>
  <c r="AK219" i="151"/>
  <c r="AV230" i="151"/>
  <c r="AY250" i="151"/>
  <c r="AL250" i="151"/>
  <c r="AK250" i="151"/>
  <c r="AJ250" i="151"/>
  <c r="BA250" i="151" s="1"/>
  <c r="AJ254" i="151"/>
  <c r="BA254" i="151" s="1"/>
  <c r="AY254" i="151"/>
  <c r="AX254" i="151"/>
  <c r="AW254" i="151"/>
  <c r="AM254" i="151"/>
  <c r="BA255" i="151"/>
  <c r="AY266" i="151"/>
  <c r="AL266" i="151"/>
  <c r="AK266" i="151"/>
  <c r="AJ266" i="151"/>
  <c r="BA266" i="151" s="1"/>
  <c r="AJ294" i="151"/>
  <c r="BA294" i="151" s="1"/>
  <c r="AY294" i="151"/>
  <c r="AX294" i="151"/>
  <c r="AW294" i="151"/>
  <c r="AV294" i="151"/>
  <c r="AM294" i="151"/>
  <c r="AZ314" i="151"/>
  <c r="AY314" i="151"/>
  <c r="AN314" i="151"/>
  <c r="AL314" i="151"/>
  <c r="AK314" i="151"/>
  <c r="AJ314" i="151"/>
  <c r="BA314" i="151" s="1"/>
  <c r="AK167" i="151"/>
  <c r="AK202" i="151"/>
  <c r="AL219" i="151"/>
  <c r="AY230" i="151"/>
  <c r="AY258" i="151"/>
  <c r="AL258" i="151"/>
  <c r="AK258" i="151"/>
  <c r="AJ258" i="151"/>
  <c r="BA258" i="151" s="1"/>
  <c r="AJ262" i="151"/>
  <c r="BA262" i="151" s="1"/>
  <c r="AY262" i="151"/>
  <c r="AX262" i="151"/>
  <c r="AW262" i="151"/>
  <c r="AM262" i="151"/>
  <c r="BA263" i="151"/>
  <c r="AL167" i="151"/>
  <c r="AJ188" i="151"/>
  <c r="BA188" i="151" s="1"/>
  <c r="AY198" i="151"/>
  <c r="AL202" i="151"/>
  <c r="AM219" i="151"/>
  <c r="AJ233" i="151"/>
  <c r="BA233" i="151" s="1"/>
  <c r="AM259" i="151"/>
  <c r="AJ281" i="151"/>
  <c r="BA281" i="151" s="1"/>
  <c r="BA327" i="151"/>
  <c r="AL188" i="151"/>
  <c r="AZ236" i="151"/>
  <c r="AO236" i="151"/>
  <c r="AN236" i="151"/>
  <c r="AJ236" i="151"/>
  <c r="BA236" i="151" s="1"/>
  <c r="AX283" i="151"/>
  <c r="AW283" i="151"/>
  <c r="AV283" i="151"/>
  <c r="AO283" i="151"/>
  <c r="AN283" i="151"/>
  <c r="AL283" i="151"/>
  <c r="AK283" i="151"/>
  <c r="AJ283" i="151"/>
  <c r="BA283" i="151" s="1"/>
  <c r="AY307" i="151"/>
  <c r="AX307" i="151"/>
  <c r="AW307" i="151"/>
  <c r="AV307" i="151"/>
  <c r="AO307" i="151"/>
  <c r="AN307" i="151"/>
  <c r="AL307" i="151"/>
  <c r="AK307" i="151"/>
  <c r="AJ307" i="151"/>
  <c r="BA307" i="151" s="1"/>
  <c r="BA311" i="151"/>
  <c r="AO167" i="151"/>
  <c r="AM188" i="151"/>
  <c r="AO202" i="151"/>
  <c r="AN233" i="151"/>
  <c r="AY245" i="151"/>
  <c r="AX245" i="151"/>
  <c r="AW245" i="151"/>
  <c r="AN245" i="151"/>
  <c r="BA304" i="151"/>
  <c r="BA326" i="151"/>
  <c r="AO188" i="151"/>
  <c r="AV211" i="151"/>
  <c r="AJ211" i="151"/>
  <c r="BA211" i="151" s="1"/>
  <c r="AO233" i="151"/>
  <c r="AZ290" i="151"/>
  <c r="AY290" i="151"/>
  <c r="AL290" i="151"/>
  <c r="AK290" i="151"/>
  <c r="AJ290" i="151"/>
  <c r="BA290" i="151" s="1"/>
  <c r="AJ310" i="151"/>
  <c r="BA310" i="151" s="1"/>
  <c r="AY310" i="151"/>
  <c r="AX310" i="151"/>
  <c r="AW310" i="151"/>
  <c r="AV310" i="151"/>
  <c r="AM310" i="151"/>
  <c r="BA320" i="151"/>
  <c r="AX221" i="151"/>
  <c r="AW221" i="151"/>
  <c r="AN221" i="151"/>
  <c r="AJ232" i="151"/>
  <c r="BA232" i="151" s="1"/>
  <c r="AW249" i="151"/>
  <c r="AM249" i="151"/>
  <c r="AZ249" i="151"/>
  <c r="AY269" i="151"/>
  <c r="AX269" i="151"/>
  <c r="AW269" i="151"/>
  <c r="AN269" i="151"/>
  <c r="AM269" i="151"/>
  <c r="AJ277" i="151"/>
  <c r="BA277" i="151" s="1"/>
  <c r="AJ151" i="151"/>
  <c r="BA151" i="151" s="1"/>
  <c r="AW219" i="151"/>
  <c r="AK232" i="151"/>
  <c r="AW257" i="151"/>
  <c r="AM257" i="151"/>
  <c r="AZ257" i="151"/>
  <c r="AW259" i="151"/>
  <c r="AW265" i="151"/>
  <c r="AN265" i="151"/>
  <c r="AM265" i="151"/>
  <c r="AZ265" i="151"/>
  <c r="AK270" i="151"/>
  <c r="AK277" i="151"/>
  <c r="AK151" i="151"/>
  <c r="AJ158" i="151"/>
  <c r="BA158" i="151" s="1"/>
  <c r="AJ165" i="151"/>
  <c r="BA165" i="151" s="1"/>
  <c r="AX219" i="151"/>
  <c r="AK226" i="151"/>
  <c r="AJ226" i="151"/>
  <c r="BA226" i="151" s="1"/>
  <c r="AL232" i="151"/>
  <c r="AY253" i="151"/>
  <c r="AX253" i="151"/>
  <c r="AW253" i="151"/>
  <c r="AN253" i="151"/>
  <c r="AX259" i="151"/>
  <c r="AL270" i="151"/>
  <c r="AL277" i="151"/>
  <c r="BA280" i="151"/>
  <c r="AJ286" i="151"/>
  <c r="BA286" i="151" s="1"/>
  <c r="AY286" i="151"/>
  <c r="AX286" i="151"/>
  <c r="AW286" i="151"/>
  <c r="AM286" i="151"/>
  <c r="BA287" i="151"/>
  <c r="AY293" i="151"/>
  <c r="AX293" i="151"/>
  <c r="AW293" i="151"/>
  <c r="AN293" i="151"/>
  <c r="AM293" i="151"/>
  <c r="AL151" i="151"/>
  <c r="AK158" i="151"/>
  <c r="AK165" i="151"/>
  <c r="AJ172" i="151"/>
  <c r="BA172" i="151" s="1"/>
  <c r="AJ200" i="151"/>
  <c r="BA200" i="151" s="1"/>
  <c r="AJ206" i="151"/>
  <c r="BA206" i="151" s="1"/>
  <c r="AK212" i="151"/>
  <c r="AY219" i="151"/>
  <c r="AJ222" i="151"/>
  <c r="BA222" i="151" s="1"/>
  <c r="AM232" i="151"/>
  <c r="AJ241" i="151"/>
  <c r="BA241" i="151" s="1"/>
  <c r="AM250" i="151"/>
  <c r="AK254" i="151"/>
  <c r="AY259" i="151"/>
  <c r="AY261" i="151"/>
  <c r="AX261" i="151"/>
  <c r="AW261" i="151"/>
  <c r="AN261" i="151"/>
  <c r="AM261" i="151"/>
  <c r="AM266" i="151"/>
  <c r="AN270" i="151"/>
  <c r="AO277" i="151"/>
  <c r="AX281" i="151"/>
  <c r="AK294" i="151"/>
  <c r="AM314" i="151"/>
  <c r="BA317" i="151"/>
  <c r="AJ128" i="151"/>
  <c r="BA128" i="151" s="1"/>
  <c r="AJ136" i="151"/>
  <c r="BA136" i="151" s="1"/>
  <c r="AM151" i="151"/>
  <c r="AL158" i="151"/>
  <c r="AL165" i="151"/>
  <c r="AV167" i="151"/>
  <c r="AK172" i="151"/>
  <c r="AK179" i="151"/>
  <c r="AJ186" i="151"/>
  <c r="BA186" i="151" s="1"/>
  <c r="AJ193" i="151"/>
  <c r="BA193" i="151" s="1"/>
  <c r="AK200" i="151"/>
  <c r="AV202" i="151"/>
  <c r="AK206" i="151"/>
  <c r="AL212" i="151"/>
  <c r="AJ217" i="151"/>
  <c r="BA217" i="151" s="1"/>
  <c r="AZ219" i="151"/>
  <c r="AX230" i="151"/>
  <c r="AW230" i="151"/>
  <c r="AN232" i="151"/>
  <c r="AK241" i="151"/>
  <c r="AN250" i="151"/>
  <c r="AL254" i="151"/>
  <c r="AM258" i="151"/>
  <c r="AZ259" i="151"/>
  <c r="AK262" i="151"/>
  <c r="AN266" i="151"/>
  <c r="AO270" i="151"/>
  <c r="AY281" i="151"/>
  <c r="AL294" i="151"/>
  <c r="AO314" i="151"/>
  <c r="AK128" i="151"/>
  <c r="AK136" i="151"/>
  <c r="AJ143" i="151"/>
  <c r="BA143" i="151" s="1"/>
  <c r="AN151" i="151"/>
  <c r="AM158" i="151"/>
  <c r="AM165" i="151"/>
  <c r="AW167" i="151"/>
  <c r="AL172" i="151"/>
  <c r="AL179" i="151"/>
  <c r="AK186" i="151"/>
  <c r="AV188" i="151"/>
  <c r="AK193" i="151"/>
  <c r="AL200" i="151"/>
  <c r="AW202" i="151"/>
  <c r="AZ204" i="151"/>
  <c r="AN204" i="151"/>
  <c r="AJ204" i="151"/>
  <c r="BA204" i="151" s="1"/>
  <c r="AL206" i="151"/>
  <c r="AM212" i="151"/>
  <c r="AK217" i="151"/>
  <c r="AL222" i="151"/>
  <c r="AV233" i="151"/>
  <c r="AL241" i="151"/>
  <c r="AO250" i="151"/>
  <c r="AN254" i="151"/>
  <c r="AN258" i="151"/>
  <c r="AL262" i="151"/>
  <c r="AO266" i="151"/>
  <c r="AN294" i="151"/>
  <c r="AL128" i="151"/>
  <c r="AL136" i="151"/>
  <c r="AK143" i="151"/>
  <c r="AN158" i="151"/>
  <c r="AN165" i="151"/>
  <c r="AX167" i="151"/>
  <c r="AM172" i="151"/>
  <c r="AM179" i="151"/>
  <c r="AL186" i="151"/>
  <c r="AW188" i="151"/>
  <c r="AL193" i="151"/>
  <c r="AM200" i="151"/>
  <c r="AX202" i="151"/>
  <c r="AM206" i="151"/>
  <c r="AO212" i="151"/>
  <c r="AL217" i="151"/>
  <c r="AM222" i="151"/>
  <c r="AW233" i="151"/>
  <c r="AV235" i="151"/>
  <c r="AO235" i="151"/>
  <c r="AN235" i="151"/>
  <c r="AK235" i="151"/>
  <c r="AJ235" i="151"/>
  <c r="BA235" i="151" s="1"/>
  <c r="AN241" i="151"/>
  <c r="AO254" i="151"/>
  <c r="AO258" i="151"/>
  <c r="AN262" i="151"/>
  <c r="AO294" i="151"/>
  <c r="AM307" i="151"/>
  <c r="AM128" i="151"/>
  <c r="AM136" i="151"/>
  <c r="AL143" i="151"/>
  <c r="AO158" i="151"/>
  <c r="AJ164" i="151"/>
  <c r="BA164" i="151" s="1"/>
  <c r="AY167" i="151"/>
  <c r="AO172" i="151"/>
  <c r="AN179" i="151"/>
  <c r="AM186" i="151"/>
  <c r="AX188" i="151"/>
  <c r="AM193" i="151"/>
  <c r="AN200" i="151"/>
  <c r="AY202" i="151"/>
  <c r="AN206" i="151"/>
  <c r="AN217" i="151"/>
  <c r="AZ220" i="151"/>
  <c r="AN220" i="151"/>
  <c r="AJ220" i="151"/>
  <c r="BA220" i="151" s="1"/>
  <c r="AN222" i="151"/>
  <c r="AJ231" i="151"/>
  <c r="BA231" i="151" s="1"/>
  <c r="AX233" i="151"/>
  <c r="AK236" i="151"/>
  <c r="AO241" i="151"/>
  <c r="AO262" i="151"/>
  <c r="AZ282" i="151"/>
  <c r="AY282" i="151"/>
  <c r="AL282" i="151"/>
  <c r="AK282" i="151"/>
  <c r="AJ282" i="151"/>
  <c r="BA282" i="151" s="1"/>
  <c r="AM283" i="151"/>
  <c r="AZ306" i="151"/>
  <c r="AY306" i="151"/>
  <c r="AL306" i="151"/>
  <c r="AK306" i="151"/>
  <c r="AJ306" i="151"/>
  <c r="BA306" i="151" s="1"/>
  <c r="AK164" i="151"/>
  <c r="AK171" i="151"/>
  <c r="AO179" i="151"/>
  <c r="AY188" i="151"/>
  <c r="AJ205" i="151"/>
  <c r="BA205" i="151" s="1"/>
  <c r="AO206" i="151"/>
  <c r="AO217" i="151"/>
  <c r="AO222" i="151"/>
  <c r="AK231" i="151"/>
  <c r="AY233" i="151"/>
  <c r="AL236" i="151"/>
  <c r="BA240" i="151"/>
  <c r="AJ245" i="151"/>
  <c r="BA245" i="151" s="1"/>
  <c r="AK310" i="151"/>
  <c r="AZ322" i="151"/>
  <c r="AY322" i="151"/>
  <c r="AN322" i="151"/>
  <c r="AL322" i="151"/>
  <c r="AK322" i="151"/>
  <c r="AJ322" i="151"/>
  <c r="BA322" i="151" s="1"/>
  <c r="AL318" i="151"/>
  <c r="AL326" i="151"/>
  <c r="AV272" i="151"/>
  <c r="AV280" i="151"/>
  <c r="AV288" i="151"/>
  <c r="AZ289" i="151"/>
  <c r="AZ297" i="151"/>
  <c r="AZ305" i="151"/>
  <c r="AZ313" i="151"/>
  <c r="AM318" i="151"/>
  <c r="AZ321" i="151"/>
  <c r="AM326" i="151"/>
  <c r="AZ329" i="151"/>
  <c r="AV271" i="151"/>
  <c r="AV279" i="151"/>
  <c r="AV287" i="151"/>
  <c r="AV295" i="151"/>
  <c r="AV303" i="151"/>
  <c r="AM309" i="151"/>
  <c r="AV311" i="151"/>
  <c r="AM317" i="151"/>
  <c r="AV319" i="151"/>
  <c r="AM325" i="151"/>
  <c r="AV327" i="151"/>
  <c r="AW247" i="151"/>
  <c r="AW255" i="151"/>
  <c r="AW263" i="151"/>
  <c r="AW271" i="151"/>
  <c r="AW279" i="151"/>
  <c r="AW287" i="151"/>
  <c r="AW295" i="151"/>
  <c r="AW303" i="151"/>
  <c r="AN309" i="151"/>
  <c r="AW311" i="151"/>
  <c r="AN317" i="151"/>
  <c r="AW319" i="151"/>
  <c r="AN325" i="151"/>
  <c r="AW327" i="151"/>
  <c r="AY287" i="151"/>
  <c r="AY295" i="151"/>
  <c r="AY303" i="151"/>
  <c r="AY311" i="151"/>
  <c r="AY319" i="151"/>
  <c r="AY327" i="151"/>
  <c r="AZ295" i="151"/>
  <c r="AZ303" i="151"/>
  <c r="AZ311" i="151"/>
  <c r="AV318" i="151"/>
  <c r="AZ319" i="151"/>
  <c r="AV326" i="151"/>
  <c r="AZ327" i="151"/>
  <c r="AJ315" i="151"/>
  <c r="BA315" i="151" s="1"/>
  <c r="AW318" i="151"/>
  <c r="AJ323" i="151"/>
  <c r="BA323" i="151" s="1"/>
  <c r="AW326" i="151"/>
  <c r="AK315" i="151"/>
  <c r="AX318" i="151"/>
  <c r="AK323" i="151"/>
  <c r="AX326" i="151"/>
  <c r="AL315" i="151"/>
  <c r="AY318" i="151"/>
  <c r="AL323" i="151"/>
  <c r="AY326" i="151"/>
  <c r="AW309" i="151"/>
  <c r="AN315" i="151"/>
  <c r="AW317" i="151"/>
  <c r="AN323" i="151"/>
  <c r="AW325" i="151"/>
  <c r="AX309" i="151"/>
  <c r="AO315" i="151"/>
  <c r="AX317" i="151"/>
  <c r="AO323" i="151"/>
  <c r="AX325" i="151"/>
  <c r="AM289" i="151"/>
  <c r="AM297" i="151"/>
  <c r="AM305" i="151"/>
  <c r="AM313" i="151"/>
  <c r="AV315" i="151"/>
  <c r="AM321" i="151"/>
  <c r="AV323" i="151"/>
  <c r="AM329" i="151"/>
  <c r="AW315" i="151"/>
  <c r="AW323" i="151"/>
  <c r="AX315" i="151"/>
  <c r="AX323" i="151"/>
  <c r="AL263" i="151"/>
  <c r="AL271" i="151"/>
  <c r="AL279" i="151"/>
  <c r="AL287" i="151"/>
  <c r="AL295" i="151"/>
  <c r="AL303" i="151"/>
  <c r="AL311" i="151"/>
  <c r="AL319" i="151"/>
  <c r="AL327" i="151"/>
  <c r="AM295" i="151"/>
  <c r="AV297" i="151"/>
  <c r="AM303" i="151"/>
  <c r="AV305" i="151"/>
  <c r="AM311" i="151"/>
  <c r="AV313" i="151"/>
  <c r="AM319" i="151"/>
  <c r="AV321" i="151"/>
  <c r="AM327" i="151"/>
  <c r="AV329" i="151"/>
  <c r="BM102" i="155" l="1"/>
  <c r="BM102" i="158"/>
  <c r="BM102" i="156"/>
  <c r="BM102" i="157"/>
  <c r="BO23" i="158"/>
  <c r="BQ23" i="158" s="1"/>
  <c r="BR25" i="158" a="1"/>
  <c r="BR25" i="158" s="1"/>
  <c r="BU25" i="158" s="1"/>
  <c r="BK26" i="158"/>
  <c r="CR25" i="158" a="1"/>
  <c r="CR25" i="158" s="1"/>
  <c r="CT25" i="158" s="1"/>
  <c r="BJ25" i="158"/>
  <c r="BN24" i="158"/>
  <c r="BP24" i="158" s="1"/>
  <c r="BL24" i="158"/>
  <c r="BJ23" i="157"/>
  <c r="BL22" i="157"/>
  <c r="BN22" i="157"/>
  <c r="BP22" i="157" s="1"/>
  <c r="BO21" i="157"/>
  <c r="BQ21" i="157" s="1"/>
  <c r="BK25" i="157"/>
  <c r="CR24" i="157" a="1"/>
  <c r="CR24" i="157" s="1"/>
  <c r="CT24" i="157" s="1"/>
  <c r="BR24" i="157" a="1"/>
  <c r="BR24" i="157" s="1"/>
  <c r="BU24" i="157" s="1"/>
  <c r="BN22" i="156"/>
  <c r="BP22" i="156" s="1"/>
  <c r="BJ23" i="156"/>
  <c r="BL22" i="156"/>
  <c r="BO21" i="156"/>
  <c r="BQ21" i="156" s="1"/>
  <c r="BR24" i="156" a="1"/>
  <c r="BR24" i="156" s="1"/>
  <c r="BU24" i="156" s="1"/>
  <c r="CR24" i="156" a="1"/>
  <c r="CR24" i="156" s="1"/>
  <c r="CT24" i="156" s="1"/>
  <c r="BK25" i="156"/>
  <c r="D26" i="1"/>
  <c r="E25" i="1"/>
  <c r="BK22" i="155"/>
  <c r="CQ21" i="155" a="1"/>
  <c r="CQ21" i="155" s="1"/>
  <c r="CS21" i="155" s="1"/>
  <c r="BR21" i="155" a="1"/>
  <c r="BR21" i="155" s="1"/>
  <c r="BU21" i="155" s="1"/>
  <c r="BJ22" i="155"/>
  <c r="BL21" i="155"/>
  <c r="U91" i="20"/>
  <c r="P91" i="20"/>
  <c r="W91" i="20"/>
  <c r="V91" i="20"/>
  <c r="S91" i="20"/>
  <c r="T91" i="20" s="1"/>
  <c r="N91" i="20"/>
  <c r="BM102" i="152"/>
  <c r="BM102" i="151"/>
  <c r="O92" i="20"/>
  <c r="L92" i="20"/>
  <c r="M92" i="20" s="1"/>
  <c r="Q92" i="20"/>
  <c r="R92" i="20" s="1"/>
  <c r="J93" i="20"/>
  <c r="BK109" i="152"/>
  <c r="BR108" i="152" a="1"/>
  <c r="BR108" i="152" s="1"/>
  <c r="BU108" i="152" s="1"/>
  <c r="CQ108" i="152" a="1"/>
  <c r="CQ108" i="152" s="1"/>
  <c r="CS108" i="152" s="1"/>
  <c r="CQ19" i="152" a="1"/>
  <c r="CQ19" i="152" s="1"/>
  <c r="CS19" i="152" s="1"/>
  <c r="BR19" i="152" a="1"/>
  <c r="BR19" i="152" s="1"/>
  <c r="BU19" i="152" s="1"/>
  <c r="BK20" i="152"/>
  <c r="BL17" i="152"/>
  <c r="BJ18" i="152"/>
  <c r="A25" i="1"/>
  <c r="BO15" i="151"/>
  <c r="BQ15" i="151" s="1"/>
  <c r="BO14" i="151"/>
  <c r="BQ14" i="151" s="1"/>
  <c r="CR17" i="151" a="1"/>
  <c r="CR17" i="151" s="1"/>
  <c r="CT17" i="151" s="1"/>
  <c r="BK18" i="151"/>
  <c r="BJ17" i="151"/>
  <c r="BL16" i="151"/>
  <c r="BN16" i="151"/>
  <c r="BP16" i="151" s="1"/>
  <c r="BM103" i="155" l="1"/>
  <c r="BM103" i="158"/>
  <c r="BM103" i="157"/>
  <c r="BM103" i="156"/>
  <c r="BO24" i="158"/>
  <c r="BQ24" i="158" s="1"/>
  <c r="BN25" i="158"/>
  <c r="BP25" i="158" s="1"/>
  <c r="BL25" i="158"/>
  <c r="BJ26" i="158"/>
  <c r="BR26" i="158" a="1"/>
  <c r="BR26" i="158" s="1"/>
  <c r="BU26" i="158" s="1"/>
  <c r="BK27" i="158"/>
  <c r="CR26" i="158" a="1"/>
  <c r="CR26" i="158" s="1"/>
  <c r="CT26" i="158" s="1"/>
  <c r="BO22" i="157"/>
  <c r="BQ22" i="157" s="1"/>
  <c r="BR25" i="157" a="1"/>
  <c r="BR25" i="157" s="1"/>
  <c r="BU25" i="157" s="1"/>
  <c r="BK26" i="157"/>
  <c r="CR25" i="157" a="1"/>
  <c r="CR25" i="157" s="1"/>
  <c r="CT25" i="157" s="1"/>
  <c r="BN23" i="157"/>
  <c r="BP23" i="157" s="1"/>
  <c r="BL23" i="157"/>
  <c r="BJ24" i="157"/>
  <c r="BO22" i="156"/>
  <c r="BQ22" i="156" s="1"/>
  <c r="BJ24" i="156"/>
  <c r="BN23" i="156"/>
  <c r="BP23" i="156" s="1"/>
  <c r="BL23" i="156"/>
  <c r="CR25" i="156" a="1"/>
  <c r="CR25" i="156" s="1"/>
  <c r="CT25" i="156" s="1"/>
  <c r="BR25" i="156" a="1"/>
  <c r="BR25" i="156" s="1"/>
  <c r="BU25" i="156" s="1"/>
  <c r="BK26" i="156"/>
  <c r="D27" i="1"/>
  <c r="E26" i="1"/>
  <c r="BL22" i="155"/>
  <c r="BJ23" i="155"/>
  <c r="BR22" i="155" a="1"/>
  <c r="BR22" i="155" s="1"/>
  <c r="BU22" i="155" s="1"/>
  <c r="BK23" i="155"/>
  <c r="CQ22" i="155" a="1"/>
  <c r="CQ22" i="155" s="1"/>
  <c r="CS22" i="155" s="1"/>
  <c r="J94" i="20"/>
  <c r="L93" i="20"/>
  <c r="M93" i="20" s="1"/>
  <c r="BM104" i="155" s="1"/>
  <c r="Q93" i="20"/>
  <c r="R93" i="20" s="1"/>
  <c r="O93" i="20"/>
  <c r="U92" i="20"/>
  <c r="P92" i="20"/>
  <c r="V92" i="20"/>
  <c r="S92" i="20"/>
  <c r="T92" i="20" s="1"/>
  <c r="N92" i="20"/>
  <c r="W92" i="20"/>
  <c r="BM103" i="152"/>
  <c r="BM103" i="151"/>
  <c r="BR109" i="152" a="1"/>
  <c r="BR109" i="152" s="1"/>
  <c r="BU109" i="152" s="1"/>
  <c r="CQ109" i="152" a="1"/>
  <c r="CQ109" i="152" s="1"/>
  <c r="CS109" i="152" s="1"/>
  <c r="BK110" i="152"/>
  <c r="BJ19" i="152"/>
  <c r="BL18" i="152"/>
  <c r="BK21" i="152"/>
  <c r="CQ20" i="152" a="1"/>
  <c r="CQ20" i="152" s="1"/>
  <c r="CS20" i="152" s="1"/>
  <c r="BR20" i="152" a="1"/>
  <c r="BR20" i="152" s="1"/>
  <c r="BU20" i="152" s="1"/>
  <c r="A26" i="1"/>
  <c r="BO16" i="151"/>
  <c r="BQ16" i="151" s="1"/>
  <c r="BN17" i="151"/>
  <c r="BP17" i="151" s="1"/>
  <c r="BL17" i="151"/>
  <c r="BJ18" i="151"/>
  <c r="BK19" i="151"/>
  <c r="CR18" i="151" a="1"/>
  <c r="CR18" i="151" s="1"/>
  <c r="CT18" i="151" s="1"/>
  <c r="BO25" i="158" l="1"/>
  <c r="BQ25" i="158" s="1"/>
  <c r="BR27" i="158" a="1"/>
  <c r="BR27" i="158" s="1"/>
  <c r="BU27" i="158" s="1"/>
  <c r="BK28" i="158"/>
  <c r="CR27" i="158" a="1"/>
  <c r="CR27" i="158" s="1"/>
  <c r="CT27" i="158" s="1"/>
  <c r="BJ27" i="158"/>
  <c r="BN26" i="158"/>
  <c r="BP26" i="158" s="1"/>
  <c r="BL26" i="158"/>
  <c r="BO23" i="157"/>
  <c r="BQ23" i="157" s="1"/>
  <c r="BJ25" i="157"/>
  <c r="BL24" i="157"/>
  <c r="BN24" i="157"/>
  <c r="BP24" i="157" s="1"/>
  <c r="BK27" i="157"/>
  <c r="CR26" i="157" a="1"/>
  <c r="CR26" i="157" s="1"/>
  <c r="CT26" i="157" s="1"/>
  <c r="BR26" i="157" a="1"/>
  <c r="BR26" i="157" s="1"/>
  <c r="BU26" i="157" s="1"/>
  <c r="BO23" i="156"/>
  <c r="BQ23" i="156" s="1"/>
  <c r="BN24" i="156"/>
  <c r="BP24" i="156" s="1"/>
  <c r="BL24" i="156"/>
  <c r="BJ25" i="156"/>
  <c r="CR26" i="156" a="1"/>
  <c r="CR26" i="156" s="1"/>
  <c r="CT26" i="156" s="1"/>
  <c r="BK27" i="156"/>
  <c r="BR26" i="156" a="1"/>
  <c r="BR26" i="156" s="1"/>
  <c r="BU26" i="156" s="1"/>
  <c r="D28" i="1"/>
  <c r="E27" i="1"/>
  <c r="BJ24" i="155"/>
  <c r="BL23" i="155"/>
  <c r="BK24" i="155"/>
  <c r="CQ23" i="155" a="1"/>
  <c r="CQ23" i="155" s="1"/>
  <c r="CS23" i="155" s="1"/>
  <c r="BR23" i="155" a="1"/>
  <c r="BR23" i="155" s="1"/>
  <c r="BU23" i="155" s="1"/>
  <c r="U93" i="20"/>
  <c r="P93" i="20"/>
  <c r="V93" i="20"/>
  <c r="W93" i="20"/>
  <c r="S93" i="20"/>
  <c r="T93" i="20" s="1"/>
  <c r="N93" i="20"/>
  <c r="BM104" i="152"/>
  <c r="L94" i="20"/>
  <c r="M94" i="20" s="1"/>
  <c r="BM105" i="155" s="1"/>
  <c r="Q94" i="20"/>
  <c r="R94" i="20" s="1"/>
  <c r="J95" i="20"/>
  <c r="O94" i="20"/>
  <c r="BK111" i="152"/>
  <c r="BR110" i="152" a="1"/>
  <c r="BR110" i="152" s="1"/>
  <c r="BU110" i="152" s="1"/>
  <c r="CQ110" i="152" a="1"/>
  <c r="CQ110" i="152" s="1"/>
  <c r="CS110" i="152" s="1"/>
  <c r="BR21" i="152" a="1"/>
  <c r="BR21" i="152" s="1"/>
  <c r="BU21" i="152" s="1"/>
  <c r="CQ21" i="152" a="1"/>
  <c r="CQ21" i="152" s="1"/>
  <c r="CS21" i="152" s="1"/>
  <c r="BK22" i="152"/>
  <c r="BL19" i="152"/>
  <c r="BJ20" i="152"/>
  <c r="A27" i="1"/>
  <c r="BO17" i="151"/>
  <c r="BQ17" i="151" s="1"/>
  <c r="CR19" i="151" a="1"/>
  <c r="CR19" i="151" s="1"/>
  <c r="CT19" i="151" s="1"/>
  <c r="BK20" i="151"/>
  <c r="BJ19" i="151"/>
  <c r="BN18" i="151"/>
  <c r="BP18" i="151" s="1"/>
  <c r="BL18" i="151"/>
  <c r="BO26" i="158" l="1"/>
  <c r="BQ26" i="158" s="1"/>
  <c r="BN27" i="158"/>
  <c r="BP27" i="158" s="1"/>
  <c r="BL27" i="158"/>
  <c r="BJ28" i="158"/>
  <c r="BK29" i="158"/>
  <c r="CR28" i="158" a="1"/>
  <c r="CR28" i="158" s="1"/>
  <c r="CT28" i="158" s="1"/>
  <c r="BR28" i="158" a="1"/>
  <c r="BR28" i="158" s="1"/>
  <c r="BU28" i="158" s="1"/>
  <c r="BR27" i="157" a="1"/>
  <c r="BR27" i="157" s="1"/>
  <c r="BU27" i="157" s="1"/>
  <c r="BK28" i="157"/>
  <c r="CR27" i="157" a="1"/>
  <c r="CR27" i="157" s="1"/>
  <c r="CT27" i="157" s="1"/>
  <c r="BO24" i="157"/>
  <c r="BQ24" i="157" s="1"/>
  <c r="BN25" i="157"/>
  <c r="BP25" i="157" s="1"/>
  <c r="BL25" i="157"/>
  <c r="BJ26" i="157"/>
  <c r="BO24" i="156"/>
  <c r="BQ24" i="156" s="1"/>
  <c r="BL25" i="156"/>
  <c r="BJ26" i="156"/>
  <c r="BN25" i="156"/>
  <c r="BP25" i="156" s="1"/>
  <c r="BK28" i="156"/>
  <c r="CR27" i="156" a="1"/>
  <c r="CR27" i="156" s="1"/>
  <c r="CT27" i="156" s="1"/>
  <c r="BR27" i="156" a="1"/>
  <c r="BR27" i="156" s="1"/>
  <c r="BU27" i="156" s="1"/>
  <c r="D29" i="1"/>
  <c r="E28" i="1"/>
  <c r="BR24" i="155" a="1"/>
  <c r="BR24" i="155" s="1"/>
  <c r="BU24" i="155" s="1"/>
  <c r="BK25" i="155"/>
  <c r="CQ24" i="155" a="1"/>
  <c r="CQ24" i="155" s="1"/>
  <c r="CS24" i="155" s="1"/>
  <c r="BL24" i="155"/>
  <c r="BJ25" i="155"/>
  <c r="P94" i="20"/>
  <c r="U94" i="20"/>
  <c r="J96" i="20"/>
  <c r="L95" i="20"/>
  <c r="M95" i="20" s="1"/>
  <c r="BM106" i="155" s="1"/>
  <c r="Q95" i="20"/>
  <c r="R95" i="20" s="1"/>
  <c r="O95" i="20"/>
  <c r="N94" i="20"/>
  <c r="S94" i="20"/>
  <c r="T94" i="20" s="1"/>
  <c r="W94" i="20"/>
  <c r="V94" i="20"/>
  <c r="BM105" i="152"/>
  <c r="CQ111" i="152" a="1"/>
  <c r="CQ111" i="152" s="1"/>
  <c r="CS111" i="152" s="1"/>
  <c r="BR111" i="152" a="1"/>
  <c r="BR111" i="152" s="1"/>
  <c r="BU111" i="152" s="1"/>
  <c r="BK112" i="152"/>
  <c r="BJ21" i="152"/>
  <c r="BL20" i="152"/>
  <c r="BR22" i="152" a="1"/>
  <c r="BR22" i="152" s="1"/>
  <c r="BU22" i="152" s="1"/>
  <c r="BK23" i="152"/>
  <c r="CQ22" i="152" a="1"/>
  <c r="CQ22" i="152" s="1"/>
  <c r="CS22" i="152" s="1"/>
  <c r="A28" i="1"/>
  <c r="BO18" i="151"/>
  <c r="BQ18" i="151" s="1"/>
  <c r="BN19" i="151"/>
  <c r="BP19" i="151" s="1"/>
  <c r="BL19" i="151"/>
  <c r="BJ20" i="151"/>
  <c r="CR20" i="151" a="1"/>
  <c r="CR20" i="151" s="1"/>
  <c r="CT20" i="151" s="1"/>
  <c r="BK21" i="151"/>
  <c r="BO25" i="157" l="1"/>
  <c r="BQ25" i="157" s="1"/>
  <c r="BO27" i="158"/>
  <c r="BQ27" i="158" s="1"/>
  <c r="BR29" i="158" a="1"/>
  <c r="BR29" i="158" s="1"/>
  <c r="BU29" i="158" s="1"/>
  <c r="BK30" i="158"/>
  <c r="CR29" i="158" a="1"/>
  <c r="CR29" i="158" s="1"/>
  <c r="CT29" i="158" s="1"/>
  <c r="BJ29" i="158"/>
  <c r="BN28" i="158"/>
  <c r="BP28" i="158" s="1"/>
  <c r="BL28" i="158"/>
  <c r="BJ27" i="157"/>
  <c r="BN26" i="157"/>
  <c r="BP26" i="157" s="1"/>
  <c r="BL26" i="157"/>
  <c r="BK29" i="157"/>
  <c r="CR28" i="157" a="1"/>
  <c r="CR28" i="157" s="1"/>
  <c r="CT28" i="157" s="1"/>
  <c r="BR28" i="157" a="1"/>
  <c r="BR28" i="157" s="1"/>
  <c r="BU28" i="157" s="1"/>
  <c r="BL26" i="156"/>
  <c r="BN26" i="156"/>
  <c r="BP26" i="156" s="1"/>
  <c r="BJ27" i="156"/>
  <c r="BO25" i="156"/>
  <c r="BQ25" i="156" s="1"/>
  <c r="CR28" i="156" a="1"/>
  <c r="CR28" i="156" s="1"/>
  <c r="CT28" i="156" s="1"/>
  <c r="BK29" i="156"/>
  <c r="BR28" i="156" a="1"/>
  <c r="BR28" i="156" s="1"/>
  <c r="BU28" i="156" s="1"/>
  <c r="D30" i="1"/>
  <c r="E29" i="1"/>
  <c r="BJ26" i="155"/>
  <c r="BL25" i="155"/>
  <c r="BK26" i="155"/>
  <c r="CQ25" i="155" a="1"/>
  <c r="CQ25" i="155" s="1"/>
  <c r="CS25" i="155" s="1"/>
  <c r="BR25" i="155" a="1"/>
  <c r="BR25" i="155" s="1"/>
  <c r="BU25" i="155" s="1"/>
  <c r="U95" i="20"/>
  <c r="P95" i="20"/>
  <c r="N95" i="20"/>
  <c r="W95" i="20"/>
  <c r="V95" i="20"/>
  <c r="S95" i="20"/>
  <c r="T95" i="20" s="1"/>
  <c r="BM106" i="152"/>
  <c r="O96" i="20"/>
  <c r="Q96" i="20"/>
  <c r="R96" i="20" s="1"/>
  <c r="L96" i="20"/>
  <c r="M96" i="20" s="1"/>
  <c r="BM107" i="155" s="1"/>
  <c r="J97" i="20"/>
  <c r="BK113" i="152"/>
  <c r="CQ112" i="152" a="1"/>
  <c r="CQ112" i="152" s="1"/>
  <c r="CS112" i="152" s="1"/>
  <c r="BR112" i="152" a="1"/>
  <c r="BR112" i="152" s="1"/>
  <c r="BU112" i="152" s="1"/>
  <c r="CQ23" i="152" a="1"/>
  <c r="CQ23" i="152" s="1"/>
  <c r="CS23" i="152" s="1"/>
  <c r="BR23" i="152" a="1"/>
  <c r="BR23" i="152" s="1"/>
  <c r="BU23" i="152" s="1"/>
  <c r="BK24" i="152"/>
  <c r="BL21" i="152"/>
  <c r="BJ22" i="152"/>
  <c r="A29" i="1"/>
  <c r="BO19" i="151"/>
  <c r="BQ19" i="151" s="1"/>
  <c r="CR21" i="151" a="1"/>
  <c r="CR21" i="151" s="1"/>
  <c r="CT21" i="151" s="1"/>
  <c r="BK22" i="151"/>
  <c r="BJ21" i="151"/>
  <c r="BN20" i="151"/>
  <c r="BP20" i="151" s="1"/>
  <c r="BL20" i="151"/>
  <c r="L86" i="20"/>
  <c r="L85" i="20"/>
  <c r="L84" i="20"/>
  <c r="L83" i="20"/>
  <c r="L82" i="20"/>
  <c r="L81" i="20"/>
  <c r="L80" i="20"/>
  <c r="L79" i="20"/>
  <c r="L78" i="20"/>
  <c r="L77" i="20"/>
  <c r="L76" i="20"/>
  <c r="L75" i="20"/>
  <c r="L74" i="20"/>
  <c r="L73" i="20"/>
  <c r="L72" i="20"/>
  <c r="L71" i="20"/>
  <c r="L70" i="20"/>
  <c r="L69" i="20"/>
  <c r="L68" i="20"/>
  <c r="L67" i="20"/>
  <c r="L66" i="20"/>
  <c r="L65" i="20"/>
  <c r="L64" i="20"/>
  <c r="L63" i="20"/>
  <c r="L62" i="20"/>
  <c r="L61" i="20"/>
  <c r="L60" i="20"/>
  <c r="L59" i="20"/>
  <c r="L58" i="20"/>
  <c r="L57" i="20"/>
  <c r="L56" i="20"/>
  <c r="L55" i="20"/>
  <c r="L54" i="20"/>
  <c r="L53" i="20"/>
  <c r="L52" i="20"/>
  <c r="L51" i="20"/>
  <c r="L50" i="20"/>
  <c r="L49" i="20"/>
  <c r="L48" i="20"/>
  <c r="L47" i="20"/>
  <c r="L46" i="20"/>
  <c r="L45" i="20"/>
  <c r="L44" i="20"/>
  <c r="L43" i="20"/>
  <c r="L42" i="20"/>
  <c r="L41" i="20"/>
  <c r="L40" i="20"/>
  <c r="L39" i="20"/>
  <c r="L38" i="20"/>
  <c r="L37" i="20"/>
  <c r="L36" i="20"/>
  <c r="L35" i="20"/>
  <c r="L34" i="20"/>
  <c r="L33" i="20"/>
  <c r="L32" i="20"/>
  <c r="L31" i="20"/>
  <c r="L30" i="20"/>
  <c r="L29" i="20"/>
  <c r="L28" i="20"/>
  <c r="L27" i="20"/>
  <c r="L26" i="20"/>
  <c r="L25" i="20"/>
  <c r="L24" i="20"/>
  <c r="L23" i="20"/>
  <c r="L22" i="20"/>
  <c r="L21" i="20"/>
  <c r="L20" i="20"/>
  <c r="L19" i="20"/>
  <c r="L18" i="20"/>
  <c r="L17" i="20"/>
  <c r="L16" i="20"/>
  <c r="L15" i="20"/>
  <c r="L14" i="20"/>
  <c r="L13" i="20"/>
  <c r="L12" i="20"/>
  <c r="L11" i="20"/>
  <c r="L10" i="20"/>
  <c r="L9" i="20"/>
  <c r="L8" i="20"/>
  <c r="L7" i="20"/>
  <c r="L6" i="20"/>
  <c r="L5" i="20"/>
  <c r="L4" i="20"/>
  <c r="L3" i="20"/>
  <c r="J69" i="20"/>
  <c r="K69" i="20" s="1"/>
  <c r="J68" i="20"/>
  <c r="Q68" i="20" s="1"/>
  <c r="J4" i="20"/>
  <c r="J5" i="20" s="1"/>
  <c r="K3" i="20"/>
  <c r="BO26" i="157" l="1"/>
  <c r="BQ26" i="157" s="1"/>
  <c r="BO28" i="158"/>
  <c r="BQ28" i="158" s="1"/>
  <c r="BN29" i="158"/>
  <c r="BP29" i="158" s="1"/>
  <c r="BL29" i="158"/>
  <c r="BJ30" i="158"/>
  <c r="BK31" i="158"/>
  <c r="CR30" i="158" a="1"/>
  <c r="CR30" i="158" s="1"/>
  <c r="CT30" i="158" s="1"/>
  <c r="BR30" i="158" a="1"/>
  <c r="BR30" i="158" s="1"/>
  <c r="BU30" i="158" s="1"/>
  <c r="BR29" i="157" a="1"/>
  <c r="BR29" i="157" s="1"/>
  <c r="BU29" i="157" s="1"/>
  <c r="BK30" i="157"/>
  <c r="CR29" i="157" a="1"/>
  <c r="CR29" i="157" s="1"/>
  <c r="CT29" i="157" s="1"/>
  <c r="BN27" i="157"/>
  <c r="BP27" i="157" s="1"/>
  <c r="BL27" i="157"/>
  <c r="BJ28" i="157"/>
  <c r="BL27" i="156"/>
  <c r="BN27" i="156"/>
  <c r="BP27" i="156" s="1"/>
  <c r="BJ28" i="156"/>
  <c r="BO26" i="156"/>
  <c r="BQ26" i="156" s="1"/>
  <c r="BK30" i="156"/>
  <c r="CR29" i="156" a="1"/>
  <c r="CR29" i="156" s="1"/>
  <c r="CT29" i="156" s="1"/>
  <c r="BR29" i="156" a="1"/>
  <c r="BR29" i="156" s="1"/>
  <c r="BU29" i="156" s="1"/>
  <c r="D31" i="1"/>
  <c r="E30" i="1"/>
  <c r="M69" i="20"/>
  <c r="BK27" i="155"/>
  <c r="CQ26" i="155" a="1"/>
  <c r="CQ26" i="155" s="1"/>
  <c r="CS26" i="155" s="1"/>
  <c r="BR26" i="155" a="1"/>
  <c r="BR26" i="155" s="1"/>
  <c r="BU26" i="155" s="1"/>
  <c r="BL26" i="155"/>
  <c r="BJ27" i="155"/>
  <c r="P96" i="20"/>
  <c r="U96" i="20"/>
  <c r="L97" i="20"/>
  <c r="M97" i="20" s="1"/>
  <c r="BM108" i="155" s="1"/>
  <c r="J98" i="20"/>
  <c r="Q97" i="20"/>
  <c r="R97" i="20" s="1"/>
  <c r="O97" i="20"/>
  <c r="N96" i="20"/>
  <c r="W96" i="20"/>
  <c r="V96" i="20"/>
  <c r="S96" i="20"/>
  <c r="T96" i="20" s="1"/>
  <c r="BM107" i="152"/>
  <c r="CQ113" i="152" a="1"/>
  <c r="CQ113" i="152" s="1"/>
  <c r="CS113" i="152" s="1"/>
  <c r="BR113" i="152" a="1"/>
  <c r="BR113" i="152" s="1"/>
  <c r="BU113" i="152" s="1"/>
  <c r="BJ23" i="152"/>
  <c r="BL22" i="152"/>
  <c r="BR24" i="152" a="1"/>
  <c r="BR24" i="152" s="1"/>
  <c r="BU24" i="152" s="1"/>
  <c r="BK25" i="152"/>
  <c r="CQ24" i="152" a="1"/>
  <c r="CQ24" i="152" s="1"/>
  <c r="CS24" i="152" s="1"/>
  <c r="M3" i="20"/>
  <c r="A30" i="1"/>
  <c r="BO20" i="151"/>
  <c r="BQ20" i="151" s="1"/>
  <c r="BN21" i="151"/>
  <c r="BP21" i="151" s="1"/>
  <c r="BL21" i="151"/>
  <c r="BJ22" i="151"/>
  <c r="BK23" i="151"/>
  <c r="CR22" i="151" a="1"/>
  <c r="CR22" i="151" s="1"/>
  <c r="CT22" i="151" s="1"/>
  <c r="O69" i="20"/>
  <c r="Q69" i="20"/>
  <c r="R69" i="20" s="1"/>
  <c r="J70" i="20"/>
  <c r="K68" i="20"/>
  <c r="M68" i="20" s="1"/>
  <c r="O68" i="20"/>
  <c r="K4" i="20"/>
  <c r="M4" i="20" s="1"/>
  <c r="J6" i="20"/>
  <c r="K5" i="20"/>
  <c r="M5" i="20" s="1"/>
  <c r="BM16" i="158" l="1"/>
  <c r="BM16" i="156"/>
  <c r="BM16" i="157"/>
  <c r="BM79" i="158"/>
  <c r="BM79" i="157"/>
  <c r="BM79" i="156"/>
  <c r="BM14" i="151"/>
  <c r="BM14" i="158"/>
  <c r="BM14" i="157"/>
  <c r="BM14" i="156"/>
  <c r="BM15" i="158"/>
  <c r="BM15" i="156"/>
  <c r="BM15" i="157"/>
  <c r="BM80" i="158"/>
  <c r="BM80" i="156"/>
  <c r="BM80" i="157"/>
  <c r="BM80" i="151"/>
  <c r="BO27" i="157"/>
  <c r="BQ27" i="157" s="1"/>
  <c r="BO29" i="158"/>
  <c r="BQ29" i="158" s="1"/>
  <c r="BJ31" i="158"/>
  <c r="BN30" i="158"/>
  <c r="BP30" i="158" s="1"/>
  <c r="BL30" i="158"/>
  <c r="BR31" i="158" a="1"/>
  <c r="BR31" i="158" s="1"/>
  <c r="BU31" i="158" s="1"/>
  <c r="BK32" i="158"/>
  <c r="CR31" i="158" a="1"/>
  <c r="CR31" i="158" s="1"/>
  <c r="CT31" i="158" s="1"/>
  <c r="BJ29" i="157"/>
  <c r="BN28" i="157"/>
  <c r="BP28" i="157" s="1"/>
  <c r="BL28" i="157"/>
  <c r="BK31" i="157"/>
  <c r="CR30" i="157" a="1"/>
  <c r="CR30" i="157" s="1"/>
  <c r="CT30" i="157" s="1"/>
  <c r="BR30" i="157" a="1"/>
  <c r="BR30" i="157" s="1"/>
  <c r="BU30" i="157" s="1"/>
  <c r="BL28" i="156"/>
  <c r="BJ29" i="156"/>
  <c r="BN28" i="156"/>
  <c r="BP28" i="156" s="1"/>
  <c r="BO27" i="156"/>
  <c r="BQ27" i="156" s="1"/>
  <c r="BR30" i="156" a="1"/>
  <c r="BR30" i="156" s="1"/>
  <c r="BU30" i="156" s="1"/>
  <c r="CR30" i="156" a="1"/>
  <c r="CR30" i="156" s="1"/>
  <c r="CT30" i="156" s="1"/>
  <c r="BK31" i="156"/>
  <c r="D32" i="1"/>
  <c r="E31" i="1"/>
  <c r="BM14" i="155"/>
  <c r="BM14" i="152"/>
  <c r="BM16" i="155"/>
  <c r="BM16" i="152"/>
  <c r="BM79" i="155"/>
  <c r="BM79" i="152"/>
  <c r="BM15" i="155"/>
  <c r="BM15" i="152"/>
  <c r="BM80" i="155"/>
  <c r="BM80" i="152"/>
  <c r="BJ28" i="155"/>
  <c r="BL27" i="155"/>
  <c r="BK28" i="155"/>
  <c r="CQ27" i="155" a="1"/>
  <c r="CQ27" i="155" s="1"/>
  <c r="CS27" i="155" s="1"/>
  <c r="BR27" i="155" a="1"/>
  <c r="BR27" i="155" s="1"/>
  <c r="BU27" i="155" s="1"/>
  <c r="U97" i="20"/>
  <c r="P97" i="20"/>
  <c r="Q98" i="20"/>
  <c r="R98" i="20" s="1"/>
  <c r="O98" i="20"/>
  <c r="L98" i="20"/>
  <c r="M98" i="20" s="1"/>
  <c r="BM109" i="155" s="1"/>
  <c r="J99" i="20"/>
  <c r="W97" i="20"/>
  <c r="V97" i="20"/>
  <c r="S97" i="20"/>
  <c r="T97" i="20" s="1"/>
  <c r="N97" i="20"/>
  <c r="BM108" i="152"/>
  <c r="BR25" i="152" a="1"/>
  <c r="BR25" i="152" s="1"/>
  <c r="BU25" i="152" s="1"/>
  <c r="BK26" i="152"/>
  <c r="CQ25" i="152" a="1"/>
  <c r="CQ25" i="152" s="1"/>
  <c r="CS25" i="152" s="1"/>
  <c r="BL23" i="152"/>
  <c r="BJ24" i="152"/>
  <c r="BM16" i="151"/>
  <c r="BM15" i="151"/>
  <c r="BM79" i="151"/>
  <c r="A31" i="1"/>
  <c r="CR23" i="151" a="1"/>
  <c r="CR23" i="151" s="1"/>
  <c r="CT23" i="151" s="1"/>
  <c r="BK24" i="151"/>
  <c r="BJ23" i="151"/>
  <c r="BL22" i="151"/>
  <c r="BN22" i="151"/>
  <c r="BP22" i="151" s="1"/>
  <c r="BO21" i="151"/>
  <c r="BQ21" i="151" s="1"/>
  <c r="S69" i="20"/>
  <c r="V68" i="20"/>
  <c r="W68" i="20"/>
  <c r="S68" i="20"/>
  <c r="N4" i="20"/>
  <c r="V69" i="20"/>
  <c r="N69" i="20"/>
  <c r="N5" i="20"/>
  <c r="W69" i="20"/>
  <c r="U68" i="20"/>
  <c r="J71" i="20"/>
  <c r="Q70" i="20"/>
  <c r="R70" i="20" s="1"/>
  <c r="O70" i="20"/>
  <c r="K70" i="20"/>
  <c r="M70" i="20" s="1"/>
  <c r="U69" i="20"/>
  <c r="P69" i="20"/>
  <c r="J7" i="20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K6" i="20"/>
  <c r="M6" i="20" s="1"/>
  <c r="K7" i="20"/>
  <c r="M7" i="20" s="1"/>
  <c r="BM81" i="158" l="1"/>
  <c r="BM81" i="157"/>
  <c r="BM81" i="156"/>
  <c r="BM18" i="158"/>
  <c r="BM18" i="156"/>
  <c r="BM18" i="157"/>
  <c r="BM17" i="158"/>
  <c r="BM17" i="157"/>
  <c r="BM17" i="156"/>
  <c r="BO30" i="158"/>
  <c r="BQ30" i="158" s="1"/>
  <c r="BK33" i="158"/>
  <c r="CR32" i="158" a="1"/>
  <c r="CR32" i="158" s="1"/>
  <c r="CT32" i="158" s="1"/>
  <c r="BR32" i="158" a="1"/>
  <c r="BR32" i="158" s="1"/>
  <c r="BU32" i="158" s="1"/>
  <c r="BN31" i="158"/>
  <c r="BP31" i="158" s="1"/>
  <c r="BL31" i="158"/>
  <c r="BJ32" i="158"/>
  <c r="BO28" i="157"/>
  <c r="BQ28" i="157" s="1"/>
  <c r="BR31" i="157" a="1"/>
  <c r="BR31" i="157" s="1"/>
  <c r="BU31" i="157" s="1"/>
  <c r="BK32" i="157"/>
  <c r="CR31" i="157" a="1"/>
  <c r="CR31" i="157" s="1"/>
  <c r="CT31" i="157" s="1"/>
  <c r="BN29" i="157"/>
  <c r="BP29" i="157" s="1"/>
  <c r="BL29" i="157"/>
  <c r="BJ30" i="157"/>
  <c r="BN29" i="156"/>
  <c r="BP29" i="156" s="1"/>
  <c r="BL29" i="156"/>
  <c r="BJ30" i="156"/>
  <c r="BO28" i="156"/>
  <c r="BQ28" i="156" s="1"/>
  <c r="BK32" i="156"/>
  <c r="CR31" i="156" a="1"/>
  <c r="CR31" i="156" s="1"/>
  <c r="CT31" i="156" s="1"/>
  <c r="BR31" i="156" a="1"/>
  <c r="BR31" i="156" s="1"/>
  <c r="BU31" i="156" s="1"/>
  <c r="D33" i="1"/>
  <c r="E32" i="1"/>
  <c r="BM18" i="155"/>
  <c r="BM18" i="152"/>
  <c r="BM17" i="155"/>
  <c r="BM17" i="152"/>
  <c r="BM81" i="155"/>
  <c r="BM81" i="152"/>
  <c r="BL28" i="155"/>
  <c r="BJ29" i="155"/>
  <c r="BR28" i="155" a="1"/>
  <c r="BR28" i="155" s="1"/>
  <c r="BU28" i="155" s="1"/>
  <c r="BK29" i="155"/>
  <c r="CQ28" i="155" a="1"/>
  <c r="CQ28" i="155" s="1"/>
  <c r="CS28" i="155" s="1"/>
  <c r="W98" i="20"/>
  <c r="N98" i="20"/>
  <c r="V98" i="20"/>
  <c r="S98" i="20"/>
  <c r="T98" i="20" s="1"/>
  <c r="BM109" i="152"/>
  <c r="L99" i="20"/>
  <c r="M99" i="20" s="1"/>
  <c r="BM110" i="155" s="1"/>
  <c r="J100" i="20"/>
  <c r="O99" i="20"/>
  <c r="Q99" i="20"/>
  <c r="R99" i="20" s="1"/>
  <c r="P98" i="20"/>
  <c r="U98" i="20"/>
  <c r="BJ25" i="152"/>
  <c r="BL24" i="152"/>
  <c r="BK27" i="152"/>
  <c r="CQ26" i="152" a="1"/>
  <c r="CQ26" i="152" s="1"/>
  <c r="CS26" i="152" s="1"/>
  <c r="BR26" i="152" a="1"/>
  <c r="BR26" i="152" s="1"/>
  <c r="BU26" i="152" s="1"/>
  <c r="BM17" i="151"/>
  <c r="BM81" i="151"/>
  <c r="BM18" i="151"/>
  <c r="T69" i="20"/>
  <c r="A32" i="1"/>
  <c r="BO22" i="151"/>
  <c r="BQ22" i="151" s="1"/>
  <c r="BN23" i="151"/>
  <c r="BP23" i="151" s="1"/>
  <c r="BL23" i="151"/>
  <c r="BJ24" i="151"/>
  <c r="BK25" i="151"/>
  <c r="CR24" i="151" a="1"/>
  <c r="CR24" i="151" s="1"/>
  <c r="CT24" i="151" s="1"/>
  <c r="N7" i="20"/>
  <c r="N6" i="20"/>
  <c r="V70" i="20"/>
  <c r="N70" i="20"/>
  <c r="W70" i="20"/>
  <c r="S70" i="20"/>
  <c r="T70" i="20" s="1"/>
  <c r="U70" i="20"/>
  <c r="P70" i="20"/>
  <c r="Q71" i="20"/>
  <c r="R71" i="20" s="1"/>
  <c r="O71" i="20"/>
  <c r="J72" i="20"/>
  <c r="M71" i="20"/>
  <c r="K8" i="20"/>
  <c r="M8" i="20" s="1"/>
  <c r="BM19" i="158" l="1"/>
  <c r="BM19" i="156"/>
  <c r="BM19" i="157"/>
  <c r="BM82" i="158"/>
  <c r="BM82" i="157"/>
  <c r="BM82" i="156"/>
  <c r="BJ33" i="158"/>
  <c r="BN32" i="158"/>
  <c r="BP32" i="158" s="1"/>
  <c r="BL32" i="158"/>
  <c r="BO31" i="158"/>
  <c r="BQ31" i="158" s="1"/>
  <c r="BR33" i="158" a="1"/>
  <c r="BR33" i="158" s="1"/>
  <c r="BU33" i="158" s="1"/>
  <c r="BK34" i="158"/>
  <c r="CR33" i="158" a="1"/>
  <c r="CR33" i="158" s="1"/>
  <c r="CT33" i="158" s="1"/>
  <c r="BO29" i="157"/>
  <c r="BQ29" i="157" s="1"/>
  <c r="BJ31" i="157"/>
  <c r="BL30" i="157"/>
  <c r="BN30" i="157"/>
  <c r="BP30" i="157" s="1"/>
  <c r="BK33" i="157"/>
  <c r="CR32" i="157" a="1"/>
  <c r="CR32" i="157" s="1"/>
  <c r="CT32" i="157" s="1"/>
  <c r="BR32" i="157" a="1"/>
  <c r="BR32" i="157" s="1"/>
  <c r="BU32" i="157" s="1"/>
  <c r="BO29" i="156"/>
  <c r="BQ29" i="156" s="1"/>
  <c r="BN30" i="156"/>
  <c r="BP30" i="156" s="1"/>
  <c r="BL30" i="156"/>
  <c r="BJ31" i="156"/>
  <c r="CR32" i="156" a="1"/>
  <c r="CR32" i="156" s="1"/>
  <c r="CT32" i="156" s="1"/>
  <c r="BK33" i="156"/>
  <c r="BR32" i="156" a="1"/>
  <c r="BR32" i="156" s="1"/>
  <c r="BU32" i="156" s="1"/>
  <c r="D34" i="1"/>
  <c r="E33" i="1"/>
  <c r="BM19" i="155"/>
  <c r="BM19" i="152"/>
  <c r="BM82" i="155"/>
  <c r="BM82" i="152"/>
  <c r="BJ30" i="155"/>
  <c r="BL29" i="155"/>
  <c r="BK30" i="155"/>
  <c r="CQ29" i="155" a="1"/>
  <c r="CQ29" i="155" s="1"/>
  <c r="CS29" i="155" s="1"/>
  <c r="BR29" i="155" a="1"/>
  <c r="BR29" i="155" s="1"/>
  <c r="BU29" i="155" s="1"/>
  <c r="N99" i="20"/>
  <c r="W99" i="20"/>
  <c r="V99" i="20"/>
  <c r="S99" i="20"/>
  <c r="T99" i="20" s="1"/>
  <c r="BM110" i="152"/>
  <c r="P99" i="20"/>
  <c r="U99" i="20"/>
  <c r="Q100" i="20"/>
  <c r="R100" i="20" s="1"/>
  <c r="O100" i="20"/>
  <c r="L100" i="20"/>
  <c r="M100" i="20" s="1"/>
  <c r="BM111" i="155" s="1"/>
  <c r="J101" i="20"/>
  <c r="CQ27" i="152" a="1"/>
  <c r="CQ27" i="152" s="1"/>
  <c r="CS27" i="152" s="1"/>
  <c r="BR27" i="152" a="1"/>
  <c r="BR27" i="152" s="1"/>
  <c r="BU27" i="152" s="1"/>
  <c r="BK28" i="152"/>
  <c r="BL25" i="152"/>
  <c r="BJ26" i="152"/>
  <c r="BM19" i="151"/>
  <c r="BM82" i="151"/>
  <c r="A33" i="1"/>
  <c r="BJ25" i="151"/>
  <c r="BL24" i="151"/>
  <c r="BN24" i="151"/>
  <c r="BP24" i="151" s="1"/>
  <c r="CR25" i="151" a="1"/>
  <c r="CR25" i="151" s="1"/>
  <c r="CT25" i="151" s="1"/>
  <c r="BK26" i="151"/>
  <c r="BO23" i="151"/>
  <c r="BQ23" i="151" s="1"/>
  <c r="N8" i="20"/>
  <c r="N71" i="20"/>
  <c r="W71" i="20"/>
  <c r="V71" i="20"/>
  <c r="S71" i="20"/>
  <c r="T71" i="20" s="1"/>
  <c r="P71" i="20"/>
  <c r="U71" i="20"/>
  <c r="J73" i="20"/>
  <c r="Q72" i="20"/>
  <c r="R72" i="20" s="1"/>
  <c r="O72" i="20"/>
  <c r="M72" i="20"/>
  <c r="K9" i="20"/>
  <c r="M9" i="20" s="1"/>
  <c r="Q3" i="20"/>
  <c r="W3" i="20" s="1"/>
  <c r="BM20" i="158" l="1"/>
  <c r="BM20" i="156"/>
  <c r="BM20" i="157"/>
  <c r="BM83" i="158"/>
  <c r="BM83" i="156"/>
  <c r="BM83" i="157"/>
  <c r="BO32" i="158"/>
  <c r="BQ32" i="158" s="1"/>
  <c r="BK35" i="158"/>
  <c r="CR34" i="158" a="1"/>
  <c r="CR34" i="158" s="1"/>
  <c r="CT34" i="158" s="1"/>
  <c r="BR34" i="158" a="1"/>
  <c r="BR34" i="158" s="1"/>
  <c r="BU34" i="158" s="1"/>
  <c r="BN33" i="158"/>
  <c r="BP33" i="158" s="1"/>
  <c r="BL33" i="158"/>
  <c r="BJ34" i="158"/>
  <c r="BO30" i="157"/>
  <c r="BQ30" i="157" s="1"/>
  <c r="BR33" i="157" a="1"/>
  <c r="BR33" i="157" s="1"/>
  <c r="BU33" i="157" s="1"/>
  <c r="BK34" i="157"/>
  <c r="CR33" i="157" a="1"/>
  <c r="CR33" i="157" s="1"/>
  <c r="CT33" i="157" s="1"/>
  <c r="BN31" i="157"/>
  <c r="BP31" i="157" s="1"/>
  <c r="BL31" i="157"/>
  <c r="BJ32" i="157"/>
  <c r="BO30" i="156"/>
  <c r="BQ30" i="156" s="1"/>
  <c r="BN31" i="156"/>
  <c r="BP31" i="156" s="1"/>
  <c r="BL31" i="156"/>
  <c r="BJ32" i="156"/>
  <c r="BK34" i="156"/>
  <c r="CR33" i="156" a="1"/>
  <c r="CR33" i="156" s="1"/>
  <c r="CT33" i="156" s="1"/>
  <c r="BR33" i="156" a="1"/>
  <c r="BR33" i="156" s="1"/>
  <c r="BU33" i="156" s="1"/>
  <c r="D35" i="1"/>
  <c r="E34" i="1"/>
  <c r="BM20" i="155"/>
  <c r="BM20" i="152"/>
  <c r="BM83" i="155"/>
  <c r="BM83" i="152"/>
  <c r="BK31" i="155"/>
  <c r="CQ30" i="155" a="1"/>
  <c r="CQ30" i="155" s="1"/>
  <c r="CS30" i="155" s="1"/>
  <c r="BR30" i="155" a="1"/>
  <c r="BR30" i="155" s="1"/>
  <c r="BU30" i="155" s="1"/>
  <c r="BL30" i="155"/>
  <c r="BJ31" i="155"/>
  <c r="Q101" i="20"/>
  <c r="R101" i="20" s="1"/>
  <c r="J102" i="20"/>
  <c r="L101" i="20"/>
  <c r="M101" i="20" s="1"/>
  <c r="BM112" i="155" s="1"/>
  <c r="O101" i="20"/>
  <c r="S100" i="20"/>
  <c r="T100" i="20" s="1"/>
  <c r="N100" i="20"/>
  <c r="W100" i="20"/>
  <c r="V100" i="20"/>
  <c r="BM111" i="152"/>
  <c r="U100" i="20"/>
  <c r="P100" i="20"/>
  <c r="BR28" i="152" a="1"/>
  <c r="BR28" i="152" s="1"/>
  <c r="BU28" i="152" s="1"/>
  <c r="BK29" i="152"/>
  <c r="CQ28" i="152" a="1"/>
  <c r="CQ28" i="152" s="1"/>
  <c r="CS28" i="152" s="1"/>
  <c r="BJ27" i="152"/>
  <c r="BL26" i="152"/>
  <c r="BM20" i="151"/>
  <c r="BM83" i="151"/>
  <c r="A34" i="1"/>
  <c r="BK27" i="151"/>
  <c r="CR26" i="151" a="1"/>
  <c r="CR26" i="151" s="1"/>
  <c r="CT26" i="151" s="1"/>
  <c r="BO24" i="151"/>
  <c r="BQ24" i="151" s="1"/>
  <c r="BN25" i="151"/>
  <c r="BP25" i="151" s="1"/>
  <c r="BL25" i="151"/>
  <c r="BJ26" i="151"/>
  <c r="N72" i="20"/>
  <c r="W72" i="20"/>
  <c r="S72" i="20"/>
  <c r="V72" i="20"/>
  <c r="N9" i="20"/>
  <c r="U72" i="20"/>
  <c r="P72" i="20"/>
  <c r="T72" i="20"/>
  <c r="O73" i="20"/>
  <c r="M73" i="20"/>
  <c r="Q73" i="20"/>
  <c r="R73" i="20" s="1"/>
  <c r="J74" i="20"/>
  <c r="K10" i="20"/>
  <c r="M10" i="20" s="1"/>
  <c r="BM21" i="158" l="1"/>
  <c r="BM21" i="156"/>
  <c r="BM21" i="157"/>
  <c r="BM84" i="158"/>
  <c r="BM84" i="157"/>
  <c r="BM84" i="156"/>
  <c r="BO33" i="158"/>
  <c r="BQ33" i="158" s="1"/>
  <c r="BJ35" i="158"/>
  <c r="BN34" i="158"/>
  <c r="BP34" i="158" s="1"/>
  <c r="BL34" i="158"/>
  <c r="BR35" i="158" a="1"/>
  <c r="BR35" i="158" s="1"/>
  <c r="BU35" i="158" s="1"/>
  <c r="BK36" i="158"/>
  <c r="CR35" i="158" a="1"/>
  <c r="CR35" i="158" s="1"/>
  <c r="CT35" i="158" s="1"/>
  <c r="BO31" i="157"/>
  <c r="BQ31" i="157" s="1"/>
  <c r="BK35" i="157"/>
  <c r="CR34" i="157" a="1"/>
  <c r="CR34" i="157" s="1"/>
  <c r="CT34" i="157" s="1"/>
  <c r="BR34" i="157" a="1"/>
  <c r="BR34" i="157" s="1"/>
  <c r="BU34" i="157" s="1"/>
  <c r="BJ33" i="157"/>
  <c r="BL32" i="157"/>
  <c r="BN32" i="157"/>
  <c r="BP32" i="157" s="1"/>
  <c r="BO31" i="156"/>
  <c r="BQ31" i="156" s="1"/>
  <c r="BN32" i="156"/>
  <c r="BP32" i="156" s="1"/>
  <c r="BL32" i="156"/>
  <c r="BJ33" i="156"/>
  <c r="BR34" i="156" a="1"/>
  <c r="BR34" i="156" s="1"/>
  <c r="BU34" i="156" s="1"/>
  <c r="CR34" i="156" a="1"/>
  <c r="CR34" i="156" s="1"/>
  <c r="CT34" i="156" s="1"/>
  <c r="BK35" i="156"/>
  <c r="D36" i="1"/>
  <c r="E35" i="1"/>
  <c r="BM21" i="155"/>
  <c r="BM21" i="152"/>
  <c r="BM84" i="155"/>
  <c r="BM84" i="152"/>
  <c r="BJ32" i="155"/>
  <c r="BL31" i="155"/>
  <c r="BK32" i="155"/>
  <c r="CQ31" i="155" a="1"/>
  <c r="CQ31" i="155" s="1"/>
  <c r="CS31" i="155" s="1"/>
  <c r="BR31" i="155" a="1"/>
  <c r="BR31" i="155" s="1"/>
  <c r="BU31" i="155" s="1"/>
  <c r="P101" i="20"/>
  <c r="U101" i="20"/>
  <c r="W101" i="20"/>
  <c r="V101" i="20"/>
  <c r="S101" i="20"/>
  <c r="T101" i="20" s="1"/>
  <c r="N101" i="20"/>
  <c r="BM112" i="152"/>
  <c r="Q102" i="20"/>
  <c r="R102" i="20" s="1"/>
  <c r="O102" i="20"/>
  <c r="L102" i="20"/>
  <c r="M102" i="20" s="1"/>
  <c r="BM113" i="155" s="1"/>
  <c r="J103" i="20"/>
  <c r="BL27" i="152"/>
  <c r="BJ28" i="152"/>
  <c r="BR29" i="152" a="1"/>
  <c r="BR29" i="152" s="1"/>
  <c r="BU29" i="152" s="1"/>
  <c r="BK30" i="152"/>
  <c r="CQ29" i="152" a="1"/>
  <c r="CQ29" i="152" s="1"/>
  <c r="CS29" i="152" s="1"/>
  <c r="BM21" i="151"/>
  <c r="BM84" i="151"/>
  <c r="A35" i="1"/>
  <c r="BO25" i="151"/>
  <c r="BQ25" i="151" s="1"/>
  <c r="BJ27" i="151"/>
  <c r="BL26" i="151"/>
  <c r="BN26" i="151"/>
  <c r="BP26" i="151" s="1"/>
  <c r="CR27" i="151" a="1"/>
  <c r="CR27" i="151" s="1"/>
  <c r="CT27" i="151" s="1"/>
  <c r="BK28" i="151"/>
  <c r="S73" i="20"/>
  <c r="T73" i="20" s="1"/>
  <c r="N73" i="20"/>
  <c r="W73" i="20"/>
  <c r="V73" i="20"/>
  <c r="N10" i="20"/>
  <c r="J75" i="20"/>
  <c r="Q74" i="20"/>
  <c r="R74" i="20" s="1"/>
  <c r="O74" i="20"/>
  <c r="M74" i="20"/>
  <c r="U73" i="20"/>
  <c r="P73" i="20"/>
  <c r="K11" i="20"/>
  <c r="M11" i="20" s="1"/>
  <c r="BM22" i="158" l="1"/>
  <c r="BM22" i="157"/>
  <c r="BM22" i="156"/>
  <c r="BM85" i="158"/>
  <c r="BM85" i="156"/>
  <c r="BM85" i="157"/>
  <c r="BO34" i="158"/>
  <c r="BQ34" i="158" s="1"/>
  <c r="BK37" i="158"/>
  <c r="CR36" i="158" a="1"/>
  <c r="CR36" i="158" s="1"/>
  <c r="CT36" i="158" s="1"/>
  <c r="BR36" i="158" a="1"/>
  <c r="BR36" i="158" s="1"/>
  <c r="BU36" i="158" s="1"/>
  <c r="BN35" i="158"/>
  <c r="BP35" i="158" s="1"/>
  <c r="BL35" i="158"/>
  <c r="BJ36" i="158"/>
  <c r="BO32" i="157"/>
  <c r="BQ32" i="157" s="1"/>
  <c r="BN33" i="157"/>
  <c r="BP33" i="157" s="1"/>
  <c r="BL33" i="157"/>
  <c r="BJ34" i="157"/>
  <c r="BR35" i="157" a="1"/>
  <c r="BR35" i="157" s="1"/>
  <c r="BU35" i="157" s="1"/>
  <c r="BK36" i="157"/>
  <c r="CR35" i="157" a="1"/>
  <c r="CR35" i="157" s="1"/>
  <c r="CT35" i="157" s="1"/>
  <c r="BO32" i="156"/>
  <c r="BQ32" i="156" s="1"/>
  <c r="BJ34" i="156"/>
  <c r="BN33" i="156"/>
  <c r="BP33" i="156" s="1"/>
  <c r="BL33" i="156"/>
  <c r="BK36" i="156"/>
  <c r="CR35" i="156" a="1"/>
  <c r="CR35" i="156" s="1"/>
  <c r="CT35" i="156" s="1"/>
  <c r="BR35" i="156" a="1"/>
  <c r="BR35" i="156" s="1"/>
  <c r="BU35" i="156" s="1"/>
  <c r="D37" i="1"/>
  <c r="E36" i="1"/>
  <c r="BM85" i="155"/>
  <c r="BM85" i="152"/>
  <c r="BM22" i="155"/>
  <c r="BM22" i="152"/>
  <c r="BK33" i="155"/>
  <c r="BR32" i="155" a="1"/>
  <c r="BR32" i="155" s="1"/>
  <c r="BU32" i="155" s="1"/>
  <c r="CQ32" i="155" a="1"/>
  <c r="CQ32" i="155" s="1"/>
  <c r="CS32" i="155" s="1"/>
  <c r="BJ33" i="155"/>
  <c r="BL32" i="155"/>
  <c r="O103" i="20"/>
  <c r="L103" i="20"/>
  <c r="M103" i="20" s="1"/>
  <c r="Q103" i="20"/>
  <c r="R103" i="20" s="1"/>
  <c r="J104" i="20"/>
  <c r="U102" i="20"/>
  <c r="P102" i="20"/>
  <c r="S102" i="20"/>
  <c r="T102" i="20" s="1"/>
  <c r="W102" i="20"/>
  <c r="N102" i="20"/>
  <c r="V102" i="20"/>
  <c r="BM113" i="152"/>
  <c r="BJ29" i="152"/>
  <c r="BL28" i="152"/>
  <c r="BK31" i="152"/>
  <c r="CQ30" i="152" a="1"/>
  <c r="CQ30" i="152" s="1"/>
  <c r="CS30" i="152" s="1"/>
  <c r="BR30" i="152" a="1"/>
  <c r="BR30" i="152" s="1"/>
  <c r="BU30" i="152" s="1"/>
  <c r="BM22" i="151"/>
  <c r="BM85" i="151"/>
  <c r="A36" i="1"/>
  <c r="BK29" i="151"/>
  <c r="CR28" i="151" a="1"/>
  <c r="CR28" i="151" s="1"/>
  <c r="CT28" i="151" s="1"/>
  <c r="BO26" i="151"/>
  <c r="BQ26" i="151" s="1"/>
  <c r="BN27" i="151"/>
  <c r="BP27" i="151" s="1"/>
  <c r="BL27" i="151"/>
  <c r="BJ28" i="151"/>
  <c r="N11" i="20"/>
  <c r="N74" i="20"/>
  <c r="W74" i="20"/>
  <c r="V74" i="20"/>
  <c r="S74" i="20"/>
  <c r="T74" i="20" s="1"/>
  <c r="U74" i="20"/>
  <c r="P74" i="20"/>
  <c r="Q75" i="20"/>
  <c r="R75" i="20" s="1"/>
  <c r="O75" i="20"/>
  <c r="M75" i="20"/>
  <c r="J76" i="20"/>
  <c r="K12" i="20"/>
  <c r="M12" i="20" s="1"/>
  <c r="BM23" i="158" l="1"/>
  <c r="BM23" i="156"/>
  <c r="BM23" i="157"/>
  <c r="BM86" i="158"/>
  <c r="BM86" i="156"/>
  <c r="BM86" i="157"/>
  <c r="BO35" i="158"/>
  <c r="BQ35" i="158" s="1"/>
  <c r="BJ37" i="158"/>
  <c r="BN36" i="158"/>
  <c r="BP36" i="158" s="1"/>
  <c r="BL36" i="158"/>
  <c r="BR37" i="158" a="1"/>
  <c r="BR37" i="158" s="1"/>
  <c r="BU37" i="158" s="1"/>
  <c r="BK38" i="158"/>
  <c r="CR37" i="158" a="1"/>
  <c r="CR37" i="158" s="1"/>
  <c r="CT37" i="158" s="1"/>
  <c r="BO33" i="157"/>
  <c r="BQ33" i="157" s="1"/>
  <c r="BJ35" i="157"/>
  <c r="BN34" i="157"/>
  <c r="BP34" i="157" s="1"/>
  <c r="BL34" i="157"/>
  <c r="BK37" i="157"/>
  <c r="CR36" i="157" a="1"/>
  <c r="CR36" i="157" s="1"/>
  <c r="CT36" i="157" s="1"/>
  <c r="BR36" i="157" a="1"/>
  <c r="BR36" i="157" s="1"/>
  <c r="BU36" i="157" s="1"/>
  <c r="BO33" i="156"/>
  <c r="BQ33" i="156" s="1"/>
  <c r="BJ35" i="156"/>
  <c r="BN34" i="156"/>
  <c r="BP34" i="156" s="1"/>
  <c r="BL34" i="156"/>
  <c r="CR36" i="156" a="1"/>
  <c r="CR36" i="156" s="1"/>
  <c r="CT36" i="156" s="1"/>
  <c r="BK37" i="156"/>
  <c r="BR36" i="156" a="1"/>
  <c r="BR36" i="156" s="1"/>
  <c r="BU36" i="156" s="1"/>
  <c r="D38" i="1"/>
  <c r="E37" i="1"/>
  <c r="BM23" i="155"/>
  <c r="BM23" i="152"/>
  <c r="BM86" i="155"/>
  <c r="BM86" i="152"/>
  <c r="BL33" i="155"/>
  <c r="BJ34" i="155"/>
  <c r="CQ33" i="155" a="1"/>
  <c r="CQ33" i="155" s="1"/>
  <c r="CS33" i="155" s="1"/>
  <c r="BK34" i="155"/>
  <c r="BR33" i="155" a="1"/>
  <c r="BR33" i="155" s="1"/>
  <c r="BU33" i="155" s="1"/>
  <c r="Q104" i="20"/>
  <c r="R104" i="20" s="1"/>
  <c r="O104" i="20"/>
  <c r="L104" i="20"/>
  <c r="M104" i="20" s="1"/>
  <c r="J105" i="20"/>
  <c r="V103" i="20"/>
  <c r="W103" i="20"/>
  <c r="S103" i="20"/>
  <c r="T103" i="20" s="1"/>
  <c r="N103" i="20"/>
  <c r="P103" i="20"/>
  <c r="U103" i="20"/>
  <c r="CQ31" i="152" a="1"/>
  <c r="CQ31" i="152" s="1"/>
  <c r="CS31" i="152" s="1"/>
  <c r="BR31" i="152" a="1"/>
  <c r="BR31" i="152" s="1"/>
  <c r="BU31" i="152" s="1"/>
  <c r="BK32" i="152"/>
  <c r="BL29" i="152"/>
  <c r="BJ30" i="152"/>
  <c r="BM23" i="151"/>
  <c r="BM86" i="151"/>
  <c r="A37" i="1"/>
  <c r="BO27" i="151"/>
  <c r="BQ27" i="151" s="1"/>
  <c r="BJ29" i="151"/>
  <c r="BN28" i="151"/>
  <c r="BP28" i="151" s="1"/>
  <c r="BL28" i="151"/>
  <c r="CR29" i="151" a="1"/>
  <c r="CR29" i="151" s="1"/>
  <c r="CT29" i="151" s="1"/>
  <c r="BK30" i="151"/>
  <c r="N12" i="20"/>
  <c r="V75" i="20"/>
  <c r="N75" i="20"/>
  <c r="W75" i="20"/>
  <c r="S75" i="20"/>
  <c r="T75" i="20" s="1"/>
  <c r="J77" i="20"/>
  <c r="Q76" i="20"/>
  <c r="R76" i="20" s="1"/>
  <c r="O76" i="20"/>
  <c r="M76" i="20"/>
  <c r="P75" i="20"/>
  <c r="U75" i="20"/>
  <c r="K13" i="20"/>
  <c r="M13" i="20" s="1"/>
  <c r="BM87" i="158" l="1"/>
  <c r="BM87" i="157"/>
  <c r="BM87" i="156"/>
  <c r="BM24" i="158"/>
  <c r="BM24" i="156"/>
  <c r="BM24" i="157"/>
  <c r="BO36" i="158"/>
  <c r="BQ36" i="158" s="1"/>
  <c r="CR38" i="158" a="1"/>
  <c r="CR38" i="158" s="1"/>
  <c r="CT38" i="158" s="1"/>
  <c r="BK39" i="158"/>
  <c r="BR38" i="158" a="1"/>
  <c r="BR38" i="158" s="1"/>
  <c r="BU38" i="158" s="1"/>
  <c r="BN37" i="158"/>
  <c r="BP37" i="158" s="1"/>
  <c r="BL37" i="158"/>
  <c r="BJ38" i="158"/>
  <c r="BO34" i="157"/>
  <c r="BQ34" i="157" s="1"/>
  <c r="BR37" i="157" a="1"/>
  <c r="BR37" i="157" s="1"/>
  <c r="BU37" i="157" s="1"/>
  <c r="BK38" i="157"/>
  <c r="CR37" i="157" a="1"/>
  <c r="CR37" i="157" s="1"/>
  <c r="CT37" i="157" s="1"/>
  <c r="BN35" i="157"/>
  <c r="BP35" i="157" s="1"/>
  <c r="BL35" i="157"/>
  <c r="BJ36" i="157"/>
  <c r="BO34" i="156"/>
  <c r="BQ34" i="156" s="1"/>
  <c r="BJ36" i="156"/>
  <c r="BL35" i="156"/>
  <c r="BN35" i="156"/>
  <c r="BP35" i="156" s="1"/>
  <c r="BK38" i="156"/>
  <c r="CR37" i="156" a="1"/>
  <c r="CR37" i="156" s="1"/>
  <c r="CT37" i="156" s="1"/>
  <c r="BR37" i="156" a="1"/>
  <c r="BR37" i="156" s="1"/>
  <c r="BU37" i="156" s="1"/>
  <c r="D39" i="1"/>
  <c r="E38" i="1"/>
  <c r="BM24" i="155"/>
  <c r="BM24" i="152"/>
  <c r="BM87" i="155"/>
  <c r="BM87" i="152"/>
  <c r="BK35" i="155"/>
  <c r="CQ34" i="155" a="1"/>
  <c r="CQ34" i="155" s="1"/>
  <c r="CS34" i="155" s="1"/>
  <c r="BR34" i="155" a="1"/>
  <c r="BR34" i="155" s="1"/>
  <c r="BU34" i="155" s="1"/>
  <c r="BJ35" i="155"/>
  <c r="BL34" i="155"/>
  <c r="Q105" i="20"/>
  <c r="R105" i="20" s="1"/>
  <c r="L105" i="20"/>
  <c r="M105" i="20" s="1"/>
  <c r="J106" i="20"/>
  <c r="O105" i="20"/>
  <c r="W104" i="20"/>
  <c r="V104" i="20"/>
  <c r="S104" i="20"/>
  <c r="T104" i="20" s="1"/>
  <c r="N104" i="20"/>
  <c r="U104" i="20"/>
  <c r="P104" i="20"/>
  <c r="BJ31" i="152"/>
  <c r="BL30" i="152"/>
  <c r="BK33" i="152"/>
  <c r="CQ32" i="152" a="1"/>
  <c r="CQ32" i="152" s="1"/>
  <c r="CS32" i="152" s="1"/>
  <c r="BR32" i="152" a="1"/>
  <c r="BR32" i="152" s="1"/>
  <c r="BU32" i="152" s="1"/>
  <c r="BM87" i="151"/>
  <c r="BM24" i="151"/>
  <c r="A38" i="1"/>
  <c r="BO28" i="151"/>
  <c r="BQ28" i="151" s="1"/>
  <c r="BK31" i="151"/>
  <c r="CR30" i="151" a="1"/>
  <c r="CR30" i="151" s="1"/>
  <c r="CT30" i="151" s="1"/>
  <c r="BN29" i="151"/>
  <c r="BL29" i="151"/>
  <c r="BJ30" i="151"/>
  <c r="N76" i="20"/>
  <c r="W76" i="20"/>
  <c r="S76" i="20"/>
  <c r="T76" i="20" s="1"/>
  <c r="V76" i="20"/>
  <c r="N13" i="20"/>
  <c r="U76" i="20"/>
  <c r="P76" i="20"/>
  <c r="J78" i="20"/>
  <c r="Q77" i="20"/>
  <c r="R77" i="20" s="1"/>
  <c r="O77" i="20"/>
  <c r="M77" i="20"/>
  <c r="K14" i="20"/>
  <c r="M14" i="20" s="1"/>
  <c r="BM25" i="158" l="1"/>
  <c r="BM25" i="156"/>
  <c r="BM25" i="157"/>
  <c r="BM88" i="158"/>
  <c r="BM88" i="156"/>
  <c r="BM88" i="157"/>
  <c r="BO37" i="158"/>
  <c r="BQ37" i="158" s="1"/>
  <c r="BR39" i="158" a="1"/>
  <c r="BR39" i="158" s="1"/>
  <c r="BU39" i="158" s="1"/>
  <c r="BK40" i="158"/>
  <c r="CR39" i="158" a="1"/>
  <c r="CR39" i="158" s="1"/>
  <c r="CT39" i="158" s="1"/>
  <c r="BJ39" i="158"/>
  <c r="BN38" i="158"/>
  <c r="BP38" i="158" s="1"/>
  <c r="BL38" i="158"/>
  <c r="BO35" i="157"/>
  <c r="BQ35" i="157" s="1"/>
  <c r="BJ37" i="157"/>
  <c r="BN36" i="157"/>
  <c r="BP36" i="157" s="1"/>
  <c r="BL36" i="157"/>
  <c r="BK39" i="157"/>
  <c r="CR38" i="157" a="1"/>
  <c r="CR38" i="157" s="1"/>
  <c r="CT38" i="157" s="1"/>
  <c r="BR38" i="157" a="1"/>
  <c r="BR38" i="157" s="1"/>
  <c r="BU38" i="157" s="1"/>
  <c r="BO35" i="156"/>
  <c r="BQ35" i="156" s="1"/>
  <c r="BL36" i="156"/>
  <c r="BJ37" i="156"/>
  <c r="BN36" i="156"/>
  <c r="BP36" i="156" s="1"/>
  <c r="BR38" i="156" a="1"/>
  <c r="BR38" i="156" s="1"/>
  <c r="BU38" i="156" s="1"/>
  <c r="CR38" i="156" a="1"/>
  <c r="CR38" i="156" s="1"/>
  <c r="CT38" i="156" s="1"/>
  <c r="BK39" i="156"/>
  <c r="D40" i="1"/>
  <c r="E39" i="1"/>
  <c r="BM88" i="155"/>
  <c r="BM88" i="152"/>
  <c r="BM25" i="155"/>
  <c r="BM25" i="152"/>
  <c r="BL35" i="155"/>
  <c r="BJ36" i="155"/>
  <c r="BR35" i="155" a="1"/>
  <c r="BR35" i="155" s="1"/>
  <c r="BU35" i="155" s="1"/>
  <c r="CQ35" i="155" a="1"/>
  <c r="CQ35" i="155" s="1"/>
  <c r="CS35" i="155" s="1"/>
  <c r="BK36" i="155"/>
  <c r="P105" i="20"/>
  <c r="U105" i="20"/>
  <c r="Q106" i="20"/>
  <c r="R106" i="20" s="1"/>
  <c r="O106" i="20"/>
  <c r="L106" i="20"/>
  <c r="M106" i="20" s="1"/>
  <c r="N105" i="20"/>
  <c r="S105" i="20"/>
  <c r="T105" i="20" s="1"/>
  <c r="W105" i="20"/>
  <c r="V105" i="20"/>
  <c r="BK34" i="152"/>
  <c r="CQ33" i="152" a="1"/>
  <c r="CQ33" i="152" s="1"/>
  <c r="CS33" i="152" s="1"/>
  <c r="BR33" i="152" a="1"/>
  <c r="BR33" i="152" s="1"/>
  <c r="BU33" i="152" s="1"/>
  <c r="BL31" i="152"/>
  <c r="BJ32" i="152"/>
  <c r="BM25" i="151"/>
  <c r="BM88" i="151"/>
  <c r="A39" i="1"/>
  <c r="BP29" i="151"/>
  <c r="BO29" i="151"/>
  <c r="BQ29" i="151" s="1"/>
  <c r="BJ31" i="151"/>
  <c r="BN30" i="151"/>
  <c r="BL30" i="151"/>
  <c r="BK32" i="151"/>
  <c r="CR31" i="151" a="1"/>
  <c r="CR31" i="151" s="1"/>
  <c r="CT31" i="151" s="1"/>
  <c r="N14" i="20"/>
  <c r="N77" i="20"/>
  <c r="V77" i="20"/>
  <c r="W77" i="20"/>
  <c r="S77" i="20"/>
  <c r="T77" i="20" s="1"/>
  <c r="U77" i="20"/>
  <c r="P77" i="20"/>
  <c r="M78" i="20"/>
  <c r="O78" i="20"/>
  <c r="J79" i="20"/>
  <c r="Q78" i="20"/>
  <c r="R78" i="20" s="1"/>
  <c r="K15" i="20"/>
  <c r="M15" i="20" s="1"/>
  <c r="BM89" i="158" l="1"/>
  <c r="BM89" i="157"/>
  <c r="BM89" i="156"/>
  <c r="BM26" i="158"/>
  <c r="BM26" i="156"/>
  <c r="BM26" i="157"/>
  <c r="BO36" i="157"/>
  <c r="BQ36" i="157" s="1"/>
  <c r="BO38" i="158"/>
  <c r="BQ38" i="158" s="1"/>
  <c r="BN39" i="158"/>
  <c r="BP39" i="158" s="1"/>
  <c r="BL39" i="158"/>
  <c r="BJ40" i="158"/>
  <c r="BR40" i="158" a="1"/>
  <c r="BR40" i="158" s="1"/>
  <c r="BU40" i="158" s="1"/>
  <c r="CR40" i="158" a="1"/>
  <c r="CR40" i="158" s="1"/>
  <c r="CT40" i="158" s="1"/>
  <c r="BK41" i="158"/>
  <c r="BR39" i="157" a="1"/>
  <c r="BR39" i="157" s="1"/>
  <c r="BU39" i="157" s="1"/>
  <c r="CR39" i="157" a="1"/>
  <c r="CR39" i="157" s="1"/>
  <c r="CT39" i="157" s="1"/>
  <c r="BK40" i="157"/>
  <c r="BN37" i="157"/>
  <c r="BP37" i="157" s="1"/>
  <c r="BL37" i="157"/>
  <c r="BJ38" i="157"/>
  <c r="BO36" i="156"/>
  <c r="BQ36" i="156" s="1"/>
  <c r="BJ38" i="156"/>
  <c r="BN37" i="156"/>
  <c r="BP37" i="156" s="1"/>
  <c r="BL37" i="156"/>
  <c r="BK40" i="156"/>
  <c r="CR39" i="156" a="1"/>
  <c r="CR39" i="156" s="1"/>
  <c r="CT39" i="156" s="1"/>
  <c r="BR39" i="156" a="1"/>
  <c r="BR39" i="156" s="1"/>
  <c r="BU39" i="156" s="1"/>
  <c r="D41" i="1"/>
  <c r="E40" i="1"/>
  <c r="BM26" i="155"/>
  <c r="BM26" i="152"/>
  <c r="BM89" i="155"/>
  <c r="BM89" i="152"/>
  <c r="BK37" i="155"/>
  <c r="CQ36" i="155" a="1"/>
  <c r="CQ36" i="155" s="1"/>
  <c r="CS36" i="155" s="1"/>
  <c r="BR36" i="155" a="1"/>
  <c r="BR36" i="155" s="1"/>
  <c r="BU36" i="155" s="1"/>
  <c r="BJ37" i="155"/>
  <c r="BL36" i="155"/>
  <c r="U106" i="20"/>
  <c r="P106" i="20"/>
  <c r="W106" i="20"/>
  <c r="V106" i="20"/>
  <c r="S106" i="20"/>
  <c r="T106" i="20" s="1"/>
  <c r="N106" i="20"/>
  <c r="BJ33" i="152"/>
  <c r="BL32" i="152"/>
  <c r="BK35" i="152"/>
  <c r="CQ34" i="152" a="1"/>
  <c r="CQ34" i="152" s="1"/>
  <c r="CS34" i="152" s="1"/>
  <c r="BR34" i="152" a="1"/>
  <c r="BR34" i="152" s="1"/>
  <c r="BU34" i="152" s="1"/>
  <c r="BM26" i="151"/>
  <c r="BM89" i="151"/>
  <c r="A40" i="1"/>
  <c r="BP30" i="151"/>
  <c r="BO30" i="151"/>
  <c r="BQ30" i="151" s="1"/>
  <c r="BK33" i="151"/>
  <c r="CR32" i="151" a="1"/>
  <c r="CR32" i="151" s="1"/>
  <c r="CT32" i="151" s="1"/>
  <c r="BN31" i="151"/>
  <c r="BL31" i="151"/>
  <c r="BJ32" i="151"/>
  <c r="N78" i="20"/>
  <c r="V78" i="20"/>
  <c r="W78" i="20"/>
  <c r="S78" i="20"/>
  <c r="T78" i="20" s="1"/>
  <c r="N15" i="20"/>
  <c r="J80" i="20"/>
  <c r="Q79" i="20"/>
  <c r="R79" i="20" s="1"/>
  <c r="O79" i="20"/>
  <c r="M79" i="20"/>
  <c r="U78" i="20"/>
  <c r="P78" i="20"/>
  <c r="K16" i="20"/>
  <c r="M16" i="20" s="1"/>
  <c r="BM27" i="158" l="1"/>
  <c r="BM27" i="156"/>
  <c r="BM27" i="157"/>
  <c r="BM90" i="158"/>
  <c r="BM90" i="157"/>
  <c r="BM90" i="156"/>
  <c r="BO39" i="158"/>
  <c r="BQ39" i="158" s="1"/>
  <c r="BK42" i="158"/>
  <c r="CR41" i="158" a="1"/>
  <c r="CR41" i="158" s="1"/>
  <c r="CT41" i="158" s="1"/>
  <c r="BR41" i="158" a="1"/>
  <c r="BR41" i="158" s="1"/>
  <c r="BU41" i="158" s="1"/>
  <c r="BJ41" i="158"/>
  <c r="BN40" i="158"/>
  <c r="BP40" i="158" s="1"/>
  <c r="BL40" i="158"/>
  <c r="BO37" i="157"/>
  <c r="BQ37" i="157" s="1"/>
  <c r="BK41" i="157"/>
  <c r="CR40" i="157" a="1"/>
  <c r="CR40" i="157" s="1"/>
  <c r="CT40" i="157" s="1"/>
  <c r="BR40" i="157" a="1"/>
  <c r="BR40" i="157" s="1"/>
  <c r="BU40" i="157" s="1"/>
  <c r="BJ39" i="157"/>
  <c r="BN38" i="157"/>
  <c r="BP38" i="157" s="1"/>
  <c r="BL38" i="157"/>
  <c r="BO37" i="156"/>
  <c r="BQ37" i="156" s="1"/>
  <c r="BN38" i="156"/>
  <c r="BP38" i="156" s="1"/>
  <c r="BJ39" i="156"/>
  <c r="BL38" i="156"/>
  <c r="CR40" i="156" a="1"/>
  <c r="CR40" i="156" s="1"/>
  <c r="CT40" i="156" s="1"/>
  <c r="BR40" i="156" a="1"/>
  <c r="BR40" i="156" s="1"/>
  <c r="BU40" i="156" s="1"/>
  <c r="BK41" i="156"/>
  <c r="D42" i="1"/>
  <c r="E41" i="1"/>
  <c r="BM90" i="155"/>
  <c r="BM90" i="152"/>
  <c r="BM27" i="155"/>
  <c r="BM27" i="152"/>
  <c r="BL37" i="155"/>
  <c r="BJ38" i="155"/>
  <c r="CQ37" i="155" a="1"/>
  <c r="CQ37" i="155" s="1"/>
  <c r="CS37" i="155" s="1"/>
  <c r="BK38" i="155"/>
  <c r="BR37" i="155" a="1"/>
  <c r="BR37" i="155" s="1"/>
  <c r="BU37" i="155" s="1"/>
  <c r="BR35" i="152" a="1"/>
  <c r="BR35" i="152" s="1"/>
  <c r="BU35" i="152" s="1"/>
  <c r="BK36" i="152"/>
  <c r="CQ35" i="152" a="1"/>
  <c r="CQ35" i="152" s="1"/>
  <c r="CS35" i="152" s="1"/>
  <c r="BL33" i="152"/>
  <c r="BJ34" i="152"/>
  <c r="BM27" i="151"/>
  <c r="BM90" i="151"/>
  <c r="A41" i="1"/>
  <c r="BP31" i="151"/>
  <c r="BO31" i="151"/>
  <c r="BQ31" i="151" s="1"/>
  <c r="BJ33" i="151"/>
  <c r="BL32" i="151"/>
  <c r="BN32" i="151"/>
  <c r="BP32" i="151" s="1"/>
  <c r="CR33" i="151" a="1"/>
  <c r="CR33" i="151" s="1"/>
  <c r="CT33" i="151" s="1"/>
  <c r="BK34" i="151"/>
  <c r="W79" i="20"/>
  <c r="S79" i="20"/>
  <c r="N79" i="20"/>
  <c r="V79" i="20"/>
  <c r="N16" i="20"/>
  <c r="T79" i="20"/>
  <c r="U79" i="20"/>
  <c r="P79" i="20"/>
  <c r="M80" i="20"/>
  <c r="Q80" i="20"/>
  <c r="R80" i="20" s="1"/>
  <c r="O80" i="20"/>
  <c r="J81" i="20"/>
  <c r="K17" i="20"/>
  <c r="M17" i="20" s="1"/>
  <c r="BM91" i="158" l="1"/>
  <c r="BM91" i="156"/>
  <c r="BM91" i="157"/>
  <c r="BM28" i="158"/>
  <c r="BM28" i="156"/>
  <c r="BM28" i="157"/>
  <c r="BO38" i="157"/>
  <c r="BQ38" i="157" s="1"/>
  <c r="BO40" i="158"/>
  <c r="BQ40" i="158" s="1"/>
  <c r="BJ42" i="158"/>
  <c r="BL41" i="158"/>
  <c r="BN41" i="158"/>
  <c r="BP41" i="158" s="1"/>
  <c r="BR42" i="158" a="1"/>
  <c r="BR42" i="158" s="1"/>
  <c r="BU42" i="158" s="1"/>
  <c r="CR42" i="158" a="1"/>
  <c r="CR42" i="158" s="1"/>
  <c r="CT42" i="158" s="1"/>
  <c r="BK43" i="158"/>
  <c r="BN39" i="157"/>
  <c r="BP39" i="157" s="1"/>
  <c r="BL39" i="157"/>
  <c r="BJ40" i="157"/>
  <c r="BR41" i="157" a="1"/>
  <c r="BR41" i="157" s="1"/>
  <c r="BU41" i="157" s="1"/>
  <c r="CR41" i="157" a="1"/>
  <c r="CR41" i="157" s="1"/>
  <c r="CT41" i="157" s="1"/>
  <c r="BK42" i="157"/>
  <c r="BO38" i="156"/>
  <c r="BQ38" i="156" s="1"/>
  <c r="BN39" i="156"/>
  <c r="BP39" i="156" s="1"/>
  <c r="BL39" i="156"/>
  <c r="BJ40" i="156"/>
  <c r="BK42" i="156"/>
  <c r="CR41" i="156" a="1"/>
  <c r="CR41" i="156" s="1"/>
  <c r="CT41" i="156" s="1"/>
  <c r="BR41" i="156" a="1"/>
  <c r="BR41" i="156" s="1"/>
  <c r="BU41" i="156" s="1"/>
  <c r="D43" i="1"/>
  <c r="E42" i="1"/>
  <c r="BM28" i="155"/>
  <c r="BM28" i="152"/>
  <c r="BM91" i="155"/>
  <c r="BM91" i="152"/>
  <c r="BK39" i="155"/>
  <c r="CQ38" i="155" a="1"/>
  <c r="CQ38" i="155" s="1"/>
  <c r="CS38" i="155" s="1"/>
  <c r="BR38" i="155" a="1"/>
  <c r="BR38" i="155" s="1"/>
  <c r="BU38" i="155" s="1"/>
  <c r="BJ39" i="155"/>
  <c r="BL38" i="155"/>
  <c r="BJ35" i="152"/>
  <c r="BL34" i="152"/>
  <c r="BR36" i="152" a="1"/>
  <c r="BR36" i="152" s="1"/>
  <c r="BU36" i="152" s="1"/>
  <c r="BK37" i="152"/>
  <c r="CQ36" i="152" a="1"/>
  <c r="CQ36" i="152" s="1"/>
  <c r="CS36" i="152" s="1"/>
  <c r="BM28" i="151"/>
  <c r="BM91" i="151"/>
  <c r="A42" i="1"/>
  <c r="BO32" i="151"/>
  <c r="BQ32" i="151" s="1"/>
  <c r="BK35" i="151"/>
  <c r="CR34" i="151" a="1"/>
  <c r="CR34" i="151" s="1"/>
  <c r="CT34" i="151" s="1"/>
  <c r="BN33" i="151"/>
  <c r="BL33" i="151"/>
  <c r="BJ34" i="151"/>
  <c r="W80" i="20"/>
  <c r="N80" i="20"/>
  <c r="S80" i="20"/>
  <c r="T80" i="20" s="1"/>
  <c r="V80" i="20"/>
  <c r="N17" i="20"/>
  <c r="J82" i="20"/>
  <c r="Q81" i="20"/>
  <c r="R81" i="20" s="1"/>
  <c r="O81" i="20"/>
  <c r="M81" i="20"/>
  <c r="P80" i="20"/>
  <c r="U80" i="20"/>
  <c r="K18" i="20"/>
  <c r="M18" i="20" s="1"/>
  <c r="AD55" i="1"/>
  <c r="AB55" i="1"/>
  <c r="AC55" i="1"/>
  <c r="BM29" i="158" l="1"/>
  <c r="BM29" i="156"/>
  <c r="BM29" i="157"/>
  <c r="BM92" i="158"/>
  <c r="BM92" i="157"/>
  <c r="BM92" i="156"/>
  <c r="BO39" i="157"/>
  <c r="BQ39" i="157" s="1"/>
  <c r="BO41" i="158"/>
  <c r="BQ41" i="158" s="1"/>
  <c r="BK44" i="158"/>
  <c r="CR43" i="158" a="1"/>
  <c r="CR43" i="158" s="1"/>
  <c r="CT43" i="158" s="1"/>
  <c r="BR43" i="158" a="1"/>
  <c r="BR43" i="158" s="1"/>
  <c r="BU43" i="158" s="1"/>
  <c r="BJ43" i="158"/>
  <c r="BN42" i="158"/>
  <c r="BP42" i="158" s="1"/>
  <c r="BL42" i="158"/>
  <c r="BJ41" i="157"/>
  <c r="BN40" i="157"/>
  <c r="BP40" i="157" s="1"/>
  <c r="BL40" i="157"/>
  <c r="BK43" i="157"/>
  <c r="CR42" i="157" a="1"/>
  <c r="CR42" i="157" s="1"/>
  <c r="CT42" i="157" s="1"/>
  <c r="BR42" i="157" a="1"/>
  <c r="BR42" i="157" s="1"/>
  <c r="BU42" i="157" s="1"/>
  <c r="BO39" i="156"/>
  <c r="BQ39" i="156" s="1"/>
  <c r="BN40" i="156"/>
  <c r="BP40" i="156" s="1"/>
  <c r="BL40" i="156"/>
  <c r="BJ41" i="156"/>
  <c r="BK43" i="156"/>
  <c r="BR42" i="156" a="1"/>
  <c r="BR42" i="156" s="1"/>
  <c r="BU42" i="156" s="1"/>
  <c r="CR42" i="156" a="1"/>
  <c r="CR42" i="156" s="1"/>
  <c r="CT42" i="156" s="1"/>
  <c r="D44" i="1"/>
  <c r="E43" i="1"/>
  <c r="BM29" i="155"/>
  <c r="BM29" i="152"/>
  <c r="BM92" i="155"/>
  <c r="BM92" i="152"/>
  <c r="BL39" i="155"/>
  <c r="BJ40" i="155"/>
  <c r="CQ39" i="155" a="1"/>
  <c r="CQ39" i="155" s="1"/>
  <c r="CS39" i="155" s="1"/>
  <c r="BK40" i="155"/>
  <c r="BR39" i="155" a="1"/>
  <c r="BR39" i="155" s="1"/>
  <c r="BU39" i="155" s="1"/>
  <c r="CQ37" i="152" a="1"/>
  <c r="CQ37" i="152" s="1"/>
  <c r="CS37" i="152" s="1"/>
  <c r="BR37" i="152" a="1"/>
  <c r="BR37" i="152" s="1"/>
  <c r="BU37" i="152" s="1"/>
  <c r="BK38" i="152"/>
  <c r="BL35" i="152"/>
  <c r="BJ36" i="152"/>
  <c r="BM92" i="151"/>
  <c r="BM29" i="151"/>
  <c r="A43" i="1"/>
  <c r="BP33" i="151"/>
  <c r="BO33" i="151"/>
  <c r="BQ33" i="151" s="1"/>
  <c r="BJ35" i="151"/>
  <c r="BN34" i="151"/>
  <c r="BL34" i="151"/>
  <c r="CR35" i="151" a="1"/>
  <c r="CR35" i="151" s="1"/>
  <c r="CT35" i="151" s="1"/>
  <c r="BK36" i="151"/>
  <c r="W81" i="20"/>
  <c r="S81" i="20"/>
  <c r="T81" i="20" s="1"/>
  <c r="N81" i="20"/>
  <c r="V81" i="20"/>
  <c r="N18" i="20"/>
  <c r="U81" i="20"/>
  <c r="P81" i="20"/>
  <c r="Q82" i="20"/>
  <c r="R82" i="20" s="1"/>
  <c r="O82" i="20"/>
  <c r="M82" i="20"/>
  <c r="J83" i="20"/>
  <c r="K19" i="20"/>
  <c r="M19" i="20" s="1"/>
  <c r="AB38" i="1"/>
  <c r="Z38" i="1" s="1"/>
  <c r="AB37" i="1"/>
  <c r="Z37" i="1" s="1"/>
  <c r="AB36" i="1"/>
  <c r="Z36" i="1" s="1"/>
  <c r="AB35" i="1"/>
  <c r="Z35" i="1" s="1"/>
  <c r="AB34" i="1"/>
  <c r="Z34" i="1" s="1"/>
  <c r="BM93" i="158" l="1"/>
  <c r="BM93" i="156"/>
  <c r="BM93" i="157"/>
  <c r="BM30" i="158"/>
  <c r="BM30" i="157"/>
  <c r="BM30" i="156"/>
  <c r="BO40" i="157"/>
  <c r="BQ40" i="157" s="1"/>
  <c r="BO42" i="158"/>
  <c r="BQ42" i="158" s="1"/>
  <c r="BR44" i="158" a="1"/>
  <c r="BR44" i="158" s="1"/>
  <c r="BU44" i="158" s="1"/>
  <c r="CR44" i="158" a="1"/>
  <c r="CR44" i="158" s="1"/>
  <c r="CT44" i="158" s="1"/>
  <c r="BK45" i="158"/>
  <c r="BJ44" i="158"/>
  <c r="BN43" i="158"/>
  <c r="BP43" i="158" s="1"/>
  <c r="BL43" i="158"/>
  <c r="BR43" i="157" a="1"/>
  <c r="BR43" i="157" s="1"/>
  <c r="BU43" i="157" s="1"/>
  <c r="CR43" i="157" a="1"/>
  <c r="CR43" i="157" s="1"/>
  <c r="CT43" i="157" s="1"/>
  <c r="BK44" i="157"/>
  <c r="BN41" i="157"/>
  <c r="BP41" i="157" s="1"/>
  <c r="BL41" i="157"/>
  <c r="BJ42" i="157"/>
  <c r="BO40" i="156"/>
  <c r="BQ40" i="156" s="1"/>
  <c r="BJ42" i="156"/>
  <c r="BN41" i="156"/>
  <c r="BP41" i="156" s="1"/>
  <c r="BL41" i="156"/>
  <c r="BK44" i="156"/>
  <c r="CR43" i="156" a="1"/>
  <c r="CR43" i="156" s="1"/>
  <c r="CT43" i="156" s="1"/>
  <c r="BR43" i="156" a="1"/>
  <c r="BR43" i="156" s="1"/>
  <c r="BU43" i="156" s="1"/>
  <c r="D45" i="1"/>
  <c r="E44" i="1"/>
  <c r="BM30" i="155"/>
  <c r="BM30" i="152"/>
  <c r="BM93" i="155"/>
  <c r="BM93" i="152"/>
  <c r="BK41" i="155"/>
  <c r="CQ40" i="155" a="1"/>
  <c r="CQ40" i="155" s="1"/>
  <c r="CS40" i="155" s="1"/>
  <c r="BR40" i="155" a="1"/>
  <c r="BR40" i="155" s="1"/>
  <c r="BU40" i="155" s="1"/>
  <c r="BJ41" i="155"/>
  <c r="BL40" i="155"/>
  <c r="BN40" i="155"/>
  <c r="BP40" i="155" s="1"/>
  <c r="BJ37" i="152"/>
  <c r="BL36" i="152"/>
  <c r="BR38" i="152" a="1"/>
  <c r="BR38" i="152" s="1"/>
  <c r="BU38" i="152" s="1"/>
  <c r="CQ38" i="152" a="1"/>
  <c r="CQ38" i="152" s="1"/>
  <c r="CS38" i="152" s="1"/>
  <c r="BK39" i="152"/>
  <c r="BM30" i="151"/>
  <c r="BM93" i="151"/>
  <c r="A44" i="1"/>
  <c r="BP34" i="151"/>
  <c r="BO34" i="151"/>
  <c r="BQ34" i="151" s="1"/>
  <c r="BK37" i="151"/>
  <c r="CR36" i="151" a="1"/>
  <c r="CR36" i="151" s="1"/>
  <c r="CT36" i="151" s="1"/>
  <c r="BN35" i="151"/>
  <c r="BP35" i="151" s="1"/>
  <c r="BL35" i="151"/>
  <c r="BJ36" i="151"/>
  <c r="N19" i="20"/>
  <c r="W82" i="20"/>
  <c r="S82" i="20"/>
  <c r="T82" i="20" s="1"/>
  <c r="N82" i="20"/>
  <c r="V82" i="20"/>
  <c r="J84" i="20"/>
  <c r="Q83" i="20"/>
  <c r="R83" i="20" s="1"/>
  <c r="O83" i="20"/>
  <c r="M83" i="20"/>
  <c r="P82" i="20"/>
  <c r="U82" i="20"/>
  <c r="K20" i="20"/>
  <c r="M20" i="20" s="1"/>
  <c r="BM94" i="158" l="1"/>
  <c r="BM94" i="156"/>
  <c r="BM94" i="157"/>
  <c r="BM31" i="158"/>
  <c r="BM31" i="157"/>
  <c r="BM31" i="156"/>
  <c r="BO41" i="157"/>
  <c r="BQ41" i="157" s="1"/>
  <c r="BN44" i="158"/>
  <c r="BP44" i="158" s="1"/>
  <c r="BL44" i="158"/>
  <c r="BJ45" i="158"/>
  <c r="BO43" i="158"/>
  <c r="BQ43" i="158" s="1"/>
  <c r="BK46" i="158"/>
  <c r="CR45" i="158" a="1"/>
  <c r="CR45" i="158" s="1"/>
  <c r="CT45" i="158" s="1"/>
  <c r="BR45" i="158" a="1"/>
  <c r="BR45" i="158" s="1"/>
  <c r="BU45" i="158" s="1"/>
  <c r="BK45" i="157"/>
  <c r="CR44" i="157" a="1"/>
  <c r="CR44" i="157" s="1"/>
  <c r="CT44" i="157" s="1"/>
  <c r="BR44" i="157" a="1"/>
  <c r="BR44" i="157" s="1"/>
  <c r="BU44" i="157" s="1"/>
  <c r="BJ43" i="157"/>
  <c r="BN42" i="157"/>
  <c r="BP42" i="157" s="1"/>
  <c r="BL42" i="157"/>
  <c r="BO41" i="156"/>
  <c r="BQ41" i="156" s="1"/>
  <c r="BN42" i="156"/>
  <c r="BP42" i="156" s="1"/>
  <c r="BL42" i="156"/>
  <c r="BJ43" i="156"/>
  <c r="CR44" i="156" a="1"/>
  <c r="CR44" i="156" s="1"/>
  <c r="CT44" i="156" s="1"/>
  <c r="BK45" i="156"/>
  <c r="BR44" i="156" a="1"/>
  <c r="BR44" i="156" s="1"/>
  <c r="BU44" i="156" s="1"/>
  <c r="D46" i="1"/>
  <c r="E45" i="1"/>
  <c r="BM31" i="155"/>
  <c r="BM31" i="152"/>
  <c r="BM94" i="155"/>
  <c r="BM94" i="152"/>
  <c r="BN41" i="155"/>
  <c r="BP41" i="155" s="1"/>
  <c r="BL41" i="155"/>
  <c r="BJ42" i="155"/>
  <c r="BO40" i="155"/>
  <c r="BQ40" i="155" s="1"/>
  <c r="CQ41" i="155" a="1"/>
  <c r="CQ41" i="155" s="1"/>
  <c r="CS41" i="155" s="1"/>
  <c r="BR41" i="155" a="1"/>
  <c r="BR41" i="155" s="1"/>
  <c r="BU41" i="155" s="1"/>
  <c r="BK42" i="155"/>
  <c r="BL37" i="152"/>
  <c r="BJ38" i="152"/>
  <c r="BR39" i="152" a="1"/>
  <c r="BR39" i="152" s="1"/>
  <c r="BU39" i="152" s="1"/>
  <c r="BK40" i="152"/>
  <c r="CQ39" i="152" a="1"/>
  <c r="CQ39" i="152" s="1"/>
  <c r="CS39" i="152" s="1"/>
  <c r="BM94" i="151"/>
  <c r="BM31" i="151"/>
  <c r="A45" i="1"/>
  <c r="BO35" i="151"/>
  <c r="BQ35" i="151" s="1"/>
  <c r="BJ37" i="151"/>
  <c r="BN36" i="151"/>
  <c r="BL36" i="151"/>
  <c r="CR37" i="151" a="1"/>
  <c r="CR37" i="151" s="1"/>
  <c r="CT37" i="151" s="1"/>
  <c r="BK38" i="151"/>
  <c r="S83" i="20"/>
  <c r="T83" i="20" s="1"/>
  <c r="N83" i="20"/>
  <c r="W83" i="20"/>
  <c r="V83" i="20"/>
  <c r="N20" i="20"/>
  <c r="U83" i="20"/>
  <c r="P83" i="20"/>
  <c r="J85" i="20"/>
  <c r="Q84" i="20"/>
  <c r="R84" i="20" s="1"/>
  <c r="O84" i="20"/>
  <c r="M84" i="20"/>
  <c r="K21" i="20"/>
  <c r="M21" i="20" s="1"/>
  <c r="BM32" i="158" l="1"/>
  <c r="BM32" i="156"/>
  <c r="BM32" i="157"/>
  <c r="BM95" i="158"/>
  <c r="BM95" i="157"/>
  <c r="BM95" i="156"/>
  <c r="BO42" i="157"/>
  <c r="BQ42" i="157" s="1"/>
  <c r="BO44" i="158"/>
  <c r="BQ44" i="158" s="1"/>
  <c r="BJ46" i="158"/>
  <c r="BN45" i="158"/>
  <c r="BL45" i="158"/>
  <c r="BR46" i="158" a="1"/>
  <c r="BR46" i="158" s="1"/>
  <c r="BU46" i="158" s="1"/>
  <c r="BK47" i="158"/>
  <c r="CR46" i="158" a="1"/>
  <c r="CR46" i="158" s="1"/>
  <c r="CT46" i="158" s="1"/>
  <c r="BN43" i="157"/>
  <c r="BP43" i="157" s="1"/>
  <c r="BL43" i="157"/>
  <c r="BJ44" i="157"/>
  <c r="BR45" i="157" a="1"/>
  <c r="BR45" i="157" s="1"/>
  <c r="BU45" i="157" s="1"/>
  <c r="CR45" i="157" a="1"/>
  <c r="CR45" i="157" s="1"/>
  <c r="CT45" i="157" s="1"/>
  <c r="BK46" i="157"/>
  <c r="BO42" i="156"/>
  <c r="BQ42" i="156" s="1"/>
  <c r="BJ44" i="156"/>
  <c r="BL43" i="156"/>
  <c r="BN43" i="156"/>
  <c r="BP43" i="156" s="1"/>
  <c r="BK46" i="156"/>
  <c r="CR45" i="156" a="1"/>
  <c r="CR45" i="156" s="1"/>
  <c r="CT45" i="156" s="1"/>
  <c r="BR45" i="156" a="1"/>
  <c r="BR45" i="156" s="1"/>
  <c r="BU45" i="156" s="1"/>
  <c r="D47" i="1"/>
  <c r="E46" i="1"/>
  <c r="BM32" i="155"/>
  <c r="BM32" i="152"/>
  <c r="BM95" i="155"/>
  <c r="BM95" i="152"/>
  <c r="BK43" i="155"/>
  <c r="CQ42" i="155" a="1"/>
  <c r="CQ42" i="155" s="1"/>
  <c r="CS42" i="155" s="1"/>
  <c r="BR42" i="155" a="1"/>
  <c r="BR42" i="155" s="1"/>
  <c r="BU42" i="155" s="1"/>
  <c r="BJ43" i="155"/>
  <c r="BL42" i="155"/>
  <c r="BN42" i="155"/>
  <c r="BP42" i="155" s="1"/>
  <c r="BO41" i="155"/>
  <c r="BQ41" i="155" s="1"/>
  <c r="CQ40" i="152" a="1"/>
  <c r="CQ40" i="152" s="1"/>
  <c r="CS40" i="152" s="1"/>
  <c r="BK41" i="152"/>
  <c r="BR40" i="152" a="1"/>
  <c r="BR40" i="152" s="1"/>
  <c r="BU40" i="152" s="1"/>
  <c r="BL38" i="152"/>
  <c r="BJ39" i="152"/>
  <c r="BM95" i="151"/>
  <c r="BM32" i="151"/>
  <c r="A46" i="1"/>
  <c r="BP36" i="151"/>
  <c r="BO36" i="151"/>
  <c r="BQ36" i="151" s="1"/>
  <c r="BK39" i="151"/>
  <c r="CR38" i="151" a="1"/>
  <c r="CR38" i="151" s="1"/>
  <c r="CT38" i="151" s="1"/>
  <c r="BN37" i="151"/>
  <c r="BP37" i="151" s="1"/>
  <c r="BL37" i="151"/>
  <c r="BJ38" i="151"/>
  <c r="N21" i="20"/>
  <c r="N84" i="20"/>
  <c r="S84" i="20"/>
  <c r="T84" i="20" s="1"/>
  <c r="W84" i="20"/>
  <c r="V84" i="20"/>
  <c r="J86" i="20"/>
  <c r="M85" i="20"/>
  <c r="Q85" i="20"/>
  <c r="R85" i="20" s="1"/>
  <c r="O85" i="20"/>
  <c r="U84" i="20"/>
  <c r="P84" i="20"/>
  <c r="K22" i="20"/>
  <c r="M22" i="20" s="1"/>
  <c r="AG46" i="1"/>
  <c r="AG45" i="1"/>
  <c r="AG44" i="1"/>
  <c r="AG43" i="1"/>
  <c r="AG42" i="1"/>
  <c r="AE47" i="1"/>
  <c r="AG47" i="1" s="1"/>
  <c r="AC47" i="1"/>
  <c r="AD47" i="1" s="1"/>
  <c r="AK46" i="1" s="1"/>
  <c r="BM96" i="158" l="1"/>
  <c r="BM96" i="156"/>
  <c r="BM96" i="157"/>
  <c r="BM33" i="158"/>
  <c r="BM33" i="157"/>
  <c r="BM33" i="156"/>
  <c r="BO43" i="157"/>
  <c r="BQ43" i="157" s="1"/>
  <c r="BP45" i="158"/>
  <c r="BO45" i="158"/>
  <c r="BQ45" i="158" s="1"/>
  <c r="BK48" i="158"/>
  <c r="CR47" i="158" a="1"/>
  <c r="CR47" i="158" s="1"/>
  <c r="CT47" i="158" s="1"/>
  <c r="BR47" i="158" a="1"/>
  <c r="BR47" i="158" s="1"/>
  <c r="BU47" i="158" s="1"/>
  <c r="BJ47" i="158"/>
  <c r="BN46" i="158"/>
  <c r="BL46" i="158"/>
  <c r="BK47" i="157"/>
  <c r="CR46" i="157" a="1"/>
  <c r="CR46" i="157" s="1"/>
  <c r="CT46" i="157" s="1"/>
  <c r="BR46" i="157" a="1"/>
  <c r="BR46" i="157" s="1"/>
  <c r="BU46" i="157" s="1"/>
  <c r="BJ45" i="157"/>
  <c r="BN44" i="157"/>
  <c r="BP44" i="157" s="1"/>
  <c r="BL44" i="157"/>
  <c r="BO43" i="156"/>
  <c r="BQ43" i="156" s="1"/>
  <c r="BN44" i="156"/>
  <c r="BP44" i="156" s="1"/>
  <c r="BL44" i="156"/>
  <c r="BJ45" i="156"/>
  <c r="CR46" i="156" a="1"/>
  <c r="CR46" i="156" s="1"/>
  <c r="CT46" i="156" s="1"/>
  <c r="BK47" i="156"/>
  <c r="BR46" i="156" a="1"/>
  <c r="BR46" i="156" s="1"/>
  <c r="BU46" i="156" s="1"/>
  <c r="D48" i="1"/>
  <c r="E47" i="1"/>
  <c r="BM33" i="155"/>
  <c r="BM33" i="152"/>
  <c r="BM96" i="155"/>
  <c r="BM96" i="152"/>
  <c r="BO42" i="155"/>
  <c r="BQ42" i="155" s="1"/>
  <c r="BN43" i="155"/>
  <c r="BP43" i="155" s="1"/>
  <c r="BL43" i="155"/>
  <c r="BJ44" i="155"/>
  <c r="CQ43" i="155" a="1"/>
  <c r="CQ43" i="155" s="1"/>
  <c r="CS43" i="155" s="1"/>
  <c r="BR43" i="155" a="1"/>
  <c r="BR43" i="155" s="1"/>
  <c r="BU43" i="155" s="1"/>
  <c r="BK44" i="155"/>
  <c r="BR41" i="152" a="1"/>
  <c r="BR41" i="152" s="1"/>
  <c r="BU41" i="152" s="1"/>
  <c r="CQ41" i="152" a="1"/>
  <c r="CQ41" i="152" s="1"/>
  <c r="CS41" i="152" s="1"/>
  <c r="BK42" i="152"/>
  <c r="BL39" i="152"/>
  <c r="BJ40" i="152"/>
  <c r="BM33" i="151"/>
  <c r="BM96" i="151"/>
  <c r="AK43" i="1"/>
  <c r="AK44" i="1"/>
  <c r="AK45" i="1"/>
  <c r="AK47" i="1"/>
  <c r="AK42" i="1"/>
  <c r="A47" i="1"/>
  <c r="B47" i="1" s="1"/>
  <c r="BO37" i="151"/>
  <c r="BQ37" i="151" s="1"/>
  <c r="BJ39" i="151"/>
  <c r="BN38" i="151"/>
  <c r="BL38" i="151"/>
  <c r="CR39" i="151" a="1"/>
  <c r="CR39" i="151" s="1"/>
  <c r="CT39" i="151" s="1"/>
  <c r="BK40" i="151"/>
  <c r="N22" i="20"/>
  <c r="N85" i="20"/>
  <c r="V85" i="20"/>
  <c r="W85" i="20"/>
  <c r="S85" i="20"/>
  <c r="T85" i="20" s="1"/>
  <c r="Q86" i="20"/>
  <c r="O86" i="20"/>
  <c r="P87" i="20" s="1"/>
  <c r="M86" i="20"/>
  <c r="U85" i="20"/>
  <c r="P85" i="20"/>
  <c r="K23" i="20"/>
  <c r="M23" i="20" s="1"/>
  <c r="AE39" i="1"/>
  <c r="AC39" i="1"/>
  <c r="AG38" i="1"/>
  <c r="AG37" i="1"/>
  <c r="AG36" i="1"/>
  <c r="AG35" i="1"/>
  <c r="AG34" i="1"/>
  <c r="BM34" i="158" l="1"/>
  <c r="BM34" i="157"/>
  <c r="BM34" i="156"/>
  <c r="BM97" i="158"/>
  <c r="BM97" i="157"/>
  <c r="BM97" i="156"/>
  <c r="BO44" i="157"/>
  <c r="BQ44" i="157" s="1"/>
  <c r="BP46" i="158"/>
  <c r="BO46" i="158"/>
  <c r="BQ46" i="158" s="1"/>
  <c r="BL47" i="158"/>
  <c r="BJ48" i="158"/>
  <c r="BR48" i="158" a="1"/>
  <c r="BR48" i="158" s="1"/>
  <c r="BU48" i="158" s="1"/>
  <c r="CR48" i="158" a="1"/>
  <c r="CR48" i="158" s="1"/>
  <c r="CT48" i="158" s="1"/>
  <c r="BK49" i="158"/>
  <c r="BN45" i="157"/>
  <c r="BP45" i="157" s="1"/>
  <c r="BL45" i="157"/>
  <c r="BJ46" i="157"/>
  <c r="BR47" i="157" a="1"/>
  <c r="BR47" i="157" s="1"/>
  <c r="BU47" i="157" s="1"/>
  <c r="CR47" i="157" a="1"/>
  <c r="CR47" i="157" s="1"/>
  <c r="CT47" i="157" s="1"/>
  <c r="BK48" i="157"/>
  <c r="BO44" i="156"/>
  <c r="BQ44" i="156" s="1"/>
  <c r="BN45" i="156"/>
  <c r="BP45" i="156" s="1"/>
  <c r="BJ46" i="156"/>
  <c r="BL45" i="156"/>
  <c r="BK48" i="156"/>
  <c r="CR47" i="156" a="1"/>
  <c r="CR47" i="156" s="1"/>
  <c r="CT47" i="156" s="1"/>
  <c r="BR47" i="156" a="1"/>
  <c r="BR47" i="156" s="1"/>
  <c r="BU47" i="156" s="1"/>
  <c r="D49" i="1"/>
  <c r="E48" i="1"/>
  <c r="R86" i="20"/>
  <c r="R87" i="20"/>
  <c r="BM34" i="155"/>
  <c r="BM34" i="152"/>
  <c r="BM97" i="155"/>
  <c r="BM97" i="152"/>
  <c r="N87" i="20"/>
  <c r="BJ45" i="155"/>
  <c r="BN44" i="155"/>
  <c r="BP44" i="155" s="1"/>
  <c r="BL44" i="155"/>
  <c r="BK45" i="155"/>
  <c r="CQ44" i="155" a="1"/>
  <c r="CQ44" i="155" s="1"/>
  <c r="CS44" i="155" s="1"/>
  <c r="BR44" i="155" a="1"/>
  <c r="BR44" i="155" s="1"/>
  <c r="BU44" i="155" s="1"/>
  <c r="BO43" i="155"/>
  <c r="BQ43" i="155" s="1"/>
  <c r="BL40" i="152"/>
  <c r="BJ41" i="152"/>
  <c r="CQ42" i="152" a="1"/>
  <c r="CQ42" i="152" s="1"/>
  <c r="CS42" i="152" s="1"/>
  <c r="BK43" i="152"/>
  <c r="BR42" i="152" a="1"/>
  <c r="BR42" i="152" s="1"/>
  <c r="BU42" i="152" s="1"/>
  <c r="BM97" i="151"/>
  <c r="BM34" i="151"/>
  <c r="A48" i="1"/>
  <c r="B48" i="1" s="1"/>
  <c r="BP38" i="151"/>
  <c r="BO38" i="151"/>
  <c r="BQ38" i="151" s="1"/>
  <c r="BK41" i="151"/>
  <c r="CR40" i="151" a="1"/>
  <c r="CR40" i="151" s="1"/>
  <c r="CT40" i="151" s="1"/>
  <c r="BN39" i="151"/>
  <c r="BL39" i="151"/>
  <c r="BJ40" i="151"/>
  <c r="N23" i="20"/>
  <c r="N86" i="20"/>
  <c r="S86" i="20"/>
  <c r="T87" i="20" s="1"/>
  <c r="V86" i="20"/>
  <c r="W86" i="20"/>
  <c r="U86" i="20"/>
  <c r="P86" i="20"/>
  <c r="K24" i="20"/>
  <c r="M24" i="20" s="1"/>
  <c r="AD39" i="1"/>
  <c r="AK37" i="1" s="1"/>
  <c r="AG30" i="1"/>
  <c r="AG29" i="1"/>
  <c r="AG28" i="1"/>
  <c r="AG27" i="1"/>
  <c r="AG26" i="1"/>
  <c r="T86" i="20" l="1"/>
  <c r="BM35" i="158"/>
  <c r="BM35" i="156"/>
  <c r="BM35" i="157"/>
  <c r="BO45" i="157"/>
  <c r="BQ45" i="157" s="1"/>
  <c r="BJ49" i="158"/>
  <c r="BL48" i="158"/>
  <c r="BR49" i="158" a="1"/>
  <c r="BR49" i="158" s="1"/>
  <c r="BU49" i="158" s="1"/>
  <c r="BK50" i="158"/>
  <c r="CR49" i="158" a="1"/>
  <c r="CR49" i="158" s="1"/>
  <c r="CT49" i="158" s="1"/>
  <c r="BJ47" i="157"/>
  <c r="BL46" i="157"/>
  <c r="BK49" i="157"/>
  <c r="CR48" i="157" a="1"/>
  <c r="CR48" i="157" s="1"/>
  <c r="CT48" i="157" s="1"/>
  <c r="BR48" i="157" a="1"/>
  <c r="BR48" i="157" s="1"/>
  <c r="BU48" i="157" s="1"/>
  <c r="BO45" i="156"/>
  <c r="BQ45" i="156" s="1"/>
  <c r="BN46" i="156"/>
  <c r="BP46" i="156" s="1"/>
  <c r="BJ47" i="156"/>
  <c r="BL46" i="156"/>
  <c r="CR48" i="156" a="1"/>
  <c r="CR48" i="156" s="1"/>
  <c r="CT48" i="156" s="1"/>
  <c r="BR48" i="156" a="1"/>
  <c r="BR48" i="156" s="1"/>
  <c r="BU48" i="156" s="1"/>
  <c r="BK49" i="156"/>
  <c r="AK38" i="1"/>
  <c r="D50" i="1"/>
  <c r="E49" i="1"/>
  <c r="BM35" i="155"/>
  <c r="BM35" i="152"/>
  <c r="BO44" i="155"/>
  <c r="BQ44" i="155" s="1"/>
  <c r="BK46" i="155"/>
  <c r="CQ45" i="155" a="1"/>
  <c r="CQ45" i="155" s="1"/>
  <c r="CS45" i="155" s="1"/>
  <c r="BR45" i="155" a="1"/>
  <c r="BR45" i="155" s="1"/>
  <c r="BU45" i="155" s="1"/>
  <c r="BN45" i="155"/>
  <c r="BP45" i="155" s="1"/>
  <c r="BL45" i="155"/>
  <c r="BJ46" i="155"/>
  <c r="BK44" i="152"/>
  <c r="CQ43" i="152" a="1"/>
  <c r="CQ43" i="152" s="1"/>
  <c r="CS43" i="152" s="1"/>
  <c r="BR43" i="152" a="1"/>
  <c r="BR43" i="152" s="1"/>
  <c r="BU43" i="152" s="1"/>
  <c r="BL41" i="152"/>
  <c r="BJ42" i="152"/>
  <c r="BM35" i="151"/>
  <c r="AK35" i="1"/>
  <c r="AG39" i="1"/>
  <c r="AK36" i="1"/>
  <c r="AK34" i="1"/>
  <c r="AK39" i="1" s="1"/>
  <c r="A49" i="1"/>
  <c r="B49" i="1" s="1"/>
  <c r="BP39" i="151"/>
  <c r="BO39" i="151"/>
  <c r="BQ39" i="151" s="1"/>
  <c r="BJ41" i="151"/>
  <c r="BN40" i="151"/>
  <c r="BL40" i="151"/>
  <c r="CR41" i="151" a="1"/>
  <c r="CR41" i="151" s="1"/>
  <c r="CT41" i="151" s="1"/>
  <c r="BK42" i="151"/>
  <c r="N24" i="20"/>
  <c r="K25" i="20"/>
  <c r="M25" i="20" s="1"/>
  <c r="BM36" i="158" l="1"/>
  <c r="BM36" i="157"/>
  <c r="BM36" i="156"/>
  <c r="BR50" i="158" a="1"/>
  <c r="BR50" i="158" s="1"/>
  <c r="BU50" i="158" s="1"/>
  <c r="CR50" i="158" a="1"/>
  <c r="CR50" i="158" s="1"/>
  <c r="CT50" i="158" s="1"/>
  <c r="BK51" i="158"/>
  <c r="BL49" i="158"/>
  <c r="BJ50" i="158"/>
  <c r="BR49" i="157" a="1"/>
  <c r="BR49" i="157" s="1"/>
  <c r="BU49" i="157" s="1"/>
  <c r="CR49" i="157" a="1"/>
  <c r="CR49" i="157" s="1"/>
  <c r="CT49" i="157" s="1"/>
  <c r="BK50" i="157"/>
  <c r="BL47" i="157"/>
  <c r="BJ48" i="157"/>
  <c r="BO46" i="156"/>
  <c r="BQ46" i="156" s="1"/>
  <c r="BJ48" i="156"/>
  <c r="BL47" i="156"/>
  <c r="BK50" i="156"/>
  <c r="CR49" i="156" a="1"/>
  <c r="CR49" i="156" s="1"/>
  <c r="CT49" i="156" s="1"/>
  <c r="BR49" i="156" a="1"/>
  <c r="BR49" i="156" s="1"/>
  <c r="BU49" i="156" s="1"/>
  <c r="D51" i="1"/>
  <c r="E50" i="1"/>
  <c r="BM36" i="155"/>
  <c r="BM36" i="152"/>
  <c r="BO45" i="155"/>
  <c r="BQ45" i="155" s="1"/>
  <c r="BJ47" i="155"/>
  <c r="BL46" i="155"/>
  <c r="BN46" i="155"/>
  <c r="BP46" i="155" s="1"/>
  <c r="BK47" i="155"/>
  <c r="CQ46" i="155" a="1"/>
  <c r="CQ46" i="155" s="1"/>
  <c r="CS46" i="155" s="1"/>
  <c r="BR46" i="155" a="1"/>
  <c r="BR46" i="155" s="1"/>
  <c r="BU46" i="155" s="1"/>
  <c r="BL42" i="152"/>
  <c r="BJ43" i="152"/>
  <c r="BK45" i="152"/>
  <c r="CQ44" i="152" a="1"/>
  <c r="CQ44" i="152" s="1"/>
  <c r="CS44" i="152" s="1"/>
  <c r="BR44" i="152" a="1"/>
  <c r="BR44" i="152" s="1"/>
  <c r="BU44" i="152" s="1"/>
  <c r="BM36" i="151"/>
  <c r="A50" i="1"/>
  <c r="B50" i="1" s="1"/>
  <c r="BP40" i="151"/>
  <c r="BO40" i="151"/>
  <c r="BQ40" i="151" s="1"/>
  <c r="BK43" i="151"/>
  <c r="CR42" i="151" a="1"/>
  <c r="CR42" i="151" s="1"/>
  <c r="CT42" i="151" s="1"/>
  <c r="BN41" i="151"/>
  <c r="BL41" i="151"/>
  <c r="BJ42" i="151"/>
  <c r="N25" i="20"/>
  <c r="K26" i="20"/>
  <c r="M26" i="20" s="1"/>
  <c r="BM37" i="158" l="1"/>
  <c r="BM37" i="156"/>
  <c r="BM37" i="157"/>
  <c r="BJ51" i="158"/>
  <c r="BL50" i="158"/>
  <c r="CR51" i="158" a="1"/>
  <c r="CR51" i="158" s="1"/>
  <c r="CT51" i="158" s="1"/>
  <c r="BK52" i="158"/>
  <c r="BR51" i="158" a="1"/>
  <c r="BR51" i="158" s="1"/>
  <c r="BU51" i="158" s="1"/>
  <c r="BJ49" i="157"/>
  <c r="BL48" i="157"/>
  <c r="BK51" i="157"/>
  <c r="CR50" i="157" a="1"/>
  <c r="CR50" i="157" s="1"/>
  <c r="CT50" i="157" s="1"/>
  <c r="BR50" i="157" a="1"/>
  <c r="BR50" i="157" s="1"/>
  <c r="BU50" i="157" s="1"/>
  <c r="BL48" i="156"/>
  <c r="BJ49" i="156"/>
  <c r="BK51" i="156"/>
  <c r="CR50" i="156" a="1"/>
  <c r="CR50" i="156" s="1"/>
  <c r="CT50" i="156" s="1"/>
  <c r="BR50" i="156" a="1"/>
  <c r="BR50" i="156" s="1"/>
  <c r="BU50" i="156" s="1"/>
  <c r="D52" i="1"/>
  <c r="E51" i="1"/>
  <c r="BM37" i="155"/>
  <c r="BM37" i="152"/>
  <c r="CQ47" i="155" a="1"/>
  <c r="CQ47" i="155" s="1"/>
  <c r="CS47" i="155" s="1"/>
  <c r="BR47" i="155" a="1"/>
  <c r="BR47" i="155" s="1"/>
  <c r="BU47" i="155" s="1"/>
  <c r="BK48" i="155"/>
  <c r="BO46" i="155"/>
  <c r="BQ46" i="155" s="1"/>
  <c r="BN47" i="155"/>
  <c r="BP47" i="155" s="1"/>
  <c r="BL47" i="155"/>
  <c r="BJ48" i="155"/>
  <c r="CQ45" i="152" a="1"/>
  <c r="CQ45" i="152" s="1"/>
  <c r="CS45" i="152" s="1"/>
  <c r="BK46" i="152"/>
  <c r="BR45" i="152" a="1"/>
  <c r="BR45" i="152" s="1"/>
  <c r="BU45" i="152" s="1"/>
  <c r="BJ44" i="152"/>
  <c r="BL43" i="152"/>
  <c r="BM37" i="151"/>
  <c r="A51" i="1"/>
  <c r="B51" i="1" s="1"/>
  <c r="BP41" i="151"/>
  <c r="BO41" i="151"/>
  <c r="BQ41" i="151" s="1"/>
  <c r="BJ43" i="151"/>
  <c r="BN42" i="151"/>
  <c r="BL42" i="151"/>
  <c r="BK44" i="151"/>
  <c r="CR43" i="151" a="1"/>
  <c r="CR43" i="151" s="1"/>
  <c r="CT43" i="151" s="1"/>
  <c r="N26" i="20"/>
  <c r="K27" i="20"/>
  <c r="M27" i="20" s="1"/>
  <c r="BM38" i="158" l="1"/>
  <c r="BM38" i="157"/>
  <c r="BM38" i="156"/>
  <c r="CR52" i="158" a="1"/>
  <c r="CR52" i="158" s="1"/>
  <c r="CT52" i="158" s="1"/>
  <c r="BR52" i="158" a="1"/>
  <c r="BR52" i="158" s="1"/>
  <c r="BU52" i="158" s="1"/>
  <c r="BK53" i="158"/>
  <c r="BJ52" i="158"/>
  <c r="BL51" i="158"/>
  <c r="BR51" i="157" a="1"/>
  <c r="BR51" i="157" s="1"/>
  <c r="BU51" i="157" s="1"/>
  <c r="CR51" i="157" a="1"/>
  <c r="CR51" i="157" s="1"/>
  <c r="CT51" i="157" s="1"/>
  <c r="BK52" i="157"/>
  <c r="BL49" i="157"/>
  <c r="BJ50" i="157"/>
  <c r="BJ50" i="156"/>
  <c r="BL49" i="156"/>
  <c r="BK52" i="156"/>
  <c r="CR51" i="156" a="1"/>
  <c r="CR51" i="156" s="1"/>
  <c r="CT51" i="156" s="1"/>
  <c r="BR51" i="156" a="1"/>
  <c r="BR51" i="156" s="1"/>
  <c r="BU51" i="156" s="1"/>
  <c r="D53" i="1"/>
  <c r="E52" i="1"/>
  <c r="BM38" i="155"/>
  <c r="BM38" i="152"/>
  <c r="BO47" i="155"/>
  <c r="BQ47" i="155" s="1"/>
  <c r="BJ49" i="155"/>
  <c r="BN48" i="155"/>
  <c r="BP48" i="155" s="1"/>
  <c r="BL48" i="155"/>
  <c r="BK49" i="155"/>
  <c r="CQ48" i="155" a="1"/>
  <c r="CQ48" i="155" s="1"/>
  <c r="CS48" i="155" s="1"/>
  <c r="BR48" i="155" a="1"/>
  <c r="BR48" i="155" s="1"/>
  <c r="BU48" i="155" s="1"/>
  <c r="BN44" i="152"/>
  <c r="BP44" i="152" s="1"/>
  <c r="BL44" i="152"/>
  <c r="BJ45" i="152"/>
  <c r="CQ46" i="152" a="1"/>
  <c r="CQ46" i="152" s="1"/>
  <c r="CS46" i="152" s="1"/>
  <c r="BK47" i="152"/>
  <c r="BR46" i="152" a="1"/>
  <c r="BR46" i="152" s="1"/>
  <c r="BU46" i="152" s="1"/>
  <c r="BM38" i="151"/>
  <c r="A52" i="1"/>
  <c r="BP42" i="151"/>
  <c r="BO42" i="151"/>
  <c r="BQ42" i="151" s="1"/>
  <c r="BK45" i="151"/>
  <c r="CR44" i="151" a="1"/>
  <c r="CR44" i="151" s="1"/>
  <c r="CT44" i="151" s="1"/>
  <c r="BN43" i="151"/>
  <c r="BL43" i="151"/>
  <c r="BJ44" i="151"/>
  <c r="N27" i="20"/>
  <c r="K28" i="20"/>
  <c r="M28" i="20" s="1"/>
  <c r="BM39" i="158" l="1"/>
  <c r="BM39" i="157"/>
  <c r="BM39" i="156"/>
  <c r="BJ53" i="158"/>
  <c r="BL52" i="158"/>
  <c r="CR53" i="158" a="1"/>
  <c r="CR53" i="158" s="1"/>
  <c r="CT53" i="158" s="1"/>
  <c r="BK54" i="158"/>
  <c r="BR53" i="158" a="1"/>
  <c r="BR53" i="158" s="1"/>
  <c r="BU53" i="158" s="1"/>
  <c r="BJ51" i="157"/>
  <c r="BL50" i="157"/>
  <c r="BK53" i="157"/>
  <c r="CR52" i="157" a="1"/>
  <c r="CR52" i="157" s="1"/>
  <c r="CT52" i="157" s="1"/>
  <c r="BR52" i="157" a="1"/>
  <c r="BR52" i="157" s="1"/>
  <c r="BU52" i="157" s="1"/>
  <c r="BL50" i="156"/>
  <c r="BJ51" i="156"/>
  <c r="CR52" i="156" a="1"/>
  <c r="CR52" i="156" s="1"/>
  <c r="CT52" i="156" s="1"/>
  <c r="BK53" i="156"/>
  <c r="BR52" i="156" a="1"/>
  <c r="BR52" i="156" s="1"/>
  <c r="BU52" i="156" s="1"/>
  <c r="D54" i="1"/>
  <c r="E53" i="1"/>
  <c r="BM39" i="155"/>
  <c r="BM39" i="152"/>
  <c r="BO48" i="155"/>
  <c r="BQ48" i="155" s="1"/>
  <c r="BK50" i="155"/>
  <c r="BR49" i="155" a="1"/>
  <c r="BR49" i="155" s="1"/>
  <c r="BU49" i="155" s="1"/>
  <c r="CQ49" i="155" a="1"/>
  <c r="CQ49" i="155" s="1"/>
  <c r="CS49" i="155" s="1"/>
  <c r="BN49" i="155"/>
  <c r="BP49" i="155" s="1"/>
  <c r="BL49" i="155"/>
  <c r="BJ50" i="155"/>
  <c r="CQ47" i="152" a="1"/>
  <c r="CQ47" i="152" s="1"/>
  <c r="CS47" i="152" s="1"/>
  <c r="BK48" i="152"/>
  <c r="BR47" i="152" a="1"/>
  <c r="BR47" i="152" s="1"/>
  <c r="BU47" i="152" s="1"/>
  <c r="BJ46" i="152"/>
  <c r="BL45" i="152"/>
  <c r="BN45" i="152"/>
  <c r="BP45" i="152" s="1"/>
  <c r="BO44" i="152"/>
  <c r="BQ44" i="152" s="1"/>
  <c r="BM39" i="151"/>
  <c r="B52" i="1"/>
  <c r="C52" i="1"/>
  <c r="A53" i="1"/>
  <c r="BP43" i="151"/>
  <c r="BO43" i="151"/>
  <c r="BQ43" i="151" s="1"/>
  <c r="BJ45" i="151"/>
  <c r="BN44" i="151"/>
  <c r="BL44" i="151"/>
  <c r="BK46" i="151"/>
  <c r="CR45" i="151" a="1"/>
  <c r="CR45" i="151" s="1"/>
  <c r="CT45" i="151" s="1"/>
  <c r="N28" i="20"/>
  <c r="K29" i="20"/>
  <c r="M29" i="20" s="1"/>
  <c r="X1" i="20"/>
  <c r="BM40" i="158" l="1"/>
  <c r="BM40" i="156"/>
  <c r="BM40" i="157"/>
  <c r="BR54" i="158" a="1"/>
  <c r="BR54" i="158" s="1"/>
  <c r="BU54" i="158" s="1"/>
  <c r="CR54" i="158" a="1"/>
  <c r="CR54" i="158" s="1"/>
  <c r="CT54" i="158" s="1"/>
  <c r="BK55" i="158"/>
  <c r="BL53" i="158"/>
  <c r="BJ54" i="158"/>
  <c r="BK54" i="157"/>
  <c r="CR53" i="157" a="1"/>
  <c r="CR53" i="157" s="1"/>
  <c r="CT53" i="157" s="1"/>
  <c r="BR53" i="157" a="1"/>
  <c r="BR53" i="157" s="1"/>
  <c r="BU53" i="157" s="1"/>
  <c r="BL51" i="157"/>
  <c r="BJ52" i="157"/>
  <c r="BJ52" i="156"/>
  <c r="BL51" i="156"/>
  <c r="BK54" i="156"/>
  <c r="CR53" i="156" a="1"/>
  <c r="CR53" i="156" s="1"/>
  <c r="CT53" i="156" s="1"/>
  <c r="BR53" i="156" a="1"/>
  <c r="BR53" i="156" s="1"/>
  <c r="BU53" i="156" s="1"/>
  <c r="D55" i="1"/>
  <c r="E54" i="1"/>
  <c r="BM40" i="155"/>
  <c r="BN30" i="155" s="1"/>
  <c r="BM40" i="152"/>
  <c r="BO49" i="155"/>
  <c r="BQ49" i="155" s="1"/>
  <c r="BJ51" i="155"/>
  <c r="BN50" i="155"/>
  <c r="BP50" i="155" s="1"/>
  <c r="BL50" i="155"/>
  <c r="BK51" i="155"/>
  <c r="CQ50" i="155" a="1"/>
  <c r="CQ50" i="155" s="1"/>
  <c r="CS50" i="155" s="1"/>
  <c r="BN15" i="155"/>
  <c r="BR50" i="155" a="1"/>
  <c r="BR50" i="155" s="1"/>
  <c r="BU50" i="155" s="1"/>
  <c r="BN14" i="155"/>
  <c r="BN16" i="155"/>
  <c r="BN17" i="155"/>
  <c r="BN18" i="155"/>
  <c r="BN19" i="155"/>
  <c r="BN20" i="155"/>
  <c r="BN21" i="155"/>
  <c r="BN22" i="155"/>
  <c r="BN23" i="155"/>
  <c r="BN24" i="155"/>
  <c r="BN25" i="155"/>
  <c r="BN26" i="155"/>
  <c r="BN27" i="155"/>
  <c r="BN28" i="155"/>
  <c r="BN29" i="155"/>
  <c r="X87" i="20" a="1"/>
  <c r="X87" i="20" s="1"/>
  <c r="X88" i="20" a="1"/>
  <c r="X88" i="20" s="1"/>
  <c r="X89" i="20" a="1"/>
  <c r="X89" i="20" s="1"/>
  <c r="X90" i="20" a="1"/>
  <c r="X90" i="20" s="1"/>
  <c r="X91" i="20" a="1"/>
  <c r="X91" i="20" s="1"/>
  <c r="X92" i="20" a="1"/>
  <c r="X92" i="20" s="1"/>
  <c r="X93" i="20" a="1"/>
  <c r="X93" i="20" s="1"/>
  <c r="X94" i="20" a="1"/>
  <c r="X94" i="20" s="1"/>
  <c r="X95" i="20" a="1"/>
  <c r="X95" i="20" s="1"/>
  <c r="X96" i="20" a="1"/>
  <c r="X96" i="20" s="1"/>
  <c r="X97" i="20" a="1"/>
  <c r="X97" i="20" s="1"/>
  <c r="X98" i="20" a="1"/>
  <c r="X98" i="20" s="1"/>
  <c r="X99" i="20" a="1"/>
  <c r="X99" i="20" s="1"/>
  <c r="X100" i="20" a="1"/>
  <c r="X100" i="20" s="1"/>
  <c r="X101" i="20" a="1"/>
  <c r="X101" i="20" s="1"/>
  <c r="X102" i="20" a="1"/>
  <c r="X102" i="20" s="1"/>
  <c r="X103" i="20" a="1"/>
  <c r="X103" i="20" s="1"/>
  <c r="X104" i="20" a="1"/>
  <c r="X104" i="20" s="1"/>
  <c r="X105" i="20" a="1"/>
  <c r="X105" i="20" s="1"/>
  <c r="X106" i="20" a="1"/>
  <c r="X106" i="20" s="1"/>
  <c r="BN46" i="152"/>
  <c r="BP46" i="152" s="1"/>
  <c r="BL46" i="152"/>
  <c r="BJ47" i="152"/>
  <c r="BO45" i="152"/>
  <c r="BQ45" i="152" s="1"/>
  <c r="CQ48" i="152" a="1"/>
  <c r="CQ48" i="152" s="1"/>
  <c r="CS48" i="152" s="1"/>
  <c r="BK49" i="152"/>
  <c r="BR48" i="152" a="1"/>
  <c r="BR48" i="152" s="1"/>
  <c r="BU48" i="152" s="1"/>
  <c r="BM40" i="151"/>
  <c r="B53" i="1"/>
  <c r="C53" i="1"/>
  <c r="A54" i="1"/>
  <c r="BP44" i="151"/>
  <c r="BO44" i="151"/>
  <c r="BQ44" i="151" s="1"/>
  <c r="BK47" i="151"/>
  <c r="CR46" i="151" a="1"/>
  <c r="CR46" i="151" s="1"/>
  <c r="CT46" i="151" s="1"/>
  <c r="BN45" i="151"/>
  <c r="BL45" i="151"/>
  <c r="BJ46" i="151"/>
  <c r="N29" i="20"/>
  <c r="X86" i="20" a="1"/>
  <c r="X86" i="20" s="1"/>
  <c r="X5" i="20" a="1"/>
  <c r="X5" i="20" s="1"/>
  <c r="X8" i="20" a="1"/>
  <c r="X8" i="20" s="1"/>
  <c r="X85" i="20" a="1"/>
  <c r="X85" i="20" s="1"/>
  <c r="X4" i="20" a="1"/>
  <c r="X4" i="20" s="1"/>
  <c r="X84" i="20" a="1"/>
  <c r="X84" i="20" s="1"/>
  <c r="X3" i="20" a="1"/>
  <c r="X3" i="20" s="1"/>
  <c r="X83" i="20" a="1"/>
  <c r="X83" i="20" s="1"/>
  <c r="X82" i="20" a="1"/>
  <c r="X82" i="20" s="1"/>
  <c r="X81" i="20" a="1"/>
  <c r="X81" i="20" s="1"/>
  <c r="X80" i="20" a="1"/>
  <c r="X80" i="20" s="1"/>
  <c r="X79" i="20" a="1"/>
  <c r="X79" i="20" s="1"/>
  <c r="X7" i="20" a="1"/>
  <c r="X7" i="20" s="1"/>
  <c r="X6" i="20" a="1"/>
  <c r="X6" i="20" s="1"/>
  <c r="X11" i="20" a="1"/>
  <c r="X11" i="20" s="1"/>
  <c r="X10" i="20" a="1"/>
  <c r="X10" i="20" s="1"/>
  <c r="X9" i="20" a="1"/>
  <c r="X9" i="20" s="1"/>
  <c r="K30" i="20"/>
  <c r="M30" i="20" s="1"/>
  <c r="BM41" i="158" l="1"/>
  <c r="BM41" i="157"/>
  <c r="BM41" i="156"/>
  <c r="BL54" i="158"/>
  <c r="BJ55" i="158"/>
  <c r="CR55" i="158" a="1"/>
  <c r="CR55" i="158" s="1"/>
  <c r="CT55" i="158" s="1"/>
  <c r="BK56" i="158"/>
  <c r="BR55" i="158" a="1"/>
  <c r="BR55" i="158" s="1"/>
  <c r="BU55" i="158" s="1"/>
  <c r="BJ53" i="157"/>
  <c r="BL52" i="157"/>
  <c r="BK55" i="157"/>
  <c r="CR54" i="157" a="1"/>
  <c r="CR54" i="157" s="1"/>
  <c r="CT54" i="157" s="1"/>
  <c r="BR54" i="157" a="1"/>
  <c r="BR54" i="157" s="1"/>
  <c r="BU54" i="157" s="1"/>
  <c r="BJ53" i="156"/>
  <c r="BL52" i="156"/>
  <c r="BR54" i="156" a="1"/>
  <c r="BR54" i="156" s="1"/>
  <c r="BU54" i="156" s="1"/>
  <c r="CR54" i="156" a="1"/>
  <c r="CR54" i="156" s="1"/>
  <c r="CT54" i="156" s="1"/>
  <c r="BK55" i="156"/>
  <c r="D56" i="1"/>
  <c r="E55" i="1"/>
  <c r="BM41" i="155"/>
  <c r="BM41" i="152"/>
  <c r="BO50" i="155"/>
  <c r="BQ50" i="155" s="1"/>
  <c r="BP29" i="155"/>
  <c r="BO29" i="155"/>
  <c r="BQ29" i="155" s="1"/>
  <c r="BP25" i="155"/>
  <c r="BO25" i="155"/>
  <c r="BQ25" i="155" s="1"/>
  <c r="BP19" i="155"/>
  <c r="BO19" i="155"/>
  <c r="BQ19" i="155" s="1"/>
  <c r="BP21" i="155"/>
  <c r="BO21" i="155"/>
  <c r="BQ21" i="155" s="1"/>
  <c r="BP30" i="155"/>
  <c r="BO30" i="155"/>
  <c r="BQ30" i="155" s="1"/>
  <c r="BP24" i="155"/>
  <c r="BO24" i="155"/>
  <c r="BQ24" i="155" s="1"/>
  <c r="BP15" i="155"/>
  <c r="BO15" i="155"/>
  <c r="BQ15" i="155" s="1"/>
  <c r="BP26" i="155"/>
  <c r="BO26" i="155"/>
  <c r="BQ26" i="155" s="1"/>
  <c r="BP18" i="155"/>
  <c r="BO18" i="155"/>
  <c r="BQ18" i="155" s="1"/>
  <c r="BP23" i="155"/>
  <c r="BO23" i="155"/>
  <c r="BQ23" i="155" s="1"/>
  <c r="CQ51" i="155" a="1"/>
  <c r="CQ51" i="155" s="1"/>
  <c r="CS51" i="155" s="1"/>
  <c r="BK52" i="155"/>
  <c r="BR51" i="155" a="1"/>
  <c r="BR51" i="155" s="1"/>
  <c r="BU51" i="155" s="1"/>
  <c r="BP27" i="155"/>
  <c r="BO27" i="155"/>
  <c r="BQ27" i="155" s="1"/>
  <c r="BP14" i="155"/>
  <c r="BO14" i="155"/>
  <c r="BQ14" i="155" s="1"/>
  <c r="BP20" i="155"/>
  <c r="BO20" i="155"/>
  <c r="BQ20" i="155" s="1"/>
  <c r="BP17" i="155"/>
  <c r="BO17" i="155"/>
  <c r="BQ17" i="155" s="1"/>
  <c r="BP28" i="155"/>
  <c r="BO28" i="155"/>
  <c r="BQ28" i="155" s="1"/>
  <c r="BP22" i="155"/>
  <c r="BO22" i="155"/>
  <c r="BQ22" i="155" s="1"/>
  <c r="BP16" i="155"/>
  <c r="BO16" i="155"/>
  <c r="BQ16" i="155" s="1"/>
  <c r="BN51" i="155"/>
  <c r="BP51" i="155" s="1"/>
  <c r="BL51" i="155"/>
  <c r="BJ52" i="155"/>
  <c r="CQ49" i="152" a="1"/>
  <c r="CQ49" i="152" s="1"/>
  <c r="CS49" i="152" s="1"/>
  <c r="BK50" i="152"/>
  <c r="BR49" i="152" a="1"/>
  <c r="BR49" i="152" s="1"/>
  <c r="BU49" i="152" s="1"/>
  <c r="BJ48" i="152"/>
  <c r="BN47" i="152"/>
  <c r="BP47" i="152" s="1"/>
  <c r="BL47" i="152"/>
  <c r="BO46" i="152"/>
  <c r="BQ46" i="152" s="1"/>
  <c r="BM41" i="151"/>
  <c r="C54" i="1"/>
  <c r="B54" i="1"/>
  <c r="A55" i="1"/>
  <c r="BP45" i="151"/>
  <c r="BO45" i="151"/>
  <c r="BQ45" i="151" s="1"/>
  <c r="BJ47" i="151"/>
  <c r="BN46" i="151"/>
  <c r="BL46" i="151"/>
  <c r="BK48" i="151"/>
  <c r="CR47" i="151" a="1"/>
  <c r="CR47" i="151" s="1"/>
  <c r="CT47" i="151" s="1"/>
  <c r="N30" i="20"/>
  <c r="K31" i="20"/>
  <c r="M31" i="20" s="1"/>
  <c r="BN31" i="155" l="1"/>
  <c r="BM42" i="158"/>
  <c r="BM42" i="157"/>
  <c r="BM42" i="156"/>
  <c r="CR56" i="158" a="1"/>
  <c r="CR56" i="158" s="1"/>
  <c r="CT56" i="158" s="1"/>
  <c r="BR56" i="158" a="1"/>
  <c r="BR56" i="158" s="1"/>
  <c r="BU56" i="158" s="1"/>
  <c r="BK57" i="158"/>
  <c r="BJ56" i="158"/>
  <c r="BL55" i="158"/>
  <c r="BK56" i="157"/>
  <c r="CR55" i="157" a="1"/>
  <c r="CR55" i="157" s="1"/>
  <c r="CT55" i="157" s="1"/>
  <c r="BR55" i="157" a="1"/>
  <c r="BR55" i="157" s="1"/>
  <c r="BU55" i="157" s="1"/>
  <c r="BL53" i="157"/>
  <c r="BJ54" i="157"/>
  <c r="BJ54" i="156"/>
  <c r="BL53" i="156"/>
  <c r="BK56" i="156"/>
  <c r="CR55" i="156" a="1"/>
  <c r="CR55" i="156" s="1"/>
  <c r="CT55" i="156" s="1"/>
  <c r="BR55" i="156" a="1"/>
  <c r="BR55" i="156" s="1"/>
  <c r="BU55" i="156" s="1"/>
  <c r="D57" i="1"/>
  <c r="E56" i="1"/>
  <c r="BM42" i="155"/>
  <c r="BM42" i="152"/>
  <c r="BO51" i="155"/>
  <c r="BQ51" i="155" s="1"/>
  <c r="BJ53" i="155"/>
  <c r="BN52" i="155"/>
  <c r="BP52" i="155" s="1"/>
  <c r="BL52" i="155"/>
  <c r="BK53" i="155"/>
  <c r="CQ52" i="155" a="1"/>
  <c r="CQ52" i="155" s="1"/>
  <c r="CS52" i="155" s="1"/>
  <c r="BR52" i="155" a="1"/>
  <c r="BR52" i="155" s="1"/>
  <c r="BU52" i="155" s="1"/>
  <c r="BO47" i="152"/>
  <c r="BQ47" i="152" s="1"/>
  <c r="BN48" i="152"/>
  <c r="BP48" i="152" s="1"/>
  <c r="BL48" i="152"/>
  <c r="BJ49" i="152"/>
  <c r="BK51" i="152"/>
  <c r="BR50" i="152" a="1"/>
  <c r="BR50" i="152" s="1"/>
  <c r="BU50" i="152" s="1"/>
  <c r="CQ50" i="152" a="1"/>
  <c r="CQ50" i="152" s="1"/>
  <c r="CS50" i="152" s="1"/>
  <c r="BN14" i="152"/>
  <c r="BN15" i="152"/>
  <c r="BN16" i="152"/>
  <c r="BN17" i="152"/>
  <c r="BN18" i="152"/>
  <c r="BN19" i="152"/>
  <c r="BN20" i="152"/>
  <c r="BN21" i="152"/>
  <c r="BN22" i="152"/>
  <c r="BN23" i="152"/>
  <c r="BN24" i="152"/>
  <c r="BN25" i="152"/>
  <c r="BN26" i="152"/>
  <c r="BN27" i="152"/>
  <c r="BN28" i="152"/>
  <c r="BN29" i="152"/>
  <c r="BN30" i="152"/>
  <c r="BN31" i="152"/>
  <c r="BN38" i="152"/>
  <c r="BN39" i="152"/>
  <c r="BN40" i="152"/>
  <c r="BN41" i="152"/>
  <c r="BN42" i="152"/>
  <c r="BN43" i="152"/>
  <c r="BM42" i="151"/>
  <c r="C55" i="1"/>
  <c r="B55" i="1"/>
  <c r="A56" i="1"/>
  <c r="BP46" i="151"/>
  <c r="BK49" i="151"/>
  <c r="CR48" i="151" a="1"/>
  <c r="CR48" i="151" s="1"/>
  <c r="CT48" i="151" s="1"/>
  <c r="BO46" i="151"/>
  <c r="BQ46" i="151" s="1"/>
  <c r="BL47" i="151"/>
  <c r="BJ48" i="151"/>
  <c r="N31" i="20"/>
  <c r="K32" i="20"/>
  <c r="M32" i="20" s="1"/>
  <c r="BN32" i="155" l="1"/>
  <c r="BM43" i="158"/>
  <c r="BM43" i="156"/>
  <c r="BM43" i="157"/>
  <c r="BO31" i="155"/>
  <c r="BQ31" i="155" s="1"/>
  <c r="BP31" i="155"/>
  <c r="BJ57" i="158"/>
  <c r="BL56" i="158"/>
  <c r="CR57" i="158" a="1"/>
  <c r="CR57" i="158" s="1"/>
  <c r="CT57" i="158" s="1"/>
  <c r="BK58" i="158"/>
  <c r="BR57" i="158" a="1"/>
  <c r="BR57" i="158" s="1"/>
  <c r="BU57" i="158" s="1"/>
  <c r="BL54" i="157"/>
  <c r="BJ55" i="157"/>
  <c r="BK57" i="157"/>
  <c r="BR56" i="157" a="1"/>
  <c r="BR56" i="157" s="1"/>
  <c r="BU56" i="157" s="1"/>
  <c r="CR56" i="157" a="1"/>
  <c r="CR56" i="157" s="1"/>
  <c r="CT56" i="157" s="1"/>
  <c r="BL54" i="156"/>
  <c r="BJ55" i="156"/>
  <c r="CR56" i="156" a="1"/>
  <c r="CR56" i="156" s="1"/>
  <c r="CT56" i="156" s="1"/>
  <c r="BK57" i="156"/>
  <c r="BR56" i="156" a="1"/>
  <c r="BR56" i="156" s="1"/>
  <c r="BU56" i="156" s="1"/>
  <c r="D58" i="1"/>
  <c r="E57" i="1"/>
  <c r="BM43" i="155"/>
  <c r="BM43" i="152"/>
  <c r="BO52" i="155"/>
  <c r="BQ52" i="155" s="1"/>
  <c r="CQ53" i="155" a="1"/>
  <c r="CQ53" i="155" s="1"/>
  <c r="CS53" i="155" s="1"/>
  <c r="BK54" i="155"/>
  <c r="BR53" i="155" a="1"/>
  <c r="BR53" i="155" s="1"/>
  <c r="BU53" i="155" s="1"/>
  <c r="BN53" i="155"/>
  <c r="BP53" i="155" s="1"/>
  <c r="BL53" i="155"/>
  <c r="BJ54" i="155"/>
  <c r="BP31" i="152"/>
  <c r="BO31" i="152"/>
  <c r="BQ31" i="152" s="1"/>
  <c r="BP24" i="152"/>
  <c r="BO24" i="152"/>
  <c r="BQ24" i="152" s="1"/>
  <c r="BP23" i="152"/>
  <c r="BO23" i="152"/>
  <c r="BQ23" i="152" s="1"/>
  <c r="BP19" i="152"/>
  <c r="BO19" i="152"/>
  <c r="BQ19" i="152" s="1"/>
  <c r="BP26" i="152"/>
  <c r="BO26" i="152"/>
  <c r="BQ26" i="152" s="1"/>
  <c r="BP14" i="152"/>
  <c r="BO14" i="152"/>
  <c r="BQ14" i="152" s="1"/>
  <c r="BP38" i="152"/>
  <c r="BO38" i="152"/>
  <c r="BQ38" i="152" s="1"/>
  <c r="BP27" i="152"/>
  <c r="BO27" i="152"/>
  <c r="BQ27" i="152" s="1"/>
  <c r="BP28" i="152"/>
  <c r="BO28" i="152"/>
  <c r="BQ28" i="152" s="1"/>
  <c r="BP20" i="152"/>
  <c r="BO20" i="152"/>
  <c r="BQ20" i="152" s="1"/>
  <c r="BP15" i="152"/>
  <c r="BO15" i="152"/>
  <c r="BQ15" i="152" s="1"/>
  <c r="BP43" i="152"/>
  <c r="BO43" i="152"/>
  <c r="BQ43" i="152" s="1"/>
  <c r="BK52" i="152"/>
  <c r="CQ51" i="152" a="1"/>
  <c r="CQ51" i="152" s="1"/>
  <c r="CS51" i="152" s="1"/>
  <c r="BR51" i="152" a="1"/>
  <c r="BR51" i="152" s="1"/>
  <c r="BU51" i="152" s="1"/>
  <c r="BP29" i="152"/>
  <c r="BO29" i="152"/>
  <c r="BQ29" i="152" s="1"/>
  <c r="BP22" i="152"/>
  <c r="BO22" i="152"/>
  <c r="BQ22" i="152" s="1"/>
  <c r="BP17" i="152"/>
  <c r="BO17" i="152"/>
  <c r="BQ17" i="152" s="1"/>
  <c r="BP42" i="152"/>
  <c r="BO42" i="152"/>
  <c r="BQ42" i="152" s="1"/>
  <c r="BJ50" i="152"/>
  <c r="BN49" i="152"/>
  <c r="BP49" i="152" s="1"/>
  <c r="BL49" i="152"/>
  <c r="BP39" i="152"/>
  <c r="BO39" i="152"/>
  <c r="BQ39" i="152" s="1"/>
  <c r="BP25" i="152"/>
  <c r="BO25" i="152"/>
  <c r="BQ25" i="152" s="1"/>
  <c r="BP18" i="152"/>
  <c r="BO18" i="152"/>
  <c r="BQ18" i="152" s="1"/>
  <c r="BP41" i="152"/>
  <c r="BO41" i="152"/>
  <c r="BQ41" i="152" s="1"/>
  <c r="BO48" i="152"/>
  <c r="BQ48" i="152" s="1"/>
  <c r="BP30" i="152"/>
  <c r="BO30" i="152"/>
  <c r="BQ30" i="152" s="1"/>
  <c r="BP21" i="152"/>
  <c r="BO21" i="152"/>
  <c r="BQ21" i="152" s="1"/>
  <c r="BP16" i="152"/>
  <c r="BO16" i="152"/>
  <c r="BQ16" i="152" s="1"/>
  <c r="BP40" i="152"/>
  <c r="BO40" i="152"/>
  <c r="BQ40" i="152" s="1"/>
  <c r="BM43" i="151"/>
  <c r="B56" i="1"/>
  <c r="C56" i="1"/>
  <c r="A57" i="1"/>
  <c r="BJ49" i="151"/>
  <c r="BL48" i="151"/>
  <c r="BK50" i="151"/>
  <c r="CR49" i="151" a="1"/>
  <c r="CR49" i="151" s="1"/>
  <c r="CT49" i="151" s="1"/>
  <c r="N32" i="20"/>
  <c r="K33" i="20"/>
  <c r="M33" i="20" s="1"/>
  <c r="BN32" i="152" l="1"/>
  <c r="BM44" i="158"/>
  <c r="BM44" i="157"/>
  <c r="BM44" i="156"/>
  <c r="BN33" i="155"/>
  <c r="BP32" i="155"/>
  <c r="BO32" i="155"/>
  <c r="BQ32" i="155" s="1"/>
  <c r="BL57" i="158"/>
  <c r="BJ58" i="158"/>
  <c r="BK59" i="158"/>
  <c r="CR58" i="158" a="1"/>
  <c r="CR58" i="158" s="1"/>
  <c r="CT58" i="158" s="1"/>
  <c r="BR58" i="158" a="1"/>
  <c r="BR58" i="158" s="1"/>
  <c r="BU58" i="158" s="1"/>
  <c r="BK58" i="157"/>
  <c r="CR57" i="157" a="1"/>
  <c r="CR57" i="157" s="1"/>
  <c r="CT57" i="157" s="1"/>
  <c r="BR57" i="157" a="1"/>
  <c r="BR57" i="157" s="1"/>
  <c r="BU57" i="157" s="1"/>
  <c r="BJ56" i="157"/>
  <c r="BL55" i="157"/>
  <c r="BL55" i="156"/>
  <c r="BJ56" i="156"/>
  <c r="BK58" i="156"/>
  <c r="CR57" i="156" a="1"/>
  <c r="CR57" i="156" s="1"/>
  <c r="CT57" i="156" s="1"/>
  <c r="BR57" i="156" a="1"/>
  <c r="BR57" i="156" s="1"/>
  <c r="BU57" i="156" s="1"/>
  <c r="D59" i="1"/>
  <c r="E58" i="1"/>
  <c r="BM44" i="155"/>
  <c r="BM44" i="152"/>
  <c r="BO53" i="155"/>
  <c r="BQ53" i="155" s="1"/>
  <c r="BK55" i="155"/>
  <c r="CQ54" i="155" a="1"/>
  <c r="CQ54" i="155" s="1"/>
  <c r="CS54" i="155" s="1"/>
  <c r="BR54" i="155" a="1"/>
  <c r="BR54" i="155" s="1"/>
  <c r="BJ55" i="155"/>
  <c r="BN54" i="155"/>
  <c r="BP54" i="155" s="1"/>
  <c r="BL54" i="155"/>
  <c r="BO49" i="152"/>
  <c r="BQ49" i="152" s="1"/>
  <c r="CQ52" i="152" a="1"/>
  <c r="CQ52" i="152" s="1"/>
  <c r="CS52" i="152" s="1"/>
  <c r="BR52" i="152" a="1"/>
  <c r="BR52" i="152" s="1"/>
  <c r="BU52" i="152" s="1"/>
  <c r="BK53" i="152"/>
  <c r="BN50" i="152"/>
  <c r="BP50" i="152" s="1"/>
  <c r="BL50" i="152"/>
  <c r="BJ51" i="152"/>
  <c r="BM44" i="151"/>
  <c r="B57" i="1"/>
  <c r="C57" i="1"/>
  <c r="A58" i="1"/>
  <c r="A59" i="1" s="1"/>
  <c r="BK51" i="151"/>
  <c r="CR50" i="151" a="1"/>
  <c r="CR50" i="151" s="1"/>
  <c r="CT50" i="151" s="1"/>
  <c r="BL49" i="151"/>
  <c r="BJ50" i="151"/>
  <c r="N33" i="20"/>
  <c r="K34" i="20"/>
  <c r="M34" i="20" s="1"/>
  <c r="BN34" i="155" l="1"/>
  <c r="BM45" i="158"/>
  <c r="BM45" i="156"/>
  <c r="BM45" i="157"/>
  <c r="BP32" i="152"/>
  <c r="BO32" i="152"/>
  <c r="BQ32" i="152" s="1"/>
  <c r="BP33" i="155"/>
  <c r="BO33" i="155"/>
  <c r="BQ33" i="155" s="1"/>
  <c r="BN33" i="152"/>
  <c r="CR59" i="158" a="1"/>
  <c r="CR59" i="158" s="1"/>
  <c r="CT59" i="158" s="1"/>
  <c r="BK60" i="158"/>
  <c r="BR59" i="158" a="1"/>
  <c r="BR59" i="158" s="1"/>
  <c r="BU59" i="158" s="1"/>
  <c r="BJ59" i="158"/>
  <c r="BL58" i="158"/>
  <c r="BL56" i="157"/>
  <c r="BJ57" i="157"/>
  <c r="BK59" i="157"/>
  <c r="BR58" i="157" a="1"/>
  <c r="BR58" i="157" s="1"/>
  <c r="BU58" i="157" s="1"/>
  <c r="CR58" i="157" a="1"/>
  <c r="CR58" i="157" s="1"/>
  <c r="CT58" i="157" s="1"/>
  <c r="BL56" i="156"/>
  <c r="BJ57" i="156"/>
  <c r="BR58" i="156" a="1"/>
  <c r="BR58" i="156" s="1"/>
  <c r="BU58" i="156" s="1"/>
  <c r="CR58" i="156" a="1"/>
  <c r="CR58" i="156" s="1"/>
  <c r="CT58" i="156" s="1"/>
  <c r="BK59" i="156"/>
  <c r="E59" i="1"/>
  <c r="D60" i="1"/>
  <c r="BM45" i="155"/>
  <c r="BM45" i="152"/>
  <c r="BO54" i="155"/>
  <c r="BQ54" i="155" s="1"/>
  <c r="BN55" i="155"/>
  <c r="BP55" i="155" s="1"/>
  <c r="BL55" i="155"/>
  <c r="BJ56" i="155"/>
  <c r="BU54" i="155"/>
  <c r="BK56" i="155"/>
  <c r="BR55" i="155" a="1"/>
  <c r="BR55" i="155" s="1"/>
  <c r="BU55" i="155" s="1"/>
  <c r="CQ55" i="155" a="1"/>
  <c r="CQ55" i="155" s="1"/>
  <c r="CS55" i="155" s="1"/>
  <c r="BO50" i="152"/>
  <c r="BQ50" i="152" s="1"/>
  <c r="BJ52" i="152"/>
  <c r="BN51" i="152"/>
  <c r="BP51" i="152" s="1"/>
  <c r="BL51" i="152"/>
  <c r="BK54" i="152"/>
  <c r="CQ53" i="152" a="1"/>
  <c r="CQ53" i="152" s="1"/>
  <c r="CS53" i="152" s="1"/>
  <c r="BR53" i="152" a="1"/>
  <c r="BR53" i="152" s="1"/>
  <c r="BU53" i="152" s="1"/>
  <c r="BM45" i="151"/>
  <c r="B59" i="1"/>
  <c r="C59" i="1"/>
  <c r="A60" i="1"/>
  <c r="B58" i="1"/>
  <c r="C58" i="1"/>
  <c r="E19" i="1"/>
  <c r="BJ51" i="151"/>
  <c r="BL50" i="151"/>
  <c r="BK52" i="151"/>
  <c r="CR51" i="151" a="1"/>
  <c r="CR51" i="151" s="1"/>
  <c r="CT51" i="151" s="1"/>
  <c r="N34" i="20"/>
  <c r="K35" i="20"/>
  <c r="M35" i="20" s="1"/>
  <c r="AX23" i="1"/>
  <c r="AW23" i="1"/>
  <c r="AX22" i="1"/>
  <c r="AW22" i="1"/>
  <c r="AX21" i="1"/>
  <c r="AW21" i="1"/>
  <c r="AX20" i="1"/>
  <c r="AW20" i="1"/>
  <c r="AX19" i="1"/>
  <c r="AW19" i="1"/>
  <c r="AU23" i="1"/>
  <c r="AT23" i="1"/>
  <c r="AU22" i="1"/>
  <c r="AT22" i="1"/>
  <c r="AU21" i="1"/>
  <c r="AT21" i="1"/>
  <c r="AU20" i="1"/>
  <c r="AT20" i="1"/>
  <c r="AU19" i="1"/>
  <c r="AT19" i="1"/>
  <c r="BO33" i="152" l="1"/>
  <c r="BQ33" i="152" s="1"/>
  <c r="BP33" i="152"/>
  <c r="BN35" i="155"/>
  <c r="BP34" i="155"/>
  <c r="BO34" i="155"/>
  <c r="BQ34" i="155" s="1"/>
  <c r="BM46" i="158"/>
  <c r="BM46" i="157"/>
  <c r="BM46" i="156"/>
  <c r="BN34" i="152"/>
  <c r="BK61" i="158"/>
  <c r="CR60" i="158" a="1"/>
  <c r="CR60" i="158" s="1"/>
  <c r="CT60" i="158" s="1"/>
  <c r="BR60" i="158" a="1"/>
  <c r="BR60" i="158" s="1"/>
  <c r="BU60" i="158" s="1"/>
  <c r="BJ60" i="158"/>
  <c r="BL59" i="158"/>
  <c r="CR59" i="157" a="1"/>
  <c r="CR59" i="157" s="1"/>
  <c r="CT59" i="157" s="1"/>
  <c r="BK60" i="157"/>
  <c r="BR59" i="157" a="1"/>
  <c r="BR59" i="157" s="1"/>
  <c r="BU59" i="157" s="1"/>
  <c r="BJ58" i="157"/>
  <c r="BL57" i="157"/>
  <c r="BJ58" i="156"/>
  <c r="BL57" i="156"/>
  <c r="BK60" i="156"/>
  <c r="CR59" i="156" a="1"/>
  <c r="CR59" i="156" s="1"/>
  <c r="CT59" i="156" s="1"/>
  <c r="BR59" i="156" a="1"/>
  <c r="BR59" i="156" s="1"/>
  <c r="BU59" i="156" s="1"/>
  <c r="D61" i="1"/>
  <c r="E61" i="1" s="1"/>
  <c r="E60" i="1"/>
  <c r="BM46" i="155"/>
  <c r="BM46" i="152"/>
  <c r="BO55" i="155"/>
  <c r="BQ55" i="155" s="1"/>
  <c r="BK57" i="155"/>
  <c r="CQ56" i="155" a="1"/>
  <c r="CQ56" i="155" s="1"/>
  <c r="CS56" i="155" s="1"/>
  <c r="BR56" i="155" a="1"/>
  <c r="BR56" i="155" s="1"/>
  <c r="BU56" i="155" s="1"/>
  <c r="BJ57" i="155"/>
  <c r="BL56" i="155"/>
  <c r="BN56" i="155"/>
  <c r="BP56" i="155" s="1"/>
  <c r="BO51" i="152"/>
  <c r="BQ51" i="152" s="1"/>
  <c r="CQ54" i="152" a="1"/>
  <c r="CQ54" i="152" s="1"/>
  <c r="CS54" i="152" s="1"/>
  <c r="BK55" i="152"/>
  <c r="BR54" i="152" a="1"/>
  <c r="BR54" i="152" s="1"/>
  <c r="BU54" i="152" s="1"/>
  <c r="BN52" i="152"/>
  <c r="BP52" i="152" s="1"/>
  <c r="BL52" i="152"/>
  <c r="BJ53" i="152"/>
  <c r="BM46" i="151"/>
  <c r="B60" i="1"/>
  <c r="A61" i="1"/>
  <c r="C60" i="1"/>
  <c r="H60" i="1" s="1"/>
  <c r="F30" i="1"/>
  <c r="F26" i="1"/>
  <c r="F24" i="1"/>
  <c r="F42" i="1"/>
  <c r="F29" i="1"/>
  <c r="F40" i="1"/>
  <c r="F28" i="1"/>
  <c r="F55" i="1"/>
  <c r="H55" i="1" s="1"/>
  <c r="F27" i="1"/>
  <c r="F58" i="1"/>
  <c r="H58" i="1" s="1"/>
  <c r="F46" i="1"/>
  <c r="F41" i="1"/>
  <c r="F57" i="1"/>
  <c r="H57" i="1" s="1"/>
  <c r="F25" i="1"/>
  <c r="F56" i="1"/>
  <c r="H56" i="1" s="1"/>
  <c r="F23" i="1"/>
  <c r="F34" i="1"/>
  <c r="F31" i="1"/>
  <c r="F54" i="1"/>
  <c r="H54" i="1" s="1"/>
  <c r="F22" i="1"/>
  <c r="F50" i="1"/>
  <c r="F49" i="1"/>
  <c r="F47" i="1"/>
  <c r="F37" i="1"/>
  <c r="F53" i="1"/>
  <c r="H53" i="1" s="1"/>
  <c r="F35" i="1"/>
  <c r="F52" i="1"/>
  <c r="H52" i="1" s="1"/>
  <c r="F38" i="1"/>
  <c r="F32" i="1"/>
  <c r="F51" i="1"/>
  <c r="F48" i="1"/>
  <c r="F45" i="1"/>
  <c r="F43" i="1"/>
  <c r="F33" i="1"/>
  <c r="F44" i="1"/>
  <c r="F39" i="1"/>
  <c r="F36" i="1"/>
  <c r="F59" i="1"/>
  <c r="H59" i="1" s="1"/>
  <c r="F60" i="1"/>
  <c r="F61" i="1"/>
  <c r="BK53" i="151"/>
  <c r="CR52" i="151" a="1"/>
  <c r="CR52" i="151" s="1"/>
  <c r="CT52" i="151" s="1"/>
  <c r="BL51" i="151"/>
  <c r="BJ52" i="151"/>
  <c r="N35" i="20"/>
  <c r="K36" i="20"/>
  <c r="M36" i="20" s="1"/>
  <c r="O3" i="20"/>
  <c r="AE31" i="1"/>
  <c r="AC31" i="1"/>
  <c r="BP35" i="155" l="1"/>
  <c r="BO35" i="155"/>
  <c r="BQ35" i="155" s="1"/>
  <c r="BP34" i="152"/>
  <c r="BO34" i="152"/>
  <c r="BQ34" i="152" s="1"/>
  <c r="BM47" i="158"/>
  <c r="BN47" i="158" s="1"/>
  <c r="BM47" i="157"/>
  <c r="BN46" i="157" s="1"/>
  <c r="BM47" i="156"/>
  <c r="BN47" i="156" s="1"/>
  <c r="BN38" i="155"/>
  <c r="BN36" i="155"/>
  <c r="BN35" i="152"/>
  <c r="BJ61" i="158"/>
  <c r="BL60" i="158"/>
  <c r="BK62" i="158"/>
  <c r="BR61" i="158" a="1"/>
  <c r="BR61" i="158" s="1"/>
  <c r="BU61" i="158" s="1"/>
  <c r="CR61" i="158" a="1"/>
  <c r="CR61" i="158" s="1"/>
  <c r="CT61" i="158" s="1"/>
  <c r="BL58" i="157"/>
  <c r="BJ59" i="157"/>
  <c r="BK61" i="157"/>
  <c r="CR60" i="157" a="1"/>
  <c r="CR60" i="157" s="1"/>
  <c r="CT60" i="157" s="1"/>
  <c r="BR60" i="157" a="1"/>
  <c r="BR60" i="157" s="1"/>
  <c r="BU60" i="157" s="1"/>
  <c r="BL58" i="156"/>
  <c r="BJ59" i="156"/>
  <c r="CR60" i="156" a="1"/>
  <c r="CR60" i="156" s="1"/>
  <c r="CT60" i="156" s="1"/>
  <c r="BK61" i="156"/>
  <c r="BR60" i="156" a="1"/>
  <c r="BR60" i="156" s="1"/>
  <c r="BU60" i="156" s="1"/>
  <c r="BM47" i="155"/>
  <c r="BM47" i="152"/>
  <c r="BN37" i="152" s="1"/>
  <c r="BP38" i="155"/>
  <c r="BO38" i="155"/>
  <c r="BQ38" i="155" s="1"/>
  <c r="BO56" i="155"/>
  <c r="BQ56" i="155" s="1"/>
  <c r="BN57" i="155"/>
  <c r="BP57" i="155" s="1"/>
  <c r="BL57" i="155"/>
  <c r="BJ58" i="155"/>
  <c r="BK58" i="155"/>
  <c r="CQ57" i="155" a="1"/>
  <c r="CQ57" i="155" s="1"/>
  <c r="CS57" i="155" s="1"/>
  <c r="BR57" i="155" a="1"/>
  <c r="BR57" i="155" s="1"/>
  <c r="BU57" i="155" s="1"/>
  <c r="BO52" i="152"/>
  <c r="BQ52" i="152" s="1"/>
  <c r="BJ54" i="152"/>
  <c r="BN53" i="152"/>
  <c r="BP53" i="152" s="1"/>
  <c r="BL53" i="152"/>
  <c r="BK56" i="152"/>
  <c r="CQ55" i="152" a="1"/>
  <c r="CQ55" i="152" s="1"/>
  <c r="CS55" i="152" s="1"/>
  <c r="BR55" i="152" a="1"/>
  <c r="BR55" i="152" s="1"/>
  <c r="BU55" i="152" s="1"/>
  <c r="BM47" i="151"/>
  <c r="BN47" i="151" s="1"/>
  <c r="C61" i="1"/>
  <c r="H61" i="1" s="1"/>
  <c r="B61" i="1"/>
  <c r="BJ53" i="151"/>
  <c r="BL52" i="151"/>
  <c r="CR53" i="151" a="1"/>
  <c r="CR53" i="151" s="1"/>
  <c r="CT53" i="151" s="1"/>
  <c r="BK54" i="151"/>
  <c r="S3" i="20"/>
  <c r="V3" i="20"/>
  <c r="N36" i="20"/>
  <c r="K37" i="20"/>
  <c r="M37" i="20" s="1"/>
  <c r="Q5" i="20"/>
  <c r="W5" i="20" s="1"/>
  <c r="Q4" i="20"/>
  <c r="W4" i="20" s="1"/>
  <c r="AD31" i="1"/>
  <c r="AG31" i="1" s="1"/>
  <c r="Q6" i="20"/>
  <c r="W6" i="20" s="1"/>
  <c r="O5" i="20"/>
  <c r="O4" i="20"/>
  <c r="U3" i="20"/>
  <c r="AK29" i="1"/>
  <c r="BO35" i="152" l="1"/>
  <c r="BQ35" i="152" s="1"/>
  <c r="BP35" i="152"/>
  <c r="BP46" i="157"/>
  <c r="BO46" i="157"/>
  <c r="BQ46" i="157" s="1"/>
  <c r="BM48" i="158"/>
  <c r="BN48" i="158" s="1"/>
  <c r="BM48" i="156"/>
  <c r="BN48" i="156" s="1"/>
  <c r="BM48" i="157"/>
  <c r="BN47" i="157" s="1"/>
  <c r="BP47" i="151"/>
  <c r="BO47" i="151"/>
  <c r="BQ47" i="151" s="1"/>
  <c r="BP47" i="158"/>
  <c r="BO47" i="158"/>
  <c r="BQ47" i="158" s="1"/>
  <c r="BO47" i="156"/>
  <c r="BQ47" i="156" s="1"/>
  <c r="BP47" i="156"/>
  <c r="BN39" i="155"/>
  <c r="BO39" i="155" s="1"/>
  <c r="BQ39" i="155" s="1"/>
  <c r="BN37" i="155"/>
  <c r="BN36" i="152"/>
  <c r="BP36" i="155"/>
  <c r="BO36" i="155"/>
  <c r="BQ36" i="155" s="1"/>
  <c r="BK63" i="158"/>
  <c r="CR62" i="158" a="1"/>
  <c r="CR62" i="158" s="1"/>
  <c r="CT62" i="158" s="1"/>
  <c r="BR62" i="158" a="1"/>
  <c r="BR62" i="158" s="1"/>
  <c r="BU62" i="158" s="1"/>
  <c r="BL61" i="158"/>
  <c r="BJ62" i="158"/>
  <c r="BK62" i="157"/>
  <c r="BR61" i="157" a="1"/>
  <c r="BR61" i="157" s="1"/>
  <c r="BU61" i="157" s="1"/>
  <c r="CR61" i="157" a="1"/>
  <c r="CR61" i="157" s="1"/>
  <c r="CT61" i="157" s="1"/>
  <c r="BJ60" i="157"/>
  <c r="BL59" i="157"/>
  <c r="BL59" i="156"/>
  <c r="BJ60" i="156"/>
  <c r="BK62" i="156"/>
  <c r="CR61" i="156" a="1"/>
  <c r="CR61" i="156" s="1"/>
  <c r="CT61" i="156" s="1"/>
  <c r="BR61" i="156" a="1"/>
  <c r="BR61" i="156" s="1"/>
  <c r="BU61" i="156" s="1"/>
  <c r="BM48" i="155"/>
  <c r="BM48" i="152"/>
  <c r="BP37" i="152"/>
  <c r="BO37" i="152"/>
  <c r="BQ37" i="152" s="1"/>
  <c r="BO57" i="155"/>
  <c r="BQ57" i="155" s="1"/>
  <c r="BK59" i="155"/>
  <c r="CQ58" i="155" a="1"/>
  <c r="CQ58" i="155" s="1"/>
  <c r="CS58" i="155" s="1"/>
  <c r="BR58" i="155" a="1"/>
  <c r="BR58" i="155" s="1"/>
  <c r="BU58" i="155" s="1"/>
  <c r="BJ59" i="155"/>
  <c r="BN58" i="155"/>
  <c r="BP58" i="155" s="1"/>
  <c r="BL58" i="155"/>
  <c r="BK57" i="152"/>
  <c r="CQ56" i="152" a="1"/>
  <c r="CQ56" i="152" s="1"/>
  <c r="CS56" i="152" s="1"/>
  <c r="BR56" i="152" a="1"/>
  <c r="BR56" i="152" s="1"/>
  <c r="BU56" i="152" s="1"/>
  <c r="BL54" i="152"/>
  <c r="BJ55" i="152"/>
  <c r="BN54" i="152"/>
  <c r="BP54" i="152" s="1"/>
  <c r="BO53" i="152"/>
  <c r="BQ53" i="152" s="1"/>
  <c r="BM48" i="151"/>
  <c r="BN48" i="151" s="1"/>
  <c r="AK28" i="1"/>
  <c r="AK26" i="1"/>
  <c r="AK31" i="1" s="1"/>
  <c r="AK27" i="1"/>
  <c r="AK30" i="1"/>
  <c r="BK55" i="151"/>
  <c r="CR54" i="151" a="1"/>
  <c r="CR54" i="151" s="1"/>
  <c r="CT54" i="151" s="1"/>
  <c r="BL53" i="151"/>
  <c r="BJ54" i="151"/>
  <c r="V5" i="20"/>
  <c r="S5" i="20"/>
  <c r="V4" i="20"/>
  <c r="S4" i="20"/>
  <c r="N37" i="20"/>
  <c r="K38" i="20"/>
  <c r="M38" i="20" s="1"/>
  <c r="R4" i="20"/>
  <c r="P4" i="20"/>
  <c r="U4" i="20"/>
  <c r="P5" i="20"/>
  <c r="U5" i="20"/>
  <c r="R5" i="20"/>
  <c r="Q7" i="20"/>
  <c r="W7" i="20" s="1"/>
  <c r="O6" i="20"/>
  <c r="BP37" i="155" l="1"/>
  <c r="BO37" i="155"/>
  <c r="BQ37" i="155" s="1"/>
  <c r="BP48" i="151"/>
  <c r="BO48" i="151"/>
  <c r="BQ48" i="151" s="1"/>
  <c r="BO47" i="157"/>
  <c r="BQ47" i="157" s="1"/>
  <c r="BP47" i="157"/>
  <c r="BO48" i="156"/>
  <c r="BQ48" i="156" s="1"/>
  <c r="BP48" i="156"/>
  <c r="BP48" i="158"/>
  <c r="BO48" i="158"/>
  <c r="BQ48" i="158" s="1"/>
  <c r="BM49" i="158"/>
  <c r="BN49" i="158" s="1"/>
  <c r="BM49" i="157"/>
  <c r="BN48" i="157" s="1"/>
  <c r="BM49" i="156"/>
  <c r="BN49" i="156" s="1"/>
  <c r="BP39" i="155"/>
  <c r="BO36" i="152"/>
  <c r="BQ36" i="152" s="1"/>
  <c r="BP36" i="152"/>
  <c r="BJ63" i="158"/>
  <c r="BL62" i="158"/>
  <c r="CR63" i="158" a="1"/>
  <c r="CR63" i="158" s="1"/>
  <c r="CT63" i="158" s="1"/>
  <c r="BK64" i="158"/>
  <c r="BR63" i="158" a="1"/>
  <c r="BR63" i="158" s="1"/>
  <c r="BU63" i="158" s="1"/>
  <c r="BK63" i="157"/>
  <c r="CR62" i="157" a="1"/>
  <c r="CR62" i="157" s="1"/>
  <c r="CT62" i="157" s="1"/>
  <c r="BR62" i="157" a="1"/>
  <c r="BR62" i="157" s="1"/>
  <c r="BU62" i="157" s="1"/>
  <c r="BJ61" i="157"/>
  <c r="BL60" i="157"/>
  <c r="BL60" i="156"/>
  <c r="BJ61" i="156"/>
  <c r="CR62" i="156" a="1"/>
  <c r="CR62" i="156" s="1"/>
  <c r="CT62" i="156" s="1"/>
  <c r="BK63" i="156"/>
  <c r="BR62" i="156" a="1"/>
  <c r="BR62" i="156" s="1"/>
  <c r="BU62" i="156" s="1"/>
  <c r="BM49" i="155"/>
  <c r="BM49" i="152"/>
  <c r="BO58" i="155"/>
  <c r="BQ58" i="155" s="1"/>
  <c r="BN59" i="155"/>
  <c r="BP59" i="155" s="1"/>
  <c r="BL59" i="155"/>
  <c r="BJ60" i="155"/>
  <c r="BK60" i="155"/>
  <c r="BR59" i="155" a="1"/>
  <c r="BR59" i="155" s="1"/>
  <c r="BU59" i="155" s="1"/>
  <c r="CQ59" i="155" a="1"/>
  <c r="CQ59" i="155" s="1"/>
  <c r="CS59" i="155" s="1"/>
  <c r="BJ56" i="152"/>
  <c r="BN55" i="152"/>
  <c r="BP55" i="152" s="1"/>
  <c r="BL55" i="152"/>
  <c r="BO54" i="152"/>
  <c r="BQ54" i="152" s="1"/>
  <c r="BK58" i="152"/>
  <c r="CQ57" i="152" a="1"/>
  <c r="CQ57" i="152" s="1"/>
  <c r="CS57" i="152" s="1"/>
  <c r="BR57" i="152" a="1"/>
  <c r="BR57" i="152" s="1"/>
  <c r="BU57" i="152" s="1"/>
  <c r="BM49" i="151"/>
  <c r="BN49" i="151" s="1"/>
  <c r="BJ55" i="151"/>
  <c r="BL54" i="151"/>
  <c r="CR55" i="151" a="1"/>
  <c r="CR55" i="151" s="1"/>
  <c r="CT55" i="151" s="1"/>
  <c r="BK56" i="151"/>
  <c r="N38" i="20"/>
  <c r="V6" i="20"/>
  <c r="S6" i="20"/>
  <c r="K39" i="20"/>
  <c r="M39" i="20" s="1"/>
  <c r="T4" i="20"/>
  <c r="T5" i="20"/>
  <c r="P6" i="20"/>
  <c r="U6" i="20"/>
  <c r="Q8" i="20"/>
  <c r="W8" i="20" s="1"/>
  <c r="O7" i="20"/>
  <c r="R6" i="20"/>
  <c r="BM50" i="158" l="1"/>
  <c r="BN50" i="158" s="1"/>
  <c r="BM50" i="157"/>
  <c r="BN49" i="157" s="1"/>
  <c r="BM50" i="156"/>
  <c r="BN50" i="156" s="1"/>
  <c r="BO49" i="151"/>
  <c r="BQ49" i="151" s="1"/>
  <c r="BP49" i="151"/>
  <c r="BP49" i="158"/>
  <c r="BO49" i="158"/>
  <c r="BQ49" i="158" s="1"/>
  <c r="BO48" i="157"/>
  <c r="BQ48" i="157" s="1"/>
  <c r="BP48" i="157"/>
  <c r="BO49" i="156"/>
  <c r="BQ49" i="156" s="1"/>
  <c r="BP49" i="156"/>
  <c r="BK65" i="158"/>
  <c r="CR64" i="158" a="1"/>
  <c r="CR64" i="158" s="1"/>
  <c r="CT64" i="158" s="1"/>
  <c r="BR64" i="158" a="1"/>
  <c r="BR64" i="158" s="1"/>
  <c r="BU64" i="158" s="1"/>
  <c r="BL63" i="158"/>
  <c r="BJ64" i="158"/>
  <c r="BL61" i="157"/>
  <c r="BJ62" i="157"/>
  <c r="CR63" i="157" a="1"/>
  <c r="CR63" i="157" s="1"/>
  <c r="CT63" i="157" s="1"/>
  <c r="BK64" i="157"/>
  <c r="BR63" i="157" a="1"/>
  <c r="BR63" i="157" s="1"/>
  <c r="BU63" i="157" s="1"/>
  <c r="BL61" i="156"/>
  <c r="BJ62" i="156"/>
  <c r="BK64" i="156"/>
  <c r="BR63" i="156" a="1"/>
  <c r="BR63" i="156" s="1"/>
  <c r="BU63" i="156" s="1"/>
  <c r="CR63" i="156" a="1"/>
  <c r="CR63" i="156" s="1"/>
  <c r="CT63" i="156" s="1"/>
  <c r="BM50" i="155"/>
  <c r="BM50" i="152"/>
  <c r="BO59" i="155"/>
  <c r="BQ59" i="155" s="1"/>
  <c r="CQ60" i="155" a="1"/>
  <c r="CQ60" i="155" s="1"/>
  <c r="CS60" i="155" s="1"/>
  <c r="BK61" i="155"/>
  <c r="BR60" i="155" a="1"/>
  <c r="BR60" i="155" s="1"/>
  <c r="BU60" i="155" s="1"/>
  <c r="BJ61" i="155"/>
  <c r="BN60" i="155"/>
  <c r="BP60" i="155" s="1"/>
  <c r="BL60" i="155"/>
  <c r="BO55" i="152"/>
  <c r="BQ55" i="152" s="1"/>
  <c r="CQ58" i="152" a="1"/>
  <c r="CQ58" i="152" s="1"/>
  <c r="CS58" i="152" s="1"/>
  <c r="BK59" i="152"/>
  <c r="BR58" i="152" a="1"/>
  <c r="BR58" i="152" s="1"/>
  <c r="BU58" i="152" s="1"/>
  <c r="BL56" i="152"/>
  <c r="BN56" i="152"/>
  <c r="BP56" i="152" s="1"/>
  <c r="BJ57" i="152"/>
  <c r="BM50" i="151"/>
  <c r="BN50" i="151" s="1"/>
  <c r="BK57" i="151"/>
  <c r="CR56" i="151" a="1"/>
  <c r="CR56" i="151" s="1"/>
  <c r="CT56" i="151" s="1"/>
  <c r="BJ56" i="151"/>
  <c r="BL55" i="151"/>
  <c r="N39" i="20"/>
  <c r="V7" i="20"/>
  <c r="S7" i="20"/>
  <c r="K40" i="20"/>
  <c r="M40" i="20" s="1"/>
  <c r="T6" i="20"/>
  <c r="Q9" i="20"/>
  <c r="W9" i="20" s="1"/>
  <c r="O8" i="20"/>
  <c r="R7" i="20"/>
  <c r="P7" i="20"/>
  <c r="U7" i="20"/>
  <c r="BM51" i="158" l="1"/>
  <c r="BM51" i="156"/>
  <c r="BM51" i="157"/>
  <c r="BN50" i="157" s="1"/>
  <c r="BP50" i="151"/>
  <c r="BO50" i="151"/>
  <c r="BQ50" i="151" s="1"/>
  <c r="BO50" i="156"/>
  <c r="BQ50" i="156" s="1"/>
  <c r="BP50" i="156"/>
  <c r="BP49" i="157"/>
  <c r="BO49" i="157"/>
  <c r="BQ49" i="157" s="1"/>
  <c r="BP50" i="158"/>
  <c r="BO50" i="158"/>
  <c r="BQ50" i="158" s="1"/>
  <c r="BJ65" i="158"/>
  <c r="BL64" i="158"/>
  <c r="CR65" i="158" a="1"/>
  <c r="CR65" i="158" s="1"/>
  <c r="CT65" i="158" s="1"/>
  <c r="BK66" i="158"/>
  <c r="BR65" i="158" a="1"/>
  <c r="BR65" i="158" s="1"/>
  <c r="BU65" i="158" s="1"/>
  <c r="BK65" i="157"/>
  <c r="CR64" i="157" a="1"/>
  <c r="CR64" i="157" s="1"/>
  <c r="CT64" i="157" s="1"/>
  <c r="BR64" i="157" a="1"/>
  <c r="BR64" i="157" s="1"/>
  <c r="BU64" i="157" s="1"/>
  <c r="BJ63" i="157"/>
  <c r="BL62" i="157"/>
  <c r="BL62" i="156"/>
  <c r="BJ63" i="156"/>
  <c r="CR64" i="156" a="1"/>
  <c r="CR64" i="156" s="1"/>
  <c r="CT64" i="156" s="1"/>
  <c r="BK65" i="156"/>
  <c r="BR64" i="156" a="1"/>
  <c r="BR64" i="156" s="1"/>
  <c r="BU64" i="156" s="1"/>
  <c r="BM51" i="155"/>
  <c r="BM51" i="152"/>
  <c r="BO60" i="155"/>
  <c r="BQ60" i="155" s="1"/>
  <c r="BJ62" i="155"/>
  <c r="BN61" i="155"/>
  <c r="BP61" i="155" s="1"/>
  <c r="BL61" i="155"/>
  <c r="BK62" i="155"/>
  <c r="BR61" i="155" a="1"/>
  <c r="BR61" i="155" s="1"/>
  <c r="CQ61" i="155" a="1"/>
  <c r="CQ61" i="155" s="1"/>
  <c r="CS61" i="155" s="1"/>
  <c r="BO56" i="152"/>
  <c r="BQ56" i="152" s="1"/>
  <c r="BK60" i="152"/>
  <c r="CQ59" i="152" a="1"/>
  <c r="CQ59" i="152" s="1"/>
  <c r="CS59" i="152" s="1"/>
  <c r="BR59" i="152" a="1"/>
  <c r="BR59" i="152" s="1"/>
  <c r="BU59" i="152" s="1"/>
  <c r="BJ58" i="152"/>
  <c r="BN57" i="152"/>
  <c r="BP57" i="152" s="1"/>
  <c r="BL57" i="152"/>
  <c r="BM51" i="151"/>
  <c r="BN51" i="151" s="1"/>
  <c r="BJ57" i="151"/>
  <c r="BL56" i="151"/>
  <c r="CR57" i="151" a="1"/>
  <c r="CR57" i="151" s="1"/>
  <c r="CT57" i="151" s="1"/>
  <c r="BK58" i="151"/>
  <c r="S8" i="20"/>
  <c r="V8" i="20"/>
  <c r="N40" i="20"/>
  <c r="K41" i="20"/>
  <c r="M41" i="20" s="1"/>
  <c r="T7" i="20"/>
  <c r="U8" i="20"/>
  <c r="P8" i="20"/>
  <c r="O9" i="20"/>
  <c r="R8" i="20"/>
  <c r="Q10" i="20"/>
  <c r="W10" i="20" s="1"/>
  <c r="BM52" i="158" l="1"/>
  <c r="BM52" i="157"/>
  <c r="BN51" i="157" s="1"/>
  <c r="BM52" i="156"/>
  <c r="BP50" i="157"/>
  <c r="BO50" i="157"/>
  <c r="BQ50" i="157" s="1"/>
  <c r="BO51" i="151"/>
  <c r="BQ51" i="151" s="1"/>
  <c r="BP51" i="151"/>
  <c r="BK67" i="158"/>
  <c r="CR66" i="158" a="1"/>
  <c r="CR66" i="158" s="1"/>
  <c r="CT66" i="158" s="1"/>
  <c r="BR66" i="158" a="1"/>
  <c r="BR66" i="158" s="1"/>
  <c r="BU66" i="158" s="1"/>
  <c r="BL65" i="158"/>
  <c r="BJ66" i="158"/>
  <c r="BJ64" i="157"/>
  <c r="BL63" i="157"/>
  <c r="CR65" i="157" a="1"/>
  <c r="CR65" i="157" s="1"/>
  <c r="CT65" i="157" s="1"/>
  <c r="BR65" i="157" a="1"/>
  <c r="BR65" i="157" s="1"/>
  <c r="BU65" i="157" s="1"/>
  <c r="BK66" i="157"/>
  <c r="BL63" i="156"/>
  <c r="BJ64" i="156"/>
  <c r="BK66" i="156"/>
  <c r="CR65" i="156" a="1"/>
  <c r="CR65" i="156" s="1"/>
  <c r="CT65" i="156" s="1"/>
  <c r="BR65" i="156" a="1"/>
  <c r="BR65" i="156" s="1"/>
  <c r="BU65" i="156" s="1"/>
  <c r="BM52" i="155"/>
  <c r="BM52" i="152"/>
  <c r="BU61" i="155"/>
  <c r="BK63" i="155"/>
  <c r="CQ62" i="155" a="1"/>
  <c r="CQ62" i="155" s="1"/>
  <c r="CS62" i="155" s="1"/>
  <c r="BR62" i="155" a="1"/>
  <c r="BR62" i="155" s="1"/>
  <c r="BU62" i="155" s="1"/>
  <c r="BO61" i="155"/>
  <c r="BQ61" i="155" s="1"/>
  <c r="BL62" i="155"/>
  <c r="BJ63" i="155"/>
  <c r="BN62" i="155"/>
  <c r="BP62" i="155" s="1"/>
  <c r="BO57" i="152"/>
  <c r="BQ57" i="152" s="1"/>
  <c r="BL58" i="152"/>
  <c r="BJ59" i="152"/>
  <c r="BN58" i="152"/>
  <c r="BP58" i="152" s="1"/>
  <c r="CQ60" i="152" a="1"/>
  <c r="CQ60" i="152" s="1"/>
  <c r="CS60" i="152" s="1"/>
  <c r="BR60" i="152" a="1"/>
  <c r="BR60" i="152" s="1"/>
  <c r="BU60" i="152" s="1"/>
  <c r="BK61" i="152"/>
  <c r="BM52" i="151"/>
  <c r="BK59" i="151"/>
  <c r="CR58" i="151" a="1"/>
  <c r="CR58" i="151" s="1"/>
  <c r="CT58" i="151" s="1"/>
  <c r="BL57" i="151"/>
  <c r="BJ58" i="151"/>
  <c r="N41" i="20"/>
  <c r="S9" i="20"/>
  <c r="V9" i="20"/>
  <c r="K42" i="20"/>
  <c r="M42" i="20" s="1"/>
  <c r="P9" i="20"/>
  <c r="U9" i="20"/>
  <c r="T8" i="20"/>
  <c r="R9" i="20"/>
  <c r="O10" i="20"/>
  <c r="Q11" i="20"/>
  <c r="W11" i="20" s="1"/>
  <c r="BO51" i="157" l="1"/>
  <c r="BQ51" i="157" s="1"/>
  <c r="BP51" i="157"/>
  <c r="BM53" i="158"/>
  <c r="BM53" i="156"/>
  <c r="BM53" i="157"/>
  <c r="BJ67" i="158"/>
  <c r="BL66" i="158"/>
  <c r="CR67" i="158" a="1"/>
  <c r="CR67" i="158" s="1"/>
  <c r="CT67" i="158" s="1"/>
  <c r="BK68" i="158"/>
  <c r="BR67" i="158" a="1"/>
  <c r="BR67" i="158" s="1"/>
  <c r="BU67" i="158" s="1"/>
  <c r="BK67" i="157"/>
  <c r="CR66" i="157" a="1"/>
  <c r="CR66" i="157" s="1"/>
  <c r="CT66" i="157" s="1"/>
  <c r="BR66" i="157" a="1"/>
  <c r="BR66" i="157" s="1"/>
  <c r="BU66" i="157" s="1"/>
  <c r="BJ65" i="157"/>
  <c r="BL64" i="157"/>
  <c r="BL64" i="156"/>
  <c r="BJ65" i="156"/>
  <c r="BR66" i="156" a="1"/>
  <c r="BR66" i="156" s="1"/>
  <c r="BU66" i="156" s="1"/>
  <c r="CR66" i="156" a="1"/>
  <c r="CR66" i="156" s="1"/>
  <c r="CT66" i="156" s="1"/>
  <c r="BK67" i="156"/>
  <c r="BM53" i="155"/>
  <c r="BM53" i="152"/>
  <c r="BO62" i="155"/>
  <c r="BQ62" i="155" s="1"/>
  <c r="BJ64" i="155"/>
  <c r="BN63" i="155"/>
  <c r="BP63" i="155" s="1"/>
  <c r="BL63" i="155"/>
  <c r="BK64" i="155"/>
  <c r="CQ63" i="155" a="1"/>
  <c r="CQ63" i="155" s="1"/>
  <c r="CS63" i="155" s="1"/>
  <c r="BR63" i="155" a="1"/>
  <c r="BR63" i="155" s="1"/>
  <c r="BK62" i="152"/>
  <c r="CQ61" i="152" a="1"/>
  <c r="CQ61" i="152" s="1"/>
  <c r="CS61" i="152" s="1"/>
  <c r="BR61" i="152" a="1"/>
  <c r="BR61" i="152" s="1"/>
  <c r="BU61" i="152" s="1"/>
  <c r="BO58" i="152"/>
  <c r="BQ58" i="152" s="1"/>
  <c r="BJ60" i="152"/>
  <c r="BN59" i="152"/>
  <c r="BP59" i="152" s="1"/>
  <c r="BL59" i="152"/>
  <c r="BM53" i="151"/>
  <c r="BJ59" i="151"/>
  <c r="BL58" i="151"/>
  <c r="BK60" i="151"/>
  <c r="CR59" i="151" a="1"/>
  <c r="CR59" i="151" s="1"/>
  <c r="CT59" i="151" s="1"/>
  <c r="N42" i="20"/>
  <c r="V10" i="20"/>
  <c r="S10" i="20"/>
  <c r="K43" i="20"/>
  <c r="M43" i="20" s="1"/>
  <c r="T9" i="20"/>
  <c r="U10" i="20"/>
  <c r="P10" i="20"/>
  <c r="Q12" i="20"/>
  <c r="W12" i="20" s="1"/>
  <c r="O11" i="20"/>
  <c r="R10" i="20"/>
  <c r="BM54" i="158" l="1"/>
  <c r="BM54" i="156"/>
  <c r="BM54" i="157"/>
  <c r="BK69" i="158"/>
  <c r="CR68" i="158" a="1"/>
  <c r="CR68" i="158" s="1"/>
  <c r="CT68" i="158" s="1"/>
  <c r="BR68" i="158" a="1"/>
  <c r="BR68" i="158" s="1"/>
  <c r="BL67" i="158"/>
  <c r="BJ68" i="158"/>
  <c r="BJ66" i="157"/>
  <c r="BL65" i="157"/>
  <c r="BK68" i="157"/>
  <c r="BR67" i="157" a="1"/>
  <c r="BR67" i="157" s="1"/>
  <c r="BU67" i="157" s="1"/>
  <c r="CR67" i="157" a="1"/>
  <c r="CR67" i="157" s="1"/>
  <c r="CT67" i="157" s="1"/>
  <c r="BJ66" i="156"/>
  <c r="BL65" i="156"/>
  <c r="BK68" i="156"/>
  <c r="CR67" i="156" a="1"/>
  <c r="CR67" i="156" s="1"/>
  <c r="CT67" i="156" s="1"/>
  <c r="BR67" i="156" a="1"/>
  <c r="BR67" i="156" s="1"/>
  <c r="BU67" i="156" s="1"/>
  <c r="BU63" i="155"/>
  <c r="CG14" i="155"/>
  <c r="BM54" i="155"/>
  <c r="BM54" i="152"/>
  <c r="BO63" i="155"/>
  <c r="BQ63" i="155" s="1"/>
  <c r="BR64" i="155" a="1"/>
  <c r="BR64" i="155" s="1"/>
  <c r="BU64" i="155" s="1"/>
  <c r="BK65" i="155"/>
  <c r="CQ64" i="155" a="1"/>
  <c r="CQ64" i="155" s="1"/>
  <c r="CS64" i="155" s="1"/>
  <c r="BN64" i="155"/>
  <c r="BP64" i="155" s="1"/>
  <c r="BL64" i="155"/>
  <c r="BJ65" i="155"/>
  <c r="BO59" i="152"/>
  <c r="BQ59" i="152" s="1"/>
  <c r="BL60" i="152"/>
  <c r="BN60" i="152"/>
  <c r="BP60" i="152" s="1"/>
  <c r="BJ61" i="152"/>
  <c r="BK63" i="152"/>
  <c r="BR62" i="152" a="1"/>
  <c r="BR62" i="152" s="1"/>
  <c r="BU62" i="152" s="1"/>
  <c r="CQ62" i="152" a="1"/>
  <c r="CQ62" i="152" s="1"/>
  <c r="CS62" i="152" s="1"/>
  <c r="BM54" i="151"/>
  <c r="BK61" i="151"/>
  <c r="CR60" i="151" a="1"/>
  <c r="CR60" i="151" s="1"/>
  <c r="CT60" i="151" s="1"/>
  <c r="BJ60" i="151"/>
  <c r="BL59" i="151"/>
  <c r="N43" i="20"/>
  <c r="V11" i="20"/>
  <c r="S11" i="20"/>
  <c r="K44" i="20"/>
  <c r="M44" i="20" s="1"/>
  <c r="T10" i="20"/>
  <c r="U11" i="20"/>
  <c r="P11" i="20"/>
  <c r="R11" i="20"/>
  <c r="Q13" i="20"/>
  <c r="W13" i="20" s="1"/>
  <c r="O12" i="20"/>
  <c r="X12" i="20" s="1" a="1"/>
  <c r="X12" i="20" s="1"/>
  <c r="BM55" i="158" l="1"/>
  <c r="BM55" i="157"/>
  <c r="BM55" i="156"/>
  <c r="BJ69" i="158"/>
  <c r="BL68" i="158"/>
  <c r="CR69" i="158" a="1"/>
  <c r="CR69" i="158" s="1"/>
  <c r="CT69" i="158" s="1"/>
  <c r="BK70" i="158"/>
  <c r="BR69" i="158" a="1"/>
  <c r="BR69" i="158" s="1"/>
  <c r="BU69" i="158" s="1"/>
  <c r="BN51" i="158"/>
  <c r="BN52" i="158"/>
  <c r="BN53" i="158"/>
  <c r="BN54" i="158"/>
  <c r="BN55" i="158"/>
  <c r="BU68" i="158"/>
  <c r="BJ67" i="157"/>
  <c r="BL66" i="157"/>
  <c r="BK69" i="157"/>
  <c r="CR68" i="157" a="1"/>
  <c r="CR68" i="157" s="1"/>
  <c r="CT68" i="157" s="1"/>
  <c r="BR68" i="157" a="1"/>
  <c r="BR68" i="157" s="1"/>
  <c r="BJ67" i="156"/>
  <c r="BL66" i="156"/>
  <c r="CR68" i="156" a="1"/>
  <c r="CR68" i="156" s="1"/>
  <c r="CT68" i="156" s="1"/>
  <c r="BK69" i="156"/>
  <c r="BR68" i="156" a="1"/>
  <c r="BR68" i="156" s="1"/>
  <c r="BM55" i="155"/>
  <c r="BM55" i="152"/>
  <c r="BO64" i="155"/>
  <c r="BQ64" i="155" s="1"/>
  <c r="BK66" i="155"/>
  <c r="CQ65" i="155" a="1"/>
  <c r="CQ65" i="155" s="1"/>
  <c r="CS65" i="155" s="1"/>
  <c r="BR65" i="155" a="1"/>
  <c r="BR65" i="155" s="1"/>
  <c r="BU65" i="155" s="1"/>
  <c r="BN65" i="155"/>
  <c r="BP65" i="155" s="1"/>
  <c r="BL65" i="155"/>
  <c r="BJ66" i="155"/>
  <c r="BO60" i="152"/>
  <c r="BQ60" i="152" s="1"/>
  <c r="BK64" i="152"/>
  <c r="CQ63" i="152" a="1"/>
  <c r="CQ63" i="152" s="1"/>
  <c r="CS63" i="152" s="1"/>
  <c r="BR63" i="152" a="1"/>
  <c r="BR63" i="152" s="1"/>
  <c r="BU63" i="152" s="1"/>
  <c r="BJ62" i="152"/>
  <c r="BN61" i="152"/>
  <c r="BP61" i="152" s="1"/>
  <c r="BL61" i="152"/>
  <c r="BM55" i="151"/>
  <c r="BJ61" i="151"/>
  <c r="BL60" i="151"/>
  <c r="CR61" i="151" a="1"/>
  <c r="CR61" i="151" s="1"/>
  <c r="CT61" i="151" s="1"/>
  <c r="BK62" i="151"/>
  <c r="S12" i="20"/>
  <c r="V12" i="20"/>
  <c r="N44" i="20"/>
  <c r="K45" i="20"/>
  <c r="M45" i="20" s="1"/>
  <c r="O13" i="20"/>
  <c r="X13" i="20" s="1" a="1"/>
  <c r="X13" i="20" s="1"/>
  <c r="R12" i="20"/>
  <c r="Q14" i="20"/>
  <c r="W14" i="20" s="1"/>
  <c r="P12" i="20"/>
  <c r="U12" i="20"/>
  <c r="T11" i="20"/>
  <c r="BM56" i="158" l="1"/>
  <c r="BN56" i="158" s="1"/>
  <c r="BM56" i="156"/>
  <c r="BM56" i="157"/>
  <c r="BP52" i="158"/>
  <c r="BO52" i="158"/>
  <c r="BQ52" i="158" s="1"/>
  <c r="BP53" i="158"/>
  <c r="BO53" i="158"/>
  <c r="BQ53" i="158" s="1"/>
  <c r="BK71" i="158"/>
  <c r="CR70" i="158" a="1"/>
  <c r="CR70" i="158" s="1"/>
  <c r="CT70" i="158" s="1"/>
  <c r="BR70" i="158" a="1"/>
  <c r="BR70" i="158" s="1"/>
  <c r="BU70" i="158" s="1"/>
  <c r="BP56" i="158"/>
  <c r="BO56" i="158"/>
  <c r="BQ56" i="158" s="1"/>
  <c r="BP54" i="158"/>
  <c r="BO54" i="158"/>
  <c r="BQ54" i="158" s="1"/>
  <c r="BP55" i="158"/>
  <c r="BO55" i="158"/>
  <c r="BQ55" i="158" s="1"/>
  <c r="BP51" i="158"/>
  <c r="BO51" i="158"/>
  <c r="BQ51" i="158" s="1"/>
  <c r="BL69" i="158"/>
  <c r="BJ70" i="158"/>
  <c r="BU68" i="157"/>
  <c r="CG14" i="157"/>
  <c r="CR69" i="157" a="1"/>
  <c r="CR69" i="157" s="1"/>
  <c r="CT69" i="157" s="1"/>
  <c r="BK70" i="157"/>
  <c r="BR69" i="157" a="1"/>
  <c r="BR69" i="157" s="1"/>
  <c r="BU69" i="157" s="1"/>
  <c r="BN52" i="157"/>
  <c r="BN53" i="157"/>
  <c r="BN54" i="157"/>
  <c r="BN55" i="157"/>
  <c r="BJ68" i="157"/>
  <c r="BL67" i="157"/>
  <c r="BJ68" i="156"/>
  <c r="BL67" i="156"/>
  <c r="CG14" i="156"/>
  <c r="BU68" i="156"/>
  <c r="BK70" i="156"/>
  <c r="BR69" i="156" a="1"/>
  <c r="BR69" i="156" s="1"/>
  <c r="BU69" i="156" s="1"/>
  <c r="CR69" i="156" a="1"/>
  <c r="CR69" i="156" s="1"/>
  <c r="CT69" i="156" s="1"/>
  <c r="BN51" i="156"/>
  <c r="BN52" i="156"/>
  <c r="BN53" i="156"/>
  <c r="BN54" i="156"/>
  <c r="BN55" i="156"/>
  <c r="BN56" i="156"/>
  <c r="BM56" i="155"/>
  <c r="BM56" i="152"/>
  <c r="BJ67" i="155"/>
  <c r="BN66" i="155"/>
  <c r="BP66" i="155" s="1"/>
  <c r="BL66" i="155"/>
  <c r="CQ66" i="155" a="1"/>
  <c r="CQ66" i="155" s="1"/>
  <c r="CS66" i="155" s="1"/>
  <c r="BK67" i="155"/>
  <c r="BR66" i="155" a="1"/>
  <c r="BR66" i="155" s="1"/>
  <c r="BU66" i="155" s="1"/>
  <c r="BO65" i="155"/>
  <c r="BQ65" i="155" s="1"/>
  <c r="BO61" i="152"/>
  <c r="BQ61" i="152" s="1"/>
  <c r="BL62" i="152"/>
  <c r="BJ63" i="152"/>
  <c r="BN62" i="152"/>
  <c r="BP62" i="152" s="1"/>
  <c r="CQ64" i="152" a="1"/>
  <c r="CQ64" i="152" s="1"/>
  <c r="CS64" i="152" s="1"/>
  <c r="BK65" i="152"/>
  <c r="BR64" i="152" a="1"/>
  <c r="BR64" i="152" s="1"/>
  <c r="BU64" i="152" s="1"/>
  <c r="BM56" i="151"/>
  <c r="BK63" i="151"/>
  <c r="CR62" i="151" a="1"/>
  <c r="CR62" i="151" s="1"/>
  <c r="CT62" i="151" s="1"/>
  <c r="BL61" i="151"/>
  <c r="BJ62" i="151"/>
  <c r="N45" i="20"/>
  <c r="S13" i="20"/>
  <c r="V13" i="20"/>
  <c r="K46" i="20"/>
  <c r="M46" i="20" s="1"/>
  <c r="T12" i="20"/>
  <c r="R13" i="20"/>
  <c r="Q15" i="20"/>
  <c r="W15" i="20" s="1"/>
  <c r="O14" i="20"/>
  <c r="X14" i="20" s="1" a="1"/>
  <c r="X14" i="20" s="1"/>
  <c r="P13" i="20"/>
  <c r="U13" i="20"/>
  <c r="BM57" i="158" l="1"/>
  <c r="BN57" i="158" s="1"/>
  <c r="BM57" i="157"/>
  <c r="BN56" i="157" s="1"/>
  <c r="BM57" i="156"/>
  <c r="BN57" i="156" s="1"/>
  <c r="BJ71" i="158"/>
  <c r="BL70" i="158"/>
  <c r="CR71" i="158" a="1"/>
  <c r="CR71" i="158" s="1"/>
  <c r="CT71" i="158" s="1"/>
  <c r="BK72" i="158"/>
  <c r="BR71" i="158" a="1"/>
  <c r="BR71" i="158" s="1"/>
  <c r="BU71" i="158" s="1"/>
  <c r="BJ69" i="157"/>
  <c r="BL68" i="157"/>
  <c r="BP54" i="157"/>
  <c r="BO54" i="157"/>
  <c r="BQ54" i="157" s="1"/>
  <c r="BP53" i="157"/>
  <c r="BO53" i="157"/>
  <c r="BQ53" i="157" s="1"/>
  <c r="BP55" i="157"/>
  <c r="BO55" i="157"/>
  <c r="BQ55" i="157" s="1"/>
  <c r="BP56" i="157"/>
  <c r="BO56" i="157"/>
  <c r="BQ56" i="157" s="1"/>
  <c r="BP52" i="157"/>
  <c r="BO52" i="157"/>
  <c r="BQ52" i="157" s="1"/>
  <c r="BK71" i="157"/>
  <c r="CR70" i="157" a="1"/>
  <c r="CR70" i="157" s="1"/>
  <c r="CT70" i="157" s="1"/>
  <c r="BR70" i="157" a="1"/>
  <c r="BR70" i="157" s="1"/>
  <c r="BU70" i="157" s="1"/>
  <c r="BJ69" i="156"/>
  <c r="BL68" i="156"/>
  <c r="BP56" i="156"/>
  <c r="BO56" i="156"/>
  <c r="BQ56" i="156" s="1"/>
  <c r="BP53" i="156"/>
  <c r="BO53" i="156"/>
  <c r="BQ53" i="156" s="1"/>
  <c r="BP57" i="156"/>
  <c r="BO57" i="156"/>
  <c r="BQ57" i="156" s="1"/>
  <c r="BP52" i="156"/>
  <c r="BO52" i="156"/>
  <c r="BQ52" i="156" s="1"/>
  <c r="CR70" i="156" a="1"/>
  <c r="CR70" i="156" s="1"/>
  <c r="CT70" i="156" s="1"/>
  <c r="BK71" i="156"/>
  <c r="BR70" i="156" a="1"/>
  <c r="BR70" i="156" s="1"/>
  <c r="BU70" i="156" s="1"/>
  <c r="BP55" i="156"/>
  <c r="BO55" i="156"/>
  <c r="BQ55" i="156" s="1"/>
  <c r="BP51" i="156"/>
  <c r="BO51" i="156"/>
  <c r="BQ51" i="156" s="1"/>
  <c r="BP54" i="156"/>
  <c r="BO54" i="156"/>
  <c r="BQ54" i="156" s="1"/>
  <c r="BM57" i="155"/>
  <c r="BM57" i="152"/>
  <c r="BO66" i="155"/>
  <c r="BQ66" i="155" s="1"/>
  <c r="BK68" i="155"/>
  <c r="CQ67" i="155" a="1"/>
  <c r="CQ67" i="155" s="1"/>
  <c r="CS67" i="155" s="1"/>
  <c r="BR67" i="155" a="1"/>
  <c r="BR67" i="155" s="1"/>
  <c r="BU67" i="155" s="1"/>
  <c r="BL67" i="155"/>
  <c r="BN67" i="155"/>
  <c r="BP67" i="155" s="1"/>
  <c r="BJ68" i="155"/>
  <c r="BK66" i="152"/>
  <c r="CQ65" i="152" a="1"/>
  <c r="CQ65" i="152" s="1"/>
  <c r="CS65" i="152" s="1"/>
  <c r="BR65" i="152" a="1"/>
  <c r="BR65" i="152" s="1"/>
  <c r="BU65" i="152" s="1"/>
  <c r="BJ64" i="152"/>
  <c r="BL63" i="152"/>
  <c r="BN63" i="152"/>
  <c r="BP63" i="152" s="1"/>
  <c r="BO62" i="152"/>
  <c r="BQ62" i="152" s="1"/>
  <c r="BM57" i="151"/>
  <c r="BJ63" i="151"/>
  <c r="BL62" i="151"/>
  <c r="CR63" i="151" a="1"/>
  <c r="CR63" i="151" s="1"/>
  <c r="CT63" i="151" s="1"/>
  <c r="BK64" i="151"/>
  <c r="S14" i="20"/>
  <c r="V14" i="20"/>
  <c r="N46" i="20"/>
  <c r="K47" i="20"/>
  <c r="M47" i="20" s="1"/>
  <c r="U14" i="20"/>
  <c r="P14" i="20"/>
  <c r="O15" i="20"/>
  <c r="X15" i="20" s="1" a="1"/>
  <c r="X15" i="20" s="1"/>
  <c r="R14" i="20"/>
  <c r="Q16" i="20"/>
  <c r="W16" i="20" s="1"/>
  <c r="T13" i="20"/>
  <c r="BM58" i="158" l="1"/>
  <c r="BN58" i="158" s="1"/>
  <c r="BM58" i="157"/>
  <c r="BN57" i="157" s="1"/>
  <c r="BM58" i="156"/>
  <c r="BN58" i="156" s="1"/>
  <c r="BO57" i="158"/>
  <c r="BQ57" i="158" s="1"/>
  <c r="BP57" i="158"/>
  <c r="BK73" i="158"/>
  <c r="CR72" i="158" a="1"/>
  <c r="CR72" i="158" s="1"/>
  <c r="CT72" i="158" s="1"/>
  <c r="BR72" i="158" a="1"/>
  <c r="BR72" i="158" s="1"/>
  <c r="BU72" i="158" s="1"/>
  <c r="BL71" i="158"/>
  <c r="BJ72" i="158"/>
  <c r="BL69" i="157"/>
  <c r="BJ70" i="157"/>
  <c r="CR71" i="157" a="1"/>
  <c r="CR71" i="157" s="1"/>
  <c r="CT71" i="157" s="1"/>
  <c r="BK72" i="157"/>
  <c r="BR71" i="157" a="1"/>
  <c r="BR71" i="157" s="1"/>
  <c r="BU71" i="157" s="1"/>
  <c r="BL69" i="156"/>
  <c r="BJ70" i="156"/>
  <c r="BK72" i="156"/>
  <c r="CR71" i="156" a="1"/>
  <c r="CR71" i="156" s="1"/>
  <c r="CT71" i="156" s="1"/>
  <c r="BR71" i="156" a="1"/>
  <c r="BR71" i="156" s="1"/>
  <c r="BU71" i="156" s="1"/>
  <c r="BM58" i="155"/>
  <c r="BM58" i="152"/>
  <c r="BO67" i="155"/>
  <c r="BQ67" i="155" s="1"/>
  <c r="BN68" i="155"/>
  <c r="BP68" i="155" s="1"/>
  <c r="BJ69" i="155"/>
  <c r="BL68" i="155"/>
  <c r="CQ68" i="155" a="1"/>
  <c r="CQ68" i="155" s="1"/>
  <c r="CS68" i="155" s="1"/>
  <c r="BK69" i="155"/>
  <c r="BR68" i="155" a="1"/>
  <c r="BR68" i="155" s="1"/>
  <c r="BU68" i="155" s="1"/>
  <c r="BO63" i="152"/>
  <c r="BQ63" i="152" s="1"/>
  <c r="BL64" i="152"/>
  <c r="BJ65" i="152"/>
  <c r="BN64" i="152"/>
  <c r="BP64" i="152" s="1"/>
  <c r="CQ66" i="152" a="1"/>
  <c r="CQ66" i="152" s="1"/>
  <c r="CS66" i="152" s="1"/>
  <c r="BK67" i="152"/>
  <c r="BR66" i="152" a="1"/>
  <c r="BR66" i="152" s="1"/>
  <c r="BU66" i="152" s="1"/>
  <c r="BM58" i="151"/>
  <c r="BK65" i="151"/>
  <c r="CR64" i="151" a="1"/>
  <c r="CR64" i="151" s="1"/>
  <c r="CT64" i="151" s="1"/>
  <c r="BL63" i="151"/>
  <c r="BJ64" i="151"/>
  <c r="N47" i="20"/>
  <c r="S15" i="20"/>
  <c r="V15" i="20"/>
  <c r="K48" i="20"/>
  <c r="M48" i="20" s="1"/>
  <c r="Q17" i="20"/>
  <c r="W17" i="20" s="1"/>
  <c r="R15" i="20"/>
  <c r="O16" i="20"/>
  <c r="X16" i="20" s="1" a="1"/>
  <c r="X16" i="20" s="1"/>
  <c r="P15" i="20"/>
  <c r="U15" i="20"/>
  <c r="T14" i="20"/>
  <c r="BM59" i="158" l="1"/>
  <c r="BN59" i="158" s="1"/>
  <c r="BM59" i="156"/>
  <c r="BN59" i="156" s="1"/>
  <c r="BM59" i="157"/>
  <c r="BN58" i="157" s="1"/>
  <c r="BP58" i="156"/>
  <c r="BO58" i="156"/>
  <c r="BQ58" i="156" s="1"/>
  <c r="BO58" i="158"/>
  <c r="BQ58" i="158" s="1"/>
  <c r="BP58" i="158"/>
  <c r="BP57" i="157"/>
  <c r="BO57" i="157"/>
  <c r="BQ57" i="157" s="1"/>
  <c r="BJ73" i="158"/>
  <c r="BN72" i="158"/>
  <c r="BL72" i="158"/>
  <c r="BR73" i="158" a="1"/>
  <c r="BR73" i="158" s="1"/>
  <c r="BU73" i="158" s="1"/>
  <c r="CR73" i="158" a="1"/>
  <c r="CR73" i="158" s="1"/>
  <c r="CT73" i="158" s="1"/>
  <c r="BK74" i="158"/>
  <c r="BJ71" i="157"/>
  <c r="BL70" i="157"/>
  <c r="BK73" i="157"/>
  <c r="CR72" i="157" a="1"/>
  <c r="CR72" i="157" s="1"/>
  <c r="CT72" i="157" s="1"/>
  <c r="BR72" i="157" a="1"/>
  <c r="BR72" i="157" s="1"/>
  <c r="BU72" i="157" s="1"/>
  <c r="BJ71" i="156"/>
  <c r="BL70" i="156"/>
  <c r="BR72" i="156" a="1"/>
  <c r="BR72" i="156" s="1"/>
  <c r="BU72" i="156" s="1"/>
  <c r="BK73" i="156"/>
  <c r="CR72" i="156" a="1"/>
  <c r="CR72" i="156" s="1"/>
  <c r="CT72" i="156" s="1"/>
  <c r="BM59" i="155"/>
  <c r="BM59" i="152"/>
  <c r="BO68" i="155"/>
  <c r="BQ68" i="155" s="1"/>
  <c r="BJ70" i="155"/>
  <c r="BN69" i="155"/>
  <c r="BP69" i="155" s="1"/>
  <c r="BL69" i="155"/>
  <c r="BK70" i="155"/>
  <c r="CQ69" i="155" a="1"/>
  <c r="CQ69" i="155" s="1"/>
  <c r="CS69" i="155" s="1"/>
  <c r="BR69" i="155" a="1"/>
  <c r="BR69" i="155" s="1"/>
  <c r="BU69" i="155" s="1"/>
  <c r="BJ66" i="152"/>
  <c r="BL65" i="152"/>
  <c r="BN65" i="152"/>
  <c r="BP65" i="152" s="1"/>
  <c r="BO64" i="152"/>
  <c r="BQ64" i="152" s="1"/>
  <c r="BK68" i="152"/>
  <c r="CQ67" i="152" a="1"/>
  <c r="CQ67" i="152" s="1"/>
  <c r="CS67" i="152" s="1"/>
  <c r="BR67" i="152" a="1"/>
  <c r="BR67" i="152" s="1"/>
  <c r="BU67" i="152" s="1"/>
  <c r="BM59" i="151"/>
  <c r="BJ65" i="151"/>
  <c r="BL64" i="151"/>
  <c r="CR65" i="151" a="1"/>
  <c r="CR65" i="151" s="1"/>
  <c r="CT65" i="151" s="1"/>
  <c r="BK66" i="151"/>
  <c r="S16" i="20"/>
  <c r="V16" i="20"/>
  <c r="N48" i="20"/>
  <c r="K49" i="20"/>
  <c r="M49" i="20" s="1"/>
  <c r="T15" i="20"/>
  <c r="P16" i="20"/>
  <c r="U16" i="20"/>
  <c r="Q18" i="20"/>
  <c r="W18" i="20" s="1"/>
  <c r="O17" i="20"/>
  <c r="X17" i="20" s="1" a="1"/>
  <c r="X17" i="20" s="1"/>
  <c r="R16" i="20"/>
  <c r="BM60" i="158" l="1"/>
  <c r="BN60" i="158" s="1"/>
  <c r="BM60" i="157"/>
  <c r="BN59" i="157" s="1"/>
  <c r="BM60" i="156"/>
  <c r="BN60" i="156" s="1"/>
  <c r="BP58" i="157"/>
  <c r="BO58" i="157"/>
  <c r="BQ58" i="157" s="1"/>
  <c r="BO59" i="156"/>
  <c r="BQ59" i="156" s="1"/>
  <c r="BP59" i="156"/>
  <c r="BO59" i="158"/>
  <c r="BQ59" i="158" s="1"/>
  <c r="BP59" i="158"/>
  <c r="BP72" i="158"/>
  <c r="BO72" i="158"/>
  <c r="BQ72" i="158" s="1"/>
  <c r="BK75" i="158"/>
  <c r="CR74" i="158" a="1"/>
  <c r="CR74" i="158" s="1"/>
  <c r="CT74" i="158" s="1"/>
  <c r="BR74" i="158" a="1"/>
  <c r="BR74" i="158" s="1"/>
  <c r="BU74" i="158" s="1"/>
  <c r="BN73" i="158"/>
  <c r="BP73" i="158" s="1"/>
  <c r="BL73" i="158"/>
  <c r="BJ74" i="158"/>
  <c r="CR73" i="157" a="1"/>
  <c r="CR73" i="157" s="1"/>
  <c r="CT73" i="157" s="1"/>
  <c r="BR73" i="157" a="1"/>
  <c r="BR73" i="157" s="1"/>
  <c r="BU73" i="157" s="1"/>
  <c r="BK74" i="157"/>
  <c r="BJ72" i="157"/>
  <c r="BL71" i="157"/>
  <c r="BJ72" i="156"/>
  <c r="BL71" i="156"/>
  <c r="BK74" i="156"/>
  <c r="CR73" i="156" a="1"/>
  <c r="CR73" i="156" s="1"/>
  <c r="CT73" i="156" s="1"/>
  <c r="BR73" i="156" a="1"/>
  <c r="BR73" i="156" s="1"/>
  <c r="BU73" i="156" s="1"/>
  <c r="BM60" i="155"/>
  <c r="BM60" i="152"/>
  <c r="BO69" i="155"/>
  <c r="BQ69" i="155" s="1"/>
  <c r="BK71" i="155"/>
  <c r="BR70" i="155" a="1"/>
  <c r="BR70" i="155" s="1"/>
  <c r="BU70" i="155" s="1"/>
  <c r="CQ70" i="155" a="1"/>
  <c r="CQ70" i="155" s="1"/>
  <c r="CS70" i="155" s="1"/>
  <c r="BN70" i="155"/>
  <c r="BP70" i="155" s="1"/>
  <c r="BL70" i="155"/>
  <c r="BJ71" i="155"/>
  <c r="BO65" i="152"/>
  <c r="BQ65" i="152" s="1"/>
  <c r="CQ68" i="152" a="1"/>
  <c r="CQ68" i="152" s="1"/>
  <c r="CS68" i="152" s="1"/>
  <c r="BK69" i="152"/>
  <c r="BR68" i="152" a="1"/>
  <c r="BR68" i="152" s="1"/>
  <c r="BU68" i="152" s="1"/>
  <c r="BL66" i="152"/>
  <c r="BJ67" i="152"/>
  <c r="BN66" i="152"/>
  <c r="BP66" i="152" s="1"/>
  <c r="BM60" i="151"/>
  <c r="BK67" i="151"/>
  <c r="CR66" i="151" a="1"/>
  <c r="CR66" i="151" s="1"/>
  <c r="CT66" i="151" s="1"/>
  <c r="BJ66" i="151"/>
  <c r="BL65" i="151"/>
  <c r="V17" i="20"/>
  <c r="S17" i="20"/>
  <c r="N49" i="20"/>
  <c r="K50" i="20"/>
  <c r="M50" i="20" s="1"/>
  <c r="P17" i="20"/>
  <c r="U17" i="20"/>
  <c r="Q19" i="20"/>
  <c r="W19" i="20" s="1"/>
  <c r="O18" i="20"/>
  <c r="X18" i="20" s="1" a="1"/>
  <c r="X18" i="20" s="1"/>
  <c r="R17" i="20"/>
  <c r="T16" i="20"/>
  <c r="BM61" i="158" l="1"/>
  <c r="BN61" i="158" s="1"/>
  <c r="BM61" i="156"/>
  <c r="BN61" i="156" s="1"/>
  <c r="BM61" i="157"/>
  <c r="BN60" i="157" s="1"/>
  <c r="BP60" i="156"/>
  <c r="BO60" i="156"/>
  <c r="BQ60" i="156" s="1"/>
  <c r="BP59" i="157"/>
  <c r="BO59" i="157"/>
  <c r="BQ59" i="157" s="1"/>
  <c r="BP60" i="158"/>
  <c r="BO60" i="158"/>
  <c r="BQ60" i="158" s="1"/>
  <c r="BO73" i="158"/>
  <c r="BQ73" i="158" s="1"/>
  <c r="BJ75" i="158"/>
  <c r="BN74" i="158"/>
  <c r="BP74" i="158" s="1"/>
  <c r="BL74" i="158"/>
  <c r="BR75" i="158" a="1"/>
  <c r="BR75" i="158" s="1"/>
  <c r="BU75" i="158" s="1"/>
  <c r="BK76" i="158"/>
  <c r="CR75" i="158" a="1"/>
  <c r="CR75" i="158" s="1"/>
  <c r="CT75" i="158" s="1"/>
  <c r="BJ73" i="157"/>
  <c r="BL72" i="157"/>
  <c r="BK75" i="157"/>
  <c r="CR74" i="157" a="1"/>
  <c r="CR74" i="157" s="1"/>
  <c r="CT74" i="157" s="1"/>
  <c r="BR74" i="157" a="1"/>
  <c r="BR74" i="157" s="1"/>
  <c r="BU74" i="157" s="1"/>
  <c r="BN72" i="156"/>
  <c r="BL72" i="156"/>
  <c r="BJ73" i="156"/>
  <c r="CR74" i="156" a="1"/>
  <c r="CR74" i="156" s="1"/>
  <c r="CT74" i="156" s="1"/>
  <c r="BK75" i="156"/>
  <c r="BR74" i="156" a="1"/>
  <c r="BR74" i="156" s="1"/>
  <c r="BU74" i="156" s="1"/>
  <c r="BM61" i="155"/>
  <c r="BM61" i="152"/>
  <c r="BO70" i="155"/>
  <c r="BQ70" i="155" s="1"/>
  <c r="BJ72" i="155"/>
  <c r="BL71" i="155"/>
  <c r="BN71" i="155"/>
  <c r="BP71" i="155" s="1"/>
  <c r="BK72" i="155"/>
  <c r="CQ71" i="155" a="1"/>
  <c r="CQ71" i="155" s="1"/>
  <c r="CS71" i="155" s="1"/>
  <c r="BR71" i="155" a="1"/>
  <c r="BR71" i="155" s="1"/>
  <c r="BU71" i="155" s="1"/>
  <c r="BJ68" i="152"/>
  <c r="BN67" i="152"/>
  <c r="BP67" i="152" s="1"/>
  <c r="BL67" i="152"/>
  <c r="BO66" i="152"/>
  <c r="BQ66" i="152" s="1"/>
  <c r="BK70" i="152"/>
  <c r="CQ69" i="152" a="1"/>
  <c r="CQ69" i="152" s="1"/>
  <c r="CS69" i="152" s="1"/>
  <c r="BR69" i="152" a="1"/>
  <c r="BR69" i="152" s="1"/>
  <c r="BU69" i="152" s="1"/>
  <c r="BM61" i="151"/>
  <c r="BJ67" i="151"/>
  <c r="BL66" i="151"/>
  <c r="CR67" i="151" a="1"/>
  <c r="CR67" i="151" s="1"/>
  <c r="CT67" i="151" s="1"/>
  <c r="BK68" i="151"/>
  <c r="S18" i="20"/>
  <c r="V18" i="20"/>
  <c r="N50" i="20"/>
  <c r="K51" i="20"/>
  <c r="M51" i="20" s="1"/>
  <c r="T17" i="20"/>
  <c r="P18" i="20"/>
  <c r="U18" i="20"/>
  <c r="R18" i="20"/>
  <c r="Q20" i="20"/>
  <c r="W20" i="20" s="1"/>
  <c r="O19" i="20"/>
  <c r="X19" i="20" s="1" a="1"/>
  <c r="X19" i="20" s="1"/>
  <c r="BM62" i="158" l="1"/>
  <c r="BN62" i="158" s="1"/>
  <c r="BM62" i="156"/>
  <c r="BN62" i="156" s="1"/>
  <c r="BM62" i="157"/>
  <c r="BN61" i="157" s="1"/>
  <c r="BO60" i="157"/>
  <c r="BQ60" i="157" s="1"/>
  <c r="BP60" i="157"/>
  <c r="BO61" i="156"/>
  <c r="BQ61" i="156" s="1"/>
  <c r="BP61" i="156"/>
  <c r="BO61" i="158"/>
  <c r="BQ61" i="158" s="1"/>
  <c r="BP61" i="158"/>
  <c r="BO74" i="158"/>
  <c r="BQ74" i="158" s="1"/>
  <c r="BK77" i="158"/>
  <c r="CR76" i="158" a="1"/>
  <c r="CR76" i="158" s="1"/>
  <c r="CT76" i="158" s="1"/>
  <c r="BR76" i="158" a="1"/>
  <c r="BR76" i="158" s="1"/>
  <c r="BU76" i="158" s="1"/>
  <c r="BN75" i="158"/>
  <c r="BP75" i="158" s="1"/>
  <c r="BL75" i="158"/>
  <c r="BJ76" i="158"/>
  <c r="CR75" i="157" a="1"/>
  <c r="CR75" i="157" s="1"/>
  <c r="CT75" i="157" s="1"/>
  <c r="BK76" i="157"/>
  <c r="BR75" i="157" a="1"/>
  <c r="BR75" i="157" s="1"/>
  <c r="BU75" i="157" s="1"/>
  <c r="BN73" i="157"/>
  <c r="BP73" i="157" s="1"/>
  <c r="BJ74" i="157"/>
  <c r="BL73" i="157"/>
  <c r="BP72" i="156"/>
  <c r="BJ74" i="156"/>
  <c r="BL73" i="156"/>
  <c r="BN73" i="156"/>
  <c r="BO72" i="156"/>
  <c r="BQ72" i="156" s="1"/>
  <c r="BK76" i="156"/>
  <c r="BR75" i="156" a="1"/>
  <c r="BR75" i="156" s="1"/>
  <c r="BU75" i="156" s="1"/>
  <c r="CR75" i="156" a="1"/>
  <c r="CR75" i="156" s="1"/>
  <c r="CT75" i="156" s="1"/>
  <c r="BM62" i="155"/>
  <c r="BM62" i="152"/>
  <c r="BO71" i="155"/>
  <c r="BQ71" i="155" s="1"/>
  <c r="CQ72" i="155" a="1"/>
  <c r="CQ72" i="155" s="1"/>
  <c r="CS72" i="155" s="1"/>
  <c r="BK73" i="155"/>
  <c r="BR72" i="155" a="1"/>
  <c r="BR72" i="155" s="1"/>
  <c r="BU72" i="155" s="1"/>
  <c r="BJ73" i="155"/>
  <c r="BL72" i="155"/>
  <c r="BN72" i="155"/>
  <c r="BP72" i="155" s="1"/>
  <c r="BO67" i="152"/>
  <c r="BQ67" i="152" s="1"/>
  <c r="BK71" i="152"/>
  <c r="BR70" i="152" a="1"/>
  <c r="BR70" i="152" s="1"/>
  <c r="BU70" i="152" s="1"/>
  <c r="CQ70" i="152" a="1"/>
  <c r="CQ70" i="152" s="1"/>
  <c r="CS70" i="152" s="1"/>
  <c r="BL68" i="152"/>
  <c r="BN68" i="152"/>
  <c r="BP68" i="152" s="1"/>
  <c r="BJ69" i="152"/>
  <c r="BM62" i="151"/>
  <c r="BK69" i="151"/>
  <c r="CR68" i="151" a="1"/>
  <c r="CR68" i="151" s="1"/>
  <c r="CT68" i="151" s="1"/>
  <c r="BJ68" i="151"/>
  <c r="BL67" i="151"/>
  <c r="V19" i="20"/>
  <c r="S19" i="20"/>
  <c r="N51" i="20"/>
  <c r="K52" i="20"/>
  <c r="M52" i="20" s="1"/>
  <c r="T18" i="20"/>
  <c r="U19" i="20"/>
  <c r="P19" i="20"/>
  <c r="Q21" i="20"/>
  <c r="W21" i="20" s="1"/>
  <c r="O20" i="20"/>
  <c r="X20" i="20" s="1" a="1"/>
  <c r="X20" i="20" s="1"/>
  <c r="R19" i="20"/>
  <c r="BM63" i="158" l="1"/>
  <c r="BN63" i="158" s="1"/>
  <c r="BM63" i="157"/>
  <c r="BN62" i="157" s="1"/>
  <c r="BM63" i="156"/>
  <c r="BN63" i="156" s="1"/>
  <c r="BP61" i="157"/>
  <c r="BO61" i="157"/>
  <c r="BQ61" i="157" s="1"/>
  <c r="BO62" i="156"/>
  <c r="BQ62" i="156" s="1"/>
  <c r="BP62" i="156"/>
  <c r="BP62" i="158"/>
  <c r="BO62" i="158"/>
  <c r="BQ62" i="158" s="1"/>
  <c r="BO75" i="158"/>
  <c r="BQ75" i="158" s="1"/>
  <c r="BJ77" i="158"/>
  <c r="BN76" i="158"/>
  <c r="BP76" i="158" s="1"/>
  <c r="BL76" i="158"/>
  <c r="BR77" i="158" a="1"/>
  <c r="BR77" i="158" s="1"/>
  <c r="BU77" i="158" s="1"/>
  <c r="CR77" i="158" a="1"/>
  <c r="CR77" i="158" s="1"/>
  <c r="CT77" i="158" s="1"/>
  <c r="BK78" i="158"/>
  <c r="BO73" i="157"/>
  <c r="BQ73" i="157" s="1"/>
  <c r="BK77" i="157"/>
  <c r="CR76" i="157" a="1"/>
  <c r="CR76" i="157" s="1"/>
  <c r="CT76" i="157" s="1"/>
  <c r="BR76" i="157" a="1"/>
  <c r="BR76" i="157" s="1"/>
  <c r="BU76" i="157" s="1"/>
  <c r="BJ75" i="157"/>
  <c r="BN74" i="157"/>
  <c r="BP74" i="157" s="1"/>
  <c r="BL74" i="157"/>
  <c r="BP73" i="156"/>
  <c r="BO73" i="156"/>
  <c r="BQ73" i="156" s="1"/>
  <c r="BL74" i="156"/>
  <c r="BJ75" i="156"/>
  <c r="BN74" i="156"/>
  <c r="BP74" i="156" s="1"/>
  <c r="CR76" i="156" a="1"/>
  <c r="CR76" i="156" s="1"/>
  <c r="CT76" i="156" s="1"/>
  <c r="BK77" i="156"/>
  <c r="BR76" i="156" a="1"/>
  <c r="BR76" i="156" s="1"/>
  <c r="BU76" i="156" s="1"/>
  <c r="BM63" i="155"/>
  <c r="BM63" i="152"/>
  <c r="BN73" i="155"/>
  <c r="BP73" i="155" s="1"/>
  <c r="BL73" i="155"/>
  <c r="BJ74" i="155"/>
  <c r="BO72" i="155"/>
  <c r="BQ72" i="155" s="1"/>
  <c r="BK74" i="155"/>
  <c r="BR73" i="155" a="1"/>
  <c r="BR73" i="155" s="1"/>
  <c r="BU73" i="155" s="1"/>
  <c r="CQ73" i="155" a="1"/>
  <c r="CQ73" i="155" s="1"/>
  <c r="CS73" i="155" s="1"/>
  <c r="BJ70" i="152"/>
  <c r="BN69" i="152"/>
  <c r="BP69" i="152" s="1"/>
  <c r="BL69" i="152"/>
  <c r="BO68" i="152"/>
  <c r="BQ68" i="152" s="1"/>
  <c r="BK72" i="152"/>
  <c r="CQ71" i="152" a="1"/>
  <c r="CQ71" i="152" s="1"/>
  <c r="CS71" i="152" s="1"/>
  <c r="BR71" i="152" a="1"/>
  <c r="BR71" i="152" s="1"/>
  <c r="BU71" i="152" s="1"/>
  <c r="BM63" i="151"/>
  <c r="BN63" i="151" s="1"/>
  <c r="BJ69" i="151"/>
  <c r="BL68" i="151"/>
  <c r="BK70" i="151"/>
  <c r="CR69" i="151" a="1"/>
  <c r="CR69" i="151" s="1"/>
  <c r="CT69" i="151" s="1"/>
  <c r="BN52" i="151"/>
  <c r="BN53" i="151"/>
  <c r="BN54" i="151"/>
  <c r="BN55" i="151"/>
  <c r="BN56" i="151"/>
  <c r="BN57" i="151"/>
  <c r="BN58" i="151"/>
  <c r="BN59" i="151"/>
  <c r="BN60" i="151"/>
  <c r="BN61" i="151"/>
  <c r="BN62" i="151"/>
  <c r="S20" i="20"/>
  <c r="V20" i="20"/>
  <c r="N52" i="20"/>
  <c r="K53" i="20"/>
  <c r="M53" i="20" s="1"/>
  <c r="T19" i="20"/>
  <c r="P20" i="20"/>
  <c r="O21" i="20"/>
  <c r="X21" i="20" s="1" a="1"/>
  <c r="X21" i="20" s="1"/>
  <c r="Q22" i="20"/>
  <c r="W22" i="20" s="1"/>
  <c r="R20" i="20"/>
  <c r="BM64" i="158" l="1"/>
  <c r="BN64" i="158" s="1"/>
  <c r="BM64" i="156"/>
  <c r="BN64" i="156" s="1"/>
  <c r="BM64" i="157"/>
  <c r="BN63" i="157" s="1"/>
  <c r="BO63" i="156"/>
  <c r="BQ63" i="156" s="1"/>
  <c r="BP63" i="156"/>
  <c r="BO62" i="157"/>
  <c r="BQ62" i="157" s="1"/>
  <c r="BP62" i="157"/>
  <c r="BO63" i="158"/>
  <c r="BQ63" i="158" s="1"/>
  <c r="BP63" i="158"/>
  <c r="BO76" i="158"/>
  <c r="BQ76" i="158" s="1"/>
  <c r="BK79" i="158"/>
  <c r="CR78" i="158" a="1"/>
  <c r="CR78" i="158" s="1"/>
  <c r="CT78" i="158" s="1"/>
  <c r="BR78" i="158" a="1"/>
  <c r="BR78" i="158" s="1"/>
  <c r="BU78" i="158" s="1"/>
  <c r="BN77" i="158"/>
  <c r="BP77" i="158" s="1"/>
  <c r="BL77" i="158"/>
  <c r="BJ78" i="158"/>
  <c r="BO74" i="157"/>
  <c r="BQ74" i="157" s="1"/>
  <c r="BN75" i="157"/>
  <c r="BP75" i="157" s="1"/>
  <c r="BJ76" i="157"/>
  <c r="BL75" i="157"/>
  <c r="BR77" i="157" a="1"/>
  <c r="BR77" i="157" s="1"/>
  <c r="BU77" i="157" s="1"/>
  <c r="CR77" i="157" a="1"/>
  <c r="CR77" i="157" s="1"/>
  <c r="CT77" i="157" s="1"/>
  <c r="BK78" i="157"/>
  <c r="BO74" i="156"/>
  <c r="BQ74" i="156" s="1"/>
  <c r="BN75" i="156"/>
  <c r="BP75" i="156" s="1"/>
  <c r="BJ76" i="156"/>
  <c r="BL75" i="156"/>
  <c r="BK78" i="156"/>
  <c r="CR77" i="156" a="1"/>
  <c r="CR77" i="156" s="1"/>
  <c r="CT77" i="156" s="1"/>
  <c r="BR77" i="156" a="1"/>
  <c r="BR77" i="156" s="1"/>
  <c r="BU77" i="156" s="1"/>
  <c r="BM64" i="155"/>
  <c r="BM64" i="152"/>
  <c r="BO73" i="155"/>
  <c r="BQ73" i="155" s="1"/>
  <c r="BJ75" i="155"/>
  <c r="BN74" i="155"/>
  <c r="BP74" i="155" s="1"/>
  <c r="BL74" i="155"/>
  <c r="BK75" i="155"/>
  <c r="CQ74" i="155" a="1"/>
  <c r="CQ74" i="155" s="1"/>
  <c r="CS74" i="155" s="1"/>
  <c r="BR74" i="155" a="1"/>
  <c r="BR74" i="155" s="1"/>
  <c r="BU74" i="155" s="1"/>
  <c r="BO69" i="152"/>
  <c r="BQ69" i="152" s="1"/>
  <c r="BK73" i="152"/>
  <c r="CQ72" i="152" a="1"/>
  <c r="CQ72" i="152" s="1"/>
  <c r="CS72" i="152" s="1"/>
  <c r="BR72" i="152" a="1"/>
  <c r="BR72" i="152" s="1"/>
  <c r="BU72" i="152" s="1"/>
  <c r="BL70" i="152"/>
  <c r="BJ71" i="152"/>
  <c r="BN70" i="152"/>
  <c r="BP70" i="152" s="1"/>
  <c r="BM64" i="151"/>
  <c r="BP58" i="151"/>
  <c r="BO58" i="151"/>
  <c r="BQ58" i="151" s="1"/>
  <c r="BP56" i="151"/>
  <c r="BO56" i="151"/>
  <c r="BQ56" i="151" s="1"/>
  <c r="BP60" i="151"/>
  <c r="BO60" i="151"/>
  <c r="BQ60" i="151" s="1"/>
  <c r="BP62" i="151"/>
  <c r="BO62" i="151"/>
  <c r="BQ62" i="151" s="1"/>
  <c r="BP59" i="151"/>
  <c r="BO59" i="151"/>
  <c r="BQ59" i="151" s="1"/>
  <c r="BP53" i="151"/>
  <c r="BO53" i="151"/>
  <c r="BQ53" i="151" s="1"/>
  <c r="BK71" i="151"/>
  <c r="CR70" i="151" a="1"/>
  <c r="CR70" i="151" s="1"/>
  <c r="CT70" i="151" s="1"/>
  <c r="BL69" i="151"/>
  <c r="BJ70" i="151"/>
  <c r="BP61" i="151"/>
  <c r="BO61" i="151"/>
  <c r="BQ61" i="151" s="1"/>
  <c r="BP55" i="151"/>
  <c r="BO55" i="151"/>
  <c r="BQ55" i="151" s="1"/>
  <c r="BP57" i="151"/>
  <c r="BO57" i="151"/>
  <c r="BQ57" i="151" s="1"/>
  <c r="BP52" i="151"/>
  <c r="BO52" i="151"/>
  <c r="BQ52" i="151" s="1"/>
  <c r="BP63" i="151"/>
  <c r="BO63" i="151"/>
  <c r="BQ63" i="151" s="1"/>
  <c r="BP54" i="151"/>
  <c r="BO54" i="151"/>
  <c r="BQ54" i="151" s="1"/>
  <c r="N53" i="20"/>
  <c r="V21" i="20"/>
  <c r="S21" i="20"/>
  <c r="K54" i="20"/>
  <c r="M54" i="20" s="1"/>
  <c r="O22" i="20"/>
  <c r="X22" i="20" s="1" a="1"/>
  <c r="X22" i="20" s="1"/>
  <c r="R21" i="20"/>
  <c r="Q23" i="20"/>
  <c r="W23" i="20" s="1"/>
  <c r="P21" i="20"/>
  <c r="U20" i="20"/>
  <c r="T20" i="20"/>
  <c r="BM65" i="158" l="1"/>
  <c r="BN65" i="158" s="1"/>
  <c r="BM65" i="157"/>
  <c r="BN64" i="157" s="1"/>
  <c r="BM65" i="156"/>
  <c r="BN65" i="156" s="1"/>
  <c r="BN64" i="151"/>
  <c r="BP63" i="157"/>
  <c r="BO63" i="157"/>
  <c r="BQ63" i="157" s="1"/>
  <c r="BP64" i="156"/>
  <c r="BO64" i="156"/>
  <c r="BQ64" i="156" s="1"/>
  <c r="BO64" i="158"/>
  <c r="BQ64" i="158" s="1"/>
  <c r="BP64" i="158"/>
  <c r="BO77" i="158"/>
  <c r="BQ77" i="158" s="1"/>
  <c r="BJ79" i="158"/>
  <c r="BN78" i="158"/>
  <c r="BP78" i="158" s="1"/>
  <c r="BL78" i="158"/>
  <c r="BR79" i="158" a="1"/>
  <c r="BR79" i="158" s="1"/>
  <c r="BU79" i="158" s="1"/>
  <c r="CR79" i="158" a="1"/>
  <c r="CR79" i="158" s="1"/>
  <c r="CT79" i="158" s="1"/>
  <c r="BK80" i="158"/>
  <c r="BO75" i="157"/>
  <c r="BQ75" i="157" s="1"/>
  <c r="BK79" i="157"/>
  <c r="CR78" i="157" a="1"/>
  <c r="CR78" i="157" s="1"/>
  <c r="CT78" i="157" s="1"/>
  <c r="BR78" i="157" a="1"/>
  <c r="BR78" i="157" s="1"/>
  <c r="BU78" i="157" s="1"/>
  <c r="BN71" i="157"/>
  <c r="BN72" i="157"/>
  <c r="BJ77" i="157"/>
  <c r="BN76" i="157"/>
  <c r="BP76" i="157" s="1"/>
  <c r="BL76" i="157"/>
  <c r="BO75" i="156"/>
  <c r="BQ75" i="156" s="1"/>
  <c r="BL76" i="156"/>
  <c r="BJ77" i="156"/>
  <c r="BN76" i="156"/>
  <c r="BP76" i="156" s="1"/>
  <c r="BK79" i="156"/>
  <c r="BR78" i="156" a="1"/>
  <c r="BR78" i="156" s="1"/>
  <c r="BU78" i="156" s="1"/>
  <c r="CR78" i="156" a="1"/>
  <c r="CR78" i="156" s="1"/>
  <c r="CT78" i="156" s="1"/>
  <c r="BM65" i="155"/>
  <c r="BM65" i="152"/>
  <c r="BO74" i="155"/>
  <c r="BQ74" i="155" s="1"/>
  <c r="BK76" i="155"/>
  <c r="BR75" i="155" a="1"/>
  <c r="BR75" i="155" s="1"/>
  <c r="BU75" i="155" s="1"/>
  <c r="CQ75" i="155" a="1"/>
  <c r="CQ75" i="155" s="1"/>
  <c r="CS75" i="155" s="1"/>
  <c r="BJ76" i="155"/>
  <c r="BN75" i="155"/>
  <c r="BP75" i="155" s="1"/>
  <c r="BL75" i="155"/>
  <c r="BO70" i="152"/>
  <c r="BQ70" i="152" s="1"/>
  <c r="BJ72" i="152"/>
  <c r="BL71" i="152"/>
  <c r="BN71" i="152"/>
  <c r="BP71" i="152" s="1"/>
  <c r="BK74" i="152"/>
  <c r="CQ73" i="152" a="1"/>
  <c r="CQ73" i="152" s="1"/>
  <c r="CS73" i="152" s="1"/>
  <c r="BR73" i="152" a="1"/>
  <c r="BR73" i="152" s="1"/>
  <c r="BU73" i="152" s="1"/>
  <c r="BM65" i="151"/>
  <c r="BN65" i="151" s="1"/>
  <c r="CR71" i="151" a="1"/>
  <c r="CR71" i="151" s="1"/>
  <c r="CT71" i="151" s="1"/>
  <c r="BK72" i="151"/>
  <c r="BJ71" i="151"/>
  <c r="BL70" i="151"/>
  <c r="N54" i="20"/>
  <c r="V22" i="20"/>
  <c r="S22" i="20"/>
  <c r="K55" i="20"/>
  <c r="M55" i="20" s="1"/>
  <c r="T21" i="20"/>
  <c r="U21" i="20"/>
  <c r="Q24" i="20"/>
  <c r="W24" i="20" s="1"/>
  <c r="O23" i="20"/>
  <c r="X23" i="20" s="1" a="1"/>
  <c r="X23" i="20" s="1"/>
  <c r="R22" i="20"/>
  <c r="P22" i="20"/>
  <c r="BP65" i="151" l="1"/>
  <c r="BO65" i="151"/>
  <c r="BQ65" i="151" s="1"/>
  <c r="BP64" i="151"/>
  <c r="BO64" i="151"/>
  <c r="BQ64" i="151" s="1"/>
  <c r="BM66" i="158"/>
  <c r="BN66" i="158" s="1"/>
  <c r="BM66" i="157"/>
  <c r="BN65" i="157" s="1"/>
  <c r="BM66" i="156"/>
  <c r="BN66" i="156" s="1"/>
  <c r="BO65" i="156"/>
  <c r="BQ65" i="156" s="1"/>
  <c r="BP65" i="156"/>
  <c r="BO64" i="157"/>
  <c r="BQ64" i="157" s="1"/>
  <c r="BP64" i="157"/>
  <c r="BO65" i="158"/>
  <c r="BQ65" i="158" s="1"/>
  <c r="BP65" i="158"/>
  <c r="BO78" i="158"/>
  <c r="BQ78" i="158" s="1"/>
  <c r="BK81" i="158"/>
  <c r="CR80" i="158" a="1"/>
  <c r="CR80" i="158" s="1"/>
  <c r="CT80" i="158" s="1"/>
  <c r="BR80" i="158" a="1"/>
  <c r="BR80" i="158" s="1"/>
  <c r="BU80" i="158" s="1"/>
  <c r="BN79" i="158"/>
  <c r="BP79" i="158" s="1"/>
  <c r="BL79" i="158"/>
  <c r="BJ80" i="158"/>
  <c r="BO76" i="157"/>
  <c r="BQ76" i="157" s="1"/>
  <c r="BP72" i="157"/>
  <c r="BO72" i="157"/>
  <c r="BQ72" i="157" s="1"/>
  <c r="BN77" i="157"/>
  <c r="BP77" i="157" s="1"/>
  <c r="BL77" i="157"/>
  <c r="BJ78" i="157"/>
  <c r="BP71" i="157"/>
  <c r="BO71" i="157"/>
  <c r="BQ71" i="157" s="1"/>
  <c r="CR79" i="157" a="1"/>
  <c r="CR79" i="157" s="1"/>
  <c r="CT79" i="157" s="1"/>
  <c r="BK80" i="157"/>
  <c r="BR79" i="157" a="1"/>
  <c r="BR79" i="157" s="1"/>
  <c r="BU79" i="157" s="1"/>
  <c r="BN77" i="156"/>
  <c r="BP77" i="156" s="1"/>
  <c r="BJ78" i="156"/>
  <c r="BL77" i="156"/>
  <c r="BO76" i="156"/>
  <c r="BQ76" i="156" s="1"/>
  <c r="BK80" i="156"/>
  <c r="BR79" i="156" a="1"/>
  <c r="BR79" i="156" s="1"/>
  <c r="BU79" i="156" s="1"/>
  <c r="CR79" i="156" a="1"/>
  <c r="CR79" i="156" s="1"/>
  <c r="CT79" i="156" s="1"/>
  <c r="BM66" i="155"/>
  <c r="BM66" i="152"/>
  <c r="BO75" i="155"/>
  <c r="BQ75" i="155" s="1"/>
  <c r="BJ77" i="155"/>
  <c r="BN76" i="155"/>
  <c r="BP76" i="155" s="1"/>
  <c r="BL76" i="155"/>
  <c r="BR76" i="155" a="1"/>
  <c r="BR76" i="155" s="1"/>
  <c r="BU76" i="155" s="1"/>
  <c r="CQ76" i="155" a="1"/>
  <c r="CQ76" i="155" s="1"/>
  <c r="CS76" i="155" s="1"/>
  <c r="BK77" i="155"/>
  <c r="CQ74" i="152" a="1"/>
  <c r="CQ74" i="152" s="1"/>
  <c r="CS74" i="152" s="1"/>
  <c r="BK75" i="152"/>
  <c r="BR74" i="152" a="1"/>
  <c r="BR74" i="152" s="1"/>
  <c r="BU74" i="152" s="1"/>
  <c r="BO71" i="152"/>
  <c r="BQ71" i="152" s="1"/>
  <c r="BL72" i="152"/>
  <c r="BN72" i="152"/>
  <c r="BP72" i="152" s="1"/>
  <c r="BJ73" i="152"/>
  <c r="BM66" i="151"/>
  <c r="BN66" i="151" s="1"/>
  <c r="BK73" i="151"/>
  <c r="CR72" i="151" a="1"/>
  <c r="CR72" i="151" s="1"/>
  <c r="CT72" i="151" s="1"/>
  <c r="BL71" i="151"/>
  <c r="BJ72" i="151"/>
  <c r="N55" i="20"/>
  <c r="V23" i="20"/>
  <c r="S23" i="20"/>
  <c r="K56" i="20"/>
  <c r="M56" i="20" s="1"/>
  <c r="T22" i="20"/>
  <c r="U22" i="20"/>
  <c r="P23" i="20"/>
  <c r="Q25" i="20"/>
  <c r="W25" i="20" s="1"/>
  <c r="O24" i="20"/>
  <c r="X24" i="20" s="1" a="1"/>
  <c r="X24" i="20" s="1"/>
  <c r="R23" i="20"/>
  <c r="BP65" i="157" l="1"/>
  <c r="BO65" i="157"/>
  <c r="BQ65" i="157" s="1"/>
  <c r="BO66" i="151"/>
  <c r="BQ66" i="151" s="1"/>
  <c r="BP66" i="151"/>
  <c r="BP66" i="158"/>
  <c r="BO66" i="158"/>
  <c r="BQ66" i="158" s="1"/>
  <c r="BM67" i="158"/>
  <c r="BN67" i="158" s="1"/>
  <c r="BM67" i="156"/>
  <c r="BN67" i="156" s="1"/>
  <c r="BM67" i="157"/>
  <c r="BN66" i="157" s="1"/>
  <c r="BO66" i="156"/>
  <c r="BQ66" i="156" s="1"/>
  <c r="BP66" i="156"/>
  <c r="BO79" i="158"/>
  <c r="BQ79" i="158" s="1"/>
  <c r="BJ81" i="158"/>
  <c r="BN80" i="158"/>
  <c r="BP80" i="158" s="1"/>
  <c r="BL80" i="158"/>
  <c r="BR81" i="158" a="1"/>
  <c r="BR81" i="158" s="1"/>
  <c r="CR81" i="158" a="1"/>
  <c r="CR81" i="158" s="1"/>
  <c r="CT81" i="158" s="1"/>
  <c r="BK82" i="158"/>
  <c r="BK81" i="157"/>
  <c r="CR80" i="157" a="1"/>
  <c r="CR80" i="157" s="1"/>
  <c r="CT80" i="157" s="1"/>
  <c r="BR80" i="157" a="1"/>
  <c r="BR80" i="157" s="1"/>
  <c r="BU80" i="157" s="1"/>
  <c r="BO77" i="157"/>
  <c r="BQ77" i="157" s="1"/>
  <c r="BJ79" i="157"/>
  <c r="BN78" i="157"/>
  <c r="BP78" i="157" s="1"/>
  <c r="BL78" i="157"/>
  <c r="BO77" i="156"/>
  <c r="BQ77" i="156" s="1"/>
  <c r="BJ79" i="156"/>
  <c r="BN78" i="156"/>
  <c r="BP78" i="156" s="1"/>
  <c r="BL78" i="156"/>
  <c r="CR80" i="156" a="1"/>
  <c r="CR80" i="156" s="1"/>
  <c r="CT80" i="156" s="1"/>
  <c r="BK81" i="156"/>
  <c r="BR80" i="156" a="1"/>
  <c r="BR80" i="156" s="1"/>
  <c r="BU80" i="156" s="1"/>
  <c r="BM67" i="155"/>
  <c r="BM67" i="152"/>
  <c r="BO76" i="155"/>
  <c r="BQ76" i="155" s="1"/>
  <c r="BK78" i="155"/>
  <c r="BR77" i="155" a="1"/>
  <c r="BR77" i="155" s="1"/>
  <c r="BU77" i="155" s="1"/>
  <c r="CQ77" i="155" a="1"/>
  <c r="CQ77" i="155" s="1"/>
  <c r="CS77" i="155" s="1"/>
  <c r="BJ78" i="155"/>
  <c r="BN77" i="155"/>
  <c r="BP77" i="155" s="1"/>
  <c r="BL77" i="155"/>
  <c r="BJ74" i="152"/>
  <c r="BN73" i="152"/>
  <c r="BP73" i="152" s="1"/>
  <c r="BL73" i="152"/>
  <c r="BO72" i="152"/>
  <c r="BQ72" i="152" s="1"/>
  <c r="BK76" i="152"/>
  <c r="CQ75" i="152" a="1"/>
  <c r="CQ75" i="152" s="1"/>
  <c r="CS75" i="152" s="1"/>
  <c r="BR75" i="152" a="1"/>
  <c r="BR75" i="152" s="1"/>
  <c r="BU75" i="152" s="1"/>
  <c r="BM67" i="151"/>
  <c r="BN67" i="151" s="1"/>
  <c r="BJ73" i="151"/>
  <c r="BL72" i="151"/>
  <c r="CR73" i="151" a="1"/>
  <c r="CR73" i="151" s="1"/>
  <c r="CT73" i="151" s="1"/>
  <c r="BK74" i="151"/>
  <c r="N56" i="20"/>
  <c r="S24" i="20"/>
  <c r="V24" i="20"/>
  <c r="K57" i="20"/>
  <c r="M57" i="20" s="1"/>
  <c r="Q26" i="20"/>
  <c r="W26" i="20" s="1"/>
  <c r="R24" i="20"/>
  <c r="O25" i="20"/>
  <c r="X25" i="20" s="1" a="1"/>
  <c r="X25" i="20" s="1"/>
  <c r="P24" i="20"/>
  <c r="T23" i="20"/>
  <c r="U23" i="20"/>
  <c r="BM68" i="158" l="1"/>
  <c r="BN68" i="158" s="1"/>
  <c r="BM68" i="157"/>
  <c r="BN67" i="157" s="1"/>
  <c r="BM68" i="156"/>
  <c r="BN68" i="156" s="1"/>
  <c r="BP66" i="157"/>
  <c r="BO66" i="157"/>
  <c r="BQ66" i="157" s="1"/>
  <c r="BP67" i="151"/>
  <c r="BO67" i="151"/>
  <c r="BQ67" i="151" s="1"/>
  <c r="BO67" i="156"/>
  <c r="BQ67" i="156" s="1"/>
  <c r="BP67" i="156"/>
  <c r="BO67" i="158"/>
  <c r="BQ67" i="158" s="1"/>
  <c r="BP67" i="158"/>
  <c r="BO80" i="158"/>
  <c r="BQ80" i="158" s="1"/>
  <c r="BU81" i="158"/>
  <c r="CG14" i="158"/>
  <c r="BK83" i="158"/>
  <c r="CR82" i="158" a="1"/>
  <c r="CR82" i="158" s="1"/>
  <c r="CT82" i="158" s="1"/>
  <c r="BR82" i="158" a="1"/>
  <c r="BR82" i="158" s="1"/>
  <c r="BU82" i="158" s="1"/>
  <c r="BJ82" i="158"/>
  <c r="BN81" i="158"/>
  <c r="BP81" i="158" s="1"/>
  <c r="BL81" i="158"/>
  <c r="BN79" i="157"/>
  <c r="BP79" i="157" s="1"/>
  <c r="BL79" i="157"/>
  <c r="BJ80" i="157"/>
  <c r="BO78" i="157"/>
  <c r="BQ78" i="157" s="1"/>
  <c r="BR81" i="157" a="1"/>
  <c r="BR81" i="157" s="1"/>
  <c r="BU81" i="157" s="1"/>
  <c r="BK82" i="157"/>
  <c r="CR81" i="157" a="1"/>
  <c r="CR81" i="157" s="1"/>
  <c r="CT81" i="157" s="1"/>
  <c r="BO78" i="156"/>
  <c r="BQ78" i="156" s="1"/>
  <c r="BJ80" i="156"/>
  <c r="BL79" i="156"/>
  <c r="BN79" i="156"/>
  <c r="BP79" i="156" s="1"/>
  <c r="BK82" i="156"/>
  <c r="BR81" i="156" a="1"/>
  <c r="BR81" i="156" s="1"/>
  <c r="BU81" i="156" s="1"/>
  <c r="CR81" i="156" a="1"/>
  <c r="CR81" i="156" s="1"/>
  <c r="CT81" i="156" s="1"/>
  <c r="BM68" i="155"/>
  <c r="BM68" i="152"/>
  <c r="BO77" i="155"/>
  <c r="BQ77" i="155" s="1"/>
  <c r="BJ79" i="155"/>
  <c r="BN78" i="155"/>
  <c r="BP78" i="155" s="1"/>
  <c r="BL78" i="155"/>
  <c r="CQ78" i="155" a="1"/>
  <c r="CQ78" i="155" s="1"/>
  <c r="CS78" i="155" s="1"/>
  <c r="BR78" i="155" a="1"/>
  <c r="BR78" i="155" s="1"/>
  <c r="BU78" i="155" s="1"/>
  <c r="BK79" i="155"/>
  <c r="BO73" i="152"/>
  <c r="BQ73" i="152" s="1"/>
  <c r="BK77" i="152"/>
  <c r="CQ76" i="152" a="1"/>
  <c r="CQ76" i="152" s="1"/>
  <c r="CS76" i="152" s="1"/>
  <c r="BR76" i="152" a="1"/>
  <c r="BR76" i="152" s="1"/>
  <c r="BU76" i="152" s="1"/>
  <c r="BL74" i="152"/>
  <c r="BN74" i="152"/>
  <c r="BP74" i="152" s="1"/>
  <c r="BJ75" i="152"/>
  <c r="BM68" i="151"/>
  <c r="BN68" i="151" s="1"/>
  <c r="CG14" i="151"/>
  <c r="BK75" i="151"/>
  <c r="CR74" i="151" a="1"/>
  <c r="CR74" i="151" s="1"/>
  <c r="CT74" i="151" s="1"/>
  <c r="BL73" i="151"/>
  <c r="BN73" i="151"/>
  <c r="BJ74" i="151"/>
  <c r="N57" i="20"/>
  <c r="V25" i="20"/>
  <c r="S25" i="20"/>
  <c r="K58" i="20"/>
  <c r="M58" i="20" s="1"/>
  <c r="T24" i="20"/>
  <c r="U24" i="20"/>
  <c r="P25" i="20"/>
  <c r="R25" i="20"/>
  <c r="Q27" i="20"/>
  <c r="W27" i="20" s="1"/>
  <c r="O26" i="20"/>
  <c r="X26" i="20" s="1" a="1"/>
  <c r="X26" i="20" s="1"/>
  <c r="BM69" i="158" l="1"/>
  <c r="BN69" i="158" s="1"/>
  <c r="BM69" i="156"/>
  <c r="BN69" i="156" s="1"/>
  <c r="BM69" i="157"/>
  <c r="BN68" i="157" s="1"/>
  <c r="BP68" i="151"/>
  <c r="BO68" i="151"/>
  <c r="BQ68" i="151" s="1"/>
  <c r="BP68" i="156"/>
  <c r="BO68" i="156"/>
  <c r="BQ68" i="156" s="1"/>
  <c r="BO67" i="157"/>
  <c r="BQ67" i="157" s="1"/>
  <c r="BP67" i="157"/>
  <c r="BP68" i="158"/>
  <c r="BO68" i="158"/>
  <c r="BQ68" i="158" s="1"/>
  <c r="BO81" i="158"/>
  <c r="BQ81" i="158" s="1"/>
  <c r="BJ83" i="158"/>
  <c r="BN82" i="158"/>
  <c r="BP82" i="158" s="1"/>
  <c r="BL82" i="158"/>
  <c r="BK84" i="158"/>
  <c r="CR83" i="158" a="1"/>
  <c r="CR83" i="158" s="1"/>
  <c r="CT83" i="158" s="1"/>
  <c r="BR83" i="158" a="1"/>
  <c r="BR83" i="158" s="1"/>
  <c r="BU83" i="158" s="1"/>
  <c r="BO79" i="157"/>
  <c r="BQ79" i="157" s="1"/>
  <c r="BJ81" i="157"/>
  <c r="BN80" i="157"/>
  <c r="BP80" i="157" s="1"/>
  <c r="BL80" i="157"/>
  <c r="BK83" i="157"/>
  <c r="CR82" i="157" a="1"/>
  <c r="CR82" i="157" s="1"/>
  <c r="CT82" i="157" s="1"/>
  <c r="BR82" i="157" a="1"/>
  <c r="BR82" i="157" s="1"/>
  <c r="BU82" i="157" s="1"/>
  <c r="BO79" i="156"/>
  <c r="BQ79" i="156" s="1"/>
  <c r="BJ81" i="156"/>
  <c r="BL80" i="156"/>
  <c r="BN80" i="156"/>
  <c r="BP80" i="156" s="1"/>
  <c r="BR82" i="156" a="1"/>
  <c r="BR82" i="156" s="1"/>
  <c r="BU82" i="156" s="1"/>
  <c r="BK83" i="156"/>
  <c r="CR82" i="156" a="1"/>
  <c r="CR82" i="156" s="1"/>
  <c r="CT82" i="156" s="1"/>
  <c r="BM69" i="155"/>
  <c r="BM69" i="152"/>
  <c r="BK80" i="155"/>
  <c r="CQ79" i="155" a="1"/>
  <c r="CQ79" i="155" s="1"/>
  <c r="CS79" i="155" s="1"/>
  <c r="BR79" i="155" a="1"/>
  <c r="BR79" i="155" s="1"/>
  <c r="BU79" i="155" s="1"/>
  <c r="BO78" i="155"/>
  <c r="BQ78" i="155" s="1"/>
  <c r="BJ80" i="155"/>
  <c r="BN79" i="155"/>
  <c r="BP79" i="155" s="1"/>
  <c r="BL79" i="155"/>
  <c r="BO74" i="152"/>
  <c r="BQ74" i="152" s="1"/>
  <c r="BJ76" i="152"/>
  <c r="BN75" i="152"/>
  <c r="BP75" i="152" s="1"/>
  <c r="BL75" i="152"/>
  <c r="CQ77" i="152" a="1"/>
  <c r="CQ77" i="152" s="1"/>
  <c r="CS77" i="152" s="1"/>
  <c r="BK78" i="152"/>
  <c r="BR77" i="152" a="1"/>
  <c r="BR77" i="152" s="1"/>
  <c r="BU77" i="152" s="1"/>
  <c r="BM69" i="151"/>
  <c r="BN69" i="151" s="1"/>
  <c r="BP73" i="151"/>
  <c r="BO73" i="151"/>
  <c r="BQ73" i="151" s="1"/>
  <c r="BJ75" i="151"/>
  <c r="BN74" i="151"/>
  <c r="BL74" i="151"/>
  <c r="CR75" i="151" a="1"/>
  <c r="CR75" i="151" s="1"/>
  <c r="CT75" i="151" s="1"/>
  <c r="BK76" i="151"/>
  <c r="N58" i="20"/>
  <c r="S26" i="20"/>
  <c r="V26" i="20"/>
  <c r="K59" i="20"/>
  <c r="M59" i="20" s="1"/>
  <c r="T25" i="20"/>
  <c r="P26" i="20"/>
  <c r="Q28" i="20"/>
  <c r="W28" i="20" s="1"/>
  <c r="O27" i="20"/>
  <c r="X27" i="20" s="1" a="1"/>
  <c r="X27" i="20" s="1"/>
  <c r="R26" i="20"/>
  <c r="U25" i="20"/>
  <c r="BM70" i="158" l="1"/>
  <c r="BN70" i="158" s="1"/>
  <c r="BM70" i="156"/>
  <c r="BN70" i="156" s="1"/>
  <c r="BM70" i="157"/>
  <c r="BN69" i="157" s="1"/>
  <c r="BO69" i="151"/>
  <c r="BQ69" i="151" s="1"/>
  <c r="BP69" i="151"/>
  <c r="BP68" i="157"/>
  <c r="BO68" i="157"/>
  <c r="BQ68" i="157" s="1"/>
  <c r="BP69" i="156"/>
  <c r="BO69" i="156"/>
  <c r="BQ69" i="156" s="1"/>
  <c r="BP69" i="158"/>
  <c r="BO69" i="158"/>
  <c r="BQ69" i="158" s="1"/>
  <c r="BO82" i="158"/>
  <c r="BQ82" i="158" s="1"/>
  <c r="CR84" i="158" a="1"/>
  <c r="CR84" i="158" s="1"/>
  <c r="CT84" i="158" s="1"/>
  <c r="BK85" i="158"/>
  <c r="BR84" i="158" a="1"/>
  <c r="BR84" i="158" s="1"/>
  <c r="BU84" i="158" s="1"/>
  <c r="BJ84" i="158"/>
  <c r="BN83" i="158"/>
  <c r="BP83" i="158" s="1"/>
  <c r="BL83" i="158"/>
  <c r="BO80" i="157"/>
  <c r="BQ80" i="157" s="1"/>
  <c r="BR83" i="157" a="1"/>
  <c r="BR83" i="157" s="1"/>
  <c r="BU83" i="157" s="1"/>
  <c r="BK84" i="157"/>
  <c r="CR83" i="157" a="1"/>
  <c r="CR83" i="157" s="1"/>
  <c r="CT83" i="157" s="1"/>
  <c r="BN81" i="157"/>
  <c r="BP81" i="157" s="1"/>
  <c r="BL81" i="157"/>
  <c r="BJ82" i="157"/>
  <c r="BO80" i="156"/>
  <c r="BQ80" i="156" s="1"/>
  <c r="BJ82" i="156"/>
  <c r="BL81" i="156"/>
  <c r="BN81" i="156"/>
  <c r="BP81" i="156" s="1"/>
  <c r="BK84" i="156"/>
  <c r="BR83" i="156" a="1"/>
  <c r="BR83" i="156" s="1"/>
  <c r="BU83" i="156" s="1"/>
  <c r="CR83" i="156" a="1"/>
  <c r="CR83" i="156" s="1"/>
  <c r="CT83" i="156" s="1"/>
  <c r="BM70" i="155"/>
  <c r="BM70" i="152"/>
  <c r="X68" i="20" a="1"/>
  <c r="X68" i="20" s="1"/>
  <c r="BO79" i="155"/>
  <c r="BQ79" i="155" s="1"/>
  <c r="BJ81" i="155"/>
  <c r="BN80" i="155"/>
  <c r="BP80" i="155" s="1"/>
  <c r="BL80" i="155"/>
  <c r="BK81" i="155"/>
  <c r="BR80" i="155" a="1"/>
  <c r="BR80" i="155" s="1"/>
  <c r="BU80" i="155" s="1"/>
  <c r="CQ80" i="155" a="1"/>
  <c r="CQ80" i="155" s="1"/>
  <c r="CS80" i="155" s="1"/>
  <c r="BO75" i="152"/>
  <c r="BQ75" i="152" s="1"/>
  <c r="BK79" i="152"/>
  <c r="CQ78" i="152" a="1"/>
  <c r="CQ78" i="152" s="1"/>
  <c r="CS78" i="152" s="1"/>
  <c r="BR78" i="152" a="1"/>
  <c r="BR78" i="152" s="1"/>
  <c r="BU78" i="152" s="1"/>
  <c r="BJ77" i="152"/>
  <c r="BL76" i="152"/>
  <c r="BN76" i="152"/>
  <c r="BP76" i="152" s="1"/>
  <c r="BM70" i="151"/>
  <c r="BN70" i="151" s="1"/>
  <c r="BP74" i="151"/>
  <c r="BO74" i="151"/>
  <c r="BQ74" i="151" s="1"/>
  <c r="BK77" i="151"/>
  <c r="CR76" i="151" a="1"/>
  <c r="CR76" i="151" s="1"/>
  <c r="CT76" i="151" s="1"/>
  <c r="BN75" i="151"/>
  <c r="BL75" i="151"/>
  <c r="BJ76" i="151"/>
  <c r="S27" i="20"/>
  <c r="V27" i="20"/>
  <c r="N59" i="20"/>
  <c r="K60" i="20"/>
  <c r="M60" i="20" s="1"/>
  <c r="U26" i="20"/>
  <c r="T26" i="20"/>
  <c r="P27" i="20"/>
  <c r="O28" i="20"/>
  <c r="X28" i="20" s="1" a="1"/>
  <c r="X28" i="20" s="1"/>
  <c r="Q29" i="20"/>
  <c r="W29" i="20" s="1"/>
  <c r="X69" i="20" l="1" a="1"/>
  <c r="X69" i="20" s="1"/>
  <c r="BM71" i="158"/>
  <c r="BN71" i="158" s="1"/>
  <c r="BM71" i="157"/>
  <c r="BN70" i="157" s="1"/>
  <c r="BM71" i="156"/>
  <c r="BN71" i="156" s="1"/>
  <c r="BP70" i="151"/>
  <c r="BO70" i="151"/>
  <c r="BQ70" i="151" s="1"/>
  <c r="BO69" i="157"/>
  <c r="BQ69" i="157" s="1"/>
  <c r="BP69" i="157"/>
  <c r="BP70" i="156"/>
  <c r="BO70" i="156"/>
  <c r="BQ70" i="156" s="1"/>
  <c r="BP70" i="158"/>
  <c r="BO70" i="158"/>
  <c r="BQ70" i="158" s="1"/>
  <c r="BL84" i="158"/>
  <c r="BJ85" i="158"/>
  <c r="BN84" i="158"/>
  <c r="BP84" i="158" s="1"/>
  <c r="BK86" i="158"/>
  <c r="CR85" i="158" a="1"/>
  <c r="CR85" i="158" s="1"/>
  <c r="CT85" i="158" s="1"/>
  <c r="BR85" i="158" a="1"/>
  <c r="BR85" i="158" s="1"/>
  <c r="BU85" i="158" s="1"/>
  <c r="BO83" i="158"/>
  <c r="BQ83" i="158" s="1"/>
  <c r="BO81" i="157"/>
  <c r="BQ81" i="157" s="1"/>
  <c r="BJ83" i="157"/>
  <c r="BN82" i="157"/>
  <c r="BP82" i="157" s="1"/>
  <c r="BL82" i="157"/>
  <c r="BK85" i="157"/>
  <c r="CR84" i="157" a="1"/>
  <c r="CR84" i="157" s="1"/>
  <c r="CT84" i="157" s="1"/>
  <c r="BR84" i="157" a="1"/>
  <c r="BR84" i="157" s="1"/>
  <c r="BU84" i="157" s="1"/>
  <c r="BO81" i="156"/>
  <c r="BQ81" i="156" s="1"/>
  <c r="BN82" i="156"/>
  <c r="BP82" i="156" s="1"/>
  <c r="BL82" i="156"/>
  <c r="BJ83" i="156"/>
  <c r="CR84" i="156" a="1"/>
  <c r="CR84" i="156" s="1"/>
  <c r="CT84" i="156" s="1"/>
  <c r="BK85" i="156"/>
  <c r="BR84" i="156" a="1"/>
  <c r="BR84" i="156" s="1"/>
  <c r="BU84" i="156" s="1"/>
  <c r="BM71" i="155"/>
  <c r="BM71" i="152"/>
  <c r="BO80" i="155"/>
  <c r="BQ80" i="155" s="1"/>
  <c r="BK82" i="155"/>
  <c r="CQ81" i="155" a="1"/>
  <c r="CQ81" i="155" s="1"/>
  <c r="CS81" i="155" s="1"/>
  <c r="BR81" i="155" a="1"/>
  <c r="BR81" i="155" s="1"/>
  <c r="BU81" i="155" s="1"/>
  <c r="BJ82" i="155"/>
  <c r="BL81" i="155"/>
  <c r="BN81" i="155"/>
  <c r="BP81" i="155" s="1"/>
  <c r="BO76" i="152"/>
  <c r="BQ76" i="152" s="1"/>
  <c r="BJ78" i="152"/>
  <c r="BN77" i="152"/>
  <c r="BP77" i="152" s="1"/>
  <c r="BL77" i="152"/>
  <c r="CQ79" i="152" a="1"/>
  <c r="CQ79" i="152" s="1"/>
  <c r="CS79" i="152" s="1"/>
  <c r="BK80" i="152"/>
  <c r="BR79" i="152" a="1"/>
  <c r="BR79" i="152" s="1"/>
  <c r="BU79" i="152" s="1"/>
  <c r="BM71" i="151"/>
  <c r="BP75" i="151"/>
  <c r="BO75" i="151"/>
  <c r="BQ75" i="151" s="1"/>
  <c r="BJ77" i="151"/>
  <c r="BN76" i="151"/>
  <c r="BL76" i="151"/>
  <c r="BK78" i="151"/>
  <c r="CR77" i="151" a="1"/>
  <c r="CR77" i="151" s="1"/>
  <c r="CT77" i="151" s="1"/>
  <c r="N60" i="20"/>
  <c r="V28" i="20"/>
  <c r="S28" i="20"/>
  <c r="K61" i="20"/>
  <c r="M61" i="20" s="1"/>
  <c r="R27" i="20"/>
  <c r="Q30" i="20"/>
  <c r="W30" i="20" s="1"/>
  <c r="O29" i="20"/>
  <c r="X29" i="20" s="1" a="1"/>
  <c r="X29" i="20" s="1"/>
  <c r="P28" i="20"/>
  <c r="U27" i="20"/>
  <c r="T27" i="20"/>
  <c r="X70" i="20" l="1" a="1"/>
  <c r="X70" i="20" s="1"/>
  <c r="BM72" i="158"/>
  <c r="BM72" i="156"/>
  <c r="BM72" i="157"/>
  <c r="BP71" i="156"/>
  <c r="BO71" i="156"/>
  <c r="BQ71" i="156" s="1"/>
  <c r="BO70" i="157"/>
  <c r="BQ70" i="157" s="1"/>
  <c r="BP70" i="157"/>
  <c r="BP71" i="158"/>
  <c r="BO71" i="158"/>
  <c r="BQ71" i="158" s="1"/>
  <c r="CR86" i="158" a="1"/>
  <c r="CR86" i="158" s="1"/>
  <c r="CT86" i="158" s="1"/>
  <c r="BK87" i="158"/>
  <c r="BR86" i="158" a="1"/>
  <c r="BR86" i="158" s="1"/>
  <c r="BU86" i="158" s="1"/>
  <c r="BJ86" i="158"/>
  <c r="BN85" i="158"/>
  <c r="BP85" i="158" s="1"/>
  <c r="BL85" i="158"/>
  <c r="BO84" i="158"/>
  <c r="BQ84" i="158" s="1"/>
  <c r="BO82" i="157"/>
  <c r="BQ82" i="157" s="1"/>
  <c r="BR85" i="157" a="1"/>
  <c r="BR85" i="157" s="1"/>
  <c r="BU85" i="157" s="1"/>
  <c r="BK86" i="157"/>
  <c r="CR85" i="157" a="1"/>
  <c r="CR85" i="157" s="1"/>
  <c r="CT85" i="157" s="1"/>
  <c r="BN83" i="157"/>
  <c r="BP83" i="157" s="1"/>
  <c r="BJ84" i="157"/>
  <c r="BL83" i="157"/>
  <c r="BO82" i="156"/>
  <c r="BQ82" i="156" s="1"/>
  <c r="BN83" i="156"/>
  <c r="BP83" i="156" s="1"/>
  <c r="BJ84" i="156"/>
  <c r="BL83" i="156"/>
  <c r="BK86" i="156"/>
  <c r="BR85" i="156" a="1"/>
  <c r="BR85" i="156" s="1"/>
  <c r="BU85" i="156" s="1"/>
  <c r="CR85" i="156" a="1"/>
  <c r="CR85" i="156" s="1"/>
  <c r="CT85" i="156" s="1"/>
  <c r="BM72" i="155"/>
  <c r="BM72" i="152"/>
  <c r="BO81" i="155"/>
  <c r="BQ81" i="155" s="1"/>
  <c r="BL82" i="155"/>
  <c r="BJ83" i="155"/>
  <c r="BN82" i="155"/>
  <c r="BP82" i="155" s="1"/>
  <c r="CQ82" i="155" a="1"/>
  <c r="CQ82" i="155" s="1"/>
  <c r="CS82" i="155" s="1"/>
  <c r="BK83" i="155"/>
  <c r="BR82" i="155" a="1"/>
  <c r="BR82" i="155" s="1"/>
  <c r="BU82" i="155" s="1"/>
  <c r="BO77" i="152"/>
  <c r="BQ77" i="152" s="1"/>
  <c r="BK81" i="152"/>
  <c r="CQ80" i="152" a="1"/>
  <c r="CQ80" i="152" s="1"/>
  <c r="CS80" i="152" s="1"/>
  <c r="BR80" i="152" a="1"/>
  <c r="BR80" i="152" s="1"/>
  <c r="BU80" i="152" s="1"/>
  <c r="BJ79" i="152"/>
  <c r="BN78" i="152"/>
  <c r="BP78" i="152" s="1"/>
  <c r="BL78" i="152"/>
  <c r="BM72" i="151"/>
  <c r="BP76" i="151"/>
  <c r="BO76" i="151"/>
  <c r="BQ76" i="151" s="1"/>
  <c r="BK79" i="151"/>
  <c r="CR78" i="151" a="1"/>
  <c r="CR78" i="151" s="1"/>
  <c r="CT78" i="151" s="1"/>
  <c r="BN71" i="151"/>
  <c r="BN72" i="151"/>
  <c r="BN77" i="151"/>
  <c r="BL77" i="151"/>
  <c r="BJ78" i="151"/>
  <c r="V29" i="20"/>
  <c r="S29" i="20"/>
  <c r="N61" i="20"/>
  <c r="K62" i="20"/>
  <c r="M62" i="20" s="1"/>
  <c r="R28" i="20"/>
  <c r="U28" i="20"/>
  <c r="T28" i="20"/>
  <c r="P29" i="20"/>
  <c r="Q31" i="20"/>
  <c r="W31" i="20" s="1"/>
  <c r="O30" i="20"/>
  <c r="X30" i="20" s="1" a="1"/>
  <c r="X30" i="20" s="1"/>
  <c r="R29" i="20"/>
  <c r="X71" i="20" l="1" a="1"/>
  <c r="X71" i="20" s="1"/>
  <c r="BM73" i="158"/>
  <c r="BM73" i="157"/>
  <c r="BM73" i="156"/>
  <c r="BO85" i="158"/>
  <c r="BQ85" i="158" s="1"/>
  <c r="BN86" i="158"/>
  <c r="BP86" i="158" s="1"/>
  <c r="BL86" i="158"/>
  <c r="BJ87" i="158"/>
  <c r="BK88" i="158"/>
  <c r="CR87" i="158" a="1"/>
  <c r="CR87" i="158" s="1"/>
  <c r="CT87" i="158" s="1"/>
  <c r="BR87" i="158" a="1"/>
  <c r="BR87" i="158" s="1"/>
  <c r="BU87" i="158" s="1"/>
  <c r="BO83" i="157"/>
  <c r="BQ83" i="157" s="1"/>
  <c r="BJ85" i="157"/>
  <c r="BN84" i="157"/>
  <c r="BP84" i="157" s="1"/>
  <c r="BL84" i="157"/>
  <c r="CR86" i="157" a="1"/>
  <c r="CR86" i="157" s="1"/>
  <c r="CT86" i="157" s="1"/>
  <c r="BR86" i="157" a="1"/>
  <c r="BR86" i="157" s="1"/>
  <c r="BU86" i="157" s="1"/>
  <c r="BK87" i="157"/>
  <c r="BO83" i="156"/>
  <c r="BQ83" i="156" s="1"/>
  <c r="BN84" i="156"/>
  <c r="BP84" i="156" s="1"/>
  <c r="BJ85" i="156"/>
  <c r="BL84" i="156"/>
  <c r="CR86" i="156" a="1"/>
  <c r="CR86" i="156" s="1"/>
  <c r="CT86" i="156" s="1"/>
  <c r="BR86" i="156" a="1"/>
  <c r="BR86" i="156" s="1"/>
  <c r="BU86" i="156" s="1"/>
  <c r="BK87" i="156"/>
  <c r="BM73" i="155"/>
  <c r="BM73" i="152"/>
  <c r="BK84" i="155"/>
  <c r="CQ83" i="155" a="1"/>
  <c r="CQ83" i="155" s="1"/>
  <c r="CS83" i="155" s="1"/>
  <c r="BR83" i="155" a="1"/>
  <c r="BR83" i="155" s="1"/>
  <c r="BU83" i="155" s="1"/>
  <c r="BJ84" i="155"/>
  <c r="BN83" i="155"/>
  <c r="BP83" i="155" s="1"/>
  <c r="BL83" i="155"/>
  <c r="BO82" i="155"/>
  <c r="BQ82" i="155" s="1"/>
  <c r="BO78" i="152"/>
  <c r="BQ78" i="152" s="1"/>
  <c r="BJ80" i="152"/>
  <c r="BN79" i="152"/>
  <c r="BP79" i="152" s="1"/>
  <c r="BL79" i="152"/>
  <c r="BR81" i="152" a="1"/>
  <c r="BR81" i="152" s="1"/>
  <c r="BU81" i="152" s="1"/>
  <c r="CQ81" i="152" a="1"/>
  <c r="CQ81" i="152" s="1"/>
  <c r="CS81" i="152" s="1"/>
  <c r="BK82" i="152"/>
  <c r="BM73" i="151"/>
  <c r="BP77" i="151"/>
  <c r="BO77" i="151"/>
  <c r="BQ77" i="151" s="1"/>
  <c r="BJ79" i="151"/>
  <c r="BL78" i="151"/>
  <c r="BN78" i="151"/>
  <c r="BP72" i="151"/>
  <c r="BO72" i="151"/>
  <c r="BQ72" i="151" s="1"/>
  <c r="BP71" i="151"/>
  <c r="BO71" i="151"/>
  <c r="BQ71" i="151" s="1"/>
  <c r="BK80" i="151"/>
  <c r="CR79" i="151" a="1"/>
  <c r="CR79" i="151" s="1"/>
  <c r="CT79" i="151" s="1"/>
  <c r="V30" i="20"/>
  <c r="S30" i="20"/>
  <c r="N62" i="20"/>
  <c r="K63" i="20"/>
  <c r="M63" i="20" s="1"/>
  <c r="O31" i="20"/>
  <c r="X31" i="20" s="1" a="1"/>
  <c r="X31" i="20" s="1"/>
  <c r="Q32" i="20"/>
  <c r="W32" i="20" s="1"/>
  <c r="R30" i="20"/>
  <c r="U29" i="20"/>
  <c r="T29" i="20"/>
  <c r="P30" i="20"/>
  <c r="X72" i="20" l="1" a="1"/>
  <c r="X72" i="20" s="1"/>
  <c r="BM74" i="158"/>
  <c r="BM74" i="157"/>
  <c r="BM74" i="156"/>
  <c r="BO86" i="158"/>
  <c r="BQ86" i="158" s="1"/>
  <c r="BK89" i="158"/>
  <c r="BR88" i="158" a="1"/>
  <c r="BR88" i="158" s="1"/>
  <c r="BU88" i="158" s="1"/>
  <c r="CR88" i="158" a="1"/>
  <c r="CR88" i="158" s="1"/>
  <c r="CT88" i="158" s="1"/>
  <c r="BJ88" i="158"/>
  <c r="BN87" i="158"/>
  <c r="BP87" i="158" s="1"/>
  <c r="BL87" i="158"/>
  <c r="BO84" i="157"/>
  <c r="BQ84" i="157" s="1"/>
  <c r="BR87" i="157" a="1"/>
  <c r="BR87" i="157" s="1"/>
  <c r="BU87" i="157" s="1"/>
  <c r="BK88" i="157"/>
  <c r="CR87" i="157" a="1"/>
  <c r="CR87" i="157" s="1"/>
  <c r="CT87" i="157" s="1"/>
  <c r="BL85" i="157"/>
  <c r="BJ86" i="157"/>
  <c r="BN85" i="157"/>
  <c r="BP85" i="157" s="1"/>
  <c r="BO84" i="156"/>
  <c r="BQ84" i="156" s="1"/>
  <c r="BJ86" i="156"/>
  <c r="BN85" i="156"/>
  <c r="BP85" i="156" s="1"/>
  <c r="BL85" i="156"/>
  <c r="BK88" i="156"/>
  <c r="BR87" i="156" a="1"/>
  <c r="BR87" i="156" s="1"/>
  <c r="BU87" i="156" s="1"/>
  <c r="CR87" i="156" a="1"/>
  <c r="CR87" i="156" s="1"/>
  <c r="CT87" i="156" s="1"/>
  <c r="BP78" i="151"/>
  <c r="BM74" i="155"/>
  <c r="BM74" i="152"/>
  <c r="BO83" i="155"/>
  <c r="BQ83" i="155" s="1"/>
  <c r="BJ85" i="155"/>
  <c r="BN84" i="155"/>
  <c r="BP84" i="155" s="1"/>
  <c r="BL84" i="155"/>
  <c r="CQ84" i="155" a="1"/>
  <c r="CQ84" i="155" s="1"/>
  <c r="CS84" i="155" s="1"/>
  <c r="BK85" i="155"/>
  <c r="BR84" i="155" a="1"/>
  <c r="BR84" i="155" s="1"/>
  <c r="BU84" i="155" s="1"/>
  <c r="BO79" i="152"/>
  <c r="BQ79" i="152" s="1"/>
  <c r="BK83" i="152"/>
  <c r="CQ82" i="152" a="1"/>
  <c r="CQ82" i="152" s="1"/>
  <c r="CS82" i="152" s="1"/>
  <c r="BR82" i="152" a="1"/>
  <c r="BR82" i="152" s="1"/>
  <c r="BU82" i="152" s="1"/>
  <c r="BJ81" i="152"/>
  <c r="BN80" i="152"/>
  <c r="BP80" i="152" s="1"/>
  <c r="BL80" i="152"/>
  <c r="BM74" i="151"/>
  <c r="BO78" i="151"/>
  <c r="BQ78" i="151" s="1"/>
  <c r="BN79" i="151"/>
  <c r="BL79" i="151"/>
  <c r="BJ80" i="151"/>
  <c r="BK81" i="151"/>
  <c r="CR80" i="151" a="1"/>
  <c r="CR80" i="151" s="1"/>
  <c r="CT80" i="151" s="1"/>
  <c r="N63" i="20"/>
  <c r="V31" i="20"/>
  <c r="S31" i="20"/>
  <c r="K64" i="20"/>
  <c r="M64" i="20" s="1"/>
  <c r="T30" i="20"/>
  <c r="U30" i="20"/>
  <c r="Q33" i="20"/>
  <c r="W33" i="20" s="1"/>
  <c r="O32" i="20"/>
  <c r="X32" i="20" s="1" a="1"/>
  <c r="X32" i="20" s="1"/>
  <c r="P31" i="20"/>
  <c r="X73" i="20" l="1" a="1"/>
  <c r="X73" i="20" s="1"/>
  <c r="BM75" i="158"/>
  <c r="BM75" i="156"/>
  <c r="BM75" i="157"/>
  <c r="BO87" i="158"/>
  <c r="BQ87" i="158" s="1"/>
  <c r="BN88" i="158"/>
  <c r="BP88" i="158" s="1"/>
  <c r="BL88" i="158"/>
  <c r="BJ89" i="158"/>
  <c r="BK90" i="158"/>
  <c r="CR89" i="158" a="1"/>
  <c r="CR89" i="158" s="1"/>
  <c r="CT89" i="158" s="1"/>
  <c r="BR89" i="158" a="1"/>
  <c r="BR89" i="158" s="1"/>
  <c r="BU89" i="158" s="1"/>
  <c r="BJ87" i="157"/>
  <c r="BN86" i="157"/>
  <c r="BP86" i="157" s="1"/>
  <c r="BL86" i="157"/>
  <c r="BO85" i="157"/>
  <c r="BQ85" i="157" s="1"/>
  <c r="BK89" i="157"/>
  <c r="CR88" i="157" a="1"/>
  <c r="CR88" i="157" s="1"/>
  <c r="CT88" i="157" s="1"/>
  <c r="BR88" i="157" a="1"/>
  <c r="BR88" i="157" s="1"/>
  <c r="BU88" i="157" s="1"/>
  <c r="BO85" i="156"/>
  <c r="BQ85" i="156" s="1"/>
  <c r="BN86" i="156"/>
  <c r="BP86" i="156" s="1"/>
  <c r="BJ87" i="156"/>
  <c r="BL86" i="156"/>
  <c r="BK89" i="156"/>
  <c r="BR88" i="156" a="1"/>
  <c r="BR88" i="156" s="1"/>
  <c r="BU88" i="156" s="1"/>
  <c r="CR88" i="156" a="1"/>
  <c r="CR88" i="156" s="1"/>
  <c r="CT88" i="156" s="1"/>
  <c r="BM75" i="155"/>
  <c r="BM75" i="152"/>
  <c r="BO84" i="155"/>
  <c r="BQ84" i="155" s="1"/>
  <c r="BK86" i="155"/>
  <c r="CQ85" i="155" a="1"/>
  <c r="CQ85" i="155" s="1"/>
  <c r="CS85" i="155" s="1"/>
  <c r="BR85" i="155" a="1"/>
  <c r="BR85" i="155" s="1"/>
  <c r="BU85" i="155" s="1"/>
  <c r="BJ86" i="155"/>
  <c r="BN85" i="155"/>
  <c r="BP85" i="155" s="1"/>
  <c r="BL85" i="155"/>
  <c r="BO80" i="152"/>
  <c r="BQ80" i="152" s="1"/>
  <c r="BN81" i="152"/>
  <c r="BP81" i="152" s="1"/>
  <c r="BL81" i="152"/>
  <c r="BJ82" i="152"/>
  <c r="CQ83" i="152" a="1"/>
  <c r="CQ83" i="152" s="1"/>
  <c r="CS83" i="152" s="1"/>
  <c r="BK84" i="152"/>
  <c r="BR83" i="152" a="1"/>
  <c r="BR83" i="152" s="1"/>
  <c r="BU83" i="152" s="1"/>
  <c r="BM75" i="151"/>
  <c r="BP79" i="151"/>
  <c r="BO79" i="151"/>
  <c r="BQ79" i="151" s="1"/>
  <c r="CR81" i="151" a="1"/>
  <c r="CR81" i="151" s="1"/>
  <c r="CT81" i="151" s="1"/>
  <c r="BK82" i="151"/>
  <c r="BJ81" i="151"/>
  <c r="BN80" i="151"/>
  <c r="BL80" i="151"/>
  <c r="N64" i="20"/>
  <c r="S32" i="20"/>
  <c r="V32" i="20"/>
  <c r="K65" i="20"/>
  <c r="M65" i="20" s="1"/>
  <c r="R31" i="20"/>
  <c r="P32" i="20"/>
  <c r="Q34" i="20"/>
  <c r="W34" i="20" s="1"/>
  <c r="R32" i="20"/>
  <c r="O33" i="20"/>
  <c r="X33" i="20" s="1" a="1"/>
  <c r="X33" i="20" s="1"/>
  <c r="T31" i="20"/>
  <c r="U31" i="20"/>
  <c r="X74" i="20" l="1" a="1"/>
  <c r="X74" i="20" s="1"/>
  <c r="BM76" i="158"/>
  <c r="BM76" i="157"/>
  <c r="BM76" i="156"/>
  <c r="BO88" i="158"/>
  <c r="BQ88" i="158" s="1"/>
  <c r="BR90" i="158" a="1"/>
  <c r="BR90" i="158" s="1"/>
  <c r="BU90" i="158" s="1"/>
  <c r="CC14" i="158" s="1"/>
  <c r="CR90" i="158" a="1"/>
  <c r="CR90" i="158" s="1"/>
  <c r="CT90" i="158" s="1"/>
  <c r="BK91" i="158"/>
  <c r="BJ90" i="158"/>
  <c r="BL89" i="158"/>
  <c r="BN89" i="158"/>
  <c r="BP89" i="158" s="1"/>
  <c r="BO86" i="157"/>
  <c r="BQ86" i="157" s="1"/>
  <c r="BK90" i="157"/>
  <c r="CR89" i="157" a="1"/>
  <c r="CR89" i="157" s="1"/>
  <c r="CT89" i="157" s="1"/>
  <c r="BR89" i="157" a="1"/>
  <c r="BR89" i="157" s="1"/>
  <c r="BU89" i="157" s="1"/>
  <c r="BJ88" i="157"/>
  <c r="BN87" i="157"/>
  <c r="BP87" i="157" s="1"/>
  <c r="BL87" i="157"/>
  <c r="BO86" i="156"/>
  <c r="BQ86" i="156" s="1"/>
  <c r="BJ88" i="156"/>
  <c r="BL87" i="156"/>
  <c r="BN87" i="156"/>
  <c r="BP87" i="156" s="1"/>
  <c r="BR89" i="156" a="1"/>
  <c r="BR89" i="156" s="1"/>
  <c r="BU89" i="156" s="1"/>
  <c r="CR89" i="156" a="1"/>
  <c r="CR89" i="156" s="1"/>
  <c r="CT89" i="156" s="1"/>
  <c r="BK90" i="156"/>
  <c r="BM76" i="155"/>
  <c r="BM76" i="152"/>
  <c r="BO85" i="155"/>
  <c r="BQ85" i="155" s="1"/>
  <c r="BJ87" i="155"/>
  <c r="BN86" i="155"/>
  <c r="BP86" i="155" s="1"/>
  <c r="BL86" i="155"/>
  <c r="BK87" i="155"/>
  <c r="BR86" i="155" a="1"/>
  <c r="BR86" i="155" s="1"/>
  <c r="BU86" i="155" s="1"/>
  <c r="CQ86" i="155" a="1"/>
  <c r="CQ86" i="155" s="1"/>
  <c r="CS86" i="155" s="1"/>
  <c r="BO81" i="152"/>
  <c r="BQ81" i="152" s="1"/>
  <c r="BK85" i="152"/>
  <c r="CQ84" i="152" a="1"/>
  <c r="CQ84" i="152" s="1"/>
  <c r="CS84" i="152" s="1"/>
  <c r="BR84" i="152" a="1"/>
  <c r="BR84" i="152" s="1"/>
  <c r="BU84" i="152" s="1"/>
  <c r="BJ83" i="152"/>
  <c r="BN82" i="152"/>
  <c r="BP82" i="152" s="1"/>
  <c r="BL82" i="152"/>
  <c r="BM76" i="151"/>
  <c r="BP80" i="151"/>
  <c r="BN81" i="151"/>
  <c r="BL81" i="151"/>
  <c r="BJ82" i="151"/>
  <c r="BK83" i="151"/>
  <c r="CR82" i="151" a="1"/>
  <c r="CR82" i="151" s="1"/>
  <c r="CT82" i="151" s="1"/>
  <c r="BO80" i="151"/>
  <c r="BQ80" i="151" s="1"/>
  <c r="N65" i="20"/>
  <c r="V33" i="20"/>
  <c r="S33" i="20"/>
  <c r="K67" i="20"/>
  <c r="M67" i="20" s="1"/>
  <c r="K66" i="20"/>
  <c r="M66" i="20" s="1"/>
  <c r="P33" i="20"/>
  <c r="O34" i="20"/>
  <c r="X34" i="20" s="1" a="1"/>
  <c r="X34" i="20" s="1"/>
  <c r="Q35" i="20"/>
  <c r="W35" i="20" s="1"/>
  <c r="R33" i="20"/>
  <c r="U32" i="20"/>
  <c r="T32" i="20"/>
  <c r="X75" i="20" l="1" a="1"/>
  <c r="X75" i="20" s="1"/>
  <c r="BM77" i="158"/>
  <c r="BM77" i="156"/>
  <c r="BM77" i="157"/>
  <c r="BM78" i="158"/>
  <c r="BM78" i="156"/>
  <c r="BM78" i="157"/>
  <c r="BO89" i="158"/>
  <c r="BQ89" i="158" s="1"/>
  <c r="BN90" i="158"/>
  <c r="BP90" i="158" s="1"/>
  <c r="BL90" i="158"/>
  <c r="BJ91" i="158"/>
  <c r="BR91" i="158" a="1"/>
  <c r="BR91" i="158" s="1"/>
  <c r="BU91" i="158" s="1"/>
  <c r="CR91" i="158" a="1"/>
  <c r="CR91" i="158" s="1"/>
  <c r="CT91" i="158" s="1"/>
  <c r="BK92" i="158"/>
  <c r="CD14" i="158"/>
  <c r="CE14" i="158"/>
  <c r="BO87" i="157"/>
  <c r="BQ87" i="157" s="1"/>
  <c r="BN88" i="157"/>
  <c r="BP88" i="157" s="1"/>
  <c r="BJ89" i="157"/>
  <c r="BL88" i="157"/>
  <c r="CR90" i="157" a="1"/>
  <c r="CR90" i="157" s="1"/>
  <c r="CT90" i="157" s="1"/>
  <c r="BK91" i="157"/>
  <c r="BR90" i="157" a="1"/>
  <c r="BR90" i="157" s="1"/>
  <c r="BU90" i="157" s="1"/>
  <c r="CC14" i="157" s="1"/>
  <c r="BO87" i="156"/>
  <c r="BQ87" i="156" s="1"/>
  <c r="BN88" i="156"/>
  <c r="BP88" i="156" s="1"/>
  <c r="BJ89" i="156"/>
  <c r="BL88" i="156"/>
  <c r="CR90" i="156" a="1"/>
  <c r="CR90" i="156" s="1"/>
  <c r="CT90" i="156" s="1"/>
  <c r="BR90" i="156" a="1"/>
  <c r="BR90" i="156" s="1"/>
  <c r="BU90" i="156" s="1"/>
  <c r="CC14" i="156" s="1"/>
  <c r="BK91" i="156"/>
  <c r="X78" i="20" a="1"/>
  <c r="X78" i="20" s="1"/>
  <c r="BM78" i="155"/>
  <c r="BM78" i="152"/>
  <c r="BM77" i="155"/>
  <c r="BM77" i="152"/>
  <c r="BO86" i="155"/>
  <c r="BQ86" i="155" s="1"/>
  <c r="BK88" i="155"/>
  <c r="CQ87" i="155" a="1"/>
  <c r="CQ87" i="155" s="1"/>
  <c r="CS87" i="155" s="1"/>
  <c r="BR87" i="155" a="1"/>
  <c r="BR87" i="155" s="1"/>
  <c r="BU87" i="155" s="1"/>
  <c r="BJ88" i="155"/>
  <c r="BL87" i="155"/>
  <c r="BN87" i="155"/>
  <c r="BP87" i="155" s="1"/>
  <c r="BO82" i="152"/>
  <c r="BQ82" i="152" s="1"/>
  <c r="BJ84" i="152"/>
  <c r="BN83" i="152"/>
  <c r="BP83" i="152" s="1"/>
  <c r="BL83" i="152"/>
  <c r="BR85" i="152" a="1"/>
  <c r="BR85" i="152" s="1"/>
  <c r="BU85" i="152" s="1"/>
  <c r="CQ85" i="152" a="1"/>
  <c r="CQ85" i="152" s="1"/>
  <c r="CS85" i="152" s="1"/>
  <c r="BK86" i="152"/>
  <c r="BM77" i="151"/>
  <c r="BM78" i="151"/>
  <c r="BP81" i="151"/>
  <c r="BO81" i="151"/>
  <c r="BQ81" i="151" s="1"/>
  <c r="BJ83" i="151"/>
  <c r="BN82" i="151"/>
  <c r="BL82" i="151"/>
  <c r="CR83" i="151" a="1"/>
  <c r="CR83" i="151" s="1"/>
  <c r="CT83" i="151" s="1"/>
  <c r="BK84" i="151"/>
  <c r="X77" i="20" a="1"/>
  <c r="X77" i="20" s="1"/>
  <c r="X76" i="20" a="1"/>
  <c r="X76" i="20" s="1"/>
  <c r="N67" i="20"/>
  <c r="N68" i="20"/>
  <c r="V34" i="20"/>
  <c r="S34" i="20"/>
  <c r="N66" i="20"/>
  <c r="T33" i="20"/>
  <c r="P34" i="20"/>
  <c r="U33" i="20"/>
  <c r="Q36" i="20"/>
  <c r="W36" i="20" s="1"/>
  <c r="O35" i="20"/>
  <c r="X35" i="20" s="1" a="1"/>
  <c r="X35" i="20" s="1"/>
  <c r="BO88" i="157" l="1"/>
  <c r="BQ88" i="157" s="1"/>
  <c r="BO90" i="158"/>
  <c r="BQ90" i="158" s="1"/>
  <c r="BJ92" i="158"/>
  <c r="BN91" i="158"/>
  <c r="BP91" i="158" s="1"/>
  <c r="BL91" i="158"/>
  <c r="BR92" i="158" a="1"/>
  <c r="BR92" i="158" s="1"/>
  <c r="BU92" i="158" s="1"/>
  <c r="CR92" i="158" a="1"/>
  <c r="CR92" i="158" s="1"/>
  <c r="CT92" i="158" s="1"/>
  <c r="BK93" i="158"/>
  <c r="BK92" i="157"/>
  <c r="CR91" i="157" a="1"/>
  <c r="CR91" i="157" s="1"/>
  <c r="CT91" i="157" s="1"/>
  <c r="BR91" i="157" a="1"/>
  <c r="BR91" i="157" s="1"/>
  <c r="BU91" i="157" s="1"/>
  <c r="BJ90" i="157"/>
  <c r="BN89" i="157"/>
  <c r="BP89" i="157" s="1"/>
  <c r="BL89" i="157"/>
  <c r="CD14" i="157"/>
  <c r="CE14" i="157"/>
  <c r="BO88" i="156"/>
  <c r="BQ88" i="156" s="1"/>
  <c r="BJ90" i="156"/>
  <c r="BL89" i="156"/>
  <c r="BN89" i="156"/>
  <c r="BP89" i="156" s="1"/>
  <c r="BK92" i="156"/>
  <c r="BR91" i="156" a="1"/>
  <c r="BR91" i="156" s="1"/>
  <c r="BU91" i="156" s="1"/>
  <c r="CR91" i="156" a="1"/>
  <c r="CR91" i="156" s="1"/>
  <c r="CT91" i="156" s="1"/>
  <c r="CD14" i="156"/>
  <c r="CE14" i="156"/>
  <c r="BO87" i="155"/>
  <c r="BQ87" i="155" s="1"/>
  <c r="BL88" i="155"/>
  <c r="BN88" i="155"/>
  <c r="BP88" i="155" s="1"/>
  <c r="BJ89" i="155"/>
  <c r="CQ88" i="155" a="1"/>
  <c r="CQ88" i="155" s="1"/>
  <c r="CS88" i="155" s="1"/>
  <c r="BR88" i="155" a="1"/>
  <c r="BR88" i="155" s="1"/>
  <c r="BU88" i="155" s="1"/>
  <c r="BK89" i="155"/>
  <c r="BO83" i="152"/>
  <c r="BQ83" i="152" s="1"/>
  <c r="BK87" i="152"/>
  <c r="CQ86" i="152" a="1"/>
  <c r="CQ86" i="152" s="1"/>
  <c r="CS86" i="152" s="1"/>
  <c r="BR86" i="152" a="1"/>
  <c r="BR86" i="152" s="1"/>
  <c r="BU86" i="152" s="1"/>
  <c r="BJ85" i="152"/>
  <c r="BN84" i="152"/>
  <c r="BP84" i="152" s="1"/>
  <c r="BL84" i="152"/>
  <c r="BP82" i="151"/>
  <c r="BO82" i="151"/>
  <c r="BQ82" i="151" s="1"/>
  <c r="BK85" i="151"/>
  <c r="CR84" i="151" a="1"/>
  <c r="CR84" i="151" s="1"/>
  <c r="CT84" i="151" s="1"/>
  <c r="BN83" i="151"/>
  <c r="BL83" i="151"/>
  <c r="BJ84" i="151"/>
  <c r="V35" i="20"/>
  <c r="S35" i="20"/>
  <c r="R34" i="20"/>
  <c r="P35" i="20"/>
  <c r="U34" i="20"/>
  <c r="Q37" i="20"/>
  <c r="W37" i="20" s="1"/>
  <c r="O36" i="20"/>
  <c r="X36" i="20" s="1" a="1"/>
  <c r="X36" i="20" s="1"/>
  <c r="R35" i="20"/>
  <c r="T34" i="20"/>
  <c r="BO91" i="158" l="1"/>
  <c r="BQ91" i="158" s="1"/>
  <c r="BR93" i="158" a="1"/>
  <c r="BR93" i="158" s="1"/>
  <c r="BU93" i="158" s="1"/>
  <c r="CR93" i="158" a="1"/>
  <c r="CR93" i="158" s="1"/>
  <c r="CT93" i="158" s="1"/>
  <c r="BK94" i="158"/>
  <c r="BN92" i="158"/>
  <c r="BP92" i="158" s="1"/>
  <c r="BL92" i="158"/>
  <c r="BJ93" i="158"/>
  <c r="BO89" i="157"/>
  <c r="BQ89" i="157" s="1"/>
  <c r="BL90" i="157"/>
  <c r="BJ91" i="157"/>
  <c r="BN90" i="157"/>
  <c r="BP90" i="157" s="1"/>
  <c r="BK93" i="157"/>
  <c r="CR92" i="157" a="1"/>
  <c r="CR92" i="157" s="1"/>
  <c r="CT92" i="157" s="1"/>
  <c r="BR92" i="157" a="1"/>
  <c r="BR92" i="157" s="1"/>
  <c r="BU92" i="157" s="1"/>
  <c r="BO89" i="156"/>
  <c r="BQ89" i="156" s="1"/>
  <c r="BN90" i="156"/>
  <c r="BP90" i="156" s="1"/>
  <c r="BJ91" i="156"/>
  <c r="BL90" i="156"/>
  <c r="BK93" i="156"/>
  <c r="BR92" i="156" a="1"/>
  <c r="BR92" i="156" s="1"/>
  <c r="BU92" i="156" s="1"/>
  <c r="CR92" i="156" a="1"/>
  <c r="CR92" i="156" s="1"/>
  <c r="CT92" i="156" s="1"/>
  <c r="BK90" i="155"/>
  <c r="CQ89" i="155" a="1"/>
  <c r="CQ89" i="155" s="1"/>
  <c r="CS89" i="155" s="1"/>
  <c r="BR89" i="155" a="1"/>
  <c r="BR89" i="155" s="1"/>
  <c r="BU89" i="155" s="1"/>
  <c r="BJ90" i="155"/>
  <c r="BL89" i="155"/>
  <c r="BN89" i="155"/>
  <c r="BP89" i="155" s="1"/>
  <c r="BO88" i="155"/>
  <c r="BQ88" i="155" s="1"/>
  <c r="BO84" i="152"/>
  <c r="BQ84" i="152" s="1"/>
  <c r="BN85" i="152"/>
  <c r="BP85" i="152" s="1"/>
  <c r="BJ86" i="152"/>
  <c r="BL85" i="152"/>
  <c r="BR87" i="152" a="1"/>
  <c r="BR87" i="152" s="1"/>
  <c r="BU87" i="152" s="1"/>
  <c r="CQ87" i="152" a="1"/>
  <c r="CQ87" i="152" s="1"/>
  <c r="CS87" i="152" s="1"/>
  <c r="BK88" i="152"/>
  <c r="BP83" i="151"/>
  <c r="BO83" i="151"/>
  <c r="BQ83" i="151" s="1"/>
  <c r="BJ85" i="151"/>
  <c r="BN84" i="151"/>
  <c r="BL84" i="151"/>
  <c r="BK86" i="151"/>
  <c r="CR85" i="151" a="1"/>
  <c r="CR85" i="151" s="1"/>
  <c r="CT85" i="151" s="1"/>
  <c r="V36" i="20"/>
  <c r="S36" i="20"/>
  <c r="U35" i="20"/>
  <c r="Q38" i="20"/>
  <c r="W38" i="20" s="1"/>
  <c r="O37" i="20"/>
  <c r="X37" i="20" s="1" a="1"/>
  <c r="X37" i="20" s="1"/>
  <c r="R36" i="20"/>
  <c r="P36" i="20"/>
  <c r="T35" i="20"/>
  <c r="BO92" i="158" l="1"/>
  <c r="BQ92" i="158" s="1"/>
  <c r="BJ94" i="158"/>
  <c r="BN93" i="158"/>
  <c r="BP93" i="158" s="1"/>
  <c r="BL93" i="158"/>
  <c r="BK95" i="158"/>
  <c r="CR94" i="158" a="1"/>
  <c r="CR94" i="158" s="1"/>
  <c r="CT94" i="158" s="1"/>
  <c r="BR94" i="158" a="1"/>
  <c r="BR94" i="158" s="1"/>
  <c r="BU94" i="158" s="1"/>
  <c r="BK94" i="157"/>
  <c r="CR93" i="157" a="1"/>
  <c r="CR93" i="157" s="1"/>
  <c r="CT93" i="157" s="1"/>
  <c r="BR93" i="157" a="1"/>
  <c r="BR93" i="157" s="1"/>
  <c r="BU93" i="157" s="1"/>
  <c r="BN91" i="157"/>
  <c r="BP91" i="157" s="1"/>
  <c r="BJ92" i="157"/>
  <c r="BL91" i="157"/>
  <c r="BO90" i="157"/>
  <c r="BQ90" i="157" s="1"/>
  <c r="BO90" i="156"/>
  <c r="BQ90" i="156" s="1"/>
  <c r="BN91" i="156"/>
  <c r="BP91" i="156" s="1"/>
  <c r="BJ92" i="156"/>
  <c r="BL91" i="156"/>
  <c r="BK94" i="156"/>
  <c r="CR93" i="156" a="1"/>
  <c r="CR93" i="156" s="1"/>
  <c r="CT93" i="156" s="1"/>
  <c r="BR93" i="156" a="1"/>
  <c r="BR93" i="156" s="1"/>
  <c r="BU93" i="156" s="1"/>
  <c r="BO89" i="155"/>
  <c r="BQ89" i="155" s="1"/>
  <c r="BN90" i="155"/>
  <c r="BP90" i="155" s="1"/>
  <c r="BL90" i="155"/>
  <c r="BJ91" i="155"/>
  <c r="CQ90" i="155" a="1"/>
  <c r="CQ90" i="155" s="1"/>
  <c r="CS90" i="155" s="1"/>
  <c r="BR90" i="155" a="1"/>
  <c r="BR90" i="155" s="1"/>
  <c r="BU90" i="155" s="1"/>
  <c r="BK91" i="155"/>
  <c r="BO85" i="152"/>
  <c r="BQ85" i="152" s="1"/>
  <c r="BK89" i="152"/>
  <c r="CQ88" i="152" a="1"/>
  <c r="CQ88" i="152" s="1"/>
  <c r="CS88" i="152" s="1"/>
  <c r="BR88" i="152" a="1"/>
  <c r="BR88" i="152" s="1"/>
  <c r="BU88" i="152" s="1"/>
  <c r="BJ87" i="152"/>
  <c r="BN86" i="152"/>
  <c r="BP86" i="152" s="1"/>
  <c r="BL86" i="152"/>
  <c r="BP84" i="151"/>
  <c r="BO84" i="151"/>
  <c r="BQ84" i="151" s="1"/>
  <c r="BK87" i="151"/>
  <c r="CR86" i="151" a="1"/>
  <c r="CR86" i="151" s="1"/>
  <c r="CT86" i="151" s="1"/>
  <c r="BN85" i="151"/>
  <c r="BL85" i="151"/>
  <c r="BJ86" i="151"/>
  <c r="V37" i="20"/>
  <c r="S37" i="20"/>
  <c r="T36" i="20"/>
  <c r="U36" i="20"/>
  <c r="P37" i="20"/>
  <c r="R37" i="20"/>
  <c r="O38" i="20"/>
  <c r="X38" i="20" s="1" a="1"/>
  <c r="X38" i="20" s="1"/>
  <c r="Q39" i="20"/>
  <c r="W39" i="20" s="1"/>
  <c r="BO91" i="157" l="1"/>
  <c r="BQ91" i="157" s="1"/>
  <c r="BO93" i="158"/>
  <c r="BQ93" i="158" s="1"/>
  <c r="BR95" i="158" a="1"/>
  <c r="BR95" i="158" s="1"/>
  <c r="BU95" i="158" s="1"/>
  <c r="BK96" i="158"/>
  <c r="CR95" i="158" a="1"/>
  <c r="CR95" i="158" s="1"/>
  <c r="CT95" i="158" s="1"/>
  <c r="BJ95" i="158"/>
  <c r="BN94" i="158"/>
  <c r="BP94" i="158" s="1"/>
  <c r="BL94" i="158"/>
  <c r="BN92" i="157"/>
  <c r="BP92" i="157" s="1"/>
  <c r="BL92" i="157"/>
  <c r="BJ93" i="157"/>
  <c r="CR94" i="157" a="1"/>
  <c r="CR94" i="157" s="1"/>
  <c r="CT94" i="157" s="1"/>
  <c r="BK95" i="157"/>
  <c r="BR94" i="157" a="1"/>
  <c r="BR94" i="157" s="1"/>
  <c r="BU94" i="157" s="1"/>
  <c r="BO91" i="156"/>
  <c r="BQ91" i="156" s="1"/>
  <c r="BN92" i="156"/>
  <c r="BP92" i="156" s="1"/>
  <c r="BJ93" i="156"/>
  <c r="BL92" i="156"/>
  <c r="BR94" i="156" a="1"/>
  <c r="BR94" i="156" s="1"/>
  <c r="BU94" i="156" s="1"/>
  <c r="BK95" i="156"/>
  <c r="CR94" i="156" a="1"/>
  <c r="CR94" i="156" s="1"/>
  <c r="CT94" i="156" s="1"/>
  <c r="BO90" i="155"/>
  <c r="BQ90" i="155" s="1"/>
  <c r="BJ92" i="155"/>
  <c r="BN91" i="155"/>
  <c r="BP91" i="155" s="1"/>
  <c r="BL91" i="155"/>
  <c r="BK92" i="155"/>
  <c r="CQ91" i="155" a="1"/>
  <c r="CQ91" i="155" s="1"/>
  <c r="CS91" i="155" s="1"/>
  <c r="BR91" i="155" a="1"/>
  <c r="BR91" i="155" s="1"/>
  <c r="BU91" i="155" s="1"/>
  <c r="BO86" i="152"/>
  <c r="BQ86" i="152" s="1"/>
  <c r="BJ88" i="152"/>
  <c r="BN87" i="152"/>
  <c r="BP87" i="152" s="1"/>
  <c r="BL87" i="152"/>
  <c r="CQ89" i="152" a="1"/>
  <c r="CQ89" i="152" s="1"/>
  <c r="CS89" i="152" s="1"/>
  <c r="BK90" i="152"/>
  <c r="BR89" i="152" a="1"/>
  <c r="BR89" i="152" s="1"/>
  <c r="BU89" i="152" s="1"/>
  <c r="BP85" i="151"/>
  <c r="BO85" i="151"/>
  <c r="BQ85" i="151" s="1"/>
  <c r="BJ87" i="151"/>
  <c r="BN86" i="151"/>
  <c r="BL86" i="151"/>
  <c r="BK88" i="151"/>
  <c r="CR87" i="151" a="1"/>
  <c r="CR87" i="151" s="1"/>
  <c r="CT87" i="151" s="1"/>
  <c r="V38" i="20"/>
  <c r="S38" i="20"/>
  <c r="T37" i="20"/>
  <c r="Q40" i="20"/>
  <c r="W40" i="20" s="1"/>
  <c r="O39" i="20"/>
  <c r="X39" i="20" s="1" a="1"/>
  <c r="X39" i="20" s="1"/>
  <c r="R38" i="20"/>
  <c r="P38" i="20"/>
  <c r="U37" i="20"/>
  <c r="BO94" i="158" l="1"/>
  <c r="BQ94" i="158" s="1"/>
  <c r="BN95" i="158"/>
  <c r="BP95" i="158" s="1"/>
  <c r="BJ96" i="158"/>
  <c r="BL95" i="158"/>
  <c r="BK97" i="158"/>
  <c r="CR96" i="158" a="1"/>
  <c r="CR96" i="158" s="1"/>
  <c r="CT96" i="158" s="1"/>
  <c r="BR96" i="158" a="1"/>
  <c r="BR96" i="158" s="1"/>
  <c r="BU96" i="158" s="1"/>
  <c r="BO92" i="157"/>
  <c r="BQ92" i="157" s="1"/>
  <c r="BJ94" i="157"/>
  <c r="BL93" i="157"/>
  <c r="BN93" i="157"/>
  <c r="BP93" i="157" s="1"/>
  <c r="BK96" i="157"/>
  <c r="CR95" i="157" a="1"/>
  <c r="CR95" i="157" s="1"/>
  <c r="CT95" i="157" s="1"/>
  <c r="BR95" i="157" a="1"/>
  <c r="BR95" i="157" s="1"/>
  <c r="BU95" i="157" s="1"/>
  <c r="BO92" i="156"/>
  <c r="BQ92" i="156" s="1"/>
  <c r="BL93" i="156"/>
  <c r="BJ94" i="156"/>
  <c r="BN93" i="156"/>
  <c r="BP93" i="156" s="1"/>
  <c r="BK96" i="156"/>
  <c r="CR95" i="156" a="1"/>
  <c r="CR95" i="156" s="1"/>
  <c r="CT95" i="156" s="1"/>
  <c r="BR95" i="156" a="1"/>
  <c r="BR95" i="156" s="1"/>
  <c r="BU95" i="156" s="1"/>
  <c r="BO91" i="155"/>
  <c r="BQ91" i="155" s="1"/>
  <c r="CQ92" i="155" a="1"/>
  <c r="CQ92" i="155" s="1"/>
  <c r="CS92" i="155" s="1"/>
  <c r="BR92" i="155" a="1"/>
  <c r="BR92" i="155" s="1"/>
  <c r="BU92" i="155" s="1"/>
  <c r="BK93" i="155"/>
  <c r="BN92" i="155"/>
  <c r="BP92" i="155" s="1"/>
  <c r="BL92" i="155"/>
  <c r="BJ93" i="155"/>
  <c r="BK91" i="152"/>
  <c r="CQ90" i="152" a="1"/>
  <c r="CQ90" i="152" s="1"/>
  <c r="CS90" i="152" s="1"/>
  <c r="BR90" i="152" a="1"/>
  <c r="BR90" i="152" s="1"/>
  <c r="BU90" i="152" s="1"/>
  <c r="BO87" i="152"/>
  <c r="BQ87" i="152" s="1"/>
  <c r="BJ89" i="152"/>
  <c r="BN88" i="152"/>
  <c r="BP88" i="152" s="1"/>
  <c r="BL88" i="152"/>
  <c r="BP86" i="151"/>
  <c r="BO86" i="151"/>
  <c r="BQ86" i="151" s="1"/>
  <c r="BK89" i="151"/>
  <c r="CR88" i="151" a="1"/>
  <c r="CR88" i="151" s="1"/>
  <c r="CT88" i="151" s="1"/>
  <c r="BN87" i="151"/>
  <c r="BL87" i="151"/>
  <c r="BJ88" i="151"/>
  <c r="V39" i="20"/>
  <c r="S39" i="20"/>
  <c r="T38" i="20"/>
  <c r="U38" i="20"/>
  <c r="Q41" i="20"/>
  <c r="W41" i="20" s="1"/>
  <c r="O40" i="20"/>
  <c r="X40" i="20" s="1" a="1"/>
  <c r="X40" i="20" s="1"/>
  <c r="R39" i="20"/>
  <c r="P39" i="20"/>
  <c r="BO95" i="158" l="1"/>
  <c r="BQ95" i="158" s="1"/>
  <c r="BR97" i="158" a="1"/>
  <c r="BR97" i="158" s="1"/>
  <c r="BU97" i="158" s="1"/>
  <c r="CR97" i="158" a="1"/>
  <c r="CR97" i="158" s="1"/>
  <c r="CT97" i="158" s="1"/>
  <c r="BK98" i="158"/>
  <c r="BJ97" i="158"/>
  <c r="BN96" i="158"/>
  <c r="BP96" i="158" s="1"/>
  <c r="BL96" i="158"/>
  <c r="BO93" i="157"/>
  <c r="BQ93" i="157" s="1"/>
  <c r="BR96" i="157" a="1"/>
  <c r="BR96" i="157" s="1"/>
  <c r="BU96" i="157" s="1"/>
  <c r="CR96" i="157" a="1"/>
  <c r="CR96" i="157" s="1"/>
  <c r="CT96" i="157" s="1"/>
  <c r="BK97" i="157"/>
  <c r="BN94" i="157"/>
  <c r="BP94" i="157" s="1"/>
  <c r="BJ95" i="157"/>
  <c r="BL94" i="157"/>
  <c r="BN94" i="156"/>
  <c r="BP94" i="156" s="1"/>
  <c r="BJ95" i="156"/>
  <c r="BL94" i="156"/>
  <c r="BO93" i="156"/>
  <c r="BQ93" i="156" s="1"/>
  <c r="BR96" i="156" a="1"/>
  <c r="BR96" i="156" s="1"/>
  <c r="BU96" i="156" s="1"/>
  <c r="CR96" i="156" a="1"/>
  <c r="CR96" i="156" s="1"/>
  <c r="CT96" i="156" s="1"/>
  <c r="BK97" i="156"/>
  <c r="BO92" i="155"/>
  <c r="BQ92" i="155" s="1"/>
  <c r="BJ94" i="155"/>
  <c r="BN93" i="155"/>
  <c r="BP93" i="155" s="1"/>
  <c r="BL93" i="155"/>
  <c r="BK94" i="155"/>
  <c r="CQ93" i="155" a="1"/>
  <c r="CQ93" i="155" s="1"/>
  <c r="CS93" i="155" s="1"/>
  <c r="BR93" i="155" a="1"/>
  <c r="BR93" i="155" s="1"/>
  <c r="BU93" i="155" s="1"/>
  <c r="BO88" i="152"/>
  <c r="BQ88" i="152" s="1"/>
  <c r="BJ90" i="152"/>
  <c r="BN89" i="152"/>
  <c r="BP89" i="152" s="1"/>
  <c r="BL89" i="152"/>
  <c r="CQ91" i="152" a="1"/>
  <c r="CQ91" i="152" s="1"/>
  <c r="CS91" i="152" s="1"/>
  <c r="BR91" i="152" a="1"/>
  <c r="BR91" i="152" s="1"/>
  <c r="BU91" i="152" s="1"/>
  <c r="BK92" i="152"/>
  <c r="BP87" i="151"/>
  <c r="BO87" i="151"/>
  <c r="BQ87" i="151" s="1"/>
  <c r="BJ89" i="151"/>
  <c r="BN88" i="151"/>
  <c r="BP88" i="151" s="1"/>
  <c r="BL88" i="151"/>
  <c r="CR89" i="151" a="1"/>
  <c r="CR89" i="151" s="1"/>
  <c r="CT89" i="151" s="1"/>
  <c r="BK90" i="151"/>
  <c r="V40" i="20"/>
  <c r="S40" i="20"/>
  <c r="U39" i="20"/>
  <c r="Q42" i="20"/>
  <c r="W42" i="20" s="1"/>
  <c r="R40" i="20"/>
  <c r="O41" i="20"/>
  <c r="X41" i="20" s="1" a="1"/>
  <c r="X41" i="20" s="1"/>
  <c r="P40" i="20"/>
  <c r="T39" i="20"/>
  <c r="BO96" i="158" l="1"/>
  <c r="BQ96" i="158" s="1"/>
  <c r="BK99" i="158"/>
  <c r="CR98" i="158" a="1"/>
  <c r="CR98" i="158" s="1"/>
  <c r="CT98" i="158" s="1"/>
  <c r="BR98" i="158" a="1"/>
  <c r="BR98" i="158" s="1"/>
  <c r="BU98" i="158" s="1"/>
  <c r="BN97" i="158"/>
  <c r="BP97" i="158" s="1"/>
  <c r="BL97" i="158"/>
  <c r="BJ98" i="158"/>
  <c r="BO94" i="157"/>
  <c r="BQ94" i="157" s="1"/>
  <c r="CR97" i="157" a="1"/>
  <c r="CR97" i="157" s="1"/>
  <c r="CT97" i="157" s="1"/>
  <c r="BR97" i="157" a="1"/>
  <c r="BR97" i="157" s="1"/>
  <c r="BU97" i="157" s="1"/>
  <c r="BK98" i="157"/>
  <c r="BJ96" i="157"/>
  <c r="BN95" i="157"/>
  <c r="BP95" i="157" s="1"/>
  <c r="BL95" i="157"/>
  <c r="BO94" i="156"/>
  <c r="BQ94" i="156" s="1"/>
  <c r="BJ96" i="156"/>
  <c r="BL95" i="156"/>
  <c r="BN95" i="156"/>
  <c r="BP95" i="156" s="1"/>
  <c r="BK98" i="156"/>
  <c r="BR97" i="156" a="1"/>
  <c r="BR97" i="156" s="1"/>
  <c r="BU97" i="156" s="1"/>
  <c r="CR97" i="156" a="1"/>
  <c r="CR97" i="156" s="1"/>
  <c r="CT97" i="156" s="1"/>
  <c r="BO93" i="155"/>
  <c r="BQ93" i="155" s="1"/>
  <c r="BR94" i="155" a="1"/>
  <c r="BR94" i="155" s="1"/>
  <c r="BU94" i="155" s="1"/>
  <c r="BK95" i="155"/>
  <c r="CQ94" i="155" a="1"/>
  <c r="CQ94" i="155" s="1"/>
  <c r="CS94" i="155" s="1"/>
  <c r="BN94" i="155"/>
  <c r="BP94" i="155" s="1"/>
  <c r="BL94" i="155"/>
  <c r="BJ95" i="155"/>
  <c r="BO89" i="152"/>
  <c r="BQ89" i="152" s="1"/>
  <c r="BK93" i="152"/>
  <c r="CQ92" i="152" a="1"/>
  <c r="CQ92" i="152" s="1"/>
  <c r="CS92" i="152" s="1"/>
  <c r="BR92" i="152" a="1"/>
  <c r="BR92" i="152" s="1"/>
  <c r="BU92" i="152" s="1"/>
  <c r="BJ91" i="152"/>
  <c r="BN90" i="152"/>
  <c r="BP90" i="152" s="1"/>
  <c r="BL90" i="152"/>
  <c r="BK91" i="151"/>
  <c r="CR90" i="151" a="1"/>
  <c r="CR90" i="151" s="1"/>
  <c r="CT90" i="151" s="1"/>
  <c r="CC14" i="151"/>
  <c r="CD14" i="151" s="1"/>
  <c r="BO88" i="151"/>
  <c r="BQ88" i="151" s="1"/>
  <c r="BN89" i="151"/>
  <c r="BP89" i="151" s="1"/>
  <c r="BL89" i="151"/>
  <c r="BJ90" i="151"/>
  <c r="S41" i="20"/>
  <c r="V41" i="20"/>
  <c r="T40" i="20"/>
  <c r="U40" i="20"/>
  <c r="P41" i="20"/>
  <c r="Q43" i="20"/>
  <c r="W43" i="20" s="1"/>
  <c r="O42" i="20"/>
  <c r="X42" i="20" s="1" a="1"/>
  <c r="X42" i="20" s="1"/>
  <c r="R41" i="20"/>
  <c r="BO97" i="158" l="1"/>
  <c r="BQ97" i="158" s="1"/>
  <c r="BJ99" i="158"/>
  <c r="BN98" i="158"/>
  <c r="BP98" i="158" s="1"/>
  <c r="BL98" i="158"/>
  <c r="BR99" i="158" a="1"/>
  <c r="BR99" i="158" s="1"/>
  <c r="BU99" i="158" s="1"/>
  <c r="CR99" i="158" a="1"/>
  <c r="CR99" i="158" s="1"/>
  <c r="CT99" i="158" s="1"/>
  <c r="BK100" i="158"/>
  <c r="BL96" i="157"/>
  <c r="BJ97" i="157"/>
  <c r="BN96" i="157"/>
  <c r="BP96" i="157" s="1"/>
  <c r="BO95" i="157"/>
  <c r="BQ95" i="157" s="1"/>
  <c r="BR98" i="157" a="1"/>
  <c r="BR98" i="157" s="1"/>
  <c r="BU98" i="157" s="1"/>
  <c r="CR98" i="157" a="1"/>
  <c r="CR98" i="157" s="1"/>
  <c r="CT98" i="157" s="1"/>
  <c r="BK99" i="157"/>
  <c r="BO95" i="156"/>
  <c r="BQ95" i="156" s="1"/>
  <c r="BJ97" i="156"/>
  <c r="BL96" i="156"/>
  <c r="BN96" i="156"/>
  <c r="BP96" i="156" s="1"/>
  <c r="BR98" i="156" a="1"/>
  <c r="BR98" i="156" s="1"/>
  <c r="BU98" i="156" s="1"/>
  <c r="BK99" i="156"/>
  <c r="CR98" i="156" a="1"/>
  <c r="CR98" i="156" s="1"/>
  <c r="CT98" i="156" s="1"/>
  <c r="BN95" i="155"/>
  <c r="BP95" i="155" s="1"/>
  <c r="BL95" i="155"/>
  <c r="BJ96" i="155"/>
  <c r="BO94" i="155"/>
  <c r="BQ94" i="155" s="1"/>
  <c r="BK96" i="155"/>
  <c r="BR95" i="155" a="1"/>
  <c r="BR95" i="155" s="1"/>
  <c r="BU95" i="155" s="1"/>
  <c r="CQ95" i="155" a="1"/>
  <c r="CQ95" i="155" s="1"/>
  <c r="CS95" i="155" s="1"/>
  <c r="BO90" i="152"/>
  <c r="BQ90" i="152" s="1"/>
  <c r="BN91" i="152"/>
  <c r="BP91" i="152" s="1"/>
  <c r="BL91" i="152"/>
  <c r="BJ92" i="152"/>
  <c r="CQ93" i="152" a="1"/>
  <c r="CQ93" i="152" s="1"/>
  <c r="CS93" i="152" s="1"/>
  <c r="BK94" i="152"/>
  <c r="BR93" i="152" a="1"/>
  <c r="BR93" i="152" s="1"/>
  <c r="BU93" i="152" s="1"/>
  <c r="BO89" i="151"/>
  <c r="BQ89" i="151" s="1"/>
  <c r="BJ91" i="151"/>
  <c r="BN90" i="151"/>
  <c r="BP90" i="151" s="1"/>
  <c r="BL90" i="151"/>
  <c r="CR91" i="151" a="1"/>
  <c r="CR91" i="151" s="1"/>
  <c r="CT91" i="151" s="1"/>
  <c r="BK92" i="151"/>
  <c r="V42" i="20"/>
  <c r="S42" i="20"/>
  <c r="P42" i="20"/>
  <c r="Q44" i="20"/>
  <c r="W44" i="20" s="1"/>
  <c r="O43" i="20"/>
  <c r="X43" i="20" s="1" a="1"/>
  <c r="X43" i="20" s="1"/>
  <c r="R42" i="20"/>
  <c r="U41" i="20"/>
  <c r="T41" i="20"/>
  <c r="BO98" i="158" l="1"/>
  <c r="BQ98" i="158" s="1"/>
  <c r="BK101" i="158"/>
  <c r="BR100" i="158" a="1"/>
  <c r="BR100" i="158" s="1"/>
  <c r="BU100" i="158" s="1"/>
  <c r="CR100" i="158" a="1"/>
  <c r="CR100" i="158" s="1"/>
  <c r="CT100" i="158" s="1"/>
  <c r="BJ100" i="158"/>
  <c r="BN99" i="158"/>
  <c r="BP99" i="158" s="1"/>
  <c r="BL99" i="158"/>
  <c r="BK100" i="157"/>
  <c r="CR99" i="157" a="1"/>
  <c r="CR99" i="157" s="1"/>
  <c r="CT99" i="157" s="1"/>
  <c r="BR99" i="157" a="1"/>
  <c r="BR99" i="157" s="1"/>
  <c r="BU99" i="157" s="1"/>
  <c r="BJ98" i="157"/>
  <c r="BN97" i="157"/>
  <c r="BP97" i="157" s="1"/>
  <c r="BL97" i="157"/>
  <c r="BO96" i="157"/>
  <c r="BQ96" i="157" s="1"/>
  <c r="BO96" i="156"/>
  <c r="BQ96" i="156" s="1"/>
  <c r="BJ98" i="156"/>
  <c r="BN97" i="156"/>
  <c r="BP97" i="156" s="1"/>
  <c r="BL97" i="156"/>
  <c r="CR99" i="156" a="1"/>
  <c r="CR99" i="156" s="1"/>
  <c r="CT99" i="156" s="1"/>
  <c r="BR99" i="156" a="1"/>
  <c r="BR99" i="156" s="1"/>
  <c r="BU99" i="156" s="1"/>
  <c r="BK100" i="156"/>
  <c r="BO95" i="155"/>
  <c r="BQ95" i="155" s="1"/>
  <c r="BR96" i="155" a="1"/>
  <c r="BR96" i="155" s="1"/>
  <c r="BU96" i="155" s="1"/>
  <c r="CQ96" i="155" a="1"/>
  <c r="CQ96" i="155" s="1"/>
  <c r="CS96" i="155" s="1"/>
  <c r="BK97" i="155"/>
  <c r="BN96" i="155"/>
  <c r="BP96" i="155" s="1"/>
  <c r="BL96" i="155"/>
  <c r="BJ97" i="155"/>
  <c r="BO91" i="152"/>
  <c r="BQ91" i="152" s="1"/>
  <c r="BK95" i="152"/>
  <c r="CQ94" i="152" a="1"/>
  <c r="CQ94" i="152" s="1"/>
  <c r="CS94" i="152" s="1"/>
  <c r="BR94" i="152" a="1"/>
  <c r="BR94" i="152" s="1"/>
  <c r="BU94" i="152" s="1"/>
  <c r="BJ93" i="152"/>
  <c r="BN92" i="152"/>
  <c r="BP92" i="152" s="1"/>
  <c r="BL92" i="152"/>
  <c r="BK93" i="151"/>
  <c r="CR92" i="151" a="1"/>
  <c r="CR92" i="151" s="1"/>
  <c r="CT92" i="151" s="1"/>
  <c r="BO90" i="151"/>
  <c r="BQ90" i="151" s="1"/>
  <c r="BN91" i="151"/>
  <c r="BP91" i="151" s="1"/>
  <c r="BL91" i="151"/>
  <c r="BJ92" i="151"/>
  <c r="V43" i="20"/>
  <c r="S43" i="20"/>
  <c r="T42" i="20"/>
  <c r="U42" i="20"/>
  <c r="P43" i="20"/>
  <c r="O44" i="20"/>
  <c r="X44" i="20" s="1" a="1"/>
  <c r="X44" i="20" s="1"/>
  <c r="Q45" i="20"/>
  <c r="W45" i="20" s="1"/>
  <c r="R43" i="20"/>
  <c r="BO99" i="158" l="1"/>
  <c r="BQ99" i="158" s="1"/>
  <c r="BJ101" i="158"/>
  <c r="BN100" i="158"/>
  <c r="BP100" i="158" s="1"/>
  <c r="BL100" i="158"/>
  <c r="BR101" i="158" a="1"/>
  <c r="BR101" i="158" s="1"/>
  <c r="BU101" i="158" s="1"/>
  <c r="CR101" i="158" a="1"/>
  <c r="CR101" i="158" s="1"/>
  <c r="CT101" i="158" s="1"/>
  <c r="BK102" i="158"/>
  <c r="BO97" i="157"/>
  <c r="BQ97" i="157" s="1"/>
  <c r="BN98" i="157"/>
  <c r="BP98" i="157" s="1"/>
  <c r="BL98" i="157"/>
  <c r="BJ99" i="157"/>
  <c r="CR100" i="157" a="1"/>
  <c r="CR100" i="157" s="1"/>
  <c r="CT100" i="157" s="1"/>
  <c r="BR100" i="157" a="1"/>
  <c r="BR100" i="157" s="1"/>
  <c r="BU100" i="157" s="1"/>
  <c r="BK101" i="157"/>
  <c r="BO97" i="156"/>
  <c r="BQ97" i="156" s="1"/>
  <c r="BN98" i="156"/>
  <c r="BP98" i="156" s="1"/>
  <c r="BJ99" i="156"/>
  <c r="BL98" i="156"/>
  <c r="BR100" i="156" a="1"/>
  <c r="BR100" i="156" s="1"/>
  <c r="BU100" i="156" s="1"/>
  <c r="CR100" i="156" a="1"/>
  <c r="CR100" i="156" s="1"/>
  <c r="CT100" i="156" s="1"/>
  <c r="BK101" i="156"/>
  <c r="BO96" i="155"/>
  <c r="BQ96" i="155" s="1"/>
  <c r="BJ98" i="155"/>
  <c r="BL97" i="155"/>
  <c r="BN97" i="155"/>
  <c r="BP97" i="155" s="1"/>
  <c r="CQ97" i="155" a="1"/>
  <c r="CQ97" i="155" s="1"/>
  <c r="CS97" i="155" s="1"/>
  <c r="BK98" i="155"/>
  <c r="BR97" i="155" a="1"/>
  <c r="BR97" i="155" s="1"/>
  <c r="BU97" i="155" s="1"/>
  <c r="BO92" i="152"/>
  <c r="BQ92" i="152" s="1"/>
  <c r="BJ94" i="152"/>
  <c r="BN93" i="152"/>
  <c r="BP93" i="152" s="1"/>
  <c r="BL93" i="152"/>
  <c r="CQ95" i="152" a="1"/>
  <c r="CQ95" i="152" s="1"/>
  <c r="CS95" i="152" s="1"/>
  <c r="BK96" i="152"/>
  <c r="BR95" i="152" a="1"/>
  <c r="BR95" i="152" s="1"/>
  <c r="BU95" i="152" s="1"/>
  <c r="BO91" i="151"/>
  <c r="BQ91" i="151" s="1"/>
  <c r="BJ93" i="151"/>
  <c r="BN92" i="151"/>
  <c r="BP92" i="151" s="1"/>
  <c r="BL92" i="151"/>
  <c r="CR93" i="151" a="1"/>
  <c r="CR93" i="151" s="1"/>
  <c r="CT93" i="151" s="1"/>
  <c r="BK94" i="151"/>
  <c r="V44" i="20"/>
  <c r="S44" i="20"/>
  <c r="T43" i="20"/>
  <c r="R44" i="20"/>
  <c r="O45" i="20"/>
  <c r="X45" i="20" s="1" a="1"/>
  <c r="X45" i="20" s="1"/>
  <c r="Q46" i="20"/>
  <c r="W46" i="20" s="1"/>
  <c r="P44" i="20"/>
  <c r="U43" i="20"/>
  <c r="BO100" i="158" l="1"/>
  <c r="BQ100" i="158" s="1"/>
  <c r="BK103" i="158"/>
  <c r="CR102" i="158" a="1"/>
  <c r="CR102" i="158" s="1"/>
  <c r="CT102" i="158" s="1"/>
  <c r="BR102" i="158" a="1"/>
  <c r="BR102" i="158" s="1"/>
  <c r="BU102" i="158" s="1"/>
  <c r="BJ102" i="158"/>
  <c r="BN101" i="158"/>
  <c r="BP101" i="158" s="1"/>
  <c r="BL101" i="158"/>
  <c r="BO98" i="157"/>
  <c r="BQ98" i="157" s="1"/>
  <c r="BK102" i="157"/>
  <c r="CR101" i="157" a="1"/>
  <c r="CR101" i="157" s="1"/>
  <c r="CT101" i="157" s="1"/>
  <c r="BR101" i="157" a="1"/>
  <c r="BR101" i="157" s="1"/>
  <c r="BU101" i="157" s="1"/>
  <c r="BJ100" i="157"/>
  <c r="BL99" i="157"/>
  <c r="BN99" i="157"/>
  <c r="BP99" i="157" s="1"/>
  <c r="BO98" i="156"/>
  <c r="BQ98" i="156" s="1"/>
  <c r="BJ100" i="156"/>
  <c r="BN99" i="156"/>
  <c r="BP99" i="156" s="1"/>
  <c r="BL99" i="156"/>
  <c r="BK102" i="156"/>
  <c r="CR101" i="156" a="1"/>
  <c r="CR101" i="156" s="1"/>
  <c r="CT101" i="156" s="1"/>
  <c r="BR101" i="156" a="1"/>
  <c r="BR101" i="156" s="1"/>
  <c r="BU101" i="156" s="1"/>
  <c r="BO97" i="155"/>
  <c r="BQ97" i="155" s="1"/>
  <c r="BK99" i="155"/>
  <c r="BR98" i="155" a="1"/>
  <c r="BR98" i="155" s="1"/>
  <c r="BU98" i="155" s="1"/>
  <c r="CQ98" i="155" a="1"/>
  <c r="CQ98" i="155" s="1"/>
  <c r="CS98" i="155" s="1"/>
  <c r="BJ99" i="155"/>
  <c r="BN98" i="155"/>
  <c r="BP98" i="155" s="1"/>
  <c r="BL98" i="155"/>
  <c r="BO93" i="152"/>
  <c r="BQ93" i="152" s="1"/>
  <c r="BK97" i="152"/>
  <c r="CQ96" i="152" a="1"/>
  <c r="CQ96" i="152" s="1"/>
  <c r="CS96" i="152" s="1"/>
  <c r="BR96" i="152" a="1"/>
  <c r="BR96" i="152" s="1"/>
  <c r="BU96" i="152" s="1"/>
  <c r="BJ95" i="152"/>
  <c r="BN94" i="152"/>
  <c r="BP94" i="152" s="1"/>
  <c r="BL94" i="152"/>
  <c r="BO92" i="151"/>
  <c r="BQ92" i="151" s="1"/>
  <c r="CR94" i="151" a="1"/>
  <c r="CR94" i="151" s="1"/>
  <c r="CT94" i="151" s="1"/>
  <c r="BK95" i="151"/>
  <c r="CE14" i="151"/>
  <c r="BN93" i="151"/>
  <c r="BP93" i="151" s="1"/>
  <c r="BL93" i="151"/>
  <c r="BJ94" i="151"/>
  <c r="V45" i="20"/>
  <c r="S45" i="20"/>
  <c r="T44" i="20"/>
  <c r="U44" i="20"/>
  <c r="R45" i="20"/>
  <c r="Q47" i="20"/>
  <c r="W47" i="20" s="1"/>
  <c r="O46" i="20"/>
  <c r="X46" i="20" s="1" a="1"/>
  <c r="X46" i="20" s="1"/>
  <c r="P45" i="20"/>
  <c r="BO101" i="158" l="1"/>
  <c r="BQ101" i="158" s="1"/>
  <c r="BN102" i="158"/>
  <c r="BP102" i="158" s="1"/>
  <c r="BL102" i="158"/>
  <c r="BJ103" i="158"/>
  <c r="BR103" i="158" a="1"/>
  <c r="BR103" i="158" s="1"/>
  <c r="BU103" i="158" s="1"/>
  <c r="CR103" i="158" a="1"/>
  <c r="CR103" i="158" s="1"/>
  <c r="CT103" i="158" s="1"/>
  <c r="BO99" i="157"/>
  <c r="BQ99" i="157" s="1"/>
  <c r="BN100" i="157"/>
  <c r="BP100" i="157" s="1"/>
  <c r="BL100" i="157"/>
  <c r="BJ101" i="157"/>
  <c r="BR102" i="157" a="1"/>
  <c r="BR102" i="157" s="1"/>
  <c r="BU102" i="157" s="1"/>
  <c r="CR102" i="157" a="1"/>
  <c r="CR102" i="157" s="1"/>
  <c r="CT102" i="157" s="1"/>
  <c r="BK103" i="157"/>
  <c r="BO99" i="156"/>
  <c r="BQ99" i="156" s="1"/>
  <c r="BJ101" i="156"/>
  <c r="BL100" i="156"/>
  <c r="BN100" i="156"/>
  <c r="BP100" i="156" s="1"/>
  <c r="BK103" i="156"/>
  <c r="CR102" i="156" a="1"/>
  <c r="CR102" i="156" s="1"/>
  <c r="CT102" i="156" s="1"/>
  <c r="BR102" i="156" a="1"/>
  <c r="BR102" i="156" s="1"/>
  <c r="BU102" i="156" s="1"/>
  <c r="BO98" i="155"/>
  <c r="BQ98" i="155" s="1"/>
  <c r="BJ100" i="155"/>
  <c r="BN99" i="155"/>
  <c r="BP99" i="155" s="1"/>
  <c r="BL99" i="155"/>
  <c r="BR99" i="155" a="1"/>
  <c r="BR99" i="155" s="1"/>
  <c r="BU99" i="155" s="1"/>
  <c r="CQ99" i="155" a="1"/>
  <c r="CQ99" i="155" s="1"/>
  <c r="CS99" i="155" s="1"/>
  <c r="BK100" i="155"/>
  <c r="BO94" i="152"/>
  <c r="BQ94" i="152" s="1"/>
  <c r="BN95" i="152"/>
  <c r="BP95" i="152" s="1"/>
  <c r="BL95" i="152"/>
  <c r="BJ96" i="152"/>
  <c r="BR97" i="152" a="1"/>
  <c r="BR97" i="152" s="1"/>
  <c r="BU97" i="152" s="1"/>
  <c r="CQ97" i="152" a="1"/>
  <c r="CQ97" i="152" s="1"/>
  <c r="CS97" i="152" s="1"/>
  <c r="BK98" i="152"/>
  <c r="BJ95" i="151"/>
  <c r="BL94" i="151"/>
  <c r="BN94" i="151"/>
  <c r="BP94" i="151" s="1"/>
  <c r="BK96" i="151"/>
  <c r="CR95" i="151" a="1"/>
  <c r="CR95" i="151" s="1"/>
  <c r="CT95" i="151" s="1"/>
  <c r="BO93" i="151"/>
  <c r="BQ93" i="151" s="1"/>
  <c r="S46" i="20"/>
  <c r="V46" i="20"/>
  <c r="T45" i="20"/>
  <c r="U45" i="20"/>
  <c r="P46" i="20"/>
  <c r="O47" i="20"/>
  <c r="X47" i="20" s="1" a="1"/>
  <c r="X47" i="20" s="1"/>
  <c r="Q48" i="20"/>
  <c r="W48" i="20" s="1"/>
  <c r="R46" i="20"/>
  <c r="BO102" i="158" l="1"/>
  <c r="BQ102" i="158" s="1"/>
  <c r="BL103" i="158"/>
  <c r="BN103" i="158"/>
  <c r="BP103" i="158" s="1"/>
  <c r="BO100" i="157"/>
  <c r="BQ100" i="157" s="1"/>
  <c r="CR103" i="157" a="1"/>
  <c r="CR103" i="157" s="1"/>
  <c r="CT103" i="157" s="1"/>
  <c r="BR103" i="157" a="1"/>
  <c r="BR103" i="157" s="1"/>
  <c r="BU103" i="157" s="1"/>
  <c r="BN101" i="157"/>
  <c r="BP101" i="157" s="1"/>
  <c r="BJ102" i="157"/>
  <c r="BL101" i="157"/>
  <c r="BO100" i="156"/>
  <c r="BQ100" i="156" s="1"/>
  <c r="BN101" i="156"/>
  <c r="BP101" i="156" s="1"/>
  <c r="BJ102" i="156"/>
  <c r="BL101" i="156"/>
  <c r="BR103" i="156" a="1"/>
  <c r="BR103" i="156" s="1"/>
  <c r="BU103" i="156" s="1"/>
  <c r="CR103" i="156" a="1"/>
  <c r="CR103" i="156" s="1"/>
  <c r="CT103" i="156" s="1"/>
  <c r="CQ100" i="155" a="1"/>
  <c r="CQ100" i="155" s="1"/>
  <c r="CS100" i="155" s="1"/>
  <c r="BK101" i="155"/>
  <c r="BR100" i="155" a="1"/>
  <c r="BR100" i="155" s="1"/>
  <c r="BU100" i="155" s="1"/>
  <c r="CC14" i="155" s="1"/>
  <c r="BO99" i="155"/>
  <c r="BQ99" i="155" s="1"/>
  <c r="BJ101" i="155"/>
  <c r="BN100" i="155"/>
  <c r="BP100" i="155" s="1"/>
  <c r="BL100" i="155"/>
  <c r="BO95" i="152"/>
  <c r="BQ95" i="152" s="1"/>
  <c r="BK99" i="152"/>
  <c r="CQ98" i="152" a="1"/>
  <c r="CQ98" i="152" s="1"/>
  <c r="CS98" i="152" s="1"/>
  <c r="BR98" i="152" a="1"/>
  <c r="BR98" i="152" s="1"/>
  <c r="BU98" i="152" s="1"/>
  <c r="BJ97" i="152"/>
  <c r="BN96" i="152"/>
  <c r="BP96" i="152" s="1"/>
  <c r="BL96" i="152"/>
  <c r="BO94" i="151"/>
  <c r="BQ94" i="151" s="1"/>
  <c r="BK97" i="151"/>
  <c r="CR96" i="151" a="1"/>
  <c r="CR96" i="151" s="1"/>
  <c r="CT96" i="151" s="1"/>
  <c r="BJ96" i="151"/>
  <c r="BN95" i="151"/>
  <c r="BP95" i="151" s="1"/>
  <c r="BL95" i="151"/>
  <c r="S47" i="20"/>
  <c r="V47" i="20"/>
  <c r="P47" i="20"/>
  <c r="U46" i="20"/>
  <c r="T46" i="20"/>
  <c r="R47" i="20"/>
  <c r="Q49" i="20"/>
  <c r="W49" i="20" s="1"/>
  <c r="O48" i="20"/>
  <c r="X48" i="20" s="1" a="1"/>
  <c r="X48" i="20" s="1"/>
  <c r="BO103" i="158" l="1"/>
  <c r="BQ103" i="158" s="1"/>
  <c r="BO101" i="157"/>
  <c r="BQ101" i="157" s="1"/>
  <c r="BN102" i="157"/>
  <c r="BP102" i="157" s="1"/>
  <c r="BL102" i="157"/>
  <c r="BJ103" i="157"/>
  <c r="BO101" i="156"/>
  <c r="BQ101" i="156" s="1"/>
  <c r="BJ103" i="156"/>
  <c r="BL102" i="156"/>
  <c r="BN102" i="156"/>
  <c r="BP102" i="156" s="1"/>
  <c r="BO100" i="155"/>
  <c r="BQ100" i="155" s="1"/>
  <c r="CD14" i="155"/>
  <c r="CE14" i="155"/>
  <c r="BN101" i="155"/>
  <c r="BP101" i="155" s="1"/>
  <c r="BL101" i="155"/>
  <c r="BJ102" i="155"/>
  <c r="BK102" i="155"/>
  <c r="CQ101" i="155" a="1"/>
  <c r="CQ101" i="155" s="1"/>
  <c r="CS101" i="155" s="1"/>
  <c r="BR101" i="155" a="1"/>
  <c r="BR101" i="155" s="1"/>
  <c r="BU101" i="155" s="1"/>
  <c r="BO96" i="152"/>
  <c r="BQ96" i="152" s="1"/>
  <c r="BN97" i="152"/>
  <c r="BP97" i="152" s="1"/>
  <c r="BL97" i="152"/>
  <c r="BJ98" i="152"/>
  <c r="CQ99" i="152" a="1"/>
  <c r="CQ99" i="152" s="1"/>
  <c r="CS99" i="152" s="1"/>
  <c r="BK100" i="152"/>
  <c r="BR99" i="152" a="1"/>
  <c r="BR99" i="152" s="1"/>
  <c r="BU99" i="152" s="1"/>
  <c r="BO95" i="151"/>
  <c r="BQ95" i="151" s="1"/>
  <c r="BN96" i="151"/>
  <c r="BP96" i="151" s="1"/>
  <c r="BL96" i="151"/>
  <c r="BJ97" i="151"/>
  <c r="BK98" i="151"/>
  <c r="CR97" i="151" a="1"/>
  <c r="CR97" i="151" s="1"/>
  <c r="CT97" i="151" s="1"/>
  <c r="V48" i="20"/>
  <c r="S48" i="20"/>
  <c r="U47" i="20"/>
  <c r="T47" i="20"/>
  <c r="P48" i="20"/>
  <c r="R48" i="20"/>
  <c r="Q50" i="20"/>
  <c r="W50" i="20" s="1"/>
  <c r="O49" i="20"/>
  <c r="X49" i="20" s="1" a="1"/>
  <c r="X49" i="20" s="1"/>
  <c r="CA14" i="158" l="1"/>
  <c r="BZ14" i="158"/>
  <c r="BO102" i="157"/>
  <c r="BQ102" i="157" s="1"/>
  <c r="BN103" i="157"/>
  <c r="BP103" i="157" s="1"/>
  <c r="BL103" i="157"/>
  <c r="BO102" i="156"/>
  <c r="BQ102" i="156" s="1"/>
  <c r="BN103" i="156"/>
  <c r="BP103" i="156" s="1"/>
  <c r="BL103" i="156"/>
  <c r="CQ102" i="155" a="1"/>
  <c r="CQ102" i="155" s="1"/>
  <c r="CS102" i="155" s="1"/>
  <c r="BK103" i="155"/>
  <c r="BR102" i="155" a="1"/>
  <c r="BR102" i="155" s="1"/>
  <c r="BU102" i="155" s="1"/>
  <c r="BJ103" i="155"/>
  <c r="BN102" i="155"/>
  <c r="BP102" i="155" s="1"/>
  <c r="BL102" i="155"/>
  <c r="BO101" i="155"/>
  <c r="BQ101" i="155" s="1"/>
  <c r="BO97" i="152"/>
  <c r="BQ97" i="152" s="1"/>
  <c r="BJ99" i="152"/>
  <c r="BN98" i="152"/>
  <c r="BP98" i="152" s="1"/>
  <c r="BL98" i="152"/>
  <c r="BK101" i="152"/>
  <c r="CQ100" i="152" a="1"/>
  <c r="CQ100" i="152" s="1"/>
  <c r="CS100" i="152" s="1"/>
  <c r="BR100" i="152" a="1"/>
  <c r="BR100" i="152" s="1"/>
  <c r="BO96" i="151"/>
  <c r="BQ96" i="151" s="1"/>
  <c r="CR98" i="151" a="1"/>
  <c r="CR98" i="151" s="1"/>
  <c r="CT98" i="151" s="1"/>
  <c r="BK99" i="151"/>
  <c r="BJ98" i="151"/>
  <c r="BN97" i="151"/>
  <c r="BP97" i="151" s="1"/>
  <c r="BL97" i="151"/>
  <c r="S49" i="20"/>
  <c r="V49" i="20"/>
  <c r="T48" i="20"/>
  <c r="O50" i="20"/>
  <c r="X50" i="20" s="1" a="1"/>
  <c r="X50" i="20" s="1"/>
  <c r="Q51" i="20"/>
  <c r="W51" i="20" s="1"/>
  <c r="R49" i="20"/>
  <c r="P49" i="20"/>
  <c r="U48" i="20"/>
  <c r="CB14" i="158" l="1"/>
  <c r="BO103" i="157"/>
  <c r="BQ103" i="157" s="1"/>
  <c r="BZ14" i="157"/>
  <c r="CA14" i="157"/>
  <c r="BO103" i="156"/>
  <c r="BQ103" i="156" s="1"/>
  <c r="BO102" i="155"/>
  <c r="BQ102" i="155" s="1"/>
  <c r="CQ103" i="155" a="1"/>
  <c r="CQ103" i="155" s="1"/>
  <c r="CS103" i="155" s="1"/>
  <c r="BK104" i="155"/>
  <c r="BR103" i="155" a="1"/>
  <c r="BR103" i="155" s="1"/>
  <c r="BU103" i="155" s="1"/>
  <c r="BN103" i="155"/>
  <c r="BP103" i="155" s="1"/>
  <c r="BL103" i="155"/>
  <c r="BJ104" i="155"/>
  <c r="BU100" i="152"/>
  <c r="CC14" i="152" s="1"/>
  <c r="CE14" i="152" s="1"/>
  <c r="BO98" i="152"/>
  <c r="BQ98" i="152" s="1"/>
  <c r="BR101" i="152" a="1"/>
  <c r="BR101" i="152" s="1"/>
  <c r="BU101" i="152" s="1"/>
  <c r="BK102" i="152"/>
  <c r="CQ101" i="152" a="1"/>
  <c r="CQ101" i="152" s="1"/>
  <c r="CS101" i="152" s="1"/>
  <c r="BJ100" i="152"/>
  <c r="BN99" i="152"/>
  <c r="BP99" i="152" s="1"/>
  <c r="BL99" i="152"/>
  <c r="BO97" i="151"/>
  <c r="BQ97" i="151" s="1"/>
  <c r="BN98" i="151"/>
  <c r="BP98" i="151" s="1"/>
  <c r="BJ99" i="151"/>
  <c r="BL98" i="151"/>
  <c r="BK100" i="151"/>
  <c r="CR99" i="151" a="1"/>
  <c r="CR99" i="151" s="1"/>
  <c r="CT99" i="151" s="1"/>
  <c r="S50" i="20"/>
  <c r="V50" i="20"/>
  <c r="T49" i="20"/>
  <c r="U49" i="20"/>
  <c r="R50" i="20"/>
  <c r="Q52" i="20"/>
  <c r="W52" i="20" s="1"/>
  <c r="O51" i="20"/>
  <c r="X51" i="20" s="1" a="1"/>
  <c r="X51" i="20" s="1"/>
  <c r="P50" i="20"/>
  <c r="CB14" i="157" l="1"/>
  <c r="BZ14" i="156"/>
  <c r="CA14" i="156"/>
  <c r="BO103" i="155"/>
  <c r="BQ103" i="155" s="1"/>
  <c r="BZ14" i="155" s="1"/>
  <c r="CQ104" i="155" a="1"/>
  <c r="CQ104" i="155" s="1"/>
  <c r="CS104" i="155" s="1"/>
  <c r="BK105" i="155"/>
  <c r="BR104" i="155" a="1"/>
  <c r="BR104" i="155" s="1"/>
  <c r="BU104" i="155" s="1"/>
  <c r="BJ105" i="155"/>
  <c r="BN104" i="155"/>
  <c r="BP104" i="155" s="1"/>
  <c r="BL104" i="155"/>
  <c r="CD14" i="152"/>
  <c r="BO99" i="152"/>
  <c r="BQ99" i="152" s="1"/>
  <c r="BJ101" i="152"/>
  <c r="BN100" i="152"/>
  <c r="BP100" i="152" s="1"/>
  <c r="BL100" i="152"/>
  <c r="BK103" i="152"/>
  <c r="CQ102" i="152" a="1"/>
  <c r="CQ102" i="152" s="1"/>
  <c r="CS102" i="152" s="1"/>
  <c r="BR102" i="152" a="1"/>
  <c r="BR102" i="152" s="1"/>
  <c r="BU102" i="152" s="1"/>
  <c r="BO98" i="151"/>
  <c r="BQ98" i="151" s="1"/>
  <c r="CR100" i="151" a="1"/>
  <c r="CR100" i="151" s="1"/>
  <c r="CT100" i="151" s="1"/>
  <c r="BK101" i="151"/>
  <c r="BN99" i="151"/>
  <c r="BP99" i="151" s="1"/>
  <c r="BL99" i="151"/>
  <c r="BJ100" i="151"/>
  <c r="S51" i="20"/>
  <c r="V51" i="20"/>
  <c r="U50" i="20"/>
  <c r="P51" i="20"/>
  <c r="Q53" i="20"/>
  <c r="W53" i="20" s="1"/>
  <c r="O52" i="20"/>
  <c r="X52" i="20" s="1" a="1"/>
  <c r="X52" i="20" s="1"/>
  <c r="R51" i="20"/>
  <c r="T50" i="20"/>
  <c r="CB14" i="156" l="1"/>
  <c r="CA14" i="155"/>
  <c r="CB14" i="155" s="1"/>
  <c r="BO104" i="155"/>
  <c r="BQ104" i="155" s="1"/>
  <c r="BR105" i="155" a="1"/>
  <c r="BR105" i="155" s="1"/>
  <c r="BU105" i="155" s="1"/>
  <c r="CQ105" i="155" a="1"/>
  <c r="CQ105" i="155" s="1"/>
  <c r="CS105" i="155" s="1"/>
  <c r="BK106" i="155"/>
  <c r="BN105" i="155"/>
  <c r="BP105" i="155" s="1"/>
  <c r="BL105" i="155"/>
  <c r="BJ106" i="155"/>
  <c r="CG14" i="152"/>
  <c r="BO100" i="152"/>
  <c r="BQ100" i="152" s="1"/>
  <c r="CQ103" i="152" a="1"/>
  <c r="CQ103" i="152" s="1"/>
  <c r="CS103" i="152" s="1"/>
  <c r="BR103" i="152" a="1"/>
  <c r="BR103" i="152" s="1"/>
  <c r="BU103" i="152" s="1"/>
  <c r="BN101" i="152"/>
  <c r="BP101" i="152" s="1"/>
  <c r="BL101" i="152"/>
  <c r="BJ102" i="152"/>
  <c r="BO99" i="151"/>
  <c r="BQ99" i="151" s="1"/>
  <c r="BN100" i="151"/>
  <c r="BP100" i="151" s="1"/>
  <c r="BJ101" i="151"/>
  <c r="BL100" i="151"/>
  <c r="BK102" i="151"/>
  <c r="CR101" i="151" a="1"/>
  <c r="CR101" i="151" s="1"/>
  <c r="CT101" i="151" s="1"/>
  <c r="V52" i="20"/>
  <c r="S52" i="20"/>
  <c r="T51" i="20"/>
  <c r="P52" i="20"/>
  <c r="U51" i="20"/>
  <c r="Q54" i="20"/>
  <c r="W54" i="20" s="1"/>
  <c r="O53" i="20"/>
  <c r="X53" i="20" s="1" a="1"/>
  <c r="X53" i="20" s="1"/>
  <c r="R52" i="20"/>
  <c r="BO105" i="155" l="1"/>
  <c r="BQ105" i="155" s="1"/>
  <c r="BK107" i="155"/>
  <c r="BR106" i="155" a="1"/>
  <c r="BR106" i="155" s="1"/>
  <c r="BU106" i="155" s="1"/>
  <c r="CQ106" i="155" a="1"/>
  <c r="CQ106" i="155" s="1"/>
  <c r="CS106" i="155" s="1"/>
  <c r="BJ107" i="155"/>
  <c r="BN106" i="155"/>
  <c r="BP106" i="155" s="1"/>
  <c r="BL106" i="155"/>
  <c r="BO101" i="152"/>
  <c r="BQ101" i="152" s="1"/>
  <c r="BJ103" i="152"/>
  <c r="BJ104" i="152" s="1"/>
  <c r="BN102" i="152"/>
  <c r="BP102" i="152" s="1"/>
  <c r="BL102" i="152"/>
  <c r="BO100" i="151"/>
  <c r="BQ100" i="151" s="1"/>
  <c r="BJ102" i="151"/>
  <c r="BN101" i="151"/>
  <c r="BP101" i="151" s="1"/>
  <c r="BL101" i="151"/>
  <c r="CR102" i="151" a="1"/>
  <c r="CR102" i="151" s="1"/>
  <c r="CT102" i="151" s="1"/>
  <c r="BK103" i="151"/>
  <c r="V53" i="20"/>
  <c r="S53" i="20"/>
  <c r="T52" i="20"/>
  <c r="R53" i="20"/>
  <c r="O54" i="20"/>
  <c r="X54" i="20" s="1" a="1"/>
  <c r="X54" i="20" s="1"/>
  <c r="Q55" i="20"/>
  <c r="W55" i="20" s="1"/>
  <c r="P53" i="20"/>
  <c r="U52" i="20"/>
  <c r="BO106" i="155" l="1"/>
  <c r="BQ106" i="155" s="1"/>
  <c r="BN107" i="155"/>
  <c r="BP107" i="155" s="1"/>
  <c r="BJ108" i="155"/>
  <c r="BL107" i="155"/>
  <c r="BR107" i="155" a="1"/>
  <c r="BR107" i="155" s="1"/>
  <c r="BU107" i="155" s="1"/>
  <c r="CQ107" i="155" a="1"/>
  <c r="CQ107" i="155" s="1"/>
  <c r="CS107" i="155" s="1"/>
  <c r="BK108" i="155"/>
  <c r="BJ105" i="152"/>
  <c r="BL104" i="152"/>
  <c r="BN104" i="152"/>
  <c r="BP104" i="152" s="1"/>
  <c r="BO102" i="152"/>
  <c r="BQ102" i="152" s="1"/>
  <c r="BN103" i="152"/>
  <c r="BP103" i="152" s="1"/>
  <c r="BL103" i="152"/>
  <c r="BO101" i="151"/>
  <c r="BQ101" i="151" s="1"/>
  <c r="CR103" i="151" a="1"/>
  <c r="CR103" i="151" s="1"/>
  <c r="CT103" i="151" s="1"/>
  <c r="BN102" i="151"/>
  <c r="BP102" i="151" s="1"/>
  <c r="BL102" i="151"/>
  <c r="BJ103" i="151"/>
  <c r="S54" i="20"/>
  <c r="V54" i="20"/>
  <c r="T53" i="20"/>
  <c r="Q56" i="20"/>
  <c r="W56" i="20" s="1"/>
  <c r="O55" i="20"/>
  <c r="X55" i="20" s="1" a="1"/>
  <c r="X55" i="20" s="1"/>
  <c r="P54" i="20"/>
  <c r="U53" i="20"/>
  <c r="BO107" i="155" l="1"/>
  <c r="BQ107" i="155" s="1"/>
  <c r="BJ109" i="155"/>
  <c r="BN108" i="155"/>
  <c r="BP108" i="155" s="1"/>
  <c r="BL108" i="155"/>
  <c r="CQ108" i="155" a="1"/>
  <c r="CQ108" i="155" s="1"/>
  <c r="CS108" i="155" s="1"/>
  <c r="BK109" i="155"/>
  <c r="BR108" i="155" a="1"/>
  <c r="BR108" i="155" s="1"/>
  <c r="BU108" i="155" s="1"/>
  <c r="BO104" i="152"/>
  <c r="BQ104" i="152" s="1"/>
  <c r="BN105" i="152"/>
  <c r="BP105" i="152" s="1"/>
  <c r="BL105" i="152"/>
  <c r="BJ106" i="152"/>
  <c r="BO103" i="152"/>
  <c r="BQ103" i="152" s="1"/>
  <c r="BZ14" i="152" s="1"/>
  <c r="CA14" i="152"/>
  <c r="BO102" i="151"/>
  <c r="BQ102" i="151" s="1"/>
  <c r="BN103" i="151"/>
  <c r="BP103" i="151" s="1"/>
  <c r="BL103" i="151"/>
  <c r="S55" i="20"/>
  <c r="V55" i="20"/>
  <c r="R54" i="20"/>
  <c r="T54" i="20"/>
  <c r="U54" i="20"/>
  <c r="P55" i="20"/>
  <c r="Q57" i="20"/>
  <c r="W57" i="20" s="1"/>
  <c r="O56" i="20"/>
  <c r="X56" i="20" s="1" a="1"/>
  <c r="X56" i="20" s="1"/>
  <c r="R55" i="20"/>
  <c r="BO108" i="155" l="1"/>
  <c r="BQ108" i="155" s="1"/>
  <c r="CQ109" i="155" a="1"/>
  <c r="CQ109" i="155" s="1"/>
  <c r="CS109" i="155" s="1"/>
  <c r="BR109" i="155" a="1"/>
  <c r="BR109" i="155" s="1"/>
  <c r="BU109" i="155" s="1"/>
  <c r="BK110" i="155"/>
  <c r="BJ110" i="155"/>
  <c r="BN109" i="155"/>
  <c r="BP109" i="155" s="1"/>
  <c r="BL109" i="155"/>
  <c r="BO105" i="152"/>
  <c r="BQ105" i="152" s="1"/>
  <c r="BL106" i="152"/>
  <c r="BJ107" i="152"/>
  <c r="BN106" i="152"/>
  <c r="BP106" i="152" s="1"/>
  <c r="CB14" i="152"/>
  <c r="BO103" i="151"/>
  <c r="BQ103" i="151" s="1"/>
  <c r="S56" i="20"/>
  <c r="V56" i="20"/>
  <c r="T55" i="20"/>
  <c r="P56" i="20"/>
  <c r="O57" i="20"/>
  <c r="X57" i="20" s="1" a="1"/>
  <c r="X57" i="20" s="1"/>
  <c r="R56" i="20"/>
  <c r="Q58" i="20"/>
  <c r="W58" i="20" s="1"/>
  <c r="U55" i="20"/>
  <c r="BO109" i="155" l="1"/>
  <c r="BQ109" i="155" s="1"/>
  <c r="BJ111" i="155"/>
  <c r="BN110" i="155"/>
  <c r="BP110" i="155" s="1"/>
  <c r="BL110" i="155"/>
  <c r="CQ110" i="155" a="1"/>
  <c r="CQ110" i="155" s="1"/>
  <c r="CS110" i="155" s="1"/>
  <c r="BR110" i="155" a="1"/>
  <c r="BR110" i="155" s="1"/>
  <c r="BU110" i="155" s="1"/>
  <c r="BK111" i="155"/>
  <c r="BN107" i="152"/>
  <c r="BP107" i="152" s="1"/>
  <c r="BL107" i="152"/>
  <c r="BJ108" i="152"/>
  <c r="BO106" i="152"/>
  <c r="BQ106" i="152" s="1"/>
  <c r="CA14" i="151"/>
  <c r="BZ14" i="151"/>
  <c r="S57" i="20"/>
  <c r="V57" i="20"/>
  <c r="R57" i="20"/>
  <c r="T56" i="20"/>
  <c r="O58" i="20"/>
  <c r="X58" i="20" s="1" a="1"/>
  <c r="X58" i="20" s="1"/>
  <c r="Q59" i="20"/>
  <c r="W59" i="20" s="1"/>
  <c r="U57" i="20"/>
  <c r="P57" i="20"/>
  <c r="U56" i="20"/>
  <c r="BO110" i="155" l="1"/>
  <c r="BQ110" i="155" s="1"/>
  <c r="BK112" i="155"/>
  <c r="CQ111" i="155" a="1"/>
  <c r="CQ111" i="155" s="1"/>
  <c r="CS111" i="155" s="1"/>
  <c r="BR111" i="155" a="1"/>
  <c r="BR111" i="155" s="1"/>
  <c r="BU111" i="155" s="1"/>
  <c r="BJ112" i="155"/>
  <c r="BN111" i="155"/>
  <c r="BP111" i="155" s="1"/>
  <c r="BL111" i="155"/>
  <c r="BJ109" i="152"/>
  <c r="BN108" i="152"/>
  <c r="BP108" i="152" s="1"/>
  <c r="BL108" i="152"/>
  <c r="BO107" i="152"/>
  <c r="BQ107" i="152" s="1"/>
  <c r="CB14" i="151"/>
  <c r="V58" i="20"/>
  <c r="S58" i="20"/>
  <c r="T57" i="20"/>
  <c r="R58" i="20"/>
  <c r="P58" i="20"/>
  <c r="O59" i="20"/>
  <c r="X59" i="20" s="1" a="1"/>
  <c r="X59" i="20" s="1"/>
  <c r="BO111" i="155" l="1"/>
  <c r="BQ111" i="155" s="1"/>
  <c r="BL112" i="155"/>
  <c r="BN112" i="155"/>
  <c r="BP112" i="155" s="1"/>
  <c r="BJ113" i="155"/>
  <c r="CQ112" i="155" a="1"/>
  <c r="CQ112" i="155" s="1"/>
  <c r="CS112" i="155" s="1"/>
  <c r="BR112" i="155" a="1"/>
  <c r="BR112" i="155" s="1"/>
  <c r="BU112" i="155" s="1"/>
  <c r="BK113" i="155"/>
  <c r="BO108" i="152"/>
  <c r="BQ108" i="152" s="1"/>
  <c r="BN109" i="152"/>
  <c r="BP109" i="152" s="1"/>
  <c r="BJ110" i="152"/>
  <c r="BL109" i="152"/>
  <c r="V59" i="20"/>
  <c r="S59" i="20"/>
  <c r="R59" i="20"/>
  <c r="Q60" i="20"/>
  <c r="W60" i="20" s="1"/>
  <c r="U58" i="20"/>
  <c r="T58" i="20"/>
  <c r="U59" i="20"/>
  <c r="P59" i="20"/>
  <c r="O60" i="20"/>
  <c r="BN113" i="155" l="1"/>
  <c r="BP113" i="155" s="1"/>
  <c r="BL113" i="155"/>
  <c r="CQ113" i="155" a="1"/>
  <c r="CQ113" i="155" s="1"/>
  <c r="CS113" i="155" s="1"/>
  <c r="BR113" i="155" a="1"/>
  <c r="BR113" i="155" s="1"/>
  <c r="BU113" i="155" s="1"/>
  <c r="BO112" i="155"/>
  <c r="BQ112" i="155" s="1"/>
  <c r="BO109" i="152"/>
  <c r="BQ109" i="152" s="1"/>
  <c r="BJ111" i="152"/>
  <c r="BL110" i="152"/>
  <c r="BN110" i="152"/>
  <c r="BP110" i="152" s="1"/>
  <c r="X60" i="20" a="1"/>
  <c r="X60" i="20" s="1"/>
  <c r="V60" i="20"/>
  <c r="S60" i="20"/>
  <c r="T60" i="20" s="1"/>
  <c r="R60" i="20"/>
  <c r="Q61" i="20"/>
  <c r="W61" i="20" s="1"/>
  <c r="T59" i="20"/>
  <c r="U60" i="20"/>
  <c r="P60" i="20"/>
  <c r="O61" i="20"/>
  <c r="BO113" i="155" l="1"/>
  <c r="BQ113" i="155" s="1"/>
  <c r="BO110" i="152"/>
  <c r="BQ110" i="152" s="1"/>
  <c r="BN111" i="152"/>
  <c r="BP111" i="152" s="1"/>
  <c r="BJ112" i="152"/>
  <c r="BL111" i="152"/>
  <c r="X61" i="20" a="1"/>
  <c r="X61" i="20" s="1"/>
  <c r="S61" i="20"/>
  <c r="V61" i="20"/>
  <c r="R61" i="20"/>
  <c r="Q62" i="20"/>
  <c r="W62" i="20" s="1"/>
  <c r="O62" i="20"/>
  <c r="P61" i="20"/>
  <c r="U61" i="20"/>
  <c r="BO111" i="152" l="1"/>
  <c r="BQ111" i="152" s="1"/>
  <c r="BN112" i="152"/>
  <c r="BP112" i="152" s="1"/>
  <c r="BJ113" i="152"/>
  <c r="BL112" i="152"/>
  <c r="X62" i="20" a="1"/>
  <c r="X62" i="20" s="1"/>
  <c r="S62" i="20"/>
  <c r="V62" i="20"/>
  <c r="R62" i="20"/>
  <c r="Q63" i="20"/>
  <c r="W63" i="20" s="1"/>
  <c r="T61" i="20"/>
  <c r="U62" i="20"/>
  <c r="P62" i="20"/>
  <c r="O63" i="20"/>
  <c r="BO112" i="152" l="1"/>
  <c r="BQ112" i="152" s="1"/>
  <c r="BL113" i="152"/>
  <c r="BN113" i="152"/>
  <c r="BP113" i="152" s="1"/>
  <c r="X63" i="20" a="1"/>
  <c r="X63" i="20" s="1"/>
  <c r="S63" i="20"/>
  <c r="V63" i="20"/>
  <c r="R63" i="20"/>
  <c r="Q64" i="20"/>
  <c r="W64" i="20" s="1"/>
  <c r="T62" i="20"/>
  <c r="T63" i="20"/>
  <c r="O64" i="20"/>
  <c r="P63" i="20"/>
  <c r="U63" i="20"/>
  <c r="BO113" i="152" l="1"/>
  <c r="BQ113" i="152" s="1"/>
  <c r="X64" i="20" a="1"/>
  <c r="X64" i="20" s="1"/>
  <c r="S64" i="20"/>
  <c r="V64" i="20"/>
  <c r="R64" i="20"/>
  <c r="Q65" i="20"/>
  <c r="W65" i="20" s="1"/>
  <c r="T64" i="20"/>
  <c r="O65" i="20"/>
  <c r="U64" i="20"/>
  <c r="P64" i="20"/>
  <c r="X65" i="20" l="1" a="1"/>
  <c r="X65" i="20" s="1"/>
  <c r="V65" i="20"/>
  <c r="S65" i="20"/>
  <c r="R65" i="20"/>
  <c r="Q66" i="20"/>
  <c r="W66" i="20" s="1"/>
  <c r="U65" i="20"/>
  <c r="P65" i="20"/>
  <c r="O66" i="20"/>
  <c r="T65" i="20"/>
  <c r="Q67" i="20"/>
  <c r="X66" i="20" l="1" a="1"/>
  <c r="X66" i="20" s="1"/>
  <c r="S66" i="20"/>
  <c r="V66" i="20"/>
  <c r="R68" i="20"/>
  <c r="W67" i="20"/>
  <c r="R66" i="20"/>
  <c r="R67" i="20"/>
  <c r="P66" i="20"/>
  <c r="U66" i="20"/>
  <c r="O67" i="20"/>
  <c r="X67" i="20" s="1" a="1"/>
  <c r="X67" i="20" s="1"/>
  <c r="T66" i="20"/>
  <c r="P68" i="20" l="1"/>
  <c r="S67" i="20"/>
  <c r="T68" i="20" s="1"/>
  <c r="V67" i="20"/>
  <c r="U67" i="20"/>
  <c r="P67" i="20"/>
  <c r="T67" i="20"/>
  <c r="S23" i="1" l="1"/>
  <c r="T23" i="1" s="1"/>
  <c r="T22" i="1"/>
  <c r="S24" i="1" l="1"/>
  <c r="T24" i="1" s="1"/>
  <c r="S25" i="1" l="1"/>
  <c r="S26" i="1" s="1"/>
  <c r="Z630" i="20"/>
  <c r="Z421" i="20"/>
  <c r="Z402" i="20"/>
  <c r="Z383" i="20"/>
  <c r="Z364" i="20"/>
  <c r="Z345" i="20"/>
  <c r="Z326" i="20"/>
  <c r="Z307" i="20"/>
  <c r="Z288" i="20"/>
  <c r="Z269" i="20"/>
  <c r="Z250" i="20"/>
  <c r="Z231" i="20"/>
  <c r="Z212" i="20"/>
  <c r="Z193" i="20"/>
  <c r="Z174" i="20"/>
  <c r="Z155" i="20"/>
  <c r="Z136" i="20"/>
  <c r="Z117" i="20"/>
  <c r="Z649" i="20"/>
  <c r="T25" i="1" l="1"/>
  <c r="S27" i="1"/>
  <c r="T26" i="1"/>
  <c r="T27" i="1" l="1"/>
  <c r="S28" i="1"/>
  <c r="T28" i="1" l="1"/>
  <c r="S29" i="1"/>
  <c r="T29" i="1" s="1"/>
  <c r="AL24" i="1"/>
  <c r="AE23" i="1" l="1"/>
  <c r="AE22" i="1"/>
  <c r="AE21" i="1"/>
  <c r="AE20" i="1"/>
  <c r="AE19" i="1"/>
  <c r="AD23" i="1"/>
  <c r="AD22" i="1"/>
  <c r="AD21" i="1"/>
  <c r="AD20" i="1"/>
  <c r="AD19" i="1"/>
  <c r="Z29" i="1"/>
  <c r="Y29" i="1"/>
  <c r="X29" i="1"/>
  <c r="W29" i="1"/>
  <c r="AE24" i="1" l="1"/>
  <c r="AD24" i="1"/>
  <c r="AG22" i="1"/>
  <c r="AH22" i="1" s="1"/>
  <c r="AG23" i="1"/>
  <c r="AH23" i="1" s="1"/>
  <c r="AG21" i="1"/>
  <c r="AH21" i="1" s="1"/>
  <c r="AG20" i="1"/>
  <c r="AH20" i="1" s="1"/>
  <c r="AG19" i="1"/>
  <c r="AH19" i="1" s="1"/>
  <c r="AM7" i="1" l="1"/>
  <c r="AM5" i="1"/>
  <c r="AM4" i="1"/>
  <c r="AM9" i="1" s="1"/>
  <c r="AM6" i="1"/>
  <c r="AM8" i="1"/>
  <c r="AF24" i="1"/>
  <c r="AF23" i="1"/>
  <c r="AF22" i="1"/>
  <c r="AF21" i="1"/>
  <c r="AF19" i="1"/>
  <c r="AF20" i="1"/>
  <c r="AG24" i="1"/>
  <c r="AH24" i="1" s="1"/>
  <c r="AM19" i="1"/>
  <c r="AP26" i="1" s="1"/>
  <c r="AK22" i="1"/>
  <c r="AM29" i="1" s="1"/>
  <c r="AK20" i="1"/>
  <c r="AM27" i="1" s="1"/>
  <c r="AM23" i="1"/>
  <c r="AP30" i="1" s="1"/>
  <c r="AK19" i="1"/>
  <c r="AM26" i="1" s="1"/>
  <c r="AM21" i="1"/>
  <c r="AP28" i="1" s="1"/>
  <c r="AM20" i="1"/>
  <c r="AP27" i="1" s="1"/>
  <c r="AK23" i="1"/>
  <c r="AM30" i="1" s="1"/>
  <c r="AM22" i="1"/>
  <c r="AP29" i="1" s="1"/>
  <c r="AK21" i="1"/>
  <c r="AM28" i="1" s="1"/>
  <c r="AO20" i="1" l="1"/>
  <c r="AO22" i="1"/>
  <c r="AO21" i="1"/>
  <c r="AO23" i="1"/>
  <c r="AK24" i="1"/>
  <c r="AO19" i="1"/>
  <c r="AM24" i="1"/>
  <c r="S18" i="1" l="1"/>
  <c r="B17" i="1" l="1"/>
  <c r="B21" i="1" l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19" i="1" l="1"/>
  <c r="C32" i="1"/>
  <c r="H32" i="1" s="1"/>
  <c r="C48" i="1"/>
  <c r="H48" i="1" s="1"/>
  <c r="C25" i="1"/>
  <c r="H25" i="1" s="1"/>
  <c r="C29" i="1"/>
  <c r="H29" i="1" s="1"/>
  <c r="C30" i="1"/>
  <c r="H30" i="1" s="1"/>
  <c r="C28" i="1"/>
  <c r="H28" i="1" s="1"/>
  <c r="C27" i="1"/>
  <c r="H27" i="1" s="1"/>
  <c r="C40" i="1"/>
  <c r="H40" i="1" s="1"/>
  <c r="C44" i="1"/>
  <c r="H44" i="1" s="1"/>
  <c r="C34" i="1"/>
  <c r="H34" i="1" s="1"/>
  <c r="C22" i="1"/>
  <c r="H22" i="1" s="1"/>
  <c r="C23" i="1"/>
  <c r="H23" i="1" s="1"/>
  <c r="C31" i="1"/>
  <c r="H31" i="1" s="1"/>
  <c r="C35" i="1"/>
  <c r="H35" i="1" s="1"/>
  <c r="C36" i="1"/>
  <c r="H36" i="1" s="1"/>
  <c r="C37" i="1"/>
  <c r="H37" i="1" s="1"/>
  <c r="C24" i="1"/>
  <c r="H24" i="1" s="1"/>
  <c r="C26" i="1"/>
  <c r="H26" i="1" s="1"/>
  <c r="C33" i="1"/>
  <c r="H33" i="1" s="1"/>
  <c r="C38" i="1"/>
  <c r="H38" i="1" s="1"/>
  <c r="C39" i="1"/>
  <c r="H39" i="1" s="1"/>
  <c r="C41" i="1"/>
  <c r="H41" i="1" s="1"/>
  <c r="C42" i="1"/>
  <c r="H42" i="1" s="1"/>
  <c r="C45" i="1"/>
  <c r="H45" i="1" s="1"/>
  <c r="C43" i="1"/>
  <c r="H43" i="1" s="1"/>
  <c r="C47" i="1"/>
  <c r="H47" i="1" s="1"/>
  <c r="C46" i="1"/>
  <c r="H46" i="1" s="1"/>
  <c r="C49" i="1"/>
  <c r="H49" i="1" s="1"/>
  <c r="C50" i="1"/>
  <c r="H50" i="1" s="1"/>
  <c r="C51" i="1"/>
  <c r="H51" i="1" s="1"/>
  <c r="H19" i="1" l="1"/>
  <c r="I59" i="1"/>
  <c r="I61" i="1"/>
  <c r="I60" i="1"/>
  <c r="I28" i="1"/>
  <c r="I27" i="1"/>
  <c r="I58" i="1"/>
  <c r="I26" i="1"/>
  <c r="I25" i="1"/>
  <c r="I24" i="1"/>
  <c r="I55" i="1"/>
  <c r="I23" i="1"/>
  <c r="I54" i="1"/>
  <c r="I37" i="1"/>
  <c r="I31" i="1"/>
  <c r="I22" i="1"/>
  <c r="I48" i="1"/>
  <c r="I42" i="1"/>
  <c r="I39" i="1"/>
  <c r="I29" i="1"/>
  <c r="I47" i="1"/>
  <c r="I57" i="1"/>
  <c r="I35" i="1"/>
  <c r="I56" i="1"/>
  <c r="I32" i="1"/>
  <c r="I44" i="1"/>
  <c r="I43" i="1"/>
  <c r="I53" i="1"/>
  <c r="I52" i="1"/>
  <c r="I45" i="1"/>
  <c r="I40" i="1"/>
  <c r="I33" i="1"/>
  <c r="I51" i="1"/>
  <c r="I38" i="1"/>
  <c r="I30" i="1"/>
  <c r="I50" i="1"/>
  <c r="I49" i="1"/>
  <c r="I46" i="1"/>
  <c r="I36" i="1"/>
  <c r="I41" i="1"/>
  <c r="I3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<sst xmlns="http://schemas.openxmlformats.org/spreadsheetml/2006/main" count="2900" uniqueCount="186">
  <si>
    <t>Grupo</t>
  </si>
  <si>
    <t>Edad</t>
  </si>
  <si>
    <t>Día</t>
  </si>
  <si>
    <t>Sanos</t>
  </si>
  <si>
    <t>Curados</t>
  </si>
  <si>
    <t>Muertos</t>
  </si>
  <si>
    <t>Distancia</t>
  </si>
  <si>
    <t>Encuentros</t>
  </si>
  <si>
    <t>Altas diarias</t>
  </si>
  <si>
    <t>DiasInfec</t>
  </si>
  <si>
    <t>R0</t>
  </si>
  <si>
    <t>Variaciones</t>
  </si>
  <si>
    <t>Cur</t>
  </si>
  <si>
    <t>Mtos</t>
  </si>
  <si>
    <t xml:space="preserve"> Desinmuniz </t>
  </si>
  <si>
    <t>Importados</t>
  </si>
  <si>
    <t>Afectados</t>
  </si>
  <si>
    <t>Mtos/Afec.</t>
  </si>
  <si>
    <t>n</t>
  </si>
  <si>
    <t>a</t>
  </si>
  <si>
    <t>pot</t>
  </si>
  <si>
    <t>x</t>
  </si>
  <si>
    <t>yp</t>
  </si>
  <si>
    <t>suma Yp =</t>
  </si>
  <si>
    <t>Y</t>
  </si>
  <si>
    <t>Clusters</t>
  </si>
  <si>
    <t>Infectados</t>
  </si>
  <si>
    <t>0 a 9</t>
  </si>
  <si>
    <t>10 a 19</t>
  </si>
  <si>
    <t>30 a 39</t>
  </si>
  <si>
    <t>40 a 49</t>
  </si>
  <si>
    <t>50 a 59</t>
  </si>
  <si>
    <t>60 a 69</t>
  </si>
  <si>
    <t>70 a 79</t>
  </si>
  <si>
    <t>% Muerte</t>
  </si>
  <si>
    <t>% Curación</t>
  </si>
  <si>
    <t>Mas de 70</t>
  </si>
  <si>
    <t>20 a 59</t>
  </si>
  <si>
    <t>% INE</t>
  </si>
  <si>
    <t>Contagio/INE</t>
  </si>
  <si>
    <t>Des</t>
  </si>
  <si>
    <t>Inf</t>
  </si>
  <si>
    <t>Días</t>
  </si>
  <si>
    <t>Infectado</t>
  </si>
  <si>
    <t>Probabilidad</t>
  </si>
  <si>
    <t>nene</t>
  </si>
  <si>
    <t>menor</t>
  </si>
  <si>
    <t>adulto</t>
  </si>
  <si>
    <t>jubilado</t>
  </si>
  <si>
    <t>mayor</t>
  </si>
  <si>
    <t>Altas</t>
  </si>
  <si>
    <t>diarias</t>
  </si>
  <si>
    <t>Fecha</t>
  </si>
  <si>
    <t xml:space="preserve">Casos </t>
  </si>
  <si>
    <t>Hospitalizados</t>
  </si>
  <si>
    <t>UCI</t>
  </si>
  <si>
    <t>Fallecidos</t>
  </si>
  <si>
    <t>AN</t>
  </si>
  <si>
    <t>AR</t>
  </si>
  <si>
    <t>AS</t>
  </si>
  <si>
    <t>IB</t>
  </si>
  <si>
    <t>CN</t>
  </si>
  <si>
    <t>CB</t>
  </si>
  <si>
    <t>CM</t>
  </si>
  <si>
    <t>CL</t>
  </si>
  <si>
    <t>CT</t>
  </si>
  <si>
    <t>CE</t>
  </si>
  <si>
    <t>VC</t>
  </si>
  <si>
    <t>EX</t>
  </si>
  <si>
    <t>GA</t>
  </si>
  <si>
    <t>MD</t>
  </si>
  <si>
    <t>MC</t>
  </si>
  <si>
    <t>NC</t>
  </si>
  <si>
    <t>PV</t>
  </si>
  <si>
    <t>RI</t>
  </si>
  <si>
    <t>&lt;2</t>
  </si>
  <si>
    <t>2 a 4</t>
  </si>
  <si>
    <t>5 a 14</t>
  </si>
  <si>
    <t>15 a 29</t>
  </si>
  <si>
    <t>&gt;=80</t>
  </si>
  <si>
    <t>Casos</t>
  </si>
  <si>
    <t>Cercanias</t>
  </si>
  <si>
    <t>Enfermos</t>
  </si>
  <si>
    <t>% Población</t>
  </si>
  <si>
    <t>Pob INE</t>
  </si>
  <si>
    <t>Infectada</t>
  </si>
  <si>
    <t>Contagio</t>
  </si>
  <si>
    <t>habitantes</t>
  </si>
  <si>
    <t>Super. Km2</t>
  </si>
  <si>
    <t>radio en m</t>
  </si>
  <si>
    <t>alcala de henares</t>
  </si>
  <si>
    <t>prueba</t>
  </si>
  <si>
    <t>Hospital</t>
  </si>
  <si>
    <t>Sanidad</t>
  </si>
  <si>
    <t>Modelo</t>
  </si>
  <si>
    <t>Diferencias</t>
  </si>
  <si>
    <t>SEC</t>
  </si>
  <si>
    <t>Indice</t>
  </si>
  <si>
    <t>Desplazado</t>
  </si>
  <si>
    <t>Modelo * b</t>
  </si>
  <si>
    <t>b</t>
  </si>
  <si>
    <t>Escala</t>
  </si>
  <si>
    <t>Desplazamiento</t>
  </si>
  <si>
    <t>Hasta</t>
  </si>
  <si>
    <t>Máximo</t>
  </si>
  <si>
    <t>EC</t>
  </si>
  <si>
    <t>SEC/N</t>
  </si>
  <si>
    <t>N</t>
  </si>
  <si>
    <t>Desde</t>
  </si>
  <si>
    <t>Movilidad</t>
  </si>
  <si>
    <t>Número de individuos</t>
  </si>
  <si>
    <t>Probabilidad base de REcontagio</t>
  </si>
  <si>
    <t>Días de carencia para contagiar</t>
  </si>
  <si>
    <t>Días de incubación</t>
  </si>
  <si>
    <t>Probabilidad de hospitalización</t>
  </si>
  <si>
    <t>Probabilidad contagio ambiental</t>
  </si>
  <si>
    <t>Número de focos iniciales</t>
  </si>
  <si>
    <t>Radio de contacto</t>
  </si>
  <si>
    <t>Longitud media 10 pasos</t>
  </si>
  <si>
    <t>Número clusters generados</t>
  </si>
  <si>
    <t>Probabilidad base de contagio de proximidad</t>
  </si>
  <si>
    <t>Probabilidad de enfermar tras la incubación</t>
  </si>
  <si>
    <t>Radio de la población</t>
  </si>
  <si>
    <t>Simulaciones promediadas</t>
  </si>
  <si>
    <t>Reducción de la probabilidad de contagiar de los enfermos al</t>
  </si>
  <si>
    <t>Reducción de la probabilidad de contagiar de los hospitalizados al</t>
  </si>
  <si>
    <t>Potencia de la ecuación de probabilidad de finalizar la infección</t>
  </si>
  <si>
    <t>Probabilidad de contagio en clúster</t>
  </si>
  <si>
    <t>ML</t>
  </si>
  <si>
    <t>Sintomáticos</t>
  </si>
  <si>
    <t>Falta</t>
  </si>
  <si>
    <t>Fin</t>
  </si>
  <si>
    <t>Modelo calibrado</t>
  </si>
  <si>
    <t>Al pico</t>
  </si>
  <si>
    <t>CCAA</t>
  </si>
  <si>
    <t>Fin Enferme.</t>
  </si>
  <si>
    <t>Porcentajes de población total</t>
  </si>
  <si>
    <t>Porcentajes de población visible</t>
  </si>
  <si>
    <t>Altas /</t>
  </si>
  <si>
    <t>Muertes</t>
  </si>
  <si>
    <t>CNE</t>
  </si>
  <si>
    <t>Ajustado</t>
  </si>
  <si>
    <t>Normal</t>
  </si>
  <si>
    <t>m1</t>
  </si>
  <si>
    <t>m2</t>
  </si>
  <si>
    <t>Pasos</t>
  </si>
  <si>
    <t>---</t>
  </si>
  <si>
    <t>----------</t>
  </si>
  <si>
    <t>Desinmuniz</t>
  </si>
  <si>
    <t>Indirectos</t>
  </si>
  <si>
    <t>Hospitaliz</t>
  </si>
  <si>
    <t>Tip</t>
  </si>
  <si>
    <t>o 1</t>
  </si>
  <si>
    <t>o 2</t>
  </si>
  <si>
    <t>o 3</t>
  </si>
  <si>
    <t>o 4</t>
  </si>
  <si>
    <t>Fallecidos /</t>
  </si>
  <si>
    <t>Decalaje</t>
  </si>
  <si>
    <t>Origen</t>
  </si>
  <si>
    <t>% Muertos</t>
  </si>
  <si>
    <t>Fin /</t>
  </si>
  <si>
    <t>Curados /</t>
  </si>
  <si>
    <t>Casos - n</t>
  </si>
  <si>
    <t>- n</t>
  </si>
  <si>
    <t>Odds</t>
  </si>
  <si>
    <t>T.Afect.</t>
  </si>
  <si>
    <t>%</t>
  </si>
  <si>
    <t>% Factor B</t>
  </si>
  <si>
    <t>Individuos</t>
  </si>
  <si>
    <t>Min</t>
  </si>
  <si>
    <t>Max</t>
  </si>
  <si>
    <t>Gravedad</t>
  </si>
  <si>
    <t>Duración</t>
  </si>
  <si>
    <t>Curación</t>
  </si>
  <si>
    <t>clusters</t>
  </si>
  <si>
    <t>cluster</t>
  </si>
  <si>
    <t>Num. Pasos</t>
  </si>
  <si>
    <t>FECHA</t>
  </si>
  <si>
    <t>CASOS</t>
  </si>
  <si>
    <t>Recuperados</t>
  </si>
  <si>
    <t>PCR+</t>
  </si>
  <si>
    <t>TestAc+</t>
  </si>
  <si>
    <t>Total</t>
  </si>
  <si>
    <t>YP+YP</t>
  </si>
  <si>
    <t>Informe 27. 30 de abril</t>
  </si>
  <si>
    <t>Informe 20. 3 de abril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</si>
</sst>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-* #,##0.00_-;\-* #,##0.00_-;_-* &quot;-&quot;??_-;_-@_-"/>
    <numFmt numFmtId="164" formatCode="0.0"/>
    <numFmt numFmtId="165" formatCode="#,##0.0"/>
    <numFmt numFmtId="166" formatCode="0.000%"/>
    <numFmt numFmtId="167" formatCode="0.0%"/>
    <numFmt numFmtId="168" formatCode="0.0000"/>
    <numFmt numFmtId="169" formatCode="0.000000000"/>
    <numFmt numFmtId="170" formatCode="0.0000E+00"/>
    <numFmt numFmtId="171" formatCode="0.000"/>
    <numFmt numFmtId="172" formatCode="_-* #,##0_-;\-* #,##0_-;_-* &quot;-&quot;??_-;_-@_-"/>
  </numFmts>
  <fonts count="3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8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b/>
      <sz val="11"/>
      <color theme="1" tint="0.499984740745262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11"/>
      <color theme="9"/>
      <name val="Calibri"/>
      <family val="2"/>
      <scheme val="minor"/>
    </font>
    <font>
      <sz val="7"/>
      <color rgb="FF24292E"/>
      <name val="Segoe UI"/>
      <family val="2"/>
    </font>
    <font>
      <sz val="11"/>
      <color theme="4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6F8FA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DFE2E5"/>
      </left>
      <right style="medium">
        <color rgb="FFDFE2E5"/>
      </right>
      <top style="medium">
        <color rgb="FFDFE2E5"/>
      </top>
      <bottom style="medium">
        <color rgb="FFDFE2E5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4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3" applyNumberFormat="0" applyFill="0" applyAlignment="0" applyProtection="0"/>
    <xf numFmtId="0" fontId="5" fillId="0" borderId="4" applyNumberFormat="0" applyFill="0" applyAlignment="0" applyProtection="0"/>
    <xf numFmtId="0" fontId="6" fillId="0" borderId="5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5" borderId="6" applyNumberFormat="0" applyAlignment="0" applyProtection="0"/>
    <xf numFmtId="0" fontId="10" fillId="6" borderId="7" applyNumberFormat="0" applyAlignment="0" applyProtection="0"/>
    <xf numFmtId="0" fontId="11" fillId="6" borderId="6" applyNumberFormat="0" applyAlignment="0" applyProtection="0"/>
    <xf numFmtId="0" fontId="12" fillId="0" borderId="8" applyNumberFormat="0" applyFill="0" applyAlignment="0" applyProtection="0"/>
    <xf numFmtId="0" fontId="13" fillId="7" borderId="9" applyNumberFormat="0" applyAlignment="0" applyProtection="0"/>
    <xf numFmtId="0" fontId="14" fillId="0" borderId="0" applyNumberFormat="0" applyFill="0" applyBorder="0" applyAlignment="0" applyProtection="0"/>
    <xf numFmtId="0" fontId="2" fillId="8" borderId="10" applyNumberFormat="0" applyFont="0" applyAlignment="0" applyProtection="0"/>
    <xf numFmtId="0" fontId="15" fillId="0" borderId="0" applyNumberFormat="0" applyFill="0" applyBorder="0" applyAlignment="0" applyProtection="0"/>
    <xf numFmtId="0" fontId="1" fillId="0" borderId="11" applyNumberFormat="0" applyFill="0" applyAlignment="0" applyProtection="0"/>
    <xf numFmtId="0" fontId="16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6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6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6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6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6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4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43" fontId="2" fillId="0" borderId="0" applyFont="0" applyFill="0" applyBorder="0" applyAlignment="0" applyProtection="0"/>
  </cellStyleXfs>
  <cellXfs count="165">
    <xf numFmtId="0" fontId="0" fillId="0" borderId="0" xfId="0"/>
    <xf numFmtId="3" fontId="0" fillId="0" borderId="0" xfId="0" applyNumberFormat="1"/>
    <xf numFmtId="2" fontId="1" fillId="0" borderId="1" xfId="0" applyNumberFormat="1" applyFont="1" applyBorder="1" applyAlignment="1">
      <alignment horizontal="center"/>
    </xf>
    <xf numFmtId="3" fontId="0" fillId="0" borderId="0" xfId="0" quotePrefix="1" applyNumberFormat="1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0" fontId="0" fillId="0" borderId="0" xfId="0"/>
    <xf numFmtId="14" fontId="0" fillId="0" borderId="0" xfId="0" applyNumberFormat="1"/>
    <xf numFmtId="166" fontId="0" fillId="0" borderId="0" xfId="0" applyNumberFormat="1"/>
    <xf numFmtId="168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0" xfId="0" applyFont="1"/>
    <xf numFmtId="168" fontId="1" fillId="0" borderId="1" xfId="0" applyNumberFormat="1" applyFont="1" applyBorder="1" applyAlignment="1">
      <alignment horizontal="center"/>
    </xf>
    <xf numFmtId="169" fontId="0" fillId="0" borderId="0" xfId="0" applyNumberFormat="1"/>
    <xf numFmtId="0" fontId="0" fillId="0" borderId="1" xfId="0" applyBorder="1"/>
    <xf numFmtId="170" fontId="0" fillId="0" borderId="0" xfId="0" applyNumberFormat="1"/>
    <xf numFmtId="0" fontId="1" fillId="0" borderId="0" xfId="0" applyFont="1" applyAlignment="1">
      <alignment horizontal="right"/>
    </xf>
    <xf numFmtId="10" fontId="0" fillId="0" borderId="0" xfId="1" applyNumberFormat="1" applyFont="1"/>
    <xf numFmtId="10" fontId="0" fillId="0" borderId="1" xfId="1" applyNumberFormat="1" applyFont="1" applyBorder="1"/>
    <xf numFmtId="3" fontId="0" fillId="0" borderId="1" xfId="0" applyNumberFormat="1" applyBorder="1"/>
    <xf numFmtId="10" fontId="1" fillId="0" borderId="0" xfId="1" applyNumberFormat="1" applyFont="1"/>
    <xf numFmtId="167" fontId="0" fillId="0" borderId="0" xfId="1" applyNumberFormat="1" applyFont="1"/>
    <xf numFmtId="0" fontId="1" fillId="0" borderId="1" xfId="0" applyFont="1" applyFill="1" applyBorder="1" applyAlignment="1">
      <alignment horizontal="center"/>
    </xf>
    <xf numFmtId="9" fontId="0" fillId="0" borderId="0" xfId="0" applyNumberFormat="1"/>
    <xf numFmtId="9" fontId="0" fillId="0" borderId="1" xfId="0" applyNumberFormat="1" applyBorder="1"/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9" fontId="0" fillId="0" borderId="0" xfId="1" applyFont="1"/>
    <xf numFmtId="0" fontId="0" fillId="0" borderId="0" xfId="0" applyAlignment="1">
      <alignment horizontal="center"/>
    </xf>
    <xf numFmtId="0" fontId="0" fillId="0" borderId="2" xfId="0" applyBorder="1"/>
    <xf numFmtId="167" fontId="1" fillId="0" borderId="2" xfId="1" applyNumberFormat="1" applyFont="1" applyBorder="1"/>
    <xf numFmtId="0" fontId="1" fillId="0" borderId="1" xfId="0" applyFont="1" applyBorder="1"/>
    <xf numFmtId="2" fontId="19" fillId="0" borderId="1" xfId="0" applyNumberFormat="1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Border="1" applyAlignment="1">
      <alignment horizontal="center"/>
    </xf>
    <xf numFmtId="3" fontId="20" fillId="0" borderId="0" xfId="0" applyNumberFormat="1" applyFont="1"/>
    <xf numFmtId="3" fontId="1" fillId="0" borderId="0" xfId="0" applyNumberFormat="1" applyFont="1"/>
    <xf numFmtId="49" fontId="0" fillId="0" borderId="0" xfId="0" applyNumberFormat="1"/>
    <xf numFmtId="3" fontId="0" fillId="0" borderId="0" xfId="1" applyNumberFormat="1" applyFont="1"/>
    <xf numFmtId="0" fontId="1" fillId="0" borderId="1" xfId="0" applyFont="1" applyBorder="1" applyAlignment="1">
      <alignment horizontal="center"/>
    </xf>
    <xf numFmtId="171" fontId="0" fillId="0" borderId="0" xfId="0" applyNumberFormat="1"/>
    <xf numFmtId="0" fontId="18" fillId="0" borderId="0" xfId="0" applyFont="1"/>
    <xf numFmtId="3" fontId="23" fillId="0" borderId="0" xfId="0" applyNumberFormat="1" applyFont="1"/>
    <xf numFmtId="3" fontId="22" fillId="0" borderId="1" xfId="0" applyNumberFormat="1" applyFont="1" applyBorder="1" applyAlignment="1">
      <alignment horizontal="center"/>
    </xf>
    <xf numFmtId="3" fontId="22" fillId="0" borderId="0" xfId="0" applyNumberFormat="1" applyFont="1" applyAlignment="1">
      <alignment horizontal="center"/>
    </xf>
    <xf numFmtId="3" fontId="24" fillId="0" borderId="0" xfId="0" applyNumberFormat="1" applyFont="1"/>
    <xf numFmtId="3" fontId="25" fillId="0" borderId="0" xfId="0" applyNumberFormat="1" applyFont="1"/>
    <xf numFmtId="3" fontId="26" fillId="0" borderId="1" xfId="0" applyNumberFormat="1" applyFont="1" applyBorder="1" applyAlignment="1">
      <alignment horizontal="center"/>
    </xf>
    <xf numFmtId="3" fontId="22" fillId="0" borderId="1" xfId="0" applyNumberFormat="1" applyFont="1" applyFill="1" applyBorder="1" applyAlignment="1">
      <alignment horizontal="center"/>
    </xf>
    <xf numFmtId="3" fontId="22" fillId="0" borderId="0" xfId="0" applyNumberFormat="1" applyFont="1"/>
    <xf numFmtId="3" fontId="18" fillId="0" borderId="0" xfId="0" quotePrefix="1" applyNumberFormat="1" applyFont="1" applyBorder="1" applyAlignment="1">
      <alignment horizontal="center"/>
    </xf>
    <xf numFmtId="9" fontId="27" fillId="0" borderId="0" xfId="1" applyNumberFormat="1" applyFont="1"/>
    <xf numFmtId="9" fontId="27" fillId="0" borderId="1" xfId="1" applyNumberFormat="1" applyFont="1" applyBorder="1"/>
    <xf numFmtId="164" fontId="22" fillId="0" borderId="1" xfId="0" applyNumberFormat="1" applyFont="1" applyFill="1" applyBorder="1" applyAlignment="1">
      <alignment horizontal="center"/>
    </xf>
    <xf numFmtId="164" fontId="22" fillId="0" borderId="0" xfId="0" applyNumberFormat="1" applyFont="1"/>
    <xf numFmtId="3" fontId="21" fillId="0" borderId="1" xfId="0" applyNumberFormat="1" applyFont="1" applyBorder="1" applyAlignment="1"/>
    <xf numFmtId="165" fontId="28" fillId="0" borderId="0" xfId="0" applyNumberFormat="1" applyFont="1"/>
    <xf numFmtId="165" fontId="29" fillId="0" borderId="1" xfId="0" applyNumberFormat="1" applyFont="1" applyBorder="1" applyAlignment="1">
      <alignment horizontal="center"/>
    </xf>
    <xf numFmtId="165" fontId="28" fillId="0" borderId="0" xfId="0" quotePrefix="1" applyNumberFormat="1" applyFont="1"/>
    <xf numFmtId="164" fontId="28" fillId="0" borderId="0" xfId="0" applyNumberFormat="1" applyFont="1"/>
    <xf numFmtId="164" fontId="20" fillId="0" borderId="0" xfId="0" applyNumberFormat="1" applyFont="1"/>
    <xf numFmtId="164" fontId="21" fillId="0" borderId="1" xfId="0" applyNumberFormat="1" applyFont="1" applyBorder="1" applyAlignment="1">
      <alignment horizontal="center"/>
    </xf>
    <xf numFmtId="164" fontId="29" fillId="0" borderId="1" xfId="0" applyNumberFormat="1" applyFont="1" applyBorder="1" applyAlignment="1">
      <alignment horizontal="center"/>
    </xf>
    <xf numFmtId="164" fontId="0" fillId="0" borderId="0" xfId="0" quotePrefix="1" applyNumberFormat="1"/>
    <xf numFmtId="164" fontId="28" fillId="0" borderId="0" xfId="0" quotePrefix="1" applyNumberFormat="1" applyFont="1"/>
    <xf numFmtId="165" fontId="29" fillId="0" borderId="1" xfId="0" applyNumberFormat="1" applyFont="1" applyBorder="1" applyAlignment="1"/>
    <xf numFmtId="3" fontId="24" fillId="0" borderId="0" xfId="0" applyNumberFormat="1" applyFont="1" applyBorder="1" applyAlignment="1">
      <alignment horizontal="center"/>
    </xf>
    <xf numFmtId="167" fontId="0" fillId="0" borderId="0" xfId="0" applyNumberFormat="1"/>
    <xf numFmtId="0" fontId="1" fillId="0" borderId="1" xfId="0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167" fontId="0" fillId="0" borderId="1" xfId="1" applyNumberFormat="1" applyFont="1" applyBorder="1"/>
    <xf numFmtId="165" fontId="1" fillId="0" borderId="0" xfId="0" applyNumberFormat="1" applyFont="1" applyAlignment="1">
      <alignment horizontal="center"/>
    </xf>
    <xf numFmtId="165" fontId="1" fillId="0" borderId="1" xfId="0" applyNumberFormat="1" applyFont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10" fontId="23" fillId="0" borderId="0" xfId="1" applyNumberFormat="1" applyFont="1"/>
    <xf numFmtId="10" fontId="23" fillId="0" borderId="1" xfId="1" applyNumberFormat="1" applyFont="1" applyBorder="1"/>
    <xf numFmtId="9" fontId="1" fillId="0" borderId="0" xfId="0" applyNumberFormat="1" applyFont="1"/>
    <xf numFmtId="9" fontId="1" fillId="0" borderId="1" xfId="0" applyNumberFormat="1" applyFont="1" applyBorder="1"/>
    <xf numFmtId="9" fontId="22" fillId="0" borderId="0" xfId="1" applyFont="1"/>
    <xf numFmtId="9" fontId="22" fillId="0" borderId="1" xfId="1" applyFont="1" applyBorder="1"/>
    <xf numFmtId="165" fontId="24" fillId="0" borderId="0" xfId="0" applyNumberFormat="1" applyFont="1"/>
    <xf numFmtId="3" fontId="1" fillId="0" borderId="1" xfId="0" applyNumberFormat="1" applyFont="1" applyBorder="1" applyAlignment="1">
      <alignment horizontal="center"/>
    </xf>
    <xf numFmtId="2" fontId="22" fillId="0" borderId="1" xfId="0" applyNumberFormat="1" applyFont="1" applyBorder="1" applyAlignment="1">
      <alignment horizontal="center"/>
    </xf>
    <xf numFmtId="167" fontId="1" fillId="0" borderId="0" xfId="1" applyNumberFormat="1" applyFont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1" fillId="0" borderId="0" xfId="0" applyNumberFormat="1" applyFont="1" applyBorder="1" applyAlignment="1">
      <alignment horizontal="center"/>
    </xf>
    <xf numFmtId="3" fontId="22" fillId="0" borderId="0" xfId="0" applyNumberFormat="1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10" fontId="0" fillId="0" borderId="0" xfId="1" applyNumberFormat="1" applyFont="1" applyFill="1" applyBorder="1"/>
    <xf numFmtId="10" fontId="0" fillId="0" borderId="1" xfId="1" applyNumberFormat="1" applyFont="1" applyFill="1" applyBorder="1"/>
    <xf numFmtId="9" fontId="1" fillId="0" borderId="0" xfId="1" applyFont="1"/>
    <xf numFmtId="9" fontId="0" fillId="0" borderId="1" xfId="1" applyFont="1" applyBorder="1"/>
    <xf numFmtId="0" fontId="0" fillId="0" borderId="0" xfId="0" applyAlignment="1">
      <alignment horizontal="right"/>
    </xf>
    <xf numFmtId="3" fontId="24" fillId="0" borderId="1" xfId="0" applyNumberFormat="1" applyFont="1" applyBorder="1" applyAlignment="1">
      <alignment horizontal="center"/>
    </xf>
    <xf numFmtId="0" fontId="30" fillId="33" borderId="12" xfId="0" applyFont="1" applyFill="1" applyBorder="1" applyAlignment="1">
      <alignment horizontal="left" vertical="center"/>
    </xf>
    <xf numFmtId="0" fontId="30" fillId="34" borderId="12" xfId="0" applyFont="1" applyFill="1" applyBorder="1" applyAlignment="1">
      <alignment horizontal="left" vertical="center"/>
    </xf>
    <xf numFmtId="10" fontId="0" fillId="0" borderId="0" xfId="0" applyNumberFormat="1"/>
    <xf numFmtId="10" fontId="1" fillId="0" borderId="0" xfId="0" applyNumberFormat="1" applyFont="1" applyAlignment="1">
      <alignment horizontal="center"/>
    </xf>
    <xf numFmtId="10" fontId="1" fillId="0" borderId="1" xfId="0" applyNumberFormat="1" applyFont="1" applyBorder="1" applyAlignment="1">
      <alignment horizontal="center"/>
    </xf>
    <xf numFmtId="164" fontId="0" fillId="0" borderId="1" xfId="0" quotePrefix="1" applyNumberFormat="1" applyBorder="1" applyAlignment="1">
      <alignment horizontal="right"/>
    </xf>
    <xf numFmtId="164" fontId="0" fillId="0" borderId="13" xfId="0" quotePrefix="1" applyNumberFormat="1" applyBorder="1" applyAlignment="1">
      <alignment horizontal="right"/>
    </xf>
    <xf numFmtId="0" fontId="0" fillId="0" borderId="14" xfId="0" applyBorder="1"/>
    <xf numFmtId="0" fontId="0" fillId="0" borderId="15" xfId="0" applyBorder="1" applyAlignment="1">
      <alignment horizontal="right"/>
    </xf>
    <xf numFmtId="0" fontId="0" fillId="0" borderId="17" xfId="0" applyBorder="1" applyAlignment="1">
      <alignment horizontal="right"/>
    </xf>
    <xf numFmtId="172" fontId="0" fillId="0" borderId="18" xfId="43" applyNumberFormat="1" applyFont="1" applyBorder="1"/>
    <xf numFmtId="1" fontId="0" fillId="0" borderId="14" xfId="0" applyNumberFormat="1" applyBorder="1"/>
    <xf numFmtId="167" fontId="0" fillId="0" borderId="16" xfId="1" applyNumberFormat="1" applyFont="1" applyBorder="1"/>
    <xf numFmtId="0" fontId="0" fillId="0" borderId="0" xfId="0" applyBorder="1"/>
    <xf numFmtId="0" fontId="24" fillId="0" borderId="1" xfId="0" applyFont="1" applyBorder="1" applyAlignment="1">
      <alignment horizontal="center"/>
    </xf>
    <xf numFmtId="10" fontId="31" fillId="0" borderId="0" xfId="1" applyNumberFormat="1" applyFont="1"/>
    <xf numFmtId="10" fontId="31" fillId="0" borderId="1" xfId="1" applyNumberFormat="1" applyFont="1" applyBorder="1"/>
    <xf numFmtId="0" fontId="24" fillId="0" borderId="0" xfId="0" applyFont="1" applyFill="1" applyBorder="1" applyAlignment="1">
      <alignment horizontal="center"/>
    </xf>
    <xf numFmtId="0" fontId="24" fillId="0" borderId="1" xfId="0" applyFont="1" applyFill="1" applyBorder="1" applyAlignment="1">
      <alignment horizontal="center"/>
    </xf>
    <xf numFmtId="167" fontId="31" fillId="0" borderId="0" xfId="1" applyNumberFormat="1" applyFont="1"/>
    <xf numFmtId="167" fontId="31" fillId="0" borderId="1" xfId="1" applyNumberFormat="1" applyFont="1" applyBorder="1"/>
    <xf numFmtId="167" fontId="1" fillId="0" borderId="0" xfId="0" applyNumberFormat="1" applyFont="1"/>
    <xf numFmtId="0" fontId="1" fillId="0" borderId="1" xfId="0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0" fontId="30" fillId="34" borderId="0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center"/>
    </xf>
    <xf numFmtId="3" fontId="24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22" fillId="0" borderId="0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170" fontId="0" fillId="0" borderId="0" xfId="0" applyNumberFormat="1" applyBorder="1"/>
    <xf numFmtId="1" fontId="1" fillId="0" borderId="1" xfId="0" applyNumberFormat="1" applyFont="1" applyBorder="1" applyAlignment="1">
      <alignment horizontal="center"/>
    </xf>
    <xf numFmtId="0" fontId="0" fillId="0" borderId="19" xfId="0" applyBorder="1"/>
    <xf numFmtId="168" fontId="0" fillId="0" borderId="19" xfId="0" applyNumberFormat="1" applyBorder="1"/>
    <xf numFmtId="170" fontId="0" fillId="0" borderId="19" xfId="0" applyNumberFormat="1" applyBorder="1"/>
    <xf numFmtId="1" fontId="0" fillId="0" borderId="19" xfId="0" applyNumberFormat="1" applyBorder="1"/>
    <xf numFmtId="3" fontId="24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22" fillId="0" borderId="0" xfId="0" applyNumberFormat="1" applyFont="1" applyBorder="1" applyAlignment="1">
      <alignment horizontal="center"/>
    </xf>
    <xf numFmtId="1" fontId="0" fillId="0" borderId="1" xfId="0" applyNumberFormat="1" applyBorder="1"/>
    <xf numFmtId="3" fontId="22" fillId="0" borderId="0" xfId="0" applyNumberFormat="1" applyFont="1" applyBorder="1" applyAlignment="1">
      <alignment horizontal="center"/>
    </xf>
    <xf numFmtId="3" fontId="24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24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4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22" fillId="0" borderId="0" xfId="0" applyNumberFormat="1" applyFont="1" applyBorder="1" applyAlignment="1">
      <alignment horizontal="center"/>
    </xf>
    <xf numFmtId="3" fontId="24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22" fillId="0" borderId="0" xfId="0" applyNumberFormat="1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24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18" fillId="0" borderId="1" xfId="0" quotePrefix="1" applyNumberFormat="1" applyFont="1" applyBorder="1" applyAlignment="1">
      <alignment horizontal="center"/>
    </xf>
    <xf numFmtId="3" fontId="21" fillId="0" borderId="0" xfId="0" applyNumberFormat="1" applyFont="1" applyAlignment="1">
      <alignment horizontal="center"/>
    </xf>
    <xf numFmtId="3" fontId="21" fillId="0" borderId="1" xfId="0" applyNumberFormat="1" applyFont="1" applyBorder="1" applyAlignment="1">
      <alignment horizontal="center"/>
    </xf>
    <xf numFmtId="167" fontId="19" fillId="0" borderId="1" xfId="1" applyNumberFormat="1" applyFont="1" applyBorder="1" applyAlignment="1">
      <alignment horizontal="center"/>
    </xf>
    <xf numFmtId="0" fontId="22" fillId="0" borderId="1" xfId="0" applyFont="1" applyBorder="1" applyAlignment="1">
      <alignment horizontal="center"/>
    </xf>
    <xf numFmtId="3" fontId="22" fillId="0" borderId="0" xfId="0" applyNumberFormat="1" applyFont="1" applyBorder="1" applyAlignment="1">
      <alignment horizontal="center"/>
    </xf>
  </cellXfs>
  <cellStyles count="44">
    <cellStyle name="20% - Énfasis1" xfId="19" builtinId="30" customBuiltin="1"/>
    <cellStyle name="20% - Énfasis2" xfId="22" builtinId="34" customBuiltin="1"/>
    <cellStyle name="20% - Énfasis3" xfId="25" builtinId="38" customBuiltin="1"/>
    <cellStyle name="20% - Énfasis4" xfId="28" builtinId="42" customBuiltin="1"/>
    <cellStyle name="20% - Énfasis5" xfId="31" builtinId="46" customBuiltin="1"/>
    <cellStyle name="20% - Énfasis6" xfId="34" builtinId="50" customBuiltin="1"/>
    <cellStyle name="40% - Énfasis1" xfId="20" builtinId="31" customBuiltin="1"/>
    <cellStyle name="40% - Énfasis2" xfId="23" builtinId="35" customBuiltin="1"/>
    <cellStyle name="40% - Énfasis3" xfId="26" builtinId="39" customBuiltin="1"/>
    <cellStyle name="40% - Énfasis4" xfId="29" builtinId="43" customBuiltin="1"/>
    <cellStyle name="40% - Énfasis5" xfId="32" builtinId="47" customBuiltin="1"/>
    <cellStyle name="40% - Énfasis6" xfId="35" builtinId="51" customBuiltin="1"/>
    <cellStyle name="60% - Énfasis1 2" xfId="37" xr:uid="{E1C0368C-F0C9-4AE8-BFDE-43E33BCF9ED0}"/>
    <cellStyle name="60% - Énfasis2 2" xfId="38" xr:uid="{B73B52DC-568D-47D2-B9C2-3381C72FF2FA}"/>
    <cellStyle name="60% - Énfasis3 2" xfId="39" xr:uid="{1CDF9DF4-E8E9-4107-A6AA-A6F44A4B0A13}"/>
    <cellStyle name="60% - Énfasis4 2" xfId="40" xr:uid="{AC2DFEE0-8D6D-4B3F-9F64-9948C2795B15}"/>
    <cellStyle name="60% - Énfasis5 2" xfId="41" xr:uid="{AAF68F65-C58B-4920-A56D-EC7223F794C0}"/>
    <cellStyle name="60% - Énfasis6 2" xfId="42" xr:uid="{97A4D813-2F0A-401A-88C8-15E3339E696F}"/>
    <cellStyle name="Bueno" xfId="7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3" builtinId="16" customBuiltin="1"/>
    <cellStyle name="Encabezado 4" xfId="6" builtinId="19" customBuiltin="1"/>
    <cellStyle name="Énfasis1" xfId="18" builtinId="29" customBuiltin="1"/>
    <cellStyle name="Énfasis2" xfId="21" builtinId="33" customBuiltin="1"/>
    <cellStyle name="Énfasis3" xfId="24" builtinId="37" customBuiltin="1"/>
    <cellStyle name="Énfasis4" xfId="27" builtinId="41" customBuiltin="1"/>
    <cellStyle name="Énfasis5" xfId="30" builtinId="45" customBuiltin="1"/>
    <cellStyle name="Énfasis6" xfId="33" builtinId="49" customBuiltin="1"/>
    <cellStyle name="Entrada" xfId="9" builtinId="20" customBuiltin="1"/>
    <cellStyle name="Incorrecto" xfId="8" builtinId="27" customBuiltin="1"/>
    <cellStyle name="Millares" xfId="43" builtinId="3"/>
    <cellStyle name="Neutral 2" xfId="36" xr:uid="{B83AE22B-6AEB-4373-AE7A-236A0E3F523C}"/>
    <cellStyle name="Normal" xfId="0" builtinId="0"/>
    <cellStyle name="Notas" xfId="15" builtinId="10" customBuiltin="1"/>
    <cellStyle name="Porcentaje" xfId="1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Probabilidad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Parametros!$A$21:$A$61</c:f>
              <c:strCach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strCache>
            </c:strRef>
          </c:xVal>
          <c:yVal>
            <c:numRef>
              <c:f>Parametros!$C$21:$C$61</c:f>
              <c:numCache>
                <c:formatCode>0.0000E+00</c:formatCode>
                <c:ptCount val="41"/>
                <c:pt idx="0">
                  <c:v>0</c:v>
                </c:pt>
                <c:pt idx="1">
                  <c:v>2.2675736961451248E-5</c:v>
                </c:pt>
                <c:pt idx="2">
                  <c:v>1.8140589569160998E-4</c:v>
                </c:pt>
                <c:pt idx="3">
                  <c:v>6.1224489795918364E-4</c:v>
                </c:pt>
                <c:pt idx="4">
                  <c:v>1.4512471655328798E-3</c:v>
                </c:pt>
                <c:pt idx="5">
                  <c:v>2.8344671201814059E-3</c:v>
                </c:pt>
                <c:pt idx="6">
                  <c:v>4.8979591836734691E-3</c:v>
                </c:pt>
                <c:pt idx="7">
                  <c:v>7.7777777777777784E-3</c:v>
                </c:pt>
                <c:pt idx="8">
                  <c:v>1.1609977324263039E-2</c:v>
                </c:pt>
                <c:pt idx="9">
                  <c:v>1.653061224489796E-2</c:v>
                </c:pt>
                <c:pt idx="10">
                  <c:v>2.2675736961451247E-2</c:v>
                </c:pt>
                <c:pt idx="11">
                  <c:v>3.0181405895691609E-2</c:v>
                </c:pt>
                <c:pt idx="12">
                  <c:v>3.9183673469387753E-2</c:v>
                </c:pt>
                <c:pt idx="13">
                  <c:v>4.9818594104308389E-2</c:v>
                </c:pt>
                <c:pt idx="14">
                  <c:v>6.2222222222222227E-2</c:v>
                </c:pt>
                <c:pt idx="15">
                  <c:v>7.6530612244897961E-2</c:v>
                </c:pt>
                <c:pt idx="16">
                  <c:v>9.287981859410431E-2</c:v>
                </c:pt>
                <c:pt idx="17">
                  <c:v>0.11140589569160998</c:v>
                </c:pt>
                <c:pt idx="18">
                  <c:v>0.13224489795918368</c:v>
                </c:pt>
                <c:pt idx="19">
                  <c:v>0.15553287981859409</c:v>
                </c:pt>
                <c:pt idx="20">
                  <c:v>0.18140589569160998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BA-4122-8FFB-21B29350D05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Parametros!$D$21:$D$61</c:f>
              <c:strCache>
                <c:ptCount val="3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</c:strCache>
            </c:strRef>
          </c:xVal>
          <c:yVal>
            <c:numRef>
              <c:f>Parametros!$F$21:$F$61</c:f>
              <c:numCache>
                <c:formatCode>0.0000E+00</c:formatCode>
                <c:ptCount val="41"/>
                <c:pt idx="0">
                  <c:v>0</c:v>
                </c:pt>
                <c:pt idx="1">
                  <c:v>2.5195263290501383E-6</c:v>
                </c:pt>
                <c:pt idx="2">
                  <c:v>2.0156210632401106E-5</c:v>
                </c:pt>
                <c:pt idx="3">
                  <c:v>6.802721088435374E-5</c:v>
                </c:pt>
                <c:pt idx="4">
                  <c:v>1.6124968505920885E-4</c:v>
                </c:pt>
                <c:pt idx="5">
                  <c:v>3.1494079113126731E-4</c:v>
                </c:pt>
                <c:pt idx="6">
                  <c:v>5.4421768707482992E-4</c:v>
                </c:pt>
                <c:pt idx="7">
                  <c:v>8.6419753086419747E-4</c:v>
                </c:pt>
                <c:pt idx="8">
                  <c:v>1.2899974804736708E-3</c:v>
                </c:pt>
                <c:pt idx="9">
                  <c:v>1.8367346938775507E-3</c:v>
                </c:pt>
                <c:pt idx="10">
                  <c:v>2.5195263290501385E-3</c:v>
                </c:pt>
                <c:pt idx="11">
                  <c:v>3.3534895439657339E-3</c:v>
                </c:pt>
                <c:pt idx="12">
                  <c:v>4.3537414965986393E-3</c:v>
                </c:pt>
                <c:pt idx="13">
                  <c:v>5.5353993449231541E-3</c:v>
                </c:pt>
                <c:pt idx="14">
                  <c:v>6.9135802469135798E-3</c:v>
                </c:pt>
                <c:pt idx="15">
                  <c:v>8.5034013605442167E-3</c:v>
                </c:pt>
                <c:pt idx="16">
                  <c:v>1.0319979843789366E-2</c:v>
                </c:pt>
                <c:pt idx="17">
                  <c:v>1.237843285462333E-2</c:v>
                </c:pt>
                <c:pt idx="18">
                  <c:v>1.4693877551020406E-2</c:v>
                </c:pt>
                <c:pt idx="19">
                  <c:v>1.72814310909549E-2</c:v>
                </c:pt>
                <c:pt idx="20">
                  <c:v>2.0156210632401108E-2</c:v>
                </c:pt>
                <c:pt idx="21">
                  <c:v>2.3333333333333331E-2</c:v>
                </c:pt>
                <c:pt idx="22">
                  <c:v>2.6827916351725871E-2</c:v>
                </c:pt>
                <c:pt idx="23">
                  <c:v>3.065507684555303E-2</c:v>
                </c:pt>
                <c:pt idx="24">
                  <c:v>3.4829931972789115E-2</c:v>
                </c:pt>
                <c:pt idx="25">
                  <c:v>3.9367598891408416E-2</c:v>
                </c:pt>
                <c:pt idx="26">
                  <c:v>4.4283194759385233E-2</c:v>
                </c:pt>
                <c:pt idx="27">
                  <c:v>4.9591836734693875E-2</c:v>
                </c:pt>
                <c:pt idx="28">
                  <c:v>5.5308641975308638E-2</c:v>
                </c:pt>
                <c:pt idx="29">
                  <c:v>6.144872763920383E-2</c:v>
                </c:pt>
                <c:pt idx="30">
                  <c:v>6.8027210884353734E-2</c:v>
                </c:pt>
                <c:pt idx="31">
                  <c:v>7.5059208868732671E-2</c:v>
                </c:pt>
                <c:pt idx="32">
                  <c:v>8.2559838750314932E-2</c:v>
                </c:pt>
                <c:pt idx="33">
                  <c:v>9.0544217687074824E-2</c:v>
                </c:pt>
                <c:pt idx="34">
                  <c:v>9.9027462836986643E-2</c:v>
                </c:pt>
                <c:pt idx="35">
                  <c:v>0.10802469135802469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78-4C07-988F-DE9A0FD6603E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Parametros!$G$21:$G$61</c:f>
              <c:numCache>
                <c:formatCode>0</c:formatCode>
                <c:ptCount val="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</c:numCache>
            </c:numRef>
          </c:xVal>
          <c:yVal>
            <c:numRef>
              <c:f>Parametros!$I$21:$I$61</c:f>
              <c:numCache>
                <c:formatCode>0.0000E+00</c:formatCode>
                <c:ptCount val="41"/>
                <c:pt idx="0" formatCode="0.0000">
                  <c:v>0</c:v>
                </c:pt>
                <c:pt idx="1">
                  <c:v>2.0660115898211132E-5</c:v>
                </c:pt>
                <c:pt idx="2">
                  <c:v>1.6528092718568906E-4</c:v>
                </c:pt>
                <c:pt idx="3">
                  <c:v>5.5782312925170053E-4</c:v>
                </c:pt>
                <c:pt idx="4">
                  <c:v>1.3222474174855124E-3</c:v>
                </c:pt>
                <c:pt idx="5">
                  <c:v>2.5825144872763917E-3</c:v>
                </c:pt>
                <c:pt idx="6">
                  <c:v>4.4625850340136042E-3</c:v>
                </c:pt>
                <c:pt idx="7">
                  <c:v>7.0864197530864188E-3</c:v>
                </c:pt>
                <c:pt idx="8">
                  <c:v>1.05779793398841E-2</c:v>
                </c:pt>
                <c:pt idx="9">
                  <c:v>1.5061224489795915E-2</c:v>
                </c:pt>
                <c:pt idx="10">
                  <c:v>2.0660115898211134E-2</c:v>
                </c:pt>
                <c:pt idx="11">
                  <c:v>2.7498614260519017E-2</c:v>
                </c:pt>
                <c:pt idx="12">
                  <c:v>3.5700680272108834E-2</c:v>
                </c:pt>
                <c:pt idx="13">
                  <c:v>4.5390274628369857E-2</c:v>
                </c:pt>
                <c:pt idx="14">
                  <c:v>5.669135802469135E-2</c:v>
                </c:pt>
                <c:pt idx="15">
                  <c:v>6.9727891156462579E-2</c:v>
                </c:pt>
                <c:pt idx="16">
                  <c:v>8.4623834719072796E-2</c:v>
                </c:pt>
                <c:pt idx="17">
                  <c:v>0.10150314940791129</c:v>
                </c:pt>
                <c:pt idx="18">
                  <c:v>0.12048979591836732</c:v>
                </c:pt>
                <c:pt idx="19">
                  <c:v>0.14170773494583017</c:v>
                </c:pt>
                <c:pt idx="20">
                  <c:v>0.16528092718568907</c:v>
                </c:pt>
                <c:pt idx="21">
                  <c:v>2.3333333333333322E-3</c:v>
                </c:pt>
                <c:pt idx="22">
                  <c:v>2.6827916351725859E-3</c:v>
                </c:pt>
                <c:pt idx="23">
                  <c:v>3.0655076845553016E-3</c:v>
                </c:pt>
                <c:pt idx="24">
                  <c:v>3.48299319727891E-3</c:v>
                </c:pt>
                <c:pt idx="25">
                  <c:v>3.9367598891408397E-3</c:v>
                </c:pt>
                <c:pt idx="26">
                  <c:v>4.4283194759385212E-3</c:v>
                </c:pt>
                <c:pt idx="27">
                  <c:v>4.959183673469386E-3</c:v>
                </c:pt>
                <c:pt idx="28">
                  <c:v>5.5308641975308614E-3</c:v>
                </c:pt>
                <c:pt idx="29">
                  <c:v>6.1448727639203801E-3</c:v>
                </c:pt>
                <c:pt idx="30">
                  <c:v>6.8027210884353704E-3</c:v>
                </c:pt>
                <c:pt idx="31">
                  <c:v>7.5059208868732633E-3</c:v>
                </c:pt>
                <c:pt idx="32">
                  <c:v>8.2559838750314897E-3</c:v>
                </c:pt>
                <c:pt idx="33">
                  <c:v>9.0544217687074779E-3</c:v>
                </c:pt>
                <c:pt idx="34">
                  <c:v>9.9027462836986605E-3</c:v>
                </c:pt>
                <c:pt idx="35">
                  <c:v>1.0802469135802465E-2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78-4C07-988F-DE9A0FD66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428776"/>
        <c:axId val="609426808"/>
      </c:scatterChart>
      <c:valAx>
        <c:axId val="609428776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9426808"/>
        <c:crosses val="autoZero"/>
        <c:crossBetween val="midCat"/>
      </c:valAx>
      <c:valAx>
        <c:axId val="609426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9428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Nuevos casos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EvolOf!$N$3:$N$75</c:f>
              <c:numCache>
                <c:formatCode>#,##0</c:formatCode>
                <c:ptCount val="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7</c:v>
                </c:pt>
                <c:pt idx="6">
                  <c:v>6</c:v>
                </c:pt>
                <c:pt idx="7">
                  <c:v>13</c:v>
                </c:pt>
                <c:pt idx="8">
                  <c:v>14</c:v>
                </c:pt>
                <c:pt idx="9">
                  <c:v>22</c:v>
                </c:pt>
                <c:pt idx="10">
                  <c:v>48</c:v>
                </c:pt>
                <c:pt idx="11">
                  <c:v>35</c:v>
                </c:pt>
                <c:pt idx="12">
                  <c:v>46</c:v>
                </c:pt>
                <c:pt idx="13">
                  <c:v>44</c:v>
                </c:pt>
                <c:pt idx="14">
                  <c:v>126</c:v>
                </c:pt>
                <c:pt idx="15">
                  <c:v>22</c:v>
                </c:pt>
                <c:pt idx="16">
                  <c:v>140</c:v>
                </c:pt>
                <c:pt idx="17">
                  <c:v>464</c:v>
                </c:pt>
                <c:pt idx="18">
                  <c:v>574</c:v>
                </c:pt>
                <c:pt idx="19">
                  <c:v>520</c:v>
                </c:pt>
                <c:pt idx="20">
                  <c:v>787</c:v>
                </c:pt>
                <c:pt idx="21">
                  <c:v>1292</c:v>
                </c:pt>
                <c:pt idx="22">
                  <c:v>1730</c:v>
                </c:pt>
                <c:pt idx="23">
                  <c:v>1832</c:v>
                </c:pt>
                <c:pt idx="24">
                  <c:v>1538</c:v>
                </c:pt>
                <c:pt idx="25">
                  <c:v>1935</c:v>
                </c:pt>
                <c:pt idx="26">
                  <c:v>2518</c:v>
                </c:pt>
                <c:pt idx="27">
                  <c:v>3431</c:v>
                </c:pt>
                <c:pt idx="28">
                  <c:v>2833</c:v>
                </c:pt>
                <c:pt idx="29">
                  <c:v>4946</c:v>
                </c:pt>
                <c:pt idx="30">
                  <c:v>3988</c:v>
                </c:pt>
                <c:pt idx="31">
                  <c:v>3997</c:v>
                </c:pt>
                <c:pt idx="32">
                  <c:v>6762</c:v>
                </c:pt>
                <c:pt idx="33">
                  <c:v>7937</c:v>
                </c:pt>
                <c:pt idx="34">
                  <c:v>8578</c:v>
                </c:pt>
                <c:pt idx="35">
                  <c:v>7871</c:v>
                </c:pt>
                <c:pt idx="36">
                  <c:v>8189</c:v>
                </c:pt>
                <c:pt idx="37">
                  <c:v>6548</c:v>
                </c:pt>
                <c:pt idx="38">
                  <c:v>6346</c:v>
                </c:pt>
                <c:pt idx="39">
                  <c:v>9022</c:v>
                </c:pt>
                <c:pt idx="40">
                  <c:v>7972</c:v>
                </c:pt>
                <c:pt idx="41">
                  <c:v>8102</c:v>
                </c:pt>
                <c:pt idx="42">
                  <c:v>7472</c:v>
                </c:pt>
                <c:pt idx="43">
                  <c:v>7026</c:v>
                </c:pt>
                <c:pt idx="44">
                  <c:v>6023</c:v>
                </c:pt>
                <c:pt idx="45">
                  <c:v>4273</c:v>
                </c:pt>
                <c:pt idx="46">
                  <c:v>5478</c:v>
                </c:pt>
                <c:pt idx="47">
                  <c:v>6180</c:v>
                </c:pt>
                <c:pt idx="48">
                  <c:v>5756</c:v>
                </c:pt>
                <c:pt idx="49">
                  <c:v>4576</c:v>
                </c:pt>
                <c:pt idx="50">
                  <c:v>4830</c:v>
                </c:pt>
                <c:pt idx="51">
                  <c:v>4167</c:v>
                </c:pt>
                <c:pt idx="52">
                  <c:v>3385</c:v>
                </c:pt>
                <c:pt idx="53">
                  <c:v>3148</c:v>
                </c:pt>
                <c:pt idx="54">
                  <c:v>4912</c:v>
                </c:pt>
                <c:pt idx="55">
                  <c:v>4040</c:v>
                </c:pt>
                <c:pt idx="56">
                  <c:v>4400</c:v>
                </c:pt>
                <c:pt idx="57">
                  <c:v>4104</c:v>
                </c:pt>
                <c:pt idx="58">
                  <c:v>-1430</c:v>
                </c:pt>
                <c:pt idx="59">
                  <c:v>2585</c:v>
                </c:pt>
                <c:pt idx="60">
                  <c:v>3352</c:v>
                </c:pt>
                <c:pt idx="61">
                  <c:v>2627</c:v>
                </c:pt>
                <c:pt idx="62">
                  <c:v>3052</c:v>
                </c:pt>
                <c:pt idx="63">
                  <c:v>2767</c:v>
                </c:pt>
                <c:pt idx="64">
                  <c:v>2944</c:v>
                </c:pt>
                <c:pt idx="65">
                  <c:v>1729</c:v>
                </c:pt>
                <c:pt idx="66">
                  <c:v>1831</c:v>
                </c:pt>
                <c:pt idx="67">
                  <c:v>1308</c:v>
                </c:pt>
                <c:pt idx="68">
                  <c:v>1353</c:v>
                </c:pt>
                <c:pt idx="69">
                  <c:v>1309</c:v>
                </c:pt>
                <c:pt idx="70">
                  <c:v>1781</c:v>
                </c:pt>
                <c:pt idx="71">
                  <c:v>1366</c:v>
                </c:pt>
                <c:pt idx="72">
                  <c:v>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4A-47CF-B82F-3867B732F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963712"/>
        <c:axId val="569966336"/>
      </c:scatterChart>
      <c:valAx>
        <c:axId val="56996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6336"/>
        <c:crosses val="autoZero"/>
        <c:crossBetween val="midCat"/>
      </c:valAx>
      <c:valAx>
        <c:axId val="56996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Muertes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EvolOf!$P$3:$P$75</c:f>
              <c:numCache>
                <c:formatCode>#,##0</c:formatCode>
                <c:ptCount val="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</c:v>
                </c:pt>
                <c:pt idx="18">
                  <c:v>7</c:v>
                </c:pt>
                <c:pt idx="19">
                  <c:v>13</c:v>
                </c:pt>
                <c:pt idx="20">
                  <c:v>38</c:v>
                </c:pt>
                <c:pt idx="21">
                  <c:v>37</c:v>
                </c:pt>
                <c:pt idx="22">
                  <c:v>18</c:v>
                </c:pt>
                <c:pt idx="23">
                  <c:v>151</c:v>
                </c:pt>
                <c:pt idx="24">
                  <c:v>22</c:v>
                </c:pt>
                <c:pt idx="25">
                  <c:v>182</c:v>
                </c:pt>
                <c:pt idx="26">
                  <c:v>94</c:v>
                </c:pt>
                <c:pt idx="27">
                  <c:v>175</c:v>
                </c:pt>
                <c:pt idx="28">
                  <c:v>228</c:v>
                </c:pt>
                <c:pt idx="29">
                  <c:v>333</c:v>
                </c:pt>
                <c:pt idx="30">
                  <c:v>346</c:v>
                </c:pt>
                <c:pt idx="31">
                  <c:v>464</c:v>
                </c:pt>
                <c:pt idx="32">
                  <c:v>571</c:v>
                </c:pt>
                <c:pt idx="33">
                  <c:v>596</c:v>
                </c:pt>
                <c:pt idx="34">
                  <c:v>615</c:v>
                </c:pt>
                <c:pt idx="35">
                  <c:v>745</c:v>
                </c:pt>
                <c:pt idx="36">
                  <c:v>839</c:v>
                </c:pt>
                <c:pt idx="37">
                  <c:v>715</c:v>
                </c:pt>
                <c:pt idx="38">
                  <c:v>696</c:v>
                </c:pt>
                <c:pt idx="39">
                  <c:v>820</c:v>
                </c:pt>
                <c:pt idx="40">
                  <c:v>929</c:v>
                </c:pt>
                <c:pt idx="41">
                  <c:v>877</c:v>
                </c:pt>
                <c:pt idx="42">
                  <c:v>845</c:v>
                </c:pt>
                <c:pt idx="43">
                  <c:v>780</c:v>
                </c:pt>
                <c:pt idx="44">
                  <c:v>670</c:v>
                </c:pt>
                <c:pt idx="45">
                  <c:v>628</c:v>
                </c:pt>
                <c:pt idx="46">
                  <c:v>757</c:v>
                </c:pt>
                <c:pt idx="47">
                  <c:v>757</c:v>
                </c:pt>
                <c:pt idx="48">
                  <c:v>781</c:v>
                </c:pt>
                <c:pt idx="49">
                  <c:v>642</c:v>
                </c:pt>
                <c:pt idx="50">
                  <c:v>500</c:v>
                </c:pt>
                <c:pt idx="51">
                  <c:v>606</c:v>
                </c:pt>
                <c:pt idx="52">
                  <c:v>551</c:v>
                </c:pt>
                <c:pt idx="53">
                  <c:v>535</c:v>
                </c:pt>
                <c:pt idx="54">
                  <c:v>685</c:v>
                </c:pt>
                <c:pt idx="55">
                  <c:v>617</c:v>
                </c:pt>
                <c:pt idx="56">
                  <c:v>585</c:v>
                </c:pt>
                <c:pt idx="57">
                  <c:v>565</c:v>
                </c:pt>
                <c:pt idx="58">
                  <c:v>410</c:v>
                </c:pt>
                <c:pt idx="59">
                  <c:v>399</c:v>
                </c:pt>
                <c:pt idx="60">
                  <c:v>430</c:v>
                </c:pt>
                <c:pt idx="61">
                  <c:v>435</c:v>
                </c:pt>
                <c:pt idx="62">
                  <c:v>440</c:v>
                </c:pt>
                <c:pt idx="63">
                  <c:v>367</c:v>
                </c:pt>
                <c:pt idx="64">
                  <c:v>378</c:v>
                </c:pt>
                <c:pt idx="65">
                  <c:v>288</c:v>
                </c:pt>
                <c:pt idx="66">
                  <c:v>331</c:v>
                </c:pt>
                <c:pt idx="67">
                  <c:v>301</c:v>
                </c:pt>
                <c:pt idx="68">
                  <c:v>453</c:v>
                </c:pt>
                <c:pt idx="69">
                  <c:v>268</c:v>
                </c:pt>
                <c:pt idx="70">
                  <c:v>281</c:v>
                </c:pt>
                <c:pt idx="71">
                  <c:v>276</c:v>
                </c:pt>
                <c:pt idx="72">
                  <c:v>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CD-448B-B8EF-AEBAB6886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963712"/>
        <c:axId val="569966336"/>
      </c:scatterChart>
      <c:valAx>
        <c:axId val="56996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6336"/>
        <c:crosses val="autoZero"/>
        <c:crossBetween val="midCat"/>
      </c:valAx>
      <c:valAx>
        <c:axId val="56996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Sin restricciones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24"/>
            <c:dispRSqr val="1"/>
            <c:dispEq val="1"/>
            <c:trendlineLbl>
              <c:layout>
                <c:manualLayout>
                  <c:x val="-0.10962853470031048"/>
                  <c:y val="0.117195818386595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EvolOf!$J$3:$J$36</c:f>
              <c:numCache>
                <c:formatCode>m/d/yyyy</c:formatCode>
                <c:ptCount val="34"/>
                <c:pt idx="0">
                  <c:v>43881</c:v>
                </c:pt>
                <c:pt idx="1">
                  <c:v>43882</c:v>
                </c:pt>
                <c:pt idx="2">
                  <c:v>43883</c:v>
                </c:pt>
                <c:pt idx="3">
                  <c:v>43884</c:v>
                </c:pt>
                <c:pt idx="4">
                  <c:v>43885</c:v>
                </c:pt>
                <c:pt idx="5">
                  <c:v>43886</c:v>
                </c:pt>
                <c:pt idx="6">
                  <c:v>43887</c:v>
                </c:pt>
                <c:pt idx="7">
                  <c:v>43888</c:v>
                </c:pt>
                <c:pt idx="8">
                  <c:v>43889</c:v>
                </c:pt>
                <c:pt idx="9">
                  <c:v>43890</c:v>
                </c:pt>
                <c:pt idx="10">
                  <c:v>43891</c:v>
                </c:pt>
                <c:pt idx="11">
                  <c:v>43892</c:v>
                </c:pt>
                <c:pt idx="12">
                  <c:v>43893</c:v>
                </c:pt>
                <c:pt idx="13">
                  <c:v>43894</c:v>
                </c:pt>
                <c:pt idx="14">
                  <c:v>43895</c:v>
                </c:pt>
                <c:pt idx="15">
                  <c:v>43896</c:v>
                </c:pt>
                <c:pt idx="16">
                  <c:v>43897</c:v>
                </c:pt>
                <c:pt idx="17">
                  <c:v>43898</c:v>
                </c:pt>
                <c:pt idx="18">
                  <c:v>43899</c:v>
                </c:pt>
                <c:pt idx="19">
                  <c:v>43900</c:v>
                </c:pt>
                <c:pt idx="20">
                  <c:v>43901</c:v>
                </c:pt>
                <c:pt idx="21">
                  <c:v>43902</c:v>
                </c:pt>
                <c:pt idx="22">
                  <c:v>43903</c:v>
                </c:pt>
                <c:pt idx="23">
                  <c:v>43904</c:v>
                </c:pt>
                <c:pt idx="24">
                  <c:v>43905</c:v>
                </c:pt>
                <c:pt idx="25">
                  <c:v>43906</c:v>
                </c:pt>
                <c:pt idx="26">
                  <c:v>43907</c:v>
                </c:pt>
                <c:pt idx="27">
                  <c:v>43908</c:v>
                </c:pt>
                <c:pt idx="28">
                  <c:v>43909</c:v>
                </c:pt>
                <c:pt idx="29">
                  <c:v>43910</c:v>
                </c:pt>
                <c:pt idx="30">
                  <c:v>43911</c:v>
                </c:pt>
                <c:pt idx="31">
                  <c:v>43912</c:v>
                </c:pt>
                <c:pt idx="32">
                  <c:v>43913</c:v>
                </c:pt>
                <c:pt idx="33">
                  <c:v>43914</c:v>
                </c:pt>
              </c:numCache>
            </c:numRef>
          </c:xVal>
          <c:yVal>
            <c:numRef>
              <c:f>EvolOf!$M$3:$M$36</c:f>
              <c:numCache>
                <c:formatCode>#,##0</c:formatCode>
                <c:ptCount val="3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990</c:v>
                </c:pt>
                <c:pt idx="18">
                  <c:v>1564</c:v>
                </c:pt>
                <c:pt idx="19">
                  <c:v>2084</c:v>
                </c:pt>
                <c:pt idx="20">
                  <c:v>2871</c:v>
                </c:pt>
                <c:pt idx="21">
                  <c:v>4163</c:v>
                </c:pt>
                <c:pt idx="22">
                  <c:v>5893</c:v>
                </c:pt>
                <c:pt idx="23">
                  <c:v>7725</c:v>
                </c:pt>
                <c:pt idx="24">
                  <c:v>9263</c:v>
                </c:pt>
                <c:pt idx="25">
                  <c:v>11198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28914</c:v>
                </c:pt>
                <c:pt idx="31">
                  <c:v>32911</c:v>
                </c:pt>
                <c:pt idx="32">
                  <c:v>39673</c:v>
                </c:pt>
                <c:pt idx="33">
                  <c:v>47610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C5-45F0-B594-E04122F07261}"/>
            </c:ext>
          </c:extLst>
        </c:ser>
        <c:ser>
          <c:idx val="1"/>
          <c:order val="1"/>
          <c:tx>
            <c:v>Con restricciones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forward val="5"/>
            <c:dispRSqr val="1"/>
            <c:dispEq val="1"/>
            <c:trendlineLbl>
              <c:layout>
                <c:manualLayout>
                  <c:x val="3.1664454037758694E-2"/>
                  <c:y val="0.2549150781747989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EvolOf!$J$36:$J$75</c:f>
              <c:numCache>
                <c:formatCode>m/d/yyyy</c:formatCode>
                <c:ptCount val="40"/>
                <c:pt idx="0">
                  <c:v>43914</c:v>
                </c:pt>
                <c:pt idx="1">
                  <c:v>43915</c:v>
                </c:pt>
                <c:pt idx="2">
                  <c:v>43916</c:v>
                </c:pt>
                <c:pt idx="3">
                  <c:v>43917</c:v>
                </c:pt>
                <c:pt idx="4">
                  <c:v>43918</c:v>
                </c:pt>
                <c:pt idx="5">
                  <c:v>43919</c:v>
                </c:pt>
                <c:pt idx="6">
                  <c:v>43920</c:v>
                </c:pt>
                <c:pt idx="7">
                  <c:v>43921</c:v>
                </c:pt>
                <c:pt idx="8">
                  <c:v>43922</c:v>
                </c:pt>
                <c:pt idx="9">
                  <c:v>43923</c:v>
                </c:pt>
                <c:pt idx="10">
                  <c:v>43924</c:v>
                </c:pt>
                <c:pt idx="11">
                  <c:v>43925</c:v>
                </c:pt>
                <c:pt idx="12">
                  <c:v>43926</c:v>
                </c:pt>
                <c:pt idx="13">
                  <c:v>43927</c:v>
                </c:pt>
                <c:pt idx="14">
                  <c:v>43928</c:v>
                </c:pt>
                <c:pt idx="15">
                  <c:v>43929</c:v>
                </c:pt>
                <c:pt idx="16">
                  <c:v>43930</c:v>
                </c:pt>
                <c:pt idx="17">
                  <c:v>43931</c:v>
                </c:pt>
                <c:pt idx="18">
                  <c:v>43932</c:v>
                </c:pt>
                <c:pt idx="19">
                  <c:v>43933</c:v>
                </c:pt>
                <c:pt idx="20">
                  <c:v>43934</c:v>
                </c:pt>
                <c:pt idx="21">
                  <c:v>43935</c:v>
                </c:pt>
                <c:pt idx="22">
                  <c:v>43936</c:v>
                </c:pt>
                <c:pt idx="23">
                  <c:v>43937</c:v>
                </c:pt>
                <c:pt idx="24">
                  <c:v>43938</c:v>
                </c:pt>
                <c:pt idx="25">
                  <c:v>43939</c:v>
                </c:pt>
                <c:pt idx="26">
                  <c:v>43940</c:v>
                </c:pt>
                <c:pt idx="27">
                  <c:v>43941</c:v>
                </c:pt>
                <c:pt idx="28">
                  <c:v>43942</c:v>
                </c:pt>
                <c:pt idx="29">
                  <c:v>43943</c:v>
                </c:pt>
                <c:pt idx="30">
                  <c:v>43944</c:v>
                </c:pt>
                <c:pt idx="31">
                  <c:v>43945</c:v>
                </c:pt>
                <c:pt idx="32">
                  <c:v>43946</c:v>
                </c:pt>
                <c:pt idx="33">
                  <c:v>43947</c:v>
                </c:pt>
                <c:pt idx="34">
                  <c:v>43948</c:v>
                </c:pt>
                <c:pt idx="35">
                  <c:v>43949</c:v>
                </c:pt>
                <c:pt idx="36">
                  <c:v>43950</c:v>
                </c:pt>
                <c:pt idx="37">
                  <c:v>43951</c:v>
                </c:pt>
                <c:pt idx="38">
                  <c:v>43952</c:v>
                </c:pt>
                <c:pt idx="39">
                  <c:v>43953</c:v>
                </c:pt>
              </c:numCache>
            </c:numRef>
          </c:xVal>
          <c:yVal>
            <c:numRef>
              <c:f>EvolOf!$M$36:$M$75</c:f>
              <c:numCache>
                <c:formatCode>#,##0</c:formatCode>
                <c:ptCount val="40"/>
                <c:pt idx="0">
                  <c:v>47610</c:v>
                </c:pt>
                <c:pt idx="1">
                  <c:v>56188</c:v>
                </c:pt>
                <c:pt idx="2">
                  <c:v>64059</c:v>
                </c:pt>
                <c:pt idx="3">
                  <c:v>72248</c:v>
                </c:pt>
                <c:pt idx="4">
                  <c:v>78796</c:v>
                </c:pt>
                <c:pt idx="5">
                  <c:v>85142</c:v>
                </c:pt>
                <c:pt idx="6">
                  <c:v>94164</c:v>
                </c:pt>
                <c:pt idx="7">
                  <c:v>102136</c:v>
                </c:pt>
                <c:pt idx="8">
                  <c:v>110238</c:v>
                </c:pt>
                <c:pt idx="9">
                  <c:v>117710</c:v>
                </c:pt>
                <c:pt idx="10">
                  <c:v>124736</c:v>
                </c:pt>
                <c:pt idx="11">
                  <c:v>130759</c:v>
                </c:pt>
                <c:pt idx="12">
                  <c:v>135032</c:v>
                </c:pt>
                <c:pt idx="13">
                  <c:v>140510</c:v>
                </c:pt>
                <c:pt idx="14">
                  <c:v>146690</c:v>
                </c:pt>
                <c:pt idx="15">
                  <c:v>152446</c:v>
                </c:pt>
                <c:pt idx="16">
                  <c:v>157022</c:v>
                </c:pt>
                <c:pt idx="17">
                  <c:v>161852</c:v>
                </c:pt>
                <c:pt idx="18">
                  <c:v>166019</c:v>
                </c:pt>
                <c:pt idx="19">
                  <c:v>169404</c:v>
                </c:pt>
                <c:pt idx="20">
                  <c:v>172552</c:v>
                </c:pt>
                <c:pt idx="21">
                  <c:v>177464</c:v>
                </c:pt>
                <c:pt idx="22">
                  <c:v>181504</c:v>
                </c:pt>
                <c:pt idx="23">
                  <c:v>185904</c:v>
                </c:pt>
                <c:pt idx="24">
                  <c:v>190008</c:v>
                </c:pt>
                <c:pt idx="25">
                  <c:v>188578</c:v>
                </c:pt>
                <c:pt idx="26">
                  <c:v>191163</c:v>
                </c:pt>
                <c:pt idx="27">
                  <c:v>194515</c:v>
                </c:pt>
                <c:pt idx="28">
                  <c:v>197142</c:v>
                </c:pt>
                <c:pt idx="29">
                  <c:v>200194</c:v>
                </c:pt>
                <c:pt idx="30">
                  <c:v>202961</c:v>
                </c:pt>
                <c:pt idx="31">
                  <c:v>205905</c:v>
                </c:pt>
                <c:pt idx="32">
                  <c:v>207634</c:v>
                </c:pt>
                <c:pt idx="33">
                  <c:v>209465</c:v>
                </c:pt>
                <c:pt idx="34">
                  <c:v>210773</c:v>
                </c:pt>
                <c:pt idx="35">
                  <c:v>212126</c:v>
                </c:pt>
                <c:pt idx="36">
                  <c:v>213435</c:v>
                </c:pt>
                <c:pt idx="37">
                  <c:v>215216</c:v>
                </c:pt>
                <c:pt idx="38">
                  <c:v>216582</c:v>
                </c:pt>
                <c:pt idx="39">
                  <c:v>217466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1C5-45F0-B594-E04122F07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  <c:majorUnit val="20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EvolOf!$M$3:$M$75</c:f>
              <c:numCache>
                <c:formatCode>#,##0</c:formatCode>
                <c:ptCount val="73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990</c:v>
                </c:pt>
                <c:pt idx="18">
                  <c:v>1564</c:v>
                </c:pt>
                <c:pt idx="19">
                  <c:v>2084</c:v>
                </c:pt>
                <c:pt idx="20">
                  <c:v>2871</c:v>
                </c:pt>
                <c:pt idx="21">
                  <c:v>4163</c:v>
                </c:pt>
                <c:pt idx="22">
                  <c:v>5893</c:v>
                </c:pt>
                <c:pt idx="23">
                  <c:v>7725</c:v>
                </c:pt>
                <c:pt idx="24">
                  <c:v>9263</c:v>
                </c:pt>
                <c:pt idx="25">
                  <c:v>11198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28914</c:v>
                </c:pt>
                <c:pt idx="31">
                  <c:v>32911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78796</c:v>
                </c:pt>
                <c:pt idx="38">
                  <c:v>85142</c:v>
                </c:pt>
                <c:pt idx="39">
                  <c:v>94164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  <c:pt idx="47">
                  <c:v>146690</c:v>
                </c:pt>
                <c:pt idx="48">
                  <c:v>152446</c:v>
                </c:pt>
                <c:pt idx="49">
                  <c:v>157022</c:v>
                </c:pt>
                <c:pt idx="50">
                  <c:v>161852</c:v>
                </c:pt>
                <c:pt idx="51">
                  <c:v>166019</c:v>
                </c:pt>
                <c:pt idx="52">
                  <c:v>169404</c:v>
                </c:pt>
                <c:pt idx="53">
                  <c:v>172552</c:v>
                </c:pt>
                <c:pt idx="54">
                  <c:v>177464</c:v>
                </c:pt>
                <c:pt idx="55">
                  <c:v>181504</c:v>
                </c:pt>
                <c:pt idx="56">
                  <c:v>185904</c:v>
                </c:pt>
                <c:pt idx="57">
                  <c:v>190008</c:v>
                </c:pt>
                <c:pt idx="58">
                  <c:v>188578</c:v>
                </c:pt>
                <c:pt idx="59">
                  <c:v>191163</c:v>
                </c:pt>
                <c:pt idx="60">
                  <c:v>194515</c:v>
                </c:pt>
                <c:pt idx="61">
                  <c:v>197142</c:v>
                </c:pt>
                <c:pt idx="62">
                  <c:v>200194</c:v>
                </c:pt>
                <c:pt idx="63">
                  <c:v>202961</c:v>
                </c:pt>
                <c:pt idx="64">
                  <c:v>205905</c:v>
                </c:pt>
                <c:pt idx="65">
                  <c:v>207634</c:v>
                </c:pt>
                <c:pt idx="66">
                  <c:v>209465</c:v>
                </c:pt>
                <c:pt idx="67">
                  <c:v>210773</c:v>
                </c:pt>
                <c:pt idx="68">
                  <c:v>212126</c:v>
                </c:pt>
                <c:pt idx="69">
                  <c:v>213435</c:v>
                </c:pt>
                <c:pt idx="70">
                  <c:v>215216</c:v>
                </c:pt>
                <c:pt idx="71">
                  <c:v>216582</c:v>
                </c:pt>
                <c:pt idx="72">
                  <c:v>217466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91-4686-9C00-699A8B5FD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Enfermos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EvolOf!$S$3:$S$75</c:f>
              <c:numCache>
                <c:formatCode>#,##0</c:formatCode>
                <c:ptCount val="73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937</c:v>
                </c:pt>
                <c:pt idx="18">
                  <c:v>1389</c:v>
                </c:pt>
                <c:pt idx="19">
                  <c:v>1848</c:v>
                </c:pt>
                <c:pt idx="20">
                  <c:v>2584</c:v>
                </c:pt>
                <c:pt idx="21">
                  <c:v>3840</c:v>
                </c:pt>
                <c:pt idx="22">
                  <c:v>5208</c:v>
                </c:pt>
                <c:pt idx="23">
                  <c:v>6877</c:v>
                </c:pt>
                <c:pt idx="24">
                  <c:v>8374</c:v>
                </c:pt>
                <c:pt idx="25">
                  <c:v>9616</c:v>
                </c:pt>
                <c:pt idx="26">
                  <c:v>11966</c:v>
                </c:pt>
                <c:pt idx="27">
                  <c:v>15172</c:v>
                </c:pt>
                <c:pt idx="28">
                  <c:v>17445</c:v>
                </c:pt>
                <c:pt idx="29">
                  <c:v>21469</c:v>
                </c:pt>
                <c:pt idx="30">
                  <c:v>24570</c:v>
                </c:pt>
                <c:pt idx="31">
                  <c:v>27635</c:v>
                </c:pt>
                <c:pt idx="32">
                  <c:v>33269</c:v>
                </c:pt>
                <c:pt idx="33">
                  <c:v>39253</c:v>
                </c:pt>
                <c:pt idx="34">
                  <c:v>45944</c:v>
                </c:pt>
                <c:pt idx="35">
                  <c:v>50905</c:v>
                </c:pt>
                <c:pt idx="36">
                  <c:v>55850</c:v>
                </c:pt>
                <c:pt idx="37">
                  <c:v>59360</c:v>
                </c:pt>
                <c:pt idx="38">
                  <c:v>63406</c:v>
                </c:pt>
                <c:pt idx="39">
                  <c:v>69505</c:v>
                </c:pt>
                <c:pt idx="40">
                  <c:v>73451</c:v>
                </c:pt>
                <c:pt idx="41">
                  <c:v>77190</c:v>
                </c:pt>
                <c:pt idx="42">
                  <c:v>80786</c:v>
                </c:pt>
                <c:pt idx="43">
                  <c:v>83399</c:v>
                </c:pt>
                <c:pt idx="44">
                  <c:v>85224</c:v>
                </c:pt>
                <c:pt idx="45">
                  <c:v>86847</c:v>
                </c:pt>
                <c:pt idx="46">
                  <c:v>88671</c:v>
                </c:pt>
                <c:pt idx="47">
                  <c:v>89623</c:v>
                </c:pt>
                <c:pt idx="48">
                  <c:v>90573</c:v>
                </c:pt>
                <c:pt idx="49">
                  <c:v>90763</c:v>
                </c:pt>
                <c:pt idx="50">
                  <c:v>91835</c:v>
                </c:pt>
                <c:pt idx="51">
                  <c:v>92488</c:v>
                </c:pt>
                <c:pt idx="52">
                  <c:v>93183</c:v>
                </c:pt>
                <c:pt idx="53">
                  <c:v>93037</c:v>
                </c:pt>
                <c:pt idx="54">
                  <c:v>93506</c:v>
                </c:pt>
                <c:pt idx="55">
                  <c:v>93150</c:v>
                </c:pt>
                <c:pt idx="56">
                  <c:v>93474</c:v>
                </c:pt>
                <c:pt idx="57">
                  <c:v>95303</c:v>
                </c:pt>
                <c:pt idx="58">
                  <c:v>90768</c:v>
                </c:pt>
                <c:pt idx="59">
                  <c:v>89724</c:v>
                </c:pt>
                <c:pt idx="60">
                  <c:v>90719</c:v>
                </c:pt>
                <c:pt idx="61">
                  <c:v>89510</c:v>
                </c:pt>
                <c:pt idx="62">
                  <c:v>88787</c:v>
                </c:pt>
                <c:pt idx="63">
                  <c:v>88082</c:v>
                </c:pt>
                <c:pt idx="64">
                  <c:v>87295</c:v>
                </c:pt>
                <c:pt idx="65">
                  <c:v>85712</c:v>
                </c:pt>
                <c:pt idx="66">
                  <c:v>85069</c:v>
                </c:pt>
                <c:pt idx="67">
                  <c:v>84403</c:v>
                </c:pt>
                <c:pt idx="68">
                  <c:v>78904</c:v>
                </c:pt>
                <c:pt idx="69">
                  <c:v>76842</c:v>
                </c:pt>
                <c:pt idx="70">
                  <c:v>75714</c:v>
                </c:pt>
                <c:pt idx="71">
                  <c:v>74234</c:v>
                </c:pt>
                <c:pt idx="72">
                  <c:v>73300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11-447C-82EE-D98132183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949624"/>
        <c:axId val="726949952"/>
      </c:scatterChart>
      <c:valAx>
        <c:axId val="726949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49952"/>
        <c:crosses val="autoZero"/>
        <c:crossBetween val="midCat"/>
      </c:valAx>
      <c:valAx>
        <c:axId val="72694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49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Muertes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EvolOf!$O$3:$O$75</c:f>
              <c:numCache>
                <c:formatCode>#,##0</c:formatCode>
                <c:ptCount val="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</c:v>
                </c:pt>
                <c:pt idx="18">
                  <c:v>35</c:v>
                </c:pt>
                <c:pt idx="19">
                  <c:v>48</c:v>
                </c:pt>
                <c:pt idx="20">
                  <c:v>86</c:v>
                </c:pt>
                <c:pt idx="21">
                  <c:v>123</c:v>
                </c:pt>
                <c:pt idx="22">
                  <c:v>141</c:v>
                </c:pt>
                <c:pt idx="23">
                  <c:v>292</c:v>
                </c:pt>
                <c:pt idx="24">
                  <c:v>314</c:v>
                </c:pt>
                <c:pt idx="25">
                  <c:v>496</c:v>
                </c:pt>
                <c:pt idx="26">
                  <c:v>590</c:v>
                </c:pt>
                <c:pt idx="27">
                  <c:v>765</c:v>
                </c:pt>
                <c:pt idx="28">
                  <c:v>993</c:v>
                </c:pt>
                <c:pt idx="29">
                  <c:v>1326</c:v>
                </c:pt>
                <c:pt idx="30">
                  <c:v>1672</c:v>
                </c:pt>
                <c:pt idx="31">
                  <c:v>2136</c:v>
                </c:pt>
                <c:pt idx="32">
                  <c:v>2707</c:v>
                </c:pt>
                <c:pt idx="33">
                  <c:v>3303</c:v>
                </c:pt>
                <c:pt idx="34">
                  <c:v>3918</c:v>
                </c:pt>
                <c:pt idx="35">
                  <c:v>4663</c:v>
                </c:pt>
                <c:pt idx="36">
                  <c:v>5502</c:v>
                </c:pt>
                <c:pt idx="37">
                  <c:v>6217</c:v>
                </c:pt>
                <c:pt idx="38">
                  <c:v>6913</c:v>
                </c:pt>
                <c:pt idx="39">
                  <c:v>7733</c:v>
                </c:pt>
                <c:pt idx="40">
                  <c:v>8662</c:v>
                </c:pt>
                <c:pt idx="41">
                  <c:v>9539</c:v>
                </c:pt>
                <c:pt idx="42">
                  <c:v>10384</c:v>
                </c:pt>
                <c:pt idx="43">
                  <c:v>11164</c:v>
                </c:pt>
                <c:pt idx="44">
                  <c:v>11834</c:v>
                </c:pt>
                <c:pt idx="45">
                  <c:v>12462</c:v>
                </c:pt>
                <c:pt idx="46">
                  <c:v>13219</c:v>
                </c:pt>
                <c:pt idx="47">
                  <c:v>13976</c:v>
                </c:pt>
                <c:pt idx="48">
                  <c:v>14757</c:v>
                </c:pt>
                <c:pt idx="49">
                  <c:v>15399</c:v>
                </c:pt>
                <c:pt idx="50">
                  <c:v>15899</c:v>
                </c:pt>
                <c:pt idx="51">
                  <c:v>16505</c:v>
                </c:pt>
                <c:pt idx="52">
                  <c:v>17056</c:v>
                </c:pt>
                <c:pt idx="53">
                  <c:v>17591</c:v>
                </c:pt>
                <c:pt idx="54">
                  <c:v>18276</c:v>
                </c:pt>
                <c:pt idx="55">
                  <c:v>18893</c:v>
                </c:pt>
                <c:pt idx="56">
                  <c:v>19478</c:v>
                </c:pt>
                <c:pt idx="57">
                  <c:v>20043</c:v>
                </c:pt>
                <c:pt idx="58">
                  <c:v>20453</c:v>
                </c:pt>
                <c:pt idx="59">
                  <c:v>20852</c:v>
                </c:pt>
                <c:pt idx="60">
                  <c:v>21282</c:v>
                </c:pt>
                <c:pt idx="61">
                  <c:v>21717</c:v>
                </c:pt>
                <c:pt idx="62">
                  <c:v>22157</c:v>
                </c:pt>
                <c:pt idx="63">
                  <c:v>22524</c:v>
                </c:pt>
                <c:pt idx="64">
                  <c:v>22902</c:v>
                </c:pt>
                <c:pt idx="65">
                  <c:v>23190</c:v>
                </c:pt>
                <c:pt idx="66">
                  <c:v>23521</c:v>
                </c:pt>
                <c:pt idx="67">
                  <c:v>23822</c:v>
                </c:pt>
                <c:pt idx="68">
                  <c:v>24275</c:v>
                </c:pt>
                <c:pt idx="69">
                  <c:v>24543</c:v>
                </c:pt>
                <c:pt idx="70">
                  <c:v>24824</c:v>
                </c:pt>
                <c:pt idx="71">
                  <c:v>25100</c:v>
                </c:pt>
                <c:pt idx="72">
                  <c:v>25264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42-4F3C-9479-334ED4D73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963712"/>
        <c:axId val="569966336"/>
      </c:scatterChart>
      <c:valAx>
        <c:axId val="56996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6336"/>
        <c:crosses val="autoZero"/>
        <c:crossBetween val="midCat"/>
      </c:valAx>
      <c:valAx>
        <c:axId val="56996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Muertes / Casos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EvolOf!$V$3:$V$75</c:f>
              <c:numCache>
                <c:formatCode>0.0%</c:formatCode>
                <c:ptCount val="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2.8282828282828285E-2</c:v>
                </c:pt>
                <c:pt idx="18">
                  <c:v>2.2378516624040921E-2</c:v>
                </c:pt>
                <c:pt idx="19">
                  <c:v>2.3032629558541268E-2</c:v>
                </c:pt>
                <c:pt idx="20">
                  <c:v>2.9954719609892023E-2</c:v>
                </c:pt>
                <c:pt idx="21">
                  <c:v>2.954600048042277E-2</c:v>
                </c:pt>
                <c:pt idx="22">
                  <c:v>2.392669268623791E-2</c:v>
                </c:pt>
                <c:pt idx="23">
                  <c:v>3.7799352750809062E-2</c:v>
                </c:pt>
                <c:pt idx="24">
                  <c:v>3.3898305084745763E-2</c:v>
                </c:pt>
                <c:pt idx="25">
                  <c:v>4.4293623861403821E-2</c:v>
                </c:pt>
                <c:pt idx="26">
                  <c:v>4.3015456401283174E-2</c:v>
                </c:pt>
                <c:pt idx="27">
                  <c:v>4.461421823059427E-2</c:v>
                </c:pt>
                <c:pt idx="28">
                  <c:v>4.9699699699699701E-2</c:v>
                </c:pt>
                <c:pt idx="29">
                  <c:v>5.3197464494904916E-2</c:v>
                </c:pt>
                <c:pt idx="30">
                  <c:v>5.7826658366189387E-2</c:v>
                </c:pt>
                <c:pt idx="31">
                  <c:v>6.4902312296800463E-2</c:v>
                </c:pt>
                <c:pt idx="32">
                  <c:v>6.8232803165881081E-2</c:v>
                </c:pt>
                <c:pt idx="33">
                  <c:v>6.9376181474480145E-2</c:v>
                </c:pt>
                <c:pt idx="34">
                  <c:v>6.97301914999644E-2</c:v>
                </c:pt>
                <c:pt idx="35">
                  <c:v>7.279226962643813E-2</c:v>
                </c:pt>
                <c:pt idx="36">
                  <c:v>7.6154357214040527E-2</c:v>
                </c:pt>
                <c:pt idx="37">
                  <c:v>7.8899944159602012E-2</c:v>
                </c:pt>
                <c:pt idx="38">
                  <c:v>8.1193770407084628E-2</c:v>
                </c:pt>
                <c:pt idx="39">
                  <c:v>8.2122679580306696E-2</c:v>
                </c:pt>
                <c:pt idx="40">
                  <c:v>8.4808490639931067E-2</c:v>
                </c:pt>
                <c:pt idx="41">
                  <c:v>8.6530960285926814E-2</c:v>
                </c:pt>
                <c:pt idx="42">
                  <c:v>8.8216804009854724E-2</c:v>
                </c:pt>
                <c:pt idx="43">
                  <c:v>8.9501026167265268E-2</c:v>
                </c:pt>
                <c:pt idx="44">
                  <c:v>9.050237459754204E-2</c:v>
                </c:pt>
                <c:pt idx="45">
                  <c:v>9.22892351442621E-2</c:v>
                </c:pt>
                <c:pt idx="46">
                  <c:v>9.4078713258842789E-2</c:v>
                </c:pt>
                <c:pt idx="47">
                  <c:v>9.5275751584975116E-2</c:v>
                </c:pt>
                <c:pt idx="48">
                  <c:v>9.6801490363800952E-2</c:v>
                </c:pt>
                <c:pt idx="49">
                  <c:v>9.8069060386442669E-2</c:v>
                </c:pt>
                <c:pt idx="50">
                  <c:v>9.8231717865704476E-2</c:v>
                </c:pt>
                <c:pt idx="51">
                  <c:v>9.9416331865629842E-2</c:v>
                </c:pt>
                <c:pt idx="52">
                  <c:v>0.10068239238742886</c:v>
                </c:pt>
                <c:pt idx="53">
                  <c:v>0.10194608002225417</c:v>
                </c:pt>
                <c:pt idx="54">
                  <c:v>0.10298426723166389</c:v>
                </c:pt>
                <c:pt idx="55">
                  <c:v>0.10409136988716503</c:v>
                </c:pt>
                <c:pt idx="56">
                  <c:v>0.10477450727257079</c:v>
                </c:pt>
                <c:pt idx="57">
                  <c:v>0.10548503220917015</c:v>
                </c:pt>
                <c:pt idx="58">
                  <c:v>0.10845909915260529</c:v>
                </c:pt>
                <c:pt idx="59">
                  <c:v>0.109079685922485</c:v>
                </c:pt>
                <c:pt idx="60">
                  <c:v>0.10941058530190474</c:v>
                </c:pt>
                <c:pt idx="61">
                  <c:v>0.11015917460510698</c:v>
                </c:pt>
                <c:pt idx="62">
                  <c:v>0.11067764268659401</c:v>
                </c:pt>
                <c:pt idx="63">
                  <c:v>0.11097698572632181</c:v>
                </c:pt>
                <c:pt idx="64">
                  <c:v>0.11122605084869236</c:v>
                </c:pt>
                <c:pt idx="65">
                  <c:v>0.1116869106215745</c:v>
                </c:pt>
                <c:pt idx="66">
                  <c:v>0.11229083617788174</c:v>
                </c:pt>
                <c:pt idx="67">
                  <c:v>0.11302206639370317</c:v>
                </c:pt>
                <c:pt idx="68">
                  <c:v>0.11443670271442445</c:v>
                </c:pt>
                <c:pt idx="69">
                  <c:v>0.11499051233396584</c:v>
                </c:pt>
                <c:pt idx="70">
                  <c:v>0.11534458404579585</c:v>
                </c:pt>
                <c:pt idx="71">
                  <c:v>0.11589144065527145</c:v>
                </c:pt>
                <c:pt idx="72">
                  <c:v>0.11617448244783092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45-449A-A54C-E4BC04C7B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963712"/>
        <c:axId val="569966336"/>
      </c:scatterChart>
      <c:valAx>
        <c:axId val="56996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6336"/>
        <c:crosses val="autoZero"/>
        <c:crossBetween val="midCat"/>
      </c:valAx>
      <c:valAx>
        <c:axId val="56996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EvolOf!$Q$3:$Q$75</c:f>
              <c:numCache>
                <c:formatCode>#,##0</c:formatCode>
                <c:ptCount val="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25</c:v>
                </c:pt>
                <c:pt idx="18">
                  <c:v>140</c:v>
                </c:pt>
                <c:pt idx="19">
                  <c:v>188</c:v>
                </c:pt>
                <c:pt idx="20">
                  <c:v>201</c:v>
                </c:pt>
                <c:pt idx="21">
                  <c:v>200</c:v>
                </c:pt>
                <c:pt idx="22">
                  <c:v>544</c:v>
                </c:pt>
                <c:pt idx="23">
                  <c:v>556</c:v>
                </c:pt>
                <c:pt idx="24">
                  <c:v>575</c:v>
                </c:pt>
                <c:pt idx="25">
                  <c:v>1086</c:v>
                </c:pt>
                <c:pt idx="26">
                  <c:v>1160</c:v>
                </c:pt>
                <c:pt idx="27">
                  <c:v>1210</c:v>
                </c:pt>
                <c:pt idx="28">
                  <c:v>1542</c:v>
                </c:pt>
                <c:pt idx="29">
                  <c:v>2131</c:v>
                </c:pt>
                <c:pt idx="30">
                  <c:v>2672</c:v>
                </c:pt>
                <c:pt idx="31">
                  <c:v>3140</c:v>
                </c:pt>
                <c:pt idx="32">
                  <c:v>3697</c:v>
                </c:pt>
                <c:pt idx="33">
                  <c:v>5054</c:v>
                </c:pt>
                <c:pt idx="34">
                  <c:v>6326</c:v>
                </c:pt>
                <c:pt idx="35">
                  <c:v>8491</c:v>
                </c:pt>
                <c:pt idx="36">
                  <c:v>10896</c:v>
                </c:pt>
                <c:pt idx="37">
                  <c:v>13219</c:v>
                </c:pt>
                <c:pt idx="38">
                  <c:v>14823</c:v>
                </c:pt>
                <c:pt idx="39">
                  <c:v>16926</c:v>
                </c:pt>
                <c:pt idx="40">
                  <c:v>20023</c:v>
                </c:pt>
                <c:pt idx="41">
                  <c:v>23509</c:v>
                </c:pt>
                <c:pt idx="42">
                  <c:v>26540</c:v>
                </c:pt>
                <c:pt idx="43">
                  <c:v>30173</c:v>
                </c:pt>
                <c:pt idx="44">
                  <c:v>33701</c:v>
                </c:pt>
                <c:pt idx="45">
                  <c:v>35723</c:v>
                </c:pt>
                <c:pt idx="46">
                  <c:v>38620</c:v>
                </c:pt>
                <c:pt idx="47">
                  <c:v>43091</c:v>
                </c:pt>
                <c:pt idx="48">
                  <c:v>47116</c:v>
                </c:pt>
                <c:pt idx="49">
                  <c:v>50860</c:v>
                </c:pt>
                <c:pt idx="50">
                  <c:v>54118</c:v>
                </c:pt>
                <c:pt idx="51">
                  <c:v>57026</c:v>
                </c:pt>
                <c:pt idx="52">
                  <c:v>59165</c:v>
                </c:pt>
                <c:pt idx="53">
                  <c:v>61924</c:v>
                </c:pt>
                <c:pt idx="54">
                  <c:v>65682</c:v>
                </c:pt>
                <c:pt idx="55">
                  <c:v>69461</c:v>
                </c:pt>
                <c:pt idx="56">
                  <c:v>72952</c:v>
                </c:pt>
                <c:pt idx="57">
                  <c:v>74662</c:v>
                </c:pt>
                <c:pt idx="58">
                  <c:v>77357</c:v>
                </c:pt>
                <c:pt idx="59">
                  <c:v>80587</c:v>
                </c:pt>
                <c:pt idx="60">
                  <c:v>82514</c:v>
                </c:pt>
                <c:pt idx="61">
                  <c:v>85915</c:v>
                </c:pt>
                <c:pt idx="62">
                  <c:v>89250</c:v>
                </c:pt>
                <c:pt idx="63">
                  <c:v>92355</c:v>
                </c:pt>
                <c:pt idx="64">
                  <c:v>95708</c:v>
                </c:pt>
                <c:pt idx="65">
                  <c:v>98732</c:v>
                </c:pt>
                <c:pt idx="66">
                  <c:v>100875</c:v>
                </c:pt>
                <c:pt idx="67">
                  <c:v>102548</c:v>
                </c:pt>
                <c:pt idx="68">
                  <c:v>108947</c:v>
                </c:pt>
                <c:pt idx="69">
                  <c:v>112050</c:v>
                </c:pt>
                <c:pt idx="70">
                  <c:v>114678</c:v>
                </c:pt>
                <c:pt idx="71">
                  <c:v>117248</c:v>
                </c:pt>
                <c:pt idx="72">
                  <c:v>118902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45-449C-84CC-80992177E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949624"/>
        <c:axId val="726949952"/>
      </c:scatterChart>
      <c:valAx>
        <c:axId val="726949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49952"/>
        <c:crosses val="autoZero"/>
        <c:crossBetween val="midCat"/>
      </c:valAx>
      <c:valAx>
        <c:axId val="72694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49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Altas / Muertes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EvolOf!$U$3:$U$75</c:f>
              <c:numCache>
                <c:formatCode>#,##0.0</c:formatCode>
                <c:ptCount val="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0.8928571428571429</c:v>
                </c:pt>
                <c:pt idx="18">
                  <c:v>4</c:v>
                </c:pt>
                <c:pt idx="19">
                  <c:v>3.9166666666666665</c:v>
                </c:pt>
                <c:pt idx="20">
                  <c:v>2.3372093023255816</c:v>
                </c:pt>
                <c:pt idx="21">
                  <c:v>1.6260162601626016</c:v>
                </c:pt>
                <c:pt idx="22">
                  <c:v>3.8581560283687941</c:v>
                </c:pt>
                <c:pt idx="23">
                  <c:v>1.904109589041096</c:v>
                </c:pt>
                <c:pt idx="24">
                  <c:v>1.8312101910828025</c:v>
                </c:pt>
                <c:pt idx="25">
                  <c:v>2.189516129032258</c:v>
                </c:pt>
                <c:pt idx="26">
                  <c:v>1.9661016949152543</c:v>
                </c:pt>
                <c:pt idx="27">
                  <c:v>1.5816993464052287</c:v>
                </c:pt>
                <c:pt idx="28">
                  <c:v>1.552870090634441</c:v>
                </c:pt>
                <c:pt idx="29">
                  <c:v>1.6070889894419307</c:v>
                </c:pt>
                <c:pt idx="30">
                  <c:v>1.5980861244019138</c:v>
                </c:pt>
                <c:pt idx="31">
                  <c:v>1.4700374531835205</c:v>
                </c:pt>
                <c:pt idx="32">
                  <c:v>1.365718507572959</c:v>
                </c:pt>
                <c:pt idx="33">
                  <c:v>1.5301241295791705</c:v>
                </c:pt>
                <c:pt idx="34">
                  <c:v>1.6145992853496682</c:v>
                </c:pt>
                <c:pt idx="35">
                  <c:v>1.8209307312888698</c:v>
                </c:pt>
                <c:pt idx="36">
                  <c:v>1.9803707742639041</c:v>
                </c:pt>
                <c:pt idx="37">
                  <c:v>2.1262666881132377</c:v>
                </c:pt>
                <c:pt idx="38">
                  <c:v>2.1442210328366844</c:v>
                </c:pt>
                <c:pt idx="39">
                  <c:v>2.1888012414328202</c:v>
                </c:pt>
                <c:pt idx="40">
                  <c:v>2.3115908566151004</c:v>
                </c:pt>
                <c:pt idx="41">
                  <c:v>2.4645141000104833</c:v>
                </c:pt>
                <c:pt idx="42">
                  <c:v>2.555855161787365</c:v>
                </c:pt>
                <c:pt idx="43">
                  <c:v>2.7027051236116089</c:v>
                </c:pt>
                <c:pt idx="44">
                  <c:v>2.8478113909075544</c:v>
                </c:pt>
                <c:pt idx="45">
                  <c:v>2.8665543251484511</c:v>
                </c:pt>
                <c:pt idx="46">
                  <c:v>2.9215523110674031</c:v>
                </c:pt>
                <c:pt idx="47">
                  <c:v>3.0832140812821982</c:v>
                </c:pt>
                <c:pt idx="48">
                  <c:v>3.1927898624381648</c:v>
                </c:pt>
                <c:pt idx="49">
                  <c:v>3.3028118709007077</c:v>
                </c:pt>
                <c:pt idx="50">
                  <c:v>3.4038618781055412</c:v>
                </c:pt>
                <c:pt idx="51">
                  <c:v>3.4550742199333535</c:v>
                </c:pt>
                <c:pt idx="52">
                  <c:v>3.4688672607879925</c:v>
                </c:pt>
                <c:pt idx="53">
                  <c:v>3.5202091978852823</c:v>
                </c:pt>
                <c:pt idx="54">
                  <c:v>3.5938936309914644</c:v>
                </c:pt>
                <c:pt idx="55">
                  <c:v>3.676546869210819</c:v>
                </c:pt>
                <c:pt idx="56">
                  <c:v>3.7453537324160591</c:v>
                </c:pt>
                <c:pt idx="57">
                  <c:v>3.7250910542333981</c:v>
                </c:pt>
                <c:pt idx="58">
                  <c:v>3.782183542756564</c:v>
                </c:pt>
                <c:pt idx="59">
                  <c:v>3.8647132169576062</c:v>
                </c:pt>
                <c:pt idx="60">
                  <c:v>3.8771731980077062</c:v>
                </c:pt>
                <c:pt idx="61">
                  <c:v>3.9561173274393333</c:v>
                </c:pt>
                <c:pt idx="62">
                  <c:v>4.0280723924719046</c:v>
                </c:pt>
                <c:pt idx="63">
                  <c:v>4.100293020777837</c:v>
                </c:pt>
                <c:pt idx="64">
                  <c:v>4.1790236660553663</c:v>
                </c:pt>
                <c:pt idx="65">
                  <c:v>4.2575247951703323</c:v>
                </c:pt>
                <c:pt idx="66">
                  <c:v>4.2887207176565623</c:v>
                </c:pt>
                <c:pt idx="67">
                  <c:v>4.3047603055998653</c:v>
                </c:pt>
                <c:pt idx="68">
                  <c:v>4.4880329557157568</c:v>
                </c:pt>
                <c:pt idx="69">
                  <c:v>4.5654565456545653</c:v>
                </c:pt>
                <c:pt idx="70">
                  <c:v>4.619642281662907</c:v>
                </c:pt>
                <c:pt idx="71">
                  <c:v>4.6712350597609564</c:v>
                </c:pt>
                <c:pt idx="72">
                  <c:v>4.7063806206459784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2F-408A-B406-18109837C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949624"/>
        <c:axId val="726949952"/>
      </c:scatterChart>
      <c:valAx>
        <c:axId val="726949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49952"/>
        <c:crosses val="autoZero"/>
        <c:crossBetween val="midCat"/>
      </c:valAx>
      <c:valAx>
        <c:axId val="72694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49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Altas / Casos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EvolOf!$W$3:$W$75</c:f>
              <c:numCache>
                <c:formatCode>0.0%</c:formatCode>
                <c:ptCount val="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2.5252525252525252E-2</c:v>
                </c:pt>
                <c:pt idx="18">
                  <c:v>8.9514066496163683E-2</c:v>
                </c:pt>
                <c:pt idx="19">
                  <c:v>9.0211132437619967E-2</c:v>
                </c:pt>
                <c:pt idx="20">
                  <c:v>7.0010449320794144E-2</c:v>
                </c:pt>
                <c:pt idx="21">
                  <c:v>4.8042277203939464E-2</c:v>
                </c:pt>
                <c:pt idx="22">
                  <c:v>9.2312913626336326E-2</c:v>
                </c:pt>
                <c:pt idx="23">
                  <c:v>7.1974110032362454E-2</c:v>
                </c:pt>
                <c:pt idx="24">
                  <c:v>6.2074921731620422E-2</c:v>
                </c:pt>
                <c:pt idx="25">
                  <c:v>9.698160385783175E-2</c:v>
                </c:pt>
                <c:pt idx="26">
                  <c:v>8.4572761738116065E-2</c:v>
                </c:pt>
                <c:pt idx="27">
                  <c:v>7.0566279815711203E-2</c:v>
                </c:pt>
                <c:pt idx="28">
                  <c:v>7.7177177177177175E-2</c:v>
                </c:pt>
                <c:pt idx="29">
                  <c:v>8.5493059455989728E-2</c:v>
                </c:pt>
                <c:pt idx="30">
                  <c:v>9.2411980355537104E-2</c:v>
                </c:pt>
                <c:pt idx="31">
                  <c:v>9.5408829874510048E-2</c:v>
                </c:pt>
                <c:pt idx="32">
                  <c:v>9.3186802107226574E-2</c:v>
                </c:pt>
                <c:pt idx="33">
                  <c:v>0.10615416929216551</c:v>
                </c:pt>
                <c:pt idx="34">
                  <c:v>0.11258631736313804</c:v>
                </c:pt>
                <c:pt idx="35">
                  <c:v>0.13254968076304657</c:v>
                </c:pt>
                <c:pt idx="36">
                  <c:v>0.15081386335953936</c:v>
                </c:pt>
                <c:pt idx="37">
                  <c:v>0.16776232296055638</c:v>
                </c:pt>
                <c:pt idx="38">
                  <c:v>0.17409739024218365</c:v>
                </c:pt>
                <c:pt idx="39">
                  <c:v>0.17975022301516502</c:v>
                </c:pt>
                <c:pt idx="40">
                  <c:v>0.19604253152659198</c:v>
                </c:pt>
                <c:pt idx="41">
                  <c:v>0.2132567717121138</c:v>
                </c:pt>
                <c:pt idx="42">
                  <c:v>0.22546937388497154</c:v>
                </c:pt>
                <c:pt idx="43">
                  <c:v>0.2418948819907645</c:v>
                </c:pt>
                <c:pt idx="44">
                  <c:v>0.25773369328306273</c:v>
                </c:pt>
                <c:pt idx="45">
                  <c:v>0.26455210616742697</c:v>
                </c:pt>
                <c:pt idx="46">
                  <c:v>0.27485588214361967</c:v>
                </c:pt>
                <c:pt idx="47">
                  <c:v>0.29375553889153999</c:v>
                </c:pt>
                <c:pt idx="48">
                  <c:v>0.30906681710244938</c:v>
                </c:pt>
                <c:pt idx="49">
                  <c:v>0.32390365681242117</c:v>
                </c:pt>
                <c:pt idx="50">
                  <c:v>0.33436719966389045</c:v>
                </c:pt>
                <c:pt idx="51">
                  <c:v>0.34349080526927639</c:v>
                </c:pt>
                <c:pt idx="52">
                  <c:v>0.34925385469056219</c:v>
                </c:pt>
                <c:pt idx="53">
                  <c:v>0.35887152858268812</c:v>
                </c:pt>
                <c:pt idx="54">
                  <c:v>0.37011450209619978</c:v>
                </c:pt>
                <c:pt idx="55">
                  <c:v>0.38269680007052187</c:v>
                </c:pt>
                <c:pt idx="56">
                  <c:v>0.39241759187537656</c:v>
                </c:pt>
                <c:pt idx="57">
                  <c:v>0.39294134983790158</c:v>
                </c:pt>
                <c:pt idx="58">
                  <c:v>0.41021221987718609</c:v>
                </c:pt>
                <c:pt idx="59">
                  <c:v>0.42156170388621228</c:v>
                </c:pt>
                <c:pt idx="60">
                  <c:v>0.4242037889108809</c:v>
                </c:pt>
                <c:pt idx="61">
                  <c:v>0.43580261943167869</c:v>
                </c:pt>
                <c:pt idx="62">
                  <c:v>0.44581755696973935</c:v>
                </c:pt>
                <c:pt idx="63">
                  <c:v>0.45503816004059894</c:v>
                </c:pt>
                <c:pt idx="64">
                  <c:v>0.46481629877856295</c:v>
                </c:pt>
                <c:pt idx="65">
                  <c:v>0.47550979126732618</c:v>
                </c:pt>
                <c:pt idx="66">
                  <c:v>0.48158403551906048</c:v>
                </c:pt>
                <c:pt idx="67">
                  <c:v>0.48653290506848601</c:v>
                </c:pt>
                <c:pt idx="68">
                  <c:v>0.51359569312578368</c:v>
                </c:pt>
                <c:pt idx="69">
                  <c:v>0.52498418722327644</c:v>
                </c:pt>
                <c:pt idx="70">
                  <c:v>0.53285071741877932</c:v>
                </c:pt>
                <c:pt idx="71">
                  <c:v>0.54135616071511017</c:v>
                </c:pt>
                <c:pt idx="72">
                  <c:v>0.54676133280604788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7E-42E9-8BE2-780CB82F8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963712"/>
        <c:axId val="569966336"/>
      </c:scatterChart>
      <c:valAx>
        <c:axId val="56996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6336"/>
        <c:crosses val="autoZero"/>
        <c:crossBetween val="midCat"/>
      </c:valAx>
      <c:valAx>
        <c:axId val="56996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Fin / (Casos - 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EvolOf!$X$3:$X$75</c:f>
              <c:numCache>
                <c:formatCode>0.0%</c:formatCode>
                <c:ptCount val="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1.2325581395348837</c:v>
                </c:pt>
                <c:pt idx="18">
                  <c:v>2.6923076923076925</c:v>
                </c:pt>
                <c:pt idx="19">
                  <c:v>2.0884955752212391</c:v>
                </c:pt>
                <c:pt idx="20">
                  <c:v>1.9391891891891893</c:v>
                </c:pt>
                <c:pt idx="21">
                  <c:v>1.6649484536082475</c:v>
                </c:pt>
                <c:pt idx="22">
                  <c:v>2.8781512605042017</c:v>
                </c:pt>
                <c:pt idx="23">
                  <c:v>2.3296703296703298</c:v>
                </c:pt>
                <c:pt idx="24">
                  <c:v>2.3031088082901556</c:v>
                </c:pt>
                <c:pt idx="25">
                  <c:v>3.0076045627376424</c:v>
                </c:pt>
                <c:pt idx="26">
                  <c:v>1.7676767676767677</c:v>
                </c:pt>
                <c:pt idx="27">
                  <c:v>1.2627877237851663</c:v>
                </c:pt>
                <c:pt idx="28">
                  <c:v>1.2164107485604607</c:v>
                </c:pt>
                <c:pt idx="29">
                  <c:v>1.2041100661790316</c:v>
                </c:pt>
                <c:pt idx="30">
                  <c:v>1.0434782608695652</c:v>
                </c:pt>
                <c:pt idx="31">
                  <c:v>0.89529950789071777</c:v>
                </c:pt>
                <c:pt idx="32">
                  <c:v>0.8289967637540453</c:v>
                </c:pt>
                <c:pt idx="33">
                  <c:v>0.90219151462809022</c:v>
                </c:pt>
                <c:pt idx="34">
                  <c:v>0.91480621539560636</c:v>
                </c:pt>
                <c:pt idx="35">
                  <c:v>0.95902595508894717</c:v>
                </c:pt>
                <c:pt idx="36">
                  <c:v>0.95631888960167954</c:v>
                </c:pt>
                <c:pt idx="37">
                  <c:v>0.97277277277277274</c:v>
                </c:pt>
                <c:pt idx="38">
                  <c:v>0.87202118270079432</c:v>
                </c:pt>
                <c:pt idx="39">
                  <c:v>0.85283945493532543</c:v>
                </c:pt>
                <c:pt idx="40">
                  <c:v>0.87159308437908301</c:v>
                </c:pt>
                <c:pt idx="41">
                  <c:v>0.83300985556927887</c:v>
                </c:pt>
                <c:pt idx="42">
                  <c:v>0.77555135475740389</c:v>
                </c:pt>
                <c:pt idx="43">
                  <c:v>0.73569089485299355</c:v>
                </c:pt>
                <c:pt idx="44">
                  <c:v>0.71082907944238904</c:v>
                </c:pt>
                <c:pt idx="45">
                  <c:v>0.66693887720075296</c:v>
                </c:pt>
                <c:pt idx="46">
                  <c:v>0.65788872531600584</c:v>
                </c:pt>
                <c:pt idx="47">
                  <c:v>0.67025674755114983</c:v>
                </c:pt>
                <c:pt idx="48">
                  <c:v>0.65707701457032408</c:v>
                </c:pt>
                <c:pt idx="49">
                  <c:v>0.64873306179995305</c:v>
                </c:pt>
                <c:pt idx="50">
                  <c:v>0.63514396124748274</c:v>
                </c:pt>
                <c:pt idx="51">
                  <c:v>0.6246792965763317</c:v>
                </c:pt>
                <c:pt idx="52">
                  <c:v>0.61105855566957412</c:v>
                </c:pt>
                <c:pt idx="53">
                  <c:v>0.60810345750579309</c:v>
                </c:pt>
                <c:pt idx="54">
                  <c:v>0.62176373007879615</c:v>
                </c:pt>
                <c:pt idx="55">
                  <c:v>0.62880933741370726</c:v>
                </c:pt>
                <c:pt idx="56">
                  <c:v>0.63010430158838371</c:v>
                </c:pt>
                <c:pt idx="57">
                  <c:v>0.62123637222360706</c:v>
                </c:pt>
                <c:pt idx="58">
                  <c:v>0.62290634433391501</c:v>
                </c:pt>
                <c:pt idx="59">
                  <c:v>0.62673924325927388</c:v>
                </c:pt>
                <c:pt idx="60">
                  <c:v>0.62520554876249101</c:v>
                </c:pt>
                <c:pt idx="61">
                  <c:v>0.63535689830228326</c:v>
                </c:pt>
                <c:pt idx="62">
                  <c:v>0.64564305252909271</c:v>
                </c:pt>
                <c:pt idx="63">
                  <c:v>0.64733692467204618</c:v>
                </c:pt>
                <c:pt idx="64">
                  <c:v>0.65348422073342738</c:v>
                </c:pt>
                <c:pt idx="65">
                  <c:v>0.65583311816851708</c:v>
                </c:pt>
                <c:pt idx="66">
                  <c:v>0.65468822365374091</c:v>
                </c:pt>
                <c:pt idx="67">
                  <c:v>0.67012058670682684</c:v>
                </c:pt>
                <c:pt idx="68">
                  <c:v>0.69690264329394291</c:v>
                </c:pt>
                <c:pt idx="69">
                  <c:v>0.70222347890908154</c:v>
                </c:pt>
                <c:pt idx="70">
                  <c:v>0.70762191719674139</c:v>
                </c:pt>
                <c:pt idx="71">
                  <c:v>0.71105028122720959</c:v>
                </c:pt>
                <c:pt idx="72">
                  <c:v>0.71031380412985745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E2-4C33-9E9A-26E15D1C7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963712"/>
        <c:axId val="569966336"/>
      </c:scatterChart>
      <c:valAx>
        <c:axId val="56996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6336"/>
        <c:crosses val="autoZero"/>
        <c:crossBetween val="midCat"/>
      </c:valAx>
      <c:valAx>
        <c:axId val="569966336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Sin restricciones. Población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'P50'!$C$14:$C$163</c:f>
              <c:numCache>
                <c:formatCode>#,##0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'P50'!$AJ$14:$AJ$373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2.7999999999999998E-4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1.06E-3</c:v>
                </c:pt>
                <c:pt idx="8">
                  <c:v>1.3600000000000001E-3</c:v>
                </c:pt>
                <c:pt idx="9">
                  <c:v>1.7600000000000001E-3</c:v>
                </c:pt>
                <c:pt idx="10">
                  <c:v>2.2799999999999999E-3</c:v>
                </c:pt>
                <c:pt idx="11">
                  <c:v>2.8800000000000002E-3</c:v>
                </c:pt>
                <c:pt idx="12">
                  <c:v>3.62E-3</c:v>
                </c:pt>
                <c:pt idx="13">
                  <c:v>4.5599999999999998E-3</c:v>
                </c:pt>
                <c:pt idx="14">
                  <c:v>5.5999999999999999E-3</c:v>
                </c:pt>
                <c:pt idx="15">
                  <c:v>6.7799999999999996E-3</c:v>
                </c:pt>
                <c:pt idx="16">
                  <c:v>8.0000000000000002E-3</c:v>
                </c:pt>
                <c:pt idx="17">
                  <c:v>9.4199999999999996E-3</c:v>
                </c:pt>
                <c:pt idx="18">
                  <c:v>1.1039999999999999E-2</c:v>
                </c:pt>
                <c:pt idx="19">
                  <c:v>1.282E-2</c:v>
                </c:pt>
                <c:pt idx="20">
                  <c:v>1.4919999999999999E-2</c:v>
                </c:pt>
                <c:pt idx="21">
                  <c:v>1.7340000000000001E-2</c:v>
                </c:pt>
                <c:pt idx="22">
                  <c:v>2.018E-2</c:v>
                </c:pt>
                <c:pt idx="23">
                  <c:v>2.3480000000000001E-2</c:v>
                </c:pt>
                <c:pt idx="24">
                  <c:v>2.7380000000000002E-2</c:v>
                </c:pt>
                <c:pt idx="25">
                  <c:v>3.1859999999999999E-2</c:v>
                </c:pt>
                <c:pt idx="26">
                  <c:v>3.7080000000000002E-2</c:v>
                </c:pt>
                <c:pt idx="27">
                  <c:v>4.292E-2</c:v>
                </c:pt>
                <c:pt idx="28">
                  <c:v>4.9599999999999998E-2</c:v>
                </c:pt>
                <c:pt idx="29">
                  <c:v>5.7140000000000003E-2</c:v>
                </c:pt>
                <c:pt idx="30">
                  <c:v>6.5579999999999999E-2</c:v>
                </c:pt>
                <c:pt idx="31">
                  <c:v>7.4959999999999999E-2</c:v>
                </c:pt>
                <c:pt idx="32">
                  <c:v>8.5419999999999996E-2</c:v>
                </c:pt>
                <c:pt idx="33">
                  <c:v>9.6780000000000005E-2</c:v>
                </c:pt>
                <c:pt idx="34">
                  <c:v>0.1094</c:v>
                </c:pt>
                <c:pt idx="35">
                  <c:v>0.12325999999999999</c:v>
                </c:pt>
                <c:pt idx="36">
                  <c:v>0.1381</c:v>
                </c:pt>
                <c:pt idx="37">
                  <c:v>0.154</c:v>
                </c:pt>
                <c:pt idx="38">
                  <c:v>0.17116000000000001</c:v>
                </c:pt>
                <c:pt idx="39">
                  <c:v>0.18908</c:v>
                </c:pt>
                <c:pt idx="40">
                  <c:v>0.20774000000000001</c:v>
                </c:pt>
                <c:pt idx="41">
                  <c:v>0.22670000000000001</c:v>
                </c:pt>
                <c:pt idx="42">
                  <c:v>0.24590000000000001</c:v>
                </c:pt>
                <c:pt idx="43">
                  <c:v>0.26473999999999998</c:v>
                </c:pt>
                <c:pt idx="44">
                  <c:v>0.28316000000000002</c:v>
                </c:pt>
                <c:pt idx="45">
                  <c:v>0.30070000000000002</c:v>
                </c:pt>
                <c:pt idx="46">
                  <c:v>0.31756000000000001</c:v>
                </c:pt>
                <c:pt idx="47">
                  <c:v>0.33307999999999999</c:v>
                </c:pt>
                <c:pt idx="48">
                  <c:v>0.34764</c:v>
                </c:pt>
                <c:pt idx="49">
                  <c:v>0.36087999999999998</c:v>
                </c:pt>
                <c:pt idx="50">
                  <c:v>0.37291999999999997</c:v>
                </c:pt>
                <c:pt idx="51">
                  <c:v>0.38391999999999998</c:v>
                </c:pt>
                <c:pt idx="52">
                  <c:v>0.39382</c:v>
                </c:pt>
                <c:pt idx="53">
                  <c:v>0.40288000000000002</c:v>
                </c:pt>
                <c:pt idx="54">
                  <c:v>0.41104000000000002</c:v>
                </c:pt>
                <c:pt idx="55">
                  <c:v>0.41854000000000002</c:v>
                </c:pt>
                <c:pt idx="56">
                  <c:v>0.42549999999999999</c:v>
                </c:pt>
                <c:pt idx="57">
                  <c:v>0.43196000000000001</c:v>
                </c:pt>
                <c:pt idx="58">
                  <c:v>0.438</c:v>
                </c:pt>
                <c:pt idx="59">
                  <c:v>0.44375999999999999</c:v>
                </c:pt>
                <c:pt idx="60">
                  <c:v>0.44922000000000001</c:v>
                </c:pt>
                <c:pt idx="61">
                  <c:v>0.45438000000000001</c:v>
                </c:pt>
                <c:pt idx="62">
                  <c:v>0.45913999999999999</c:v>
                </c:pt>
                <c:pt idx="63">
                  <c:v>0.46357999999999999</c:v>
                </c:pt>
                <c:pt idx="64">
                  <c:v>0.46789999999999998</c:v>
                </c:pt>
                <c:pt idx="65">
                  <c:v>0.47192000000000001</c:v>
                </c:pt>
                <c:pt idx="66">
                  <c:v>0.47570000000000001</c:v>
                </c:pt>
                <c:pt idx="67">
                  <c:v>0.47936000000000001</c:v>
                </c:pt>
                <c:pt idx="68">
                  <c:v>0.48265999999999998</c:v>
                </c:pt>
                <c:pt idx="69">
                  <c:v>0.48577999999999999</c:v>
                </c:pt>
                <c:pt idx="70">
                  <c:v>0.48859999999999998</c:v>
                </c:pt>
                <c:pt idx="71">
                  <c:v>0.49127999999999999</c:v>
                </c:pt>
                <c:pt idx="72">
                  <c:v>0.49375999999999998</c:v>
                </c:pt>
                <c:pt idx="73">
                  <c:v>0.496</c:v>
                </c:pt>
                <c:pt idx="74">
                  <c:v>0.49806</c:v>
                </c:pt>
                <c:pt idx="75">
                  <c:v>0.49994</c:v>
                </c:pt>
                <c:pt idx="76">
                  <c:v>0.50163999999999997</c:v>
                </c:pt>
                <c:pt idx="77">
                  <c:v>0.50327999999999995</c:v>
                </c:pt>
                <c:pt idx="78">
                  <c:v>0.50480000000000003</c:v>
                </c:pt>
                <c:pt idx="79">
                  <c:v>0.50609999999999999</c:v>
                </c:pt>
                <c:pt idx="80">
                  <c:v>0.50729999999999997</c:v>
                </c:pt>
                <c:pt idx="81">
                  <c:v>0.50844</c:v>
                </c:pt>
                <c:pt idx="82">
                  <c:v>0.50949999999999995</c:v>
                </c:pt>
                <c:pt idx="83">
                  <c:v>0.51048000000000004</c:v>
                </c:pt>
                <c:pt idx="84">
                  <c:v>0.51136000000000004</c:v>
                </c:pt>
                <c:pt idx="85">
                  <c:v>0.51224000000000003</c:v>
                </c:pt>
                <c:pt idx="86">
                  <c:v>0.51297999999999999</c:v>
                </c:pt>
                <c:pt idx="87">
                  <c:v>0.51371999999999995</c:v>
                </c:pt>
                <c:pt idx="88">
                  <c:v>0.51436000000000004</c:v>
                </c:pt>
                <c:pt idx="89">
                  <c:v>0.51497999999999999</c:v>
                </c:pt>
                <c:pt idx="90">
                  <c:v>0.51558000000000004</c:v>
                </c:pt>
                <c:pt idx="91">
                  <c:v>0.51614000000000004</c:v>
                </c:pt>
                <c:pt idx="92">
                  <c:v>0.51663999999999999</c:v>
                </c:pt>
                <c:pt idx="93">
                  <c:v>0.51707999999999998</c:v>
                </c:pt>
                <c:pt idx="94">
                  <c:v>0.51756000000000002</c:v>
                </c:pt>
                <c:pt idx="95">
                  <c:v>0.51795999999999998</c:v>
                </c:pt>
                <c:pt idx="96">
                  <c:v>0.51834000000000002</c:v>
                </c:pt>
                <c:pt idx="97">
                  <c:v>0.51870000000000005</c:v>
                </c:pt>
                <c:pt idx="98">
                  <c:v>0.51902000000000004</c:v>
                </c:pt>
                <c:pt idx="99">
                  <c:v>0.51932</c:v>
                </c:pt>
                <c:pt idx="100">
                  <c:v>0.51958000000000004</c:v>
                </c:pt>
                <c:pt idx="101">
                  <c:v>0.51985999999999999</c:v>
                </c:pt>
                <c:pt idx="102">
                  <c:v>0.52007999999999999</c:v>
                </c:pt>
                <c:pt idx="103">
                  <c:v>0.52029999999999998</c:v>
                </c:pt>
                <c:pt idx="104">
                  <c:v>0.52054</c:v>
                </c:pt>
                <c:pt idx="105">
                  <c:v>0.52076</c:v>
                </c:pt>
                <c:pt idx="106">
                  <c:v>0.52092000000000005</c:v>
                </c:pt>
                <c:pt idx="107">
                  <c:v>0.52110000000000001</c:v>
                </c:pt>
                <c:pt idx="108">
                  <c:v>0.52125999999999995</c:v>
                </c:pt>
                <c:pt idx="109">
                  <c:v>0.52141999999999999</c:v>
                </c:pt>
                <c:pt idx="110">
                  <c:v>0.52154</c:v>
                </c:pt>
                <c:pt idx="111">
                  <c:v>0.52170000000000005</c:v>
                </c:pt>
                <c:pt idx="112">
                  <c:v>0.52181999999999995</c:v>
                </c:pt>
                <c:pt idx="113">
                  <c:v>0.52193999999999996</c:v>
                </c:pt>
                <c:pt idx="114">
                  <c:v>0.52203999999999995</c:v>
                </c:pt>
                <c:pt idx="115">
                  <c:v>0.52214000000000005</c:v>
                </c:pt>
                <c:pt idx="116">
                  <c:v>0.52224000000000004</c:v>
                </c:pt>
                <c:pt idx="117">
                  <c:v>0.52229999999999999</c:v>
                </c:pt>
                <c:pt idx="118">
                  <c:v>0.52239999999999998</c:v>
                </c:pt>
                <c:pt idx="119">
                  <c:v>0.52248000000000006</c:v>
                </c:pt>
                <c:pt idx="120">
                  <c:v>0.52256000000000002</c:v>
                </c:pt>
                <c:pt idx="121">
                  <c:v>0.52259999999999995</c:v>
                </c:pt>
                <c:pt idx="122">
                  <c:v>0.52268000000000003</c:v>
                </c:pt>
                <c:pt idx="123">
                  <c:v>0.52273999999999998</c:v>
                </c:pt>
                <c:pt idx="124">
                  <c:v>0.52278000000000002</c:v>
                </c:pt>
                <c:pt idx="125">
                  <c:v>0.52285999999999999</c:v>
                </c:pt>
                <c:pt idx="126">
                  <c:v>0.52290000000000003</c:v>
                </c:pt>
                <c:pt idx="127">
                  <c:v>0.52293999999999996</c:v>
                </c:pt>
                <c:pt idx="128">
                  <c:v>0.52300000000000002</c:v>
                </c:pt>
                <c:pt idx="129">
                  <c:v>0.52302000000000004</c:v>
                </c:pt>
                <c:pt idx="130">
                  <c:v>0.52305999999999997</c:v>
                </c:pt>
                <c:pt idx="131">
                  <c:v>0.52312000000000003</c:v>
                </c:pt>
                <c:pt idx="132">
                  <c:v>0.52314000000000005</c:v>
                </c:pt>
                <c:pt idx="133">
                  <c:v>0.52317999999999998</c:v>
                </c:pt>
                <c:pt idx="134">
                  <c:v>0.52322000000000002</c:v>
                </c:pt>
                <c:pt idx="135">
                  <c:v>0.52325999999999995</c:v>
                </c:pt>
                <c:pt idx="136">
                  <c:v>0.52329999999999999</c:v>
                </c:pt>
                <c:pt idx="137">
                  <c:v>0.52329999999999999</c:v>
                </c:pt>
                <c:pt idx="138">
                  <c:v>0.52334000000000003</c:v>
                </c:pt>
                <c:pt idx="139">
                  <c:v>0.52337999999999996</c:v>
                </c:pt>
                <c:pt idx="140">
                  <c:v>0.52339999999999998</c:v>
                </c:pt>
                <c:pt idx="141">
                  <c:v>0.52342</c:v>
                </c:pt>
                <c:pt idx="142">
                  <c:v>0.52346000000000004</c:v>
                </c:pt>
                <c:pt idx="143">
                  <c:v>0.52347999999999995</c:v>
                </c:pt>
                <c:pt idx="144">
                  <c:v>0.52347999999999995</c:v>
                </c:pt>
                <c:pt idx="145">
                  <c:v>0.52349999999999997</c:v>
                </c:pt>
                <c:pt idx="146">
                  <c:v>0.52351999999999999</c:v>
                </c:pt>
                <c:pt idx="147">
                  <c:v>0.52354000000000001</c:v>
                </c:pt>
                <c:pt idx="148">
                  <c:v>0.52356000000000003</c:v>
                </c:pt>
                <c:pt idx="149">
                  <c:v>0.52358000000000005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D5-4A71-BCAE-1BA29A2711CA}"/>
            </c:ext>
          </c:extLst>
        </c:ser>
        <c:ser>
          <c:idx val="0"/>
          <c:order val="1"/>
          <c:tx>
            <c:v>Infectados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'P50'!$AK$14:$AK$373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2.7999999999999998E-4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1.06E-3</c:v>
                </c:pt>
                <c:pt idx="8">
                  <c:v>1.3600000000000001E-3</c:v>
                </c:pt>
                <c:pt idx="9">
                  <c:v>1.7600000000000001E-3</c:v>
                </c:pt>
                <c:pt idx="10">
                  <c:v>2.2799999999999999E-3</c:v>
                </c:pt>
                <c:pt idx="11">
                  <c:v>2.8800000000000002E-3</c:v>
                </c:pt>
                <c:pt idx="12">
                  <c:v>3.62E-3</c:v>
                </c:pt>
                <c:pt idx="13">
                  <c:v>4.5599999999999998E-3</c:v>
                </c:pt>
                <c:pt idx="14">
                  <c:v>5.5999999999999999E-3</c:v>
                </c:pt>
                <c:pt idx="15">
                  <c:v>6.7600000000000004E-3</c:v>
                </c:pt>
                <c:pt idx="16">
                  <c:v>7.9799999999999992E-3</c:v>
                </c:pt>
                <c:pt idx="17">
                  <c:v>9.3799999999999994E-3</c:v>
                </c:pt>
                <c:pt idx="18">
                  <c:v>1.098E-2</c:v>
                </c:pt>
                <c:pt idx="19">
                  <c:v>1.274E-2</c:v>
                </c:pt>
                <c:pt idx="20">
                  <c:v>1.4800000000000001E-2</c:v>
                </c:pt>
                <c:pt idx="21">
                  <c:v>1.7180000000000001E-2</c:v>
                </c:pt>
                <c:pt idx="22">
                  <c:v>1.9959999999999999E-2</c:v>
                </c:pt>
                <c:pt idx="23">
                  <c:v>2.3199999999999998E-2</c:v>
                </c:pt>
                <c:pt idx="24">
                  <c:v>2.7E-2</c:v>
                </c:pt>
                <c:pt idx="25">
                  <c:v>3.1379999999999998E-2</c:v>
                </c:pt>
                <c:pt idx="26">
                  <c:v>3.6479999999999999E-2</c:v>
                </c:pt>
                <c:pt idx="27">
                  <c:v>4.2180000000000002E-2</c:v>
                </c:pt>
                <c:pt idx="28">
                  <c:v>4.8660000000000002E-2</c:v>
                </c:pt>
                <c:pt idx="29">
                  <c:v>5.5980000000000002E-2</c:v>
                </c:pt>
                <c:pt idx="30">
                  <c:v>6.4159999999999995E-2</c:v>
                </c:pt>
                <c:pt idx="31">
                  <c:v>7.3139999999999997E-2</c:v>
                </c:pt>
                <c:pt idx="32">
                  <c:v>8.3199999999999996E-2</c:v>
                </c:pt>
                <c:pt idx="33">
                  <c:v>9.4140000000000001E-2</c:v>
                </c:pt>
                <c:pt idx="34">
                  <c:v>0.1062</c:v>
                </c:pt>
                <c:pt idx="35">
                  <c:v>0.11940000000000001</c:v>
                </c:pt>
                <c:pt idx="36">
                  <c:v>0.13346</c:v>
                </c:pt>
                <c:pt idx="37">
                  <c:v>0.14846000000000001</c:v>
                </c:pt>
                <c:pt idx="38">
                  <c:v>0.16456000000000001</c:v>
                </c:pt>
                <c:pt idx="39">
                  <c:v>0.18129999999999999</c:v>
                </c:pt>
                <c:pt idx="40">
                  <c:v>0.19855999999999999</c:v>
                </c:pt>
                <c:pt idx="41">
                  <c:v>0.21584</c:v>
                </c:pt>
                <c:pt idx="42">
                  <c:v>0.23313999999999999</c:v>
                </c:pt>
                <c:pt idx="43">
                  <c:v>0.24990000000000001</c:v>
                </c:pt>
                <c:pt idx="44">
                  <c:v>0.26590000000000003</c:v>
                </c:pt>
                <c:pt idx="45">
                  <c:v>0.28066000000000002</c:v>
                </c:pt>
                <c:pt idx="46">
                  <c:v>0.29442000000000002</c:v>
                </c:pt>
                <c:pt idx="47">
                  <c:v>0.30652000000000001</c:v>
                </c:pt>
                <c:pt idx="48">
                  <c:v>0.31725999999999999</c:v>
                </c:pt>
                <c:pt idx="49">
                  <c:v>0.32619999999999999</c:v>
                </c:pt>
                <c:pt idx="50">
                  <c:v>0.33329999999999999</c:v>
                </c:pt>
                <c:pt idx="51">
                  <c:v>0.33878000000000003</c:v>
                </c:pt>
                <c:pt idx="52">
                  <c:v>0.34266000000000002</c:v>
                </c:pt>
                <c:pt idx="53">
                  <c:v>0.34510000000000002</c:v>
                </c:pt>
                <c:pt idx="54">
                  <c:v>0.34594000000000003</c:v>
                </c:pt>
                <c:pt idx="55">
                  <c:v>0.3453</c:v>
                </c:pt>
                <c:pt idx="56">
                  <c:v>0.34360000000000002</c:v>
                </c:pt>
                <c:pt idx="57">
                  <c:v>0.34042</c:v>
                </c:pt>
                <c:pt idx="58">
                  <c:v>0.33616000000000001</c:v>
                </c:pt>
                <c:pt idx="59">
                  <c:v>0.33079999999999998</c:v>
                </c:pt>
                <c:pt idx="60">
                  <c:v>0.32435999999999998</c:v>
                </c:pt>
                <c:pt idx="61">
                  <c:v>0.31707999999999997</c:v>
                </c:pt>
                <c:pt idx="62">
                  <c:v>0.30852000000000002</c:v>
                </c:pt>
                <c:pt idx="63">
                  <c:v>0.29903999999999997</c:v>
                </c:pt>
                <c:pt idx="64">
                  <c:v>0.28899999999999998</c:v>
                </c:pt>
                <c:pt idx="65">
                  <c:v>0.27807999999999999</c:v>
                </c:pt>
                <c:pt idx="66">
                  <c:v>0.26638000000000001</c:v>
                </c:pt>
                <c:pt idx="67">
                  <c:v>0.25434000000000001</c:v>
                </c:pt>
                <c:pt idx="68">
                  <c:v>0.24177999999999999</c:v>
                </c:pt>
                <c:pt idx="69">
                  <c:v>0.22888</c:v>
                </c:pt>
                <c:pt idx="70">
                  <c:v>0.21578</c:v>
                </c:pt>
                <c:pt idx="71">
                  <c:v>0.20252000000000001</c:v>
                </c:pt>
                <c:pt idx="72">
                  <c:v>0.18940000000000001</c:v>
                </c:pt>
                <c:pt idx="73">
                  <c:v>0.17674000000000001</c:v>
                </c:pt>
                <c:pt idx="74">
                  <c:v>0.16447999999999999</c:v>
                </c:pt>
                <c:pt idx="75">
                  <c:v>0.15254000000000001</c:v>
                </c:pt>
                <c:pt idx="76">
                  <c:v>0.14146</c:v>
                </c:pt>
                <c:pt idx="77">
                  <c:v>0.13114000000000001</c:v>
                </c:pt>
                <c:pt idx="78">
                  <c:v>0.12154</c:v>
                </c:pt>
                <c:pt idx="79">
                  <c:v>0.11264</c:v>
                </c:pt>
                <c:pt idx="80">
                  <c:v>0.10448</c:v>
                </c:pt>
                <c:pt idx="81">
                  <c:v>9.7000000000000003E-2</c:v>
                </c:pt>
                <c:pt idx="82">
                  <c:v>9.0020000000000003E-2</c:v>
                </c:pt>
                <c:pt idx="83">
                  <c:v>8.3699999999999997E-2</c:v>
                </c:pt>
                <c:pt idx="84">
                  <c:v>7.7899999999999997E-2</c:v>
                </c:pt>
                <c:pt idx="85">
                  <c:v>7.2520000000000001E-2</c:v>
                </c:pt>
                <c:pt idx="86">
                  <c:v>6.7500000000000004E-2</c:v>
                </c:pt>
                <c:pt idx="87">
                  <c:v>6.2979999999999994E-2</c:v>
                </c:pt>
                <c:pt idx="88">
                  <c:v>5.8700000000000002E-2</c:v>
                </c:pt>
                <c:pt idx="89">
                  <c:v>5.4699999999999999E-2</c:v>
                </c:pt>
                <c:pt idx="90">
                  <c:v>5.0959999999999998E-2</c:v>
                </c:pt>
                <c:pt idx="91">
                  <c:v>4.7199999999999999E-2</c:v>
                </c:pt>
                <c:pt idx="92">
                  <c:v>4.3860000000000003E-2</c:v>
                </c:pt>
                <c:pt idx="93">
                  <c:v>4.0719999999999999E-2</c:v>
                </c:pt>
                <c:pt idx="94">
                  <c:v>3.7900000000000003E-2</c:v>
                </c:pt>
                <c:pt idx="95">
                  <c:v>3.4979999999999997E-2</c:v>
                </c:pt>
                <c:pt idx="96">
                  <c:v>3.236E-2</c:v>
                </c:pt>
                <c:pt idx="97">
                  <c:v>2.9940000000000001E-2</c:v>
                </c:pt>
                <c:pt idx="98">
                  <c:v>2.768E-2</c:v>
                </c:pt>
                <c:pt idx="99">
                  <c:v>2.5600000000000001E-2</c:v>
                </c:pt>
                <c:pt idx="100">
                  <c:v>2.3599999999999999E-2</c:v>
                </c:pt>
                <c:pt idx="101">
                  <c:v>2.1739999999999999E-2</c:v>
                </c:pt>
                <c:pt idx="102">
                  <c:v>2.0060000000000001E-2</c:v>
                </c:pt>
                <c:pt idx="103">
                  <c:v>1.856E-2</c:v>
                </c:pt>
                <c:pt idx="104">
                  <c:v>1.7160000000000002E-2</c:v>
                </c:pt>
                <c:pt idx="105">
                  <c:v>1.5980000000000001E-2</c:v>
                </c:pt>
                <c:pt idx="106">
                  <c:v>1.482E-2</c:v>
                </c:pt>
                <c:pt idx="107">
                  <c:v>1.374E-2</c:v>
                </c:pt>
                <c:pt idx="108">
                  <c:v>1.274E-2</c:v>
                </c:pt>
                <c:pt idx="109">
                  <c:v>1.18E-2</c:v>
                </c:pt>
                <c:pt idx="110">
                  <c:v>1.0959999999999999E-2</c:v>
                </c:pt>
                <c:pt idx="111">
                  <c:v>1.0200000000000001E-2</c:v>
                </c:pt>
                <c:pt idx="112">
                  <c:v>9.4599999999999997E-3</c:v>
                </c:pt>
                <c:pt idx="113">
                  <c:v>8.8000000000000005E-3</c:v>
                </c:pt>
                <c:pt idx="114">
                  <c:v>8.1799999999999998E-3</c:v>
                </c:pt>
                <c:pt idx="115">
                  <c:v>7.62E-3</c:v>
                </c:pt>
                <c:pt idx="116">
                  <c:v>7.1199999999999996E-3</c:v>
                </c:pt>
                <c:pt idx="117">
                  <c:v>6.6600000000000001E-3</c:v>
                </c:pt>
                <c:pt idx="118">
                  <c:v>6.1999999999999998E-3</c:v>
                </c:pt>
                <c:pt idx="119">
                  <c:v>5.7600000000000004E-3</c:v>
                </c:pt>
                <c:pt idx="120">
                  <c:v>5.3800000000000002E-3</c:v>
                </c:pt>
                <c:pt idx="121">
                  <c:v>5.0000000000000001E-3</c:v>
                </c:pt>
                <c:pt idx="122">
                  <c:v>4.64E-3</c:v>
                </c:pt>
                <c:pt idx="123">
                  <c:v>4.3600000000000002E-3</c:v>
                </c:pt>
                <c:pt idx="124">
                  <c:v>4.0600000000000002E-3</c:v>
                </c:pt>
                <c:pt idx="125">
                  <c:v>3.7799999999999999E-3</c:v>
                </c:pt>
                <c:pt idx="126">
                  <c:v>3.5000000000000001E-3</c:v>
                </c:pt>
                <c:pt idx="127">
                  <c:v>3.3E-3</c:v>
                </c:pt>
                <c:pt idx="128">
                  <c:v>3.0799999999999998E-3</c:v>
                </c:pt>
                <c:pt idx="129">
                  <c:v>2.8800000000000002E-3</c:v>
                </c:pt>
                <c:pt idx="130">
                  <c:v>2.6800000000000001E-3</c:v>
                </c:pt>
                <c:pt idx="131">
                  <c:v>2.5200000000000001E-3</c:v>
                </c:pt>
                <c:pt idx="132">
                  <c:v>2.3600000000000001E-3</c:v>
                </c:pt>
                <c:pt idx="133">
                  <c:v>2.2200000000000002E-3</c:v>
                </c:pt>
                <c:pt idx="134">
                  <c:v>2.0799999999999998E-3</c:v>
                </c:pt>
                <c:pt idx="135">
                  <c:v>1.9400000000000001E-3</c:v>
                </c:pt>
                <c:pt idx="136">
                  <c:v>1.8400000000000001E-3</c:v>
                </c:pt>
                <c:pt idx="137">
                  <c:v>1.74E-3</c:v>
                </c:pt>
                <c:pt idx="138">
                  <c:v>1.6199999999999999E-3</c:v>
                </c:pt>
                <c:pt idx="139">
                  <c:v>1.5200000000000001E-3</c:v>
                </c:pt>
                <c:pt idx="140">
                  <c:v>1.4400000000000001E-3</c:v>
                </c:pt>
                <c:pt idx="141">
                  <c:v>1.3799999999999999E-3</c:v>
                </c:pt>
                <c:pt idx="142">
                  <c:v>1.2999999999999999E-3</c:v>
                </c:pt>
                <c:pt idx="143">
                  <c:v>1.24E-3</c:v>
                </c:pt>
                <c:pt idx="144">
                  <c:v>1.14E-3</c:v>
                </c:pt>
                <c:pt idx="145">
                  <c:v>1.08E-3</c:v>
                </c:pt>
                <c:pt idx="146">
                  <c:v>1E-3</c:v>
                </c:pt>
                <c:pt idx="147">
                  <c:v>9.6000000000000002E-4</c:v>
                </c:pt>
                <c:pt idx="148">
                  <c:v>8.9999999999999998E-4</c:v>
                </c:pt>
                <c:pt idx="149">
                  <c:v>8.5999999999999998E-4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D5-4A71-BCAE-1BA29A2711CA}"/>
            </c:ext>
          </c:extLst>
        </c:ser>
        <c:ser>
          <c:idx val="2"/>
          <c:order val="2"/>
          <c:tx>
            <c:v>Enfermos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'P50'!$AN$14:$AN$373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8.0000000000000007E-5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3.8000000000000002E-4</c:v>
                </c:pt>
                <c:pt idx="14">
                  <c:v>5.8E-4</c:v>
                </c:pt>
                <c:pt idx="15">
                  <c:v>7.3999999999999999E-4</c:v>
                </c:pt>
                <c:pt idx="16">
                  <c:v>9.2000000000000003E-4</c:v>
                </c:pt>
                <c:pt idx="17">
                  <c:v>1.16E-3</c:v>
                </c:pt>
                <c:pt idx="18">
                  <c:v>1.42E-3</c:v>
                </c:pt>
                <c:pt idx="19">
                  <c:v>1.7600000000000001E-3</c:v>
                </c:pt>
                <c:pt idx="20">
                  <c:v>2.16E-3</c:v>
                </c:pt>
                <c:pt idx="21">
                  <c:v>2.66E-3</c:v>
                </c:pt>
                <c:pt idx="22">
                  <c:v>3.2599999999999999E-3</c:v>
                </c:pt>
                <c:pt idx="23">
                  <c:v>3.9399999999999999E-3</c:v>
                </c:pt>
                <c:pt idx="24">
                  <c:v>4.7800000000000004E-3</c:v>
                </c:pt>
                <c:pt idx="25">
                  <c:v>5.7999999999999996E-3</c:v>
                </c:pt>
                <c:pt idx="26">
                  <c:v>6.8799999999999998E-3</c:v>
                </c:pt>
                <c:pt idx="27">
                  <c:v>8.2199999999999999E-3</c:v>
                </c:pt>
                <c:pt idx="28">
                  <c:v>9.6799999999999994E-3</c:v>
                </c:pt>
                <c:pt idx="29">
                  <c:v>1.132E-2</c:v>
                </c:pt>
                <c:pt idx="30">
                  <c:v>1.3180000000000001E-2</c:v>
                </c:pt>
                <c:pt idx="31">
                  <c:v>1.532E-2</c:v>
                </c:pt>
                <c:pt idx="32">
                  <c:v>1.7680000000000001E-2</c:v>
                </c:pt>
                <c:pt idx="33">
                  <c:v>2.0400000000000001E-2</c:v>
                </c:pt>
                <c:pt idx="34">
                  <c:v>2.3279999999999999E-2</c:v>
                </c:pt>
                <c:pt idx="35">
                  <c:v>2.6419999999999999E-2</c:v>
                </c:pt>
                <c:pt idx="36">
                  <c:v>2.9860000000000001E-2</c:v>
                </c:pt>
                <c:pt idx="37">
                  <c:v>3.3619999999999997E-2</c:v>
                </c:pt>
                <c:pt idx="38">
                  <c:v>3.7679999999999998E-2</c:v>
                </c:pt>
                <c:pt idx="39">
                  <c:v>4.2040000000000001E-2</c:v>
                </c:pt>
                <c:pt idx="40">
                  <c:v>4.6679999999999999E-2</c:v>
                </c:pt>
                <c:pt idx="41">
                  <c:v>5.1720000000000002E-2</c:v>
                </c:pt>
                <c:pt idx="42">
                  <c:v>5.722E-2</c:v>
                </c:pt>
                <c:pt idx="43">
                  <c:v>6.3020000000000007E-2</c:v>
                </c:pt>
                <c:pt idx="44">
                  <c:v>6.9120000000000001E-2</c:v>
                </c:pt>
                <c:pt idx="45">
                  <c:v>7.5560000000000002E-2</c:v>
                </c:pt>
                <c:pt idx="46">
                  <c:v>8.2199999999999995E-2</c:v>
                </c:pt>
                <c:pt idx="47">
                  <c:v>8.9020000000000002E-2</c:v>
                </c:pt>
                <c:pt idx="48">
                  <c:v>9.6000000000000002E-2</c:v>
                </c:pt>
                <c:pt idx="49">
                  <c:v>0.10284</c:v>
                </c:pt>
                <c:pt idx="50">
                  <c:v>0.10928</c:v>
                </c:pt>
                <c:pt idx="51">
                  <c:v>0.11536</c:v>
                </c:pt>
                <c:pt idx="52">
                  <c:v>0.12094000000000001</c:v>
                </c:pt>
                <c:pt idx="53">
                  <c:v>0.12615999999999999</c:v>
                </c:pt>
                <c:pt idx="54">
                  <c:v>0.1305</c:v>
                </c:pt>
                <c:pt idx="55">
                  <c:v>0.13403999999999999</c:v>
                </c:pt>
                <c:pt idx="56">
                  <c:v>0.13686000000000001</c:v>
                </c:pt>
                <c:pt idx="57">
                  <c:v>0.13888</c:v>
                </c:pt>
                <c:pt idx="58">
                  <c:v>0.14008000000000001</c:v>
                </c:pt>
                <c:pt idx="59">
                  <c:v>0.14032</c:v>
                </c:pt>
                <c:pt idx="60">
                  <c:v>0.14000000000000001</c:v>
                </c:pt>
                <c:pt idx="61">
                  <c:v>0.13886000000000001</c:v>
                </c:pt>
                <c:pt idx="62">
                  <c:v>0.1371</c:v>
                </c:pt>
                <c:pt idx="63">
                  <c:v>0.13469999999999999</c:v>
                </c:pt>
                <c:pt idx="64">
                  <c:v>0.13186</c:v>
                </c:pt>
                <c:pt idx="65">
                  <c:v>0.12842000000000001</c:v>
                </c:pt>
                <c:pt idx="66">
                  <c:v>0.12447999999999999</c:v>
                </c:pt>
                <c:pt idx="67">
                  <c:v>0.1203</c:v>
                </c:pt>
                <c:pt idx="68">
                  <c:v>0.11572</c:v>
                </c:pt>
                <c:pt idx="69">
                  <c:v>0.11072</c:v>
                </c:pt>
                <c:pt idx="70">
                  <c:v>0.10557999999999999</c:v>
                </c:pt>
                <c:pt idx="71">
                  <c:v>0.1002</c:v>
                </c:pt>
                <c:pt idx="72">
                  <c:v>9.4700000000000006E-2</c:v>
                </c:pt>
                <c:pt idx="73">
                  <c:v>8.9300000000000004E-2</c:v>
                </c:pt>
                <c:pt idx="74">
                  <c:v>8.4040000000000004E-2</c:v>
                </c:pt>
                <c:pt idx="75">
                  <c:v>7.868E-2</c:v>
                </c:pt>
                <c:pt idx="76">
                  <c:v>7.3700000000000002E-2</c:v>
                </c:pt>
                <c:pt idx="77">
                  <c:v>6.88E-2</c:v>
                </c:pt>
                <c:pt idx="78">
                  <c:v>6.4199999999999993E-2</c:v>
                </c:pt>
                <c:pt idx="79">
                  <c:v>0.06</c:v>
                </c:pt>
                <c:pt idx="80">
                  <c:v>5.5960000000000003E-2</c:v>
                </c:pt>
                <c:pt idx="81">
                  <c:v>5.2139999999999999E-2</c:v>
                </c:pt>
                <c:pt idx="82">
                  <c:v>4.8439999999999997E-2</c:v>
                </c:pt>
                <c:pt idx="83">
                  <c:v>4.4999999999999998E-2</c:v>
                </c:pt>
                <c:pt idx="84">
                  <c:v>4.1840000000000002E-2</c:v>
                </c:pt>
                <c:pt idx="85">
                  <c:v>3.884E-2</c:v>
                </c:pt>
                <c:pt idx="86">
                  <c:v>3.5979999999999998E-2</c:v>
                </c:pt>
                <c:pt idx="87">
                  <c:v>3.3419999999999998E-2</c:v>
                </c:pt>
                <c:pt idx="88">
                  <c:v>3.1019999999999999E-2</c:v>
                </c:pt>
                <c:pt idx="89">
                  <c:v>2.8740000000000002E-2</c:v>
                </c:pt>
                <c:pt idx="90">
                  <c:v>2.6599999999999999E-2</c:v>
                </c:pt>
                <c:pt idx="91">
                  <c:v>2.4539999999999999E-2</c:v>
                </c:pt>
                <c:pt idx="92">
                  <c:v>2.2679999999999999E-2</c:v>
                </c:pt>
                <c:pt idx="93">
                  <c:v>2.094E-2</c:v>
                </c:pt>
                <c:pt idx="94">
                  <c:v>1.9380000000000001E-2</c:v>
                </c:pt>
                <c:pt idx="95">
                  <c:v>1.7780000000000001E-2</c:v>
                </c:pt>
                <c:pt idx="96">
                  <c:v>1.6400000000000001E-2</c:v>
                </c:pt>
                <c:pt idx="97">
                  <c:v>1.512E-2</c:v>
                </c:pt>
                <c:pt idx="98">
                  <c:v>1.3939999999999999E-2</c:v>
                </c:pt>
                <c:pt idx="99">
                  <c:v>1.2840000000000001E-2</c:v>
                </c:pt>
                <c:pt idx="100">
                  <c:v>1.1780000000000001E-2</c:v>
                </c:pt>
                <c:pt idx="101">
                  <c:v>1.078E-2</c:v>
                </c:pt>
                <c:pt idx="102">
                  <c:v>9.92E-3</c:v>
                </c:pt>
                <c:pt idx="103">
                  <c:v>9.1199999999999996E-3</c:v>
                </c:pt>
                <c:pt idx="104">
                  <c:v>8.3800000000000003E-3</c:v>
                </c:pt>
                <c:pt idx="105">
                  <c:v>7.7799999999999996E-3</c:v>
                </c:pt>
                <c:pt idx="106">
                  <c:v>7.2199999999999999E-3</c:v>
                </c:pt>
                <c:pt idx="107">
                  <c:v>6.6600000000000001E-3</c:v>
                </c:pt>
                <c:pt idx="108">
                  <c:v>6.1599999999999997E-3</c:v>
                </c:pt>
                <c:pt idx="109">
                  <c:v>5.6800000000000002E-3</c:v>
                </c:pt>
                <c:pt idx="110">
                  <c:v>5.2599999999999999E-3</c:v>
                </c:pt>
                <c:pt idx="111">
                  <c:v>4.8799999999999998E-3</c:v>
                </c:pt>
                <c:pt idx="112">
                  <c:v>4.5199999999999997E-3</c:v>
                </c:pt>
                <c:pt idx="113">
                  <c:v>4.1799999999999997E-3</c:v>
                </c:pt>
                <c:pt idx="114">
                  <c:v>3.8800000000000002E-3</c:v>
                </c:pt>
                <c:pt idx="115">
                  <c:v>3.5999999999999999E-3</c:v>
                </c:pt>
                <c:pt idx="116">
                  <c:v>3.32E-3</c:v>
                </c:pt>
                <c:pt idx="117">
                  <c:v>3.0599999999999998E-3</c:v>
                </c:pt>
                <c:pt idx="118">
                  <c:v>2.8400000000000001E-3</c:v>
                </c:pt>
                <c:pt idx="119">
                  <c:v>2.6199999999999999E-3</c:v>
                </c:pt>
                <c:pt idx="120">
                  <c:v>2.4199999999999998E-3</c:v>
                </c:pt>
                <c:pt idx="121">
                  <c:v>2.2399999999999998E-3</c:v>
                </c:pt>
                <c:pt idx="122">
                  <c:v>2.0600000000000002E-3</c:v>
                </c:pt>
                <c:pt idx="123">
                  <c:v>1.92E-3</c:v>
                </c:pt>
                <c:pt idx="124">
                  <c:v>1.7799999999999999E-3</c:v>
                </c:pt>
                <c:pt idx="125">
                  <c:v>1.66E-3</c:v>
                </c:pt>
                <c:pt idx="126">
                  <c:v>1.5200000000000001E-3</c:v>
                </c:pt>
                <c:pt idx="127">
                  <c:v>1.42E-3</c:v>
                </c:pt>
                <c:pt idx="128">
                  <c:v>1.32E-3</c:v>
                </c:pt>
                <c:pt idx="129">
                  <c:v>1.24E-3</c:v>
                </c:pt>
                <c:pt idx="130">
                  <c:v>1.16E-3</c:v>
                </c:pt>
                <c:pt idx="131">
                  <c:v>1.06E-3</c:v>
                </c:pt>
                <c:pt idx="132">
                  <c:v>1E-3</c:v>
                </c:pt>
                <c:pt idx="133">
                  <c:v>9.2000000000000003E-4</c:v>
                </c:pt>
                <c:pt idx="134">
                  <c:v>8.8000000000000003E-4</c:v>
                </c:pt>
                <c:pt idx="135">
                  <c:v>8.0000000000000004E-4</c:v>
                </c:pt>
                <c:pt idx="136">
                  <c:v>7.6000000000000004E-4</c:v>
                </c:pt>
                <c:pt idx="137">
                  <c:v>6.9999999999999999E-4</c:v>
                </c:pt>
                <c:pt idx="138">
                  <c:v>6.6E-4</c:v>
                </c:pt>
                <c:pt idx="139">
                  <c:v>6.2E-4</c:v>
                </c:pt>
                <c:pt idx="140">
                  <c:v>5.8E-4</c:v>
                </c:pt>
                <c:pt idx="141">
                  <c:v>5.5999999999999995E-4</c:v>
                </c:pt>
                <c:pt idx="142">
                  <c:v>5.1999999999999995E-4</c:v>
                </c:pt>
                <c:pt idx="143">
                  <c:v>4.8000000000000001E-4</c:v>
                </c:pt>
                <c:pt idx="144">
                  <c:v>4.6000000000000001E-4</c:v>
                </c:pt>
                <c:pt idx="145">
                  <c:v>4.2000000000000002E-4</c:v>
                </c:pt>
                <c:pt idx="146">
                  <c:v>3.8000000000000002E-4</c:v>
                </c:pt>
                <c:pt idx="147">
                  <c:v>3.6000000000000002E-4</c:v>
                </c:pt>
                <c:pt idx="148">
                  <c:v>3.4000000000000002E-4</c:v>
                </c:pt>
                <c:pt idx="149">
                  <c:v>3.4000000000000002E-4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FD5-4A71-BCAE-1BA29A271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'P50'!$AI$14:$AI$373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7.0126227208976155E-4</c:v>
                </c:pt>
                <c:pt idx="29">
                  <c:v>6.1766522544780733E-4</c:v>
                </c:pt>
                <c:pt idx="30">
                  <c:v>1.0905125408942203E-3</c:v>
                </c:pt>
                <c:pt idx="31">
                  <c:v>9.6805421103581804E-4</c:v>
                </c:pt>
                <c:pt idx="32">
                  <c:v>1.294777729823047E-3</c:v>
                </c:pt>
                <c:pt idx="33">
                  <c:v>1.1591962905718701E-3</c:v>
                </c:pt>
                <c:pt idx="34">
                  <c:v>1.3855213023900243E-3</c:v>
                </c:pt>
                <c:pt idx="35">
                  <c:v>1.5556938394523958E-3</c:v>
                </c:pt>
                <c:pt idx="36">
                  <c:v>1.6853932584269663E-3</c:v>
                </c:pt>
                <c:pt idx="37">
                  <c:v>1.7807173747138134E-3</c:v>
                </c:pt>
                <c:pt idx="38">
                  <c:v>2.0780420226275687E-3</c:v>
                </c:pt>
                <c:pt idx="39">
                  <c:v>2.3167649536647008E-3</c:v>
                </c:pt>
                <c:pt idx="40">
                  <c:v>2.5067489394523718E-3</c:v>
                </c:pt>
                <c:pt idx="41">
                  <c:v>2.6600461074658627E-3</c:v>
                </c:pt>
                <c:pt idx="42">
                  <c:v>2.9503360104900836E-3</c:v>
                </c:pt>
                <c:pt idx="43">
                  <c:v>3.2041501373207201E-3</c:v>
                </c:pt>
                <c:pt idx="44">
                  <c:v>3.5678607107178534E-3</c:v>
                </c:pt>
                <c:pt idx="45">
                  <c:v>3.8952316991269307E-3</c:v>
                </c:pt>
                <c:pt idx="46">
                  <c:v>4.4427519675044429E-3</c:v>
                </c:pt>
                <c:pt idx="47">
                  <c:v>4.9481052377504222E-3</c:v>
                </c:pt>
                <c:pt idx="48">
                  <c:v>5.4203667397070693E-3</c:v>
                </c:pt>
                <c:pt idx="49">
                  <c:v>5.980066445182724E-3</c:v>
                </c:pt>
                <c:pt idx="50">
                  <c:v>6.510138740661686E-3</c:v>
                </c:pt>
                <c:pt idx="51">
                  <c:v>7.2276716572018587E-3</c:v>
                </c:pt>
                <c:pt idx="52">
                  <c:v>7.9205935432123519E-3</c:v>
                </c:pt>
                <c:pt idx="53">
                  <c:v>8.6871644704734022E-3</c:v>
                </c:pt>
                <c:pt idx="54">
                  <c:v>9.6272995901248697E-3</c:v>
                </c:pt>
                <c:pt idx="55">
                  <c:v>1.0627388831919455E-2</c:v>
                </c:pt>
                <c:pt idx="56">
                  <c:v>1.1605592616284383E-2</c:v>
                </c:pt>
                <c:pt idx="57">
                  <c:v>1.3010318528488111E-2</c:v>
                </c:pt>
                <c:pt idx="58">
                  <c:v>1.4118062295949882E-2</c:v>
                </c:pt>
                <c:pt idx="59">
                  <c:v>1.5460783462173196E-2</c:v>
                </c:pt>
                <c:pt idx="60">
                  <c:v>1.6692347200821776E-2</c:v>
                </c:pt>
                <c:pt idx="61">
                  <c:v>1.7986826549569328E-2</c:v>
                </c:pt>
                <c:pt idx="62">
                  <c:v>1.9354300492199883E-2</c:v>
                </c:pt>
                <c:pt idx="63">
                  <c:v>2.0953638013529119E-2</c:v>
                </c:pt>
                <c:pt idx="64">
                  <c:v>2.2526934378060724E-2</c:v>
                </c:pt>
                <c:pt idx="65">
                  <c:v>2.4327163986098764E-2</c:v>
                </c:pt>
                <c:pt idx="66">
                  <c:v>2.6195626051429943E-2</c:v>
                </c:pt>
                <c:pt idx="67">
                  <c:v>2.811532046700024E-2</c:v>
                </c:pt>
                <c:pt idx="68">
                  <c:v>3.0030740127689762E-2</c:v>
                </c:pt>
                <c:pt idx="69">
                  <c:v>3.2003129890453834E-2</c:v>
                </c:pt>
                <c:pt idx="70">
                  <c:v>3.3900940828862455E-2</c:v>
                </c:pt>
                <c:pt idx="71">
                  <c:v>3.6015148002164002E-2</c:v>
                </c:pt>
                <c:pt idx="72">
                  <c:v>3.8118659698739628E-2</c:v>
                </c:pt>
                <c:pt idx="73">
                  <c:v>4.0229445506692163E-2</c:v>
                </c:pt>
                <c:pt idx="74">
                  <c:v>4.218381177187238E-2</c:v>
                </c:pt>
                <c:pt idx="75">
                  <c:v>4.4286039281110183E-2</c:v>
                </c:pt>
                <c:pt idx="76">
                  <c:v>4.6244521686564906E-2</c:v>
                </c:pt>
                <c:pt idx="77">
                  <c:v>4.8268072289156624E-2</c:v>
                </c:pt>
                <c:pt idx="78">
                  <c:v>5.0067557423810236E-2</c:v>
                </c:pt>
                <c:pt idx="79">
                  <c:v>5.1882907838586512E-2</c:v>
                </c:pt>
                <c:pt idx="80">
                  <c:v>5.3618101710103803E-2</c:v>
                </c:pt>
                <c:pt idx="81">
                  <c:v>5.5282372224705709E-2</c:v>
                </c:pt>
                <c:pt idx="82">
                  <c:v>5.6947438852129953E-2</c:v>
                </c:pt>
                <c:pt idx="83">
                  <c:v>5.8317257753375873E-2</c:v>
                </c:pt>
                <c:pt idx="84">
                  <c:v>5.9917049326025776E-2</c:v>
                </c:pt>
                <c:pt idx="85">
                  <c:v>6.1284837731943521E-2</c:v>
                </c:pt>
                <c:pt idx="86">
                  <c:v>6.2523067837897683E-2</c:v>
                </c:pt>
                <c:pt idx="87">
                  <c:v>6.3683938969558485E-2</c:v>
                </c:pt>
                <c:pt idx="88">
                  <c:v>6.4777327935222673E-2</c:v>
                </c:pt>
                <c:pt idx="89">
                  <c:v>6.5872665784443465E-2</c:v>
                </c:pt>
                <c:pt idx="90">
                  <c:v>6.6823322073725946E-2</c:v>
                </c:pt>
                <c:pt idx="91">
                  <c:v>6.7776718257170104E-2</c:v>
                </c:pt>
                <c:pt idx="92">
                  <c:v>6.8518247105378863E-2</c:v>
                </c:pt>
                <c:pt idx="93">
                  <c:v>6.9258364448349069E-2</c:v>
                </c:pt>
                <c:pt idx="94">
                  <c:v>6.9929046887572233E-2</c:v>
                </c:pt>
                <c:pt idx="95">
                  <c:v>7.0671636337060584E-2</c:v>
                </c:pt>
                <c:pt idx="96">
                  <c:v>7.1141625885618287E-2</c:v>
                </c:pt>
                <c:pt idx="97">
                  <c:v>7.174135162749963E-2</c:v>
                </c:pt>
                <c:pt idx="98">
                  <c:v>7.2210065645514229E-2</c:v>
                </c:pt>
                <c:pt idx="99">
                  <c:v>7.261062914631479E-2</c:v>
                </c:pt>
                <c:pt idx="100">
                  <c:v>7.3010784027980183E-2</c:v>
                </c:pt>
                <c:pt idx="101">
                  <c:v>7.347800757355083E-2</c:v>
                </c:pt>
                <c:pt idx="102">
                  <c:v>7.3815243502948241E-2</c:v>
                </c:pt>
                <c:pt idx="103">
                  <c:v>7.4146838390453315E-2</c:v>
                </c:pt>
                <c:pt idx="104">
                  <c:v>7.4478143865008367E-2</c:v>
                </c:pt>
                <c:pt idx="105">
                  <c:v>7.4669187145557661E-2</c:v>
                </c:pt>
                <c:pt idx="106">
                  <c:v>7.4938217764209919E-2</c:v>
                </c:pt>
                <c:pt idx="107">
                  <c:v>7.5207091992442965E-2</c:v>
                </c:pt>
                <c:pt idx="108">
                  <c:v>7.5403167223594358E-2</c:v>
                </c:pt>
                <c:pt idx="109">
                  <c:v>7.5604619071828014E-2</c:v>
                </c:pt>
                <c:pt idx="110">
                  <c:v>7.5727873375444704E-2</c:v>
                </c:pt>
                <c:pt idx="111">
                  <c:v>7.5929152148664344E-2</c:v>
                </c:pt>
                <c:pt idx="112">
                  <c:v>7.6124818577648773E-2</c:v>
                </c:pt>
                <c:pt idx="113">
                  <c:v>7.6253355582964519E-2</c:v>
                </c:pt>
                <c:pt idx="114">
                  <c:v>7.6387377584330798E-2</c:v>
                </c:pt>
                <c:pt idx="115">
                  <c:v>7.6521360702110686E-2</c:v>
                </c:pt>
                <c:pt idx="116">
                  <c:v>7.6655304953223591E-2</c:v>
                </c:pt>
                <c:pt idx="117">
                  <c:v>7.6716699296642737E-2</c:v>
                </c:pt>
                <c:pt idx="118">
                  <c:v>7.6845005074670153E-2</c:v>
                </c:pt>
                <c:pt idx="119">
                  <c:v>7.690634966657002E-2</c:v>
                </c:pt>
                <c:pt idx="120">
                  <c:v>7.6967676474851421E-2</c:v>
                </c:pt>
                <c:pt idx="121">
                  <c:v>7.7040150746485E-2</c:v>
                </c:pt>
                <c:pt idx="122">
                  <c:v>7.7101449275362319E-2</c:v>
                </c:pt>
                <c:pt idx="123">
                  <c:v>7.7162730039124758E-2</c:v>
                </c:pt>
                <c:pt idx="124">
                  <c:v>7.7229587770774474E-2</c:v>
                </c:pt>
                <c:pt idx="125">
                  <c:v>7.7290836653386458E-2</c:v>
                </c:pt>
                <c:pt idx="126">
                  <c:v>7.735767057800956E-2</c:v>
                </c:pt>
                <c:pt idx="127">
                  <c:v>7.7352067791699869E-2</c:v>
                </c:pt>
                <c:pt idx="128">
                  <c:v>7.7413281193424582E-2</c:v>
                </c:pt>
                <c:pt idx="129">
                  <c:v>7.7413281193424582E-2</c:v>
                </c:pt>
                <c:pt idx="130">
                  <c:v>7.74800868935554E-2</c:v>
                </c:pt>
                <c:pt idx="131">
                  <c:v>7.7546882919412058E-2</c:v>
                </c:pt>
                <c:pt idx="132">
                  <c:v>7.7546882919412058E-2</c:v>
                </c:pt>
                <c:pt idx="133">
                  <c:v>7.7541268462206783E-2</c:v>
                </c:pt>
                <c:pt idx="134">
                  <c:v>7.7613669273095862E-2</c:v>
                </c:pt>
                <c:pt idx="135">
                  <c:v>7.7674822643694796E-2</c:v>
                </c:pt>
                <c:pt idx="136">
                  <c:v>7.7674822643694796E-2</c:v>
                </c:pt>
                <c:pt idx="137">
                  <c:v>7.7674822643694796E-2</c:v>
                </c:pt>
                <c:pt idx="138">
                  <c:v>7.7735958309206724E-2</c:v>
                </c:pt>
                <c:pt idx="139">
                  <c:v>7.773033219946443E-2</c:v>
                </c:pt>
                <c:pt idx="140">
                  <c:v>7.773033219946443E-2</c:v>
                </c:pt>
                <c:pt idx="141">
                  <c:v>7.773033219946443E-2</c:v>
                </c:pt>
                <c:pt idx="142">
                  <c:v>7.7797076277319438E-2</c:v>
                </c:pt>
                <c:pt idx="143">
                  <c:v>7.7797076277319438E-2</c:v>
                </c:pt>
                <c:pt idx="144">
                  <c:v>7.7797076277319438E-2</c:v>
                </c:pt>
                <c:pt idx="145">
                  <c:v>7.779144655908532E-2</c:v>
                </c:pt>
                <c:pt idx="146">
                  <c:v>7.779144655908532E-2</c:v>
                </c:pt>
                <c:pt idx="147">
                  <c:v>7.779144655908532E-2</c:v>
                </c:pt>
                <c:pt idx="148">
                  <c:v>7.7858176555716349E-2</c:v>
                </c:pt>
                <c:pt idx="149">
                  <c:v>7.7852543231314672E-2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BE-4C3E-B085-64BEA07C7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 Total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'P50'!$M$14:$M$200</c:f>
              <c:numCache>
                <c:formatCode>0.0</c:formatCode>
                <c:ptCount val="1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0.46</c:v>
                </c:pt>
                <c:pt idx="11">
                  <c:v>0.46</c:v>
                </c:pt>
                <c:pt idx="12">
                  <c:v>1.1200000000000001</c:v>
                </c:pt>
                <c:pt idx="13">
                  <c:v>1.06</c:v>
                </c:pt>
                <c:pt idx="14">
                  <c:v>1.25</c:v>
                </c:pt>
                <c:pt idx="15">
                  <c:v>1.28</c:v>
                </c:pt>
                <c:pt idx="16">
                  <c:v>1.87</c:v>
                </c:pt>
                <c:pt idx="17">
                  <c:v>2.5</c:v>
                </c:pt>
                <c:pt idx="18">
                  <c:v>2.5499999999999998</c:v>
                </c:pt>
                <c:pt idx="19">
                  <c:v>2.5299999999999998</c:v>
                </c:pt>
                <c:pt idx="20">
                  <c:v>2.7</c:v>
                </c:pt>
                <c:pt idx="21">
                  <c:v>2.68</c:v>
                </c:pt>
                <c:pt idx="22">
                  <c:v>2.83</c:v>
                </c:pt>
                <c:pt idx="23">
                  <c:v>2.76</c:v>
                </c:pt>
                <c:pt idx="24">
                  <c:v>2.77</c:v>
                </c:pt>
                <c:pt idx="25">
                  <c:v>2.86</c:v>
                </c:pt>
                <c:pt idx="26">
                  <c:v>2.88</c:v>
                </c:pt>
                <c:pt idx="27">
                  <c:v>2.81</c:v>
                </c:pt>
                <c:pt idx="28">
                  <c:v>2.69</c:v>
                </c:pt>
                <c:pt idx="29">
                  <c:v>2.63</c:v>
                </c:pt>
                <c:pt idx="30">
                  <c:v>2.57</c:v>
                </c:pt>
                <c:pt idx="31">
                  <c:v>2.66</c:v>
                </c:pt>
                <c:pt idx="32">
                  <c:v>2.56</c:v>
                </c:pt>
                <c:pt idx="33">
                  <c:v>2.52</c:v>
                </c:pt>
                <c:pt idx="34">
                  <c:v>2.52</c:v>
                </c:pt>
                <c:pt idx="35">
                  <c:v>2.5099999999999998</c:v>
                </c:pt>
                <c:pt idx="36">
                  <c:v>2.4900000000000002</c:v>
                </c:pt>
                <c:pt idx="37">
                  <c:v>2.46</c:v>
                </c:pt>
                <c:pt idx="38">
                  <c:v>2.4300000000000002</c:v>
                </c:pt>
                <c:pt idx="39">
                  <c:v>2.4</c:v>
                </c:pt>
                <c:pt idx="40">
                  <c:v>2.37</c:v>
                </c:pt>
                <c:pt idx="41">
                  <c:v>2.35</c:v>
                </c:pt>
                <c:pt idx="42">
                  <c:v>2.31</c:v>
                </c:pt>
                <c:pt idx="43">
                  <c:v>2.29</c:v>
                </c:pt>
                <c:pt idx="44">
                  <c:v>2.2599999999999998</c:v>
                </c:pt>
                <c:pt idx="45">
                  <c:v>2.23</c:v>
                </c:pt>
                <c:pt idx="46">
                  <c:v>2.19</c:v>
                </c:pt>
                <c:pt idx="47">
                  <c:v>2.15</c:v>
                </c:pt>
                <c:pt idx="48">
                  <c:v>2.13</c:v>
                </c:pt>
                <c:pt idx="49">
                  <c:v>2.11</c:v>
                </c:pt>
                <c:pt idx="50">
                  <c:v>2.08</c:v>
                </c:pt>
                <c:pt idx="51">
                  <c:v>2.0499999999999998</c:v>
                </c:pt>
                <c:pt idx="52">
                  <c:v>2.02</c:v>
                </c:pt>
                <c:pt idx="53">
                  <c:v>2</c:v>
                </c:pt>
                <c:pt idx="54">
                  <c:v>1.96</c:v>
                </c:pt>
                <c:pt idx="55">
                  <c:v>1.93</c:v>
                </c:pt>
                <c:pt idx="56">
                  <c:v>1.9</c:v>
                </c:pt>
                <c:pt idx="57">
                  <c:v>1.87</c:v>
                </c:pt>
                <c:pt idx="58">
                  <c:v>1.83</c:v>
                </c:pt>
                <c:pt idx="59">
                  <c:v>1.8</c:v>
                </c:pt>
                <c:pt idx="60">
                  <c:v>1.77</c:v>
                </c:pt>
                <c:pt idx="61">
                  <c:v>1.73</c:v>
                </c:pt>
                <c:pt idx="62">
                  <c:v>1.7</c:v>
                </c:pt>
                <c:pt idx="63">
                  <c:v>1.67</c:v>
                </c:pt>
                <c:pt idx="64">
                  <c:v>1.64</c:v>
                </c:pt>
                <c:pt idx="65">
                  <c:v>1.6</c:v>
                </c:pt>
                <c:pt idx="66">
                  <c:v>1.57</c:v>
                </c:pt>
                <c:pt idx="67">
                  <c:v>1.54</c:v>
                </c:pt>
                <c:pt idx="68">
                  <c:v>1.51</c:v>
                </c:pt>
                <c:pt idx="69">
                  <c:v>1.48</c:v>
                </c:pt>
                <c:pt idx="70">
                  <c:v>1.44</c:v>
                </c:pt>
                <c:pt idx="71">
                  <c:v>1.41</c:v>
                </c:pt>
                <c:pt idx="72">
                  <c:v>1.38</c:v>
                </c:pt>
                <c:pt idx="73">
                  <c:v>1.35</c:v>
                </c:pt>
                <c:pt idx="74">
                  <c:v>1.33</c:v>
                </c:pt>
                <c:pt idx="75">
                  <c:v>1.3</c:v>
                </c:pt>
                <c:pt idx="76">
                  <c:v>1.28</c:v>
                </c:pt>
                <c:pt idx="77">
                  <c:v>1.25</c:v>
                </c:pt>
                <c:pt idx="78">
                  <c:v>1.23</c:v>
                </c:pt>
                <c:pt idx="79">
                  <c:v>1.21</c:v>
                </c:pt>
                <c:pt idx="80">
                  <c:v>1.2</c:v>
                </c:pt>
                <c:pt idx="81">
                  <c:v>1.18</c:v>
                </c:pt>
                <c:pt idx="82">
                  <c:v>1.17</c:v>
                </c:pt>
                <c:pt idx="83">
                  <c:v>1.1499999999999999</c:v>
                </c:pt>
                <c:pt idx="84">
                  <c:v>1.1399999999999999</c:v>
                </c:pt>
                <c:pt idx="85">
                  <c:v>1.1299999999999999</c:v>
                </c:pt>
                <c:pt idx="86">
                  <c:v>1.1200000000000001</c:v>
                </c:pt>
                <c:pt idx="87">
                  <c:v>1.1100000000000001</c:v>
                </c:pt>
                <c:pt idx="88">
                  <c:v>1.1000000000000001</c:v>
                </c:pt>
                <c:pt idx="89">
                  <c:v>1.0900000000000001</c:v>
                </c:pt>
                <c:pt idx="90">
                  <c:v>1.08</c:v>
                </c:pt>
                <c:pt idx="91">
                  <c:v>1.08</c:v>
                </c:pt>
                <c:pt idx="92">
                  <c:v>1.07</c:v>
                </c:pt>
                <c:pt idx="93">
                  <c:v>1.07</c:v>
                </c:pt>
                <c:pt idx="94">
                  <c:v>1.06</c:v>
                </c:pt>
                <c:pt idx="95">
                  <c:v>1.06</c:v>
                </c:pt>
                <c:pt idx="96">
                  <c:v>1.05</c:v>
                </c:pt>
                <c:pt idx="97">
                  <c:v>1.05</c:v>
                </c:pt>
                <c:pt idx="98">
                  <c:v>1.04</c:v>
                </c:pt>
                <c:pt idx="99">
                  <c:v>1.04</c:v>
                </c:pt>
                <c:pt idx="100">
                  <c:v>1.04</c:v>
                </c:pt>
                <c:pt idx="101">
                  <c:v>1.03</c:v>
                </c:pt>
                <c:pt idx="102">
                  <c:v>1.03</c:v>
                </c:pt>
                <c:pt idx="103">
                  <c:v>1.03</c:v>
                </c:pt>
                <c:pt idx="104">
                  <c:v>1.03</c:v>
                </c:pt>
                <c:pt idx="105">
                  <c:v>1.02</c:v>
                </c:pt>
                <c:pt idx="106">
                  <c:v>1.02</c:v>
                </c:pt>
                <c:pt idx="107">
                  <c:v>1.02</c:v>
                </c:pt>
                <c:pt idx="108">
                  <c:v>1.02</c:v>
                </c:pt>
                <c:pt idx="109">
                  <c:v>1.02</c:v>
                </c:pt>
                <c:pt idx="110">
                  <c:v>1.02</c:v>
                </c:pt>
                <c:pt idx="111">
                  <c:v>1.02</c:v>
                </c:pt>
                <c:pt idx="112">
                  <c:v>1.01</c:v>
                </c:pt>
                <c:pt idx="113">
                  <c:v>1.01</c:v>
                </c:pt>
                <c:pt idx="114">
                  <c:v>1.01</c:v>
                </c:pt>
                <c:pt idx="115">
                  <c:v>1.01</c:v>
                </c:pt>
                <c:pt idx="116">
                  <c:v>1.01</c:v>
                </c:pt>
                <c:pt idx="117">
                  <c:v>1.01</c:v>
                </c:pt>
                <c:pt idx="118">
                  <c:v>1.01</c:v>
                </c:pt>
                <c:pt idx="119">
                  <c:v>1.01</c:v>
                </c:pt>
                <c:pt idx="120">
                  <c:v>1.01</c:v>
                </c:pt>
                <c:pt idx="121">
                  <c:v>1.01</c:v>
                </c:pt>
                <c:pt idx="122">
                  <c:v>1.01</c:v>
                </c:pt>
                <c:pt idx="123">
                  <c:v>1.01</c:v>
                </c:pt>
                <c:pt idx="124">
                  <c:v>1.01</c:v>
                </c:pt>
                <c:pt idx="125">
                  <c:v>1.01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D9-4B66-B2B1-EB26993CFC9D}"/>
            </c:ext>
          </c:extLst>
        </c:ser>
        <c:ser>
          <c:idx val="1"/>
          <c:order val="1"/>
          <c:tx>
            <c:v>R0 Visible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'P50'!$Y$14:$Y$200</c:f>
              <c:numCache>
                <c:formatCode>#,##0.0</c:formatCode>
                <c:ptCount val="1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0.27</c:v>
                </c:pt>
                <c:pt idx="13">
                  <c:v>0.27</c:v>
                </c:pt>
                <c:pt idx="14">
                  <c:v>0.42</c:v>
                </c:pt>
                <c:pt idx="15">
                  <c:v>0.49</c:v>
                </c:pt>
                <c:pt idx="16">
                  <c:v>1.1200000000000001</c:v>
                </c:pt>
                <c:pt idx="17">
                  <c:v>1.78</c:v>
                </c:pt>
                <c:pt idx="18">
                  <c:v>1.95</c:v>
                </c:pt>
                <c:pt idx="19">
                  <c:v>2.0499999999999998</c:v>
                </c:pt>
                <c:pt idx="20">
                  <c:v>2.52</c:v>
                </c:pt>
                <c:pt idx="21">
                  <c:v>2.72</c:v>
                </c:pt>
                <c:pt idx="22">
                  <c:v>2.58</c:v>
                </c:pt>
                <c:pt idx="23">
                  <c:v>2.3199999999999998</c:v>
                </c:pt>
                <c:pt idx="24">
                  <c:v>2.29</c:v>
                </c:pt>
                <c:pt idx="25">
                  <c:v>2.1800000000000002</c:v>
                </c:pt>
                <c:pt idx="26">
                  <c:v>2.2799999999999998</c:v>
                </c:pt>
                <c:pt idx="27">
                  <c:v>2.09</c:v>
                </c:pt>
                <c:pt idx="28">
                  <c:v>2.06</c:v>
                </c:pt>
                <c:pt idx="29">
                  <c:v>1.99</c:v>
                </c:pt>
                <c:pt idx="30">
                  <c:v>1.9</c:v>
                </c:pt>
                <c:pt idx="31">
                  <c:v>2.0099999999999998</c:v>
                </c:pt>
                <c:pt idx="32">
                  <c:v>1.96</c:v>
                </c:pt>
                <c:pt idx="33">
                  <c:v>1.94</c:v>
                </c:pt>
                <c:pt idx="34">
                  <c:v>1.96</c:v>
                </c:pt>
                <c:pt idx="35">
                  <c:v>1.95</c:v>
                </c:pt>
                <c:pt idx="36">
                  <c:v>1.89</c:v>
                </c:pt>
                <c:pt idx="37">
                  <c:v>1.86</c:v>
                </c:pt>
                <c:pt idx="38">
                  <c:v>1.85</c:v>
                </c:pt>
                <c:pt idx="39">
                  <c:v>1.82</c:v>
                </c:pt>
                <c:pt idx="40">
                  <c:v>1.79</c:v>
                </c:pt>
                <c:pt idx="41">
                  <c:v>1.79</c:v>
                </c:pt>
                <c:pt idx="42">
                  <c:v>1.76</c:v>
                </c:pt>
                <c:pt idx="43">
                  <c:v>1.76</c:v>
                </c:pt>
                <c:pt idx="44">
                  <c:v>1.74</c:v>
                </c:pt>
                <c:pt idx="45">
                  <c:v>1.72</c:v>
                </c:pt>
                <c:pt idx="46">
                  <c:v>1.69</c:v>
                </c:pt>
                <c:pt idx="47">
                  <c:v>1.67</c:v>
                </c:pt>
                <c:pt idx="48">
                  <c:v>1.64</c:v>
                </c:pt>
                <c:pt idx="49">
                  <c:v>1.61</c:v>
                </c:pt>
                <c:pt idx="50">
                  <c:v>1.57</c:v>
                </c:pt>
                <c:pt idx="51">
                  <c:v>1.55</c:v>
                </c:pt>
                <c:pt idx="52">
                  <c:v>1.52</c:v>
                </c:pt>
                <c:pt idx="53">
                  <c:v>1.5</c:v>
                </c:pt>
                <c:pt idx="54">
                  <c:v>1.47</c:v>
                </c:pt>
                <c:pt idx="55">
                  <c:v>1.44</c:v>
                </c:pt>
                <c:pt idx="56">
                  <c:v>1.42</c:v>
                </c:pt>
                <c:pt idx="57">
                  <c:v>1.39</c:v>
                </c:pt>
                <c:pt idx="58">
                  <c:v>1.36</c:v>
                </c:pt>
                <c:pt idx="59">
                  <c:v>1.33</c:v>
                </c:pt>
                <c:pt idx="60">
                  <c:v>1.3</c:v>
                </c:pt>
                <c:pt idx="61">
                  <c:v>1.27</c:v>
                </c:pt>
                <c:pt idx="62">
                  <c:v>1.24</c:v>
                </c:pt>
                <c:pt idx="63">
                  <c:v>1.21</c:v>
                </c:pt>
                <c:pt idx="64">
                  <c:v>1.18</c:v>
                </c:pt>
                <c:pt idx="65">
                  <c:v>1.1499999999999999</c:v>
                </c:pt>
                <c:pt idx="66">
                  <c:v>1.1299999999999999</c:v>
                </c:pt>
                <c:pt idx="67">
                  <c:v>1.1000000000000001</c:v>
                </c:pt>
                <c:pt idx="68">
                  <c:v>1.07</c:v>
                </c:pt>
                <c:pt idx="69">
                  <c:v>1.05</c:v>
                </c:pt>
                <c:pt idx="70">
                  <c:v>1.02</c:v>
                </c:pt>
                <c:pt idx="71">
                  <c:v>0.99</c:v>
                </c:pt>
                <c:pt idx="72">
                  <c:v>0.97</c:v>
                </c:pt>
                <c:pt idx="73">
                  <c:v>0.95</c:v>
                </c:pt>
                <c:pt idx="74">
                  <c:v>0.92</c:v>
                </c:pt>
                <c:pt idx="75">
                  <c:v>0.9</c:v>
                </c:pt>
                <c:pt idx="76">
                  <c:v>0.88</c:v>
                </c:pt>
                <c:pt idx="77">
                  <c:v>0.86</c:v>
                </c:pt>
                <c:pt idx="78">
                  <c:v>0.84</c:v>
                </c:pt>
                <c:pt idx="79">
                  <c:v>0.83</c:v>
                </c:pt>
                <c:pt idx="80">
                  <c:v>0.81</c:v>
                </c:pt>
                <c:pt idx="81">
                  <c:v>0.8</c:v>
                </c:pt>
                <c:pt idx="82">
                  <c:v>0.79</c:v>
                </c:pt>
                <c:pt idx="83">
                  <c:v>0.78</c:v>
                </c:pt>
                <c:pt idx="84">
                  <c:v>0.77</c:v>
                </c:pt>
                <c:pt idx="85">
                  <c:v>0.76</c:v>
                </c:pt>
                <c:pt idx="86">
                  <c:v>0.75</c:v>
                </c:pt>
                <c:pt idx="87">
                  <c:v>0.74</c:v>
                </c:pt>
                <c:pt idx="88">
                  <c:v>0.73</c:v>
                </c:pt>
                <c:pt idx="89">
                  <c:v>0.73</c:v>
                </c:pt>
                <c:pt idx="90">
                  <c:v>0.72</c:v>
                </c:pt>
                <c:pt idx="91">
                  <c:v>0.71</c:v>
                </c:pt>
                <c:pt idx="92">
                  <c:v>0.71</c:v>
                </c:pt>
                <c:pt idx="93">
                  <c:v>0.71</c:v>
                </c:pt>
                <c:pt idx="94">
                  <c:v>0.7</c:v>
                </c:pt>
                <c:pt idx="95">
                  <c:v>0.7</c:v>
                </c:pt>
                <c:pt idx="96">
                  <c:v>0.69</c:v>
                </c:pt>
                <c:pt idx="97">
                  <c:v>0.69</c:v>
                </c:pt>
                <c:pt idx="98">
                  <c:v>0.69</c:v>
                </c:pt>
                <c:pt idx="99">
                  <c:v>0.68</c:v>
                </c:pt>
                <c:pt idx="100">
                  <c:v>0.68</c:v>
                </c:pt>
                <c:pt idx="101">
                  <c:v>0.68</c:v>
                </c:pt>
                <c:pt idx="102">
                  <c:v>0.68</c:v>
                </c:pt>
                <c:pt idx="103">
                  <c:v>0.67</c:v>
                </c:pt>
                <c:pt idx="104">
                  <c:v>0.67</c:v>
                </c:pt>
                <c:pt idx="105">
                  <c:v>0.67</c:v>
                </c:pt>
                <c:pt idx="106">
                  <c:v>0.67</c:v>
                </c:pt>
                <c:pt idx="107">
                  <c:v>0.67</c:v>
                </c:pt>
                <c:pt idx="108">
                  <c:v>0.67</c:v>
                </c:pt>
                <c:pt idx="109">
                  <c:v>0.67</c:v>
                </c:pt>
                <c:pt idx="110">
                  <c:v>0.67</c:v>
                </c:pt>
                <c:pt idx="111">
                  <c:v>0.67</c:v>
                </c:pt>
                <c:pt idx="112">
                  <c:v>0.66</c:v>
                </c:pt>
                <c:pt idx="113">
                  <c:v>0.66</c:v>
                </c:pt>
                <c:pt idx="114">
                  <c:v>0.66</c:v>
                </c:pt>
                <c:pt idx="115">
                  <c:v>0.66</c:v>
                </c:pt>
                <c:pt idx="116">
                  <c:v>0.66</c:v>
                </c:pt>
                <c:pt idx="117">
                  <c:v>0.66</c:v>
                </c:pt>
                <c:pt idx="118">
                  <c:v>0.66</c:v>
                </c:pt>
                <c:pt idx="119">
                  <c:v>0.66</c:v>
                </c:pt>
                <c:pt idx="120">
                  <c:v>0.66</c:v>
                </c:pt>
                <c:pt idx="121">
                  <c:v>0.66</c:v>
                </c:pt>
                <c:pt idx="122">
                  <c:v>0.66</c:v>
                </c:pt>
                <c:pt idx="123">
                  <c:v>0.66</c:v>
                </c:pt>
                <c:pt idx="124">
                  <c:v>0.66</c:v>
                </c:pt>
                <c:pt idx="125">
                  <c:v>0.66</c:v>
                </c:pt>
                <c:pt idx="126">
                  <c:v>0.66</c:v>
                </c:pt>
                <c:pt idx="127">
                  <c:v>0.66</c:v>
                </c:pt>
                <c:pt idx="128">
                  <c:v>0.66</c:v>
                </c:pt>
                <c:pt idx="129">
                  <c:v>0.66</c:v>
                </c:pt>
                <c:pt idx="130">
                  <c:v>0.66</c:v>
                </c:pt>
                <c:pt idx="131">
                  <c:v>0.66</c:v>
                </c:pt>
                <c:pt idx="132">
                  <c:v>0.66</c:v>
                </c:pt>
                <c:pt idx="133">
                  <c:v>0.66</c:v>
                </c:pt>
                <c:pt idx="134">
                  <c:v>0.66</c:v>
                </c:pt>
                <c:pt idx="135">
                  <c:v>0.66</c:v>
                </c:pt>
                <c:pt idx="136">
                  <c:v>0.66</c:v>
                </c:pt>
                <c:pt idx="137">
                  <c:v>0.66</c:v>
                </c:pt>
                <c:pt idx="138">
                  <c:v>0.66</c:v>
                </c:pt>
                <c:pt idx="139">
                  <c:v>0.66</c:v>
                </c:pt>
                <c:pt idx="140">
                  <c:v>0.66</c:v>
                </c:pt>
                <c:pt idx="141">
                  <c:v>0.66</c:v>
                </c:pt>
                <c:pt idx="142">
                  <c:v>0.66</c:v>
                </c:pt>
                <c:pt idx="143">
                  <c:v>0.66</c:v>
                </c:pt>
                <c:pt idx="144">
                  <c:v>0.66</c:v>
                </c:pt>
                <c:pt idx="145">
                  <c:v>0.66</c:v>
                </c:pt>
                <c:pt idx="146">
                  <c:v>0.66</c:v>
                </c:pt>
                <c:pt idx="147">
                  <c:v>0.66</c:v>
                </c:pt>
                <c:pt idx="148">
                  <c:v>0.66</c:v>
                </c:pt>
                <c:pt idx="149">
                  <c:v>0.66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D9-4B66-B2B1-EB26993CF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868787570908478"/>
          <c:y val="4.1666666666666664E-2"/>
          <c:w val="0.80281411396156133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'P50'!$BJ$14:$BJ$42</c:f>
              <c:numCache>
                <c:formatCode>General</c:formatCode>
                <c:ptCount val="29"/>
                <c:pt idx="0">
                  <c:v>12</c:v>
                </c:pt>
                <c:pt idx="1">
                  <c:v>13</c:v>
                </c:pt>
                <c:pt idx="2">
                  <c:v>14</c:v>
                </c:pt>
                <c:pt idx="3">
                  <c:v>15</c:v>
                </c:pt>
                <c:pt idx="4">
                  <c:v>16</c:v>
                </c:pt>
                <c:pt idx="5">
                  <c:v>17</c:v>
                </c:pt>
                <c:pt idx="6">
                  <c:v>18</c:v>
                </c:pt>
                <c:pt idx="7">
                  <c:v>19</c:v>
                </c:pt>
                <c:pt idx="8">
                  <c:v>20</c:v>
                </c:pt>
                <c:pt idx="9">
                  <c:v>21</c:v>
                </c:pt>
                <c:pt idx="10">
                  <c:v>22</c:v>
                </c:pt>
                <c:pt idx="11">
                  <c:v>23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27</c:v>
                </c:pt>
                <c:pt idx="16">
                  <c:v>28</c:v>
                </c:pt>
                <c:pt idx="17">
                  <c:v>29</c:v>
                </c:pt>
                <c:pt idx="18">
                  <c:v>30</c:v>
                </c:pt>
                <c:pt idx="19">
                  <c:v>31</c:v>
                </c:pt>
                <c:pt idx="20">
                  <c:v>32</c:v>
                </c:pt>
                <c:pt idx="21">
                  <c:v>33</c:v>
                </c:pt>
                <c:pt idx="22">
                  <c:v>34</c:v>
                </c:pt>
                <c:pt idx="23">
                  <c:v>35</c:v>
                </c:pt>
                <c:pt idx="24">
                  <c:v>36</c:v>
                </c:pt>
                <c:pt idx="25">
                  <c:v>37</c:v>
                </c:pt>
                <c:pt idx="26">
                  <c:v>38</c:v>
                </c:pt>
                <c:pt idx="27">
                  <c:v>39</c:v>
                </c:pt>
                <c:pt idx="28">
                  <c:v>40</c:v>
                </c:pt>
              </c:numCache>
            </c:numRef>
          </c:xVal>
          <c:yVal>
            <c:numRef>
              <c:f>'P50'!$BL$14:$BL$42</c:f>
              <c:numCache>
                <c:formatCode>#,##0</c:formatCode>
                <c:ptCount val="29"/>
                <c:pt idx="0">
                  <c:v>79.653142965517063</c:v>
                </c:pt>
                <c:pt idx="1">
                  <c:v>79.653142965517063</c:v>
                </c:pt>
                <c:pt idx="2">
                  <c:v>79.653142965517063</c:v>
                </c:pt>
                <c:pt idx="3">
                  <c:v>318.61257186206825</c:v>
                </c:pt>
                <c:pt idx="4">
                  <c:v>557.57200075861942</c:v>
                </c:pt>
                <c:pt idx="5">
                  <c:v>796.53142965517065</c:v>
                </c:pt>
                <c:pt idx="6">
                  <c:v>1513.4097163448241</c:v>
                </c:pt>
                <c:pt idx="7">
                  <c:v>2309.9411459999947</c:v>
                </c:pt>
                <c:pt idx="8">
                  <c:v>3026.8194326896482</c:v>
                </c:pt>
                <c:pt idx="9">
                  <c:v>3743.6977193793018</c:v>
                </c:pt>
                <c:pt idx="10">
                  <c:v>4699.5354349655063</c:v>
                </c:pt>
                <c:pt idx="11">
                  <c:v>5735.0262935172286</c:v>
                </c:pt>
                <c:pt idx="12">
                  <c:v>7168.7828668965358</c:v>
                </c:pt>
                <c:pt idx="13">
                  <c:v>8841.4988691723938</c:v>
                </c:pt>
                <c:pt idx="14">
                  <c:v>10912.480586275837</c:v>
                </c:pt>
                <c:pt idx="15">
                  <c:v>13381.728018206866</c:v>
                </c:pt>
                <c:pt idx="16">
                  <c:v>16089.934879034447</c:v>
                </c:pt>
                <c:pt idx="17">
                  <c:v>19674.326312482714</c:v>
                </c:pt>
                <c:pt idx="18">
                  <c:v>23895.942889655118</c:v>
                </c:pt>
                <c:pt idx="19">
                  <c:v>28595.478324620624</c:v>
                </c:pt>
                <c:pt idx="20">
                  <c:v>34171.198332206819</c:v>
                </c:pt>
                <c:pt idx="21">
                  <c:v>40384.143483517153</c:v>
                </c:pt>
                <c:pt idx="22">
                  <c:v>47393.620064482653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BB-4863-AC84-9525E1BFD525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EvolOf!$M$3:$M$36</c:f>
              <c:numCache>
                <c:formatCode>#,##0</c:formatCode>
                <c:ptCount val="3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990</c:v>
                </c:pt>
                <c:pt idx="18">
                  <c:v>1564</c:v>
                </c:pt>
                <c:pt idx="19">
                  <c:v>2084</c:v>
                </c:pt>
                <c:pt idx="20">
                  <c:v>2871</c:v>
                </c:pt>
                <c:pt idx="21">
                  <c:v>4163</c:v>
                </c:pt>
                <c:pt idx="22">
                  <c:v>5893</c:v>
                </c:pt>
                <c:pt idx="23">
                  <c:v>7725</c:v>
                </c:pt>
                <c:pt idx="24">
                  <c:v>9263</c:v>
                </c:pt>
                <c:pt idx="25">
                  <c:v>11198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28914</c:v>
                </c:pt>
                <c:pt idx="31">
                  <c:v>32911</c:v>
                </c:pt>
                <c:pt idx="32">
                  <c:v>39673</c:v>
                </c:pt>
                <c:pt idx="33">
                  <c:v>47610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BB-4863-AC84-9525E1BFD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35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"/>
          <c:order val="1"/>
          <c:tx>
            <c:v>Enfermos modelo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'P50'!$BU$14:$BU$103</c:f>
              <c:numCache>
                <c:formatCode>#,##0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79.653142965517063</c:v>
                </c:pt>
                <c:pt idx="13">
                  <c:v>79.653142965517063</c:v>
                </c:pt>
                <c:pt idx="14">
                  <c:v>318.61257186206825</c:v>
                </c:pt>
                <c:pt idx="15">
                  <c:v>557.57200075861942</c:v>
                </c:pt>
                <c:pt idx="16">
                  <c:v>796.53142965517065</c:v>
                </c:pt>
                <c:pt idx="17">
                  <c:v>1433.7565733793072</c:v>
                </c:pt>
                <c:pt idx="18">
                  <c:v>2230.2880030344777</c:v>
                </c:pt>
                <c:pt idx="19">
                  <c:v>2867.5131467586143</c:v>
                </c:pt>
                <c:pt idx="20">
                  <c:v>3504.7382904827505</c:v>
                </c:pt>
                <c:pt idx="21">
                  <c:v>4380.9228631034384</c:v>
                </c:pt>
                <c:pt idx="22">
                  <c:v>5336.7605786896429</c:v>
                </c:pt>
                <c:pt idx="23">
                  <c:v>6690.8640091034331</c:v>
                </c:pt>
                <c:pt idx="24">
                  <c:v>8204.2737254482581</c:v>
                </c:pt>
                <c:pt idx="25">
                  <c:v>10036.296013655148</c:v>
                </c:pt>
                <c:pt idx="26">
                  <c:v>12266.584016689627</c:v>
                </c:pt>
                <c:pt idx="27">
                  <c:v>14656.178305655139</c:v>
                </c:pt>
                <c:pt idx="28">
                  <c:v>17762.650881310303</c:v>
                </c:pt>
                <c:pt idx="29">
                  <c:v>21586.001743655124</c:v>
                </c:pt>
                <c:pt idx="30">
                  <c:v>25648.312034896495</c:v>
                </c:pt>
                <c:pt idx="31">
                  <c:v>30427.500612827516</c:v>
                </c:pt>
                <c:pt idx="32">
                  <c:v>35764.261191517166</c:v>
                </c:pt>
                <c:pt idx="33">
                  <c:v>41817.900056896455</c:v>
                </c:pt>
                <c:pt idx="34">
                  <c:v>48508.764065999887</c:v>
                </c:pt>
                <c:pt idx="35">
                  <c:v>56314.77207662056</c:v>
                </c:pt>
                <c:pt idx="36">
                  <c:v>64917.311516896407</c:v>
                </c:pt>
                <c:pt idx="37">
                  <c:v>74555.341815723979</c:v>
                </c:pt>
                <c:pt idx="38">
                  <c:v>84910.250401241196</c:v>
                </c:pt>
                <c:pt idx="39">
                  <c:v>96380.302988275653</c:v>
                </c:pt>
                <c:pt idx="40">
                  <c:v>108567.23386199975</c:v>
                </c:pt>
                <c:pt idx="41">
                  <c:v>122028.61502317214</c:v>
                </c:pt>
                <c:pt idx="42">
                  <c:v>136366.18075696522</c:v>
                </c:pt>
                <c:pt idx="43">
                  <c:v>151898.54363524105</c:v>
                </c:pt>
                <c:pt idx="44">
                  <c:v>168147.78480020654</c:v>
                </c:pt>
                <c:pt idx="45">
                  <c:v>185751.1293955858</c:v>
                </c:pt>
                <c:pt idx="46">
                  <c:v>205027.18999324093</c:v>
                </c:pt>
                <c:pt idx="47">
                  <c:v>224940.47573462018</c:v>
                </c:pt>
                <c:pt idx="48">
                  <c:v>246128.21176344773</c:v>
                </c:pt>
                <c:pt idx="49">
                  <c:v>268431.0917937925</c:v>
                </c:pt>
                <c:pt idx="50">
                  <c:v>291132.23753896484</c:v>
                </c:pt>
                <c:pt idx="51">
                  <c:v>314231.64899896481</c:v>
                </c:pt>
                <c:pt idx="52">
                  <c:v>337649.67303082685</c:v>
                </c:pt>
                <c:pt idx="53">
                  <c:v>360828.73763379228</c:v>
                </c:pt>
                <c:pt idx="54">
                  <c:v>381697.86109075777</c:v>
                </c:pt>
                <c:pt idx="55">
                  <c:v>401133.22797434387</c:v>
                </c:pt>
                <c:pt idx="56">
                  <c:v>418736.57256972324</c:v>
                </c:pt>
                <c:pt idx="57">
                  <c:v>434189.28230503353</c:v>
                </c:pt>
                <c:pt idx="58">
                  <c:v>446376.21317875769</c:v>
                </c:pt>
                <c:pt idx="59">
                  <c:v>454978.75261903345</c:v>
                </c:pt>
                <c:pt idx="60">
                  <c:v>460634.1257695852</c:v>
                </c:pt>
                <c:pt idx="61">
                  <c:v>463660.94520227477</c:v>
                </c:pt>
                <c:pt idx="62">
                  <c:v>463023.72005855071</c:v>
                </c:pt>
                <c:pt idx="63">
                  <c:v>459200.36919620581</c:v>
                </c:pt>
                <c:pt idx="64">
                  <c:v>453465.34290268866</c:v>
                </c:pt>
                <c:pt idx="65">
                  <c:v>444384.8846046197</c:v>
                </c:pt>
                <c:pt idx="66">
                  <c:v>433153.79144648183</c:v>
                </c:pt>
                <c:pt idx="67">
                  <c:v>420249.98228606797</c:v>
                </c:pt>
                <c:pt idx="68">
                  <c:v>405354.84455151635</c:v>
                </c:pt>
                <c:pt idx="69">
                  <c:v>388786.99081468879</c:v>
                </c:pt>
                <c:pt idx="70">
                  <c:v>371900.52450599917</c:v>
                </c:pt>
                <c:pt idx="71">
                  <c:v>353580.30162393034</c:v>
                </c:pt>
                <c:pt idx="72">
                  <c:v>334782.15988406818</c:v>
                </c:pt>
                <c:pt idx="73">
                  <c:v>315984.01814420626</c:v>
                </c:pt>
                <c:pt idx="74">
                  <c:v>297265.52954730974</c:v>
                </c:pt>
                <c:pt idx="75">
                  <c:v>278626.69409337873</c:v>
                </c:pt>
                <c:pt idx="76">
                  <c:v>261103.00264096493</c:v>
                </c:pt>
                <c:pt idx="77">
                  <c:v>243897.92376041331</c:v>
                </c:pt>
                <c:pt idx="78">
                  <c:v>227967.29516730981</c:v>
                </c:pt>
                <c:pt idx="79">
                  <c:v>213151.81057572365</c:v>
                </c:pt>
                <c:pt idx="80">
                  <c:v>199292.16369972378</c:v>
                </c:pt>
                <c:pt idx="81">
                  <c:v>185910.43568151689</c:v>
                </c:pt>
                <c:pt idx="82">
                  <c:v>173165.93280703411</c:v>
                </c:pt>
                <c:pt idx="83">
                  <c:v>161456.92079110304</c:v>
                </c:pt>
                <c:pt idx="84">
                  <c:v>150385.1339188962</c:v>
                </c:pt>
                <c:pt idx="85">
                  <c:v>139631.95961855131</c:v>
                </c:pt>
                <c:pt idx="86">
                  <c:v>129834.62303379283</c:v>
                </c:pt>
                <c:pt idx="87">
                  <c:v>120594.85844979284</c:v>
                </c:pt>
                <c:pt idx="88">
                  <c:v>112231.2784384134</c:v>
                </c:pt>
                <c:pt idx="89">
                  <c:v>104186.31099889637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1B-4762-8B53-CFE75D8B5A2B}"/>
            </c:ext>
          </c:extLst>
        </c:ser>
        <c:ser>
          <c:idx val="1"/>
          <c:order val="2"/>
          <c:tx>
            <c:v>Casos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'P50'!$BR$14:$BR$103</c:f>
              <c:numCache>
                <c:formatCode>#,##0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79.653142965517063</c:v>
                </c:pt>
                <c:pt idx="13">
                  <c:v>79.653142965517063</c:v>
                </c:pt>
                <c:pt idx="14">
                  <c:v>318.61257186206825</c:v>
                </c:pt>
                <c:pt idx="15">
                  <c:v>557.57200075861942</c:v>
                </c:pt>
                <c:pt idx="16">
                  <c:v>796.53142965517065</c:v>
                </c:pt>
                <c:pt idx="17">
                  <c:v>1513.4097163448241</c:v>
                </c:pt>
                <c:pt idx="18">
                  <c:v>2309.9411459999947</c:v>
                </c:pt>
                <c:pt idx="19">
                  <c:v>3026.8194326896482</c:v>
                </c:pt>
                <c:pt idx="20">
                  <c:v>3743.6977193793018</c:v>
                </c:pt>
                <c:pt idx="21">
                  <c:v>4699.5354349655063</c:v>
                </c:pt>
                <c:pt idx="22">
                  <c:v>5735.0262935172286</c:v>
                </c:pt>
                <c:pt idx="23">
                  <c:v>7168.7828668965358</c:v>
                </c:pt>
                <c:pt idx="24">
                  <c:v>8841.4988691723938</c:v>
                </c:pt>
                <c:pt idx="25">
                  <c:v>10912.480586275837</c:v>
                </c:pt>
                <c:pt idx="26">
                  <c:v>13381.728018206866</c:v>
                </c:pt>
                <c:pt idx="27">
                  <c:v>16089.934879034447</c:v>
                </c:pt>
                <c:pt idx="28">
                  <c:v>19674.326312482714</c:v>
                </c:pt>
                <c:pt idx="29">
                  <c:v>23895.942889655118</c:v>
                </c:pt>
                <c:pt idx="30">
                  <c:v>28595.478324620624</c:v>
                </c:pt>
                <c:pt idx="31">
                  <c:v>34171.198332206819</c:v>
                </c:pt>
                <c:pt idx="32">
                  <c:v>40384.143483517153</c:v>
                </c:pt>
                <c:pt idx="33">
                  <c:v>47393.620064482653</c:v>
                </c:pt>
                <c:pt idx="34">
                  <c:v>55358.934361034357</c:v>
                </c:pt>
                <c:pt idx="35">
                  <c:v>64678.352087999854</c:v>
                </c:pt>
                <c:pt idx="36">
                  <c:v>74953.607530551555</c:v>
                </c:pt>
                <c:pt idx="37">
                  <c:v>86742.272689448087</c:v>
                </c:pt>
                <c:pt idx="38">
                  <c:v>99486.775563930816</c:v>
                </c:pt>
                <c:pt idx="39">
                  <c:v>113585.38186882733</c:v>
                </c:pt>
                <c:pt idx="40">
                  <c:v>128958.43846117212</c:v>
                </c:pt>
                <c:pt idx="41">
                  <c:v>146083.8641987583</c:v>
                </c:pt>
                <c:pt idx="42">
                  <c:v>164563.39336675825</c:v>
                </c:pt>
                <c:pt idx="43">
                  <c:v>184556.33225110304</c:v>
                </c:pt>
                <c:pt idx="44">
                  <c:v>206142.33399475817</c:v>
                </c:pt>
                <c:pt idx="45">
                  <c:v>229958.62374144775</c:v>
                </c:pt>
                <c:pt idx="46">
                  <c:v>256005.20149117184</c:v>
                </c:pt>
                <c:pt idx="47">
                  <c:v>283565.18895724072</c:v>
                </c:pt>
                <c:pt idx="48">
                  <c:v>313116.5049974476</c:v>
                </c:pt>
                <c:pt idx="49">
                  <c:v>344977.76218365441</c:v>
                </c:pt>
                <c:pt idx="50">
                  <c:v>378193.12280027498</c:v>
                </c:pt>
                <c:pt idx="51">
                  <c:v>413081.19941917149</c:v>
                </c:pt>
                <c:pt idx="52">
                  <c:v>449164.07318255072</c:v>
                </c:pt>
                <c:pt idx="53">
                  <c:v>485963.82523261959</c:v>
                </c:pt>
                <c:pt idx="54">
                  <c:v>522046.69899599883</c:v>
                </c:pt>
                <c:pt idx="55">
                  <c:v>558129.572759378</c:v>
                </c:pt>
                <c:pt idx="56">
                  <c:v>593017.64937827457</c:v>
                </c:pt>
                <c:pt idx="57">
                  <c:v>627507.46028234344</c:v>
                </c:pt>
                <c:pt idx="58">
                  <c:v>660005.94261227443</c:v>
                </c:pt>
                <c:pt idx="59">
                  <c:v>690672.40265399846</c:v>
                </c:pt>
                <c:pt idx="60">
                  <c:v>719267.8809786191</c:v>
                </c:pt>
                <c:pt idx="61">
                  <c:v>746349.94958689483</c:v>
                </c:pt>
                <c:pt idx="62">
                  <c:v>771440.6896210328</c:v>
                </c:pt>
                <c:pt idx="63">
                  <c:v>794460.44793806714</c:v>
                </c:pt>
                <c:pt idx="64">
                  <c:v>816046.44968172233</c:v>
                </c:pt>
                <c:pt idx="65">
                  <c:v>835641.12285123952</c:v>
                </c:pt>
                <c:pt idx="66">
                  <c:v>854439.26459110156</c:v>
                </c:pt>
                <c:pt idx="67">
                  <c:v>871644.34347165318</c:v>
                </c:pt>
                <c:pt idx="68">
                  <c:v>887734.2783506877</c:v>
                </c:pt>
                <c:pt idx="69">
                  <c:v>902709.0692282049</c:v>
                </c:pt>
                <c:pt idx="70">
                  <c:v>917046.63496199797</c:v>
                </c:pt>
                <c:pt idx="71">
                  <c:v>930508.01612317038</c:v>
                </c:pt>
                <c:pt idx="72">
                  <c:v>943252.51899765304</c:v>
                </c:pt>
                <c:pt idx="73">
                  <c:v>954802.22472765308</c:v>
                </c:pt>
                <c:pt idx="74">
                  <c:v>965555.39902799786</c:v>
                </c:pt>
                <c:pt idx="75">
                  <c:v>975910.30761351506</c:v>
                </c:pt>
                <c:pt idx="76">
                  <c:v>985548.33791234263</c:v>
                </c:pt>
                <c:pt idx="77">
                  <c:v>994310.18363854953</c:v>
                </c:pt>
                <c:pt idx="78">
                  <c:v>1002912.7230788253</c:v>
                </c:pt>
                <c:pt idx="79">
                  <c:v>1010559.424803515</c:v>
                </c:pt>
                <c:pt idx="80">
                  <c:v>1017967.1670993081</c:v>
                </c:pt>
                <c:pt idx="81">
                  <c:v>1024419.0716795149</c:v>
                </c:pt>
                <c:pt idx="82">
                  <c:v>1030632.0168308252</c:v>
                </c:pt>
                <c:pt idx="83">
                  <c:v>1036446.696267308</c:v>
                </c:pt>
                <c:pt idx="84">
                  <c:v>1041464.8442741355</c:v>
                </c:pt>
                <c:pt idx="85">
                  <c:v>1046084.7265661355</c:v>
                </c:pt>
                <c:pt idx="86">
                  <c:v>1050385.9962862735</c:v>
                </c:pt>
                <c:pt idx="87">
                  <c:v>1054129.6940056528</c:v>
                </c:pt>
                <c:pt idx="88">
                  <c:v>1057793.7385820665</c:v>
                </c:pt>
                <c:pt idx="89">
                  <c:v>1061139.1705866184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1B-4762-8B53-CFE75D8B5A2B}"/>
            </c:ext>
          </c:extLst>
        </c:ser>
        <c:ser>
          <c:idx val="4"/>
          <c:order val="3"/>
          <c:tx>
            <c:v>Enfermos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EvolOf!$S$3:$S$36</c:f>
              <c:numCache>
                <c:formatCode>#,##0</c:formatCode>
                <c:ptCount val="3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937</c:v>
                </c:pt>
                <c:pt idx="18">
                  <c:v>1389</c:v>
                </c:pt>
                <c:pt idx="19">
                  <c:v>1848</c:v>
                </c:pt>
                <c:pt idx="20">
                  <c:v>2584</c:v>
                </c:pt>
                <c:pt idx="21">
                  <c:v>3840</c:v>
                </c:pt>
                <c:pt idx="22">
                  <c:v>5208</c:v>
                </c:pt>
                <c:pt idx="23">
                  <c:v>6877</c:v>
                </c:pt>
                <c:pt idx="24">
                  <c:v>8374</c:v>
                </c:pt>
                <c:pt idx="25">
                  <c:v>9616</c:v>
                </c:pt>
                <c:pt idx="26">
                  <c:v>11966</c:v>
                </c:pt>
                <c:pt idx="27">
                  <c:v>15172</c:v>
                </c:pt>
                <c:pt idx="28">
                  <c:v>17445</c:v>
                </c:pt>
                <c:pt idx="29">
                  <c:v>21469</c:v>
                </c:pt>
                <c:pt idx="30">
                  <c:v>24570</c:v>
                </c:pt>
                <c:pt idx="31">
                  <c:v>27635</c:v>
                </c:pt>
                <c:pt idx="32">
                  <c:v>33269</c:v>
                </c:pt>
                <c:pt idx="33">
                  <c:v>39253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1B-4762-8B53-CFE75D8B5A2B}"/>
            </c:ext>
          </c:extLst>
        </c:ser>
        <c:ser>
          <c:idx val="0"/>
          <c:order val="4"/>
          <c:tx>
            <c:v>Casos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'P50'!$BM$14:$BM$47</c:f>
              <c:numCache>
                <c:formatCode>#,##0</c:formatCode>
                <c:ptCount val="3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990</c:v>
                </c:pt>
                <c:pt idx="18">
                  <c:v>1564</c:v>
                </c:pt>
                <c:pt idx="19">
                  <c:v>2084</c:v>
                </c:pt>
                <c:pt idx="20">
                  <c:v>2871</c:v>
                </c:pt>
                <c:pt idx="21">
                  <c:v>4163</c:v>
                </c:pt>
                <c:pt idx="22">
                  <c:v>5893</c:v>
                </c:pt>
                <c:pt idx="23">
                  <c:v>7725</c:v>
                </c:pt>
                <c:pt idx="24">
                  <c:v>9263</c:v>
                </c:pt>
                <c:pt idx="25">
                  <c:v>11198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28914</c:v>
                </c:pt>
                <c:pt idx="31">
                  <c:v>32911</c:v>
                </c:pt>
                <c:pt idx="32">
                  <c:v>39673</c:v>
                </c:pt>
                <c:pt idx="33">
                  <c:v>47610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E1B-4762-8B53-CFE75D8B5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0"/>
                <c:tx>
                  <c:v>Infectados modelo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'P50'!$BS$14:$BS$103</c15:sqref>
                        </c15:formulaRef>
                      </c:ext>
                    </c:extLst>
                    <c:numCache>
                      <c:formatCode>#,##0</c:formatCode>
                      <c:ptCount val="90"/>
                      <c:pt idx="0">
                        <c:v>79.653142965517063</c:v>
                      </c:pt>
                      <c:pt idx="1">
                        <c:v>79.653142965517063</c:v>
                      </c:pt>
                      <c:pt idx="2">
                        <c:v>79.653142965517063</c:v>
                      </c:pt>
                      <c:pt idx="3">
                        <c:v>318.61257186206825</c:v>
                      </c:pt>
                      <c:pt idx="4">
                        <c:v>557.57200075861942</c:v>
                      </c:pt>
                      <c:pt idx="5">
                        <c:v>796.53142965517065</c:v>
                      </c:pt>
                      <c:pt idx="6">
                        <c:v>1513.4097163448241</c:v>
                      </c:pt>
                      <c:pt idx="7">
                        <c:v>2309.9411459999947</c:v>
                      </c:pt>
                      <c:pt idx="8">
                        <c:v>3026.8194326896482</c:v>
                      </c:pt>
                      <c:pt idx="9">
                        <c:v>3743.6977193793018</c:v>
                      </c:pt>
                      <c:pt idx="10">
                        <c:v>4699.5354349655063</c:v>
                      </c:pt>
                      <c:pt idx="11">
                        <c:v>5735.0262935172286</c:v>
                      </c:pt>
                      <c:pt idx="12">
                        <c:v>7168.7828668965358</c:v>
                      </c:pt>
                      <c:pt idx="13">
                        <c:v>8841.4988691723938</c:v>
                      </c:pt>
                      <c:pt idx="14">
                        <c:v>10912.480586275837</c:v>
                      </c:pt>
                      <c:pt idx="15">
                        <c:v>13381.728018206866</c:v>
                      </c:pt>
                      <c:pt idx="16">
                        <c:v>16089.934879034447</c:v>
                      </c:pt>
                      <c:pt idx="17">
                        <c:v>19594.673169517198</c:v>
                      </c:pt>
                      <c:pt idx="18">
                        <c:v>23816.289746689603</c:v>
                      </c:pt>
                      <c:pt idx="19">
                        <c:v>28436.17203868959</c:v>
                      </c:pt>
                      <c:pt idx="20">
                        <c:v>33932.238903310266</c:v>
                      </c:pt>
                      <c:pt idx="21">
                        <c:v>40065.530911655085</c:v>
                      </c:pt>
                      <c:pt idx="22">
                        <c:v>46995.35434965507</c:v>
                      </c:pt>
                      <c:pt idx="23">
                        <c:v>54881.015503241259</c:v>
                      </c:pt>
                      <c:pt idx="24">
                        <c:v>64041.126944275718</c:v>
                      </c:pt>
                      <c:pt idx="25">
                        <c:v>74077.422957930874</c:v>
                      </c:pt>
                      <c:pt idx="26">
                        <c:v>85627.128687930846</c:v>
                      </c:pt>
                      <c:pt idx="27">
                        <c:v>98053.0189905515</c:v>
                      </c:pt>
                      <c:pt idx="28">
                        <c:v>111673.70643765492</c:v>
                      </c:pt>
                      <c:pt idx="29">
                        <c:v>126648.49731517214</c:v>
                      </c:pt>
                      <c:pt idx="30">
                        <c:v>143136.69790903415</c:v>
                      </c:pt>
                      <c:pt idx="31">
                        <c:v>160819.69564737895</c:v>
                      </c:pt>
                      <c:pt idx="32">
                        <c:v>179936.44995910305</c:v>
                      </c:pt>
                      <c:pt idx="33">
                        <c:v>200566.61398717196</c:v>
                      </c:pt>
                      <c:pt idx="34">
                        <c:v>223108.4534464133</c:v>
                      </c:pt>
                      <c:pt idx="35">
                        <c:v>247641.62147979255</c:v>
                      </c:pt>
                      <c:pt idx="36">
                        <c:v>273528.89294358558</c:v>
                      </c:pt>
                      <c:pt idx="37">
                        <c:v>300929.57412372349</c:v>
                      </c:pt>
                      <c:pt idx="38">
                        <c:v>330401.23702096479</c:v>
                      </c:pt>
                      <c:pt idx="39">
                        <c:v>360988.04391972331</c:v>
                      </c:pt>
                      <c:pt idx="40">
                        <c:v>392689.99481999909</c:v>
                      </c:pt>
                      <c:pt idx="41">
                        <c:v>425108.82400696457</c:v>
                      </c:pt>
                      <c:pt idx="42">
                        <c:v>457766.61262282653</c:v>
                      </c:pt>
                      <c:pt idx="43">
                        <c:v>489388.9103801368</c:v>
                      </c:pt>
                      <c:pt idx="44">
                        <c:v>520135.02356482641</c:v>
                      </c:pt>
                      <c:pt idx="45">
                        <c:v>548810.15503241261</c:v>
                      </c:pt>
                      <c:pt idx="46">
                        <c:v>576529.44878441247</c:v>
                      </c:pt>
                      <c:pt idx="47">
                        <c:v>601381.22938965377</c:v>
                      </c:pt>
                      <c:pt idx="48">
                        <c:v>623684.1094199986</c:v>
                      </c:pt>
                      <c:pt idx="49">
                        <c:v>642721.21058875718</c:v>
                      </c:pt>
                      <c:pt idx="50">
                        <c:v>659289.06432558468</c:v>
                      </c:pt>
                      <c:pt idx="51">
                        <c:v>672591.13920082606</c:v>
                      </c:pt>
                      <c:pt idx="52">
                        <c:v>682946.04778634326</c:v>
                      </c:pt>
                      <c:pt idx="53">
                        <c:v>690911.36208289501</c:v>
                      </c:pt>
                      <c:pt idx="54">
                        <c:v>695292.28494599846</c:v>
                      </c:pt>
                      <c:pt idx="55">
                        <c:v>697442.91980606737</c:v>
                      </c:pt>
                      <c:pt idx="56">
                        <c:v>697363.26666310185</c:v>
                      </c:pt>
                      <c:pt idx="57">
                        <c:v>694416.10037337779</c:v>
                      </c:pt>
                      <c:pt idx="58">
                        <c:v>689079.33979468816</c:v>
                      </c:pt>
                      <c:pt idx="59">
                        <c:v>681352.98492703296</c:v>
                      </c:pt>
                      <c:pt idx="60">
                        <c:v>671874.26091413642</c:v>
                      </c:pt>
                      <c:pt idx="61">
                        <c:v>660563.51461303304</c:v>
                      </c:pt>
                      <c:pt idx="62">
                        <c:v>646385.25516517099</c:v>
                      </c:pt>
                      <c:pt idx="63">
                        <c:v>630295.32028613647</c:v>
                      </c:pt>
                      <c:pt idx="64">
                        <c:v>613329.20083448139</c:v>
                      </c:pt>
                      <c:pt idx="65">
                        <c:v>594292.09966572281</c:v>
                      </c:pt>
                      <c:pt idx="66">
                        <c:v>573024.7104939298</c:v>
                      </c:pt>
                      <c:pt idx="67">
                        <c:v>551518.36189324013</c:v>
                      </c:pt>
                      <c:pt idx="68">
                        <c:v>528179.99100434361</c:v>
                      </c:pt>
                      <c:pt idx="69">
                        <c:v>504045.088685792</c:v>
                      </c:pt>
                      <c:pt idx="70">
                        <c:v>479272.96122351615</c:v>
                      </c:pt>
                      <c:pt idx="71">
                        <c:v>453704.3023315852</c:v>
                      </c:pt>
                      <c:pt idx="72">
                        <c:v>427976.33715372317</c:v>
                      </c:pt>
                      <c:pt idx="73">
                        <c:v>402646.63769068877</c:v>
                      </c:pt>
                      <c:pt idx="74">
                        <c:v>377794.85708544741</c:v>
                      </c:pt>
                      <c:pt idx="75">
                        <c:v>353102.38276613713</c:v>
                      </c:pt>
                      <c:pt idx="76">
                        <c:v>329684.3587342751</c:v>
                      </c:pt>
                      <c:pt idx="77">
                        <c:v>307381.47870393033</c:v>
                      </c:pt>
                      <c:pt idx="78">
                        <c:v>286193.74267510278</c:v>
                      </c:pt>
                      <c:pt idx="79">
                        <c:v>266519.41636262008</c:v>
                      </c:pt>
                      <c:pt idx="80">
                        <c:v>247960.23405165461</c:v>
                      </c:pt>
                      <c:pt idx="81">
                        <c:v>230595.8488851719</c:v>
                      </c:pt>
                      <c:pt idx="82">
                        <c:v>213948.34200537883</c:v>
                      </c:pt>
                      <c:pt idx="83">
                        <c:v>198575.28541303403</c:v>
                      </c:pt>
                      <c:pt idx="84">
                        <c:v>184397.02596517201</c:v>
                      </c:pt>
                      <c:pt idx="85">
                        <c:v>171015.29794696515</c:v>
                      </c:pt>
                      <c:pt idx="86">
                        <c:v>158509.75450137895</c:v>
                      </c:pt>
                      <c:pt idx="87">
                        <c:v>147119.35505731002</c:v>
                      </c:pt>
                      <c:pt idx="88">
                        <c:v>136525.48704289625</c:v>
                      </c:pt>
                      <c:pt idx="89">
                        <c:v>126489.19102924109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DE1B-4762-8B53-CFE75D8B5A2B}"/>
                  </c:ext>
                </c:extLst>
              </c15:ser>
            </c15:filteredScatterSeries>
          </c:ext>
        </c:extLst>
      </c:scatterChart>
      <c:valAx>
        <c:axId val="497491128"/>
        <c:scaling>
          <c:orientation val="minMax"/>
          <c:max val="9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8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Proximidad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'P50'!$N$14:$N$193</c:f>
              <c:numCache>
                <c:formatCode>#,##0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4</c:v>
                </c:pt>
                <c:pt idx="8">
                  <c:v>6</c:v>
                </c:pt>
                <c:pt idx="9">
                  <c:v>7</c:v>
                </c:pt>
                <c:pt idx="10">
                  <c:v>11</c:v>
                </c:pt>
                <c:pt idx="11">
                  <c:v>15</c:v>
                </c:pt>
                <c:pt idx="12">
                  <c:v>22</c:v>
                </c:pt>
                <c:pt idx="13">
                  <c:v>29</c:v>
                </c:pt>
                <c:pt idx="14">
                  <c:v>38</c:v>
                </c:pt>
                <c:pt idx="15">
                  <c:v>48</c:v>
                </c:pt>
                <c:pt idx="16">
                  <c:v>62</c:v>
                </c:pt>
                <c:pt idx="17">
                  <c:v>79</c:v>
                </c:pt>
                <c:pt idx="18">
                  <c:v>100</c:v>
                </c:pt>
                <c:pt idx="19">
                  <c:v>122</c:v>
                </c:pt>
                <c:pt idx="20">
                  <c:v>149</c:v>
                </c:pt>
                <c:pt idx="21">
                  <c:v>183</c:v>
                </c:pt>
                <c:pt idx="22">
                  <c:v>217</c:v>
                </c:pt>
                <c:pt idx="23">
                  <c:v>257</c:v>
                </c:pt>
                <c:pt idx="24">
                  <c:v>304</c:v>
                </c:pt>
                <c:pt idx="25">
                  <c:v>354</c:v>
                </c:pt>
                <c:pt idx="26">
                  <c:v>414</c:v>
                </c:pt>
                <c:pt idx="27">
                  <c:v>480</c:v>
                </c:pt>
                <c:pt idx="28">
                  <c:v>557</c:v>
                </c:pt>
                <c:pt idx="29">
                  <c:v>645</c:v>
                </c:pt>
                <c:pt idx="30">
                  <c:v>742</c:v>
                </c:pt>
                <c:pt idx="31">
                  <c:v>855</c:v>
                </c:pt>
                <c:pt idx="32">
                  <c:v>985</c:v>
                </c:pt>
                <c:pt idx="33">
                  <c:v>1134</c:v>
                </c:pt>
                <c:pt idx="34">
                  <c:v>1295</c:v>
                </c:pt>
                <c:pt idx="35">
                  <c:v>1474</c:v>
                </c:pt>
                <c:pt idx="36">
                  <c:v>1676</c:v>
                </c:pt>
                <c:pt idx="37">
                  <c:v>1895</c:v>
                </c:pt>
                <c:pt idx="38">
                  <c:v>2138</c:v>
                </c:pt>
                <c:pt idx="39">
                  <c:v>2400</c:v>
                </c:pt>
                <c:pt idx="40">
                  <c:v>2683</c:v>
                </c:pt>
                <c:pt idx="41">
                  <c:v>2986</c:v>
                </c:pt>
                <c:pt idx="42">
                  <c:v>3311</c:v>
                </c:pt>
                <c:pt idx="43">
                  <c:v>3647</c:v>
                </c:pt>
                <c:pt idx="44">
                  <c:v>4003</c:v>
                </c:pt>
                <c:pt idx="45">
                  <c:v>4366</c:v>
                </c:pt>
                <c:pt idx="46">
                  <c:v>4746</c:v>
                </c:pt>
                <c:pt idx="47">
                  <c:v>5127</c:v>
                </c:pt>
                <c:pt idx="48">
                  <c:v>5514</c:v>
                </c:pt>
                <c:pt idx="49">
                  <c:v>5893</c:v>
                </c:pt>
                <c:pt idx="50">
                  <c:v>6273</c:v>
                </c:pt>
                <c:pt idx="51">
                  <c:v>6647</c:v>
                </c:pt>
                <c:pt idx="52">
                  <c:v>7012</c:v>
                </c:pt>
                <c:pt idx="53">
                  <c:v>7372</c:v>
                </c:pt>
                <c:pt idx="54">
                  <c:v>7717</c:v>
                </c:pt>
                <c:pt idx="55">
                  <c:v>8049</c:v>
                </c:pt>
                <c:pt idx="56">
                  <c:v>8370</c:v>
                </c:pt>
                <c:pt idx="57">
                  <c:v>8676</c:v>
                </c:pt>
                <c:pt idx="58">
                  <c:v>8967</c:v>
                </c:pt>
                <c:pt idx="59">
                  <c:v>9248</c:v>
                </c:pt>
                <c:pt idx="60">
                  <c:v>9517</c:v>
                </c:pt>
                <c:pt idx="61">
                  <c:v>9773</c:v>
                </c:pt>
                <c:pt idx="62">
                  <c:v>10009</c:v>
                </c:pt>
                <c:pt idx="63">
                  <c:v>10229</c:v>
                </c:pt>
                <c:pt idx="64">
                  <c:v>10443</c:v>
                </c:pt>
                <c:pt idx="65">
                  <c:v>10644</c:v>
                </c:pt>
                <c:pt idx="66">
                  <c:v>10831</c:v>
                </c:pt>
                <c:pt idx="67">
                  <c:v>11013</c:v>
                </c:pt>
                <c:pt idx="68">
                  <c:v>11177</c:v>
                </c:pt>
                <c:pt idx="69">
                  <c:v>11331</c:v>
                </c:pt>
                <c:pt idx="70">
                  <c:v>11470</c:v>
                </c:pt>
                <c:pt idx="71">
                  <c:v>11604</c:v>
                </c:pt>
                <c:pt idx="72">
                  <c:v>11724</c:v>
                </c:pt>
                <c:pt idx="73">
                  <c:v>11836</c:v>
                </c:pt>
                <c:pt idx="74">
                  <c:v>11938</c:v>
                </c:pt>
                <c:pt idx="75">
                  <c:v>12030</c:v>
                </c:pt>
                <c:pt idx="76">
                  <c:v>12115</c:v>
                </c:pt>
                <c:pt idx="77">
                  <c:v>12193</c:v>
                </c:pt>
                <c:pt idx="78">
                  <c:v>12268</c:v>
                </c:pt>
                <c:pt idx="79">
                  <c:v>12332</c:v>
                </c:pt>
                <c:pt idx="80">
                  <c:v>12390</c:v>
                </c:pt>
                <c:pt idx="81">
                  <c:v>12446</c:v>
                </c:pt>
                <c:pt idx="82">
                  <c:v>12497</c:v>
                </c:pt>
                <c:pt idx="83">
                  <c:v>12546</c:v>
                </c:pt>
                <c:pt idx="84">
                  <c:v>12588</c:v>
                </c:pt>
                <c:pt idx="85">
                  <c:v>12628</c:v>
                </c:pt>
                <c:pt idx="86">
                  <c:v>12666</c:v>
                </c:pt>
                <c:pt idx="87">
                  <c:v>12700</c:v>
                </c:pt>
                <c:pt idx="88">
                  <c:v>12731</c:v>
                </c:pt>
                <c:pt idx="89">
                  <c:v>12761</c:v>
                </c:pt>
                <c:pt idx="90">
                  <c:v>12789</c:v>
                </c:pt>
                <c:pt idx="91">
                  <c:v>12816</c:v>
                </c:pt>
                <c:pt idx="92">
                  <c:v>12840</c:v>
                </c:pt>
                <c:pt idx="93">
                  <c:v>12861</c:v>
                </c:pt>
                <c:pt idx="94">
                  <c:v>12883</c:v>
                </c:pt>
                <c:pt idx="95">
                  <c:v>12902</c:v>
                </c:pt>
                <c:pt idx="96">
                  <c:v>12920</c:v>
                </c:pt>
                <c:pt idx="97">
                  <c:v>12937</c:v>
                </c:pt>
                <c:pt idx="98">
                  <c:v>12951</c:v>
                </c:pt>
                <c:pt idx="99">
                  <c:v>12965</c:v>
                </c:pt>
                <c:pt idx="100">
                  <c:v>12977</c:v>
                </c:pt>
                <c:pt idx="101">
                  <c:v>12990</c:v>
                </c:pt>
                <c:pt idx="102">
                  <c:v>13001</c:v>
                </c:pt>
                <c:pt idx="103">
                  <c:v>13011</c:v>
                </c:pt>
                <c:pt idx="104">
                  <c:v>13022</c:v>
                </c:pt>
                <c:pt idx="105">
                  <c:v>13032</c:v>
                </c:pt>
                <c:pt idx="106">
                  <c:v>13039</c:v>
                </c:pt>
                <c:pt idx="107">
                  <c:v>13047</c:v>
                </c:pt>
                <c:pt idx="108">
                  <c:v>13055</c:v>
                </c:pt>
                <c:pt idx="109">
                  <c:v>13061</c:v>
                </c:pt>
                <c:pt idx="110">
                  <c:v>13067</c:v>
                </c:pt>
                <c:pt idx="111">
                  <c:v>13073</c:v>
                </c:pt>
                <c:pt idx="112">
                  <c:v>13078</c:v>
                </c:pt>
                <c:pt idx="113">
                  <c:v>13083</c:v>
                </c:pt>
                <c:pt idx="114">
                  <c:v>13088</c:v>
                </c:pt>
                <c:pt idx="115">
                  <c:v>13092</c:v>
                </c:pt>
                <c:pt idx="116">
                  <c:v>13096</c:v>
                </c:pt>
                <c:pt idx="117">
                  <c:v>13100</c:v>
                </c:pt>
                <c:pt idx="118">
                  <c:v>13103</c:v>
                </c:pt>
                <c:pt idx="119">
                  <c:v>13106</c:v>
                </c:pt>
                <c:pt idx="120">
                  <c:v>13110</c:v>
                </c:pt>
                <c:pt idx="121">
                  <c:v>13113</c:v>
                </c:pt>
                <c:pt idx="122">
                  <c:v>13115</c:v>
                </c:pt>
                <c:pt idx="123">
                  <c:v>13118</c:v>
                </c:pt>
                <c:pt idx="124">
                  <c:v>13120</c:v>
                </c:pt>
                <c:pt idx="125">
                  <c:v>13123</c:v>
                </c:pt>
                <c:pt idx="126">
                  <c:v>13124</c:v>
                </c:pt>
                <c:pt idx="127">
                  <c:v>13126</c:v>
                </c:pt>
                <c:pt idx="128">
                  <c:v>13128</c:v>
                </c:pt>
                <c:pt idx="129">
                  <c:v>13130</c:v>
                </c:pt>
                <c:pt idx="130">
                  <c:v>13131</c:v>
                </c:pt>
                <c:pt idx="131">
                  <c:v>13133</c:v>
                </c:pt>
                <c:pt idx="132">
                  <c:v>13134</c:v>
                </c:pt>
                <c:pt idx="133">
                  <c:v>13136</c:v>
                </c:pt>
                <c:pt idx="134">
                  <c:v>13137</c:v>
                </c:pt>
                <c:pt idx="135">
                  <c:v>13138</c:v>
                </c:pt>
                <c:pt idx="136">
                  <c:v>13139</c:v>
                </c:pt>
                <c:pt idx="137">
                  <c:v>13141</c:v>
                </c:pt>
                <c:pt idx="138">
                  <c:v>13142</c:v>
                </c:pt>
                <c:pt idx="139">
                  <c:v>13143</c:v>
                </c:pt>
                <c:pt idx="140">
                  <c:v>13144</c:v>
                </c:pt>
                <c:pt idx="141">
                  <c:v>13145</c:v>
                </c:pt>
                <c:pt idx="142">
                  <c:v>13146</c:v>
                </c:pt>
                <c:pt idx="143">
                  <c:v>13147</c:v>
                </c:pt>
                <c:pt idx="144">
                  <c:v>13148</c:v>
                </c:pt>
                <c:pt idx="145">
                  <c:v>13148</c:v>
                </c:pt>
                <c:pt idx="146">
                  <c:v>13149</c:v>
                </c:pt>
                <c:pt idx="147">
                  <c:v>13149</c:v>
                </c:pt>
                <c:pt idx="148">
                  <c:v>13150</c:v>
                </c:pt>
                <c:pt idx="149">
                  <c:v>13151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46-48CF-8778-895C5BB85D26}"/>
            </c:ext>
          </c:extLst>
        </c:ser>
        <c:ser>
          <c:idx val="1"/>
          <c:order val="1"/>
          <c:tx>
            <c:v>Clusters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'P50'!$O$14:$O$193</c:f>
              <c:numCache>
                <c:formatCode>#,##0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9</c:v>
                </c:pt>
                <c:pt idx="5">
                  <c:v>13</c:v>
                </c:pt>
                <c:pt idx="6">
                  <c:v>24</c:v>
                </c:pt>
                <c:pt idx="7">
                  <c:v>38</c:v>
                </c:pt>
                <c:pt idx="8">
                  <c:v>53</c:v>
                </c:pt>
                <c:pt idx="9">
                  <c:v>70</c:v>
                </c:pt>
                <c:pt idx="10">
                  <c:v>93</c:v>
                </c:pt>
                <c:pt idx="11">
                  <c:v>118</c:v>
                </c:pt>
                <c:pt idx="12">
                  <c:v>149</c:v>
                </c:pt>
                <c:pt idx="13">
                  <c:v>189</c:v>
                </c:pt>
                <c:pt idx="14">
                  <c:v>233</c:v>
                </c:pt>
                <c:pt idx="15">
                  <c:v>281</c:v>
                </c:pt>
                <c:pt idx="16">
                  <c:v>328</c:v>
                </c:pt>
                <c:pt idx="17">
                  <c:v>381</c:v>
                </c:pt>
                <c:pt idx="18">
                  <c:v>442</c:v>
                </c:pt>
                <c:pt idx="19">
                  <c:v>509</c:v>
                </c:pt>
                <c:pt idx="20">
                  <c:v>587</c:v>
                </c:pt>
                <c:pt idx="21">
                  <c:v>675</c:v>
                </c:pt>
                <c:pt idx="22">
                  <c:v>782</c:v>
                </c:pt>
                <c:pt idx="23">
                  <c:v>908</c:v>
                </c:pt>
                <c:pt idx="24">
                  <c:v>1055</c:v>
                </c:pt>
                <c:pt idx="25">
                  <c:v>1230</c:v>
                </c:pt>
                <c:pt idx="26">
                  <c:v>1430</c:v>
                </c:pt>
                <c:pt idx="27">
                  <c:v>1656</c:v>
                </c:pt>
                <c:pt idx="28">
                  <c:v>1913</c:v>
                </c:pt>
                <c:pt idx="29">
                  <c:v>2203</c:v>
                </c:pt>
                <c:pt idx="30">
                  <c:v>2528</c:v>
                </c:pt>
                <c:pt idx="31">
                  <c:v>2883</c:v>
                </c:pt>
                <c:pt idx="32">
                  <c:v>3276</c:v>
                </c:pt>
                <c:pt idx="33">
                  <c:v>3696</c:v>
                </c:pt>
                <c:pt idx="34">
                  <c:v>4166</c:v>
                </c:pt>
                <c:pt idx="35">
                  <c:v>4679</c:v>
                </c:pt>
                <c:pt idx="36">
                  <c:v>5219</c:v>
                </c:pt>
                <c:pt idx="37">
                  <c:v>5795</c:v>
                </c:pt>
                <c:pt idx="38">
                  <c:v>6410</c:v>
                </c:pt>
                <c:pt idx="39">
                  <c:v>7045</c:v>
                </c:pt>
                <c:pt idx="40">
                  <c:v>7694</c:v>
                </c:pt>
                <c:pt idx="41">
                  <c:v>8340</c:v>
                </c:pt>
                <c:pt idx="42">
                  <c:v>8975</c:v>
                </c:pt>
                <c:pt idx="43">
                  <c:v>9581</c:v>
                </c:pt>
                <c:pt idx="44">
                  <c:v>10145</c:v>
                </c:pt>
                <c:pt idx="45">
                  <c:v>10661</c:v>
                </c:pt>
                <c:pt idx="46">
                  <c:v>11122</c:v>
                </c:pt>
                <c:pt idx="47">
                  <c:v>11518</c:v>
                </c:pt>
                <c:pt idx="48">
                  <c:v>11858</c:v>
                </c:pt>
                <c:pt idx="49">
                  <c:v>12141</c:v>
                </c:pt>
                <c:pt idx="50">
                  <c:v>12363</c:v>
                </c:pt>
                <c:pt idx="51">
                  <c:v>12539</c:v>
                </c:pt>
                <c:pt idx="52">
                  <c:v>12670</c:v>
                </c:pt>
                <c:pt idx="53">
                  <c:v>12762</c:v>
                </c:pt>
                <c:pt idx="54">
                  <c:v>12825</c:v>
                </c:pt>
                <c:pt idx="55">
                  <c:v>12868</c:v>
                </c:pt>
                <c:pt idx="56">
                  <c:v>12896</c:v>
                </c:pt>
                <c:pt idx="57">
                  <c:v>12913</c:v>
                </c:pt>
                <c:pt idx="58">
                  <c:v>12924</c:v>
                </c:pt>
                <c:pt idx="59">
                  <c:v>12930</c:v>
                </c:pt>
                <c:pt idx="60">
                  <c:v>12934</c:v>
                </c:pt>
                <c:pt idx="61">
                  <c:v>12937</c:v>
                </c:pt>
                <c:pt idx="62">
                  <c:v>12939</c:v>
                </c:pt>
                <c:pt idx="63">
                  <c:v>12940</c:v>
                </c:pt>
                <c:pt idx="64">
                  <c:v>12942</c:v>
                </c:pt>
                <c:pt idx="65">
                  <c:v>12943</c:v>
                </c:pt>
                <c:pt idx="66">
                  <c:v>12944</c:v>
                </c:pt>
                <c:pt idx="67">
                  <c:v>12946</c:v>
                </c:pt>
                <c:pt idx="68">
                  <c:v>12947</c:v>
                </c:pt>
                <c:pt idx="69">
                  <c:v>12949</c:v>
                </c:pt>
                <c:pt idx="70">
                  <c:v>12950</c:v>
                </c:pt>
                <c:pt idx="71">
                  <c:v>12951</c:v>
                </c:pt>
                <c:pt idx="72">
                  <c:v>12953</c:v>
                </c:pt>
                <c:pt idx="73">
                  <c:v>12955</c:v>
                </c:pt>
                <c:pt idx="74">
                  <c:v>12956</c:v>
                </c:pt>
                <c:pt idx="75">
                  <c:v>12957</c:v>
                </c:pt>
                <c:pt idx="76">
                  <c:v>12959</c:v>
                </c:pt>
                <c:pt idx="77">
                  <c:v>12961</c:v>
                </c:pt>
                <c:pt idx="78">
                  <c:v>12962</c:v>
                </c:pt>
                <c:pt idx="79">
                  <c:v>12963</c:v>
                </c:pt>
                <c:pt idx="80">
                  <c:v>12965</c:v>
                </c:pt>
                <c:pt idx="81">
                  <c:v>12967</c:v>
                </c:pt>
                <c:pt idx="82">
                  <c:v>12968</c:v>
                </c:pt>
                <c:pt idx="83">
                  <c:v>12970</c:v>
                </c:pt>
                <c:pt idx="84">
                  <c:v>12972</c:v>
                </c:pt>
                <c:pt idx="85">
                  <c:v>12973</c:v>
                </c:pt>
                <c:pt idx="86">
                  <c:v>12974</c:v>
                </c:pt>
                <c:pt idx="87">
                  <c:v>12976</c:v>
                </c:pt>
                <c:pt idx="88">
                  <c:v>12977</c:v>
                </c:pt>
                <c:pt idx="89">
                  <c:v>12979</c:v>
                </c:pt>
                <c:pt idx="90">
                  <c:v>12980</c:v>
                </c:pt>
                <c:pt idx="91">
                  <c:v>12981</c:v>
                </c:pt>
                <c:pt idx="92">
                  <c:v>12983</c:v>
                </c:pt>
                <c:pt idx="93">
                  <c:v>12984</c:v>
                </c:pt>
                <c:pt idx="94">
                  <c:v>12985</c:v>
                </c:pt>
                <c:pt idx="95">
                  <c:v>12986</c:v>
                </c:pt>
                <c:pt idx="96">
                  <c:v>12987</c:v>
                </c:pt>
                <c:pt idx="97">
                  <c:v>12989</c:v>
                </c:pt>
                <c:pt idx="98">
                  <c:v>12990</c:v>
                </c:pt>
                <c:pt idx="99">
                  <c:v>12991</c:v>
                </c:pt>
                <c:pt idx="100">
                  <c:v>12992</c:v>
                </c:pt>
                <c:pt idx="101">
                  <c:v>12993</c:v>
                </c:pt>
                <c:pt idx="102">
                  <c:v>12994</c:v>
                </c:pt>
                <c:pt idx="103">
                  <c:v>12995</c:v>
                </c:pt>
                <c:pt idx="104">
                  <c:v>12996</c:v>
                </c:pt>
                <c:pt idx="105">
                  <c:v>12997</c:v>
                </c:pt>
                <c:pt idx="106">
                  <c:v>12998</c:v>
                </c:pt>
                <c:pt idx="107">
                  <c:v>12999</c:v>
                </c:pt>
                <c:pt idx="108">
                  <c:v>12999</c:v>
                </c:pt>
                <c:pt idx="109">
                  <c:v>13000</c:v>
                </c:pt>
                <c:pt idx="110">
                  <c:v>13001</c:v>
                </c:pt>
                <c:pt idx="111">
                  <c:v>13002</c:v>
                </c:pt>
                <c:pt idx="112">
                  <c:v>13003</c:v>
                </c:pt>
                <c:pt idx="113">
                  <c:v>13004</c:v>
                </c:pt>
                <c:pt idx="114">
                  <c:v>13004</c:v>
                </c:pt>
                <c:pt idx="115">
                  <c:v>13005</c:v>
                </c:pt>
                <c:pt idx="116">
                  <c:v>13006</c:v>
                </c:pt>
                <c:pt idx="117">
                  <c:v>13007</c:v>
                </c:pt>
                <c:pt idx="118">
                  <c:v>13007</c:v>
                </c:pt>
                <c:pt idx="119">
                  <c:v>13008</c:v>
                </c:pt>
                <c:pt idx="120">
                  <c:v>13009</c:v>
                </c:pt>
                <c:pt idx="121">
                  <c:v>13009</c:v>
                </c:pt>
                <c:pt idx="122">
                  <c:v>13009</c:v>
                </c:pt>
                <c:pt idx="123">
                  <c:v>13010</c:v>
                </c:pt>
                <c:pt idx="124">
                  <c:v>13010</c:v>
                </c:pt>
                <c:pt idx="125">
                  <c:v>13011</c:v>
                </c:pt>
                <c:pt idx="126">
                  <c:v>13011</c:v>
                </c:pt>
                <c:pt idx="127">
                  <c:v>13012</c:v>
                </c:pt>
                <c:pt idx="128">
                  <c:v>13012</c:v>
                </c:pt>
                <c:pt idx="129">
                  <c:v>13012</c:v>
                </c:pt>
                <c:pt idx="130">
                  <c:v>13013</c:v>
                </c:pt>
                <c:pt idx="131">
                  <c:v>13013</c:v>
                </c:pt>
                <c:pt idx="132">
                  <c:v>13013</c:v>
                </c:pt>
                <c:pt idx="133">
                  <c:v>13014</c:v>
                </c:pt>
                <c:pt idx="134">
                  <c:v>13015</c:v>
                </c:pt>
                <c:pt idx="135">
                  <c:v>13015</c:v>
                </c:pt>
                <c:pt idx="136">
                  <c:v>13015</c:v>
                </c:pt>
                <c:pt idx="137">
                  <c:v>13015</c:v>
                </c:pt>
                <c:pt idx="138">
                  <c:v>13016</c:v>
                </c:pt>
                <c:pt idx="139">
                  <c:v>13016</c:v>
                </c:pt>
                <c:pt idx="140">
                  <c:v>13016</c:v>
                </c:pt>
                <c:pt idx="141">
                  <c:v>13017</c:v>
                </c:pt>
                <c:pt idx="142">
                  <c:v>13017</c:v>
                </c:pt>
                <c:pt idx="143">
                  <c:v>13017</c:v>
                </c:pt>
                <c:pt idx="144">
                  <c:v>13018</c:v>
                </c:pt>
                <c:pt idx="145">
                  <c:v>13018</c:v>
                </c:pt>
                <c:pt idx="146">
                  <c:v>13018</c:v>
                </c:pt>
                <c:pt idx="147">
                  <c:v>13018</c:v>
                </c:pt>
                <c:pt idx="148">
                  <c:v>13018</c:v>
                </c:pt>
                <c:pt idx="149">
                  <c:v>13018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46-48CF-8778-895C5BB85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367616"/>
        <c:axId val="448366304"/>
      </c:scatterChart>
      <c:valAx>
        <c:axId val="448367616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8366304"/>
        <c:crosses val="autoZero"/>
        <c:crossBetween val="midCat"/>
      </c:valAx>
      <c:valAx>
        <c:axId val="44836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8367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Curados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'P50'!$BV$14:$BV$93</c:f>
              <c:numCache>
                <c:formatCode>#,##0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79.653142965517063</c:v>
                </c:pt>
                <c:pt idx="18">
                  <c:v>79.653142965517063</c:v>
                </c:pt>
                <c:pt idx="19">
                  <c:v>159.30628593103413</c:v>
                </c:pt>
                <c:pt idx="20">
                  <c:v>238.95942889655117</c:v>
                </c:pt>
                <c:pt idx="21">
                  <c:v>318.61257186206825</c:v>
                </c:pt>
                <c:pt idx="22">
                  <c:v>398.26571482758533</c:v>
                </c:pt>
                <c:pt idx="23">
                  <c:v>477.91885779310235</c:v>
                </c:pt>
                <c:pt idx="24">
                  <c:v>637.2251437241365</c:v>
                </c:pt>
                <c:pt idx="25">
                  <c:v>876.18457262068773</c:v>
                </c:pt>
                <c:pt idx="26">
                  <c:v>1115.1440015172388</c:v>
                </c:pt>
                <c:pt idx="27">
                  <c:v>1433.7565733793072</c:v>
                </c:pt>
                <c:pt idx="28">
                  <c:v>1832.0222882068924</c:v>
                </c:pt>
                <c:pt idx="29">
                  <c:v>2230.2880030344777</c:v>
                </c:pt>
                <c:pt idx="30">
                  <c:v>2787.8600037930973</c:v>
                </c:pt>
                <c:pt idx="31">
                  <c:v>3584.3914334482679</c:v>
                </c:pt>
                <c:pt idx="32">
                  <c:v>4380.9228631034384</c:v>
                </c:pt>
                <c:pt idx="33">
                  <c:v>5336.7605786896429</c:v>
                </c:pt>
                <c:pt idx="34">
                  <c:v>6531.5577231723992</c:v>
                </c:pt>
                <c:pt idx="35">
                  <c:v>7965.3142965517063</c:v>
                </c:pt>
                <c:pt idx="36">
                  <c:v>9558.3771558620483</c:v>
                </c:pt>
                <c:pt idx="37">
                  <c:v>11629.358872965491</c:v>
                </c:pt>
                <c:pt idx="38">
                  <c:v>13859.64687599997</c:v>
                </c:pt>
                <c:pt idx="39">
                  <c:v>16328.894307930997</c:v>
                </c:pt>
                <c:pt idx="40">
                  <c:v>19355.713740620646</c:v>
                </c:pt>
                <c:pt idx="41">
                  <c:v>22860.452031103396</c:v>
                </c:pt>
                <c:pt idx="42">
                  <c:v>26763.456036413732</c:v>
                </c:pt>
                <c:pt idx="43">
                  <c:v>30985.072613586137</c:v>
                </c:pt>
                <c:pt idx="44">
                  <c:v>36003.220620413711</c:v>
                </c:pt>
                <c:pt idx="45">
                  <c:v>41897.553199861977</c:v>
                </c:pt>
                <c:pt idx="46">
                  <c:v>48190.151494137826</c:v>
                </c:pt>
                <c:pt idx="47">
                  <c:v>55358.934361034357</c:v>
                </c:pt>
                <c:pt idx="48">
                  <c:v>63244.595514620545</c:v>
                </c:pt>
                <c:pt idx="49">
                  <c:v>72245.400669723982</c:v>
                </c:pt>
                <c:pt idx="50">
                  <c:v>82202.043540413608</c:v>
                </c:pt>
                <c:pt idx="51">
                  <c:v>93273.830412620475</c:v>
                </c:pt>
                <c:pt idx="52">
                  <c:v>105221.80185744804</c:v>
                </c:pt>
                <c:pt idx="53">
                  <c:v>118045.95787489628</c:v>
                </c:pt>
                <c:pt idx="54">
                  <c:v>132303.87046572383</c:v>
                </c:pt>
                <c:pt idx="55">
                  <c:v>147915.88648696517</c:v>
                </c:pt>
                <c:pt idx="56">
                  <c:v>164165.12765193067</c:v>
                </c:pt>
                <c:pt idx="57">
                  <c:v>181768.47224730992</c:v>
                </c:pt>
                <c:pt idx="58">
                  <c:v>200885.22655903402</c:v>
                </c:pt>
                <c:pt idx="59">
                  <c:v>221515.39058710294</c:v>
                </c:pt>
                <c:pt idx="60">
                  <c:v>243101.39233075807</c:v>
                </c:pt>
                <c:pt idx="61">
                  <c:v>265722.88493296492</c:v>
                </c:pt>
                <c:pt idx="62">
                  <c:v>289937.44039448211</c:v>
                </c:pt>
                <c:pt idx="63">
                  <c:v>315028.18042861996</c:v>
                </c:pt>
                <c:pt idx="64">
                  <c:v>340596.83932055096</c:v>
                </c:pt>
                <c:pt idx="65">
                  <c:v>367280.64221399918</c:v>
                </c:pt>
                <c:pt idx="66">
                  <c:v>395238.89539489569</c:v>
                </c:pt>
                <c:pt idx="67">
                  <c:v>423197.14857579215</c:v>
                </c:pt>
                <c:pt idx="68">
                  <c:v>452031.58632930933</c:v>
                </c:pt>
                <c:pt idx="69">
                  <c:v>481343.9429406196</c:v>
                </c:pt>
                <c:pt idx="70">
                  <c:v>510417.34012303333</c:v>
                </c:pt>
                <c:pt idx="71">
                  <c:v>539809.34987730917</c:v>
                </c:pt>
                <c:pt idx="72">
                  <c:v>568962.40020268841</c:v>
                </c:pt>
                <c:pt idx="73">
                  <c:v>596920.65338358481</c:v>
                </c:pt>
                <c:pt idx="74">
                  <c:v>624162.02827779169</c:v>
                </c:pt>
                <c:pt idx="75">
                  <c:v>650766.17802827444</c:v>
                </c:pt>
                <c:pt idx="76">
                  <c:v>675697.61177648127</c:v>
                </c:pt>
                <c:pt idx="77">
                  <c:v>699354.59523723985</c:v>
                </c:pt>
                <c:pt idx="78">
                  <c:v>721816.78155351558</c:v>
                </c:pt>
                <c:pt idx="79">
                  <c:v>742207.98615268804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26-45CB-A631-171EA51CAEFD}"/>
            </c:ext>
          </c:extLst>
        </c:ser>
        <c:ser>
          <c:idx val="1"/>
          <c:order val="1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'P50'!$BW$14:$BW$93</c:f>
              <c:numCache>
                <c:formatCode>#,##0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79.653142965517063</c:v>
                </c:pt>
                <c:pt idx="29">
                  <c:v>79.653142965517063</c:v>
                </c:pt>
                <c:pt idx="30">
                  <c:v>159.30628593103413</c:v>
                </c:pt>
                <c:pt idx="31">
                  <c:v>159.30628593103413</c:v>
                </c:pt>
                <c:pt idx="32">
                  <c:v>238.95942889655117</c:v>
                </c:pt>
                <c:pt idx="33">
                  <c:v>238.95942889655117</c:v>
                </c:pt>
                <c:pt idx="34">
                  <c:v>318.61257186206825</c:v>
                </c:pt>
                <c:pt idx="35">
                  <c:v>398.26571482758533</c:v>
                </c:pt>
                <c:pt idx="36">
                  <c:v>477.91885779310235</c:v>
                </c:pt>
                <c:pt idx="37">
                  <c:v>557.57200075861942</c:v>
                </c:pt>
                <c:pt idx="38">
                  <c:v>716.87828668965358</c:v>
                </c:pt>
                <c:pt idx="39">
                  <c:v>876.18457262068773</c:v>
                </c:pt>
                <c:pt idx="40">
                  <c:v>1035.4908585517219</c:v>
                </c:pt>
                <c:pt idx="41">
                  <c:v>1194.797144482756</c:v>
                </c:pt>
                <c:pt idx="42">
                  <c:v>1433.7565733793072</c:v>
                </c:pt>
                <c:pt idx="43">
                  <c:v>1672.7160022758583</c:v>
                </c:pt>
                <c:pt idx="44">
                  <c:v>1991.3285741379266</c:v>
                </c:pt>
                <c:pt idx="45">
                  <c:v>2309.9411459999947</c:v>
                </c:pt>
                <c:pt idx="46">
                  <c:v>2787.8600037930973</c:v>
                </c:pt>
                <c:pt idx="47">
                  <c:v>3265.7788615861996</c:v>
                </c:pt>
                <c:pt idx="48">
                  <c:v>3743.6977193793018</c:v>
                </c:pt>
                <c:pt idx="49">
                  <c:v>4301.2697201379215</c:v>
                </c:pt>
                <c:pt idx="50">
                  <c:v>4858.8417208965411</c:v>
                </c:pt>
                <c:pt idx="51">
                  <c:v>5575.7200075861947</c:v>
                </c:pt>
                <c:pt idx="52">
                  <c:v>6292.5982942758483</c:v>
                </c:pt>
                <c:pt idx="53">
                  <c:v>7089.1297239310188</c:v>
                </c:pt>
                <c:pt idx="54">
                  <c:v>8044.9674395172233</c:v>
                </c:pt>
                <c:pt idx="55">
                  <c:v>9080.4582980689447</c:v>
                </c:pt>
                <c:pt idx="56">
                  <c:v>10115.949156620667</c:v>
                </c:pt>
                <c:pt idx="57">
                  <c:v>11549.705729999974</c:v>
                </c:pt>
                <c:pt idx="58">
                  <c:v>12744.50287448273</c:v>
                </c:pt>
                <c:pt idx="59">
                  <c:v>14178.259447862038</c:v>
                </c:pt>
                <c:pt idx="60">
                  <c:v>15532.362878275828</c:v>
                </c:pt>
                <c:pt idx="61">
                  <c:v>16966.119451655133</c:v>
                </c:pt>
                <c:pt idx="62">
                  <c:v>18479.529167999957</c:v>
                </c:pt>
                <c:pt idx="63">
                  <c:v>20231.898313241334</c:v>
                </c:pt>
                <c:pt idx="64">
                  <c:v>21984.267458482711</c:v>
                </c:pt>
                <c:pt idx="65">
                  <c:v>23975.596032620637</c:v>
                </c:pt>
                <c:pt idx="66">
                  <c:v>26046.577749724078</c:v>
                </c:pt>
                <c:pt idx="67">
                  <c:v>28197.212609793041</c:v>
                </c:pt>
                <c:pt idx="68">
                  <c:v>30347.847469862001</c:v>
                </c:pt>
                <c:pt idx="69">
                  <c:v>32578.13547289648</c:v>
                </c:pt>
                <c:pt idx="70">
                  <c:v>34728.77033296544</c:v>
                </c:pt>
                <c:pt idx="71">
                  <c:v>37118.364621930952</c:v>
                </c:pt>
                <c:pt idx="72">
                  <c:v>39507.958910896465</c:v>
                </c:pt>
                <c:pt idx="73">
                  <c:v>41897.553199861977</c:v>
                </c:pt>
                <c:pt idx="74">
                  <c:v>44127.841202896452</c:v>
                </c:pt>
                <c:pt idx="75">
                  <c:v>46517.435491861965</c:v>
                </c:pt>
                <c:pt idx="76">
                  <c:v>48747.72349489644</c:v>
                </c:pt>
                <c:pt idx="77">
                  <c:v>51057.664640896437</c:v>
                </c:pt>
                <c:pt idx="78">
                  <c:v>53128.646357999882</c:v>
                </c:pt>
                <c:pt idx="79">
                  <c:v>55199.628075103326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26-45CB-A631-171EA51CAEFD}"/>
            </c:ext>
          </c:extLst>
        </c:ser>
        <c:ser>
          <c:idx val="2"/>
          <c:order val="2"/>
          <c:tx>
            <c:v>Curados Sanidad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EvolOf!$Q$3:$Q$70</c:f>
              <c:numCache>
                <c:formatCode>#,##0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25</c:v>
                </c:pt>
                <c:pt idx="18">
                  <c:v>140</c:v>
                </c:pt>
                <c:pt idx="19">
                  <c:v>188</c:v>
                </c:pt>
                <c:pt idx="20">
                  <c:v>201</c:v>
                </c:pt>
                <c:pt idx="21">
                  <c:v>200</c:v>
                </c:pt>
                <c:pt idx="22">
                  <c:v>544</c:v>
                </c:pt>
                <c:pt idx="23">
                  <c:v>556</c:v>
                </c:pt>
                <c:pt idx="24">
                  <c:v>575</c:v>
                </c:pt>
                <c:pt idx="25">
                  <c:v>1086</c:v>
                </c:pt>
                <c:pt idx="26">
                  <c:v>1160</c:v>
                </c:pt>
                <c:pt idx="27">
                  <c:v>1210</c:v>
                </c:pt>
                <c:pt idx="28">
                  <c:v>1542</c:v>
                </c:pt>
                <c:pt idx="29">
                  <c:v>2131</c:v>
                </c:pt>
                <c:pt idx="30">
                  <c:v>2672</c:v>
                </c:pt>
                <c:pt idx="31">
                  <c:v>3140</c:v>
                </c:pt>
                <c:pt idx="32">
                  <c:v>3697</c:v>
                </c:pt>
                <c:pt idx="33">
                  <c:v>5054</c:v>
                </c:pt>
                <c:pt idx="34">
                  <c:v>6326</c:v>
                </c:pt>
                <c:pt idx="35">
                  <c:v>8491</c:v>
                </c:pt>
                <c:pt idx="36">
                  <c:v>10896</c:v>
                </c:pt>
                <c:pt idx="37">
                  <c:v>13219</c:v>
                </c:pt>
                <c:pt idx="38">
                  <c:v>14823</c:v>
                </c:pt>
                <c:pt idx="39">
                  <c:v>16926</c:v>
                </c:pt>
                <c:pt idx="40">
                  <c:v>20023</c:v>
                </c:pt>
                <c:pt idx="41">
                  <c:v>23509</c:v>
                </c:pt>
                <c:pt idx="42">
                  <c:v>26540</c:v>
                </c:pt>
                <c:pt idx="43">
                  <c:v>30173</c:v>
                </c:pt>
                <c:pt idx="44">
                  <c:v>33701</c:v>
                </c:pt>
                <c:pt idx="45">
                  <c:v>35723</c:v>
                </c:pt>
                <c:pt idx="46">
                  <c:v>38620</c:v>
                </c:pt>
                <c:pt idx="47">
                  <c:v>43091</c:v>
                </c:pt>
                <c:pt idx="48">
                  <c:v>47116</c:v>
                </c:pt>
                <c:pt idx="49">
                  <c:v>50860</c:v>
                </c:pt>
                <c:pt idx="50">
                  <c:v>54118</c:v>
                </c:pt>
                <c:pt idx="51">
                  <c:v>57026</c:v>
                </c:pt>
                <c:pt idx="52">
                  <c:v>59165</c:v>
                </c:pt>
                <c:pt idx="53">
                  <c:v>61924</c:v>
                </c:pt>
                <c:pt idx="54">
                  <c:v>65682</c:v>
                </c:pt>
                <c:pt idx="55">
                  <c:v>69461</c:v>
                </c:pt>
                <c:pt idx="56">
                  <c:v>72952</c:v>
                </c:pt>
                <c:pt idx="57">
                  <c:v>74662</c:v>
                </c:pt>
                <c:pt idx="58">
                  <c:v>77357</c:v>
                </c:pt>
                <c:pt idx="59">
                  <c:v>80587</c:v>
                </c:pt>
                <c:pt idx="60">
                  <c:v>82514</c:v>
                </c:pt>
                <c:pt idx="61">
                  <c:v>85915</c:v>
                </c:pt>
                <c:pt idx="62">
                  <c:v>89250</c:v>
                </c:pt>
                <c:pt idx="63">
                  <c:v>92355</c:v>
                </c:pt>
                <c:pt idx="64">
                  <c:v>95708</c:v>
                </c:pt>
                <c:pt idx="65">
                  <c:v>98732</c:v>
                </c:pt>
                <c:pt idx="66">
                  <c:v>100875</c:v>
                </c:pt>
                <c:pt idx="67">
                  <c:v>102548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626-45CB-A631-171EA51CAEFD}"/>
            </c:ext>
          </c:extLst>
        </c:ser>
        <c:ser>
          <c:idx val="3"/>
          <c:order val="3"/>
          <c:tx>
            <c:v>Muertos Sanidad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EvolOf!$O$3:$O$70</c:f>
              <c:numCache>
                <c:formatCode>#,##0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</c:v>
                </c:pt>
                <c:pt idx="18">
                  <c:v>35</c:v>
                </c:pt>
                <c:pt idx="19">
                  <c:v>48</c:v>
                </c:pt>
                <c:pt idx="20">
                  <c:v>86</c:v>
                </c:pt>
                <c:pt idx="21">
                  <c:v>123</c:v>
                </c:pt>
                <c:pt idx="22">
                  <c:v>141</c:v>
                </c:pt>
                <c:pt idx="23">
                  <c:v>292</c:v>
                </c:pt>
                <c:pt idx="24">
                  <c:v>314</c:v>
                </c:pt>
                <c:pt idx="25">
                  <c:v>496</c:v>
                </c:pt>
                <c:pt idx="26">
                  <c:v>590</c:v>
                </c:pt>
                <c:pt idx="27">
                  <c:v>765</c:v>
                </c:pt>
                <c:pt idx="28">
                  <c:v>993</c:v>
                </c:pt>
                <c:pt idx="29">
                  <c:v>1326</c:v>
                </c:pt>
                <c:pt idx="30">
                  <c:v>1672</c:v>
                </c:pt>
                <c:pt idx="31">
                  <c:v>2136</c:v>
                </c:pt>
                <c:pt idx="32">
                  <c:v>2707</c:v>
                </c:pt>
                <c:pt idx="33">
                  <c:v>3303</c:v>
                </c:pt>
                <c:pt idx="34">
                  <c:v>3918</c:v>
                </c:pt>
                <c:pt idx="35">
                  <c:v>4663</c:v>
                </c:pt>
                <c:pt idx="36">
                  <c:v>5502</c:v>
                </c:pt>
                <c:pt idx="37">
                  <c:v>6217</c:v>
                </c:pt>
                <c:pt idx="38">
                  <c:v>6913</c:v>
                </c:pt>
                <c:pt idx="39">
                  <c:v>7733</c:v>
                </c:pt>
                <c:pt idx="40">
                  <c:v>8662</c:v>
                </c:pt>
                <c:pt idx="41">
                  <c:v>9539</c:v>
                </c:pt>
                <c:pt idx="42">
                  <c:v>10384</c:v>
                </c:pt>
                <c:pt idx="43">
                  <c:v>11164</c:v>
                </c:pt>
                <c:pt idx="44">
                  <c:v>11834</c:v>
                </c:pt>
                <c:pt idx="45">
                  <c:v>12462</c:v>
                </c:pt>
                <c:pt idx="46">
                  <c:v>13219</c:v>
                </c:pt>
                <c:pt idx="47">
                  <c:v>13976</c:v>
                </c:pt>
                <c:pt idx="48">
                  <c:v>14757</c:v>
                </c:pt>
                <c:pt idx="49">
                  <c:v>15399</c:v>
                </c:pt>
                <c:pt idx="50">
                  <c:v>15899</c:v>
                </c:pt>
                <c:pt idx="51">
                  <c:v>16505</c:v>
                </c:pt>
                <c:pt idx="52">
                  <c:v>17056</c:v>
                </c:pt>
                <c:pt idx="53">
                  <c:v>17591</c:v>
                </c:pt>
                <c:pt idx="54">
                  <c:v>18276</c:v>
                </c:pt>
                <c:pt idx="55">
                  <c:v>18893</c:v>
                </c:pt>
                <c:pt idx="56">
                  <c:v>19478</c:v>
                </c:pt>
                <c:pt idx="57">
                  <c:v>20043</c:v>
                </c:pt>
                <c:pt idx="58">
                  <c:v>20453</c:v>
                </c:pt>
                <c:pt idx="59">
                  <c:v>20852</c:v>
                </c:pt>
                <c:pt idx="60">
                  <c:v>21282</c:v>
                </c:pt>
                <c:pt idx="61">
                  <c:v>21717</c:v>
                </c:pt>
                <c:pt idx="62">
                  <c:v>22157</c:v>
                </c:pt>
                <c:pt idx="63">
                  <c:v>22524</c:v>
                </c:pt>
                <c:pt idx="64">
                  <c:v>22902</c:v>
                </c:pt>
                <c:pt idx="65">
                  <c:v>23190</c:v>
                </c:pt>
                <c:pt idx="66">
                  <c:v>23521</c:v>
                </c:pt>
                <c:pt idx="67">
                  <c:v>23822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626-45CB-A631-171EA51CA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403480"/>
        <c:axId val="758403808"/>
      </c:scatterChart>
      <c:valAx>
        <c:axId val="758403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8403808"/>
        <c:crosses val="autoZero"/>
        <c:crossBetween val="midCat"/>
      </c:valAx>
      <c:valAx>
        <c:axId val="758403808"/>
        <c:scaling>
          <c:orientation val="minMax"/>
          <c:max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8403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 / Casos-n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'P50'!$CS$14:$CS$121</c:f>
              <c:numCache>
                <c:formatCode>0.00%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2.4</c:v>
                </c:pt>
                <c:pt idx="26">
                  <c:v>3</c:v>
                </c:pt>
                <c:pt idx="27">
                  <c:v>2.6428571428571428</c:v>
                </c:pt>
                <c:pt idx="28">
                  <c:v>2.35</c:v>
                </c:pt>
                <c:pt idx="29">
                  <c:v>2.3199999999999998</c:v>
                </c:pt>
                <c:pt idx="30">
                  <c:v>1.9189189189189189</c:v>
                </c:pt>
                <c:pt idx="31">
                  <c:v>1.7169811320754718</c:v>
                </c:pt>
                <c:pt idx="32">
                  <c:v>1.6323529411764706</c:v>
                </c:pt>
                <c:pt idx="33">
                  <c:v>1.5</c:v>
                </c:pt>
                <c:pt idx="34">
                  <c:v>1.4035087719298245</c:v>
                </c:pt>
                <c:pt idx="35">
                  <c:v>1.3402777777777777</c:v>
                </c:pt>
                <c:pt idx="36">
                  <c:v>1.281767955801105</c:v>
                </c:pt>
                <c:pt idx="37">
                  <c:v>1.2149122807017543</c:v>
                </c:pt>
                <c:pt idx="38">
                  <c:v>1.1785714285714286</c:v>
                </c:pt>
                <c:pt idx="39">
                  <c:v>1.1474926253687316</c:v>
                </c:pt>
                <c:pt idx="40">
                  <c:v>1.1475</c:v>
                </c:pt>
                <c:pt idx="41">
                  <c:v>1.1528662420382165</c:v>
                </c:pt>
                <c:pt idx="42">
                  <c:v>1.1557971014492754</c:v>
                </c:pt>
                <c:pt idx="43">
                  <c:v>1.1575663026521061</c:v>
                </c:pt>
                <c:pt idx="44">
                  <c:v>1.1568364611260054</c:v>
                </c:pt>
                <c:pt idx="45">
                  <c:v>1.1557093425605536</c:v>
                </c:pt>
                <c:pt idx="46">
                  <c:v>1.1466798810703667</c:v>
                </c:pt>
                <c:pt idx="47">
                  <c:v>1.131175468483816</c:v>
                </c:pt>
                <c:pt idx="48">
                  <c:v>1.1095690284879474</c:v>
                </c:pt>
                <c:pt idx="49">
                  <c:v>1.088512241054614</c:v>
                </c:pt>
                <c:pt idx="50">
                  <c:v>1.0685005393743259</c:v>
                </c:pt>
                <c:pt idx="51">
                  <c:v>1.0517241379310345</c:v>
                </c:pt>
                <c:pt idx="52">
                  <c:v>1.0314516129032258</c:v>
                </c:pt>
                <c:pt idx="53">
                  <c:v>1.0112005600280014</c:v>
                </c:pt>
                <c:pt idx="54">
                  <c:v>0.99268069533394332</c:v>
                </c:pt>
                <c:pt idx="55">
                  <c:v>0.97705442902881534</c:v>
                </c:pt>
                <c:pt idx="56">
                  <c:v>0.95879185202528683</c:v>
                </c:pt>
                <c:pt idx="57">
                  <c:v>0.94585658193841704</c:v>
                </c:pt>
                <c:pt idx="58">
                  <c:v>0.93089579524680077</c:v>
                </c:pt>
                <c:pt idx="59">
                  <c:v>0.91643680025961383</c:v>
                </c:pt>
                <c:pt idx="60">
                  <c:v>0.90412744388124544</c:v>
                </c:pt>
                <c:pt idx="61">
                  <c:v>0.89155844155844155</c:v>
                </c:pt>
                <c:pt idx="62">
                  <c:v>0.87999532601075015</c:v>
                </c:pt>
                <c:pt idx="63">
                  <c:v>0.87021366617304841</c:v>
                </c:pt>
                <c:pt idx="64">
                  <c:v>0.8611726196206797</c:v>
                </c:pt>
                <c:pt idx="65">
                  <c:v>0.85505072783414204</c:v>
                </c:pt>
                <c:pt idx="66">
                  <c:v>0.85124034160227735</c:v>
                </c:pt>
                <c:pt idx="67">
                  <c:v>0.84996600438165748</c:v>
                </c:pt>
                <c:pt idx="68">
                  <c:v>0.85068512501765781</c:v>
                </c:pt>
                <c:pt idx="69">
                  <c:v>0.85433987362820085</c:v>
                </c:pt>
                <c:pt idx="70">
                  <c:v>0.85911323844312881</c:v>
                </c:pt>
                <c:pt idx="71">
                  <c:v>0.86693887354389332</c:v>
                </c:pt>
                <c:pt idx="72">
                  <c:v>0.87550339431595903</c:v>
                </c:pt>
                <c:pt idx="73">
                  <c:v>0.88467080469962311</c:v>
                </c:pt>
                <c:pt idx="74">
                  <c:v>0.89450820551324683</c:v>
                </c:pt>
                <c:pt idx="75">
                  <c:v>0.90487601583663269</c:v>
                </c:pt>
                <c:pt idx="76">
                  <c:v>0.91458026509572898</c:v>
                </c:pt>
                <c:pt idx="77">
                  <c:v>0.92369936457505952</c:v>
                </c:pt>
                <c:pt idx="78">
                  <c:v>0.93241533670688981</c:v>
                </c:pt>
                <c:pt idx="79">
                  <c:v>0.94007741195584649</c:v>
                </c:pt>
                <c:pt idx="80">
                  <c:v>0.94669800235017632</c:v>
                </c:pt>
                <c:pt idx="81">
                  <c:v>0.95249560144457823</c:v>
                </c:pt>
                <c:pt idx="82">
                  <c:v>0.95771689497716894</c:v>
                </c:pt>
                <c:pt idx="83">
                  <c:v>0.96173607355327206</c:v>
                </c:pt>
                <c:pt idx="84">
                  <c:v>0.96491696718756959</c:v>
                </c:pt>
                <c:pt idx="85">
                  <c:v>0.96773625599718294</c:v>
                </c:pt>
                <c:pt idx="86">
                  <c:v>0.97024872587881694</c:v>
                </c:pt>
                <c:pt idx="87">
                  <c:v>0.97230251520773114</c:v>
                </c:pt>
                <c:pt idx="88">
                  <c:v>0.97384056422312459</c:v>
                </c:pt>
                <c:pt idx="89">
                  <c:v>0.97533480250889981</c:v>
                </c:pt>
                <c:pt idx="90">
                  <c:v>0.97670800924952705</c:v>
                </c:pt>
                <c:pt idx="91">
                  <c:v>0.97826268357810409</c:v>
                </c:pt>
                <c:pt idx="92">
                  <c:v>0.97953010400696139</c:v>
                </c:pt>
                <c:pt idx="93">
                  <c:v>0.98060850590802418</c:v>
                </c:pt>
                <c:pt idx="94">
                  <c:v>0.98170282439623413</c:v>
                </c:pt>
                <c:pt idx="95">
                  <c:v>0.98310535743364269</c:v>
                </c:pt>
                <c:pt idx="96">
                  <c:v>0.98424335709656519</c:v>
                </c:pt>
                <c:pt idx="97">
                  <c:v>0.98540322580645157</c:v>
                </c:pt>
                <c:pt idx="98">
                  <c:v>0.98650764968076132</c:v>
                </c:pt>
                <c:pt idx="99">
                  <c:v>0.98755850702084247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5E-4E88-B2C7-12B792AD88A4}"/>
            </c:ext>
          </c:extLst>
        </c:ser>
        <c:ser>
          <c:idx val="1"/>
          <c:order val="1"/>
          <c:tx>
            <c:v>Sanidad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'P50'!$BJ$14:$BJ$113</c:f>
              <c:numCache>
                <c:formatCode>General</c:formatCode>
                <c:ptCount val="100"/>
                <c:pt idx="0">
                  <c:v>12</c:v>
                </c:pt>
                <c:pt idx="1">
                  <c:v>13</c:v>
                </c:pt>
                <c:pt idx="2">
                  <c:v>14</c:v>
                </c:pt>
                <c:pt idx="3">
                  <c:v>15</c:v>
                </c:pt>
                <c:pt idx="4">
                  <c:v>16</c:v>
                </c:pt>
                <c:pt idx="5">
                  <c:v>17</c:v>
                </c:pt>
                <c:pt idx="6">
                  <c:v>18</c:v>
                </c:pt>
                <c:pt idx="7">
                  <c:v>19</c:v>
                </c:pt>
                <c:pt idx="8">
                  <c:v>20</c:v>
                </c:pt>
                <c:pt idx="9">
                  <c:v>21</c:v>
                </c:pt>
                <c:pt idx="10">
                  <c:v>22</c:v>
                </c:pt>
                <c:pt idx="11">
                  <c:v>23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27</c:v>
                </c:pt>
                <c:pt idx="16">
                  <c:v>28</c:v>
                </c:pt>
                <c:pt idx="17">
                  <c:v>29</c:v>
                </c:pt>
                <c:pt idx="18">
                  <c:v>30</c:v>
                </c:pt>
                <c:pt idx="19">
                  <c:v>31</c:v>
                </c:pt>
                <c:pt idx="20">
                  <c:v>32</c:v>
                </c:pt>
                <c:pt idx="21">
                  <c:v>33</c:v>
                </c:pt>
                <c:pt idx="22">
                  <c:v>34</c:v>
                </c:pt>
                <c:pt idx="23">
                  <c:v>35</c:v>
                </c:pt>
                <c:pt idx="24">
                  <c:v>36</c:v>
                </c:pt>
                <c:pt idx="25">
                  <c:v>37</c:v>
                </c:pt>
                <c:pt idx="26">
                  <c:v>38</c:v>
                </c:pt>
                <c:pt idx="27">
                  <c:v>39</c:v>
                </c:pt>
                <c:pt idx="28">
                  <c:v>40</c:v>
                </c:pt>
                <c:pt idx="29">
                  <c:v>41</c:v>
                </c:pt>
                <c:pt idx="30">
                  <c:v>42</c:v>
                </c:pt>
                <c:pt idx="31">
                  <c:v>43</c:v>
                </c:pt>
                <c:pt idx="32">
                  <c:v>44</c:v>
                </c:pt>
                <c:pt idx="33">
                  <c:v>45</c:v>
                </c:pt>
                <c:pt idx="34">
                  <c:v>46</c:v>
                </c:pt>
                <c:pt idx="35">
                  <c:v>47</c:v>
                </c:pt>
                <c:pt idx="36">
                  <c:v>48</c:v>
                </c:pt>
                <c:pt idx="37">
                  <c:v>49</c:v>
                </c:pt>
                <c:pt idx="38">
                  <c:v>50</c:v>
                </c:pt>
                <c:pt idx="39">
                  <c:v>51</c:v>
                </c:pt>
                <c:pt idx="40">
                  <c:v>52</c:v>
                </c:pt>
                <c:pt idx="41">
                  <c:v>53</c:v>
                </c:pt>
                <c:pt idx="42">
                  <c:v>54</c:v>
                </c:pt>
                <c:pt idx="43">
                  <c:v>55</c:v>
                </c:pt>
                <c:pt idx="44">
                  <c:v>56</c:v>
                </c:pt>
                <c:pt idx="45">
                  <c:v>57</c:v>
                </c:pt>
                <c:pt idx="46">
                  <c:v>58</c:v>
                </c:pt>
                <c:pt idx="47">
                  <c:v>59</c:v>
                </c:pt>
                <c:pt idx="48">
                  <c:v>60</c:v>
                </c:pt>
                <c:pt idx="49">
                  <c:v>61</c:v>
                </c:pt>
                <c:pt idx="50">
                  <c:v>62</c:v>
                </c:pt>
                <c:pt idx="51">
                  <c:v>63</c:v>
                </c:pt>
                <c:pt idx="52">
                  <c:v>64</c:v>
                </c:pt>
                <c:pt idx="53">
                  <c:v>65</c:v>
                </c:pt>
                <c:pt idx="54">
                  <c:v>66</c:v>
                </c:pt>
                <c:pt idx="55">
                  <c:v>67</c:v>
                </c:pt>
                <c:pt idx="56">
                  <c:v>68</c:v>
                </c:pt>
                <c:pt idx="57">
                  <c:v>69</c:v>
                </c:pt>
                <c:pt idx="58">
                  <c:v>70</c:v>
                </c:pt>
                <c:pt idx="59">
                  <c:v>71</c:v>
                </c:pt>
                <c:pt idx="60">
                  <c:v>72</c:v>
                </c:pt>
                <c:pt idx="61">
                  <c:v>73</c:v>
                </c:pt>
                <c:pt idx="62">
                  <c:v>74</c:v>
                </c:pt>
                <c:pt idx="63">
                  <c:v>75</c:v>
                </c:pt>
                <c:pt idx="64">
                  <c:v>76</c:v>
                </c:pt>
                <c:pt idx="65">
                  <c:v>77</c:v>
                </c:pt>
                <c:pt idx="66">
                  <c:v>78</c:v>
                </c:pt>
                <c:pt idx="67">
                  <c:v>79</c:v>
                </c:pt>
                <c:pt idx="68">
                  <c:v>80</c:v>
                </c:pt>
                <c:pt idx="69">
                  <c:v>81</c:v>
                </c:pt>
                <c:pt idx="70">
                  <c:v>82</c:v>
                </c:pt>
                <c:pt idx="71">
                  <c:v>83</c:v>
                </c:pt>
                <c:pt idx="72">
                  <c:v>84</c:v>
                </c:pt>
                <c:pt idx="73">
                  <c:v>85</c:v>
                </c:pt>
                <c:pt idx="74">
                  <c:v>86</c:v>
                </c:pt>
                <c:pt idx="75">
                  <c:v>87</c:v>
                </c:pt>
                <c:pt idx="76">
                  <c:v>88</c:v>
                </c:pt>
                <c:pt idx="77">
                  <c:v>89</c:v>
                </c:pt>
                <c:pt idx="78">
                  <c:v>90</c:v>
                </c:pt>
                <c:pt idx="79">
                  <c:v>91</c:v>
                </c:pt>
                <c:pt idx="80">
                  <c:v>92</c:v>
                </c:pt>
                <c:pt idx="81">
                  <c:v>93</c:v>
                </c:pt>
                <c:pt idx="82">
                  <c:v>94</c:v>
                </c:pt>
                <c:pt idx="83">
                  <c:v>95</c:v>
                </c:pt>
                <c:pt idx="84">
                  <c:v>96</c:v>
                </c:pt>
                <c:pt idx="85">
                  <c:v>97</c:v>
                </c:pt>
                <c:pt idx="86">
                  <c:v>98</c:v>
                </c:pt>
                <c:pt idx="87">
                  <c:v>99</c:v>
                </c:pt>
                <c:pt idx="88">
                  <c:v>100</c:v>
                </c:pt>
                <c:pt idx="89">
                  <c:v>101</c:v>
                </c:pt>
                <c:pt idx="90">
                  <c:v>102</c:v>
                </c:pt>
                <c:pt idx="91">
                  <c:v>103</c:v>
                </c:pt>
                <c:pt idx="92">
                  <c:v>104</c:v>
                </c:pt>
                <c:pt idx="93">
                  <c:v>105</c:v>
                </c:pt>
                <c:pt idx="94">
                  <c:v>106</c:v>
                </c:pt>
                <c:pt idx="95">
                  <c:v>107</c:v>
                </c:pt>
                <c:pt idx="96">
                  <c:v>108</c:v>
                </c:pt>
                <c:pt idx="97">
                  <c:v>109</c:v>
                </c:pt>
                <c:pt idx="98">
                  <c:v>110</c:v>
                </c:pt>
                <c:pt idx="99">
                  <c:v>111</c:v>
                </c:pt>
              </c:numCache>
            </c:numRef>
          </c:xVal>
          <c:yVal>
            <c:numRef>
              <c:f>EvolOf!$X$3:$X$106</c:f>
              <c:numCache>
                <c:formatCode>0.0%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1.2325581395348837</c:v>
                </c:pt>
                <c:pt idx="18">
                  <c:v>2.6923076923076925</c:v>
                </c:pt>
                <c:pt idx="19">
                  <c:v>2.0884955752212391</c:v>
                </c:pt>
                <c:pt idx="20">
                  <c:v>1.9391891891891893</c:v>
                </c:pt>
                <c:pt idx="21">
                  <c:v>1.6649484536082475</c:v>
                </c:pt>
                <c:pt idx="22">
                  <c:v>2.8781512605042017</c:v>
                </c:pt>
                <c:pt idx="23">
                  <c:v>2.3296703296703298</c:v>
                </c:pt>
                <c:pt idx="24">
                  <c:v>2.3031088082901556</c:v>
                </c:pt>
                <c:pt idx="25">
                  <c:v>3.0076045627376424</c:v>
                </c:pt>
                <c:pt idx="26">
                  <c:v>1.7676767676767677</c:v>
                </c:pt>
                <c:pt idx="27">
                  <c:v>1.2627877237851663</c:v>
                </c:pt>
                <c:pt idx="28">
                  <c:v>1.2164107485604607</c:v>
                </c:pt>
                <c:pt idx="29">
                  <c:v>1.2041100661790316</c:v>
                </c:pt>
                <c:pt idx="30">
                  <c:v>1.0434782608695652</c:v>
                </c:pt>
                <c:pt idx="31">
                  <c:v>0.89529950789071777</c:v>
                </c:pt>
                <c:pt idx="32">
                  <c:v>0.8289967637540453</c:v>
                </c:pt>
                <c:pt idx="33">
                  <c:v>0.90219151462809022</c:v>
                </c:pt>
                <c:pt idx="34">
                  <c:v>0.91480621539560636</c:v>
                </c:pt>
                <c:pt idx="35">
                  <c:v>0.95902595508894717</c:v>
                </c:pt>
                <c:pt idx="36">
                  <c:v>0.95631888960167954</c:v>
                </c:pt>
                <c:pt idx="37">
                  <c:v>0.97277277277277274</c:v>
                </c:pt>
                <c:pt idx="38">
                  <c:v>0.87202118270079432</c:v>
                </c:pt>
                <c:pt idx="39">
                  <c:v>0.85283945493532543</c:v>
                </c:pt>
                <c:pt idx="40">
                  <c:v>0.87159308437908301</c:v>
                </c:pt>
                <c:pt idx="41">
                  <c:v>0.83300985556927887</c:v>
                </c:pt>
                <c:pt idx="42">
                  <c:v>0.77555135475740389</c:v>
                </c:pt>
                <c:pt idx="43">
                  <c:v>0.73569089485299355</c:v>
                </c:pt>
                <c:pt idx="44">
                  <c:v>0.71082907944238904</c:v>
                </c:pt>
                <c:pt idx="45">
                  <c:v>0.66693887720075296</c:v>
                </c:pt>
                <c:pt idx="46">
                  <c:v>0.65788872531600584</c:v>
                </c:pt>
                <c:pt idx="47">
                  <c:v>0.67025674755114983</c:v>
                </c:pt>
                <c:pt idx="48">
                  <c:v>0.65707701457032408</c:v>
                </c:pt>
                <c:pt idx="49">
                  <c:v>0.64873306179995305</c:v>
                </c:pt>
                <c:pt idx="50">
                  <c:v>0.63514396124748274</c:v>
                </c:pt>
                <c:pt idx="51">
                  <c:v>0.6246792965763317</c:v>
                </c:pt>
                <c:pt idx="52">
                  <c:v>0.61105855566957412</c:v>
                </c:pt>
                <c:pt idx="53">
                  <c:v>0.60810345750579309</c:v>
                </c:pt>
                <c:pt idx="54">
                  <c:v>0.62176373007879615</c:v>
                </c:pt>
                <c:pt idx="55">
                  <c:v>0.62880933741370726</c:v>
                </c:pt>
                <c:pt idx="56">
                  <c:v>0.63010430158838371</c:v>
                </c:pt>
                <c:pt idx="57">
                  <c:v>0.62123637222360706</c:v>
                </c:pt>
                <c:pt idx="58">
                  <c:v>0.62290634433391501</c:v>
                </c:pt>
                <c:pt idx="59">
                  <c:v>0.62673924325927388</c:v>
                </c:pt>
                <c:pt idx="60">
                  <c:v>0.62520554876249101</c:v>
                </c:pt>
                <c:pt idx="61">
                  <c:v>0.63535689830228326</c:v>
                </c:pt>
                <c:pt idx="62">
                  <c:v>0.64564305252909271</c:v>
                </c:pt>
                <c:pt idx="63">
                  <c:v>0.64733692467204618</c:v>
                </c:pt>
                <c:pt idx="64">
                  <c:v>0.65348422073342738</c:v>
                </c:pt>
                <c:pt idx="65">
                  <c:v>0.65583311816851708</c:v>
                </c:pt>
                <c:pt idx="66">
                  <c:v>0.65468822365374091</c:v>
                </c:pt>
                <c:pt idx="67">
                  <c:v>0.67012058670682684</c:v>
                </c:pt>
                <c:pt idx="68">
                  <c:v>0.69690264329394291</c:v>
                </c:pt>
                <c:pt idx="69">
                  <c:v>0.70222347890908154</c:v>
                </c:pt>
                <c:pt idx="70">
                  <c:v>0.70762191719674139</c:v>
                </c:pt>
                <c:pt idx="71">
                  <c:v>0.71105028122720959</c:v>
                </c:pt>
                <c:pt idx="72">
                  <c:v>0.71031380412985745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5E-4E88-B2C7-12B792AD8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918512"/>
        <c:axId val="726922120"/>
      </c:scatterChart>
      <c:valAx>
        <c:axId val="726918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22120"/>
        <c:crosses val="autoZero"/>
        <c:crossBetween val="midCat"/>
      </c:valAx>
      <c:valAx>
        <c:axId val="726922120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18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Curados / Muertos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'P50'!$CP$14:$CP$121</c:f>
              <c:numCache>
                <c:formatCode>0.0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23</c:v>
                </c:pt>
                <c:pt idx="29">
                  <c:v>28</c:v>
                </c:pt>
                <c:pt idx="30">
                  <c:v>17.5</c:v>
                </c:pt>
                <c:pt idx="31">
                  <c:v>22.5</c:v>
                </c:pt>
                <c:pt idx="32">
                  <c:v>18.333333333333332</c:v>
                </c:pt>
                <c:pt idx="33">
                  <c:v>22.333333333333332</c:v>
                </c:pt>
                <c:pt idx="34">
                  <c:v>20.5</c:v>
                </c:pt>
                <c:pt idx="35">
                  <c:v>20</c:v>
                </c:pt>
                <c:pt idx="36">
                  <c:v>20</c:v>
                </c:pt>
                <c:pt idx="37">
                  <c:v>20.857142857142858</c:v>
                </c:pt>
                <c:pt idx="38">
                  <c:v>19.333333333333332</c:v>
                </c:pt>
                <c:pt idx="39">
                  <c:v>18.636363636363637</c:v>
                </c:pt>
                <c:pt idx="40">
                  <c:v>18.692307692307693</c:v>
                </c:pt>
                <c:pt idx="41">
                  <c:v>19.133333333333333</c:v>
                </c:pt>
                <c:pt idx="42">
                  <c:v>18.666666666666668</c:v>
                </c:pt>
                <c:pt idx="43">
                  <c:v>18.523809523809526</c:v>
                </c:pt>
                <c:pt idx="44">
                  <c:v>18.079999999999998</c:v>
                </c:pt>
                <c:pt idx="45">
                  <c:v>18.137931034482758</c:v>
                </c:pt>
                <c:pt idx="46">
                  <c:v>17.285714285714285</c:v>
                </c:pt>
                <c:pt idx="47">
                  <c:v>16.951219512195124</c:v>
                </c:pt>
                <c:pt idx="48">
                  <c:v>16.893617021276597</c:v>
                </c:pt>
                <c:pt idx="49">
                  <c:v>16.796296296296298</c:v>
                </c:pt>
                <c:pt idx="50">
                  <c:v>16.918032786885245</c:v>
                </c:pt>
                <c:pt idx="51">
                  <c:v>16.728571428571428</c:v>
                </c:pt>
                <c:pt idx="52">
                  <c:v>16.721518987341771</c:v>
                </c:pt>
                <c:pt idx="53">
                  <c:v>16.651685393258425</c:v>
                </c:pt>
                <c:pt idx="54">
                  <c:v>16.445544554455445</c:v>
                </c:pt>
                <c:pt idx="55">
                  <c:v>16.289473684210527</c:v>
                </c:pt>
                <c:pt idx="56">
                  <c:v>16.228346456692915</c:v>
                </c:pt>
                <c:pt idx="57">
                  <c:v>15.737931034482759</c:v>
                </c:pt>
                <c:pt idx="58">
                  <c:v>15.762499999999999</c:v>
                </c:pt>
                <c:pt idx="59">
                  <c:v>15.623595505617978</c:v>
                </c:pt>
                <c:pt idx="60">
                  <c:v>15.651282051282051</c:v>
                </c:pt>
                <c:pt idx="61">
                  <c:v>15.661971830985916</c:v>
                </c:pt>
                <c:pt idx="62">
                  <c:v>15.689655172413794</c:v>
                </c:pt>
                <c:pt idx="63">
                  <c:v>15.570866141732283</c:v>
                </c:pt>
                <c:pt idx="64">
                  <c:v>15.492753623188406</c:v>
                </c:pt>
                <c:pt idx="65">
                  <c:v>15.318936877076412</c:v>
                </c:pt>
                <c:pt idx="66">
                  <c:v>15.174311926605505</c:v>
                </c:pt>
                <c:pt idx="67">
                  <c:v>15.008474576271187</c:v>
                </c:pt>
                <c:pt idx="68">
                  <c:v>14.895013123359581</c:v>
                </c:pt>
                <c:pt idx="69">
                  <c:v>14.775061124694377</c:v>
                </c:pt>
                <c:pt idx="70">
                  <c:v>14.697247706422019</c:v>
                </c:pt>
                <c:pt idx="71">
                  <c:v>14.542918454935622</c:v>
                </c:pt>
                <c:pt idx="72">
                  <c:v>14.401209677419354</c:v>
                </c:pt>
                <c:pt idx="73">
                  <c:v>14.247148288973383</c:v>
                </c:pt>
                <c:pt idx="74">
                  <c:v>14.144404332129964</c:v>
                </c:pt>
                <c:pt idx="75">
                  <c:v>13.989726027397261</c:v>
                </c:pt>
                <c:pt idx="76">
                  <c:v>13.861111111111111</c:v>
                </c:pt>
                <c:pt idx="77">
                  <c:v>13.697347893915756</c:v>
                </c:pt>
                <c:pt idx="78">
                  <c:v>13.586206896551724</c:v>
                </c:pt>
                <c:pt idx="79">
                  <c:v>13.445887445887445</c:v>
                </c:pt>
                <c:pt idx="80">
                  <c:v>13.314763231197771</c:v>
                </c:pt>
                <c:pt idx="81">
                  <c:v>13.18733153638814</c:v>
                </c:pt>
                <c:pt idx="82">
                  <c:v>13.053524804177545</c:v>
                </c:pt>
                <c:pt idx="83">
                  <c:v>12.975826972010179</c:v>
                </c:pt>
                <c:pt idx="84">
                  <c:v>12.828182941903584</c:v>
                </c:pt>
                <c:pt idx="85">
                  <c:v>12.727382388419782</c:v>
                </c:pt>
                <c:pt idx="86">
                  <c:v>12.644628099173554</c:v>
                </c:pt>
                <c:pt idx="87">
                  <c:v>12.564814814814815</c:v>
                </c:pt>
                <c:pt idx="88">
                  <c:v>12.489772727272728</c:v>
                </c:pt>
                <c:pt idx="89">
                  <c:v>12.408482142857142</c:v>
                </c:pt>
                <c:pt idx="90">
                  <c:v>12.34945054945055</c:v>
                </c:pt>
                <c:pt idx="91">
                  <c:v>12.285714285714286</c:v>
                </c:pt>
                <c:pt idx="92">
                  <c:v>12.253475935828877</c:v>
                </c:pt>
                <c:pt idx="93">
                  <c:v>12.213530655391121</c:v>
                </c:pt>
                <c:pt idx="94">
                  <c:v>12.176778242677825</c:v>
                </c:pt>
                <c:pt idx="95">
                  <c:v>12.129265770423991</c:v>
                </c:pt>
                <c:pt idx="96">
                  <c:v>12.122176591375769</c:v>
                </c:pt>
                <c:pt idx="97">
                  <c:v>12.085452695829094</c:v>
                </c:pt>
                <c:pt idx="98">
                  <c:v>12.067676767676767</c:v>
                </c:pt>
                <c:pt idx="99">
                  <c:v>12.05722891566265</c:v>
                </c:pt>
                <c:pt idx="100">
                  <c:v>12.043912175648703</c:v>
                </c:pt>
                <c:pt idx="101">
                  <c:v>12.01585728444004</c:v>
                </c:pt>
                <c:pt idx="102">
                  <c:v>12.003944773175542</c:v>
                </c:pt>
                <c:pt idx="103">
                  <c:v>11.988223748773308</c:v>
                </c:pt>
                <c:pt idx="104">
                  <c:v>11.9697265625</c:v>
                </c:pt>
                <c:pt idx="105">
                  <c:v>11.968841285296982</c:v>
                </c:pt>
                <c:pt idx="106">
                  <c:v>11.954413191076625</c:v>
                </c:pt>
                <c:pt idx="107">
                  <c:v>11.938164251207729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38-4BBD-B080-BF0B1CE79FB4}"/>
            </c:ext>
          </c:extLst>
        </c:ser>
        <c:ser>
          <c:idx val="1"/>
          <c:order val="1"/>
          <c:tx>
            <c:v>Sanidad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'P50'!$BJ$14:$BJ$113</c:f>
              <c:numCache>
                <c:formatCode>General</c:formatCode>
                <c:ptCount val="100"/>
                <c:pt idx="0">
                  <c:v>12</c:v>
                </c:pt>
                <c:pt idx="1">
                  <c:v>13</c:v>
                </c:pt>
                <c:pt idx="2">
                  <c:v>14</c:v>
                </c:pt>
                <c:pt idx="3">
                  <c:v>15</c:v>
                </c:pt>
                <c:pt idx="4">
                  <c:v>16</c:v>
                </c:pt>
                <c:pt idx="5">
                  <c:v>17</c:v>
                </c:pt>
                <c:pt idx="6">
                  <c:v>18</c:v>
                </c:pt>
                <c:pt idx="7">
                  <c:v>19</c:v>
                </c:pt>
                <c:pt idx="8">
                  <c:v>20</c:v>
                </c:pt>
                <c:pt idx="9">
                  <c:v>21</c:v>
                </c:pt>
                <c:pt idx="10">
                  <c:v>22</c:v>
                </c:pt>
                <c:pt idx="11">
                  <c:v>23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27</c:v>
                </c:pt>
                <c:pt idx="16">
                  <c:v>28</c:v>
                </c:pt>
                <c:pt idx="17">
                  <c:v>29</c:v>
                </c:pt>
                <c:pt idx="18">
                  <c:v>30</c:v>
                </c:pt>
                <c:pt idx="19">
                  <c:v>31</c:v>
                </c:pt>
                <c:pt idx="20">
                  <c:v>32</c:v>
                </c:pt>
                <c:pt idx="21">
                  <c:v>33</c:v>
                </c:pt>
                <c:pt idx="22">
                  <c:v>34</c:v>
                </c:pt>
                <c:pt idx="23">
                  <c:v>35</c:v>
                </c:pt>
                <c:pt idx="24">
                  <c:v>36</c:v>
                </c:pt>
                <c:pt idx="25">
                  <c:v>37</c:v>
                </c:pt>
                <c:pt idx="26">
                  <c:v>38</c:v>
                </c:pt>
                <c:pt idx="27">
                  <c:v>39</c:v>
                </c:pt>
                <c:pt idx="28">
                  <c:v>40</c:v>
                </c:pt>
                <c:pt idx="29">
                  <c:v>41</c:v>
                </c:pt>
                <c:pt idx="30">
                  <c:v>42</c:v>
                </c:pt>
                <c:pt idx="31">
                  <c:v>43</c:v>
                </c:pt>
                <c:pt idx="32">
                  <c:v>44</c:v>
                </c:pt>
                <c:pt idx="33">
                  <c:v>45</c:v>
                </c:pt>
                <c:pt idx="34">
                  <c:v>46</c:v>
                </c:pt>
                <c:pt idx="35">
                  <c:v>47</c:v>
                </c:pt>
                <c:pt idx="36">
                  <c:v>48</c:v>
                </c:pt>
                <c:pt idx="37">
                  <c:v>49</c:v>
                </c:pt>
                <c:pt idx="38">
                  <c:v>50</c:v>
                </c:pt>
                <c:pt idx="39">
                  <c:v>51</c:v>
                </c:pt>
                <c:pt idx="40">
                  <c:v>52</c:v>
                </c:pt>
                <c:pt idx="41">
                  <c:v>53</c:v>
                </c:pt>
                <c:pt idx="42">
                  <c:v>54</c:v>
                </c:pt>
                <c:pt idx="43">
                  <c:v>55</c:v>
                </c:pt>
                <c:pt idx="44">
                  <c:v>56</c:v>
                </c:pt>
                <c:pt idx="45">
                  <c:v>57</c:v>
                </c:pt>
                <c:pt idx="46">
                  <c:v>58</c:v>
                </c:pt>
                <c:pt idx="47">
                  <c:v>59</c:v>
                </c:pt>
                <c:pt idx="48">
                  <c:v>60</c:v>
                </c:pt>
                <c:pt idx="49">
                  <c:v>61</c:v>
                </c:pt>
                <c:pt idx="50">
                  <c:v>62</c:v>
                </c:pt>
                <c:pt idx="51">
                  <c:v>63</c:v>
                </c:pt>
                <c:pt idx="52">
                  <c:v>64</c:v>
                </c:pt>
                <c:pt idx="53">
                  <c:v>65</c:v>
                </c:pt>
                <c:pt idx="54">
                  <c:v>66</c:v>
                </c:pt>
                <c:pt idx="55">
                  <c:v>67</c:v>
                </c:pt>
                <c:pt idx="56">
                  <c:v>68</c:v>
                </c:pt>
                <c:pt idx="57">
                  <c:v>69</c:v>
                </c:pt>
                <c:pt idx="58">
                  <c:v>70</c:v>
                </c:pt>
                <c:pt idx="59">
                  <c:v>71</c:v>
                </c:pt>
                <c:pt idx="60">
                  <c:v>72</c:v>
                </c:pt>
                <c:pt idx="61">
                  <c:v>73</c:v>
                </c:pt>
                <c:pt idx="62">
                  <c:v>74</c:v>
                </c:pt>
                <c:pt idx="63">
                  <c:v>75</c:v>
                </c:pt>
                <c:pt idx="64">
                  <c:v>76</c:v>
                </c:pt>
                <c:pt idx="65">
                  <c:v>77</c:v>
                </c:pt>
                <c:pt idx="66">
                  <c:v>78</c:v>
                </c:pt>
                <c:pt idx="67">
                  <c:v>79</c:v>
                </c:pt>
                <c:pt idx="68">
                  <c:v>80</c:v>
                </c:pt>
                <c:pt idx="69">
                  <c:v>81</c:v>
                </c:pt>
                <c:pt idx="70">
                  <c:v>82</c:v>
                </c:pt>
                <c:pt idx="71">
                  <c:v>83</c:v>
                </c:pt>
                <c:pt idx="72">
                  <c:v>84</c:v>
                </c:pt>
                <c:pt idx="73">
                  <c:v>85</c:v>
                </c:pt>
                <c:pt idx="74">
                  <c:v>86</c:v>
                </c:pt>
                <c:pt idx="75">
                  <c:v>87</c:v>
                </c:pt>
                <c:pt idx="76">
                  <c:v>88</c:v>
                </c:pt>
                <c:pt idx="77">
                  <c:v>89</c:v>
                </c:pt>
                <c:pt idx="78">
                  <c:v>90</c:v>
                </c:pt>
                <c:pt idx="79">
                  <c:v>91</c:v>
                </c:pt>
                <c:pt idx="80">
                  <c:v>92</c:v>
                </c:pt>
                <c:pt idx="81">
                  <c:v>93</c:v>
                </c:pt>
                <c:pt idx="82">
                  <c:v>94</c:v>
                </c:pt>
                <c:pt idx="83">
                  <c:v>95</c:v>
                </c:pt>
                <c:pt idx="84">
                  <c:v>96</c:v>
                </c:pt>
                <c:pt idx="85">
                  <c:v>97</c:v>
                </c:pt>
                <c:pt idx="86">
                  <c:v>98</c:v>
                </c:pt>
                <c:pt idx="87">
                  <c:v>99</c:v>
                </c:pt>
                <c:pt idx="88">
                  <c:v>100</c:v>
                </c:pt>
                <c:pt idx="89">
                  <c:v>101</c:v>
                </c:pt>
                <c:pt idx="90">
                  <c:v>102</c:v>
                </c:pt>
                <c:pt idx="91">
                  <c:v>103</c:v>
                </c:pt>
                <c:pt idx="92">
                  <c:v>104</c:v>
                </c:pt>
                <c:pt idx="93">
                  <c:v>105</c:v>
                </c:pt>
                <c:pt idx="94">
                  <c:v>106</c:v>
                </c:pt>
                <c:pt idx="95">
                  <c:v>107</c:v>
                </c:pt>
                <c:pt idx="96">
                  <c:v>108</c:v>
                </c:pt>
                <c:pt idx="97">
                  <c:v>109</c:v>
                </c:pt>
                <c:pt idx="98">
                  <c:v>110</c:v>
                </c:pt>
                <c:pt idx="99">
                  <c:v>111</c:v>
                </c:pt>
              </c:numCache>
            </c:numRef>
          </c:xVal>
          <c:yVal>
            <c:numRef>
              <c:f>EvolOf!$U$3:$U$106</c:f>
              <c:numCache>
                <c:formatCode>#,##0.0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0.8928571428571429</c:v>
                </c:pt>
                <c:pt idx="18">
                  <c:v>4</c:v>
                </c:pt>
                <c:pt idx="19">
                  <c:v>3.9166666666666665</c:v>
                </c:pt>
                <c:pt idx="20">
                  <c:v>2.3372093023255816</c:v>
                </c:pt>
                <c:pt idx="21">
                  <c:v>1.6260162601626016</c:v>
                </c:pt>
                <c:pt idx="22">
                  <c:v>3.8581560283687941</c:v>
                </c:pt>
                <c:pt idx="23">
                  <c:v>1.904109589041096</c:v>
                </c:pt>
                <c:pt idx="24">
                  <c:v>1.8312101910828025</c:v>
                </c:pt>
                <c:pt idx="25">
                  <c:v>2.189516129032258</c:v>
                </c:pt>
                <c:pt idx="26">
                  <c:v>1.9661016949152543</c:v>
                </c:pt>
                <c:pt idx="27">
                  <c:v>1.5816993464052287</c:v>
                </c:pt>
                <c:pt idx="28">
                  <c:v>1.552870090634441</c:v>
                </c:pt>
                <c:pt idx="29">
                  <c:v>1.6070889894419307</c:v>
                </c:pt>
                <c:pt idx="30">
                  <c:v>1.5980861244019138</c:v>
                </c:pt>
                <c:pt idx="31">
                  <c:v>1.4700374531835205</c:v>
                </c:pt>
                <c:pt idx="32">
                  <c:v>1.365718507572959</c:v>
                </c:pt>
                <c:pt idx="33">
                  <c:v>1.5301241295791705</c:v>
                </c:pt>
                <c:pt idx="34">
                  <c:v>1.6145992853496682</c:v>
                </c:pt>
                <c:pt idx="35">
                  <c:v>1.8209307312888698</c:v>
                </c:pt>
                <c:pt idx="36">
                  <c:v>1.9803707742639041</c:v>
                </c:pt>
                <c:pt idx="37">
                  <c:v>2.1262666881132377</c:v>
                </c:pt>
                <c:pt idx="38">
                  <c:v>2.1442210328366844</c:v>
                </c:pt>
                <c:pt idx="39">
                  <c:v>2.1888012414328202</c:v>
                </c:pt>
                <c:pt idx="40">
                  <c:v>2.3115908566151004</c:v>
                </c:pt>
                <c:pt idx="41">
                  <c:v>2.4645141000104833</c:v>
                </c:pt>
                <c:pt idx="42">
                  <c:v>2.555855161787365</c:v>
                </c:pt>
                <c:pt idx="43">
                  <c:v>2.7027051236116089</c:v>
                </c:pt>
                <c:pt idx="44">
                  <c:v>2.8478113909075544</c:v>
                </c:pt>
                <c:pt idx="45">
                  <c:v>2.8665543251484511</c:v>
                </c:pt>
                <c:pt idx="46">
                  <c:v>2.9215523110674031</c:v>
                </c:pt>
                <c:pt idx="47">
                  <c:v>3.0832140812821982</c:v>
                </c:pt>
                <c:pt idx="48">
                  <c:v>3.1927898624381648</c:v>
                </c:pt>
                <c:pt idx="49">
                  <c:v>3.3028118709007077</c:v>
                </c:pt>
                <c:pt idx="50">
                  <c:v>3.4038618781055412</c:v>
                </c:pt>
                <c:pt idx="51">
                  <c:v>3.4550742199333535</c:v>
                </c:pt>
                <c:pt idx="52">
                  <c:v>3.4688672607879925</c:v>
                </c:pt>
                <c:pt idx="53">
                  <c:v>3.5202091978852823</c:v>
                </c:pt>
                <c:pt idx="54">
                  <c:v>3.5938936309914644</c:v>
                </c:pt>
                <c:pt idx="55">
                  <c:v>3.676546869210819</c:v>
                </c:pt>
                <c:pt idx="56">
                  <c:v>3.7453537324160591</c:v>
                </c:pt>
                <c:pt idx="57">
                  <c:v>3.7250910542333981</c:v>
                </c:pt>
                <c:pt idx="58">
                  <c:v>3.782183542756564</c:v>
                </c:pt>
                <c:pt idx="59">
                  <c:v>3.8647132169576062</c:v>
                </c:pt>
                <c:pt idx="60">
                  <c:v>3.8771731980077062</c:v>
                </c:pt>
                <c:pt idx="61">
                  <c:v>3.9561173274393333</c:v>
                </c:pt>
                <c:pt idx="62">
                  <c:v>4.0280723924719046</c:v>
                </c:pt>
                <c:pt idx="63">
                  <c:v>4.100293020777837</c:v>
                </c:pt>
                <c:pt idx="64">
                  <c:v>4.1790236660553663</c:v>
                </c:pt>
                <c:pt idx="65">
                  <c:v>4.2575247951703323</c:v>
                </c:pt>
                <c:pt idx="66">
                  <c:v>4.2887207176565623</c:v>
                </c:pt>
                <c:pt idx="67">
                  <c:v>4.3047603055998653</c:v>
                </c:pt>
                <c:pt idx="68">
                  <c:v>4.4880329557157568</c:v>
                </c:pt>
                <c:pt idx="69">
                  <c:v>4.5654565456545653</c:v>
                </c:pt>
                <c:pt idx="70">
                  <c:v>4.619642281662907</c:v>
                </c:pt>
                <c:pt idx="71">
                  <c:v>4.6712350597609564</c:v>
                </c:pt>
                <c:pt idx="72">
                  <c:v>4.7063806206459784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38-4BBD-B080-BF0B1CE79F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3744"/>
        <c:axId val="673877352"/>
      </c:scatterChart>
      <c:valAx>
        <c:axId val="673873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877352"/>
        <c:crosses val="autoZero"/>
        <c:crossBetween val="midCat"/>
      </c:valAx>
      <c:valAx>
        <c:axId val="673877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873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Sin restricciones. Población visible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'P50'!$AV$14:$AV$330</c:f>
              <c:numCache>
                <c:formatCode>0.000%</c:formatCode>
                <c:ptCount val="317"/>
                <c:pt idx="0">
                  <c:v>2.0000000000000002E-5</c:v>
                </c:pt>
                <c:pt idx="1">
                  <c:v>2.0000000000000002E-5</c:v>
                </c:pt>
                <c:pt idx="2">
                  <c:v>2.0000000000000002E-5</c:v>
                </c:pt>
                <c:pt idx="3">
                  <c:v>8.0000000000000007E-5</c:v>
                </c:pt>
                <c:pt idx="4">
                  <c:v>1.3999999999999999E-4</c:v>
                </c:pt>
                <c:pt idx="5">
                  <c:v>2.0000000000000001E-4</c:v>
                </c:pt>
                <c:pt idx="6">
                  <c:v>3.8000000000000002E-4</c:v>
                </c:pt>
                <c:pt idx="7">
                  <c:v>5.8E-4</c:v>
                </c:pt>
                <c:pt idx="8">
                  <c:v>7.6000000000000004E-4</c:v>
                </c:pt>
                <c:pt idx="9">
                  <c:v>9.3999999999999997E-4</c:v>
                </c:pt>
                <c:pt idx="10">
                  <c:v>1.1800000000000001E-3</c:v>
                </c:pt>
                <c:pt idx="11">
                  <c:v>1.4400000000000001E-3</c:v>
                </c:pt>
                <c:pt idx="12">
                  <c:v>1.8E-3</c:v>
                </c:pt>
                <c:pt idx="13">
                  <c:v>2.2200000000000002E-3</c:v>
                </c:pt>
                <c:pt idx="14">
                  <c:v>2.7399999999999998E-3</c:v>
                </c:pt>
                <c:pt idx="15">
                  <c:v>3.3600000000000001E-3</c:v>
                </c:pt>
                <c:pt idx="16">
                  <c:v>4.0400000000000002E-3</c:v>
                </c:pt>
                <c:pt idx="17">
                  <c:v>4.9399999999999999E-3</c:v>
                </c:pt>
                <c:pt idx="18">
                  <c:v>6.0000000000000001E-3</c:v>
                </c:pt>
                <c:pt idx="19">
                  <c:v>7.1799999999999998E-3</c:v>
                </c:pt>
                <c:pt idx="20">
                  <c:v>8.5800000000000008E-3</c:v>
                </c:pt>
                <c:pt idx="21">
                  <c:v>1.014E-2</c:v>
                </c:pt>
                <c:pt idx="22">
                  <c:v>1.1900000000000001E-2</c:v>
                </c:pt>
                <c:pt idx="23">
                  <c:v>1.3899999999999999E-2</c:v>
                </c:pt>
                <c:pt idx="24">
                  <c:v>1.6240000000000001E-2</c:v>
                </c:pt>
                <c:pt idx="25">
                  <c:v>1.882E-2</c:v>
                </c:pt>
                <c:pt idx="26">
                  <c:v>2.1780000000000001E-2</c:v>
                </c:pt>
                <c:pt idx="27">
                  <c:v>2.4979999999999999E-2</c:v>
                </c:pt>
                <c:pt idx="28">
                  <c:v>2.852E-2</c:v>
                </c:pt>
                <c:pt idx="29">
                  <c:v>3.2379999999999999E-2</c:v>
                </c:pt>
                <c:pt idx="30">
                  <c:v>3.6679999999999997E-2</c:v>
                </c:pt>
                <c:pt idx="31">
                  <c:v>4.1320000000000003E-2</c:v>
                </c:pt>
                <c:pt idx="32">
                  <c:v>4.6339999999999999E-2</c:v>
                </c:pt>
                <c:pt idx="33">
                  <c:v>5.176E-2</c:v>
                </c:pt>
                <c:pt idx="34">
                  <c:v>5.774E-2</c:v>
                </c:pt>
                <c:pt idx="35">
                  <c:v>6.4280000000000004E-2</c:v>
                </c:pt>
                <c:pt idx="36">
                  <c:v>7.1199999999999999E-2</c:v>
                </c:pt>
                <c:pt idx="37">
                  <c:v>7.8619999999999995E-2</c:v>
                </c:pt>
                <c:pt idx="38">
                  <c:v>8.6620000000000003E-2</c:v>
                </c:pt>
                <c:pt idx="39">
                  <c:v>9.4960000000000003E-2</c:v>
                </c:pt>
                <c:pt idx="40">
                  <c:v>0.10372000000000001</c:v>
                </c:pt>
                <c:pt idx="41">
                  <c:v>0.11278000000000001</c:v>
                </c:pt>
                <c:pt idx="42">
                  <c:v>0.12202</c:v>
                </c:pt>
                <c:pt idx="43">
                  <c:v>0.13108</c:v>
                </c:pt>
                <c:pt idx="44">
                  <c:v>0.14013999999999999</c:v>
                </c:pt>
                <c:pt idx="45">
                  <c:v>0.1489</c:v>
                </c:pt>
                <c:pt idx="46">
                  <c:v>0.15756000000000001</c:v>
                </c:pt>
                <c:pt idx="47">
                  <c:v>0.16572000000000001</c:v>
                </c:pt>
                <c:pt idx="48">
                  <c:v>0.17341999999999999</c:v>
                </c:pt>
                <c:pt idx="49">
                  <c:v>0.18060000000000001</c:v>
                </c:pt>
                <c:pt idx="50">
                  <c:v>0.18740000000000001</c:v>
                </c:pt>
                <c:pt idx="51">
                  <c:v>0.19370000000000001</c:v>
                </c:pt>
                <c:pt idx="52">
                  <c:v>0.19947999999999999</c:v>
                </c:pt>
                <c:pt idx="53">
                  <c:v>0.2049</c:v>
                </c:pt>
                <c:pt idx="54">
                  <c:v>0.20982000000000001</c:v>
                </c:pt>
                <c:pt idx="55">
                  <c:v>0.21454000000000001</c:v>
                </c:pt>
                <c:pt idx="56">
                  <c:v>0.21886</c:v>
                </c:pt>
                <c:pt idx="57">
                  <c:v>0.22289999999999999</c:v>
                </c:pt>
                <c:pt idx="58">
                  <c:v>0.22666</c:v>
                </c:pt>
                <c:pt idx="59">
                  <c:v>0.23025999999999999</c:v>
                </c:pt>
                <c:pt idx="60">
                  <c:v>0.23363999999999999</c:v>
                </c:pt>
                <c:pt idx="61">
                  <c:v>0.23683999999999999</c:v>
                </c:pt>
                <c:pt idx="62">
                  <c:v>0.23974000000000001</c:v>
                </c:pt>
                <c:pt idx="63">
                  <c:v>0.24243999999999999</c:v>
                </c:pt>
                <c:pt idx="64">
                  <c:v>0.24504000000000001</c:v>
                </c:pt>
                <c:pt idx="65">
                  <c:v>0.24746000000000001</c:v>
                </c:pt>
                <c:pt idx="66">
                  <c:v>0.24965999999999999</c:v>
                </c:pt>
                <c:pt idx="67">
                  <c:v>0.25181999999999999</c:v>
                </c:pt>
                <c:pt idx="68">
                  <c:v>0.25374000000000002</c:v>
                </c:pt>
                <c:pt idx="69">
                  <c:v>0.25559999999999999</c:v>
                </c:pt>
                <c:pt idx="70">
                  <c:v>0.25722</c:v>
                </c:pt>
                <c:pt idx="71">
                  <c:v>0.25878000000000001</c:v>
                </c:pt>
                <c:pt idx="72">
                  <c:v>0.26024000000000003</c:v>
                </c:pt>
                <c:pt idx="73">
                  <c:v>0.26150000000000001</c:v>
                </c:pt>
                <c:pt idx="74">
                  <c:v>0.26266</c:v>
                </c:pt>
                <c:pt idx="75">
                  <c:v>0.26373999999999997</c:v>
                </c:pt>
                <c:pt idx="76">
                  <c:v>0.26468000000000003</c:v>
                </c:pt>
                <c:pt idx="77">
                  <c:v>0.2656</c:v>
                </c:pt>
                <c:pt idx="78">
                  <c:v>0.26644000000000001</c:v>
                </c:pt>
                <c:pt idx="79">
                  <c:v>0.26713999999999999</c:v>
                </c:pt>
                <c:pt idx="80">
                  <c:v>0.26782</c:v>
                </c:pt>
                <c:pt idx="81">
                  <c:v>0.26844000000000001</c:v>
                </c:pt>
                <c:pt idx="82">
                  <c:v>0.26901999999999998</c:v>
                </c:pt>
                <c:pt idx="83">
                  <c:v>0.26956000000000002</c:v>
                </c:pt>
                <c:pt idx="84">
                  <c:v>0.27004</c:v>
                </c:pt>
                <c:pt idx="85">
                  <c:v>0.27054</c:v>
                </c:pt>
                <c:pt idx="86">
                  <c:v>0.27094000000000001</c:v>
                </c:pt>
                <c:pt idx="87">
                  <c:v>0.27134000000000003</c:v>
                </c:pt>
                <c:pt idx="88">
                  <c:v>0.2717</c:v>
                </c:pt>
                <c:pt idx="89">
                  <c:v>0.27204</c:v>
                </c:pt>
                <c:pt idx="90">
                  <c:v>0.27235999999999999</c:v>
                </c:pt>
                <c:pt idx="91">
                  <c:v>0.27266000000000001</c:v>
                </c:pt>
                <c:pt idx="92">
                  <c:v>0.27292</c:v>
                </c:pt>
                <c:pt idx="93">
                  <c:v>0.27317999999999998</c:v>
                </c:pt>
                <c:pt idx="94">
                  <c:v>0.27342</c:v>
                </c:pt>
                <c:pt idx="95">
                  <c:v>0.27366000000000001</c:v>
                </c:pt>
                <c:pt idx="96">
                  <c:v>0.27382000000000001</c:v>
                </c:pt>
                <c:pt idx="97">
                  <c:v>0.27404000000000001</c:v>
                </c:pt>
                <c:pt idx="98">
                  <c:v>0.2742</c:v>
                </c:pt>
                <c:pt idx="99">
                  <c:v>0.27433999999999997</c:v>
                </c:pt>
                <c:pt idx="100">
                  <c:v>0.27448</c:v>
                </c:pt>
                <c:pt idx="101">
                  <c:v>0.27464</c:v>
                </c:pt>
                <c:pt idx="102">
                  <c:v>0.27473999999999998</c:v>
                </c:pt>
                <c:pt idx="103">
                  <c:v>0.27485999999999999</c:v>
                </c:pt>
                <c:pt idx="104">
                  <c:v>0.27498</c:v>
                </c:pt>
                <c:pt idx="105">
                  <c:v>0.27507999999999999</c:v>
                </c:pt>
                <c:pt idx="106">
                  <c:v>0.27516000000000002</c:v>
                </c:pt>
                <c:pt idx="107">
                  <c:v>0.27523999999999998</c:v>
                </c:pt>
                <c:pt idx="108">
                  <c:v>0.27532000000000001</c:v>
                </c:pt>
                <c:pt idx="109">
                  <c:v>0.27538000000000001</c:v>
                </c:pt>
                <c:pt idx="110">
                  <c:v>0.27545999999999998</c:v>
                </c:pt>
                <c:pt idx="111">
                  <c:v>0.27551999999999999</c:v>
                </c:pt>
                <c:pt idx="112">
                  <c:v>0.27560000000000001</c:v>
                </c:pt>
                <c:pt idx="113">
                  <c:v>0.27566000000000002</c:v>
                </c:pt>
                <c:pt idx="114">
                  <c:v>0.2757</c:v>
                </c:pt>
                <c:pt idx="115">
                  <c:v>0.27573999999999999</c:v>
                </c:pt>
                <c:pt idx="116">
                  <c:v>0.27578000000000003</c:v>
                </c:pt>
                <c:pt idx="117">
                  <c:v>0.27582000000000001</c:v>
                </c:pt>
                <c:pt idx="118">
                  <c:v>0.27588000000000001</c:v>
                </c:pt>
                <c:pt idx="119">
                  <c:v>0.27592</c:v>
                </c:pt>
                <c:pt idx="120">
                  <c:v>0.27595999999999998</c:v>
                </c:pt>
                <c:pt idx="121">
                  <c:v>0.27595999999999998</c:v>
                </c:pt>
                <c:pt idx="122">
                  <c:v>0.27600000000000002</c:v>
                </c:pt>
                <c:pt idx="123">
                  <c:v>0.27604000000000001</c:v>
                </c:pt>
                <c:pt idx="124">
                  <c:v>0.27606000000000003</c:v>
                </c:pt>
                <c:pt idx="125">
                  <c:v>0.27610000000000001</c:v>
                </c:pt>
                <c:pt idx="126">
                  <c:v>0.27611999999999998</c:v>
                </c:pt>
                <c:pt idx="127">
                  <c:v>0.27614</c:v>
                </c:pt>
                <c:pt idx="128">
                  <c:v>0.27617999999999998</c:v>
                </c:pt>
                <c:pt idx="129">
                  <c:v>0.27617999999999998</c:v>
                </c:pt>
                <c:pt idx="130">
                  <c:v>0.2762</c:v>
                </c:pt>
                <c:pt idx="131">
                  <c:v>0.27622000000000002</c:v>
                </c:pt>
                <c:pt idx="132">
                  <c:v>0.27622000000000002</c:v>
                </c:pt>
                <c:pt idx="133">
                  <c:v>0.27623999999999999</c:v>
                </c:pt>
                <c:pt idx="134">
                  <c:v>0.27623999999999999</c:v>
                </c:pt>
                <c:pt idx="135">
                  <c:v>0.27628000000000003</c:v>
                </c:pt>
                <c:pt idx="136">
                  <c:v>0.27628000000000003</c:v>
                </c:pt>
                <c:pt idx="137">
                  <c:v>0.27628000000000003</c:v>
                </c:pt>
                <c:pt idx="138">
                  <c:v>0.27632000000000001</c:v>
                </c:pt>
                <c:pt idx="139">
                  <c:v>0.27633999999999997</c:v>
                </c:pt>
                <c:pt idx="140">
                  <c:v>0.27633999999999997</c:v>
                </c:pt>
                <c:pt idx="141">
                  <c:v>0.27633999999999997</c:v>
                </c:pt>
                <c:pt idx="142">
                  <c:v>0.27635999999999999</c:v>
                </c:pt>
                <c:pt idx="143">
                  <c:v>0.27635999999999999</c:v>
                </c:pt>
                <c:pt idx="144">
                  <c:v>0.27635999999999999</c:v>
                </c:pt>
                <c:pt idx="145">
                  <c:v>0.27638000000000001</c:v>
                </c:pt>
                <c:pt idx="146">
                  <c:v>0.27638000000000001</c:v>
                </c:pt>
                <c:pt idx="147">
                  <c:v>0.27638000000000001</c:v>
                </c:pt>
                <c:pt idx="148">
                  <c:v>0.27639999999999998</c:v>
                </c:pt>
                <c:pt idx="149">
                  <c:v>0.27642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D6-4D35-B52F-9B72DA737A07}"/>
            </c:ext>
          </c:extLst>
        </c:ser>
        <c:ser>
          <c:idx val="3"/>
          <c:order val="1"/>
          <c:tx>
            <c:v>Afectados factor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'P50'!$BA$14:$BA$330</c:f>
              <c:numCache>
                <c:formatCode>0.000%</c:formatCode>
                <c:ptCount val="317"/>
                <c:pt idx="0">
                  <c:v>1.0600000000000002E-4</c:v>
                </c:pt>
                <c:pt idx="1">
                  <c:v>1.0600000000000002E-4</c:v>
                </c:pt>
                <c:pt idx="2">
                  <c:v>1.0600000000000002E-4</c:v>
                </c:pt>
                <c:pt idx="3">
                  <c:v>1.484E-4</c:v>
                </c:pt>
                <c:pt idx="4">
                  <c:v>2.1200000000000003E-4</c:v>
                </c:pt>
                <c:pt idx="5">
                  <c:v>2.6500000000000004E-4</c:v>
                </c:pt>
                <c:pt idx="6">
                  <c:v>3.9219999999999999E-4</c:v>
                </c:pt>
                <c:pt idx="7">
                  <c:v>5.6179999999999999E-4</c:v>
                </c:pt>
                <c:pt idx="8">
                  <c:v>7.2080000000000006E-4</c:v>
                </c:pt>
                <c:pt idx="9">
                  <c:v>9.3280000000000012E-4</c:v>
                </c:pt>
                <c:pt idx="10">
                  <c:v>1.2084000000000001E-3</c:v>
                </c:pt>
                <c:pt idx="11">
                  <c:v>1.5264000000000002E-3</c:v>
                </c:pt>
                <c:pt idx="12">
                  <c:v>1.9186000000000001E-3</c:v>
                </c:pt>
                <c:pt idx="13">
                  <c:v>2.4168000000000002E-3</c:v>
                </c:pt>
                <c:pt idx="14">
                  <c:v>2.9680000000000002E-3</c:v>
                </c:pt>
                <c:pt idx="15">
                  <c:v>3.5934000000000001E-3</c:v>
                </c:pt>
                <c:pt idx="16">
                  <c:v>4.2400000000000007E-3</c:v>
                </c:pt>
                <c:pt idx="17">
                  <c:v>4.9925999999999998E-3</c:v>
                </c:pt>
                <c:pt idx="18">
                  <c:v>5.8512E-3</c:v>
                </c:pt>
                <c:pt idx="19">
                  <c:v>6.7946000000000005E-3</c:v>
                </c:pt>
                <c:pt idx="20">
                  <c:v>7.9076000000000007E-3</c:v>
                </c:pt>
                <c:pt idx="21">
                  <c:v>9.1902000000000008E-3</c:v>
                </c:pt>
                <c:pt idx="22">
                  <c:v>1.0695400000000001E-2</c:v>
                </c:pt>
                <c:pt idx="23">
                  <c:v>1.2444400000000001E-2</c:v>
                </c:pt>
                <c:pt idx="24">
                  <c:v>1.4511400000000002E-2</c:v>
                </c:pt>
                <c:pt idx="25">
                  <c:v>1.6885799999999999E-2</c:v>
                </c:pt>
                <c:pt idx="26">
                  <c:v>1.96524E-2</c:v>
                </c:pt>
                <c:pt idx="27">
                  <c:v>2.27476E-2</c:v>
                </c:pt>
                <c:pt idx="28">
                  <c:v>2.6287999999999999E-2</c:v>
                </c:pt>
                <c:pt idx="29">
                  <c:v>3.0284200000000004E-2</c:v>
                </c:pt>
                <c:pt idx="30">
                  <c:v>3.4757400000000001E-2</c:v>
                </c:pt>
                <c:pt idx="31">
                  <c:v>3.9728800000000002E-2</c:v>
                </c:pt>
                <c:pt idx="32">
                  <c:v>4.5272600000000003E-2</c:v>
                </c:pt>
                <c:pt idx="33">
                  <c:v>5.1293400000000003E-2</c:v>
                </c:pt>
                <c:pt idx="34">
                  <c:v>5.7981999999999999E-2</c:v>
                </c:pt>
                <c:pt idx="35">
                  <c:v>6.5327800000000005E-2</c:v>
                </c:pt>
                <c:pt idx="36">
                  <c:v>7.3193000000000008E-2</c:v>
                </c:pt>
                <c:pt idx="37">
                  <c:v>8.1619999999999998E-2</c:v>
                </c:pt>
                <c:pt idx="38">
                  <c:v>9.0714800000000012E-2</c:v>
                </c:pt>
                <c:pt idx="39">
                  <c:v>0.10021240000000001</c:v>
                </c:pt>
                <c:pt idx="40">
                  <c:v>0.11010220000000001</c:v>
                </c:pt>
                <c:pt idx="41">
                  <c:v>0.12015100000000001</c:v>
                </c:pt>
                <c:pt idx="42">
                  <c:v>0.130327</c:v>
                </c:pt>
                <c:pt idx="43">
                  <c:v>0.1403122</c:v>
                </c:pt>
                <c:pt idx="44">
                  <c:v>0.15007480000000001</c:v>
                </c:pt>
                <c:pt idx="45">
                  <c:v>0.15937100000000001</c:v>
                </c:pt>
                <c:pt idx="46">
                  <c:v>0.16830680000000001</c:v>
                </c:pt>
                <c:pt idx="47">
                  <c:v>0.17653240000000001</c:v>
                </c:pt>
                <c:pt idx="48">
                  <c:v>0.1842492</c:v>
                </c:pt>
                <c:pt idx="49">
                  <c:v>0.1912664</c:v>
                </c:pt>
                <c:pt idx="50">
                  <c:v>0.19764760000000001</c:v>
                </c:pt>
                <c:pt idx="51">
                  <c:v>0.20347760000000001</c:v>
                </c:pt>
                <c:pt idx="52">
                  <c:v>0.20872460000000001</c:v>
                </c:pt>
                <c:pt idx="53">
                  <c:v>0.21352640000000003</c:v>
                </c:pt>
                <c:pt idx="54">
                  <c:v>0.21785120000000002</c:v>
                </c:pt>
                <c:pt idx="55">
                  <c:v>0.22182620000000003</c:v>
                </c:pt>
                <c:pt idx="56">
                  <c:v>0.22551499999999999</c:v>
                </c:pt>
                <c:pt idx="57">
                  <c:v>0.22893880000000003</c:v>
                </c:pt>
                <c:pt idx="58">
                  <c:v>0.23214000000000001</c:v>
                </c:pt>
                <c:pt idx="59">
                  <c:v>0.23519280000000001</c:v>
                </c:pt>
                <c:pt idx="60">
                  <c:v>0.23808660000000001</c:v>
                </c:pt>
                <c:pt idx="61">
                  <c:v>0.24082140000000002</c:v>
                </c:pt>
                <c:pt idx="62">
                  <c:v>0.24334420000000001</c:v>
                </c:pt>
                <c:pt idx="63">
                  <c:v>0.24569740000000001</c:v>
                </c:pt>
                <c:pt idx="64">
                  <c:v>0.24798700000000001</c:v>
                </c:pt>
                <c:pt idx="65">
                  <c:v>0.2501176</c:v>
                </c:pt>
                <c:pt idx="66">
                  <c:v>0.25212100000000004</c:v>
                </c:pt>
                <c:pt idx="67">
                  <c:v>0.25406080000000003</c:v>
                </c:pt>
                <c:pt idx="68">
                  <c:v>0.25580979999999998</c:v>
                </c:pt>
                <c:pt idx="69">
                  <c:v>0.25746340000000001</c:v>
                </c:pt>
                <c:pt idx="70">
                  <c:v>0.25895800000000002</c:v>
                </c:pt>
                <c:pt idx="71">
                  <c:v>0.26037840000000001</c:v>
                </c:pt>
                <c:pt idx="72">
                  <c:v>0.2616928</c:v>
                </c:pt>
                <c:pt idx="73">
                  <c:v>0.26288</c:v>
                </c:pt>
                <c:pt idx="74">
                  <c:v>0.26397180000000003</c:v>
                </c:pt>
                <c:pt idx="75">
                  <c:v>0.26496819999999999</c:v>
                </c:pt>
                <c:pt idx="76">
                  <c:v>0.26586920000000003</c:v>
                </c:pt>
                <c:pt idx="77">
                  <c:v>0.26673839999999999</c:v>
                </c:pt>
                <c:pt idx="78">
                  <c:v>0.267544</c:v>
                </c:pt>
                <c:pt idx="79">
                  <c:v>0.268233</c:v>
                </c:pt>
                <c:pt idx="80">
                  <c:v>0.26886900000000002</c:v>
                </c:pt>
                <c:pt idx="81">
                  <c:v>0.26947320000000002</c:v>
                </c:pt>
                <c:pt idx="82">
                  <c:v>0.27003499999999997</c:v>
                </c:pt>
                <c:pt idx="83">
                  <c:v>0.27055440000000003</c:v>
                </c:pt>
                <c:pt idx="84">
                  <c:v>0.27102080000000001</c:v>
                </c:pt>
                <c:pt idx="85">
                  <c:v>0.27148720000000004</c:v>
                </c:pt>
                <c:pt idx="86">
                  <c:v>0.27187939999999999</c:v>
                </c:pt>
                <c:pt idx="87">
                  <c:v>0.2722716</c:v>
                </c:pt>
                <c:pt idx="88">
                  <c:v>0.27261080000000004</c:v>
                </c:pt>
                <c:pt idx="89">
                  <c:v>0.2729394</c:v>
                </c:pt>
                <c:pt idx="90">
                  <c:v>0.27325740000000004</c:v>
                </c:pt>
                <c:pt idx="91">
                  <c:v>0.27355420000000003</c:v>
                </c:pt>
                <c:pt idx="92">
                  <c:v>0.27381919999999998</c:v>
                </c:pt>
                <c:pt idx="93">
                  <c:v>0.27405240000000003</c:v>
                </c:pt>
                <c:pt idx="94">
                  <c:v>0.27430680000000002</c:v>
                </c:pt>
                <c:pt idx="95">
                  <c:v>0.27451880000000001</c:v>
                </c:pt>
                <c:pt idx="96">
                  <c:v>0.27472020000000003</c:v>
                </c:pt>
                <c:pt idx="97">
                  <c:v>0.27491100000000002</c:v>
                </c:pt>
                <c:pt idx="98">
                  <c:v>0.27508060000000001</c:v>
                </c:pt>
                <c:pt idx="99">
                  <c:v>0.27523960000000003</c:v>
                </c:pt>
                <c:pt idx="100">
                  <c:v>0.27537740000000005</c:v>
                </c:pt>
                <c:pt idx="101">
                  <c:v>0.27552579999999999</c:v>
                </c:pt>
                <c:pt idx="102">
                  <c:v>0.27564240000000001</c:v>
                </c:pt>
                <c:pt idx="103">
                  <c:v>0.27575900000000003</c:v>
                </c:pt>
                <c:pt idx="104">
                  <c:v>0.27588620000000003</c:v>
                </c:pt>
                <c:pt idx="105">
                  <c:v>0.27600279999999999</c:v>
                </c:pt>
                <c:pt idx="106">
                  <c:v>0.27608760000000004</c:v>
                </c:pt>
                <c:pt idx="107">
                  <c:v>0.27618300000000001</c:v>
                </c:pt>
                <c:pt idx="108">
                  <c:v>0.27626780000000001</c:v>
                </c:pt>
                <c:pt idx="109">
                  <c:v>0.2763526</c:v>
                </c:pt>
                <c:pt idx="110">
                  <c:v>0.2764162</c:v>
                </c:pt>
                <c:pt idx="111">
                  <c:v>0.27650100000000005</c:v>
                </c:pt>
                <c:pt idx="112">
                  <c:v>0.27656459999999999</c:v>
                </c:pt>
                <c:pt idx="113">
                  <c:v>0.27662819999999999</c:v>
                </c:pt>
                <c:pt idx="114">
                  <c:v>0.27668119999999996</c:v>
                </c:pt>
                <c:pt idx="115">
                  <c:v>0.27673420000000004</c:v>
                </c:pt>
                <c:pt idx="116">
                  <c:v>0.27678720000000001</c:v>
                </c:pt>
                <c:pt idx="117">
                  <c:v>0.27681899999999998</c:v>
                </c:pt>
                <c:pt idx="118">
                  <c:v>0.27687200000000001</c:v>
                </c:pt>
                <c:pt idx="119">
                  <c:v>0.27691440000000006</c:v>
                </c:pt>
                <c:pt idx="120">
                  <c:v>0.2769568</c:v>
                </c:pt>
                <c:pt idx="121">
                  <c:v>0.276978</c:v>
                </c:pt>
                <c:pt idx="122">
                  <c:v>0.27702040000000006</c:v>
                </c:pt>
                <c:pt idx="123">
                  <c:v>0.27705220000000003</c:v>
                </c:pt>
                <c:pt idx="124">
                  <c:v>0.27707340000000003</c:v>
                </c:pt>
                <c:pt idx="125">
                  <c:v>0.27711580000000002</c:v>
                </c:pt>
                <c:pt idx="126">
                  <c:v>0.27713700000000002</c:v>
                </c:pt>
                <c:pt idx="127">
                  <c:v>0.27715819999999997</c:v>
                </c:pt>
                <c:pt idx="128">
                  <c:v>0.27719000000000005</c:v>
                </c:pt>
                <c:pt idx="129">
                  <c:v>0.27720060000000002</c:v>
                </c:pt>
                <c:pt idx="130">
                  <c:v>0.27722180000000002</c:v>
                </c:pt>
                <c:pt idx="131">
                  <c:v>0.27725360000000004</c:v>
                </c:pt>
                <c:pt idx="132">
                  <c:v>0.27726420000000002</c:v>
                </c:pt>
                <c:pt idx="133">
                  <c:v>0.27728540000000002</c:v>
                </c:pt>
                <c:pt idx="134">
                  <c:v>0.27730660000000001</c:v>
                </c:pt>
                <c:pt idx="135">
                  <c:v>0.27732780000000001</c:v>
                </c:pt>
                <c:pt idx="136">
                  <c:v>0.27734900000000001</c:v>
                </c:pt>
                <c:pt idx="137">
                  <c:v>0.27734900000000001</c:v>
                </c:pt>
                <c:pt idx="138">
                  <c:v>0.27737020000000001</c:v>
                </c:pt>
                <c:pt idx="139">
                  <c:v>0.27739140000000001</c:v>
                </c:pt>
                <c:pt idx="140">
                  <c:v>0.27740199999999998</c:v>
                </c:pt>
                <c:pt idx="141">
                  <c:v>0.27741260000000001</c:v>
                </c:pt>
                <c:pt idx="142">
                  <c:v>0.27743380000000001</c:v>
                </c:pt>
                <c:pt idx="143">
                  <c:v>0.27744439999999998</c:v>
                </c:pt>
                <c:pt idx="144">
                  <c:v>0.27744439999999998</c:v>
                </c:pt>
                <c:pt idx="145">
                  <c:v>0.27745500000000001</c:v>
                </c:pt>
                <c:pt idx="146">
                  <c:v>0.27746559999999998</c:v>
                </c:pt>
                <c:pt idx="147">
                  <c:v>0.27747620000000001</c:v>
                </c:pt>
                <c:pt idx="148">
                  <c:v>0.27748680000000003</c:v>
                </c:pt>
                <c:pt idx="149">
                  <c:v>0.27749740000000006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D6-4D35-B52F-9B72DA737A07}"/>
            </c:ext>
          </c:extLst>
        </c:ser>
        <c:ser>
          <c:idx val="2"/>
          <c:order val="2"/>
          <c:tx>
            <c:v>Enfermos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'P50'!$AN$14:$AN$330</c:f>
              <c:numCache>
                <c:formatCode>0.000%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8.0000000000000007E-5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3.8000000000000002E-4</c:v>
                </c:pt>
                <c:pt idx="14">
                  <c:v>5.8E-4</c:v>
                </c:pt>
                <c:pt idx="15">
                  <c:v>7.3999999999999999E-4</c:v>
                </c:pt>
                <c:pt idx="16">
                  <c:v>9.2000000000000003E-4</c:v>
                </c:pt>
                <c:pt idx="17">
                  <c:v>1.16E-3</c:v>
                </c:pt>
                <c:pt idx="18">
                  <c:v>1.42E-3</c:v>
                </c:pt>
                <c:pt idx="19">
                  <c:v>1.7600000000000001E-3</c:v>
                </c:pt>
                <c:pt idx="20">
                  <c:v>2.16E-3</c:v>
                </c:pt>
                <c:pt idx="21">
                  <c:v>2.66E-3</c:v>
                </c:pt>
                <c:pt idx="22">
                  <c:v>3.2599999999999999E-3</c:v>
                </c:pt>
                <c:pt idx="23">
                  <c:v>3.9399999999999999E-3</c:v>
                </c:pt>
                <c:pt idx="24">
                  <c:v>4.7800000000000004E-3</c:v>
                </c:pt>
                <c:pt idx="25">
                  <c:v>5.7999999999999996E-3</c:v>
                </c:pt>
                <c:pt idx="26">
                  <c:v>6.8799999999999998E-3</c:v>
                </c:pt>
                <c:pt idx="27">
                  <c:v>8.2199999999999999E-3</c:v>
                </c:pt>
                <c:pt idx="28">
                  <c:v>9.6799999999999994E-3</c:v>
                </c:pt>
                <c:pt idx="29">
                  <c:v>1.132E-2</c:v>
                </c:pt>
                <c:pt idx="30">
                  <c:v>1.3180000000000001E-2</c:v>
                </c:pt>
                <c:pt idx="31">
                  <c:v>1.532E-2</c:v>
                </c:pt>
                <c:pt idx="32">
                  <c:v>1.7680000000000001E-2</c:v>
                </c:pt>
                <c:pt idx="33">
                  <c:v>2.0400000000000001E-2</c:v>
                </c:pt>
                <c:pt idx="34">
                  <c:v>2.3279999999999999E-2</c:v>
                </c:pt>
                <c:pt idx="35">
                  <c:v>2.6419999999999999E-2</c:v>
                </c:pt>
                <c:pt idx="36">
                  <c:v>2.9860000000000001E-2</c:v>
                </c:pt>
                <c:pt idx="37">
                  <c:v>3.3619999999999997E-2</c:v>
                </c:pt>
                <c:pt idx="38">
                  <c:v>3.7679999999999998E-2</c:v>
                </c:pt>
                <c:pt idx="39">
                  <c:v>4.2040000000000001E-2</c:v>
                </c:pt>
                <c:pt idx="40">
                  <c:v>4.6679999999999999E-2</c:v>
                </c:pt>
                <c:pt idx="41">
                  <c:v>5.1720000000000002E-2</c:v>
                </c:pt>
                <c:pt idx="42">
                  <c:v>5.722E-2</c:v>
                </c:pt>
                <c:pt idx="43">
                  <c:v>6.3020000000000007E-2</c:v>
                </c:pt>
                <c:pt idx="44">
                  <c:v>6.9120000000000001E-2</c:v>
                </c:pt>
                <c:pt idx="45">
                  <c:v>7.5560000000000002E-2</c:v>
                </c:pt>
                <c:pt idx="46">
                  <c:v>8.2199999999999995E-2</c:v>
                </c:pt>
                <c:pt idx="47">
                  <c:v>8.9020000000000002E-2</c:v>
                </c:pt>
                <c:pt idx="48">
                  <c:v>9.6000000000000002E-2</c:v>
                </c:pt>
                <c:pt idx="49">
                  <c:v>0.10284</c:v>
                </c:pt>
                <c:pt idx="50">
                  <c:v>0.10928</c:v>
                </c:pt>
                <c:pt idx="51">
                  <c:v>0.11536</c:v>
                </c:pt>
                <c:pt idx="52">
                  <c:v>0.12094000000000001</c:v>
                </c:pt>
                <c:pt idx="53">
                  <c:v>0.12615999999999999</c:v>
                </c:pt>
                <c:pt idx="54">
                  <c:v>0.1305</c:v>
                </c:pt>
                <c:pt idx="55">
                  <c:v>0.13403999999999999</c:v>
                </c:pt>
                <c:pt idx="56">
                  <c:v>0.13686000000000001</c:v>
                </c:pt>
                <c:pt idx="57">
                  <c:v>0.13888</c:v>
                </c:pt>
                <c:pt idx="58">
                  <c:v>0.14008000000000001</c:v>
                </c:pt>
                <c:pt idx="59">
                  <c:v>0.14032</c:v>
                </c:pt>
                <c:pt idx="60">
                  <c:v>0.14000000000000001</c:v>
                </c:pt>
                <c:pt idx="61">
                  <c:v>0.13886000000000001</c:v>
                </c:pt>
                <c:pt idx="62">
                  <c:v>0.1371</c:v>
                </c:pt>
                <c:pt idx="63">
                  <c:v>0.13469999999999999</c:v>
                </c:pt>
                <c:pt idx="64">
                  <c:v>0.13186</c:v>
                </c:pt>
                <c:pt idx="65">
                  <c:v>0.12842000000000001</c:v>
                </c:pt>
                <c:pt idx="66">
                  <c:v>0.12447999999999999</c:v>
                </c:pt>
                <c:pt idx="67">
                  <c:v>0.1203</c:v>
                </c:pt>
                <c:pt idx="68">
                  <c:v>0.11572</c:v>
                </c:pt>
                <c:pt idx="69">
                  <c:v>0.11072</c:v>
                </c:pt>
                <c:pt idx="70">
                  <c:v>0.10557999999999999</c:v>
                </c:pt>
                <c:pt idx="71">
                  <c:v>0.1002</c:v>
                </c:pt>
                <c:pt idx="72">
                  <c:v>9.4700000000000006E-2</c:v>
                </c:pt>
                <c:pt idx="73">
                  <c:v>8.9300000000000004E-2</c:v>
                </c:pt>
                <c:pt idx="74">
                  <c:v>8.4040000000000004E-2</c:v>
                </c:pt>
                <c:pt idx="75">
                  <c:v>7.868E-2</c:v>
                </c:pt>
                <c:pt idx="76">
                  <c:v>7.3700000000000002E-2</c:v>
                </c:pt>
                <c:pt idx="77">
                  <c:v>6.88E-2</c:v>
                </c:pt>
                <c:pt idx="78">
                  <c:v>6.4199999999999993E-2</c:v>
                </c:pt>
                <c:pt idx="79">
                  <c:v>0.06</c:v>
                </c:pt>
                <c:pt idx="80">
                  <c:v>5.5960000000000003E-2</c:v>
                </c:pt>
                <c:pt idx="81">
                  <c:v>5.2139999999999999E-2</c:v>
                </c:pt>
                <c:pt idx="82">
                  <c:v>4.8439999999999997E-2</c:v>
                </c:pt>
                <c:pt idx="83">
                  <c:v>4.4999999999999998E-2</c:v>
                </c:pt>
                <c:pt idx="84">
                  <c:v>4.1840000000000002E-2</c:v>
                </c:pt>
                <c:pt idx="85">
                  <c:v>3.884E-2</c:v>
                </c:pt>
                <c:pt idx="86">
                  <c:v>3.5979999999999998E-2</c:v>
                </c:pt>
                <c:pt idx="87">
                  <c:v>3.3419999999999998E-2</c:v>
                </c:pt>
                <c:pt idx="88">
                  <c:v>3.1019999999999999E-2</c:v>
                </c:pt>
                <c:pt idx="89">
                  <c:v>2.8740000000000002E-2</c:v>
                </c:pt>
                <c:pt idx="90">
                  <c:v>2.6599999999999999E-2</c:v>
                </c:pt>
                <c:pt idx="91">
                  <c:v>2.4539999999999999E-2</c:v>
                </c:pt>
                <c:pt idx="92">
                  <c:v>2.2679999999999999E-2</c:v>
                </c:pt>
                <c:pt idx="93">
                  <c:v>2.094E-2</c:v>
                </c:pt>
                <c:pt idx="94">
                  <c:v>1.9380000000000001E-2</c:v>
                </c:pt>
                <c:pt idx="95">
                  <c:v>1.7780000000000001E-2</c:v>
                </c:pt>
                <c:pt idx="96">
                  <c:v>1.6400000000000001E-2</c:v>
                </c:pt>
                <c:pt idx="97">
                  <c:v>1.512E-2</c:v>
                </c:pt>
                <c:pt idx="98">
                  <c:v>1.3939999999999999E-2</c:v>
                </c:pt>
                <c:pt idx="99">
                  <c:v>1.2840000000000001E-2</c:v>
                </c:pt>
                <c:pt idx="100">
                  <c:v>1.1780000000000001E-2</c:v>
                </c:pt>
                <c:pt idx="101">
                  <c:v>1.078E-2</c:v>
                </c:pt>
                <c:pt idx="102">
                  <c:v>9.92E-3</c:v>
                </c:pt>
                <c:pt idx="103">
                  <c:v>9.1199999999999996E-3</c:v>
                </c:pt>
                <c:pt idx="104">
                  <c:v>8.3800000000000003E-3</c:v>
                </c:pt>
                <c:pt idx="105">
                  <c:v>7.7799999999999996E-3</c:v>
                </c:pt>
                <c:pt idx="106">
                  <c:v>7.2199999999999999E-3</c:v>
                </c:pt>
                <c:pt idx="107">
                  <c:v>6.6600000000000001E-3</c:v>
                </c:pt>
                <c:pt idx="108">
                  <c:v>6.1599999999999997E-3</c:v>
                </c:pt>
                <c:pt idx="109">
                  <c:v>5.6800000000000002E-3</c:v>
                </c:pt>
                <c:pt idx="110">
                  <c:v>5.2599999999999999E-3</c:v>
                </c:pt>
                <c:pt idx="111">
                  <c:v>4.8799999999999998E-3</c:v>
                </c:pt>
                <c:pt idx="112">
                  <c:v>4.5199999999999997E-3</c:v>
                </c:pt>
                <c:pt idx="113">
                  <c:v>4.1799999999999997E-3</c:v>
                </c:pt>
                <c:pt idx="114">
                  <c:v>3.8800000000000002E-3</c:v>
                </c:pt>
                <c:pt idx="115">
                  <c:v>3.5999999999999999E-3</c:v>
                </c:pt>
                <c:pt idx="116">
                  <c:v>3.32E-3</c:v>
                </c:pt>
                <c:pt idx="117">
                  <c:v>3.0599999999999998E-3</c:v>
                </c:pt>
                <c:pt idx="118">
                  <c:v>2.8400000000000001E-3</c:v>
                </c:pt>
                <c:pt idx="119">
                  <c:v>2.6199999999999999E-3</c:v>
                </c:pt>
                <c:pt idx="120">
                  <c:v>2.4199999999999998E-3</c:v>
                </c:pt>
                <c:pt idx="121">
                  <c:v>2.2399999999999998E-3</c:v>
                </c:pt>
                <c:pt idx="122">
                  <c:v>2.0600000000000002E-3</c:v>
                </c:pt>
                <c:pt idx="123">
                  <c:v>1.92E-3</c:v>
                </c:pt>
                <c:pt idx="124">
                  <c:v>1.7799999999999999E-3</c:v>
                </c:pt>
                <c:pt idx="125">
                  <c:v>1.66E-3</c:v>
                </c:pt>
                <c:pt idx="126">
                  <c:v>1.5200000000000001E-3</c:v>
                </c:pt>
                <c:pt idx="127">
                  <c:v>1.42E-3</c:v>
                </c:pt>
                <c:pt idx="128">
                  <c:v>1.32E-3</c:v>
                </c:pt>
                <c:pt idx="129">
                  <c:v>1.24E-3</c:v>
                </c:pt>
                <c:pt idx="130">
                  <c:v>1.16E-3</c:v>
                </c:pt>
                <c:pt idx="131">
                  <c:v>1.06E-3</c:v>
                </c:pt>
                <c:pt idx="132">
                  <c:v>1E-3</c:v>
                </c:pt>
                <c:pt idx="133">
                  <c:v>9.2000000000000003E-4</c:v>
                </c:pt>
                <c:pt idx="134">
                  <c:v>8.8000000000000003E-4</c:v>
                </c:pt>
                <c:pt idx="135">
                  <c:v>8.0000000000000004E-4</c:v>
                </c:pt>
                <c:pt idx="136">
                  <c:v>7.6000000000000004E-4</c:v>
                </c:pt>
                <c:pt idx="137">
                  <c:v>6.9999999999999999E-4</c:v>
                </c:pt>
                <c:pt idx="138">
                  <c:v>6.6E-4</c:v>
                </c:pt>
                <c:pt idx="139">
                  <c:v>6.2E-4</c:v>
                </c:pt>
                <c:pt idx="140">
                  <c:v>5.8E-4</c:v>
                </c:pt>
                <c:pt idx="141">
                  <c:v>5.5999999999999995E-4</c:v>
                </c:pt>
                <c:pt idx="142">
                  <c:v>5.1999999999999995E-4</c:v>
                </c:pt>
                <c:pt idx="143">
                  <c:v>4.8000000000000001E-4</c:v>
                </c:pt>
                <c:pt idx="144">
                  <c:v>4.6000000000000001E-4</c:v>
                </c:pt>
                <c:pt idx="145">
                  <c:v>4.2000000000000002E-4</c:v>
                </c:pt>
                <c:pt idx="146">
                  <c:v>3.8000000000000002E-4</c:v>
                </c:pt>
                <c:pt idx="147">
                  <c:v>3.6000000000000002E-4</c:v>
                </c:pt>
                <c:pt idx="148">
                  <c:v>3.4000000000000002E-4</c:v>
                </c:pt>
                <c:pt idx="149">
                  <c:v>3.4000000000000002E-4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D6-4D35-B52F-9B72DA737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Afectados. Población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Sin restricciones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'P50'!$AJ$14:$AJ$373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2.7999999999999998E-4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1.06E-3</c:v>
                </c:pt>
                <c:pt idx="8">
                  <c:v>1.3600000000000001E-3</c:v>
                </c:pt>
                <c:pt idx="9">
                  <c:v>1.7600000000000001E-3</c:v>
                </c:pt>
                <c:pt idx="10">
                  <c:v>2.2799999999999999E-3</c:v>
                </c:pt>
                <c:pt idx="11">
                  <c:v>2.8800000000000002E-3</c:v>
                </c:pt>
                <c:pt idx="12">
                  <c:v>3.62E-3</c:v>
                </c:pt>
                <c:pt idx="13">
                  <c:v>4.5599999999999998E-3</c:v>
                </c:pt>
                <c:pt idx="14">
                  <c:v>5.5999999999999999E-3</c:v>
                </c:pt>
                <c:pt idx="15">
                  <c:v>6.7799999999999996E-3</c:v>
                </c:pt>
                <c:pt idx="16">
                  <c:v>8.0000000000000002E-3</c:v>
                </c:pt>
                <c:pt idx="17">
                  <c:v>9.4199999999999996E-3</c:v>
                </c:pt>
                <c:pt idx="18">
                  <c:v>1.1039999999999999E-2</c:v>
                </c:pt>
                <c:pt idx="19">
                  <c:v>1.282E-2</c:v>
                </c:pt>
                <c:pt idx="20">
                  <c:v>1.4919999999999999E-2</c:v>
                </c:pt>
                <c:pt idx="21">
                  <c:v>1.7340000000000001E-2</c:v>
                </c:pt>
                <c:pt idx="22">
                  <c:v>2.018E-2</c:v>
                </c:pt>
                <c:pt idx="23">
                  <c:v>2.3480000000000001E-2</c:v>
                </c:pt>
                <c:pt idx="24">
                  <c:v>2.7380000000000002E-2</c:v>
                </c:pt>
                <c:pt idx="25">
                  <c:v>3.1859999999999999E-2</c:v>
                </c:pt>
                <c:pt idx="26">
                  <c:v>3.7080000000000002E-2</c:v>
                </c:pt>
                <c:pt idx="27">
                  <c:v>4.292E-2</c:v>
                </c:pt>
                <c:pt idx="28">
                  <c:v>4.9599999999999998E-2</c:v>
                </c:pt>
                <c:pt idx="29">
                  <c:v>5.7140000000000003E-2</c:v>
                </c:pt>
                <c:pt idx="30">
                  <c:v>6.5579999999999999E-2</c:v>
                </c:pt>
                <c:pt idx="31">
                  <c:v>7.4959999999999999E-2</c:v>
                </c:pt>
                <c:pt idx="32">
                  <c:v>8.5419999999999996E-2</c:v>
                </c:pt>
                <c:pt idx="33">
                  <c:v>9.6780000000000005E-2</c:v>
                </c:pt>
                <c:pt idx="34">
                  <c:v>0.1094</c:v>
                </c:pt>
                <c:pt idx="35">
                  <c:v>0.12325999999999999</c:v>
                </c:pt>
                <c:pt idx="36">
                  <c:v>0.1381</c:v>
                </c:pt>
                <c:pt idx="37">
                  <c:v>0.154</c:v>
                </c:pt>
                <c:pt idx="38">
                  <c:v>0.17116000000000001</c:v>
                </c:pt>
                <c:pt idx="39">
                  <c:v>0.18908</c:v>
                </c:pt>
                <c:pt idx="40">
                  <c:v>0.20774000000000001</c:v>
                </c:pt>
                <c:pt idx="41">
                  <c:v>0.22670000000000001</c:v>
                </c:pt>
                <c:pt idx="42">
                  <c:v>0.24590000000000001</c:v>
                </c:pt>
                <c:pt idx="43">
                  <c:v>0.26473999999999998</c:v>
                </c:pt>
                <c:pt idx="44">
                  <c:v>0.28316000000000002</c:v>
                </c:pt>
                <c:pt idx="45">
                  <c:v>0.30070000000000002</c:v>
                </c:pt>
                <c:pt idx="46">
                  <c:v>0.31756000000000001</c:v>
                </c:pt>
                <c:pt idx="47">
                  <c:v>0.33307999999999999</c:v>
                </c:pt>
                <c:pt idx="48">
                  <c:v>0.34764</c:v>
                </c:pt>
                <c:pt idx="49">
                  <c:v>0.36087999999999998</c:v>
                </c:pt>
                <c:pt idx="50">
                  <c:v>0.37291999999999997</c:v>
                </c:pt>
                <c:pt idx="51">
                  <c:v>0.38391999999999998</c:v>
                </c:pt>
                <c:pt idx="52">
                  <c:v>0.39382</c:v>
                </c:pt>
                <c:pt idx="53">
                  <c:v>0.40288000000000002</c:v>
                </c:pt>
                <c:pt idx="54">
                  <c:v>0.41104000000000002</c:v>
                </c:pt>
                <c:pt idx="55">
                  <c:v>0.41854000000000002</c:v>
                </c:pt>
                <c:pt idx="56">
                  <c:v>0.42549999999999999</c:v>
                </c:pt>
                <c:pt idx="57">
                  <c:v>0.43196000000000001</c:v>
                </c:pt>
                <c:pt idx="58">
                  <c:v>0.438</c:v>
                </c:pt>
                <c:pt idx="59">
                  <c:v>0.44375999999999999</c:v>
                </c:pt>
                <c:pt idx="60">
                  <c:v>0.44922000000000001</c:v>
                </c:pt>
                <c:pt idx="61">
                  <c:v>0.45438000000000001</c:v>
                </c:pt>
                <c:pt idx="62">
                  <c:v>0.45913999999999999</c:v>
                </c:pt>
                <c:pt idx="63">
                  <c:v>0.46357999999999999</c:v>
                </c:pt>
                <c:pt idx="64">
                  <c:v>0.46789999999999998</c:v>
                </c:pt>
                <c:pt idx="65">
                  <c:v>0.47192000000000001</c:v>
                </c:pt>
                <c:pt idx="66">
                  <c:v>0.47570000000000001</c:v>
                </c:pt>
                <c:pt idx="67">
                  <c:v>0.47936000000000001</c:v>
                </c:pt>
                <c:pt idx="68">
                  <c:v>0.48265999999999998</c:v>
                </c:pt>
                <c:pt idx="69">
                  <c:v>0.48577999999999999</c:v>
                </c:pt>
                <c:pt idx="70">
                  <c:v>0.48859999999999998</c:v>
                </c:pt>
                <c:pt idx="71">
                  <c:v>0.49127999999999999</c:v>
                </c:pt>
                <c:pt idx="72">
                  <c:v>0.49375999999999998</c:v>
                </c:pt>
                <c:pt idx="73">
                  <c:v>0.496</c:v>
                </c:pt>
                <c:pt idx="74">
                  <c:v>0.49806</c:v>
                </c:pt>
                <c:pt idx="75">
                  <c:v>0.49994</c:v>
                </c:pt>
                <c:pt idx="76">
                  <c:v>0.50163999999999997</c:v>
                </c:pt>
                <c:pt idx="77">
                  <c:v>0.50327999999999995</c:v>
                </c:pt>
                <c:pt idx="78">
                  <c:v>0.50480000000000003</c:v>
                </c:pt>
                <c:pt idx="79">
                  <c:v>0.50609999999999999</c:v>
                </c:pt>
                <c:pt idx="80">
                  <c:v>0.50729999999999997</c:v>
                </c:pt>
                <c:pt idx="81">
                  <c:v>0.50844</c:v>
                </c:pt>
                <c:pt idx="82">
                  <c:v>0.50949999999999995</c:v>
                </c:pt>
                <c:pt idx="83">
                  <c:v>0.51048000000000004</c:v>
                </c:pt>
                <c:pt idx="84">
                  <c:v>0.51136000000000004</c:v>
                </c:pt>
                <c:pt idx="85">
                  <c:v>0.51224000000000003</c:v>
                </c:pt>
                <c:pt idx="86">
                  <c:v>0.51297999999999999</c:v>
                </c:pt>
                <c:pt idx="87">
                  <c:v>0.51371999999999995</c:v>
                </c:pt>
                <c:pt idx="88">
                  <c:v>0.51436000000000004</c:v>
                </c:pt>
                <c:pt idx="89">
                  <c:v>0.51497999999999999</c:v>
                </c:pt>
                <c:pt idx="90">
                  <c:v>0.51558000000000004</c:v>
                </c:pt>
                <c:pt idx="91">
                  <c:v>0.51614000000000004</c:v>
                </c:pt>
                <c:pt idx="92">
                  <c:v>0.51663999999999999</c:v>
                </c:pt>
                <c:pt idx="93">
                  <c:v>0.51707999999999998</c:v>
                </c:pt>
                <c:pt idx="94">
                  <c:v>0.51756000000000002</c:v>
                </c:pt>
                <c:pt idx="95">
                  <c:v>0.51795999999999998</c:v>
                </c:pt>
                <c:pt idx="96">
                  <c:v>0.51834000000000002</c:v>
                </c:pt>
                <c:pt idx="97">
                  <c:v>0.51870000000000005</c:v>
                </c:pt>
                <c:pt idx="98">
                  <c:v>0.51902000000000004</c:v>
                </c:pt>
                <c:pt idx="99">
                  <c:v>0.51932</c:v>
                </c:pt>
                <c:pt idx="100">
                  <c:v>0.51958000000000004</c:v>
                </c:pt>
                <c:pt idx="101">
                  <c:v>0.51985999999999999</c:v>
                </c:pt>
                <c:pt idx="102">
                  <c:v>0.52007999999999999</c:v>
                </c:pt>
                <c:pt idx="103">
                  <c:v>0.52029999999999998</c:v>
                </c:pt>
                <c:pt idx="104">
                  <c:v>0.52054</c:v>
                </c:pt>
                <c:pt idx="105">
                  <c:v>0.52076</c:v>
                </c:pt>
                <c:pt idx="106">
                  <c:v>0.52092000000000005</c:v>
                </c:pt>
                <c:pt idx="107">
                  <c:v>0.52110000000000001</c:v>
                </c:pt>
                <c:pt idx="108">
                  <c:v>0.52125999999999995</c:v>
                </c:pt>
                <c:pt idx="109">
                  <c:v>0.52141999999999999</c:v>
                </c:pt>
                <c:pt idx="110">
                  <c:v>0.52154</c:v>
                </c:pt>
                <c:pt idx="111">
                  <c:v>0.52170000000000005</c:v>
                </c:pt>
                <c:pt idx="112">
                  <c:v>0.52181999999999995</c:v>
                </c:pt>
                <c:pt idx="113">
                  <c:v>0.52193999999999996</c:v>
                </c:pt>
                <c:pt idx="114">
                  <c:v>0.52203999999999995</c:v>
                </c:pt>
                <c:pt idx="115">
                  <c:v>0.52214000000000005</c:v>
                </c:pt>
                <c:pt idx="116">
                  <c:v>0.52224000000000004</c:v>
                </c:pt>
                <c:pt idx="117">
                  <c:v>0.52229999999999999</c:v>
                </c:pt>
                <c:pt idx="118">
                  <c:v>0.52239999999999998</c:v>
                </c:pt>
                <c:pt idx="119">
                  <c:v>0.52248000000000006</c:v>
                </c:pt>
                <c:pt idx="120">
                  <c:v>0.52256000000000002</c:v>
                </c:pt>
                <c:pt idx="121">
                  <c:v>0.52259999999999995</c:v>
                </c:pt>
                <c:pt idx="122">
                  <c:v>0.52268000000000003</c:v>
                </c:pt>
                <c:pt idx="123">
                  <c:v>0.52273999999999998</c:v>
                </c:pt>
                <c:pt idx="124">
                  <c:v>0.52278000000000002</c:v>
                </c:pt>
                <c:pt idx="125">
                  <c:v>0.52285999999999999</c:v>
                </c:pt>
                <c:pt idx="126">
                  <c:v>0.52290000000000003</c:v>
                </c:pt>
                <c:pt idx="127">
                  <c:v>0.52293999999999996</c:v>
                </c:pt>
                <c:pt idx="128">
                  <c:v>0.52300000000000002</c:v>
                </c:pt>
                <c:pt idx="129">
                  <c:v>0.52302000000000004</c:v>
                </c:pt>
                <c:pt idx="130">
                  <c:v>0.52305999999999997</c:v>
                </c:pt>
                <c:pt idx="131">
                  <c:v>0.52312000000000003</c:v>
                </c:pt>
                <c:pt idx="132">
                  <c:v>0.52314000000000005</c:v>
                </c:pt>
                <c:pt idx="133">
                  <c:v>0.52317999999999998</c:v>
                </c:pt>
                <c:pt idx="134">
                  <c:v>0.52322000000000002</c:v>
                </c:pt>
                <c:pt idx="135">
                  <c:v>0.52325999999999995</c:v>
                </c:pt>
                <c:pt idx="136">
                  <c:v>0.52329999999999999</c:v>
                </c:pt>
                <c:pt idx="137">
                  <c:v>0.52329999999999999</c:v>
                </c:pt>
                <c:pt idx="138">
                  <c:v>0.52334000000000003</c:v>
                </c:pt>
                <c:pt idx="139">
                  <c:v>0.52337999999999996</c:v>
                </c:pt>
                <c:pt idx="140">
                  <c:v>0.52339999999999998</c:v>
                </c:pt>
                <c:pt idx="141">
                  <c:v>0.52342</c:v>
                </c:pt>
                <c:pt idx="142">
                  <c:v>0.52346000000000004</c:v>
                </c:pt>
                <c:pt idx="143">
                  <c:v>0.52347999999999995</c:v>
                </c:pt>
                <c:pt idx="144">
                  <c:v>0.52347999999999995</c:v>
                </c:pt>
                <c:pt idx="145">
                  <c:v>0.52349999999999997</c:v>
                </c:pt>
                <c:pt idx="146">
                  <c:v>0.52351999999999999</c:v>
                </c:pt>
                <c:pt idx="147">
                  <c:v>0.52354000000000001</c:v>
                </c:pt>
                <c:pt idx="148">
                  <c:v>0.52356000000000003</c:v>
                </c:pt>
                <c:pt idx="149">
                  <c:v>0.52358000000000005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2E-4C9E-834D-3D1FFFF736AD}"/>
            </c:ext>
          </c:extLst>
        </c:ser>
        <c:ser>
          <c:idx val="1"/>
          <c:order val="1"/>
          <c:tx>
            <c:v>Restricciones a los 40 días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P50_40_25R1_R2!$AJ$14:$AJ$330</c:f>
              <c:numCache>
                <c:formatCode>0.000%</c:formatCode>
                <c:ptCount val="317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1.06E-3</c:v>
                </c:pt>
                <c:pt idx="8">
                  <c:v>1.34E-3</c:v>
                </c:pt>
                <c:pt idx="9">
                  <c:v>1.72E-3</c:v>
                </c:pt>
                <c:pt idx="10">
                  <c:v>2.2399999999999998E-3</c:v>
                </c:pt>
                <c:pt idx="11">
                  <c:v>2.8600000000000001E-3</c:v>
                </c:pt>
                <c:pt idx="12">
                  <c:v>3.64E-3</c:v>
                </c:pt>
                <c:pt idx="13">
                  <c:v>4.5799999999999999E-3</c:v>
                </c:pt>
                <c:pt idx="14">
                  <c:v>5.62E-3</c:v>
                </c:pt>
                <c:pt idx="15">
                  <c:v>6.7799999999999996E-3</c:v>
                </c:pt>
                <c:pt idx="16">
                  <c:v>8.0400000000000003E-3</c:v>
                </c:pt>
                <c:pt idx="17">
                  <c:v>9.4199999999999996E-3</c:v>
                </c:pt>
                <c:pt idx="18">
                  <c:v>1.09E-2</c:v>
                </c:pt>
                <c:pt idx="19">
                  <c:v>1.264E-2</c:v>
                </c:pt>
                <c:pt idx="20">
                  <c:v>1.47E-2</c:v>
                </c:pt>
                <c:pt idx="21">
                  <c:v>1.7080000000000001E-2</c:v>
                </c:pt>
                <c:pt idx="22">
                  <c:v>1.9879999999999998E-2</c:v>
                </c:pt>
                <c:pt idx="23">
                  <c:v>2.3259999999999999E-2</c:v>
                </c:pt>
                <c:pt idx="24">
                  <c:v>2.7179999999999999E-2</c:v>
                </c:pt>
                <c:pt idx="25">
                  <c:v>3.168E-2</c:v>
                </c:pt>
                <c:pt idx="26">
                  <c:v>3.6880000000000003E-2</c:v>
                </c:pt>
                <c:pt idx="27">
                  <c:v>4.2900000000000001E-2</c:v>
                </c:pt>
                <c:pt idx="28">
                  <c:v>4.9759999999999999E-2</c:v>
                </c:pt>
                <c:pt idx="29">
                  <c:v>5.738E-2</c:v>
                </c:pt>
                <c:pt idx="30">
                  <c:v>6.5960000000000005E-2</c:v>
                </c:pt>
                <c:pt idx="31">
                  <c:v>7.5480000000000005E-2</c:v>
                </c:pt>
                <c:pt idx="32">
                  <c:v>8.6180000000000007E-2</c:v>
                </c:pt>
                <c:pt idx="33">
                  <c:v>9.7659999999999997E-2</c:v>
                </c:pt>
                <c:pt idx="34">
                  <c:v>0.11015999999999999</c:v>
                </c:pt>
                <c:pt idx="35">
                  <c:v>0.12392</c:v>
                </c:pt>
                <c:pt idx="36">
                  <c:v>0.13861999999999999</c:v>
                </c:pt>
                <c:pt idx="37">
                  <c:v>0.15437999999999999</c:v>
                </c:pt>
                <c:pt idx="38">
                  <c:v>0.17113999999999999</c:v>
                </c:pt>
                <c:pt idx="39">
                  <c:v>0.18884000000000001</c:v>
                </c:pt>
                <c:pt idx="40">
                  <c:v>0.19978000000000001</c:v>
                </c:pt>
                <c:pt idx="41">
                  <c:v>0.21099999999999999</c:v>
                </c:pt>
                <c:pt idx="42">
                  <c:v>0.22262000000000001</c:v>
                </c:pt>
                <c:pt idx="43">
                  <c:v>0.23427999999999999</c:v>
                </c:pt>
                <c:pt idx="44">
                  <c:v>0.24551999999999999</c:v>
                </c:pt>
                <c:pt idx="45">
                  <c:v>0.25634000000000001</c:v>
                </c:pt>
                <c:pt idx="46">
                  <c:v>0.26644000000000001</c:v>
                </c:pt>
                <c:pt idx="47">
                  <c:v>0.27604000000000001</c:v>
                </c:pt>
                <c:pt idx="48">
                  <c:v>0.28483999999999998</c:v>
                </c:pt>
                <c:pt idx="49">
                  <c:v>0.29305999999999999</c:v>
                </c:pt>
                <c:pt idx="50">
                  <c:v>0.30059999999999998</c:v>
                </c:pt>
                <c:pt idx="51">
                  <c:v>0.30753999999999998</c:v>
                </c:pt>
                <c:pt idx="52">
                  <c:v>0.31402000000000002</c:v>
                </c:pt>
                <c:pt idx="53">
                  <c:v>0.31988</c:v>
                </c:pt>
                <c:pt idx="54">
                  <c:v>0.32544000000000001</c:v>
                </c:pt>
                <c:pt idx="55">
                  <c:v>0.33066000000000001</c:v>
                </c:pt>
                <c:pt idx="56">
                  <c:v>0.33560000000000001</c:v>
                </c:pt>
                <c:pt idx="57">
                  <c:v>0.3402</c:v>
                </c:pt>
                <c:pt idx="58">
                  <c:v>0.34454000000000001</c:v>
                </c:pt>
                <c:pt idx="59">
                  <c:v>0.34861999999999999</c:v>
                </c:pt>
                <c:pt idx="60">
                  <c:v>0.35246</c:v>
                </c:pt>
                <c:pt idx="61">
                  <c:v>0.35610000000000003</c:v>
                </c:pt>
                <c:pt idx="62">
                  <c:v>0.35958000000000001</c:v>
                </c:pt>
                <c:pt idx="63">
                  <c:v>0.3629</c:v>
                </c:pt>
                <c:pt idx="64">
                  <c:v>0.36599999999999999</c:v>
                </c:pt>
                <c:pt idx="65">
                  <c:v>0.36786000000000002</c:v>
                </c:pt>
                <c:pt idx="66">
                  <c:v>0.36953999999999998</c:v>
                </c:pt>
                <c:pt idx="67">
                  <c:v>0.37109999999999999</c:v>
                </c:pt>
                <c:pt idx="68">
                  <c:v>0.37253999999999998</c:v>
                </c:pt>
                <c:pt idx="69">
                  <c:v>0.37390000000000001</c:v>
                </c:pt>
                <c:pt idx="70">
                  <c:v>0.37509999999999999</c:v>
                </c:pt>
                <c:pt idx="71">
                  <c:v>0.37624000000000002</c:v>
                </c:pt>
                <c:pt idx="72">
                  <c:v>0.37725999999999998</c:v>
                </c:pt>
                <c:pt idx="73">
                  <c:v>0.37818000000000002</c:v>
                </c:pt>
                <c:pt idx="74">
                  <c:v>0.37907999999999997</c:v>
                </c:pt>
                <c:pt idx="75">
                  <c:v>0.37990000000000002</c:v>
                </c:pt>
                <c:pt idx="76">
                  <c:v>0.38059999999999999</c:v>
                </c:pt>
                <c:pt idx="77">
                  <c:v>0.38125999999999999</c:v>
                </c:pt>
                <c:pt idx="78">
                  <c:v>0.38188</c:v>
                </c:pt>
                <c:pt idx="79">
                  <c:v>0.38240000000000002</c:v>
                </c:pt>
                <c:pt idx="80">
                  <c:v>0.38288</c:v>
                </c:pt>
                <c:pt idx="81">
                  <c:v>0.38334000000000001</c:v>
                </c:pt>
                <c:pt idx="82">
                  <c:v>0.38375999999999999</c:v>
                </c:pt>
                <c:pt idx="83">
                  <c:v>0.38418000000000002</c:v>
                </c:pt>
                <c:pt idx="84">
                  <c:v>0.38451999999999997</c:v>
                </c:pt>
                <c:pt idx="85">
                  <c:v>0.38484000000000002</c:v>
                </c:pt>
                <c:pt idx="86">
                  <c:v>0.38513999999999998</c:v>
                </c:pt>
                <c:pt idx="87">
                  <c:v>0.38541999999999998</c:v>
                </c:pt>
                <c:pt idx="88">
                  <c:v>0.38563999999999998</c:v>
                </c:pt>
                <c:pt idx="89">
                  <c:v>0.38585999999999998</c:v>
                </c:pt>
                <c:pt idx="90">
                  <c:v>0.38607999999999998</c:v>
                </c:pt>
                <c:pt idx="91">
                  <c:v>0.38625999999999999</c:v>
                </c:pt>
                <c:pt idx="92">
                  <c:v>0.38644000000000001</c:v>
                </c:pt>
                <c:pt idx="93">
                  <c:v>0.38657999999999998</c:v>
                </c:pt>
                <c:pt idx="94">
                  <c:v>0.38672000000000001</c:v>
                </c:pt>
                <c:pt idx="95">
                  <c:v>0.38684000000000002</c:v>
                </c:pt>
                <c:pt idx="96">
                  <c:v>0.38694000000000001</c:v>
                </c:pt>
                <c:pt idx="97">
                  <c:v>0.38704</c:v>
                </c:pt>
                <c:pt idx="98">
                  <c:v>0.3871</c:v>
                </c:pt>
                <c:pt idx="99">
                  <c:v>0.38719999999999999</c:v>
                </c:pt>
                <c:pt idx="100">
                  <c:v>0.38728000000000001</c:v>
                </c:pt>
                <c:pt idx="101">
                  <c:v>0.38734000000000002</c:v>
                </c:pt>
                <c:pt idx="102">
                  <c:v>0.38741999999999999</c:v>
                </c:pt>
                <c:pt idx="103">
                  <c:v>0.38747999999999999</c:v>
                </c:pt>
                <c:pt idx="104">
                  <c:v>0.38756000000000002</c:v>
                </c:pt>
                <c:pt idx="105">
                  <c:v>0.3876</c:v>
                </c:pt>
                <c:pt idx="106">
                  <c:v>0.38766</c:v>
                </c:pt>
                <c:pt idx="107">
                  <c:v>0.38769999999999999</c:v>
                </c:pt>
                <c:pt idx="108">
                  <c:v>0.38772000000000001</c:v>
                </c:pt>
                <c:pt idx="109">
                  <c:v>0.38775999999999999</c:v>
                </c:pt>
                <c:pt idx="110">
                  <c:v>0.38779999999999998</c:v>
                </c:pt>
                <c:pt idx="111">
                  <c:v>0.38779999999999998</c:v>
                </c:pt>
                <c:pt idx="112">
                  <c:v>0.38785999999999998</c:v>
                </c:pt>
                <c:pt idx="113">
                  <c:v>0.38785999999999998</c:v>
                </c:pt>
                <c:pt idx="114">
                  <c:v>0.38788</c:v>
                </c:pt>
                <c:pt idx="115">
                  <c:v>0.38790000000000002</c:v>
                </c:pt>
                <c:pt idx="116">
                  <c:v>0.38794000000000001</c:v>
                </c:pt>
                <c:pt idx="117">
                  <c:v>0.38796000000000003</c:v>
                </c:pt>
                <c:pt idx="118">
                  <c:v>0.38794000000000001</c:v>
                </c:pt>
                <c:pt idx="119">
                  <c:v>0.38797999999999999</c:v>
                </c:pt>
                <c:pt idx="120">
                  <c:v>0.38800000000000001</c:v>
                </c:pt>
                <c:pt idx="121">
                  <c:v>0.38800000000000001</c:v>
                </c:pt>
                <c:pt idx="122">
                  <c:v>0.38801999999999998</c:v>
                </c:pt>
                <c:pt idx="123">
                  <c:v>0.38801999999999998</c:v>
                </c:pt>
                <c:pt idx="124">
                  <c:v>0.38801999999999998</c:v>
                </c:pt>
                <c:pt idx="125">
                  <c:v>0.38804</c:v>
                </c:pt>
                <c:pt idx="126">
                  <c:v>0.38806000000000002</c:v>
                </c:pt>
                <c:pt idx="127">
                  <c:v>0.38806000000000002</c:v>
                </c:pt>
                <c:pt idx="128">
                  <c:v>0.38804</c:v>
                </c:pt>
                <c:pt idx="129">
                  <c:v>0.38806000000000002</c:v>
                </c:pt>
                <c:pt idx="130">
                  <c:v>0.38807999999999998</c:v>
                </c:pt>
                <c:pt idx="131">
                  <c:v>0.38807999999999998</c:v>
                </c:pt>
                <c:pt idx="132">
                  <c:v>0.38807999999999998</c:v>
                </c:pt>
                <c:pt idx="133">
                  <c:v>0.38807999999999998</c:v>
                </c:pt>
                <c:pt idx="134">
                  <c:v>0.3881</c:v>
                </c:pt>
                <c:pt idx="135">
                  <c:v>0.3881</c:v>
                </c:pt>
                <c:pt idx="136">
                  <c:v>0.3881</c:v>
                </c:pt>
                <c:pt idx="137">
                  <c:v>0.3881</c:v>
                </c:pt>
                <c:pt idx="138">
                  <c:v>0.38812000000000002</c:v>
                </c:pt>
                <c:pt idx="139">
                  <c:v>0.38812000000000002</c:v>
                </c:pt>
                <c:pt idx="140">
                  <c:v>0.38812000000000002</c:v>
                </c:pt>
                <c:pt idx="141">
                  <c:v>0.38812000000000002</c:v>
                </c:pt>
                <c:pt idx="142">
                  <c:v>0.38812000000000002</c:v>
                </c:pt>
                <c:pt idx="143">
                  <c:v>0.38812000000000002</c:v>
                </c:pt>
                <c:pt idx="144">
                  <c:v>0.3881</c:v>
                </c:pt>
                <c:pt idx="145">
                  <c:v>0.3881</c:v>
                </c:pt>
                <c:pt idx="146">
                  <c:v>0.38763999999999998</c:v>
                </c:pt>
                <c:pt idx="147">
                  <c:v>0.38762000000000002</c:v>
                </c:pt>
                <c:pt idx="148">
                  <c:v>0.38766</c:v>
                </c:pt>
                <c:pt idx="149">
                  <c:v>0.38763999999999998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92E-4C9E-834D-3D1FFFF736AD}"/>
            </c:ext>
          </c:extLst>
        </c:ser>
        <c:ser>
          <c:idx val="0"/>
          <c:order val="2"/>
          <c:tx>
            <c:v>Restriciones a los 30 días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P50_30_25R1_R2!$AJ$14:$AJ$330</c:f>
              <c:numCache>
                <c:formatCode>0.000%</c:formatCode>
                <c:ptCount val="317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1.06E-3</c:v>
                </c:pt>
                <c:pt idx="8">
                  <c:v>1.34E-3</c:v>
                </c:pt>
                <c:pt idx="9">
                  <c:v>1.72E-3</c:v>
                </c:pt>
                <c:pt idx="10">
                  <c:v>2.2399999999999998E-3</c:v>
                </c:pt>
                <c:pt idx="11">
                  <c:v>2.8600000000000001E-3</c:v>
                </c:pt>
                <c:pt idx="12">
                  <c:v>3.64E-3</c:v>
                </c:pt>
                <c:pt idx="13">
                  <c:v>4.5799999999999999E-3</c:v>
                </c:pt>
                <c:pt idx="14">
                  <c:v>5.62E-3</c:v>
                </c:pt>
                <c:pt idx="15">
                  <c:v>6.7799999999999996E-3</c:v>
                </c:pt>
                <c:pt idx="16">
                  <c:v>8.0400000000000003E-3</c:v>
                </c:pt>
                <c:pt idx="17">
                  <c:v>9.4199999999999996E-3</c:v>
                </c:pt>
                <c:pt idx="18">
                  <c:v>1.09E-2</c:v>
                </c:pt>
                <c:pt idx="19">
                  <c:v>1.264E-2</c:v>
                </c:pt>
                <c:pt idx="20">
                  <c:v>1.47E-2</c:v>
                </c:pt>
                <c:pt idx="21">
                  <c:v>1.7080000000000001E-2</c:v>
                </c:pt>
                <c:pt idx="22">
                  <c:v>1.9879999999999998E-2</c:v>
                </c:pt>
                <c:pt idx="23">
                  <c:v>2.3259999999999999E-2</c:v>
                </c:pt>
                <c:pt idx="24">
                  <c:v>2.7179999999999999E-2</c:v>
                </c:pt>
                <c:pt idx="25">
                  <c:v>3.168E-2</c:v>
                </c:pt>
                <c:pt idx="26">
                  <c:v>3.6880000000000003E-2</c:v>
                </c:pt>
                <c:pt idx="27">
                  <c:v>4.2900000000000001E-2</c:v>
                </c:pt>
                <c:pt idx="28">
                  <c:v>4.9759999999999999E-2</c:v>
                </c:pt>
                <c:pt idx="29">
                  <c:v>5.738E-2</c:v>
                </c:pt>
                <c:pt idx="30">
                  <c:v>6.2300000000000001E-2</c:v>
                </c:pt>
                <c:pt idx="31">
                  <c:v>6.7680000000000004E-2</c:v>
                </c:pt>
                <c:pt idx="32">
                  <c:v>7.3760000000000006E-2</c:v>
                </c:pt>
                <c:pt idx="33">
                  <c:v>8.0199999999999994E-2</c:v>
                </c:pt>
                <c:pt idx="34">
                  <c:v>8.7139999999999995E-2</c:v>
                </c:pt>
                <c:pt idx="35">
                  <c:v>9.4560000000000005E-2</c:v>
                </c:pt>
                <c:pt idx="36">
                  <c:v>0.10248</c:v>
                </c:pt>
                <c:pt idx="37">
                  <c:v>0.11070000000000001</c:v>
                </c:pt>
                <c:pt idx="38">
                  <c:v>0.11944</c:v>
                </c:pt>
                <c:pt idx="39">
                  <c:v>0.12837999999999999</c:v>
                </c:pt>
                <c:pt idx="40">
                  <c:v>0.13739999999999999</c:v>
                </c:pt>
                <c:pt idx="41">
                  <c:v>0.14654</c:v>
                </c:pt>
                <c:pt idx="42">
                  <c:v>0.15581999999999999</c:v>
                </c:pt>
                <c:pt idx="43">
                  <c:v>0.16502</c:v>
                </c:pt>
                <c:pt idx="44">
                  <c:v>0.17408000000000001</c:v>
                </c:pt>
                <c:pt idx="45">
                  <c:v>0.18274000000000001</c:v>
                </c:pt>
                <c:pt idx="46">
                  <c:v>0.19108</c:v>
                </c:pt>
                <c:pt idx="47">
                  <c:v>0.19922000000000001</c:v>
                </c:pt>
                <c:pt idx="48">
                  <c:v>0.20704</c:v>
                </c:pt>
                <c:pt idx="49">
                  <c:v>0.21437999999999999</c:v>
                </c:pt>
                <c:pt idx="50">
                  <c:v>0.22156000000000001</c:v>
                </c:pt>
                <c:pt idx="51">
                  <c:v>0.22824</c:v>
                </c:pt>
                <c:pt idx="52">
                  <c:v>0.23454</c:v>
                </c:pt>
                <c:pt idx="53">
                  <c:v>0.24043999999999999</c:v>
                </c:pt>
                <c:pt idx="54">
                  <c:v>0.24607999999999999</c:v>
                </c:pt>
                <c:pt idx="55">
                  <c:v>0.24928</c:v>
                </c:pt>
                <c:pt idx="56">
                  <c:v>0.25237999999999999</c:v>
                </c:pt>
                <c:pt idx="57">
                  <c:v>0.25538</c:v>
                </c:pt>
                <c:pt idx="58">
                  <c:v>0.25813999999999998</c:v>
                </c:pt>
                <c:pt idx="59">
                  <c:v>0.26068000000000002</c:v>
                </c:pt>
                <c:pt idx="60">
                  <c:v>0.26304</c:v>
                </c:pt>
                <c:pt idx="61">
                  <c:v>0.26528000000000002</c:v>
                </c:pt>
                <c:pt idx="62">
                  <c:v>0.26740000000000003</c:v>
                </c:pt>
                <c:pt idx="63">
                  <c:v>0.26938000000000001</c:v>
                </c:pt>
                <c:pt idx="64">
                  <c:v>0.27123999999999998</c:v>
                </c:pt>
                <c:pt idx="65">
                  <c:v>0.27295999999999998</c:v>
                </c:pt>
                <c:pt idx="66">
                  <c:v>0.27467999999999998</c:v>
                </c:pt>
                <c:pt idx="67">
                  <c:v>0.27623999999999999</c:v>
                </c:pt>
                <c:pt idx="68">
                  <c:v>0.2777</c:v>
                </c:pt>
                <c:pt idx="69">
                  <c:v>0.27907999999999999</c:v>
                </c:pt>
                <c:pt idx="70">
                  <c:v>0.28033999999999998</c:v>
                </c:pt>
                <c:pt idx="71">
                  <c:v>0.28145999999999999</c:v>
                </c:pt>
                <c:pt idx="72">
                  <c:v>0.28260000000000002</c:v>
                </c:pt>
                <c:pt idx="73">
                  <c:v>0.28360000000000002</c:v>
                </c:pt>
                <c:pt idx="74">
                  <c:v>0.28452</c:v>
                </c:pt>
                <c:pt idx="75">
                  <c:v>0.28533999999999998</c:v>
                </c:pt>
                <c:pt idx="76">
                  <c:v>0.28610000000000002</c:v>
                </c:pt>
                <c:pt idx="77">
                  <c:v>0.28677999999999998</c:v>
                </c:pt>
                <c:pt idx="78">
                  <c:v>0.28739999999999999</c:v>
                </c:pt>
                <c:pt idx="79">
                  <c:v>0.28798000000000001</c:v>
                </c:pt>
                <c:pt idx="80">
                  <c:v>0.28849999999999998</c:v>
                </c:pt>
                <c:pt idx="81">
                  <c:v>0.28899999999999998</c:v>
                </c:pt>
                <c:pt idx="82">
                  <c:v>0.28942000000000001</c:v>
                </c:pt>
                <c:pt idx="83">
                  <c:v>0.2898</c:v>
                </c:pt>
                <c:pt idx="84">
                  <c:v>0.29017999999999999</c:v>
                </c:pt>
                <c:pt idx="85">
                  <c:v>0.29049999999999998</c:v>
                </c:pt>
                <c:pt idx="86">
                  <c:v>0.29077999999999998</c:v>
                </c:pt>
                <c:pt idx="87">
                  <c:v>0.29104000000000002</c:v>
                </c:pt>
                <c:pt idx="88">
                  <c:v>0.29127999999999998</c:v>
                </c:pt>
                <c:pt idx="89">
                  <c:v>0.29148000000000002</c:v>
                </c:pt>
                <c:pt idx="90">
                  <c:v>0.29167999999999999</c:v>
                </c:pt>
                <c:pt idx="91">
                  <c:v>0.29189999999999999</c:v>
                </c:pt>
                <c:pt idx="92">
                  <c:v>0.29208000000000001</c:v>
                </c:pt>
                <c:pt idx="93">
                  <c:v>0.29226000000000002</c:v>
                </c:pt>
                <c:pt idx="94">
                  <c:v>0.29242000000000001</c:v>
                </c:pt>
                <c:pt idx="95">
                  <c:v>0.29255999999999999</c:v>
                </c:pt>
                <c:pt idx="96">
                  <c:v>0.29265999999999998</c:v>
                </c:pt>
                <c:pt idx="97">
                  <c:v>0.2928</c:v>
                </c:pt>
                <c:pt idx="98">
                  <c:v>0.29289999999999999</c:v>
                </c:pt>
                <c:pt idx="99">
                  <c:v>0.29302</c:v>
                </c:pt>
                <c:pt idx="100">
                  <c:v>0.29311999999999999</c:v>
                </c:pt>
                <c:pt idx="101">
                  <c:v>0.29320000000000002</c:v>
                </c:pt>
                <c:pt idx="102">
                  <c:v>0.29330000000000001</c:v>
                </c:pt>
                <c:pt idx="103">
                  <c:v>0.29337999999999997</c:v>
                </c:pt>
                <c:pt idx="104">
                  <c:v>0.29343999999999998</c:v>
                </c:pt>
                <c:pt idx="105">
                  <c:v>0.29348000000000002</c:v>
                </c:pt>
                <c:pt idx="106">
                  <c:v>0.29352</c:v>
                </c:pt>
                <c:pt idx="107">
                  <c:v>0.29360000000000003</c:v>
                </c:pt>
                <c:pt idx="108">
                  <c:v>0.29365999999999998</c:v>
                </c:pt>
                <c:pt idx="109">
                  <c:v>0.29368</c:v>
                </c:pt>
                <c:pt idx="110">
                  <c:v>0.29371999999999998</c:v>
                </c:pt>
                <c:pt idx="111">
                  <c:v>0.29376000000000002</c:v>
                </c:pt>
                <c:pt idx="112">
                  <c:v>0.29380000000000001</c:v>
                </c:pt>
                <c:pt idx="113">
                  <c:v>0.29382000000000003</c:v>
                </c:pt>
                <c:pt idx="114">
                  <c:v>0.29383999999999999</c:v>
                </c:pt>
                <c:pt idx="115">
                  <c:v>0.29389999999999999</c:v>
                </c:pt>
                <c:pt idx="116">
                  <c:v>0.29389999999999999</c:v>
                </c:pt>
                <c:pt idx="117">
                  <c:v>0.29392000000000001</c:v>
                </c:pt>
                <c:pt idx="118">
                  <c:v>0.29396</c:v>
                </c:pt>
                <c:pt idx="119">
                  <c:v>0.29398000000000002</c:v>
                </c:pt>
                <c:pt idx="120">
                  <c:v>0.29399999999999998</c:v>
                </c:pt>
                <c:pt idx="121">
                  <c:v>0.29399999999999998</c:v>
                </c:pt>
                <c:pt idx="122">
                  <c:v>0.29404000000000002</c:v>
                </c:pt>
                <c:pt idx="123">
                  <c:v>0.29404000000000002</c:v>
                </c:pt>
                <c:pt idx="124">
                  <c:v>0.29404000000000002</c:v>
                </c:pt>
                <c:pt idx="125">
                  <c:v>0.29408000000000001</c:v>
                </c:pt>
                <c:pt idx="126">
                  <c:v>0.29408000000000001</c:v>
                </c:pt>
                <c:pt idx="127">
                  <c:v>0.29409999999999997</c:v>
                </c:pt>
                <c:pt idx="128">
                  <c:v>0.29409999999999997</c:v>
                </c:pt>
                <c:pt idx="129">
                  <c:v>0.29411999999999999</c:v>
                </c:pt>
                <c:pt idx="130">
                  <c:v>0.29411999999999999</c:v>
                </c:pt>
                <c:pt idx="131">
                  <c:v>0.29411999999999999</c:v>
                </c:pt>
                <c:pt idx="132">
                  <c:v>0.29414000000000001</c:v>
                </c:pt>
                <c:pt idx="133">
                  <c:v>0.29415999999999998</c:v>
                </c:pt>
                <c:pt idx="134">
                  <c:v>0.29415999999999998</c:v>
                </c:pt>
                <c:pt idx="135">
                  <c:v>0.29415999999999998</c:v>
                </c:pt>
                <c:pt idx="136">
                  <c:v>0.29415999999999998</c:v>
                </c:pt>
                <c:pt idx="137">
                  <c:v>0.29414000000000001</c:v>
                </c:pt>
                <c:pt idx="138">
                  <c:v>0.29415999999999998</c:v>
                </c:pt>
                <c:pt idx="139">
                  <c:v>0.29414000000000001</c:v>
                </c:pt>
                <c:pt idx="140">
                  <c:v>0.29415999999999998</c:v>
                </c:pt>
                <c:pt idx="141">
                  <c:v>0.29415999999999998</c:v>
                </c:pt>
                <c:pt idx="142">
                  <c:v>0.29418</c:v>
                </c:pt>
                <c:pt idx="143">
                  <c:v>0.29418</c:v>
                </c:pt>
                <c:pt idx="144">
                  <c:v>0.29418</c:v>
                </c:pt>
                <c:pt idx="145">
                  <c:v>0.29418</c:v>
                </c:pt>
                <c:pt idx="146">
                  <c:v>0.29418</c:v>
                </c:pt>
                <c:pt idx="147">
                  <c:v>0.29420000000000002</c:v>
                </c:pt>
                <c:pt idx="148">
                  <c:v>0.29418</c:v>
                </c:pt>
                <c:pt idx="149">
                  <c:v>0.29418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92E-4C9E-834D-3D1FFFF73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Enfermos. Población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Sin restricciones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'P50'!$AN$14:$AN$373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8.0000000000000007E-5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3.8000000000000002E-4</c:v>
                </c:pt>
                <c:pt idx="14">
                  <c:v>5.8E-4</c:v>
                </c:pt>
                <c:pt idx="15">
                  <c:v>7.3999999999999999E-4</c:v>
                </c:pt>
                <c:pt idx="16">
                  <c:v>9.2000000000000003E-4</c:v>
                </c:pt>
                <c:pt idx="17">
                  <c:v>1.16E-3</c:v>
                </c:pt>
                <c:pt idx="18">
                  <c:v>1.42E-3</c:v>
                </c:pt>
                <c:pt idx="19">
                  <c:v>1.7600000000000001E-3</c:v>
                </c:pt>
                <c:pt idx="20">
                  <c:v>2.16E-3</c:v>
                </c:pt>
                <c:pt idx="21">
                  <c:v>2.66E-3</c:v>
                </c:pt>
                <c:pt idx="22">
                  <c:v>3.2599999999999999E-3</c:v>
                </c:pt>
                <c:pt idx="23">
                  <c:v>3.9399999999999999E-3</c:v>
                </c:pt>
                <c:pt idx="24">
                  <c:v>4.7800000000000004E-3</c:v>
                </c:pt>
                <c:pt idx="25">
                  <c:v>5.7999999999999996E-3</c:v>
                </c:pt>
                <c:pt idx="26">
                  <c:v>6.8799999999999998E-3</c:v>
                </c:pt>
                <c:pt idx="27">
                  <c:v>8.2199999999999999E-3</c:v>
                </c:pt>
                <c:pt idx="28">
                  <c:v>9.6799999999999994E-3</c:v>
                </c:pt>
                <c:pt idx="29">
                  <c:v>1.132E-2</c:v>
                </c:pt>
                <c:pt idx="30">
                  <c:v>1.3180000000000001E-2</c:v>
                </c:pt>
                <c:pt idx="31">
                  <c:v>1.532E-2</c:v>
                </c:pt>
                <c:pt idx="32">
                  <c:v>1.7680000000000001E-2</c:v>
                </c:pt>
                <c:pt idx="33">
                  <c:v>2.0400000000000001E-2</c:v>
                </c:pt>
                <c:pt idx="34">
                  <c:v>2.3279999999999999E-2</c:v>
                </c:pt>
                <c:pt idx="35">
                  <c:v>2.6419999999999999E-2</c:v>
                </c:pt>
                <c:pt idx="36">
                  <c:v>2.9860000000000001E-2</c:v>
                </c:pt>
                <c:pt idx="37">
                  <c:v>3.3619999999999997E-2</c:v>
                </c:pt>
                <c:pt idx="38">
                  <c:v>3.7679999999999998E-2</c:v>
                </c:pt>
                <c:pt idx="39">
                  <c:v>4.2040000000000001E-2</c:v>
                </c:pt>
                <c:pt idx="40">
                  <c:v>4.6679999999999999E-2</c:v>
                </c:pt>
                <c:pt idx="41">
                  <c:v>5.1720000000000002E-2</c:v>
                </c:pt>
                <c:pt idx="42">
                  <c:v>5.722E-2</c:v>
                </c:pt>
                <c:pt idx="43">
                  <c:v>6.3020000000000007E-2</c:v>
                </c:pt>
                <c:pt idx="44">
                  <c:v>6.9120000000000001E-2</c:v>
                </c:pt>
                <c:pt idx="45">
                  <c:v>7.5560000000000002E-2</c:v>
                </c:pt>
                <c:pt idx="46">
                  <c:v>8.2199999999999995E-2</c:v>
                </c:pt>
                <c:pt idx="47">
                  <c:v>8.9020000000000002E-2</c:v>
                </c:pt>
                <c:pt idx="48">
                  <c:v>9.6000000000000002E-2</c:v>
                </c:pt>
                <c:pt idx="49">
                  <c:v>0.10284</c:v>
                </c:pt>
                <c:pt idx="50">
                  <c:v>0.10928</c:v>
                </c:pt>
                <c:pt idx="51">
                  <c:v>0.11536</c:v>
                </c:pt>
                <c:pt idx="52">
                  <c:v>0.12094000000000001</c:v>
                </c:pt>
                <c:pt idx="53">
                  <c:v>0.12615999999999999</c:v>
                </c:pt>
                <c:pt idx="54">
                  <c:v>0.1305</c:v>
                </c:pt>
                <c:pt idx="55">
                  <c:v>0.13403999999999999</c:v>
                </c:pt>
                <c:pt idx="56">
                  <c:v>0.13686000000000001</c:v>
                </c:pt>
                <c:pt idx="57">
                  <c:v>0.13888</c:v>
                </c:pt>
                <c:pt idx="58">
                  <c:v>0.14008000000000001</c:v>
                </c:pt>
                <c:pt idx="59">
                  <c:v>0.14032</c:v>
                </c:pt>
                <c:pt idx="60">
                  <c:v>0.14000000000000001</c:v>
                </c:pt>
                <c:pt idx="61">
                  <c:v>0.13886000000000001</c:v>
                </c:pt>
                <c:pt idx="62">
                  <c:v>0.1371</c:v>
                </c:pt>
                <c:pt idx="63">
                  <c:v>0.13469999999999999</c:v>
                </c:pt>
                <c:pt idx="64">
                  <c:v>0.13186</c:v>
                </c:pt>
                <c:pt idx="65">
                  <c:v>0.12842000000000001</c:v>
                </c:pt>
                <c:pt idx="66">
                  <c:v>0.12447999999999999</c:v>
                </c:pt>
                <c:pt idx="67">
                  <c:v>0.1203</c:v>
                </c:pt>
                <c:pt idx="68">
                  <c:v>0.11572</c:v>
                </c:pt>
                <c:pt idx="69">
                  <c:v>0.11072</c:v>
                </c:pt>
                <c:pt idx="70">
                  <c:v>0.10557999999999999</c:v>
                </c:pt>
                <c:pt idx="71">
                  <c:v>0.1002</c:v>
                </c:pt>
                <c:pt idx="72">
                  <c:v>9.4700000000000006E-2</c:v>
                </c:pt>
                <c:pt idx="73">
                  <c:v>8.9300000000000004E-2</c:v>
                </c:pt>
                <c:pt idx="74">
                  <c:v>8.4040000000000004E-2</c:v>
                </c:pt>
                <c:pt idx="75">
                  <c:v>7.868E-2</c:v>
                </c:pt>
                <c:pt idx="76">
                  <c:v>7.3700000000000002E-2</c:v>
                </c:pt>
                <c:pt idx="77">
                  <c:v>6.88E-2</c:v>
                </c:pt>
                <c:pt idx="78">
                  <c:v>6.4199999999999993E-2</c:v>
                </c:pt>
                <c:pt idx="79">
                  <c:v>0.06</c:v>
                </c:pt>
                <c:pt idx="80">
                  <c:v>5.5960000000000003E-2</c:v>
                </c:pt>
                <c:pt idx="81">
                  <c:v>5.2139999999999999E-2</c:v>
                </c:pt>
                <c:pt idx="82">
                  <c:v>4.8439999999999997E-2</c:v>
                </c:pt>
                <c:pt idx="83">
                  <c:v>4.4999999999999998E-2</c:v>
                </c:pt>
                <c:pt idx="84">
                  <c:v>4.1840000000000002E-2</c:v>
                </c:pt>
                <c:pt idx="85">
                  <c:v>3.884E-2</c:v>
                </c:pt>
                <c:pt idx="86">
                  <c:v>3.5979999999999998E-2</c:v>
                </c:pt>
                <c:pt idx="87">
                  <c:v>3.3419999999999998E-2</c:v>
                </c:pt>
                <c:pt idx="88">
                  <c:v>3.1019999999999999E-2</c:v>
                </c:pt>
                <c:pt idx="89">
                  <c:v>2.8740000000000002E-2</c:v>
                </c:pt>
                <c:pt idx="90">
                  <c:v>2.6599999999999999E-2</c:v>
                </c:pt>
                <c:pt idx="91">
                  <c:v>2.4539999999999999E-2</c:v>
                </c:pt>
                <c:pt idx="92">
                  <c:v>2.2679999999999999E-2</c:v>
                </c:pt>
                <c:pt idx="93">
                  <c:v>2.094E-2</c:v>
                </c:pt>
                <c:pt idx="94">
                  <c:v>1.9380000000000001E-2</c:v>
                </c:pt>
                <c:pt idx="95">
                  <c:v>1.7780000000000001E-2</c:v>
                </c:pt>
                <c:pt idx="96">
                  <c:v>1.6400000000000001E-2</c:v>
                </c:pt>
                <c:pt idx="97">
                  <c:v>1.512E-2</c:v>
                </c:pt>
                <c:pt idx="98">
                  <c:v>1.3939999999999999E-2</c:v>
                </c:pt>
                <c:pt idx="99">
                  <c:v>1.2840000000000001E-2</c:v>
                </c:pt>
                <c:pt idx="100">
                  <c:v>1.1780000000000001E-2</c:v>
                </c:pt>
                <c:pt idx="101">
                  <c:v>1.078E-2</c:v>
                </c:pt>
                <c:pt idx="102">
                  <c:v>9.92E-3</c:v>
                </c:pt>
                <c:pt idx="103">
                  <c:v>9.1199999999999996E-3</c:v>
                </c:pt>
                <c:pt idx="104">
                  <c:v>8.3800000000000003E-3</c:v>
                </c:pt>
                <c:pt idx="105">
                  <c:v>7.7799999999999996E-3</c:v>
                </c:pt>
                <c:pt idx="106">
                  <c:v>7.2199999999999999E-3</c:v>
                </c:pt>
                <c:pt idx="107">
                  <c:v>6.6600000000000001E-3</c:v>
                </c:pt>
                <c:pt idx="108">
                  <c:v>6.1599999999999997E-3</c:v>
                </c:pt>
                <c:pt idx="109">
                  <c:v>5.6800000000000002E-3</c:v>
                </c:pt>
                <c:pt idx="110">
                  <c:v>5.2599999999999999E-3</c:v>
                </c:pt>
                <c:pt idx="111">
                  <c:v>4.8799999999999998E-3</c:v>
                </c:pt>
                <c:pt idx="112">
                  <c:v>4.5199999999999997E-3</c:v>
                </c:pt>
                <c:pt idx="113">
                  <c:v>4.1799999999999997E-3</c:v>
                </c:pt>
                <c:pt idx="114">
                  <c:v>3.8800000000000002E-3</c:v>
                </c:pt>
                <c:pt idx="115">
                  <c:v>3.5999999999999999E-3</c:v>
                </c:pt>
                <c:pt idx="116">
                  <c:v>3.32E-3</c:v>
                </c:pt>
                <c:pt idx="117">
                  <c:v>3.0599999999999998E-3</c:v>
                </c:pt>
                <c:pt idx="118">
                  <c:v>2.8400000000000001E-3</c:v>
                </c:pt>
                <c:pt idx="119">
                  <c:v>2.6199999999999999E-3</c:v>
                </c:pt>
                <c:pt idx="120">
                  <c:v>2.4199999999999998E-3</c:v>
                </c:pt>
                <c:pt idx="121">
                  <c:v>2.2399999999999998E-3</c:v>
                </c:pt>
                <c:pt idx="122">
                  <c:v>2.0600000000000002E-3</c:v>
                </c:pt>
                <c:pt idx="123">
                  <c:v>1.92E-3</c:v>
                </c:pt>
                <c:pt idx="124">
                  <c:v>1.7799999999999999E-3</c:v>
                </c:pt>
                <c:pt idx="125">
                  <c:v>1.66E-3</c:v>
                </c:pt>
                <c:pt idx="126">
                  <c:v>1.5200000000000001E-3</c:v>
                </c:pt>
                <c:pt idx="127">
                  <c:v>1.42E-3</c:v>
                </c:pt>
                <c:pt idx="128">
                  <c:v>1.32E-3</c:v>
                </c:pt>
                <c:pt idx="129">
                  <c:v>1.24E-3</c:v>
                </c:pt>
                <c:pt idx="130">
                  <c:v>1.16E-3</c:v>
                </c:pt>
                <c:pt idx="131">
                  <c:v>1.06E-3</c:v>
                </c:pt>
                <c:pt idx="132">
                  <c:v>1E-3</c:v>
                </c:pt>
                <c:pt idx="133">
                  <c:v>9.2000000000000003E-4</c:v>
                </c:pt>
                <c:pt idx="134">
                  <c:v>8.8000000000000003E-4</c:v>
                </c:pt>
                <c:pt idx="135">
                  <c:v>8.0000000000000004E-4</c:v>
                </c:pt>
                <c:pt idx="136">
                  <c:v>7.6000000000000004E-4</c:v>
                </c:pt>
                <c:pt idx="137">
                  <c:v>6.9999999999999999E-4</c:v>
                </c:pt>
                <c:pt idx="138">
                  <c:v>6.6E-4</c:v>
                </c:pt>
                <c:pt idx="139">
                  <c:v>6.2E-4</c:v>
                </c:pt>
                <c:pt idx="140">
                  <c:v>5.8E-4</c:v>
                </c:pt>
                <c:pt idx="141">
                  <c:v>5.5999999999999995E-4</c:v>
                </c:pt>
                <c:pt idx="142">
                  <c:v>5.1999999999999995E-4</c:v>
                </c:pt>
                <c:pt idx="143">
                  <c:v>4.8000000000000001E-4</c:v>
                </c:pt>
                <c:pt idx="144">
                  <c:v>4.6000000000000001E-4</c:v>
                </c:pt>
                <c:pt idx="145">
                  <c:v>4.2000000000000002E-4</c:v>
                </c:pt>
                <c:pt idx="146">
                  <c:v>3.8000000000000002E-4</c:v>
                </c:pt>
                <c:pt idx="147">
                  <c:v>3.6000000000000002E-4</c:v>
                </c:pt>
                <c:pt idx="148">
                  <c:v>3.4000000000000002E-4</c:v>
                </c:pt>
                <c:pt idx="149">
                  <c:v>3.4000000000000002E-4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88D-4C9E-AFCD-AE92AFD3AE67}"/>
            </c:ext>
          </c:extLst>
        </c:ser>
        <c:ser>
          <c:idx val="1"/>
          <c:order val="1"/>
          <c:tx>
            <c:v>Restricciones a los 40 días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P50_40_25R1_R2!$AN$14:$AN$330</c:f>
              <c:numCache>
                <c:formatCode>0.000%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1E-4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3.8000000000000002E-4</c:v>
                </c:pt>
                <c:pt idx="14">
                  <c:v>5.5999999999999995E-4</c:v>
                </c:pt>
                <c:pt idx="15">
                  <c:v>7.2000000000000005E-4</c:v>
                </c:pt>
                <c:pt idx="16">
                  <c:v>8.8000000000000003E-4</c:v>
                </c:pt>
                <c:pt idx="17">
                  <c:v>1.1199999999999999E-3</c:v>
                </c:pt>
                <c:pt idx="18">
                  <c:v>1.4E-3</c:v>
                </c:pt>
                <c:pt idx="19">
                  <c:v>1.7799999999999999E-3</c:v>
                </c:pt>
                <c:pt idx="20">
                  <c:v>2.2399999999999998E-3</c:v>
                </c:pt>
                <c:pt idx="21">
                  <c:v>2.7399999999999998E-3</c:v>
                </c:pt>
                <c:pt idx="22">
                  <c:v>3.32E-3</c:v>
                </c:pt>
                <c:pt idx="23">
                  <c:v>4.0000000000000001E-3</c:v>
                </c:pt>
                <c:pt idx="24">
                  <c:v>4.7400000000000003E-3</c:v>
                </c:pt>
                <c:pt idx="25">
                  <c:v>5.5999999999999999E-3</c:v>
                </c:pt>
                <c:pt idx="26">
                  <c:v>6.6400000000000001E-3</c:v>
                </c:pt>
                <c:pt idx="27">
                  <c:v>7.8600000000000007E-3</c:v>
                </c:pt>
                <c:pt idx="28">
                  <c:v>9.3399999999999993E-3</c:v>
                </c:pt>
                <c:pt idx="29">
                  <c:v>1.108E-2</c:v>
                </c:pt>
                <c:pt idx="30">
                  <c:v>1.306E-2</c:v>
                </c:pt>
                <c:pt idx="31">
                  <c:v>1.5259999999999999E-2</c:v>
                </c:pt>
                <c:pt idx="32">
                  <c:v>1.7739999999999999E-2</c:v>
                </c:pt>
                <c:pt idx="33">
                  <c:v>2.044E-2</c:v>
                </c:pt>
                <c:pt idx="34">
                  <c:v>2.3460000000000002E-2</c:v>
                </c:pt>
                <c:pt idx="35">
                  <c:v>2.6759999999999999E-2</c:v>
                </c:pt>
                <c:pt idx="36">
                  <c:v>3.024E-2</c:v>
                </c:pt>
                <c:pt idx="37">
                  <c:v>3.4040000000000001E-2</c:v>
                </c:pt>
                <c:pt idx="38">
                  <c:v>3.8120000000000001E-2</c:v>
                </c:pt>
                <c:pt idx="39">
                  <c:v>4.2619999999999998E-2</c:v>
                </c:pt>
                <c:pt idx="40">
                  <c:v>4.7300000000000002E-2</c:v>
                </c:pt>
                <c:pt idx="41">
                  <c:v>5.2240000000000002E-2</c:v>
                </c:pt>
                <c:pt idx="42">
                  <c:v>5.7700000000000001E-2</c:v>
                </c:pt>
                <c:pt idx="43">
                  <c:v>6.3500000000000001E-2</c:v>
                </c:pt>
                <c:pt idx="44">
                  <c:v>6.9540000000000005E-2</c:v>
                </c:pt>
                <c:pt idx="45">
                  <c:v>7.5880000000000003E-2</c:v>
                </c:pt>
                <c:pt idx="46">
                  <c:v>8.2500000000000004E-2</c:v>
                </c:pt>
                <c:pt idx="47">
                  <c:v>8.6120000000000002E-2</c:v>
                </c:pt>
                <c:pt idx="48">
                  <c:v>8.9639999999999997E-2</c:v>
                </c:pt>
                <c:pt idx="49">
                  <c:v>9.3380000000000005E-2</c:v>
                </c:pt>
                <c:pt idx="50">
                  <c:v>9.6759999999999999E-2</c:v>
                </c:pt>
                <c:pt idx="51">
                  <c:v>9.9739999999999995E-2</c:v>
                </c:pt>
                <c:pt idx="52">
                  <c:v>0.10228</c:v>
                </c:pt>
                <c:pt idx="53">
                  <c:v>0.10428</c:v>
                </c:pt>
                <c:pt idx="54">
                  <c:v>0.10588</c:v>
                </c:pt>
                <c:pt idx="55">
                  <c:v>0.10675999999999999</c:v>
                </c:pt>
                <c:pt idx="56">
                  <c:v>0.1072</c:v>
                </c:pt>
                <c:pt idx="57">
                  <c:v>0.10707999999999999</c:v>
                </c:pt>
                <c:pt idx="58">
                  <c:v>0.10638</c:v>
                </c:pt>
                <c:pt idx="59">
                  <c:v>0.10521999999999999</c:v>
                </c:pt>
                <c:pt idx="60">
                  <c:v>0.1036</c:v>
                </c:pt>
                <c:pt idx="61">
                  <c:v>0.1016</c:v>
                </c:pt>
                <c:pt idx="62">
                  <c:v>9.9180000000000004E-2</c:v>
                </c:pt>
                <c:pt idx="63">
                  <c:v>9.6560000000000007E-2</c:v>
                </c:pt>
                <c:pt idx="64">
                  <c:v>9.3659999999999993E-2</c:v>
                </c:pt>
                <c:pt idx="65">
                  <c:v>9.0480000000000005E-2</c:v>
                </c:pt>
                <c:pt idx="66">
                  <c:v>8.6840000000000001E-2</c:v>
                </c:pt>
                <c:pt idx="67">
                  <c:v>8.3000000000000004E-2</c:v>
                </c:pt>
                <c:pt idx="68">
                  <c:v>7.9020000000000007E-2</c:v>
                </c:pt>
                <c:pt idx="69">
                  <c:v>7.5120000000000006E-2</c:v>
                </c:pt>
                <c:pt idx="70">
                  <c:v>7.1080000000000004E-2</c:v>
                </c:pt>
                <c:pt idx="71">
                  <c:v>6.7900000000000002E-2</c:v>
                </c:pt>
                <c:pt idx="72">
                  <c:v>6.4100000000000004E-2</c:v>
                </c:pt>
                <c:pt idx="73">
                  <c:v>6.0100000000000001E-2</c:v>
                </c:pt>
                <c:pt idx="74">
                  <c:v>5.6140000000000002E-2</c:v>
                </c:pt>
                <c:pt idx="75">
                  <c:v>5.2220000000000003E-2</c:v>
                </c:pt>
                <c:pt idx="76">
                  <c:v>4.8559999999999999E-2</c:v>
                </c:pt>
                <c:pt idx="77">
                  <c:v>4.514E-2</c:v>
                </c:pt>
                <c:pt idx="78">
                  <c:v>4.172E-2</c:v>
                </c:pt>
                <c:pt idx="79">
                  <c:v>3.8539999999999998E-2</c:v>
                </c:pt>
                <c:pt idx="80">
                  <c:v>3.5520000000000003E-2</c:v>
                </c:pt>
                <c:pt idx="81">
                  <c:v>3.2680000000000001E-2</c:v>
                </c:pt>
                <c:pt idx="82">
                  <c:v>2.998E-2</c:v>
                </c:pt>
                <c:pt idx="83">
                  <c:v>2.7459999999999998E-2</c:v>
                </c:pt>
                <c:pt idx="84">
                  <c:v>2.5080000000000002E-2</c:v>
                </c:pt>
                <c:pt idx="85">
                  <c:v>2.2839999999999999E-2</c:v>
                </c:pt>
                <c:pt idx="86">
                  <c:v>2.0760000000000001E-2</c:v>
                </c:pt>
                <c:pt idx="87">
                  <c:v>1.8720000000000001E-2</c:v>
                </c:pt>
                <c:pt idx="88">
                  <c:v>1.686E-2</c:v>
                </c:pt>
                <c:pt idx="89">
                  <c:v>1.52E-2</c:v>
                </c:pt>
                <c:pt idx="90">
                  <c:v>1.372E-2</c:v>
                </c:pt>
                <c:pt idx="91">
                  <c:v>1.2279999999999999E-2</c:v>
                </c:pt>
                <c:pt idx="92">
                  <c:v>1.094E-2</c:v>
                </c:pt>
                <c:pt idx="93">
                  <c:v>9.7800000000000005E-3</c:v>
                </c:pt>
                <c:pt idx="94">
                  <c:v>8.7200000000000003E-3</c:v>
                </c:pt>
                <c:pt idx="95">
                  <c:v>7.7200000000000003E-3</c:v>
                </c:pt>
                <c:pt idx="96">
                  <c:v>7.0600000000000003E-3</c:v>
                </c:pt>
                <c:pt idx="97">
                  <c:v>6.4200000000000004E-3</c:v>
                </c:pt>
                <c:pt idx="98">
                  <c:v>5.8399999999999997E-3</c:v>
                </c:pt>
                <c:pt idx="99">
                  <c:v>5.3400000000000001E-3</c:v>
                </c:pt>
                <c:pt idx="100">
                  <c:v>4.8599999999999997E-3</c:v>
                </c:pt>
                <c:pt idx="101">
                  <c:v>4.4200000000000003E-3</c:v>
                </c:pt>
                <c:pt idx="102">
                  <c:v>4.0200000000000001E-3</c:v>
                </c:pt>
                <c:pt idx="103">
                  <c:v>3.6600000000000001E-3</c:v>
                </c:pt>
                <c:pt idx="104">
                  <c:v>3.3400000000000001E-3</c:v>
                </c:pt>
                <c:pt idx="105">
                  <c:v>3.0599999999999998E-3</c:v>
                </c:pt>
                <c:pt idx="106">
                  <c:v>2.7799999999999999E-3</c:v>
                </c:pt>
                <c:pt idx="107">
                  <c:v>2.5400000000000002E-3</c:v>
                </c:pt>
                <c:pt idx="108">
                  <c:v>2.3E-3</c:v>
                </c:pt>
                <c:pt idx="109">
                  <c:v>2.0799999999999998E-3</c:v>
                </c:pt>
                <c:pt idx="110">
                  <c:v>1.8799999999999999E-3</c:v>
                </c:pt>
                <c:pt idx="111">
                  <c:v>1.72E-3</c:v>
                </c:pt>
                <c:pt idx="112">
                  <c:v>1.58E-3</c:v>
                </c:pt>
                <c:pt idx="113">
                  <c:v>1.4400000000000001E-3</c:v>
                </c:pt>
                <c:pt idx="114">
                  <c:v>1.2999999999999999E-3</c:v>
                </c:pt>
                <c:pt idx="115">
                  <c:v>1.1800000000000001E-3</c:v>
                </c:pt>
                <c:pt idx="116">
                  <c:v>1.1000000000000001E-3</c:v>
                </c:pt>
                <c:pt idx="117">
                  <c:v>1E-3</c:v>
                </c:pt>
                <c:pt idx="118">
                  <c:v>8.9999999999999998E-4</c:v>
                </c:pt>
                <c:pt idx="119">
                  <c:v>8.1999999999999998E-4</c:v>
                </c:pt>
                <c:pt idx="120">
                  <c:v>7.3999999999999999E-4</c:v>
                </c:pt>
                <c:pt idx="121">
                  <c:v>6.6E-4</c:v>
                </c:pt>
                <c:pt idx="122">
                  <c:v>5.9999999999999995E-4</c:v>
                </c:pt>
                <c:pt idx="123">
                  <c:v>5.4000000000000001E-4</c:v>
                </c:pt>
                <c:pt idx="124">
                  <c:v>5.0000000000000001E-4</c:v>
                </c:pt>
                <c:pt idx="125">
                  <c:v>4.4000000000000002E-4</c:v>
                </c:pt>
                <c:pt idx="126">
                  <c:v>4.2000000000000002E-4</c:v>
                </c:pt>
                <c:pt idx="127">
                  <c:v>3.6000000000000002E-4</c:v>
                </c:pt>
                <c:pt idx="128">
                  <c:v>3.4000000000000002E-4</c:v>
                </c:pt>
                <c:pt idx="129">
                  <c:v>2.9999999999999997E-4</c:v>
                </c:pt>
                <c:pt idx="130">
                  <c:v>2.7999999999999998E-4</c:v>
                </c:pt>
                <c:pt idx="131">
                  <c:v>2.5999999999999998E-4</c:v>
                </c:pt>
                <c:pt idx="132">
                  <c:v>2.4000000000000001E-4</c:v>
                </c:pt>
                <c:pt idx="133">
                  <c:v>2.2000000000000001E-4</c:v>
                </c:pt>
                <c:pt idx="134">
                  <c:v>1.8000000000000001E-4</c:v>
                </c:pt>
                <c:pt idx="135">
                  <c:v>1.6000000000000001E-4</c:v>
                </c:pt>
                <c:pt idx="136">
                  <c:v>1.3999999999999999E-4</c:v>
                </c:pt>
                <c:pt idx="137">
                  <c:v>1.3999999999999999E-4</c:v>
                </c:pt>
                <c:pt idx="138">
                  <c:v>1.2E-4</c:v>
                </c:pt>
                <c:pt idx="139">
                  <c:v>1.2E-4</c:v>
                </c:pt>
                <c:pt idx="140">
                  <c:v>1E-4</c:v>
                </c:pt>
                <c:pt idx="141">
                  <c:v>1E-4</c:v>
                </c:pt>
                <c:pt idx="142">
                  <c:v>8.0000000000000007E-5</c:v>
                </c:pt>
                <c:pt idx="143">
                  <c:v>8.0000000000000007E-5</c:v>
                </c:pt>
                <c:pt idx="144">
                  <c:v>8.0000000000000007E-5</c:v>
                </c:pt>
                <c:pt idx="145">
                  <c:v>6.0000000000000002E-5</c:v>
                </c:pt>
                <c:pt idx="146">
                  <c:v>6.0000000000000002E-5</c:v>
                </c:pt>
                <c:pt idx="147">
                  <c:v>6.0000000000000002E-5</c:v>
                </c:pt>
                <c:pt idx="148">
                  <c:v>6.0000000000000002E-5</c:v>
                </c:pt>
                <c:pt idx="149">
                  <c:v>4.0000000000000003E-5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88D-4C9E-AFCD-AE92AFD3AE67}"/>
            </c:ext>
          </c:extLst>
        </c:ser>
        <c:ser>
          <c:idx val="0"/>
          <c:order val="2"/>
          <c:tx>
            <c:v>Restricciones a los 30 días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P50_30_25R1_R2!$AN$14:$AN$330</c:f>
              <c:numCache>
                <c:formatCode>0.000%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1E-4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3.8000000000000002E-4</c:v>
                </c:pt>
                <c:pt idx="14">
                  <c:v>5.5999999999999995E-4</c:v>
                </c:pt>
                <c:pt idx="15">
                  <c:v>7.2000000000000005E-4</c:v>
                </c:pt>
                <c:pt idx="16">
                  <c:v>8.8000000000000003E-4</c:v>
                </c:pt>
                <c:pt idx="17">
                  <c:v>1.1199999999999999E-3</c:v>
                </c:pt>
                <c:pt idx="18">
                  <c:v>1.4E-3</c:v>
                </c:pt>
                <c:pt idx="19">
                  <c:v>1.7799999999999999E-3</c:v>
                </c:pt>
                <c:pt idx="20">
                  <c:v>2.2399999999999998E-3</c:v>
                </c:pt>
                <c:pt idx="21">
                  <c:v>2.7399999999999998E-3</c:v>
                </c:pt>
                <c:pt idx="22">
                  <c:v>3.32E-3</c:v>
                </c:pt>
                <c:pt idx="23">
                  <c:v>4.0000000000000001E-3</c:v>
                </c:pt>
                <c:pt idx="24">
                  <c:v>4.7400000000000003E-3</c:v>
                </c:pt>
                <c:pt idx="25">
                  <c:v>5.5999999999999999E-3</c:v>
                </c:pt>
                <c:pt idx="26">
                  <c:v>6.6400000000000001E-3</c:v>
                </c:pt>
                <c:pt idx="27">
                  <c:v>7.8600000000000007E-3</c:v>
                </c:pt>
                <c:pt idx="28">
                  <c:v>9.3399999999999993E-3</c:v>
                </c:pt>
                <c:pt idx="29">
                  <c:v>1.108E-2</c:v>
                </c:pt>
                <c:pt idx="30">
                  <c:v>1.304E-2</c:v>
                </c:pt>
                <c:pt idx="31">
                  <c:v>1.524E-2</c:v>
                </c:pt>
                <c:pt idx="32">
                  <c:v>1.77E-2</c:v>
                </c:pt>
                <c:pt idx="33">
                  <c:v>2.0379999999999999E-2</c:v>
                </c:pt>
                <c:pt idx="34">
                  <c:v>2.3380000000000001E-2</c:v>
                </c:pt>
                <c:pt idx="35">
                  <c:v>2.666E-2</c:v>
                </c:pt>
                <c:pt idx="36">
                  <c:v>3.0159999999999999E-2</c:v>
                </c:pt>
                <c:pt idx="37">
                  <c:v>3.2280000000000003E-2</c:v>
                </c:pt>
                <c:pt idx="38">
                  <c:v>3.4500000000000003E-2</c:v>
                </c:pt>
                <c:pt idx="39">
                  <c:v>3.6979999999999999E-2</c:v>
                </c:pt>
                <c:pt idx="40">
                  <c:v>3.9539999999999999E-2</c:v>
                </c:pt>
                <c:pt idx="41">
                  <c:v>4.2020000000000002E-2</c:v>
                </c:pt>
                <c:pt idx="42">
                  <c:v>4.4699999999999997E-2</c:v>
                </c:pt>
                <c:pt idx="43">
                  <c:v>4.7359999999999999E-2</c:v>
                </c:pt>
                <c:pt idx="44">
                  <c:v>5.0139999999999997E-2</c:v>
                </c:pt>
                <c:pt idx="45">
                  <c:v>5.296E-2</c:v>
                </c:pt>
                <c:pt idx="46">
                  <c:v>5.5739999999999998E-2</c:v>
                </c:pt>
                <c:pt idx="47">
                  <c:v>5.8599999999999999E-2</c:v>
                </c:pt>
                <c:pt idx="48">
                  <c:v>6.1219999999999997E-2</c:v>
                </c:pt>
                <c:pt idx="49">
                  <c:v>6.3759999999999997E-2</c:v>
                </c:pt>
                <c:pt idx="50">
                  <c:v>6.6180000000000003E-2</c:v>
                </c:pt>
                <c:pt idx="51">
                  <c:v>6.8479999999999999E-2</c:v>
                </c:pt>
                <c:pt idx="52">
                  <c:v>7.0300000000000001E-2</c:v>
                </c:pt>
                <c:pt idx="53">
                  <c:v>7.2020000000000001E-2</c:v>
                </c:pt>
                <c:pt idx="54">
                  <c:v>7.3440000000000005E-2</c:v>
                </c:pt>
                <c:pt idx="55">
                  <c:v>7.46E-2</c:v>
                </c:pt>
                <c:pt idx="56">
                  <c:v>7.5420000000000001E-2</c:v>
                </c:pt>
                <c:pt idx="57">
                  <c:v>7.596E-2</c:v>
                </c:pt>
                <c:pt idx="58">
                  <c:v>7.6240000000000002E-2</c:v>
                </c:pt>
                <c:pt idx="59">
                  <c:v>7.6240000000000002E-2</c:v>
                </c:pt>
                <c:pt idx="60">
                  <c:v>7.5719999999999996E-2</c:v>
                </c:pt>
                <c:pt idx="61">
                  <c:v>7.5620000000000007E-2</c:v>
                </c:pt>
                <c:pt idx="62">
                  <c:v>7.4120000000000005E-2</c:v>
                </c:pt>
                <c:pt idx="63">
                  <c:v>7.2239999999999999E-2</c:v>
                </c:pt>
                <c:pt idx="64">
                  <c:v>7.0180000000000006E-2</c:v>
                </c:pt>
                <c:pt idx="65">
                  <c:v>6.8000000000000005E-2</c:v>
                </c:pt>
                <c:pt idx="66">
                  <c:v>6.5579999999999999E-2</c:v>
                </c:pt>
                <c:pt idx="67">
                  <c:v>6.3100000000000003E-2</c:v>
                </c:pt>
                <c:pt idx="68">
                  <c:v>6.0400000000000002E-2</c:v>
                </c:pt>
                <c:pt idx="69">
                  <c:v>5.7540000000000001E-2</c:v>
                </c:pt>
                <c:pt idx="70">
                  <c:v>5.4679999999999999E-2</c:v>
                </c:pt>
                <c:pt idx="71">
                  <c:v>5.1740000000000001E-2</c:v>
                </c:pt>
                <c:pt idx="72">
                  <c:v>4.8800000000000003E-2</c:v>
                </c:pt>
                <c:pt idx="73">
                  <c:v>4.598E-2</c:v>
                </c:pt>
                <c:pt idx="74">
                  <c:v>4.3060000000000001E-2</c:v>
                </c:pt>
                <c:pt idx="75">
                  <c:v>4.0280000000000003E-2</c:v>
                </c:pt>
                <c:pt idx="76">
                  <c:v>3.7580000000000002E-2</c:v>
                </c:pt>
                <c:pt idx="77">
                  <c:v>3.4799999999999998E-2</c:v>
                </c:pt>
                <c:pt idx="78">
                  <c:v>3.2160000000000001E-2</c:v>
                </c:pt>
                <c:pt idx="79">
                  <c:v>2.9739999999999999E-2</c:v>
                </c:pt>
                <c:pt idx="80">
                  <c:v>2.7459999999999998E-2</c:v>
                </c:pt>
                <c:pt idx="81">
                  <c:v>2.5239999999999999E-2</c:v>
                </c:pt>
                <c:pt idx="82">
                  <c:v>2.3140000000000001E-2</c:v>
                </c:pt>
                <c:pt idx="83">
                  <c:v>2.12E-2</c:v>
                </c:pt>
                <c:pt idx="84">
                  <c:v>1.9439999999999999E-2</c:v>
                </c:pt>
                <c:pt idx="85">
                  <c:v>1.7780000000000001E-2</c:v>
                </c:pt>
                <c:pt idx="86">
                  <c:v>1.6559999999999998E-2</c:v>
                </c:pt>
                <c:pt idx="87">
                  <c:v>1.54E-2</c:v>
                </c:pt>
                <c:pt idx="88">
                  <c:v>1.438E-2</c:v>
                </c:pt>
                <c:pt idx="89">
                  <c:v>1.328E-2</c:v>
                </c:pt>
                <c:pt idx="90">
                  <c:v>1.2319999999999999E-2</c:v>
                </c:pt>
                <c:pt idx="91">
                  <c:v>1.1440000000000001E-2</c:v>
                </c:pt>
                <c:pt idx="92">
                  <c:v>1.06E-2</c:v>
                </c:pt>
                <c:pt idx="93">
                  <c:v>9.7800000000000005E-3</c:v>
                </c:pt>
                <c:pt idx="94">
                  <c:v>8.9999999999999993E-3</c:v>
                </c:pt>
                <c:pt idx="95">
                  <c:v>8.26E-3</c:v>
                </c:pt>
                <c:pt idx="96">
                  <c:v>7.6E-3</c:v>
                </c:pt>
                <c:pt idx="97">
                  <c:v>6.8999999999999999E-3</c:v>
                </c:pt>
                <c:pt idx="98">
                  <c:v>6.3400000000000001E-3</c:v>
                </c:pt>
                <c:pt idx="99">
                  <c:v>5.7800000000000004E-3</c:v>
                </c:pt>
                <c:pt idx="100">
                  <c:v>5.28E-3</c:v>
                </c:pt>
                <c:pt idx="101">
                  <c:v>4.8399999999999997E-3</c:v>
                </c:pt>
                <c:pt idx="102">
                  <c:v>4.4200000000000003E-3</c:v>
                </c:pt>
                <c:pt idx="103">
                  <c:v>4.0200000000000001E-3</c:v>
                </c:pt>
                <c:pt idx="104">
                  <c:v>3.6600000000000001E-3</c:v>
                </c:pt>
                <c:pt idx="105">
                  <c:v>3.32E-3</c:v>
                </c:pt>
                <c:pt idx="106">
                  <c:v>3.0200000000000001E-3</c:v>
                </c:pt>
                <c:pt idx="107">
                  <c:v>2.7599999999999999E-3</c:v>
                </c:pt>
                <c:pt idx="108">
                  <c:v>2.5200000000000001E-3</c:v>
                </c:pt>
                <c:pt idx="109">
                  <c:v>2.3E-3</c:v>
                </c:pt>
                <c:pt idx="110">
                  <c:v>2.1199999999999999E-3</c:v>
                </c:pt>
                <c:pt idx="111">
                  <c:v>1.92E-3</c:v>
                </c:pt>
                <c:pt idx="112">
                  <c:v>1.7600000000000001E-3</c:v>
                </c:pt>
                <c:pt idx="113">
                  <c:v>1.6199999999999999E-3</c:v>
                </c:pt>
                <c:pt idx="114">
                  <c:v>1.48E-3</c:v>
                </c:pt>
                <c:pt idx="115">
                  <c:v>1.3799999999999999E-3</c:v>
                </c:pt>
                <c:pt idx="116">
                  <c:v>1.2600000000000001E-3</c:v>
                </c:pt>
                <c:pt idx="117">
                  <c:v>1.16E-3</c:v>
                </c:pt>
                <c:pt idx="118">
                  <c:v>1.08E-3</c:v>
                </c:pt>
                <c:pt idx="119">
                  <c:v>9.7999999999999997E-4</c:v>
                </c:pt>
                <c:pt idx="120">
                  <c:v>8.9999999999999998E-4</c:v>
                </c:pt>
                <c:pt idx="121">
                  <c:v>8.4000000000000003E-4</c:v>
                </c:pt>
                <c:pt idx="122">
                  <c:v>7.7999999999999999E-4</c:v>
                </c:pt>
                <c:pt idx="123">
                  <c:v>6.9999999999999999E-4</c:v>
                </c:pt>
                <c:pt idx="124">
                  <c:v>6.6E-4</c:v>
                </c:pt>
                <c:pt idx="125">
                  <c:v>6.2E-4</c:v>
                </c:pt>
                <c:pt idx="126">
                  <c:v>5.5999999999999995E-4</c:v>
                </c:pt>
                <c:pt idx="127">
                  <c:v>5.1999999999999995E-4</c:v>
                </c:pt>
                <c:pt idx="128">
                  <c:v>4.8000000000000001E-4</c:v>
                </c:pt>
                <c:pt idx="129">
                  <c:v>4.2000000000000002E-4</c:v>
                </c:pt>
                <c:pt idx="130">
                  <c:v>4.0000000000000002E-4</c:v>
                </c:pt>
                <c:pt idx="131">
                  <c:v>3.6000000000000002E-4</c:v>
                </c:pt>
                <c:pt idx="132">
                  <c:v>3.4000000000000002E-4</c:v>
                </c:pt>
                <c:pt idx="133">
                  <c:v>2.9999999999999997E-4</c:v>
                </c:pt>
                <c:pt idx="134">
                  <c:v>2.7999999999999998E-4</c:v>
                </c:pt>
                <c:pt idx="135">
                  <c:v>2.5999999999999998E-4</c:v>
                </c:pt>
                <c:pt idx="136">
                  <c:v>2.4000000000000001E-4</c:v>
                </c:pt>
                <c:pt idx="137">
                  <c:v>2.4000000000000001E-4</c:v>
                </c:pt>
                <c:pt idx="138">
                  <c:v>2.2000000000000001E-4</c:v>
                </c:pt>
                <c:pt idx="139">
                  <c:v>1.8000000000000001E-4</c:v>
                </c:pt>
                <c:pt idx="140">
                  <c:v>1.8000000000000001E-4</c:v>
                </c:pt>
                <c:pt idx="141">
                  <c:v>1.6000000000000001E-4</c:v>
                </c:pt>
                <c:pt idx="142">
                  <c:v>1.3999999999999999E-4</c:v>
                </c:pt>
                <c:pt idx="143">
                  <c:v>1.2E-4</c:v>
                </c:pt>
                <c:pt idx="144">
                  <c:v>1.2E-4</c:v>
                </c:pt>
                <c:pt idx="145">
                  <c:v>1E-4</c:v>
                </c:pt>
                <c:pt idx="146">
                  <c:v>1E-4</c:v>
                </c:pt>
                <c:pt idx="147">
                  <c:v>8.0000000000000007E-5</c:v>
                </c:pt>
                <c:pt idx="148">
                  <c:v>8.0000000000000007E-5</c:v>
                </c:pt>
                <c:pt idx="149">
                  <c:v>6.0000000000000002E-5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88D-4C9E-AFCD-AE92AFD3A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Enfermos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Sin restricciones</c:v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yVal>
            <c:numRef>
              <c:f>'P50'!$AN$14:$AN$373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8.0000000000000007E-5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3.8000000000000002E-4</c:v>
                </c:pt>
                <c:pt idx="14">
                  <c:v>5.8E-4</c:v>
                </c:pt>
                <c:pt idx="15">
                  <c:v>7.3999999999999999E-4</c:v>
                </c:pt>
                <c:pt idx="16">
                  <c:v>9.2000000000000003E-4</c:v>
                </c:pt>
                <c:pt idx="17">
                  <c:v>1.16E-3</c:v>
                </c:pt>
                <c:pt idx="18">
                  <c:v>1.42E-3</c:v>
                </c:pt>
                <c:pt idx="19">
                  <c:v>1.7600000000000001E-3</c:v>
                </c:pt>
                <c:pt idx="20">
                  <c:v>2.16E-3</c:v>
                </c:pt>
                <c:pt idx="21">
                  <c:v>2.66E-3</c:v>
                </c:pt>
                <c:pt idx="22">
                  <c:v>3.2599999999999999E-3</c:v>
                </c:pt>
                <c:pt idx="23">
                  <c:v>3.9399999999999999E-3</c:v>
                </c:pt>
                <c:pt idx="24">
                  <c:v>4.7800000000000004E-3</c:v>
                </c:pt>
                <c:pt idx="25">
                  <c:v>5.7999999999999996E-3</c:v>
                </c:pt>
                <c:pt idx="26">
                  <c:v>6.8799999999999998E-3</c:v>
                </c:pt>
                <c:pt idx="27">
                  <c:v>8.2199999999999999E-3</c:v>
                </c:pt>
                <c:pt idx="28">
                  <c:v>9.6799999999999994E-3</c:v>
                </c:pt>
                <c:pt idx="29">
                  <c:v>1.132E-2</c:v>
                </c:pt>
                <c:pt idx="30">
                  <c:v>1.3180000000000001E-2</c:v>
                </c:pt>
                <c:pt idx="31">
                  <c:v>1.532E-2</c:v>
                </c:pt>
                <c:pt idx="32">
                  <c:v>1.7680000000000001E-2</c:v>
                </c:pt>
                <c:pt idx="33">
                  <c:v>2.0400000000000001E-2</c:v>
                </c:pt>
                <c:pt idx="34">
                  <c:v>2.3279999999999999E-2</c:v>
                </c:pt>
                <c:pt idx="35">
                  <c:v>2.6419999999999999E-2</c:v>
                </c:pt>
                <c:pt idx="36">
                  <c:v>2.9860000000000001E-2</c:v>
                </c:pt>
                <c:pt idx="37">
                  <c:v>3.3619999999999997E-2</c:v>
                </c:pt>
                <c:pt idx="38">
                  <c:v>3.7679999999999998E-2</c:v>
                </c:pt>
                <c:pt idx="39">
                  <c:v>4.2040000000000001E-2</c:v>
                </c:pt>
                <c:pt idx="40">
                  <c:v>4.6679999999999999E-2</c:v>
                </c:pt>
                <c:pt idx="41">
                  <c:v>5.1720000000000002E-2</c:v>
                </c:pt>
                <c:pt idx="42">
                  <c:v>5.722E-2</c:v>
                </c:pt>
                <c:pt idx="43">
                  <c:v>6.3020000000000007E-2</c:v>
                </c:pt>
                <c:pt idx="44">
                  <c:v>6.9120000000000001E-2</c:v>
                </c:pt>
                <c:pt idx="45">
                  <c:v>7.5560000000000002E-2</c:v>
                </c:pt>
                <c:pt idx="46">
                  <c:v>8.2199999999999995E-2</c:v>
                </c:pt>
                <c:pt idx="47">
                  <c:v>8.9020000000000002E-2</c:v>
                </c:pt>
                <c:pt idx="48">
                  <c:v>9.6000000000000002E-2</c:v>
                </c:pt>
                <c:pt idx="49">
                  <c:v>0.10284</c:v>
                </c:pt>
                <c:pt idx="50">
                  <c:v>0.10928</c:v>
                </c:pt>
                <c:pt idx="51">
                  <c:v>0.11536</c:v>
                </c:pt>
                <c:pt idx="52">
                  <c:v>0.12094000000000001</c:v>
                </c:pt>
                <c:pt idx="53">
                  <c:v>0.12615999999999999</c:v>
                </c:pt>
                <c:pt idx="54">
                  <c:v>0.1305</c:v>
                </c:pt>
                <c:pt idx="55">
                  <c:v>0.13403999999999999</c:v>
                </c:pt>
                <c:pt idx="56">
                  <c:v>0.13686000000000001</c:v>
                </c:pt>
                <c:pt idx="57">
                  <c:v>0.13888</c:v>
                </c:pt>
                <c:pt idx="58">
                  <c:v>0.14008000000000001</c:v>
                </c:pt>
                <c:pt idx="59">
                  <c:v>0.14032</c:v>
                </c:pt>
                <c:pt idx="60">
                  <c:v>0.14000000000000001</c:v>
                </c:pt>
                <c:pt idx="61">
                  <c:v>0.13886000000000001</c:v>
                </c:pt>
                <c:pt idx="62">
                  <c:v>0.1371</c:v>
                </c:pt>
                <c:pt idx="63">
                  <c:v>0.13469999999999999</c:v>
                </c:pt>
                <c:pt idx="64">
                  <c:v>0.13186</c:v>
                </c:pt>
                <c:pt idx="65">
                  <c:v>0.12842000000000001</c:v>
                </c:pt>
                <c:pt idx="66">
                  <c:v>0.12447999999999999</c:v>
                </c:pt>
                <c:pt idx="67">
                  <c:v>0.1203</c:v>
                </c:pt>
                <c:pt idx="68">
                  <c:v>0.11572</c:v>
                </c:pt>
                <c:pt idx="69">
                  <c:v>0.11072</c:v>
                </c:pt>
                <c:pt idx="70">
                  <c:v>0.10557999999999999</c:v>
                </c:pt>
                <c:pt idx="71">
                  <c:v>0.1002</c:v>
                </c:pt>
                <c:pt idx="72">
                  <c:v>9.4700000000000006E-2</c:v>
                </c:pt>
                <c:pt idx="73">
                  <c:v>8.9300000000000004E-2</c:v>
                </c:pt>
                <c:pt idx="74">
                  <c:v>8.4040000000000004E-2</c:v>
                </c:pt>
                <c:pt idx="75">
                  <c:v>7.868E-2</c:v>
                </c:pt>
                <c:pt idx="76">
                  <c:v>7.3700000000000002E-2</c:v>
                </c:pt>
                <c:pt idx="77">
                  <c:v>6.88E-2</c:v>
                </c:pt>
                <c:pt idx="78">
                  <c:v>6.4199999999999993E-2</c:v>
                </c:pt>
                <c:pt idx="79">
                  <c:v>0.06</c:v>
                </c:pt>
                <c:pt idx="80">
                  <c:v>5.5960000000000003E-2</c:v>
                </c:pt>
                <c:pt idx="81">
                  <c:v>5.2139999999999999E-2</c:v>
                </c:pt>
                <c:pt idx="82">
                  <c:v>4.8439999999999997E-2</c:v>
                </c:pt>
                <c:pt idx="83">
                  <c:v>4.4999999999999998E-2</c:v>
                </c:pt>
                <c:pt idx="84">
                  <c:v>4.1840000000000002E-2</c:v>
                </c:pt>
                <c:pt idx="85">
                  <c:v>3.884E-2</c:v>
                </c:pt>
                <c:pt idx="86">
                  <c:v>3.5979999999999998E-2</c:v>
                </c:pt>
                <c:pt idx="87">
                  <c:v>3.3419999999999998E-2</c:v>
                </c:pt>
                <c:pt idx="88">
                  <c:v>3.1019999999999999E-2</c:v>
                </c:pt>
                <c:pt idx="89">
                  <c:v>2.8740000000000002E-2</c:v>
                </c:pt>
                <c:pt idx="90">
                  <c:v>2.6599999999999999E-2</c:v>
                </c:pt>
                <c:pt idx="91">
                  <c:v>2.4539999999999999E-2</c:v>
                </c:pt>
                <c:pt idx="92">
                  <c:v>2.2679999999999999E-2</c:v>
                </c:pt>
                <c:pt idx="93">
                  <c:v>2.094E-2</c:v>
                </c:pt>
                <c:pt idx="94">
                  <c:v>1.9380000000000001E-2</c:v>
                </c:pt>
                <c:pt idx="95">
                  <c:v>1.7780000000000001E-2</c:v>
                </c:pt>
                <c:pt idx="96">
                  <c:v>1.6400000000000001E-2</c:v>
                </c:pt>
                <c:pt idx="97">
                  <c:v>1.512E-2</c:v>
                </c:pt>
                <c:pt idx="98">
                  <c:v>1.3939999999999999E-2</c:v>
                </c:pt>
                <c:pt idx="99">
                  <c:v>1.2840000000000001E-2</c:v>
                </c:pt>
                <c:pt idx="100">
                  <c:v>1.1780000000000001E-2</c:v>
                </c:pt>
                <c:pt idx="101">
                  <c:v>1.078E-2</c:v>
                </c:pt>
                <c:pt idx="102">
                  <c:v>9.92E-3</c:v>
                </c:pt>
                <c:pt idx="103">
                  <c:v>9.1199999999999996E-3</c:v>
                </c:pt>
                <c:pt idx="104">
                  <c:v>8.3800000000000003E-3</c:v>
                </c:pt>
                <c:pt idx="105">
                  <c:v>7.7799999999999996E-3</c:v>
                </c:pt>
                <c:pt idx="106">
                  <c:v>7.2199999999999999E-3</c:v>
                </c:pt>
                <c:pt idx="107">
                  <c:v>6.6600000000000001E-3</c:v>
                </c:pt>
                <c:pt idx="108">
                  <c:v>6.1599999999999997E-3</c:v>
                </c:pt>
                <c:pt idx="109">
                  <c:v>5.6800000000000002E-3</c:v>
                </c:pt>
                <c:pt idx="110">
                  <c:v>5.2599999999999999E-3</c:v>
                </c:pt>
                <c:pt idx="111">
                  <c:v>4.8799999999999998E-3</c:v>
                </c:pt>
                <c:pt idx="112">
                  <c:v>4.5199999999999997E-3</c:v>
                </c:pt>
                <c:pt idx="113">
                  <c:v>4.1799999999999997E-3</c:v>
                </c:pt>
                <c:pt idx="114">
                  <c:v>3.8800000000000002E-3</c:v>
                </c:pt>
                <c:pt idx="115">
                  <c:v>3.5999999999999999E-3</c:v>
                </c:pt>
                <c:pt idx="116">
                  <c:v>3.32E-3</c:v>
                </c:pt>
                <c:pt idx="117">
                  <c:v>3.0599999999999998E-3</c:v>
                </c:pt>
                <c:pt idx="118">
                  <c:v>2.8400000000000001E-3</c:v>
                </c:pt>
                <c:pt idx="119">
                  <c:v>2.6199999999999999E-3</c:v>
                </c:pt>
                <c:pt idx="120">
                  <c:v>2.4199999999999998E-3</c:v>
                </c:pt>
                <c:pt idx="121">
                  <c:v>2.2399999999999998E-3</c:v>
                </c:pt>
                <c:pt idx="122">
                  <c:v>2.0600000000000002E-3</c:v>
                </c:pt>
                <c:pt idx="123">
                  <c:v>1.92E-3</c:v>
                </c:pt>
                <c:pt idx="124">
                  <c:v>1.7799999999999999E-3</c:v>
                </c:pt>
                <c:pt idx="125">
                  <c:v>1.66E-3</c:v>
                </c:pt>
                <c:pt idx="126">
                  <c:v>1.5200000000000001E-3</c:v>
                </c:pt>
                <c:pt idx="127">
                  <c:v>1.42E-3</c:v>
                </c:pt>
                <c:pt idx="128">
                  <c:v>1.32E-3</c:v>
                </c:pt>
                <c:pt idx="129">
                  <c:v>1.24E-3</c:v>
                </c:pt>
                <c:pt idx="130">
                  <c:v>1.16E-3</c:v>
                </c:pt>
                <c:pt idx="131">
                  <c:v>1.06E-3</c:v>
                </c:pt>
                <c:pt idx="132">
                  <c:v>1E-3</c:v>
                </c:pt>
                <c:pt idx="133">
                  <c:v>9.2000000000000003E-4</c:v>
                </c:pt>
                <c:pt idx="134">
                  <c:v>8.8000000000000003E-4</c:v>
                </c:pt>
                <c:pt idx="135">
                  <c:v>8.0000000000000004E-4</c:v>
                </c:pt>
                <c:pt idx="136">
                  <c:v>7.6000000000000004E-4</c:v>
                </c:pt>
                <c:pt idx="137">
                  <c:v>6.9999999999999999E-4</c:v>
                </c:pt>
                <c:pt idx="138">
                  <c:v>6.6E-4</c:v>
                </c:pt>
                <c:pt idx="139">
                  <c:v>6.2E-4</c:v>
                </c:pt>
                <c:pt idx="140">
                  <c:v>5.8E-4</c:v>
                </c:pt>
                <c:pt idx="141">
                  <c:v>5.5999999999999995E-4</c:v>
                </c:pt>
                <c:pt idx="142">
                  <c:v>5.1999999999999995E-4</c:v>
                </c:pt>
                <c:pt idx="143">
                  <c:v>4.8000000000000001E-4</c:v>
                </c:pt>
                <c:pt idx="144">
                  <c:v>4.6000000000000001E-4</c:v>
                </c:pt>
                <c:pt idx="145">
                  <c:v>4.2000000000000002E-4</c:v>
                </c:pt>
                <c:pt idx="146">
                  <c:v>3.8000000000000002E-4</c:v>
                </c:pt>
                <c:pt idx="147">
                  <c:v>3.6000000000000002E-4</c:v>
                </c:pt>
                <c:pt idx="148">
                  <c:v>3.4000000000000002E-4</c:v>
                </c:pt>
                <c:pt idx="149">
                  <c:v>3.4000000000000002E-4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95A-426C-8B41-49733DE4FD18}"/>
            </c:ext>
          </c:extLst>
        </c:ser>
        <c:ser>
          <c:idx val="3"/>
          <c:order val="1"/>
          <c:tx>
            <c:v>30+25R1</c:v>
          </c:tx>
          <c:marker>
            <c:symbol val="none"/>
          </c:marker>
          <c:yVal>
            <c:numRef>
              <c:f>P50_30_25R1!$AN$14:$AN$330</c:f>
              <c:numCache>
                <c:formatCode>0.000%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1E-4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3.8000000000000002E-4</c:v>
                </c:pt>
                <c:pt idx="14">
                  <c:v>5.5999999999999995E-4</c:v>
                </c:pt>
                <c:pt idx="15">
                  <c:v>7.2000000000000005E-4</c:v>
                </c:pt>
                <c:pt idx="16">
                  <c:v>8.8000000000000003E-4</c:v>
                </c:pt>
                <c:pt idx="17">
                  <c:v>1.1199999999999999E-3</c:v>
                </c:pt>
                <c:pt idx="18">
                  <c:v>1.4E-3</c:v>
                </c:pt>
                <c:pt idx="19">
                  <c:v>1.7799999999999999E-3</c:v>
                </c:pt>
                <c:pt idx="20">
                  <c:v>2.2399999999999998E-3</c:v>
                </c:pt>
                <c:pt idx="21">
                  <c:v>2.7399999999999998E-3</c:v>
                </c:pt>
                <c:pt idx="22">
                  <c:v>3.32E-3</c:v>
                </c:pt>
                <c:pt idx="23">
                  <c:v>4.0000000000000001E-3</c:v>
                </c:pt>
                <c:pt idx="24">
                  <c:v>4.7400000000000003E-3</c:v>
                </c:pt>
                <c:pt idx="25">
                  <c:v>5.5999999999999999E-3</c:v>
                </c:pt>
                <c:pt idx="26">
                  <c:v>6.6400000000000001E-3</c:v>
                </c:pt>
                <c:pt idx="27">
                  <c:v>7.8600000000000007E-3</c:v>
                </c:pt>
                <c:pt idx="28">
                  <c:v>9.3399999999999993E-3</c:v>
                </c:pt>
                <c:pt idx="29">
                  <c:v>1.108E-2</c:v>
                </c:pt>
                <c:pt idx="30">
                  <c:v>1.304E-2</c:v>
                </c:pt>
                <c:pt idx="31">
                  <c:v>1.524E-2</c:v>
                </c:pt>
                <c:pt idx="32">
                  <c:v>1.77E-2</c:v>
                </c:pt>
                <c:pt idx="33">
                  <c:v>2.0379999999999999E-2</c:v>
                </c:pt>
                <c:pt idx="34">
                  <c:v>2.3380000000000001E-2</c:v>
                </c:pt>
                <c:pt idx="35">
                  <c:v>2.666E-2</c:v>
                </c:pt>
                <c:pt idx="36">
                  <c:v>3.0159999999999999E-2</c:v>
                </c:pt>
                <c:pt idx="37">
                  <c:v>3.2280000000000003E-2</c:v>
                </c:pt>
                <c:pt idx="38">
                  <c:v>3.4500000000000003E-2</c:v>
                </c:pt>
                <c:pt idx="39">
                  <c:v>3.6979999999999999E-2</c:v>
                </c:pt>
                <c:pt idx="40">
                  <c:v>3.9539999999999999E-2</c:v>
                </c:pt>
                <c:pt idx="41">
                  <c:v>4.2020000000000002E-2</c:v>
                </c:pt>
                <c:pt idx="42">
                  <c:v>4.4699999999999997E-2</c:v>
                </c:pt>
                <c:pt idx="43">
                  <c:v>4.7359999999999999E-2</c:v>
                </c:pt>
                <c:pt idx="44">
                  <c:v>5.0139999999999997E-2</c:v>
                </c:pt>
                <c:pt idx="45">
                  <c:v>5.296E-2</c:v>
                </c:pt>
                <c:pt idx="46">
                  <c:v>5.5739999999999998E-2</c:v>
                </c:pt>
                <c:pt idx="47">
                  <c:v>5.8599999999999999E-2</c:v>
                </c:pt>
                <c:pt idx="48">
                  <c:v>6.1219999999999997E-2</c:v>
                </c:pt>
                <c:pt idx="49">
                  <c:v>6.3759999999999997E-2</c:v>
                </c:pt>
                <c:pt idx="50">
                  <c:v>6.6180000000000003E-2</c:v>
                </c:pt>
                <c:pt idx="51">
                  <c:v>6.8479999999999999E-2</c:v>
                </c:pt>
                <c:pt idx="52">
                  <c:v>7.0300000000000001E-2</c:v>
                </c:pt>
                <c:pt idx="53">
                  <c:v>7.2020000000000001E-2</c:v>
                </c:pt>
                <c:pt idx="54">
                  <c:v>7.3440000000000005E-2</c:v>
                </c:pt>
                <c:pt idx="55">
                  <c:v>7.4560000000000001E-2</c:v>
                </c:pt>
                <c:pt idx="56">
                  <c:v>7.528E-2</c:v>
                </c:pt>
                <c:pt idx="57">
                  <c:v>7.596E-2</c:v>
                </c:pt>
                <c:pt idx="58">
                  <c:v>7.6280000000000001E-2</c:v>
                </c:pt>
                <c:pt idx="59">
                  <c:v>7.6259999999999994E-2</c:v>
                </c:pt>
                <c:pt idx="60">
                  <c:v>7.5899999999999995E-2</c:v>
                </c:pt>
                <c:pt idx="61">
                  <c:v>7.5719999999999996E-2</c:v>
                </c:pt>
                <c:pt idx="62">
                  <c:v>7.9020000000000007E-2</c:v>
                </c:pt>
                <c:pt idx="63">
                  <c:v>8.1420000000000006E-2</c:v>
                </c:pt>
                <c:pt idx="64">
                  <c:v>8.3119999999999999E-2</c:v>
                </c:pt>
                <c:pt idx="65">
                  <c:v>8.6120000000000002E-2</c:v>
                </c:pt>
                <c:pt idx="66">
                  <c:v>8.9560000000000001E-2</c:v>
                </c:pt>
                <c:pt idx="67">
                  <c:v>9.2759999999999995E-2</c:v>
                </c:pt>
                <c:pt idx="68">
                  <c:v>9.6060000000000006E-2</c:v>
                </c:pt>
                <c:pt idx="69">
                  <c:v>9.894E-2</c:v>
                </c:pt>
                <c:pt idx="70">
                  <c:v>0.10126</c:v>
                </c:pt>
                <c:pt idx="71">
                  <c:v>0.10278</c:v>
                </c:pt>
                <c:pt idx="72">
                  <c:v>0.1037</c:v>
                </c:pt>
                <c:pt idx="73">
                  <c:v>0.10385999999999999</c:v>
                </c:pt>
                <c:pt idx="74">
                  <c:v>0.10335999999999999</c:v>
                </c:pt>
                <c:pt idx="75">
                  <c:v>0.10256</c:v>
                </c:pt>
                <c:pt idx="76">
                  <c:v>0.10138</c:v>
                </c:pt>
                <c:pt idx="77">
                  <c:v>9.9879999999999997E-2</c:v>
                </c:pt>
                <c:pt idx="78">
                  <c:v>9.8019999999999996E-2</c:v>
                </c:pt>
                <c:pt idx="79">
                  <c:v>9.5960000000000004E-2</c:v>
                </c:pt>
                <c:pt idx="80">
                  <c:v>9.3740000000000004E-2</c:v>
                </c:pt>
                <c:pt idx="81">
                  <c:v>9.1300000000000006E-2</c:v>
                </c:pt>
                <c:pt idx="82">
                  <c:v>8.8779999999999998E-2</c:v>
                </c:pt>
                <c:pt idx="83">
                  <c:v>8.6040000000000005E-2</c:v>
                </c:pt>
                <c:pt idx="84">
                  <c:v>8.3239999999999995E-2</c:v>
                </c:pt>
                <c:pt idx="85">
                  <c:v>8.0180000000000001E-2</c:v>
                </c:pt>
                <c:pt idx="86">
                  <c:v>7.5819999999999999E-2</c:v>
                </c:pt>
                <c:pt idx="87">
                  <c:v>7.1879999999999999E-2</c:v>
                </c:pt>
                <c:pt idx="88">
                  <c:v>6.8019999999999997E-2</c:v>
                </c:pt>
                <c:pt idx="89">
                  <c:v>6.3740000000000005E-2</c:v>
                </c:pt>
                <c:pt idx="90">
                  <c:v>5.9520000000000003E-2</c:v>
                </c:pt>
                <c:pt idx="91">
                  <c:v>5.5440000000000003E-2</c:v>
                </c:pt>
                <c:pt idx="92">
                  <c:v>5.1560000000000002E-2</c:v>
                </c:pt>
                <c:pt idx="93">
                  <c:v>4.786E-2</c:v>
                </c:pt>
                <c:pt idx="94">
                  <c:v>4.444E-2</c:v>
                </c:pt>
                <c:pt idx="95">
                  <c:v>4.1360000000000001E-2</c:v>
                </c:pt>
                <c:pt idx="96">
                  <c:v>3.8559999999999997E-2</c:v>
                </c:pt>
                <c:pt idx="97">
                  <c:v>3.61E-2</c:v>
                </c:pt>
                <c:pt idx="98">
                  <c:v>3.3860000000000001E-2</c:v>
                </c:pt>
                <c:pt idx="99">
                  <c:v>3.184E-2</c:v>
                </c:pt>
                <c:pt idx="100">
                  <c:v>2.98E-2</c:v>
                </c:pt>
                <c:pt idx="101">
                  <c:v>2.7959999999999999E-2</c:v>
                </c:pt>
                <c:pt idx="102">
                  <c:v>2.6159999999999999E-2</c:v>
                </c:pt>
                <c:pt idx="103">
                  <c:v>2.444E-2</c:v>
                </c:pt>
                <c:pt idx="104">
                  <c:v>2.2800000000000001E-2</c:v>
                </c:pt>
                <c:pt idx="105">
                  <c:v>2.1180000000000001E-2</c:v>
                </c:pt>
                <c:pt idx="106">
                  <c:v>1.9699999999999999E-2</c:v>
                </c:pt>
                <c:pt idx="107">
                  <c:v>1.8319999999999999E-2</c:v>
                </c:pt>
                <c:pt idx="108">
                  <c:v>1.702E-2</c:v>
                </c:pt>
                <c:pt idx="109">
                  <c:v>1.5779999999999999E-2</c:v>
                </c:pt>
                <c:pt idx="110">
                  <c:v>1.464E-2</c:v>
                </c:pt>
                <c:pt idx="111">
                  <c:v>1.3559999999999999E-2</c:v>
                </c:pt>
                <c:pt idx="112">
                  <c:v>1.252E-2</c:v>
                </c:pt>
                <c:pt idx="113">
                  <c:v>1.15E-2</c:v>
                </c:pt>
                <c:pt idx="114">
                  <c:v>1.0619999999999999E-2</c:v>
                </c:pt>
                <c:pt idx="115">
                  <c:v>9.7199999999999995E-3</c:v>
                </c:pt>
                <c:pt idx="116">
                  <c:v>8.9599999999999992E-3</c:v>
                </c:pt>
                <c:pt idx="117">
                  <c:v>8.2000000000000007E-3</c:v>
                </c:pt>
                <c:pt idx="118">
                  <c:v>7.4999999999999997E-3</c:v>
                </c:pt>
                <c:pt idx="119">
                  <c:v>6.8799999999999998E-3</c:v>
                </c:pt>
                <c:pt idx="120">
                  <c:v>6.3600000000000002E-3</c:v>
                </c:pt>
                <c:pt idx="121">
                  <c:v>5.8399999999999997E-3</c:v>
                </c:pt>
                <c:pt idx="122">
                  <c:v>5.4000000000000003E-3</c:v>
                </c:pt>
                <c:pt idx="123">
                  <c:v>5.0000000000000001E-3</c:v>
                </c:pt>
                <c:pt idx="124">
                  <c:v>4.64E-3</c:v>
                </c:pt>
                <c:pt idx="125">
                  <c:v>4.3E-3</c:v>
                </c:pt>
                <c:pt idx="126">
                  <c:v>3.98E-3</c:v>
                </c:pt>
                <c:pt idx="127">
                  <c:v>3.7000000000000002E-3</c:v>
                </c:pt>
                <c:pt idx="128">
                  <c:v>3.46E-3</c:v>
                </c:pt>
                <c:pt idx="129">
                  <c:v>3.2399999999999998E-3</c:v>
                </c:pt>
                <c:pt idx="130">
                  <c:v>3.0200000000000001E-3</c:v>
                </c:pt>
                <c:pt idx="131">
                  <c:v>2.82E-3</c:v>
                </c:pt>
                <c:pt idx="132">
                  <c:v>2.6199999999999999E-3</c:v>
                </c:pt>
                <c:pt idx="133">
                  <c:v>2.4399999999999999E-3</c:v>
                </c:pt>
                <c:pt idx="134">
                  <c:v>2.2599999999999999E-3</c:v>
                </c:pt>
                <c:pt idx="135">
                  <c:v>2.0999999999999999E-3</c:v>
                </c:pt>
                <c:pt idx="136">
                  <c:v>1.9599999999999999E-3</c:v>
                </c:pt>
                <c:pt idx="137">
                  <c:v>1.82E-3</c:v>
                </c:pt>
                <c:pt idx="138">
                  <c:v>1.6800000000000001E-3</c:v>
                </c:pt>
                <c:pt idx="139">
                  <c:v>1.58E-3</c:v>
                </c:pt>
                <c:pt idx="140">
                  <c:v>1.48E-3</c:v>
                </c:pt>
                <c:pt idx="141">
                  <c:v>1.3600000000000001E-3</c:v>
                </c:pt>
                <c:pt idx="142">
                  <c:v>1.2600000000000001E-3</c:v>
                </c:pt>
                <c:pt idx="143">
                  <c:v>1.1800000000000001E-3</c:v>
                </c:pt>
                <c:pt idx="144">
                  <c:v>1.1000000000000001E-3</c:v>
                </c:pt>
                <c:pt idx="145">
                  <c:v>1.0200000000000001E-3</c:v>
                </c:pt>
                <c:pt idx="146">
                  <c:v>9.2000000000000003E-4</c:v>
                </c:pt>
                <c:pt idx="147">
                  <c:v>8.8000000000000003E-4</c:v>
                </c:pt>
                <c:pt idx="148">
                  <c:v>8.1999999999999998E-4</c:v>
                </c:pt>
                <c:pt idx="149">
                  <c:v>7.6000000000000004E-4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95A-426C-8B41-49733DE4FD18}"/>
            </c:ext>
          </c:extLst>
        </c:ser>
        <c:ser>
          <c:idx val="4"/>
          <c:order val="2"/>
          <c:tx>
            <c:v>30+25R1+15R2+15R1</c:v>
          </c:tx>
          <c:marker>
            <c:symbol val="none"/>
          </c:marker>
          <c:yVal>
            <c:numRef>
              <c:f>P50_30_25R1_15R2_15R1!$AN$14:$AN$330</c:f>
              <c:numCache>
                <c:formatCode>0.000%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8.0000000000000007E-5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3.6000000000000002E-4</c:v>
                </c:pt>
                <c:pt idx="14">
                  <c:v>5.5999999999999995E-4</c:v>
                </c:pt>
                <c:pt idx="15">
                  <c:v>7.2000000000000005E-4</c:v>
                </c:pt>
                <c:pt idx="16">
                  <c:v>8.9999999999999998E-4</c:v>
                </c:pt>
                <c:pt idx="17">
                  <c:v>1.14E-3</c:v>
                </c:pt>
                <c:pt idx="18">
                  <c:v>1.4E-3</c:v>
                </c:pt>
                <c:pt idx="19">
                  <c:v>1.74E-3</c:v>
                </c:pt>
                <c:pt idx="20">
                  <c:v>2.14E-3</c:v>
                </c:pt>
                <c:pt idx="21">
                  <c:v>2.6199999999999999E-3</c:v>
                </c:pt>
                <c:pt idx="22">
                  <c:v>3.2200000000000002E-3</c:v>
                </c:pt>
                <c:pt idx="23">
                  <c:v>3.8600000000000001E-3</c:v>
                </c:pt>
                <c:pt idx="24">
                  <c:v>4.6800000000000001E-3</c:v>
                </c:pt>
                <c:pt idx="25">
                  <c:v>5.6800000000000002E-3</c:v>
                </c:pt>
                <c:pt idx="26">
                  <c:v>6.7600000000000004E-3</c:v>
                </c:pt>
                <c:pt idx="27">
                  <c:v>8.0999999999999996E-3</c:v>
                </c:pt>
                <c:pt idx="28">
                  <c:v>9.5399999999999999E-3</c:v>
                </c:pt>
                <c:pt idx="29">
                  <c:v>1.1180000000000001E-2</c:v>
                </c:pt>
                <c:pt idx="30">
                  <c:v>1.302E-2</c:v>
                </c:pt>
                <c:pt idx="31">
                  <c:v>1.5100000000000001E-2</c:v>
                </c:pt>
                <c:pt idx="32">
                  <c:v>1.746E-2</c:v>
                </c:pt>
                <c:pt idx="33">
                  <c:v>2.0119999999999999E-2</c:v>
                </c:pt>
                <c:pt idx="34">
                  <c:v>2.2960000000000001E-2</c:v>
                </c:pt>
                <c:pt idx="35">
                  <c:v>2.6100000000000002E-2</c:v>
                </c:pt>
                <c:pt idx="36">
                  <c:v>2.9479999999999999E-2</c:v>
                </c:pt>
                <c:pt idx="37">
                  <c:v>3.1579999999999997E-2</c:v>
                </c:pt>
                <c:pt idx="38">
                  <c:v>3.3779999999999998E-2</c:v>
                </c:pt>
                <c:pt idx="39">
                  <c:v>3.6179999999999997E-2</c:v>
                </c:pt>
                <c:pt idx="40">
                  <c:v>3.882E-2</c:v>
                </c:pt>
                <c:pt idx="41">
                  <c:v>4.1180000000000001E-2</c:v>
                </c:pt>
                <c:pt idx="42">
                  <c:v>4.3779999999999999E-2</c:v>
                </c:pt>
                <c:pt idx="43">
                  <c:v>4.6420000000000003E-2</c:v>
                </c:pt>
                <c:pt idx="44">
                  <c:v>4.9020000000000001E-2</c:v>
                </c:pt>
                <c:pt idx="45">
                  <c:v>5.1659999999999998E-2</c:v>
                </c:pt>
                <c:pt idx="46">
                  <c:v>5.4460000000000001E-2</c:v>
                </c:pt>
                <c:pt idx="47">
                  <c:v>5.7259999999999998E-2</c:v>
                </c:pt>
                <c:pt idx="48">
                  <c:v>5.9799999999999999E-2</c:v>
                </c:pt>
                <c:pt idx="49">
                  <c:v>6.2359999999999999E-2</c:v>
                </c:pt>
                <c:pt idx="50">
                  <c:v>6.472E-2</c:v>
                </c:pt>
                <c:pt idx="51">
                  <c:v>6.7000000000000004E-2</c:v>
                </c:pt>
                <c:pt idx="52">
                  <c:v>6.9059999999999996E-2</c:v>
                </c:pt>
                <c:pt idx="53">
                  <c:v>7.0879999999999999E-2</c:v>
                </c:pt>
                <c:pt idx="54">
                  <c:v>7.2400000000000006E-2</c:v>
                </c:pt>
                <c:pt idx="55">
                  <c:v>7.3520000000000002E-2</c:v>
                </c:pt>
                <c:pt idx="56">
                  <c:v>7.4480000000000005E-2</c:v>
                </c:pt>
                <c:pt idx="57">
                  <c:v>7.4999999999999997E-2</c:v>
                </c:pt>
                <c:pt idx="58">
                  <c:v>7.5359999999999996E-2</c:v>
                </c:pt>
                <c:pt idx="59">
                  <c:v>7.5399999999999995E-2</c:v>
                </c:pt>
                <c:pt idx="60">
                  <c:v>7.5039999999999996E-2</c:v>
                </c:pt>
                <c:pt idx="61">
                  <c:v>7.4940000000000007E-2</c:v>
                </c:pt>
                <c:pt idx="62">
                  <c:v>7.3440000000000005E-2</c:v>
                </c:pt>
                <c:pt idx="63">
                  <c:v>7.1660000000000001E-2</c:v>
                </c:pt>
                <c:pt idx="64">
                  <c:v>6.9639999999999994E-2</c:v>
                </c:pt>
                <c:pt idx="65">
                  <c:v>6.7599999999999993E-2</c:v>
                </c:pt>
                <c:pt idx="66">
                  <c:v>6.5360000000000001E-2</c:v>
                </c:pt>
                <c:pt idx="67">
                  <c:v>6.2899999999999998E-2</c:v>
                </c:pt>
                <c:pt idx="68">
                  <c:v>6.0380000000000003E-2</c:v>
                </c:pt>
                <c:pt idx="69">
                  <c:v>5.774E-2</c:v>
                </c:pt>
                <c:pt idx="70">
                  <c:v>5.4859999999999999E-2</c:v>
                </c:pt>
                <c:pt idx="71">
                  <c:v>5.1900000000000002E-2</c:v>
                </c:pt>
                <c:pt idx="72">
                  <c:v>4.904E-2</c:v>
                </c:pt>
                <c:pt idx="73">
                  <c:v>4.6080000000000003E-2</c:v>
                </c:pt>
                <c:pt idx="74">
                  <c:v>4.3240000000000001E-2</c:v>
                </c:pt>
                <c:pt idx="75">
                  <c:v>4.0480000000000002E-2</c:v>
                </c:pt>
                <c:pt idx="76">
                  <c:v>3.7719999999999997E-2</c:v>
                </c:pt>
                <c:pt idx="77">
                  <c:v>3.5819999999999998E-2</c:v>
                </c:pt>
                <c:pt idx="78">
                  <c:v>3.3919999999999999E-2</c:v>
                </c:pt>
                <c:pt idx="79">
                  <c:v>3.1919999999999997E-2</c:v>
                </c:pt>
                <c:pt idx="80">
                  <c:v>3.0120000000000001E-2</c:v>
                </c:pt>
                <c:pt idx="81">
                  <c:v>2.844E-2</c:v>
                </c:pt>
                <c:pt idx="82">
                  <c:v>2.6859999999999998E-2</c:v>
                </c:pt>
                <c:pt idx="83">
                  <c:v>2.5360000000000001E-2</c:v>
                </c:pt>
                <c:pt idx="84">
                  <c:v>2.3939999999999999E-2</c:v>
                </c:pt>
                <c:pt idx="85">
                  <c:v>2.2620000000000001E-2</c:v>
                </c:pt>
                <c:pt idx="86">
                  <c:v>2.1659999999999999E-2</c:v>
                </c:pt>
                <c:pt idx="87">
                  <c:v>2.0760000000000001E-2</c:v>
                </c:pt>
                <c:pt idx="88">
                  <c:v>1.9859999999999999E-2</c:v>
                </c:pt>
                <c:pt idx="89">
                  <c:v>1.908E-2</c:v>
                </c:pt>
                <c:pt idx="90">
                  <c:v>1.8200000000000001E-2</c:v>
                </c:pt>
                <c:pt idx="91">
                  <c:v>1.736E-2</c:v>
                </c:pt>
                <c:pt idx="92">
                  <c:v>1.8100000000000002E-2</c:v>
                </c:pt>
                <c:pt idx="93">
                  <c:v>1.8599999999999998E-2</c:v>
                </c:pt>
                <c:pt idx="94">
                  <c:v>1.9E-2</c:v>
                </c:pt>
                <c:pt idx="95">
                  <c:v>2.0299999999999999E-2</c:v>
                </c:pt>
                <c:pt idx="96">
                  <c:v>2.2159999999999999E-2</c:v>
                </c:pt>
                <c:pt idx="97">
                  <c:v>2.4299999999999999E-2</c:v>
                </c:pt>
                <c:pt idx="98">
                  <c:v>2.7019999999999999E-2</c:v>
                </c:pt>
                <c:pt idx="99">
                  <c:v>3.0179999999999998E-2</c:v>
                </c:pt>
                <c:pt idx="100">
                  <c:v>3.3459999999999997E-2</c:v>
                </c:pt>
                <c:pt idx="101">
                  <c:v>3.6400000000000002E-2</c:v>
                </c:pt>
                <c:pt idx="102">
                  <c:v>3.9300000000000002E-2</c:v>
                </c:pt>
                <c:pt idx="103">
                  <c:v>4.1980000000000003E-2</c:v>
                </c:pt>
                <c:pt idx="104">
                  <c:v>4.4200000000000003E-2</c:v>
                </c:pt>
                <c:pt idx="105">
                  <c:v>4.614E-2</c:v>
                </c:pt>
                <c:pt idx="106">
                  <c:v>4.7780000000000003E-2</c:v>
                </c:pt>
                <c:pt idx="107">
                  <c:v>4.9059999999999999E-2</c:v>
                </c:pt>
                <c:pt idx="108">
                  <c:v>5.0119999999999998E-2</c:v>
                </c:pt>
                <c:pt idx="109">
                  <c:v>5.092E-2</c:v>
                </c:pt>
                <c:pt idx="110">
                  <c:v>5.1459999999999999E-2</c:v>
                </c:pt>
                <c:pt idx="111">
                  <c:v>5.1720000000000002E-2</c:v>
                </c:pt>
                <c:pt idx="112">
                  <c:v>5.1920000000000001E-2</c:v>
                </c:pt>
                <c:pt idx="113">
                  <c:v>5.1920000000000001E-2</c:v>
                </c:pt>
                <c:pt idx="114">
                  <c:v>5.1819999999999998E-2</c:v>
                </c:pt>
                <c:pt idx="115">
                  <c:v>5.144E-2</c:v>
                </c:pt>
                <c:pt idx="116">
                  <c:v>5.0459999999999998E-2</c:v>
                </c:pt>
                <c:pt idx="117">
                  <c:v>4.9340000000000002E-2</c:v>
                </c:pt>
                <c:pt idx="118">
                  <c:v>4.8280000000000003E-2</c:v>
                </c:pt>
                <c:pt idx="119">
                  <c:v>4.6679999999999999E-2</c:v>
                </c:pt>
                <c:pt idx="120">
                  <c:v>4.4920000000000002E-2</c:v>
                </c:pt>
                <c:pt idx="121">
                  <c:v>4.3040000000000002E-2</c:v>
                </c:pt>
                <c:pt idx="122">
                  <c:v>4.0960000000000003E-2</c:v>
                </c:pt>
                <c:pt idx="123">
                  <c:v>3.882E-2</c:v>
                </c:pt>
                <c:pt idx="124">
                  <c:v>3.6700000000000003E-2</c:v>
                </c:pt>
                <c:pt idx="125">
                  <c:v>3.4700000000000002E-2</c:v>
                </c:pt>
                <c:pt idx="126">
                  <c:v>3.2800000000000003E-2</c:v>
                </c:pt>
                <c:pt idx="127">
                  <c:v>3.0880000000000001E-2</c:v>
                </c:pt>
                <c:pt idx="128">
                  <c:v>2.9180000000000001E-2</c:v>
                </c:pt>
                <c:pt idx="129">
                  <c:v>2.76E-2</c:v>
                </c:pt>
                <c:pt idx="130">
                  <c:v>2.6200000000000001E-2</c:v>
                </c:pt>
                <c:pt idx="131">
                  <c:v>2.4819999999999998E-2</c:v>
                </c:pt>
                <c:pt idx="132">
                  <c:v>2.35E-2</c:v>
                </c:pt>
                <c:pt idx="133">
                  <c:v>2.2239999999999999E-2</c:v>
                </c:pt>
                <c:pt idx="134">
                  <c:v>2.1100000000000001E-2</c:v>
                </c:pt>
                <c:pt idx="135">
                  <c:v>1.992E-2</c:v>
                </c:pt>
                <c:pt idx="136">
                  <c:v>1.8720000000000001E-2</c:v>
                </c:pt>
                <c:pt idx="137">
                  <c:v>1.7579999999999998E-2</c:v>
                </c:pt>
                <c:pt idx="138">
                  <c:v>1.652E-2</c:v>
                </c:pt>
                <c:pt idx="139">
                  <c:v>1.5480000000000001E-2</c:v>
                </c:pt>
                <c:pt idx="140">
                  <c:v>1.448E-2</c:v>
                </c:pt>
                <c:pt idx="141">
                  <c:v>1.3520000000000001E-2</c:v>
                </c:pt>
                <c:pt idx="142">
                  <c:v>1.2579999999999999E-2</c:v>
                </c:pt>
                <c:pt idx="143">
                  <c:v>1.172E-2</c:v>
                </c:pt>
                <c:pt idx="144">
                  <c:v>1.0880000000000001E-2</c:v>
                </c:pt>
                <c:pt idx="145">
                  <c:v>1.0120000000000001E-2</c:v>
                </c:pt>
                <c:pt idx="146">
                  <c:v>9.3799999999999994E-3</c:v>
                </c:pt>
                <c:pt idx="147">
                  <c:v>8.6999999999999994E-3</c:v>
                </c:pt>
                <c:pt idx="148">
                  <c:v>8.0000000000000002E-3</c:v>
                </c:pt>
                <c:pt idx="149">
                  <c:v>7.3800000000000003E-3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695A-426C-8B41-49733DE4F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Sin restricciones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'P50'!$AJ$14:$AJ$330</c:f>
              <c:numCache>
                <c:formatCode>0.000%</c:formatCode>
                <c:ptCount val="317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2.7999999999999998E-4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1.06E-3</c:v>
                </c:pt>
                <c:pt idx="8">
                  <c:v>1.3600000000000001E-3</c:v>
                </c:pt>
                <c:pt idx="9">
                  <c:v>1.7600000000000001E-3</c:v>
                </c:pt>
                <c:pt idx="10">
                  <c:v>2.2799999999999999E-3</c:v>
                </c:pt>
                <c:pt idx="11">
                  <c:v>2.8800000000000002E-3</c:v>
                </c:pt>
                <c:pt idx="12">
                  <c:v>3.62E-3</c:v>
                </c:pt>
                <c:pt idx="13">
                  <c:v>4.5599999999999998E-3</c:v>
                </c:pt>
                <c:pt idx="14">
                  <c:v>5.5999999999999999E-3</c:v>
                </c:pt>
                <c:pt idx="15">
                  <c:v>6.7799999999999996E-3</c:v>
                </c:pt>
                <c:pt idx="16">
                  <c:v>8.0000000000000002E-3</c:v>
                </c:pt>
                <c:pt idx="17">
                  <c:v>9.4199999999999996E-3</c:v>
                </c:pt>
                <c:pt idx="18">
                  <c:v>1.1039999999999999E-2</c:v>
                </c:pt>
                <c:pt idx="19">
                  <c:v>1.282E-2</c:v>
                </c:pt>
                <c:pt idx="20">
                  <c:v>1.4919999999999999E-2</c:v>
                </c:pt>
                <c:pt idx="21">
                  <c:v>1.7340000000000001E-2</c:v>
                </c:pt>
                <c:pt idx="22">
                  <c:v>2.018E-2</c:v>
                </c:pt>
                <c:pt idx="23">
                  <c:v>2.3480000000000001E-2</c:v>
                </c:pt>
                <c:pt idx="24">
                  <c:v>2.7380000000000002E-2</c:v>
                </c:pt>
                <c:pt idx="25">
                  <c:v>3.1859999999999999E-2</c:v>
                </c:pt>
                <c:pt idx="26">
                  <c:v>3.7080000000000002E-2</c:v>
                </c:pt>
                <c:pt idx="27">
                  <c:v>4.292E-2</c:v>
                </c:pt>
                <c:pt idx="28">
                  <c:v>4.9599999999999998E-2</c:v>
                </c:pt>
                <c:pt idx="29">
                  <c:v>5.7140000000000003E-2</c:v>
                </c:pt>
                <c:pt idx="30">
                  <c:v>6.5579999999999999E-2</c:v>
                </c:pt>
                <c:pt idx="31">
                  <c:v>7.4959999999999999E-2</c:v>
                </c:pt>
                <c:pt idx="32">
                  <c:v>8.5419999999999996E-2</c:v>
                </c:pt>
                <c:pt idx="33">
                  <c:v>9.6780000000000005E-2</c:v>
                </c:pt>
                <c:pt idx="34">
                  <c:v>0.1094</c:v>
                </c:pt>
                <c:pt idx="35">
                  <c:v>0.12325999999999999</c:v>
                </c:pt>
                <c:pt idx="36">
                  <c:v>0.1381</c:v>
                </c:pt>
                <c:pt idx="37">
                  <c:v>0.154</c:v>
                </c:pt>
                <c:pt idx="38">
                  <c:v>0.17116000000000001</c:v>
                </c:pt>
                <c:pt idx="39">
                  <c:v>0.18908</c:v>
                </c:pt>
                <c:pt idx="40">
                  <c:v>0.20774000000000001</c:v>
                </c:pt>
                <c:pt idx="41">
                  <c:v>0.22670000000000001</c:v>
                </c:pt>
                <c:pt idx="42">
                  <c:v>0.24590000000000001</c:v>
                </c:pt>
                <c:pt idx="43">
                  <c:v>0.26473999999999998</c:v>
                </c:pt>
                <c:pt idx="44">
                  <c:v>0.28316000000000002</c:v>
                </c:pt>
                <c:pt idx="45">
                  <c:v>0.30070000000000002</c:v>
                </c:pt>
                <c:pt idx="46">
                  <c:v>0.31756000000000001</c:v>
                </c:pt>
                <c:pt idx="47">
                  <c:v>0.33307999999999999</c:v>
                </c:pt>
                <c:pt idx="48">
                  <c:v>0.34764</c:v>
                </c:pt>
                <c:pt idx="49">
                  <c:v>0.36087999999999998</c:v>
                </c:pt>
                <c:pt idx="50">
                  <c:v>0.37291999999999997</c:v>
                </c:pt>
                <c:pt idx="51">
                  <c:v>0.38391999999999998</c:v>
                </c:pt>
                <c:pt idx="52">
                  <c:v>0.39382</c:v>
                </c:pt>
                <c:pt idx="53">
                  <c:v>0.40288000000000002</c:v>
                </c:pt>
                <c:pt idx="54">
                  <c:v>0.41104000000000002</c:v>
                </c:pt>
                <c:pt idx="55">
                  <c:v>0.41854000000000002</c:v>
                </c:pt>
                <c:pt idx="56">
                  <c:v>0.42549999999999999</c:v>
                </c:pt>
                <c:pt idx="57">
                  <c:v>0.43196000000000001</c:v>
                </c:pt>
                <c:pt idx="58">
                  <c:v>0.438</c:v>
                </c:pt>
                <c:pt idx="59">
                  <c:v>0.44375999999999999</c:v>
                </c:pt>
                <c:pt idx="60">
                  <c:v>0.44922000000000001</c:v>
                </c:pt>
                <c:pt idx="61">
                  <c:v>0.45438000000000001</c:v>
                </c:pt>
                <c:pt idx="62">
                  <c:v>0.45913999999999999</c:v>
                </c:pt>
                <c:pt idx="63">
                  <c:v>0.46357999999999999</c:v>
                </c:pt>
                <c:pt idx="64">
                  <c:v>0.46789999999999998</c:v>
                </c:pt>
                <c:pt idx="65">
                  <c:v>0.47192000000000001</c:v>
                </c:pt>
                <c:pt idx="66">
                  <c:v>0.47570000000000001</c:v>
                </c:pt>
                <c:pt idx="67">
                  <c:v>0.47936000000000001</c:v>
                </c:pt>
                <c:pt idx="68">
                  <c:v>0.48265999999999998</c:v>
                </c:pt>
                <c:pt idx="69">
                  <c:v>0.48577999999999999</c:v>
                </c:pt>
                <c:pt idx="70">
                  <c:v>0.48859999999999998</c:v>
                </c:pt>
                <c:pt idx="71">
                  <c:v>0.49127999999999999</c:v>
                </c:pt>
                <c:pt idx="72">
                  <c:v>0.49375999999999998</c:v>
                </c:pt>
                <c:pt idx="73">
                  <c:v>0.496</c:v>
                </c:pt>
                <c:pt idx="74">
                  <c:v>0.49806</c:v>
                </c:pt>
                <c:pt idx="75">
                  <c:v>0.49994</c:v>
                </c:pt>
                <c:pt idx="76">
                  <c:v>0.50163999999999997</c:v>
                </c:pt>
                <c:pt idx="77">
                  <c:v>0.50327999999999995</c:v>
                </c:pt>
                <c:pt idx="78">
                  <c:v>0.50480000000000003</c:v>
                </c:pt>
                <c:pt idx="79">
                  <c:v>0.50609999999999999</c:v>
                </c:pt>
                <c:pt idx="80">
                  <c:v>0.50729999999999997</c:v>
                </c:pt>
                <c:pt idx="81">
                  <c:v>0.50844</c:v>
                </c:pt>
                <c:pt idx="82">
                  <c:v>0.50949999999999995</c:v>
                </c:pt>
                <c:pt idx="83">
                  <c:v>0.51048000000000004</c:v>
                </c:pt>
                <c:pt idx="84">
                  <c:v>0.51136000000000004</c:v>
                </c:pt>
                <c:pt idx="85">
                  <c:v>0.51224000000000003</c:v>
                </c:pt>
                <c:pt idx="86">
                  <c:v>0.51297999999999999</c:v>
                </c:pt>
                <c:pt idx="87">
                  <c:v>0.51371999999999995</c:v>
                </c:pt>
                <c:pt idx="88">
                  <c:v>0.51436000000000004</c:v>
                </c:pt>
                <c:pt idx="89">
                  <c:v>0.51497999999999999</c:v>
                </c:pt>
                <c:pt idx="90">
                  <c:v>0.51558000000000004</c:v>
                </c:pt>
                <c:pt idx="91">
                  <c:v>0.51614000000000004</c:v>
                </c:pt>
                <c:pt idx="92">
                  <c:v>0.51663999999999999</c:v>
                </c:pt>
                <c:pt idx="93">
                  <c:v>0.51707999999999998</c:v>
                </c:pt>
                <c:pt idx="94">
                  <c:v>0.51756000000000002</c:v>
                </c:pt>
                <c:pt idx="95">
                  <c:v>0.51795999999999998</c:v>
                </c:pt>
                <c:pt idx="96">
                  <c:v>0.51834000000000002</c:v>
                </c:pt>
                <c:pt idx="97">
                  <c:v>0.51870000000000005</c:v>
                </c:pt>
                <c:pt idx="98">
                  <c:v>0.51902000000000004</c:v>
                </c:pt>
                <c:pt idx="99">
                  <c:v>0.51932</c:v>
                </c:pt>
                <c:pt idx="100">
                  <c:v>0.51958000000000004</c:v>
                </c:pt>
                <c:pt idx="101">
                  <c:v>0.51985999999999999</c:v>
                </c:pt>
                <c:pt idx="102">
                  <c:v>0.52007999999999999</c:v>
                </c:pt>
                <c:pt idx="103">
                  <c:v>0.52029999999999998</c:v>
                </c:pt>
                <c:pt idx="104">
                  <c:v>0.52054</c:v>
                </c:pt>
                <c:pt idx="105">
                  <c:v>0.52076</c:v>
                </c:pt>
                <c:pt idx="106">
                  <c:v>0.52092000000000005</c:v>
                </c:pt>
                <c:pt idx="107">
                  <c:v>0.52110000000000001</c:v>
                </c:pt>
                <c:pt idx="108">
                  <c:v>0.52125999999999995</c:v>
                </c:pt>
                <c:pt idx="109">
                  <c:v>0.52141999999999999</c:v>
                </c:pt>
                <c:pt idx="110">
                  <c:v>0.52154</c:v>
                </c:pt>
                <c:pt idx="111">
                  <c:v>0.52170000000000005</c:v>
                </c:pt>
                <c:pt idx="112">
                  <c:v>0.52181999999999995</c:v>
                </c:pt>
                <c:pt idx="113">
                  <c:v>0.52193999999999996</c:v>
                </c:pt>
                <c:pt idx="114">
                  <c:v>0.52203999999999995</c:v>
                </c:pt>
                <c:pt idx="115">
                  <c:v>0.52214000000000005</c:v>
                </c:pt>
                <c:pt idx="116">
                  <c:v>0.52224000000000004</c:v>
                </c:pt>
                <c:pt idx="117">
                  <c:v>0.52229999999999999</c:v>
                </c:pt>
                <c:pt idx="118">
                  <c:v>0.52239999999999998</c:v>
                </c:pt>
                <c:pt idx="119">
                  <c:v>0.52248000000000006</c:v>
                </c:pt>
                <c:pt idx="120">
                  <c:v>0.52256000000000002</c:v>
                </c:pt>
                <c:pt idx="121">
                  <c:v>0.52259999999999995</c:v>
                </c:pt>
                <c:pt idx="122">
                  <c:v>0.52268000000000003</c:v>
                </c:pt>
                <c:pt idx="123">
                  <c:v>0.52273999999999998</c:v>
                </c:pt>
                <c:pt idx="124">
                  <c:v>0.52278000000000002</c:v>
                </c:pt>
                <c:pt idx="125">
                  <c:v>0.52285999999999999</c:v>
                </c:pt>
                <c:pt idx="126">
                  <c:v>0.52290000000000003</c:v>
                </c:pt>
                <c:pt idx="127">
                  <c:v>0.52293999999999996</c:v>
                </c:pt>
                <c:pt idx="128">
                  <c:v>0.52300000000000002</c:v>
                </c:pt>
                <c:pt idx="129">
                  <c:v>0.52302000000000004</c:v>
                </c:pt>
                <c:pt idx="130">
                  <c:v>0.52305999999999997</c:v>
                </c:pt>
                <c:pt idx="131">
                  <c:v>0.52312000000000003</c:v>
                </c:pt>
                <c:pt idx="132">
                  <c:v>0.52314000000000005</c:v>
                </c:pt>
                <c:pt idx="133">
                  <c:v>0.52317999999999998</c:v>
                </c:pt>
                <c:pt idx="134">
                  <c:v>0.52322000000000002</c:v>
                </c:pt>
                <c:pt idx="135">
                  <c:v>0.52325999999999995</c:v>
                </c:pt>
                <c:pt idx="136">
                  <c:v>0.52329999999999999</c:v>
                </c:pt>
                <c:pt idx="137">
                  <c:v>0.52329999999999999</c:v>
                </c:pt>
                <c:pt idx="138">
                  <c:v>0.52334000000000003</c:v>
                </c:pt>
                <c:pt idx="139">
                  <c:v>0.52337999999999996</c:v>
                </c:pt>
                <c:pt idx="140">
                  <c:v>0.52339999999999998</c:v>
                </c:pt>
                <c:pt idx="141">
                  <c:v>0.52342</c:v>
                </c:pt>
                <c:pt idx="142">
                  <c:v>0.52346000000000004</c:v>
                </c:pt>
                <c:pt idx="143">
                  <c:v>0.52347999999999995</c:v>
                </c:pt>
                <c:pt idx="144">
                  <c:v>0.52347999999999995</c:v>
                </c:pt>
                <c:pt idx="145">
                  <c:v>0.52349999999999997</c:v>
                </c:pt>
                <c:pt idx="146">
                  <c:v>0.52351999999999999</c:v>
                </c:pt>
                <c:pt idx="147">
                  <c:v>0.52354000000000001</c:v>
                </c:pt>
                <c:pt idx="148">
                  <c:v>0.52356000000000003</c:v>
                </c:pt>
                <c:pt idx="149">
                  <c:v>0.52358000000000005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678-4882-9F75-8E56CA849693}"/>
            </c:ext>
          </c:extLst>
        </c:ser>
        <c:ser>
          <c:idx val="5"/>
          <c:order val="1"/>
          <c:tx>
            <c:v>30+25R1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P50_30_25R1!$AJ$14:$AJ$330</c:f>
              <c:numCache>
                <c:formatCode>0.000%</c:formatCode>
                <c:ptCount val="317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1.06E-3</c:v>
                </c:pt>
                <c:pt idx="8">
                  <c:v>1.34E-3</c:v>
                </c:pt>
                <c:pt idx="9">
                  <c:v>1.72E-3</c:v>
                </c:pt>
                <c:pt idx="10">
                  <c:v>2.2399999999999998E-3</c:v>
                </c:pt>
                <c:pt idx="11">
                  <c:v>2.8600000000000001E-3</c:v>
                </c:pt>
                <c:pt idx="12">
                  <c:v>3.64E-3</c:v>
                </c:pt>
                <c:pt idx="13">
                  <c:v>4.5799999999999999E-3</c:v>
                </c:pt>
                <c:pt idx="14">
                  <c:v>5.62E-3</c:v>
                </c:pt>
                <c:pt idx="15">
                  <c:v>6.7799999999999996E-3</c:v>
                </c:pt>
                <c:pt idx="16">
                  <c:v>8.0400000000000003E-3</c:v>
                </c:pt>
                <c:pt idx="17">
                  <c:v>9.4199999999999996E-3</c:v>
                </c:pt>
                <c:pt idx="18">
                  <c:v>1.09E-2</c:v>
                </c:pt>
                <c:pt idx="19">
                  <c:v>1.264E-2</c:v>
                </c:pt>
                <c:pt idx="20">
                  <c:v>1.47E-2</c:v>
                </c:pt>
                <c:pt idx="21">
                  <c:v>1.7080000000000001E-2</c:v>
                </c:pt>
                <c:pt idx="22">
                  <c:v>1.9879999999999998E-2</c:v>
                </c:pt>
                <c:pt idx="23">
                  <c:v>2.3259999999999999E-2</c:v>
                </c:pt>
                <c:pt idx="24">
                  <c:v>2.7179999999999999E-2</c:v>
                </c:pt>
                <c:pt idx="25">
                  <c:v>3.168E-2</c:v>
                </c:pt>
                <c:pt idx="26">
                  <c:v>3.6880000000000003E-2</c:v>
                </c:pt>
                <c:pt idx="27">
                  <c:v>4.2900000000000001E-2</c:v>
                </c:pt>
                <c:pt idx="28">
                  <c:v>4.9759999999999999E-2</c:v>
                </c:pt>
                <c:pt idx="29">
                  <c:v>5.738E-2</c:v>
                </c:pt>
                <c:pt idx="30">
                  <c:v>6.2300000000000001E-2</c:v>
                </c:pt>
                <c:pt idx="31">
                  <c:v>6.7680000000000004E-2</c:v>
                </c:pt>
                <c:pt idx="32">
                  <c:v>7.3760000000000006E-2</c:v>
                </c:pt>
                <c:pt idx="33">
                  <c:v>8.0199999999999994E-2</c:v>
                </c:pt>
                <c:pt idx="34">
                  <c:v>8.7139999999999995E-2</c:v>
                </c:pt>
                <c:pt idx="35">
                  <c:v>9.4560000000000005E-2</c:v>
                </c:pt>
                <c:pt idx="36">
                  <c:v>0.10248</c:v>
                </c:pt>
                <c:pt idx="37">
                  <c:v>0.11070000000000001</c:v>
                </c:pt>
                <c:pt idx="38">
                  <c:v>0.11944</c:v>
                </c:pt>
                <c:pt idx="39">
                  <c:v>0.12837999999999999</c:v>
                </c:pt>
                <c:pt idx="40">
                  <c:v>0.13739999999999999</c:v>
                </c:pt>
                <c:pt idx="41">
                  <c:v>0.14654</c:v>
                </c:pt>
                <c:pt idx="42">
                  <c:v>0.15581999999999999</c:v>
                </c:pt>
                <c:pt idx="43">
                  <c:v>0.16502</c:v>
                </c:pt>
                <c:pt idx="44">
                  <c:v>0.17408000000000001</c:v>
                </c:pt>
                <c:pt idx="45">
                  <c:v>0.18274000000000001</c:v>
                </c:pt>
                <c:pt idx="46">
                  <c:v>0.19108</c:v>
                </c:pt>
                <c:pt idx="47">
                  <c:v>0.19922000000000001</c:v>
                </c:pt>
                <c:pt idx="48">
                  <c:v>0.20704</c:v>
                </c:pt>
                <c:pt idx="49">
                  <c:v>0.21437999999999999</c:v>
                </c:pt>
                <c:pt idx="50">
                  <c:v>0.22156000000000001</c:v>
                </c:pt>
                <c:pt idx="51">
                  <c:v>0.22824</c:v>
                </c:pt>
                <c:pt idx="52">
                  <c:v>0.23454</c:v>
                </c:pt>
                <c:pt idx="53">
                  <c:v>0.24043999999999999</c:v>
                </c:pt>
                <c:pt idx="54">
                  <c:v>0.24607999999999999</c:v>
                </c:pt>
                <c:pt idx="55">
                  <c:v>0.25951999999999997</c:v>
                </c:pt>
                <c:pt idx="56">
                  <c:v>0.27178000000000002</c:v>
                </c:pt>
                <c:pt idx="57">
                  <c:v>0.28283999999999998</c:v>
                </c:pt>
                <c:pt idx="58">
                  <c:v>0.29731999999999997</c:v>
                </c:pt>
                <c:pt idx="59">
                  <c:v>0.31325999999999998</c:v>
                </c:pt>
                <c:pt idx="60">
                  <c:v>0.32938000000000001</c:v>
                </c:pt>
                <c:pt idx="61">
                  <c:v>0.34601999999999999</c:v>
                </c:pt>
                <c:pt idx="62">
                  <c:v>0.36203999999999997</c:v>
                </c:pt>
                <c:pt idx="63">
                  <c:v>0.37619999999999998</c:v>
                </c:pt>
                <c:pt idx="64">
                  <c:v>0.38856000000000002</c:v>
                </c:pt>
                <c:pt idx="65">
                  <c:v>0.39885999999999999</c:v>
                </c:pt>
                <c:pt idx="66">
                  <c:v>0.40751999999999999</c:v>
                </c:pt>
                <c:pt idx="67">
                  <c:v>0.41467999999999999</c:v>
                </c:pt>
                <c:pt idx="68">
                  <c:v>0.4209</c:v>
                </c:pt>
                <c:pt idx="69">
                  <c:v>0.42658000000000001</c:v>
                </c:pt>
                <c:pt idx="70">
                  <c:v>0.43168000000000001</c:v>
                </c:pt>
                <c:pt idx="71">
                  <c:v>0.43640000000000001</c:v>
                </c:pt>
                <c:pt idx="72">
                  <c:v>0.44075999999999999</c:v>
                </c:pt>
                <c:pt idx="73">
                  <c:v>0.44503999999999999</c:v>
                </c:pt>
                <c:pt idx="74">
                  <c:v>0.44900000000000001</c:v>
                </c:pt>
                <c:pt idx="75">
                  <c:v>0.45288</c:v>
                </c:pt>
                <c:pt idx="76">
                  <c:v>0.45656000000000002</c:v>
                </c:pt>
                <c:pt idx="77">
                  <c:v>0.46001999999999998</c:v>
                </c:pt>
                <c:pt idx="78">
                  <c:v>0.46338000000000001</c:v>
                </c:pt>
                <c:pt idx="79">
                  <c:v>0.46654000000000001</c:v>
                </c:pt>
                <c:pt idx="80">
                  <c:v>0.46960000000000002</c:v>
                </c:pt>
                <c:pt idx="81">
                  <c:v>0.47254000000000002</c:v>
                </c:pt>
                <c:pt idx="82">
                  <c:v>0.47526000000000002</c:v>
                </c:pt>
                <c:pt idx="83">
                  <c:v>0.47793999999999998</c:v>
                </c:pt>
                <c:pt idx="84">
                  <c:v>0.48046</c:v>
                </c:pt>
                <c:pt idx="85">
                  <c:v>0.48282000000000003</c:v>
                </c:pt>
                <c:pt idx="86">
                  <c:v>0.48508000000000001</c:v>
                </c:pt>
                <c:pt idx="87">
                  <c:v>0.48712</c:v>
                </c:pt>
                <c:pt idx="88">
                  <c:v>0.48908000000000001</c:v>
                </c:pt>
                <c:pt idx="89">
                  <c:v>0.49081999999999998</c:v>
                </c:pt>
                <c:pt idx="90">
                  <c:v>0.49242000000000002</c:v>
                </c:pt>
                <c:pt idx="91">
                  <c:v>0.49390000000000001</c:v>
                </c:pt>
                <c:pt idx="92">
                  <c:v>0.49525999999999998</c:v>
                </c:pt>
                <c:pt idx="93">
                  <c:v>0.49646000000000001</c:v>
                </c:pt>
                <c:pt idx="94">
                  <c:v>0.49753999999999998</c:v>
                </c:pt>
                <c:pt idx="95">
                  <c:v>0.49853999999999998</c:v>
                </c:pt>
                <c:pt idx="96">
                  <c:v>0.49944</c:v>
                </c:pt>
                <c:pt idx="97">
                  <c:v>0.50027999999999995</c:v>
                </c:pt>
                <c:pt idx="98">
                  <c:v>0.501</c:v>
                </c:pt>
                <c:pt idx="99">
                  <c:v>0.50163999999999997</c:v>
                </c:pt>
                <c:pt idx="100">
                  <c:v>0.50227999999999995</c:v>
                </c:pt>
                <c:pt idx="101">
                  <c:v>0.50290000000000001</c:v>
                </c:pt>
                <c:pt idx="102">
                  <c:v>0.50348000000000004</c:v>
                </c:pt>
                <c:pt idx="103">
                  <c:v>0.50405999999999995</c:v>
                </c:pt>
                <c:pt idx="104">
                  <c:v>0.50456000000000001</c:v>
                </c:pt>
                <c:pt idx="105">
                  <c:v>0.505</c:v>
                </c:pt>
                <c:pt idx="106">
                  <c:v>0.50544</c:v>
                </c:pt>
                <c:pt idx="107">
                  <c:v>0.50588</c:v>
                </c:pt>
                <c:pt idx="108">
                  <c:v>0.50626000000000004</c:v>
                </c:pt>
                <c:pt idx="109">
                  <c:v>0.50661999999999996</c:v>
                </c:pt>
                <c:pt idx="110">
                  <c:v>0.50700000000000001</c:v>
                </c:pt>
                <c:pt idx="111">
                  <c:v>0.50731999999999999</c:v>
                </c:pt>
                <c:pt idx="112">
                  <c:v>0.50760000000000005</c:v>
                </c:pt>
                <c:pt idx="113">
                  <c:v>0.50790000000000002</c:v>
                </c:pt>
                <c:pt idx="114">
                  <c:v>0.50817999999999997</c:v>
                </c:pt>
                <c:pt idx="115">
                  <c:v>0.50838000000000005</c:v>
                </c:pt>
                <c:pt idx="116">
                  <c:v>0.50860000000000005</c:v>
                </c:pt>
                <c:pt idx="117">
                  <c:v>0.50880000000000003</c:v>
                </c:pt>
                <c:pt idx="118">
                  <c:v>0.50900000000000001</c:v>
                </c:pt>
                <c:pt idx="119">
                  <c:v>0.50917999999999997</c:v>
                </c:pt>
                <c:pt idx="120">
                  <c:v>0.50931999999999999</c:v>
                </c:pt>
                <c:pt idx="121">
                  <c:v>0.50948000000000004</c:v>
                </c:pt>
                <c:pt idx="122">
                  <c:v>0.50961999999999996</c:v>
                </c:pt>
                <c:pt idx="123">
                  <c:v>0.50975999999999999</c:v>
                </c:pt>
                <c:pt idx="124">
                  <c:v>0.50990000000000002</c:v>
                </c:pt>
                <c:pt idx="125">
                  <c:v>0.51</c:v>
                </c:pt>
                <c:pt idx="126">
                  <c:v>0.51012000000000002</c:v>
                </c:pt>
                <c:pt idx="127">
                  <c:v>0.51022000000000001</c:v>
                </c:pt>
                <c:pt idx="128">
                  <c:v>0.51034000000000002</c:v>
                </c:pt>
                <c:pt idx="129">
                  <c:v>0.51041999999999998</c:v>
                </c:pt>
                <c:pt idx="130">
                  <c:v>0.51049999999999995</c:v>
                </c:pt>
                <c:pt idx="131">
                  <c:v>0.51058000000000003</c:v>
                </c:pt>
                <c:pt idx="132">
                  <c:v>0.51066</c:v>
                </c:pt>
                <c:pt idx="133">
                  <c:v>0.51073999999999997</c:v>
                </c:pt>
                <c:pt idx="134">
                  <c:v>0.51080000000000003</c:v>
                </c:pt>
                <c:pt idx="135">
                  <c:v>0.51085999999999998</c:v>
                </c:pt>
                <c:pt idx="136">
                  <c:v>0.51093999999999995</c:v>
                </c:pt>
                <c:pt idx="137">
                  <c:v>0.51095999999999997</c:v>
                </c:pt>
                <c:pt idx="138">
                  <c:v>0.51102000000000003</c:v>
                </c:pt>
                <c:pt idx="139">
                  <c:v>0.51105999999999996</c:v>
                </c:pt>
                <c:pt idx="140">
                  <c:v>0.5111</c:v>
                </c:pt>
                <c:pt idx="141">
                  <c:v>0.51115999999999995</c:v>
                </c:pt>
                <c:pt idx="142">
                  <c:v>0.51119999999999999</c:v>
                </c:pt>
                <c:pt idx="143">
                  <c:v>0.51124000000000003</c:v>
                </c:pt>
                <c:pt idx="144">
                  <c:v>0.51126000000000005</c:v>
                </c:pt>
                <c:pt idx="145">
                  <c:v>0.51129999999999998</c:v>
                </c:pt>
                <c:pt idx="146">
                  <c:v>0.51134000000000002</c:v>
                </c:pt>
                <c:pt idx="147">
                  <c:v>0.51136000000000004</c:v>
                </c:pt>
                <c:pt idx="148">
                  <c:v>0.51137999999999995</c:v>
                </c:pt>
                <c:pt idx="149">
                  <c:v>0.51141999999999999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78-4882-9F75-8E56CA849693}"/>
            </c:ext>
          </c:extLst>
        </c:ser>
        <c:ser>
          <c:idx val="0"/>
          <c:order val="2"/>
          <c:tx>
            <c:v>30+25R1+15R2+15R1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P50_30_25R1_15R2_15R1!$AJ$14:$AJ$330</c:f>
              <c:numCache>
                <c:formatCode>0.000%</c:formatCode>
                <c:ptCount val="317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2.7999999999999998E-4</c:v>
                </c:pt>
                <c:pt idx="4">
                  <c:v>4.0000000000000002E-4</c:v>
                </c:pt>
                <c:pt idx="5">
                  <c:v>4.8000000000000001E-4</c:v>
                </c:pt>
                <c:pt idx="6">
                  <c:v>7.2000000000000005E-4</c:v>
                </c:pt>
                <c:pt idx="7">
                  <c:v>1.0399999999999999E-3</c:v>
                </c:pt>
                <c:pt idx="8">
                  <c:v>1.34E-3</c:v>
                </c:pt>
                <c:pt idx="9">
                  <c:v>1.72E-3</c:v>
                </c:pt>
                <c:pt idx="10">
                  <c:v>2.2399999999999998E-3</c:v>
                </c:pt>
                <c:pt idx="11">
                  <c:v>2.82E-3</c:v>
                </c:pt>
                <c:pt idx="12">
                  <c:v>3.5599999999999998E-3</c:v>
                </c:pt>
                <c:pt idx="13">
                  <c:v>4.4600000000000004E-3</c:v>
                </c:pt>
                <c:pt idx="14">
                  <c:v>5.4799999999999996E-3</c:v>
                </c:pt>
                <c:pt idx="15">
                  <c:v>6.62E-3</c:v>
                </c:pt>
                <c:pt idx="16">
                  <c:v>7.7999999999999996E-3</c:v>
                </c:pt>
                <c:pt idx="17">
                  <c:v>9.1800000000000007E-3</c:v>
                </c:pt>
                <c:pt idx="18">
                  <c:v>1.078E-2</c:v>
                </c:pt>
                <c:pt idx="19">
                  <c:v>1.252E-2</c:v>
                </c:pt>
                <c:pt idx="20">
                  <c:v>1.4619999999999999E-2</c:v>
                </c:pt>
                <c:pt idx="21">
                  <c:v>1.702E-2</c:v>
                </c:pt>
                <c:pt idx="22">
                  <c:v>1.9800000000000002E-2</c:v>
                </c:pt>
                <c:pt idx="23">
                  <c:v>2.3040000000000001E-2</c:v>
                </c:pt>
                <c:pt idx="24">
                  <c:v>2.682E-2</c:v>
                </c:pt>
                <c:pt idx="25">
                  <c:v>3.1220000000000001E-2</c:v>
                </c:pt>
                <c:pt idx="26">
                  <c:v>3.6360000000000003E-2</c:v>
                </c:pt>
                <c:pt idx="27">
                  <c:v>4.2079999999999999E-2</c:v>
                </c:pt>
                <c:pt idx="28">
                  <c:v>4.8640000000000003E-2</c:v>
                </c:pt>
                <c:pt idx="29">
                  <c:v>5.602E-2</c:v>
                </c:pt>
                <c:pt idx="30">
                  <c:v>6.0879999999999997E-2</c:v>
                </c:pt>
                <c:pt idx="31">
                  <c:v>6.6360000000000002E-2</c:v>
                </c:pt>
                <c:pt idx="32">
                  <c:v>7.2279999999999997E-2</c:v>
                </c:pt>
                <c:pt idx="33">
                  <c:v>7.8780000000000003E-2</c:v>
                </c:pt>
                <c:pt idx="34">
                  <c:v>8.5500000000000007E-2</c:v>
                </c:pt>
                <c:pt idx="35">
                  <c:v>9.2719999999999997E-2</c:v>
                </c:pt>
                <c:pt idx="36">
                  <c:v>0.1004</c:v>
                </c:pt>
                <c:pt idx="37">
                  <c:v>0.10834000000000001</c:v>
                </c:pt>
                <c:pt idx="38">
                  <c:v>0.11672</c:v>
                </c:pt>
                <c:pt idx="39">
                  <c:v>0.12554000000000001</c:v>
                </c:pt>
                <c:pt idx="40">
                  <c:v>0.1346</c:v>
                </c:pt>
                <c:pt idx="41">
                  <c:v>0.14363999999999999</c:v>
                </c:pt>
                <c:pt idx="42">
                  <c:v>0.15282000000000001</c:v>
                </c:pt>
                <c:pt idx="43">
                  <c:v>0.16192000000000001</c:v>
                </c:pt>
                <c:pt idx="44">
                  <c:v>0.17096</c:v>
                </c:pt>
                <c:pt idx="45">
                  <c:v>0.17976</c:v>
                </c:pt>
                <c:pt idx="46">
                  <c:v>0.18820000000000001</c:v>
                </c:pt>
                <c:pt idx="47">
                  <c:v>0.19631999999999999</c:v>
                </c:pt>
                <c:pt idx="48">
                  <c:v>0.2041</c:v>
                </c:pt>
                <c:pt idx="49">
                  <c:v>0.21152000000000001</c:v>
                </c:pt>
                <c:pt idx="50">
                  <c:v>0.21856</c:v>
                </c:pt>
                <c:pt idx="51">
                  <c:v>0.22534000000000001</c:v>
                </c:pt>
                <c:pt idx="52">
                  <c:v>0.23174</c:v>
                </c:pt>
                <c:pt idx="53">
                  <c:v>0.23769999999999999</c:v>
                </c:pt>
                <c:pt idx="54">
                  <c:v>0.24326</c:v>
                </c:pt>
                <c:pt idx="55">
                  <c:v>0.24660000000000001</c:v>
                </c:pt>
                <c:pt idx="56">
                  <c:v>0.24965999999999999</c:v>
                </c:pt>
                <c:pt idx="57">
                  <c:v>0.25259999999999999</c:v>
                </c:pt>
                <c:pt idx="58">
                  <c:v>0.25538</c:v>
                </c:pt>
                <c:pt idx="59">
                  <c:v>0.25812000000000002</c:v>
                </c:pt>
                <c:pt idx="60">
                  <c:v>0.26062000000000002</c:v>
                </c:pt>
                <c:pt idx="61">
                  <c:v>0.26290000000000002</c:v>
                </c:pt>
                <c:pt idx="62">
                  <c:v>0.26506000000000002</c:v>
                </c:pt>
                <c:pt idx="63">
                  <c:v>0.26706000000000002</c:v>
                </c:pt>
                <c:pt idx="64">
                  <c:v>0.26900000000000002</c:v>
                </c:pt>
                <c:pt idx="65">
                  <c:v>0.27079999999999999</c:v>
                </c:pt>
                <c:pt idx="66">
                  <c:v>0.27248</c:v>
                </c:pt>
                <c:pt idx="67">
                  <c:v>0.27401999999999999</c:v>
                </c:pt>
                <c:pt idx="68">
                  <c:v>0.27554000000000001</c:v>
                </c:pt>
                <c:pt idx="69">
                  <c:v>0.27694000000000002</c:v>
                </c:pt>
                <c:pt idx="70">
                  <c:v>0.2797</c:v>
                </c:pt>
                <c:pt idx="71">
                  <c:v>0.28204000000000001</c:v>
                </c:pt>
                <c:pt idx="72">
                  <c:v>0.28401999999999999</c:v>
                </c:pt>
                <c:pt idx="73">
                  <c:v>0.28604000000000002</c:v>
                </c:pt>
                <c:pt idx="74">
                  <c:v>0.28789999999999999</c:v>
                </c:pt>
                <c:pt idx="75">
                  <c:v>0.28961999999999999</c:v>
                </c:pt>
                <c:pt idx="76">
                  <c:v>0.29114000000000001</c:v>
                </c:pt>
                <c:pt idx="77">
                  <c:v>0.29252</c:v>
                </c:pt>
                <c:pt idx="78">
                  <c:v>0.29374</c:v>
                </c:pt>
                <c:pt idx="79">
                  <c:v>0.29487999999999998</c:v>
                </c:pt>
                <c:pt idx="80">
                  <c:v>0.29593999999999998</c:v>
                </c:pt>
                <c:pt idx="81">
                  <c:v>0.2969</c:v>
                </c:pt>
                <c:pt idx="82">
                  <c:v>0.29777999999999999</c:v>
                </c:pt>
                <c:pt idx="83">
                  <c:v>0.29864000000000002</c:v>
                </c:pt>
                <c:pt idx="84">
                  <c:v>0.29942000000000002</c:v>
                </c:pt>
                <c:pt idx="85">
                  <c:v>0.30356</c:v>
                </c:pt>
                <c:pt idx="86">
                  <c:v>0.30730000000000002</c:v>
                </c:pt>
                <c:pt idx="87">
                  <c:v>0.31072</c:v>
                </c:pt>
                <c:pt idx="88">
                  <c:v>0.31628000000000001</c:v>
                </c:pt>
                <c:pt idx="89">
                  <c:v>0.32328000000000001</c:v>
                </c:pt>
                <c:pt idx="90">
                  <c:v>0.33101999999999998</c:v>
                </c:pt>
                <c:pt idx="91">
                  <c:v>0.34014</c:v>
                </c:pt>
                <c:pt idx="92">
                  <c:v>0.35036</c:v>
                </c:pt>
                <c:pt idx="93">
                  <c:v>0.36096</c:v>
                </c:pt>
                <c:pt idx="94">
                  <c:v>0.37141999999999997</c:v>
                </c:pt>
                <c:pt idx="95">
                  <c:v>0.38106000000000001</c:v>
                </c:pt>
                <c:pt idx="96">
                  <c:v>0.38982</c:v>
                </c:pt>
                <c:pt idx="97">
                  <c:v>0.39726</c:v>
                </c:pt>
                <c:pt idx="98">
                  <c:v>0.40360000000000001</c:v>
                </c:pt>
                <c:pt idx="99">
                  <c:v>0.40910000000000002</c:v>
                </c:pt>
                <c:pt idx="100">
                  <c:v>0.41376000000000002</c:v>
                </c:pt>
                <c:pt idx="101">
                  <c:v>0.41796</c:v>
                </c:pt>
                <c:pt idx="102">
                  <c:v>0.42161999999999999</c:v>
                </c:pt>
                <c:pt idx="103">
                  <c:v>0.42505999999999999</c:v>
                </c:pt>
                <c:pt idx="104">
                  <c:v>0.42818000000000001</c:v>
                </c:pt>
                <c:pt idx="105">
                  <c:v>0.43118000000000001</c:v>
                </c:pt>
                <c:pt idx="106">
                  <c:v>0.43409999999999999</c:v>
                </c:pt>
                <c:pt idx="107">
                  <c:v>0.43690000000000001</c:v>
                </c:pt>
                <c:pt idx="108">
                  <c:v>0.43959999999999999</c:v>
                </c:pt>
                <c:pt idx="109">
                  <c:v>0.44228000000000001</c:v>
                </c:pt>
                <c:pt idx="110">
                  <c:v>0.44475999999999999</c:v>
                </c:pt>
                <c:pt idx="111">
                  <c:v>0.44725999999999999</c:v>
                </c:pt>
                <c:pt idx="112">
                  <c:v>0.44954</c:v>
                </c:pt>
                <c:pt idx="113">
                  <c:v>0.45179999999999998</c:v>
                </c:pt>
                <c:pt idx="114">
                  <c:v>0.45390000000000003</c:v>
                </c:pt>
                <c:pt idx="115">
                  <c:v>0.45598</c:v>
                </c:pt>
                <c:pt idx="116">
                  <c:v>0.45798</c:v>
                </c:pt>
                <c:pt idx="117">
                  <c:v>0.45992</c:v>
                </c:pt>
                <c:pt idx="118">
                  <c:v>0.46167999999999998</c:v>
                </c:pt>
                <c:pt idx="119">
                  <c:v>0.46344000000000002</c:v>
                </c:pt>
                <c:pt idx="120">
                  <c:v>0.46500000000000002</c:v>
                </c:pt>
                <c:pt idx="121">
                  <c:v>0.46644000000000002</c:v>
                </c:pt>
                <c:pt idx="122">
                  <c:v>0.46786</c:v>
                </c:pt>
                <c:pt idx="123">
                  <c:v>0.46910000000000002</c:v>
                </c:pt>
                <c:pt idx="124">
                  <c:v>0.47023999999999999</c:v>
                </c:pt>
                <c:pt idx="125">
                  <c:v>0.4713</c:v>
                </c:pt>
                <c:pt idx="126">
                  <c:v>0.47223999999999999</c:v>
                </c:pt>
                <c:pt idx="127">
                  <c:v>0.47314000000000001</c:v>
                </c:pt>
                <c:pt idx="128">
                  <c:v>0.47389999999999999</c:v>
                </c:pt>
                <c:pt idx="129">
                  <c:v>0.47461999999999999</c:v>
                </c:pt>
                <c:pt idx="130">
                  <c:v>0.47527999999999998</c:v>
                </c:pt>
                <c:pt idx="131">
                  <c:v>0.47589999999999999</c:v>
                </c:pt>
                <c:pt idx="132">
                  <c:v>0.47643999999999997</c:v>
                </c:pt>
                <c:pt idx="133">
                  <c:v>0.47698000000000002</c:v>
                </c:pt>
                <c:pt idx="134">
                  <c:v>0.47752</c:v>
                </c:pt>
                <c:pt idx="135">
                  <c:v>0.47802</c:v>
                </c:pt>
                <c:pt idx="136">
                  <c:v>0.47846</c:v>
                </c:pt>
                <c:pt idx="137">
                  <c:v>0.47889999999999999</c:v>
                </c:pt>
                <c:pt idx="138">
                  <c:v>0.47933999999999999</c:v>
                </c:pt>
                <c:pt idx="139">
                  <c:v>0.47970000000000002</c:v>
                </c:pt>
                <c:pt idx="140">
                  <c:v>0.48004000000000002</c:v>
                </c:pt>
                <c:pt idx="141">
                  <c:v>0.48036000000000001</c:v>
                </c:pt>
                <c:pt idx="142">
                  <c:v>0.48065999999999998</c:v>
                </c:pt>
                <c:pt idx="143">
                  <c:v>0.48096</c:v>
                </c:pt>
                <c:pt idx="144">
                  <c:v>0.48126000000000002</c:v>
                </c:pt>
                <c:pt idx="145">
                  <c:v>0.48154000000000002</c:v>
                </c:pt>
                <c:pt idx="146">
                  <c:v>0.48171999999999998</c:v>
                </c:pt>
                <c:pt idx="147">
                  <c:v>0.48193999999999998</c:v>
                </c:pt>
                <c:pt idx="148">
                  <c:v>0.48215999999999998</c:v>
                </c:pt>
                <c:pt idx="149">
                  <c:v>0.48237999999999998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678-4882-9F75-8E56CA849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 a los 30 días en 3 etapas (25+15+15) y luego supresión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P50_30_25R1_R2!$AJ$14:$AJ$373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1.06E-3</c:v>
                </c:pt>
                <c:pt idx="8">
                  <c:v>1.34E-3</c:v>
                </c:pt>
                <c:pt idx="9">
                  <c:v>1.72E-3</c:v>
                </c:pt>
                <c:pt idx="10">
                  <c:v>2.2399999999999998E-3</c:v>
                </c:pt>
                <c:pt idx="11">
                  <c:v>2.8600000000000001E-3</c:v>
                </c:pt>
                <c:pt idx="12">
                  <c:v>3.64E-3</c:v>
                </c:pt>
                <c:pt idx="13">
                  <c:v>4.5799999999999999E-3</c:v>
                </c:pt>
                <c:pt idx="14">
                  <c:v>5.62E-3</c:v>
                </c:pt>
                <c:pt idx="15">
                  <c:v>6.7799999999999996E-3</c:v>
                </c:pt>
                <c:pt idx="16">
                  <c:v>8.0400000000000003E-3</c:v>
                </c:pt>
                <c:pt idx="17">
                  <c:v>9.4199999999999996E-3</c:v>
                </c:pt>
                <c:pt idx="18">
                  <c:v>1.09E-2</c:v>
                </c:pt>
                <c:pt idx="19">
                  <c:v>1.264E-2</c:v>
                </c:pt>
                <c:pt idx="20">
                  <c:v>1.47E-2</c:v>
                </c:pt>
                <c:pt idx="21">
                  <c:v>1.7080000000000001E-2</c:v>
                </c:pt>
                <c:pt idx="22">
                  <c:v>1.9879999999999998E-2</c:v>
                </c:pt>
                <c:pt idx="23">
                  <c:v>2.3259999999999999E-2</c:v>
                </c:pt>
                <c:pt idx="24">
                  <c:v>2.7179999999999999E-2</c:v>
                </c:pt>
                <c:pt idx="25">
                  <c:v>3.168E-2</c:v>
                </c:pt>
                <c:pt idx="26">
                  <c:v>3.6880000000000003E-2</c:v>
                </c:pt>
                <c:pt idx="27">
                  <c:v>4.2900000000000001E-2</c:v>
                </c:pt>
                <c:pt idx="28">
                  <c:v>4.9759999999999999E-2</c:v>
                </c:pt>
                <c:pt idx="29">
                  <c:v>5.738E-2</c:v>
                </c:pt>
                <c:pt idx="30">
                  <c:v>6.2300000000000001E-2</c:v>
                </c:pt>
                <c:pt idx="31">
                  <c:v>6.7680000000000004E-2</c:v>
                </c:pt>
                <c:pt idx="32">
                  <c:v>7.3760000000000006E-2</c:v>
                </c:pt>
                <c:pt idx="33">
                  <c:v>8.0199999999999994E-2</c:v>
                </c:pt>
                <c:pt idx="34">
                  <c:v>8.7139999999999995E-2</c:v>
                </c:pt>
                <c:pt idx="35">
                  <c:v>9.4560000000000005E-2</c:v>
                </c:pt>
                <c:pt idx="36">
                  <c:v>0.10248</c:v>
                </c:pt>
                <c:pt idx="37">
                  <c:v>0.11070000000000001</c:v>
                </c:pt>
                <c:pt idx="38">
                  <c:v>0.11944</c:v>
                </c:pt>
                <c:pt idx="39">
                  <c:v>0.12837999999999999</c:v>
                </c:pt>
                <c:pt idx="40">
                  <c:v>0.13739999999999999</c:v>
                </c:pt>
                <c:pt idx="41">
                  <c:v>0.14654</c:v>
                </c:pt>
                <c:pt idx="42">
                  <c:v>0.15581999999999999</c:v>
                </c:pt>
                <c:pt idx="43">
                  <c:v>0.16502</c:v>
                </c:pt>
                <c:pt idx="44">
                  <c:v>0.17408000000000001</c:v>
                </c:pt>
                <c:pt idx="45">
                  <c:v>0.18274000000000001</c:v>
                </c:pt>
                <c:pt idx="46">
                  <c:v>0.19108</c:v>
                </c:pt>
                <c:pt idx="47">
                  <c:v>0.19922000000000001</c:v>
                </c:pt>
                <c:pt idx="48">
                  <c:v>0.20704</c:v>
                </c:pt>
                <c:pt idx="49">
                  <c:v>0.21437999999999999</c:v>
                </c:pt>
                <c:pt idx="50">
                  <c:v>0.22156000000000001</c:v>
                </c:pt>
                <c:pt idx="51">
                  <c:v>0.22824</c:v>
                </c:pt>
                <c:pt idx="52">
                  <c:v>0.23454</c:v>
                </c:pt>
                <c:pt idx="53">
                  <c:v>0.24043999999999999</c:v>
                </c:pt>
                <c:pt idx="54">
                  <c:v>0.24607999999999999</c:v>
                </c:pt>
                <c:pt idx="55">
                  <c:v>0.24928</c:v>
                </c:pt>
                <c:pt idx="56">
                  <c:v>0.25237999999999999</c:v>
                </c:pt>
                <c:pt idx="57">
                  <c:v>0.25538</c:v>
                </c:pt>
                <c:pt idx="58">
                  <c:v>0.25813999999999998</c:v>
                </c:pt>
                <c:pt idx="59">
                  <c:v>0.26068000000000002</c:v>
                </c:pt>
                <c:pt idx="60">
                  <c:v>0.26304</c:v>
                </c:pt>
                <c:pt idx="61">
                  <c:v>0.26528000000000002</c:v>
                </c:pt>
                <c:pt idx="62">
                  <c:v>0.26740000000000003</c:v>
                </c:pt>
                <c:pt idx="63">
                  <c:v>0.26938000000000001</c:v>
                </c:pt>
                <c:pt idx="64">
                  <c:v>0.27123999999999998</c:v>
                </c:pt>
                <c:pt idx="65">
                  <c:v>0.27295999999999998</c:v>
                </c:pt>
                <c:pt idx="66">
                  <c:v>0.27467999999999998</c:v>
                </c:pt>
                <c:pt idx="67">
                  <c:v>0.27623999999999999</c:v>
                </c:pt>
                <c:pt idx="68">
                  <c:v>0.2777</c:v>
                </c:pt>
                <c:pt idx="69">
                  <c:v>0.27907999999999999</c:v>
                </c:pt>
                <c:pt idx="70">
                  <c:v>0.28033999999999998</c:v>
                </c:pt>
                <c:pt idx="71">
                  <c:v>0.28145999999999999</c:v>
                </c:pt>
                <c:pt idx="72">
                  <c:v>0.28260000000000002</c:v>
                </c:pt>
                <c:pt idx="73">
                  <c:v>0.28360000000000002</c:v>
                </c:pt>
                <c:pt idx="74">
                  <c:v>0.28452</c:v>
                </c:pt>
                <c:pt idx="75">
                  <c:v>0.28533999999999998</c:v>
                </c:pt>
                <c:pt idx="76">
                  <c:v>0.28610000000000002</c:v>
                </c:pt>
                <c:pt idx="77">
                  <c:v>0.28677999999999998</c:v>
                </c:pt>
                <c:pt idx="78">
                  <c:v>0.28739999999999999</c:v>
                </c:pt>
                <c:pt idx="79">
                  <c:v>0.28798000000000001</c:v>
                </c:pt>
                <c:pt idx="80">
                  <c:v>0.28849999999999998</c:v>
                </c:pt>
                <c:pt idx="81">
                  <c:v>0.28899999999999998</c:v>
                </c:pt>
                <c:pt idx="82">
                  <c:v>0.28942000000000001</c:v>
                </c:pt>
                <c:pt idx="83">
                  <c:v>0.2898</c:v>
                </c:pt>
                <c:pt idx="84">
                  <c:v>0.29017999999999999</c:v>
                </c:pt>
                <c:pt idx="85">
                  <c:v>0.29049999999999998</c:v>
                </c:pt>
                <c:pt idx="86">
                  <c:v>0.29077999999999998</c:v>
                </c:pt>
                <c:pt idx="87">
                  <c:v>0.29104000000000002</c:v>
                </c:pt>
                <c:pt idx="88">
                  <c:v>0.29127999999999998</c:v>
                </c:pt>
                <c:pt idx="89">
                  <c:v>0.29148000000000002</c:v>
                </c:pt>
                <c:pt idx="90">
                  <c:v>0.29167999999999999</c:v>
                </c:pt>
                <c:pt idx="91">
                  <c:v>0.29189999999999999</c:v>
                </c:pt>
                <c:pt idx="92">
                  <c:v>0.29208000000000001</c:v>
                </c:pt>
                <c:pt idx="93">
                  <c:v>0.29226000000000002</c:v>
                </c:pt>
                <c:pt idx="94">
                  <c:v>0.29242000000000001</c:v>
                </c:pt>
                <c:pt idx="95">
                  <c:v>0.29255999999999999</c:v>
                </c:pt>
                <c:pt idx="96">
                  <c:v>0.29265999999999998</c:v>
                </c:pt>
                <c:pt idx="97">
                  <c:v>0.2928</c:v>
                </c:pt>
                <c:pt idx="98">
                  <c:v>0.29289999999999999</c:v>
                </c:pt>
                <c:pt idx="99">
                  <c:v>0.29302</c:v>
                </c:pt>
                <c:pt idx="100">
                  <c:v>0.29311999999999999</c:v>
                </c:pt>
                <c:pt idx="101">
                  <c:v>0.29320000000000002</c:v>
                </c:pt>
                <c:pt idx="102">
                  <c:v>0.29330000000000001</c:v>
                </c:pt>
                <c:pt idx="103">
                  <c:v>0.29337999999999997</c:v>
                </c:pt>
                <c:pt idx="104">
                  <c:v>0.29343999999999998</c:v>
                </c:pt>
                <c:pt idx="105">
                  <c:v>0.29348000000000002</c:v>
                </c:pt>
                <c:pt idx="106">
                  <c:v>0.29352</c:v>
                </c:pt>
                <c:pt idx="107">
                  <c:v>0.29360000000000003</c:v>
                </c:pt>
                <c:pt idx="108">
                  <c:v>0.29365999999999998</c:v>
                </c:pt>
                <c:pt idx="109">
                  <c:v>0.29368</c:v>
                </c:pt>
                <c:pt idx="110">
                  <c:v>0.29371999999999998</c:v>
                </c:pt>
                <c:pt idx="111">
                  <c:v>0.29376000000000002</c:v>
                </c:pt>
                <c:pt idx="112">
                  <c:v>0.29380000000000001</c:v>
                </c:pt>
                <c:pt idx="113">
                  <c:v>0.29382000000000003</c:v>
                </c:pt>
                <c:pt idx="114">
                  <c:v>0.29383999999999999</c:v>
                </c:pt>
                <c:pt idx="115">
                  <c:v>0.29389999999999999</c:v>
                </c:pt>
                <c:pt idx="116">
                  <c:v>0.29389999999999999</c:v>
                </c:pt>
                <c:pt idx="117">
                  <c:v>0.29392000000000001</c:v>
                </c:pt>
                <c:pt idx="118">
                  <c:v>0.29396</c:v>
                </c:pt>
                <c:pt idx="119">
                  <c:v>0.29398000000000002</c:v>
                </c:pt>
                <c:pt idx="120">
                  <c:v>0.29399999999999998</c:v>
                </c:pt>
                <c:pt idx="121">
                  <c:v>0.29399999999999998</c:v>
                </c:pt>
                <c:pt idx="122">
                  <c:v>0.29404000000000002</c:v>
                </c:pt>
                <c:pt idx="123">
                  <c:v>0.29404000000000002</c:v>
                </c:pt>
                <c:pt idx="124">
                  <c:v>0.29404000000000002</c:v>
                </c:pt>
                <c:pt idx="125">
                  <c:v>0.29408000000000001</c:v>
                </c:pt>
                <c:pt idx="126">
                  <c:v>0.29408000000000001</c:v>
                </c:pt>
                <c:pt idx="127">
                  <c:v>0.29409999999999997</c:v>
                </c:pt>
                <c:pt idx="128">
                  <c:v>0.29409999999999997</c:v>
                </c:pt>
                <c:pt idx="129">
                  <c:v>0.29411999999999999</c:v>
                </c:pt>
                <c:pt idx="130">
                  <c:v>0.29411999999999999</c:v>
                </c:pt>
                <c:pt idx="131">
                  <c:v>0.29411999999999999</c:v>
                </c:pt>
                <c:pt idx="132">
                  <c:v>0.29414000000000001</c:v>
                </c:pt>
                <c:pt idx="133">
                  <c:v>0.29415999999999998</c:v>
                </c:pt>
                <c:pt idx="134">
                  <c:v>0.29415999999999998</c:v>
                </c:pt>
                <c:pt idx="135">
                  <c:v>0.29415999999999998</c:v>
                </c:pt>
                <c:pt idx="136">
                  <c:v>0.29415999999999998</c:v>
                </c:pt>
                <c:pt idx="137">
                  <c:v>0.29414000000000001</c:v>
                </c:pt>
                <c:pt idx="138">
                  <c:v>0.29415999999999998</c:v>
                </c:pt>
                <c:pt idx="139">
                  <c:v>0.29414000000000001</c:v>
                </c:pt>
                <c:pt idx="140">
                  <c:v>0.29415999999999998</c:v>
                </c:pt>
                <c:pt idx="141">
                  <c:v>0.29415999999999998</c:v>
                </c:pt>
                <c:pt idx="142">
                  <c:v>0.29418</c:v>
                </c:pt>
                <c:pt idx="143">
                  <c:v>0.29418</c:v>
                </c:pt>
                <c:pt idx="144">
                  <c:v>0.29418</c:v>
                </c:pt>
                <c:pt idx="145">
                  <c:v>0.29418</c:v>
                </c:pt>
                <c:pt idx="146">
                  <c:v>0.29418</c:v>
                </c:pt>
                <c:pt idx="147">
                  <c:v>0.29420000000000002</c:v>
                </c:pt>
                <c:pt idx="148">
                  <c:v>0.29418</c:v>
                </c:pt>
                <c:pt idx="149">
                  <c:v>0.29418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F4-41C3-B20E-86B9852834AD}"/>
            </c:ext>
          </c:extLst>
        </c:ser>
        <c:ser>
          <c:idx val="0"/>
          <c:order val="1"/>
          <c:tx>
            <c:v>Infectados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P50_30_25R1_R2!$AK$14:$AK$373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1.06E-3</c:v>
                </c:pt>
                <c:pt idx="8">
                  <c:v>1.34E-3</c:v>
                </c:pt>
                <c:pt idx="9">
                  <c:v>1.72E-3</c:v>
                </c:pt>
                <c:pt idx="10">
                  <c:v>2.2399999999999998E-3</c:v>
                </c:pt>
                <c:pt idx="11">
                  <c:v>2.8600000000000001E-3</c:v>
                </c:pt>
                <c:pt idx="12">
                  <c:v>3.64E-3</c:v>
                </c:pt>
                <c:pt idx="13">
                  <c:v>4.5799999999999999E-3</c:v>
                </c:pt>
                <c:pt idx="14">
                  <c:v>5.5999999999999999E-3</c:v>
                </c:pt>
                <c:pt idx="15">
                  <c:v>6.7600000000000004E-3</c:v>
                </c:pt>
                <c:pt idx="16">
                  <c:v>8.0000000000000002E-3</c:v>
                </c:pt>
                <c:pt idx="17">
                  <c:v>9.3799999999999994E-3</c:v>
                </c:pt>
                <c:pt idx="18">
                  <c:v>1.0840000000000001E-2</c:v>
                </c:pt>
                <c:pt idx="19">
                  <c:v>1.256E-2</c:v>
                </c:pt>
                <c:pt idx="20">
                  <c:v>1.4579999999999999E-2</c:v>
                </c:pt>
                <c:pt idx="21">
                  <c:v>1.6920000000000001E-2</c:v>
                </c:pt>
                <c:pt idx="22">
                  <c:v>1.968E-2</c:v>
                </c:pt>
                <c:pt idx="23">
                  <c:v>2.298E-2</c:v>
                </c:pt>
                <c:pt idx="24">
                  <c:v>2.682E-2</c:v>
                </c:pt>
                <c:pt idx="25">
                  <c:v>3.1220000000000001E-2</c:v>
                </c:pt>
                <c:pt idx="26">
                  <c:v>3.6299999999999999E-2</c:v>
                </c:pt>
                <c:pt idx="27">
                  <c:v>4.2180000000000002E-2</c:v>
                </c:pt>
                <c:pt idx="28">
                  <c:v>4.8840000000000001E-2</c:v>
                </c:pt>
                <c:pt idx="29">
                  <c:v>5.6259999999999998E-2</c:v>
                </c:pt>
                <c:pt idx="30">
                  <c:v>6.0900000000000003E-2</c:v>
                </c:pt>
                <c:pt idx="31">
                  <c:v>6.5860000000000002E-2</c:v>
                </c:pt>
                <c:pt idx="32">
                  <c:v>7.1580000000000005E-2</c:v>
                </c:pt>
                <c:pt idx="33">
                  <c:v>7.7539999999999998E-2</c:v>
                </c:pt>
                <c:pt idx="34">
                  <c:v>8.3919999999999995E-2</c:v>
                </c:pt>
                <c:pt idx="35">
                  <c:v>9.0679999999999997E-2</c:v>
                </c:pt>
                <c:pt idx="36">
                  <c:v>9.7879999999999995E-2</c:v>
                </c:pt>
                <c:pt idx="37">
                  <c:v>0.10518</c:v>
                </c:pt>
                <c:pt idx="38">
                  <c:v>0.11292000000000001</c:v>
                </c:pt>
                <c:pt idx="39">
                  <c:v>0.1207</c:v>
                </c:pt>
                <c:pt idx="40">
                  <c:v>0.12842000000000001</c:v>
                </c:pt>
                <c:pt idx="41">
                  <c:v>0.13600000000000001</c:v>
                </c:pt>
                <c:pt idx="42">
                  <c:v>0.14360000000000001</c:v>
                </c:pt>
                <c:pt idx="43">
                  <c:v>0.15085999999999999</c:v>
                </c:pt>
                <c:pt idx="44">
                  <c:v>0.15778</c:v>
                </c:pt>
                <c:pt idx="45">
                  <c:v>0.16392000000000001</c:v>
                </c:pt>
                <c:pt idx="46">
                  <c:v>0.16954</c:v>
                </c:pt>
                <c:pt idx="47">
                  <c:v>0.17477999999999999</c:v>
                </c:pt>
                <c:pt idx="48">
                  <c:v>0.17942</c:v>
                </c:pt>
                <c:pt idx="49">
                  <c:v>0.18329999999999999</c:v>
                </c:pt>
                <c:pt idx="50">
                  <c:v>0.18662000000000001</c:v>
                </c:pt>
                <c:pt idx="51">
                  <c:v>0.18928</c:v>
                </c:pt>
                <c:pt idx="52">
                  <c:v>0.19095999999999999</c:v>
                </c:pt>
                <c:pt idx="53">
                  <c:v>0.19198000000000001</c:v>
                </c:pt>
                <c:pt idx="54">
                  <c:v>0.19225999999999999</c:v>
                </c:pt>
                <c:pt idx="55">
                  <c:v>0.18973999999999999</c:v>
                </c:pt>
                <c:pt idx="56">
                  <c:v>0.18684000000000001</c:v>
                </c:pt>
                <c:pt idx="57">
                  <c:v>0.18336</c:v>
                </c:pt>
                <c:pt idx="58">
                  <c:v>0.17926</c:v>
                </c:pt>
                <c:pt idx="59">
                  <c:v>0.17469999999999999</c:v>
                </c:pt>
                <c:pt idx="60">
                  <c:v>0.16950000000000001</c:v>
                </c:pt>
                <c:pt idx="61">
                  <c:v>0.16508</c:v>
                </c:pt>
                <c:pt idx="62">
                  <c:v>0.16022</c:v>
                </c:pt>
                <c:pt idx="63">
                  <c:v>0.15484000000000001</c:v>
                </c:pt>
                <c:pt idx="64">
                  <c:v>0.14902000000000001</c:v>
                </c:pt>
                <c:pt idx="65">
                  <c:v>0.14298</c:v>
                </c:pt>
                <c:pt idx="66">
                  <c:v>0.13661999999999999</c:v>
                </c:pt>
                <c:pt idx="67">
                  <c:v>0.13014000000000001</c:v>
                </c:pt>
                <c:pt idx="68">
                  <c:v>0.12342</c:v>
                </c:pt>
                <c:pt idx="69">
                  <c:v>0.11648</c:v>
                </c:pt>
                <c:pt idx="70">
                  <c:v>0.10964</c:v>
                </c:pt>
                <c:pt idx="71">
                  <c:v>0.1028</c:v>
                </c:pt>
                <c:pt idx="72">
                  <c:v>9.6180000000000002E-2</c:v>
                </c:pt>
                <c:pt idx="73">
                  <c:v>8.9560000000000001E-2</c:v>
                </c:pt>
                <c:pt idx="74">
                  <c:v>8.3099999999999993E-2</c:v>
                </c:pt>
                <c:pt idx="75">
                  <c:v>7.6939999999999995E-2</c:v>
                </c:pt>
                <c:pt idx="76">
                  <c:v>7.1120000000000003E-2</c:v>
                </c:pt>
                <c:pt idx="77">
                  <c:v>6.5379999999999994E-2</c:v>
                </c:pt>
                <c:pt idx="78">
                  <c:v>0.06</c:v>
                </c:pt>
                <c:pt idx="79">
                  <c:v>5.5059999999999998E-2</c:v>
                </c:pt>
                <c:pt idx="80">
                  <c:v>5.0439999999999999E-2</c:v>
                </c:pt>
                <c:pt idx="81">
                  <c:v>4.6039999999999998E-2</c:v>
                </c:pt>
                <c:pt idx="82">
                  <c:v>4.2020000000000002E-2</c:v>
                </c:pt>
                <c:pt idx="83">
                  <c:v>3.8300000000000001E-2</c:v>
                </c:pt>
                <c:pt idx="84">
                  <c:v>3.4939999999999999E-2</c:v>
                </c:pt>
                <c:pt idx="85">
                  <c:v>3.1859999999999999E-2</c:v>
                </c:pt>
                <c:pt idx="86">
                  <c:v>2.9579999999999999E-2</c:v>
                </c:pt>
                <c:pt idx="87">
                  <c:v>2.7459999999999998E-2</c:v>
                </c:pt>
                <c:pt idx="88">
                  <c:v>2.5499999999999998E-2</c:v>
                </c:pt>
                <c:pt idx="89">
                  <c:v>2.358E-2</c:v>
                </c:pt>
                <c:pt idx="90">
                  <c:v>2.1860000000000001E-2</c:v>
                </c:pt>
                <c:pt idx="91">
                  <c:v>2.0299999999999999E-2</c:v>
                </c:pt>
                <c:pt idx="92">
                  <c:v>1.8800000000000001E-2</c:v>
                </c:pt>
                <c:pt idx="93">
                  <c:v>1.7399999999999999E-2</c:v>
                </c:pt>
                <c:pt idx="94">
                  <c:v>1.61E-2</c:v>
                </c:pt>
                <c:pt idx="95">
                  <c:v>1.482E-2</c:v>
                </c:pt>
                <c:pt idx="96">
                  <c:v>1.366E-2</c:v>
                </c:pt>
                <c:pt idx="97">
                  <c:v>1.2500000000000001E-2</c:v>
                </c:pt>
                <c:pt idx="98">
                  <c:v>1.15E-2</c:v>
                </c:pt>
                <c:pt idx="99">
                  <c:v>1.0500000000000001E-2</c:v>
                </c:pt>
                <c:pt idx="100">
                  <c:v>9.6399999999999993E-3</c:v>
                </c:pt>
                <c:pt idx="101">
                  <c:v>8.8400000000000006E-3</c:v>
                </c:pt>
                <c:pt idx="102">
                  <c:v>8.0999999999999996E-3</c:v>
                </c:pt>
                <c:pt idx="103">
                  <c:v>7.4000000000000003E-3</c:v>
                </c:pt>
                <c:pt idx="104">
                  <c:v>6.7799999999999996E-3</c:v>
                </c:pt>
                <c:pt idx="105">
                  <c:v>6.1599999999999997E-3</c:v>
                </c:pt>
                <c:pt idx="106">
                  <c:v>5.5999999999999999E-3</c:v>
                </c:pt>
                <c:pt idx="107">
                  <c:v>5.1399999999999996E-3</c:v>
                </c:pt>
                <c:pt idx="108">
                  <c:v>4.7000000000000002E-3</c:v>
                </c:pt>
                <c:pt idx="109">
                  <c:v>4.3E-3</c:v>
                </c:pt>
                <c:pt idx="110">
                  <c:v>3.96E-3</c:v>
                </c:pt>
                <c:pt idx="111">
                  <c:v>3.5999999999999999E-3</c:v>
                </c:pt>
                <c:pt idx="112">
                  <c:v>3.2799999999999999E-3</c:v>
                </c:pt>
                <c:pt idx="113">
                  <c:v>3.0000000000000001E-3</c:v>
                </c:pt>
                <c:pt idx="114">
                  <c:v>2.7599999999999999E-3</c:v>
                </c:pt>
                <c:pt idx="115">
                  <c:v>2.5600000000000002E-3</c:v>
                </c:pt>
                <c:pt idx="116">
                  <c:v>2.3600000000000001E-3</c:v>
                </c:pt>
                <c:pt idx="117">
                  <c:v>2.16E-3</c:v>
                </c:pt>
                <c:pt idx="118">
                  <c:v>2.0200000000000001E-3</c:v>
                </c:pt>
                <c:pt idx="119">
                  <c:v>1.8600000000000001E-3</c:v>
                </c:pt>
                <c:pt idx="120">
                  <c:v>1.6999999999999999E-3</c:v>
                </c:pt>
                <c:pt idx="121">
                  <c:v>1.58E-3</c:v>
                </c:pt>
                <c:pt idx="122">
                  <c:v>1.4599999999999999E-3</c:v>
                </c:pt>
                <c:pt idx="123">
                  <c:v>1.34E-3</c:v>
                </c:pt>
                <c:pt idx="124">
                  <c:v>1.24E-3</c:v>
                </c:pt>
                <c:pt idx="125">
                  <c:v>1.16E-3</c:v>
                </c:pt>
                <c:pt idx="126">
                  <c:v>1.06E-3</c:v>
                </c:pt>
                <c:pt idx="127">
                  <c:v>9.7999999999999997E-4</c:v>
                </c:pt>
                <c:pt idx="128">
                  <c:v>8.9999999999999998E-4</c:v>
                </c:pt>
                <c:pt idx="129">
                  <c:v>8.1999999999999998E-4</c:v>
                </c:pt>
                <c:pt idx="130">
                  <c:v>7.6000000000000004E-4</c:v>
                </c:pt>
                <c:pt idx="131">
                  <c:v>6.9999999999999999E-4</c:v>
                </c:pt>
                <c:pt idx="132">
                  <c:v>6.4000000000000005E-4</c:v>
                </c:pt>
                <c:pt idx="133">
                  <c:v>5.8E-4</c:v>
                </c:pt>
                <c:pt idx="134">
                  <c:v>5.4000000000000001E-4</c:v>
                </c:pt>
                <c:pt idx="135">
                  <c:v>5.0000000000000001E-4</c:v>
                </c:pt>
                <c:pt idx="136">
                  <c:v>4.6000000000000001E-4</c:v>
                </c:pt>
                <c:pt idx="137">
                  <c:v>4.2000000000000002E-4</c:v>
                </c:pt>
                <c:pt idx="138">
                  <c:v>4.0000000000000002E-4</c:v>
                </c:pt>
                <c:pt idx="139">
                  <c:v>3.4000000000000002E-4</c:v>
                </c:pt>
                <c:pt idx="140">
                  <c:v>3.2000000000000003E-4</c:v>
                </c:pt>
                <c:pt idx="141">
                  <c:v>2.7999999999999998E-4</c:v>
                </c:pt>
                <c:pt idx="142">
                  <c:v>2.5999999999999998E-4</c:v>
                </c:pt>
                <c:pt idx="143">
                  <c:v>2.4000000000000001E-4</c:v>
                </c:pt>
                <c:pt idx="144">
                  <c:v>2.2000000000000001E-4</c:v>
                </c:pt>
                <c:pt idx="145">
                  <c:v>2.0000000000000001E-4</c:v>
                </c:pt>
                <c:pt idx="146">
                  <c:v>1.8000000000000001E-4</c:v>
                </c:pt>
                <c:pt idx="147">
                  <c:v>1.8000000000000001E-4</c:v>
                </c:pt>
                <c:pt idx="148">
                  <c:v>1.6000000000000001E-4</c:v>
                </c:pt>
                <c:pt idx="149">
                  <c:v>1.3999999999999999E-4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4F4-41C3-B20E-86B9852834AD}"/>
            </c:ext>
          </c:extLst>
        </c:ser>
        <c:ser>
          <c:idx val="2"/>
          <c:order val="2"/>
          <c:tx>
            <c:v>Enfermos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P50_30_25R1_R2!$AN$14:$AN$373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1E-4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3.8000000000000002E-4</c:v>
                </c:pt>
                <c:pt idx="14">
                  <c:v>5.5999999999999995E-4</c:v>
                </c:pt>
                <c:pt idx="15">
                  <c:v>7.2000000000000005E-4</c:v>
                </c:pt>
                <c:pt idx="16">
                  <c:v>8.8000000000000003E-4</c:v>
                </c:pt>
                <c:pt idx="17">
                  <c:v>1.1199999999999999E-3</c:v>
                </c:pt>
                <c:pt idx="18">
                  <c:v>1.4E-3</c:v>
                </c:pt>
                <c:pt idx="19">
                  <c:v>1.7799999999999999E-3</c:v>
                </c:pt>
                <c:pt idx="20">
                  <c:v>2.2399999999999998E-3</c:v>
                </c:pt>
                <c:pt idx="21">
                  <c:v>2.7399999999999998E-3</c:v>
                </c:pt>
                <c:pt idx="22">
                  <c:v>3.32E-3</c:v>
                </c:pt>
                <c:pt idx="23">
                  <c:v>4.0000000000000001E-3</c:v>
                </c:pt>
                <c:pt idx="24">
                  <c:v>4.7400000000000003E-3</c:v>
                </c:pt>
                <c:pt idx="25">
                  <c:v>5.5999999999999999E-3</c:v>
                </c:pt>
                <c:pt idx="26">
                  <c:v>6.6400000000000001E-3</c:v>
                </c:pt>
                <c:pt idx="27">
                  <c:v>7.8600000000000007E-3</c:v>
                </c:pt>
                <c:pt idx="28">
                  <c:v>9.3399999999999993E-3</c:v>
                </c:pt>
                <c:pt idx="29">
                  <c:v>1.108E-2</c:v>
                </c:pt>
                <c:pt idx="30">
                  <c:v>1.304E-2</c:v>
                </c:pt>
                <c:pt idx="31">
                  <c:v>1.524E-2</c:v>
                </c:pt>
                <c:pt idx="32">
                  <c:v>1.77E-2</c:v>
                </c:pt>
                <c:pt idx="33">
                  <c:v>2.0379999999999999E-2</c:v>
                </c:pt>
                <c:pt idx="34">
                  <c:v>2.3380000000000001E-2</c:v>
                </c:pt>
                <c:pt idx="35">
                  <c:v>2.666E-2</c:v>
                </c:pt>
                <c:pt idx="36">
                  <c:v>3.0159999999999999E-2</c:v>
                </c:pt>
                <c:pt idx="37">
                  <c:v>3.2280000000000003E-2</c:v>
                </c:pt>
                <c:pt idx="38">
                  <c:v>3.4500000000000003E-2</c:v>
                </c:pt>
                <c:pt idx="39">
                  <c:v>3.6979999999999999E-2</c:v>
                </c:pt>
                <c:pt idx="40">
                  <c:v>3.9539999999999999E-2</c:v>
                </c:pt>
                <c:pt idx="41">
                  <c:v>4.2020000000000002E-2</c:v>
                </c:pt>
                <c:pt idx="42">
                  <c:v>4.4699999999999997E-2</c:v>
                </c:pt>
                <c:pt idx="43">
                  <c:v>4.7359999999999999E-2</c:v>
                </c:pt>
                <c:pt idx="44">
                  <c:v>5.0139999999999997E-2</c:v>
                </c:pt>
                <c:pt idx="45">
                  <c:v>5.296E-2</c:v>
                </c:pt>
                <c:pt idx="46">
                  <c:v>5.5739999999999998E-2</c:v>
                </c:pt>
                <c:pt idx="47">
                  <c:v>5.8599999999999999E-2</c:v>
                </c:pt>
                <c:pt idx="48">
                  <c:v>6.1219999999999997E-2</c:v>
                </c:pt>
                <c:pt idx="49">
                  <c:v>6.3759999999999997E-2</c:v>
                </c:pt>
                <c:pt idx="50">
                  <c:v>6.6180000000000003E-2</c:v>
                </c:pt>
                <c:pt idx="51">
                  <c:v>6.8479999999999999E-2</c:v>
                </c:pt>
                <c:pt idx="52">
                  <c:v>7.0300000000000001E-2</c:v>
                </c:pt>
                <c:pt idx="53">
                  <c:v>7.2020000000000001E-2</c:v>
                </c:pt>
                <c:pt idx="54">
                  <c:v>7.3440000000000005E-2</c:v>
                </c:pt>
                <c:pt idx="55">
                  <c:v>7.46E-2</c:v>
                </c:pt>
                <c:pt idx="56">
                  <c:v>7.5420000000000001E-2</c:v>
                </c:pt>
                <c:pt idx="57">
                  <c:v>7.596E-2</c:v>
                </c:pt>
                <c:pt idx="58">
                  <c:v>7.6240000000000002E-2</c:v>
                </c:pt>
                <c:pt idx="59">
                  <c:v>7.6240000000000002E-2</c:v>
                </c:pt>
                <c:pt idx="60">
                  <c:v>7.5719999999999996E-2</c:v>
                </c:pt>
                <c:pt idx="61">
                  <c:v>7.5620000000000007E-2</c:v>
                </c:pt>
                <c:pt idx="62">
                  <c:v>7.4120000000000005E-2</c:v>
                </c:pt>
                <c:pt idx="63">
                  <c:v>7.2239999999999999E-2</c:v>
                </c:pt>
                <c:pt idx="64">
                  <c:v>7.0180000000000006E-2</c:v>
                </c:pt>
                <c:pt idx="65">
                  <c:v>6.8000000000000005E-2</c:v>
                </c:pt>
                <c:pt idx="66">
                  <c:v>6.5579999999999999E-2</c:v>
                </c:pt>
                <c:pt idx="67">
                  <c:v>6.3100000000000003E-2</c:v>
                </c:pt>
                <c:pt idx="68">
                  <c:v>6.0400000000000002E-2</c:v>
                </c:pt>
                <c:pt idx="69">
                  <c:v>5.7540000000000001E-2</c:v>
                </c:pt>
                <c:pt idx="70">
                  <c:v>5.4679999999999999E-2</c:v>
                </c:pt>
                <c:pt idx="71">
                  <c:v>5.1740000000000001E-2</c:v>
                </c:pt>
                <c:pt idx="72">
                  <c:v>4.8800000000000003E-2</c:v>
                </c:pt>
                <c:pt idx="73">
                  <c:v>4.598E-2</c:v>
                </c:pt>
                <c:pt idx="74">
                  <c:v>4.3060000000000001E-2</c:v>
                </c:pt>
                <c:pt idx="75">
                  <c:v>4.0280000000000003E-2</c:v>
                </c:pt>
                <c:pt idx="76">
                  <c:v>3.7580000000000002E-2</c:v>
                </c:pt>
                <c:pt idx="77">
                  <c:v>3.4799999999999998E-2</c:v>
                </c:pt>
                <c:pt idx="78">
                  <c:v>3.2160000000000001E-2</c:v>
                </c:pt>
                <c:pt idx="79">
                  <c:v>2.9739999999999999E-2</c:v>
                </c:pt>
                <c:pt idx="80">
                  <c:v>2.7459999999999998E-2</c:v>
                </c:pt>
                <c:pt idx="81">
                  <c:v>2.5239999999999999E-2</c:v>
                </c:pt>
                <c:pt idx="82">
                  <c:v>2.3140000000000001E-2</c:v>
                </c:pt>
                <c:pt idx="83">
                  <c:v>2.12E-2</c:v>
                </c:pt>
                <c:pt idx="84">
                  <c:v>1.9439999999999999E-2</c:v>
                </c:pt>
                <c:pt idx="85">
                  <c:v>1.7780000000000001E-2</c:v>
                </c:pt>
                <c:pt idx="86">
                  <c:v>1.6559999999999998E-2</c:v>
                </c:pt>
                <c:pt idx="87">
                  <c:v>1.54E-2</c:v>
                </c:pt>
                <c:pt idx="88">
                  <c:v>1.438E-2</c:v>
                </c:pt>
                <c:pt idx="89">
                  <c:v>1.328E-2</c:v>
                </c:pt>
                <c:pt idx="90">
                  <c:v>1.2319999999999999E-2</c:v>
                </c:pt>
                <c:pt idx="91">
                  <c:v>1.1440000000000001E-2</c:v>
                </c:pt>
                <c:pt idx="92">
                  <c:v>1.06E-2</c:v>
                </c:pt>
                <c:pt idx="93">
                  <c:v>9.7800000000000005E-3</c:v>
                </c:pt>
                <c:pt idx="94">
                  <c:v>8.9999999999999993E-3</c:v>
                </c:pt>
                <c:pt idx="95">
                  <c:v>8.26E-3</c:v>
                </c:pt>
                <c:pt idx="96">
                  <c:v>7.6E-3</c:v>
                </c:pt>
                <c:pt idx="97">
                  <c:v>6.8999999999999999E-3</c:v>
                </c:pt>
                <c:pt idx="98">
                  <c:v>6.3400000000000001E-3</c:v>
                </c:pt>
                <c:pt idx="99">
                  <c:v>5.7800000000000004E-3</c:v>
                </c:pt>
                <c:pt idx="100">
                  <c:v>5.28E-3</c:v>
                </c:pt>
                <c:pt idx="101">
                  <c:v>4.8399999999999997E-3</c:v>
                </c:pt>
                <c:pt idx="102">
                  <c:v>4.4200000000000003E-3</c:v>
                </c:pt>
                <c:pt idx="103">
                  <c:v>4.0200000000000001E-3</c:v>
                </c:pt>
                <c:pt idx="104">
                  <c:v>3.6600000000000001E-3</c:v>
                </c:pt>
                <c:pt idx="105">
                  <c:v>3.32E-3</c:v>
                </c:pt>
                <c:pt idx="106">
                  <c:v>3.0200000000000001E-3</c:v>
                </c:pt>
                <c:pt idx="107">
                  <c:v>2.7599999999999999E-3</c:v>
                </c:pt>
                <c:pt idx="108">
                  <c:v>2.5200000000000001E-3</c:v>
                </c:pt>
                <c:pt idx="109">
                  <c:v>2.3E-3</c:v>
                </c:pt>
                <c:pt idx="110">
                  <c:v>2.1199999999999999E-3</c:v>
                </c:pt>
                <c:pt idx="111">
                  <c:v>1.92E-3</c:v>
                </c:pt>
                <c:pt idx="112">
                  <c:v>1.7600000000000001E-3</c:v>
                </c:pt>
                <c:pt idx="113">
                  <c:v>1.6199999999999999E-3</c:v>
                </c:pt>
                <c:pt idx="114">
                  <c:v>1.48E-3</c:v>
                </c:pt>
                <c:pt idx="115">
                  <c:v>1.3799999999999999E-3</c:v>
                </c:pt>
                <c:pt idx="116">
                  <c:v>1.2600000000000001E-3</c:v>
                </c:pt>
                <c:pt idx="117">
                  <c:v>1.16E-3</c:v>
                </c:pt>
                <c:pt idx="118">
                  <c:v>1.08E-3</c:v>
                </c:pt>
                <c:pt idx="119">
                  <c:v>9.7999999999999997E-4</c:v>
                </c:pt>
                <c:pt idx="120">
                  <c:v>8.9999999999999998E-4</c:v>
                </c:pt>
                <c:pt idx="121">
                  <c:v>8.4000000000000003E-4</c:v>
                </c:pt>
                <c:pt idx="122">
                  <c:v>7.7999999999999999E-4</c:v>
                </c:pt>
                <c:pt idx="123">
                  <c:v>6.9999999999999999E-4</c:v>
                </c:pt>
                <c:pt idx="124">
                  <c:v>6.6E-4</c:v>
                </c:pt>
                <c:pt idx="125">
                  <c:v>6.2E-4</c:v>
                </c:pt>
                <c:pt idx="126">
                  <c:v>5.5999999999999995E-4</c:v>
                </c:pt>
                <c:pt idx="127">
                  <c:v>5.1999999999999995E-4</c:v>
                </c:pt>
                <c:pt idx="128">
                  <c:v>4.8000000000000001E-4</c:v>
                </c:pt>
                <c:pt idx="129">
                  <c:v>4.2000000000000002E-4</c:v>
                </c:pt>
                <c:pt idx="130">
                  <c:v>4.0000000000000002E-4</c:v>
                </c:pt>
                <c:pt idx="131">
                  <c:v>3.6000000000000002E-4</c:v>
                </c:pt>
                <c:pt idx="132">
                  <c:v>3.4000000000000002E-4</c:v>
                </c:pt>
                <c:pt idx="133">
                  <c:v>2.9999999999999997E-4</c:v>
                </c:pt>
                <c:pt idx="134">
                  <c:v>2.7999999999999998E-4</c:v>
                </c:pt>
                <c:pt idx="135">
                  <c:v>2.5999999999999998E-4</c:v>
                </c:pt>
                <c:pt idx="136">
                  <c:v>2.4000000000000001E-4</c:v>
                </c:pt>
                <c:pt idx="137">
                  <c:v>2.4000000000000001E-4</c:v>
                </c:pt>
                <c:pt idx="138">
                  <c:v>2.2000000000000001E-4</c:v>
                </c:pt>
                <c:pt idx="139">
                  <c:v>1.8000000000000001E-4</c:v>
                </c:pt>
                <c:pt idx="140">
                  <c:v>1.8000000000000001E-4</c:v>
                </c:pt>
                <c:pt idx="141">
                  <c:v>1.6000000000000001E-4</c:v>
                </c:pt>
                <c:pt idx="142">
                  <c:v>1.3999999999999999E-4</c:v>
                </c:pt>
                <c:pt idx="143">
                  <c:v>1.2E-4</c:v>
                </c:pt>
                <c:pt idx="144">
                  <c:v>1.2E-4</c:v>
                </c:pt>
                <c:pt idx="145">
                  <c:v>1E-4</c:v>
                </c:pt>
                <c:pt idx="146">
                  <c:v>1E-4</c:v>
                </c:pt>
                <c:pt idx="147">
                  <c:v>8.0000000000000007E-5</c:v>
                </c:pt>
                <c:pt idx="148">
                  <c:v>8.0000000000000007E-5</c:v>
                </c:pt>
                <c:pt idx="149">
                  <c:v>6.0000000000000002E-5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F4-41C3-B20E-86B985283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P50_30_25R1_R2!$AI$14:$AI$373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6.9541029207232264E-4</c:v>
                </c:pt>
                <c:pt idx="29">
                  <c:v>6.1236987140232701E-4</c:v>
                </c:pt>
                <c:pt idx="30">
                  <c:v>5.6593095642331638E-4</c:v>
                </c:pt>
                <c:pt idx="31">
                  <c:v>1.048767697954903E-3</c:v>
                </c:pt>
                <c:pt idx="32">
                  <c:v>9.6899224806201549E-4</c:v>
                </c:pt>
                <c:pt idx="33">
                  <c:v>1.3471037269869781E-3</c:v>
                </c:pt>
                <c:pt idx="34">
                  <c:v>1.6708437761069339E-3</c:v>
                </c:pt>
                <c:pt idx="35">
                  <c:v>1.9425019425019425E-3</c:v>
                </c:pt>
                <c:pt idx="36">
                  <c:v>2.1715526601520088E-3</c:v>
                </c:pt>
                <c:pt idx="37">
                  <c:v>2.3624704691191361E-3</c:v>
                </c:pt>
                <c:pt idx="38">
                  <c:v>2.8364323983611725E-3</c:v>
                </c:pt>
                <c:pt idx="39">
                  <c:v>3.2448377581120944E-3</c:v>
                </c:pt>
                <c:pt idx="40">
                  <c:v>3.3213396069748133E-3</c:v>
                </c:pt>
                <c:pt idx="41">
                  <c:v>3.9133837725019568E-3</c:v>
                </c:pt>
                <c:pt idx="42">
                  <c:v>4.434589800443459E-3</c:v>
                </c:pt>
                <c:pt idx="43">
                  <c:v>4.8951048951048955E-3</c:v>
                </c:pt>
                <c:pt idx="44">
                  <c:v>5.3109094932507189E-3</c:v>
                </c:pt>
                <c:pt idx="45">
                  <c:v>6.1168529846024047E-3</c:v>
                </c:pt>
                <c:pt idx="46">
                  <c:v>6.8562210123008669E-3</c:v>
                </c:pt>
                <c:pt idx="47">
                  <c:v>7.5347758887171559E-3</c:v>
                </c:pt>
                <c:pt idx="48">
                  <c:v>8.167811397809541E-3</c:v>
                </c:pt>
                <c:pt idx="49">
                  <c:v>8.94774516821761E-3</c:v>
                </c:pt>
                <c:pt idx="50">
                  <c:v>9.6768619319163637E-3</c:v>
                </c:pt>
                <c:pt idx="51">
                  <c:v>1.0536879076768691E-2</c:v>
                </c:pt>
                <c:pt idx="52">
                  <c:v>1.1527845429452833E-2</c:v>
                </c:pt>
                <c:pt idx="53">
                  <c:v>1.2642225031605562E-2</c:v>
                </c:pt>
                <c:pt idx="54">
                  <c:v>1.3707069151393809E-2</c:v>
                </c:pt>
                <c:pt idx="55">
                  <c:v>1.5020482476103778E-2</c:v>
                </c:pt>
                <c:pt idx="56">
                  <c:v>1.615798922800718E-2</c:v>
                </c:pt>
                <c:pt idx="57">
                  <c:v>1.7564575645756458E-2</c:v>
                </c:pt>
                <c:pt idx="58">
                  <c:v>1.880740632745298E-2</c:v>
                </c:pt>
                <c:pt idx="59">
                  <c:v>2.0322859613721534E-2</c:v>
                </c:pt>
                <c:pt idx="60">
                  <c:v>2.1819737592698233E-2</c:v>
                </c:pt>
                <c:pt idx="61">
                  <c:v>2.329850324767015E-2</c:v>
                </c:pt>
                <c:pt idx="62">
                  <c:v>2.4758707511540076E-2</c:v>
                </c:pt>
                <c:pt idx="63">
                  <c:v>2.6352288488210817E-2</c:v>
                </c:pt>
                <c:pt idx="64">
                  <c:v>2.7930654925701705E-2</c:v>
                </c:pt>
                <c:pt idx="65">
                  <c:v>2.9636711281070746E-2</c:v>
                </c:pt>
                <c:pt idx="66">
                  <c:v>3.1313542090280602E-2</c:v>
                </c:pt>
                <c:pt idx="67">
                  <c:v>3.2992189604093725E-2</c:v>
                </c:pt>
                <c:pt idx="68">
                  <c:v>3.4538152610441769E-2</c:v>
                </c:pt>
                <c:pt idx="69">
                  <c:v>3.6470118461333689E-2</c:v>
                </c:pt>
                <c:pt idx="70">
                  <c:v>3.826294187739971E-2</c:v>
                </c:pt>
                <c:pt idx="71">
                  <c:v>4.0068538289178855E-2</c:v>
                </c:pt>
                <c:pt idx="72">
                  <c:v>4.1983731304119656E-2</c:v>
                </c:pt>
                <c:pt idx="73">
                  <c:v>4.3904351234809881E-2</c:v>
                </c:pt>
                <c:pt idx="74">
                  <c:v>4.5566983465694572E-2</c:v>
                </c:pt>
                <c:pt idx="75">
                  <c:v>4.7495458084609393E-2</c:v>
                </c:pt>
                <c:pt idx="76">
                  <c:v>4.9294863501099753E-2</c:v>
                </c:pt>
                <c:pt idx="77">
                  <c:v>5.1225806451612906E-2</c:v>
                </c:pt>
                <c:pt idx="78">
                  <c:v>5.3024453024453022E-2</c:v>
                </c:pt>
                <c:pt idx="79">
                  <c:v>5.4456717184690473E-2</c:v>
                </c:pt>
                <c:pt idx="80">
                  <c:v>5.6139451422712122E-2</c:v>
                </c:pt>
                <c:pt idx="81">
                  <c:v>5.7566841499296403E-2</c:v>
                </c:pt>
                <c:pt idx="82">
                  <c:v>5.9003831417624518E-2</c:v>
                </c:pt>
                <c:pt idx="83">
                  <c:v>6.0451473026399694E-2</c:v>
                </c:pt>
                <c:pt idx="84">
                  <c:v>6.1895058583800303E-2</c:v>
                </c:pt>
                <c:pt idx="85">
                  <c:v>6.2961078605952681E-2</c:v>
                </c:pt>
                <c:pt idx="86">
                  <c:v>6.3786531130876747E-2</c:v>
                </c:pt>
                <c:pt idx="87">
                  <c:v>6.461850958486734E-2</c:v>
                </c:pt>
                <c:pt idx="88">
                  <c:v>6.5449010654490103E-2</c:v>
                </c:pt>
                <c:pt idx="89">
                  <c:v>6.6286438529784539E-2</c:v>
                </c:pt>
                <c:pt idx="90">
                  <c:v>6.6995947315096255E-2</c:v>
                </c:pt>
                <c:pt idx="91">
                  <c:v>6.7695811717069468E-2</c:v>
                </c:pt>
                <c:pt idx="92">
                  <c:v>6.8285280728376321E-2</c:v>
                </c:pt>
                <c:pt idx="93">
                  <c:v>6.8882709807886758E-2</c:v>
                </c:pt>
                <c:pt idx="94">
                  <c:v>6.9588279868653694E-2</c:v>
                </c:pt>
                <c:pt idx="95">
                  <c:v>7.0184296894723552E-2</c:v>
                </c:pt>
                <c:pt idx="96">
                  <c:v>7.0536277602523664E-2</c:v>
                </c:pt>
                <c:pt idx="97">
                  <c:v>7.1131290200529704E-2</c:v>
                </c:pt>
                <c:pt idx="98">
                  <c:v>7.1473591327366692E-2</c:v>
                </c:pt>
                <c:pt idx="99">
                  <c:v>7.1950604838709672E-2</c:v>
                </c:pt>
                <c:pt idx="100">
                  <c:v>7.2310405643738973E-2</c:v>
                </c:pt>
                <c:pt idx="101">
                  <c:v>7.2670025188916881E-2</c:v>
                </c:pt>
                <c:pt idx="102">
                  <c:v>7.3011077542799591E-2</c:v>
                </c:pt>
                <c:pt idx="103">
                  <c:v>7.3244399697961232E-2</c:v>
                </c:pt>
                <c:pt idx="104">
                  <c:v>7.3351786612984402E-2</c:v>
                </c:pt>
                <c:pt idx="105">
                  <c:v>7.3594162787772047E-2</c:v>
                </c:pt>
                <c:pt idx="106">
                  <c:v>7.3827191548232932E-2</c:v>
                </c:pt>
                <c:pt idx="107">
                  <c:v>7.406941649899397E-2</c:v>
                </c:pt>
                <c:pt idx="108">
                  <c:v>7.4292897548711503E-2</c:v>
                </c:pt>
                <c:pt idx="109">
                  <c:v>7.4409250879839114E-2</c:v>
                </c:pt>
                <c:pt idx="110">
                  <c:v>7.4409250879839114E-2</c:v>
                </c:pt>
                <c:pt idx="111">
                  <c:v>7.452557496543924E-2</c:v>
                </c:pt>
                <c:pt idx="112">
                  <c:v>7.476752953003267E-2</c:v>
                </c:pt>
                <c:pt idx="113">
                  <c:v>7.4883779369267489E-2</c:v>
                </c:pt>
                <c:pt idx="114">
                  <c:v>7.4999999999999997E-2</c:v>
                </c:pt>
                <c:pt idx="115">
                  <c:v>7.5106757096206983E-2</c:v>
                </c:pt>
                <c:pt idx="116">
                  <c:v>7.5106757096206983E-2</c:v>
                </c:pt>
                <c:pt idx="117">
                  <c:v>7.5232353679979908E-2</c:v>
                </c:pt>
                <c:pt idx="118">
                  <c:v>7.522290593997237E-2</c:v>
                </c:pt>
                <c:pt idx="119">
                  <c:v>7.5339025615268715E-2</c:v>
                </c:pt>
                <c:pt idx="120">
                  <c:v>7.5339025615268715E-2</c:v>
                </c:pt>
                <c:pt idx="121">
                  <c:v>7.5339025615268715E-2</c:v>
                </c:pt>
                <c:pt idx="122">
                  <c:v>7.5445643986944519E-2</c:v>
                </c:pt>
                <c:pt idx="123">
                  <c:v>7.5455116133082228E-2</c:v>
                </c:pt>
                <c:pt idx="124">
                  <c:v>7.5445643986944519E-2</c:v>
                </c:pt>
                <c:pt idx="125">
                  <c:v>7.5561691979415091E-2</c:v>
                </c:pt>
                <c:pt idx="126">
                  <c:v>7.5561691979415091E-2</c:v>
                </c:pt>
                <c:pt idx="127">
                  <c:v>7.5552208835341361E-2</c:v>
                </c:pt>
                <c:pt idx="128">
                  <c:v>7.5561691979415091E-2</c:v>
                </c:pt>
                <c:pt idx="129">
                  <c:v>7.5677710843373491E-2</c:v>
                </c:pt>
                <c:pt idx="130">
                  <c:v>7.5677710843373491E-2</c:v>
                </c:pt>
                <c:pt idx="131">
                  <c:v>7.5677710843373491E-2</c:v>
                </c:pt>
                <c:pt idx="132">
                  <c:v>7.5803212851405621E-2</c:v>
                </c:pt>
                <c:pt idx="133">
                  <c:v>7.579370058978542E-2</c:v>
                </c:pt>
                <c:pt idx="134">
                  <c:v>7.579370058978542E-2</c:v>
                </c:pt>
                <c:pt idx="135">
                  <c:v>7.5803212851405621E-2</c:v>
                </c:pt>
                <c:pt idx="136">
                  <c:v>7.5803212851405621E-2</c:v>
                </c:pt>
                <c:pt idx="137">
                  <c:v>7.579370058978542E-2</c:v>
                </c:pt>
                <c:pt idx="138">
                  <c:v>7.5803212851405621E-2</c:v>
                </c:pt>
                <c:pt idx="139">
                  <c:v>7.579370058978542E-2</c:v>
                </c:pt>
                <c:pt idx="140">
                  <c:v>7.579370058978542E-2</c:v>
                </c:pt>
                <c:pt idx="141">
                  <c:v>7.5919186849040032E-2</c:v>
                </c:pt>
                <c:pt idx="142">
                  <c:v>7.5919186849040032E-2</c:v>
                </c:pt>
                <c:pt idx="143">
                  <c:v>7.5909661229611042E-2</c:v>
                </c:pt>
                <c:pt idx="144">
                  <c:v>7.5909661229611042E-2</c:v>
                </c:pt>
                <c:pt idx="145">
                  <c:v>7.5909661229611042E-2</c:v>
                </c:pt>
                <c:pt idx="146">
                  <c:v>7.5919186849040032E-2</c:v>
                </c:pt>
                <c:pt idx="147">
                  <c:v>7.5909661229611042E-2</c:v>
                </c:pt>
                <c:pt idx="148">
                  <c:v>7.5919186849040032E-2</c:v>
                </c:pt>
                <c:pt idx="149">
                  <c:v>7.5909661229611042E-2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12-4403-9E2F-0AF360582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 total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P50_30_25R1_R2!$M$14:$M$330</c:f>
              <c:numCache>
                <c:formatCode>0.0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0.18</c:v>
                </c:pt>
                <c:pt idx="8">
                  <c:v>0.18</c:v>
                </c:pt>
                <c:pt idx="9">
                  <c:v>0.39</c:v>
                </c:pt>
                <c:pt idx="10">
                  <c:v>0.54</c:v>
                </c:pt>
                <c:pt idx="11">
                  <c:v>0.54</c:v>
                </c:pt>
                <c:pt idx="12">
                  <c:v>0.54</c:v>
                </c:pt>
                <c:pt idx="13">
                  <c:v>0.79</c:v>
                </c:pt>
                <c:pt idx="14">
                  <c:v>1.59</c:v>
                </c:pt>
                <c:pt idx="15">
                  <c:v>2.15</c:v>
                </c:pt>
                <c:pt idx="16">
                  <c:v>2.57</c:v>
                </c:pt>
                <c:pt idx="17">
                  <c:v>2.73</c:v>
                </c:pt>
                <c:pt idx="18">
                  <c:v>2.57</c:v>
                </c:pt>
                <c:pt idx="19">
                  <c:v>2.8</c:v>
                </c:pt>
                <c:pt idx="20">
                  <c:v>3.02</c:v>
                </c:pt>
                <c:pt idx="21">
                  <c:v>3.11</c:v>
                </c:pt>
                <c:pt idx="22">
                  <c:v>3.26</c:v>
                </c:pt>
                <c:pt idx="23">
                  <c:v>3.19</c:v>
                </c:pt>
                <c:pt idx="24">
                  <c:v>2.95</c:v>
                </c:pt>
                <c:pt idx="25">
                  <c:v>2.96</c:v>
                </c:pt>
                <c:pt idx="26">
                  <c:v>3.05</c:v>
                </c:pt>
                <c:pt idx="27">
                  <c:v>2.85</c:v>
                </c:pt>
                <c:pt idx="28">
                  <c:v>2.75</c:v>
                </c:pt>
                <c:pt idx="29">
                  <c:v>2.62</c:v>
                </c:pt>
                <c:pt idx="30">
                  <c:v>2.6</c:v>
                </c:pt>
                <c:pt idx="31">
                  <c:v>2.61</c:v>
                </c:pt>
                <c:pt idx="32">
                  <c:v>2.56</c:v>
                </c:pt>
                <c:pt idx="33">
                  <c:v>2.5</c:v>
                </c:pt>
                <c:pt idx="34">
                  <c:v>2.4900000000000002</c:v>
                </c:pt>
                <c:pt idx="35">
                  <c:v>2.46</c:v>
                </c:pt>
                <c:pt idx="36">
                  <c:v>2.42</c:v>
                </c:pt>
                <c:pt idx="37">
                  <c:v>2.38</c:v>
                </c:pt>
                <c:pt idx="38">
                  <c:v>2.34</c:v>
                </c:pt>
                <c:pt idx="39">
                  <c:v>2.29</c:v>
                </c:pt>
                <c:pt idx="40">
                  <c:v>2.2400000000000002</c:v>
                </c:pt>
                <c:pt idx="41">
                  <c:v>2.19</c:v>
                </c:pt>
                <c:pt idx="42">
                  <c:v>2.14</c:v>
                </c:pt>
                <c:pt idx="43">
                  <c:v>2.11</c:v>
                </c:pt>
                <c:pt idx="44">
                  <c:v>2.09</c:v>
                </c:pt>
                <c:pt idx="45">
                  <c:v>2.0499999999999998</c:v>
                </c:pt>
                <c:pt idx="46">
                  <c:v>2.0099999999999998</c:v>
                </c:pt>
                <c:pt idx="47">
                  <c:v>1.99</c:v>
                </c:pt>
                <c:pt idx="48">
                  <c:v>1.96</c:v>
                </c:pt>
                <c:pt idx="49">
                  <c:v>1.94</c:v>
                </c:pt>
                <c:pt idx="50">
                  <c:v>1.91</c:v>
                </c:pt>
                <c:pt idx="51">
                  <c:v>1.88</c:v>
                </c:pt>
                <c:pt idx="52">
                  <c:v>1.86</c:v>
                </c:pt>
                <c:pt idx="53">
                  <c:v>1.83</c:v>
                </c:pt>
                <c:pt idx="54">
                  <c:v>1.8</c:v>
                </c:pt>
                <c:pt idx="55">
                  <c:v>1.77</c:v>
                </c:pt>
                <c:pt idx="56">
                  <c:v>1.74</c:v>
                </c:pt>
                <c:pt idx="57">
                  <c:v>1.71</c:v>
                </c:pt>
                <c:pt idx="58">
                  <c:v>1.67</c:v>
                </c:pt>
                <c:pt idx="59">
                  <c:v>1.64</c:v>
                </c:pt>
                <c:pt idx="60">
                  <c:v>1.6</c:v>
                </c:pt>
                <c:pt idx="61">
                  <c:v>1.58</c:v>
                </c:pt>
                <c:pt idx="62">
                  <c:v>1.56</c:v>
                </c:pt>
                <c:pt idx="63">
                  <c:v>1.53</c:v>
                </c:pt>
                <c:pt idx="64">
                  <c:v>1.51</c:v>
                </c:pt>
                <c:pt idx="65">
                  <c:v>1.48</c:v>
                </c:pt>
                <c:pt idx="66">
                  <c:v>1.46</c:v>
                </c:pt>
                <c:pt idx="67">
                  <c:v>1.44</c:v>
                </c:pt>
                <c:pt idx="68">
                  <c:v>1.41</c:v>
                </c:pt>
                <c:pt idx="69">
                  <c:v>1.39</c:v>
                </c:pt>
                <c:pt idx="70">
                  <c:v>1.36</c:v>
                </c:pt>
                <c:pt idx="71">
                  <c:v>1.34</c:v>
                </c:pt>
                <c:pt idx="72">
                  <c:v>1.32</c:v>
                </c:pt>
                <c:pt idx="73">
                  <c:v>1.29</c:v>
                </c:pt>
                <c:pt idx="74">
                  <c:v>1.27</c:v>
                </c:pt>
                <c:pt idx="75">
                  <c:v>1.25</c:v>
                </c:pt>
                <c:pt idx="76">
                  <c:v>1.23</c:v>
                </c:pt>
                <c:pt idx="77">
                  <c:v>1.21</c:v>
                </c:pt>
                <c:pt idx="78">
                  <c:v>1.19</c:v>
                </c:pt>
                <c:pt idx="79">
                  <c:v>1.18</c:v>
                </c:pt>
                <c:pt idx="80">
                  <c:v>1.1599999999999999</c:v>
                </c:pt>
                <c:pt idx="81">
                  <c:v>1.1499999999999999</c:v>
                </c:pt>
                <c:pt idx="82">
                  <c:v>1.1299999999999999</c:v>
                </c:pt>
                <c:pt idx="83">
                  <c:v>1.1200000000000001</c:v>
                </c:pt>
                <c:pt idx="84">
                  <c:v>1.1100000000000001</c:v>
                </c:pt>
                <c:pt idx="85">
                  <c:v>1.1000000000000001</c:v>
                </c:pt>
                <c:pt idx="86">
                  <c:v>1.0900000000000001</c:v>
                </c:pt>
                <c:pt idx="87">
                  <c:v>1.08</c:v>
                </c:pt>
                <c:pt idx="88">
                  <c:v>1.08</c:v>
                </c:pt>
                <c:pt idx="89">
                  <c:v>1.07</c:v>
                </c:pt>
                <c:pt idx="90">
                  <c:v>1.07</c:v>
                </c:pt>
                <c:pt idx="91">
                  <c:v>1.06</c:v>
                </c:pt>
                <c:pt idx="92">
                  <c:v>1.06</c:v>
                </c:pt>
                <c:pt idx="93">
                  <c:v>1.05</c:v>
                </c:pt>
                <c:pt idx="94">
                  <c:v>1.05</c:v>
                </c:pt>
                <c:pt idx="95">
                  <c:v>1.04</c:v>
                </c:pt>
                <c:pt idx="96">
                  <c:v>1.04</c:v>
                </c:pt>
                <c:pt idx="97">
                  <c:v>1.04</c:v>
                </c:pt>
                <c:pt idx="98">
                  <c:v>1.03</c:v>
                </c:pt>
                <c:pt idx="99">
                  <c:v>1.03</c:v>
                </c:pt>
                <c:pt idx="100">
                  <c:v>1.03</c:v>
                </c:pt>
                <c:pt idx="101">
                  <c:v>1.02</c:v>
                </c:pt>
                <c:pt idx="102">
                  <c:v>1.02</c:v>
                </c:pt>
                <c:pt idx="103">
                  <c:v>1.02</c:v>
                </c:pt>
                <c:pt idx="104">
                  <c:v>1.02</c:v>
                </c:pt>
                <c:pt idx="105">
                  <c:v>1.02</c:v>
                </c:pt>
                <c:pt idx="106">
                  <c:v>1.02</c:v>
                </c:pt>
                <c:pt idx="107">
                  <c:v>1.01</c:v>
                </c:pt>
                <c:pt idx="108">
                  <c:v>1.01</c:v>
                </c:pt>
                <c:pt idx="109">
                  <c:v>1.01</c:v>
                </c:pt>
                <c:pt idx="110">
                  <c:v>1.01</c:v>
                </c:pt>
                <c:pt idx="111">
                  <c:v>1.01</c:v>
                </c:pt>
                <c:pt idx="112">
                  <c:v>1.01</c:v>
                </c:pt>
                <c:pt idx="113">
                  <c:v>1.01</c:v>
                </c:pt>
                <c:pt idx="114">
                  <c:v>1.01</c:v>
                </c:pt>
                <c:pt idx="115">
                  <c:v>1.01</c:v>
                </c:pt>
                <c:pt idx="116">
                  <c:v>1.01</c:v>
                </c:pt>
                <c:pt idx="117">
                  <c:v>1.01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86-44C3-8F40-2831D26FCAED}"/>
            </c:ext>
          </c:extLst>
        </c:ser>
        <c:ser>
          <c:idx val="1"/>
          <c:order val="1"/>
          <c:tx>
            <c:v>R0 visible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P50_30_25R1_R2!$Y$14:$Y$330</c:f>
              <c:numCache>
                <c:formatCode>#,##0.0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0.14000000000000001</c:v>
                </c:pt>
                <c:pt idx="11">
                  <c:v>0.14000000000000001</c:v>
                </c:pt>
                <c:pt idx="12">
                  <c:v>0.14000000000000001</c:v>
                </c:pt>
                <c:pt idx="13">
                  <c:v>0.25</c:v>
                </c:pt>
                <c:pt idx="14">
                  <c:v>0.79</c:v>
                </c:pt>
                <c:pt idx="15">
                  <c:v>1.1599999999999999</c:v>
                </c:pt>
                <c:pt idx="16">
                  <c:v>1.56</c:v>
                </c:pt>
                <c:pt idx="17">
                  <c:v>1.75</c:v>
                </c:pt>
                <c:pt idx="18">
                  <c:v>1.89</c:v>
                </c:pt>
                <c:pt idx="19">
                  <c:v>1.96</c:v>
                </c:pt>
                <c:pt idx="20">
                  <c:v>1.84</c:v>
                </c:pt>
                <c:pt idx="21">
                  <c:v>1.87</c:v>
                </c:pt>
                <c:pt idx="22">
                  <c:v>2.5099999999999998</c:v>
                </c:pt>
                <c:pt idx="23">
                  <c:v>2.4700000000000002</c:v>
                </c:pt>
                <c:pt idx="24">
                  <c:v>2.2400000000000002</c:v>
                </c:pt>
                <c:pt idx="25">
                  <c:v>2.23</c:v>
                </c:pt>
                <c:pt idx="26">
                  <c:v>2.25</c:v>
                </c:pt>
                <c:pt idx="27">
                  <c:v>2.11</c:v>
                </c:pt>
                <c:pt idx="28">
                  <c:v>2.0099999999999998</c:v>
                </c:pt>
                <c:pt idx="29">
                  <c:v>2</c:v>
                </c:pt>
                <c:pt idx="30">
                  <c:v>2.02</c:v>
                </c:pt>
                <c:pt idx="31">
                  <c:v>1.92</c:v>
                </c:pt>
                <c:pt idx="32">
                  <c:v>1.92</c:v>
                </c:pt>
                <c:pt idx="33">
                  <c:v>1.9</c:v>
                </c:pt>
                <c:pt idx="34">
                  <c:v>1.92</c:v>
                </c:pt>
                <c:pt idx="35">
                  <c:v>1.92</c:v>
                </c:pt>
                <c:pt idx="36">
                  <c:v>1.89</c:v>
                </c:pt>
                <c:pt idx="37">
                  <c:v>1.87</c:v>
                </c:pt>
                <c:pt idx="38">
                  <c:v>1.86</c:v>
                </c:pt>
                <c:pt idx="39">
                  <c:v>1.81</c:v>
                </c:pt>
                <c:pt idx="40">
                  <c:v>1.78</c:v>
                </c:pt>
                <c:pt idx="41">
                  <c:v>1.72</c:v>
                </c:pt>
                <c:pt idx="42">
                  <c:v>1.68</c:v>
                </c:pt>
                <c:pt idx="43">
                  <c:v>1.67</c:v>
                </c:pt>
                <c:pt idx="44">
                  <c:v>1.64</c:v>
                </c:pt>
                <c:pt idx="45">
                  <c:v>1.61</c:v>
                </c:pt>
                <c:pt idx="46">
                  <c:v>1.58</c:v>
                </c:pt>
                <c:pt idx="47">
                  <c:v>1.55</c:v>
                </c:pt>
                <c:pt idx="48">
                  <c:v>1.53</c:v>
                </c:pt>
                <c:pt idx="49">
                  <c:v>1.5</c:v>
                </c:pt>
                <c:pt idx="50">
                  <c:v>1.49</c:v>
                </c:pt>
                <c:pt idx="51">
                  <c:v>1.46</c:v>
                </c:pt>
                <c:pt idx="52">
                  <c:v>1.44</c:v>
                </c:pt>
                <c:pt idx="53">
                  <c:v>1.4</c:v>
                </c:pt>
                <c:pt idx="54">
                  <c:v>1.38</c:v>
                </c:pt>
                <c:pt idx="55">
                  <c:v>1.35</c:v>
                </c:pt>
                <c:pt idx="56">
                  <c:v>1.32</c:v>
                </c:pt>
                <c:pt idx="57">
                  <c:v>1.29</c:v>
                </c:pt>
                <c:pt idx="58">
                  <c:v>1.25</c:v>
                </c:pt>
                <c:pt idx="59">
                  <c:v>1.22</c:v>
                </c:pt>
                <c:pt idx="60">
                  <c:v>1.19</c:v>
                </c:pt>
                <c:pt idx="61">
                  <c:v>1.17</c:v>
                </c:pt>
                <c:pt idx="62">
                  <c:v>1.1399999999999999</c:v>
                </c:pt>
                <c:pt idx="63">
                  <c:v>1.1200000000000001</c:v>
                </c:pt>
                <c:pt idx="64">
                  <c:v>1.1000000000000001</c:v>
                </c:pt>
                <c:pt idx="65">
                  <c:v>1.08</c:v>
                </c:pt>
                <c:pt idx="66">
                  <c:v>1.06</c:v>
                </c:pt>
                <c:pt idx="67">
                  <c:v>1.04</c:v>
                </c:pt>
                <c:pt idx="68">
                  <c:v>1.02</c:v>
                </c:pt>
                <c:pt idx="69">
                  <c:v>1</c:v>
                </c:pt>
                <c:pt idx="70">
                  <c:v>0.98</c:v>
                </c:pt>
                <c:pt idx="71">
                  <c:v>0.96</c:v>
                </c:pt>
                <c:pt idx="72">
                  <c:v>0.94</c:v>
                </c:pt>
                <c:pt idx="73">
                  <c:v>0.92</c:v>
                </c:pt>
                <c:pt idx="74">
                  <c:v>0.9</c:v>
                </c:pt>
                <c:pt idx="75">
                  <c:v>0.89</c:v>
                </c:pt>
                <c:pt idx="76">
                  <c:v>0.87</c:v>
                </c:pt>
                <c:pt idx="77">
                  <c:v>0.85</c:v>
                </c:pt>
                <c:pt idx="78">
                  <c:v>0.84</c:v>
                </c:pt>
                <c:pt idx="79">
                  <c:v>0.82</c:v>
                </c:pt>
                <c:pt idx="80">
                  <c:v>0.81</c:v>
                </c:pt>
                <c:pt idx="81">
                  <c:v>0.8</c:v>
                </c:pt>
                <c:pt idx="82">
                  <c:v>0.79</c:v>
                </c:pt>
                <c:pt idx="83">
                  <c:v>0.78</c:v>
                </c:pt>
                <c:pt idx="84">
                  <c:v>0.77</c:v>
                </c:pt>
                <c:pt idx="85">
                  <c:v>0.76</c:v>
                </c:pt>
                <c:pt idx="86">
                  <c:v>0.75</c:v>
                </c:pt>
                <c:pt idx="87">
                  <c:v>0.75</c:v>
                </c:pt>
                <c:pt idx="88">
                  <c:v>0.74</c:v>
                </c:pt>
                <c:pt idx="89">
                  <c:v>0.74</c:v>
                </c:pt>
                <c:pt idx="90">
                  <c:v>0.73</c:v>
                </c:pt>
                <c:pt idx="91">
                  <c:v>0.73</c:v>
                </c:pt>
                <c:pt idx="92">
                  <c:v>0.72</c:v>
                </c:pt>
                <c:pt idx="93">
                  <c:v>0.72</c:v>
                </c:pt>
                <c:pt idx="94">
                  <c:v>0.72</c:v>
                </c:pt>
                <c:pt idx="95">
                  <c:v>0.71</c:v>
                </c:pt>
                <c:pt idx="96">
                  <c:v>0.71</c:v>
                </c:pt>
                <c:pt idx="97">
                  <c:v>0.71</c:v>
                </c:pt>
                <c:pt idx="98">
                  <c:v>0.7</c:v>
                </c:pt>
                <c:pt idx="99">
                  <c:v>0.7</c:v>
                </c:pt>
                <c:pt idx="100">
                  <c:v>0.7</c:v>
                </c:pt>
                <c:pt idx="101">
                  <c:v>0.7</c:v>
                </c:pt>
                <c:pt idx="102">
                  <c:v>0.7</c:v>
                </c:pt>
                <c:pt idx="103">
                  <c:v>0.69</c:v>
                </c:pt>
                <c:pt idx="104">
                  <c:v>0.69</c:v>
                </c:pt>
                <c:pt idx="105">
                  <c:v>0.69</c:v>
                </c:pt>
                <c:pt idx="106">
                  <c:v>0.69</c:v>
                </c:pt>
                <c:pt idx="107">
                  <c:v>0.69</c:v>
                </c:pt>
                <c:pt idx="108">
                  <c:v>0.69</c:v>
                </c:pt>
                <c:pt idx="109">
                  <c:v>0.69</c:v>
                </c:pt>
                <c:pt idx="110">
                  <c:v>0.69</c:v>
                </c:pt>
                <c:pt idx="111">
                  <c:v>0.69</c:v>
                </c:pt>
                <c:pt idx="112">
                  <c:v>0.69</c:v>
                </c:pt>
                <c:pt idx="113">
                  <c:v>0.69</c:v>
                </c:pt>
                <c:pt idx="114">
                  <c:v>0.68</c:v>
                </c:pt>
                <c:pt idx="115">
                  <c:v>0.68</c:v>
                </c:pt>
                <c:pt idx="116">
                  <c:v>0.68</c:v>
                </c:pt>
                <c:pt idx="117">
                  <c:v>0.68</c:v>
                </c:pt>
                <c:pt idx="118">
                  <c:v>0.68</c:v>
                </c:pt>
                <c:pt idx="119">
                  <c:v>0.68</c:v>
                </c:pt>
                <c:pt idx="120">
                  <c:v>0.68</c:v>
                </c:pt>
                <c:pt idx="121">
                  <c:v>0.68</c:v>
                </c:pt>
                <c:pt idx="122">
                  <c:v>0.68</c:v>
                </c:pt>
                <c:pt idx="123">
                  <c:v>0.68</c:v>
                </c:pt>
                <c:pt idx="124">
                  <c:v>0.68</c:v>
                </c:pt>
                <c:pt idx="125">
                  <c:v>0.68</c:v>
                </c:pt>
                <c:pt idx="126">
                  <c:v>0.68</c:v>
                </c:pt>
                <c:pt idx="127">
                  <c:v>0.68</c:v>
                </c:pt>
                <c:pt idx="128">
                  <c:v>0.68</c:v>
                </c:pt>
                <c:pt idx="129">
                  <c:v>0.68</c:v>
                </c:pt>
                <c:pt idx="130">
                  <c:v>0.68</c:v>
                </c:pt>
                <c:pt idx="131">
                  <c:v>0.68</c:v>
                </c:pt>
                <c:pt idx="132">
                  <c:v>0.68</c:v>
                </c:pt>
                <c:pt idx="133">
                  <c:v>0.68</c:v>
                </c:pt>
                <c:pt idx="134">
                  <c:v>0.68</c:v>
                </c:pt>
                <c:pt idx="135">
                  <c:v>0.68</c:v>
                </c:pt>
                <c:pt idx="136">
                  <c:v>0.68</c:v>
                </c:pt>
                <c:pt idx="137">
                  <c:v>0.68</c:v>
                </c:pt>
                <c:pt idx="138">
                  <c:v>0.68</c:v>
                </c:pt>
                <c:pt idx="139">
                  <c:v>0.68</c:v>
                </c:pt>
                <c:pt idx="140">
                  <c:v>0.68</c:v>
                </c:pt>
                <c:pt idx="141">
                  <c:v>0.68</c:v>
                </c:pt>
                <c:pt idx="142">
                  <c:v>0.68</c:v>
                </c:pt>
                <c:pt idx="143">
                  <c:v>0.68</c:v>
                </c:pt>
                <c:pt idx="144">
                  <c:v>0.68</c:v>
                </c:pt>
                <c:pt idx="145">
                  <c:v>0.68</c:v>
                </c:pt>
                <c:pt idx="146">
                  <c:v>0.68</c:v>
                </c:pt>
                <c:pt idx="147">
                  <c:v>0.68</c:v>
                </c:pt>
                <c:pt idx="148">
                  <c:v>0.68</c:v>
                </c:pt>
                <c:pt idx="149">
                  <c:v>0.68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86-44C3-8F40-2831D26FC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"/>
          <c:order val="1"/>
          <c:tx>
            <c:v>Enfermos modelo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P50_30_25R1_R2!$BU$14:$BU$103</c:f>
              <c:numCache>
                <c:formatCode>#,##0</c:formatCode>
                <c:ptCount val="90"/>
                <c:pt idx="0">
                  <c:v>0</c:v>
                </c:pt>
                <c:pt idx="1">
                  <c:v>27.794949065408431</c:v>
                </c:pt>
                <c:pt idx="2">
                  <c:v>27.794949065408431</c:v>
                </c:pt>
                <c:pt idx="3">
                  <c:v>138.97474532704217</c:v>
                </c:pt>
                <c:pt idx="4">
                  <c:v>222.35959252326745</c:v>
                </c:pt>
                <c:pt idx="5">
                  <c:v>305.74443971949273</c:v>
                </c:pt>
                <c:pt idx="6">
                  <c:v>528.10403224276024</c:v>
                </c:pt>
                <c:pt idx="7">
                  <c:v>778.25857383143602</c:v>
                </c:pt>
                <c:pt idx="8">
                  <c:v>1028.413115420112</c:v>
                </c:pt>
                <c:pt idx="9">
                  <c:v>1250.7727079433794</c:v>
                </c:pt>
                <c:pt idx="10">
                  <c:v>1584.3120967282805</c:v>
                </c:pt>
                <c:pt idx="11">
                  <c:v>2001.2363327094072</c:v>
                </c:pt>
                <c:pt idx="12">
                  <c:v>2557.1353140175756</c:v>
                </c:pt>
                <c:pt idx="13">
                  <c:v>3196.4191425219697</c:v>
                </c:pt>
                <c:pt idx="14">
                  <c:v>3891.2928691571806</c:v>
                </c:pt>
                <c:pt idx="15">
                  <c:v>4752.9362901848417</c:v>
                </c:pt>
                <c:pt idx="16">
                  <c:v>5725.7595074741375</c:v>
                </c:pt>
                <c:pt idx="17">
                  <c:v>6809.7625210250662</c:v>
                </c:pt>
                <c:pt idx="18">
                  <c:v>8032.7402799030369</c:v>
                </c:pt>
                <c:pt idx="19">
                  <c:v>9561.4624785005017</c:v>
                </c:pt>
                <c:pt idx="20">
                  <c:v>11368.134167752049</c:v>
                </c:pt>
                <c:pt idx="21">
                  <c:v>13536.140194853906</c:v>
                </c:pt>
                <c:pt idx="22">
                  <c:v>16065.480559806072</c:v>
                </c:pt>
                <c:pt idx="23">
                  <c:v>18956.15526260855</c:v>
                </c:pt>
                <c:pt idx="24">
                  <c:v>22235.959252326746</c:v>
                </c:pt>
                <c:pt idx="25">
                  <c:v>25877.09757989525</c:v>
                </c:pt>
                <c:pt idx="26">
                  <c:v>29907.365194379472</c:v>
                </c:pt>
                <c:pt idx="27">
                  <c:v>34354.55704484482</c:v>
                </c:pt>
                <c:pt idx="28">
                  <c:v>39302.057978487523</c:v>
                </c:pt>
                <c:pt idx="29">
                  <c:v>44583.098300915124</c:v>
                </c:pt>
                <c:pt idx="30">
                  <c:v>48085.261883156592</c:v>
                </c:pt>
                <c:pt idx="31">
                  <c:v>51670.81031259428</c:v>
                </c:pt>
                <c:pt idx="32">
                  <c:v>55784.462774274718</c:v>
                </c:pt>
                <c:pt idx="33">
                  <c:v>59925.910185020577</c:v>
                </c:pt>
                <c:pt idx="34">
                  <c:v>64122.947493897249</c:v>
                </c:pt>
                <c:pt idx="35">
                  <c:v>68625.729242493413</c:v>
                </c:pt>
                <c:pt idx="36">
                  <c:v>73295.280685482023</c:v>
                </c:pt>
                <c:pt idx="37">
                  <c:v>78103.806873797686</c:v>
                </c:pt>
                <c:pt idx="38">
                  <c:v>83134.69265463663</c:v>
                </c:pt>
                <c:pt idx="39">
                  <c:v>88221.168333606358</c:v>
                </c:pt>
                <c:pt idx="40">
                  <c:v>93446.618757903139</c:v>
                </c:pt>
                <c:pt idx="41">
                  <c:v>98366.324742480443</c:v>
                </c:pt>
                <c:pt idx="42">
                  <c:v>103341.62062518855</c:v>
                </c:pt>
                <c:pt idx="43">
                  <c:v>108233.53166070044</c:v>
                </c:pt>
                <c:pt idx="44">
                  <c:v>112930.87805275446</c:v>
                </c:pt>
                <c:pt idx="45">
                  <c:v>117155.71031069654</c:v>
                </c:pt>
                <c:pt idx="46">
                  <c:v>121047.00317985372</c:v>
                </c:pt>
                <c:pt idx="47">
                  <c:v>124827.11625274926</c:v>
                </c:pt>
                <c:pt idx="48">
                  <c:v>128273.68993685991</c:v>
                </c:pt>
                <c:pt idx="49">
                  <c:v>131108.77474153155</c:v>
                </c:pt>
                <c:pt idx="50">
                  <c:v>133554.73025928752</c:v>
                </c:pt>
                <c:pt idx="51">
                  <c:v>135722.73628638935</c:v>
                </c:pt>
                <c:pt idx="52">
                  <c:v>137112.4837396598</c:v>
                </c:pt>
                <c:pt idx="53">
                  <c:v>138113.10190601449</c:v>
                </c:pt>
                <c:pt idx="54">
                  <c:v>138669.00088732268</c:v>
                </c:pt>
                <c:pt idx="55">
                  <c:v>137112.4837396598</c:v>
                </c:pt>
                <c:pt idx="56">
                  <c:v>135278.01710134285</c:v>
                </c:pt>
                <c:pt idx="57">
                  <c:v>132998.83127797936</c:v>
                </c:pt>
                <c:pt idx="58">
                  <c:v>130386.10606583096</c:v>
                </c:pt>
                <c:pt idx="59">
                  <c:v>127578.8162102247</c:v>
                </c:pt>
                <c:pt idx="60">
                  <c:v>124243.4223223757</c:v>
                </c:pt>
                <c:pt idx="61">
                  <c:v>121463.92741583484</c:v>
                </c:pt>
                <c:pt idx="62">
                  <c:v>118517.66281490155</c:v>
                </c:pt>
                <c:pt idx="63">
                  <c:v>115015.49923266009</c:v>
                </c:pt>
                <c:pt idx="64">
                  <c:v>111235.38615976453</c:v>
                </c:pt>
                <c:pt idx="65">
                  <c:v>107344.09329060737</c:v>
                </c:pt>
                <c:pt idx="66">
                  <c:v>103313.82567612313</c:v>
                </c:pt>
                <c:pt idx="67">
                  <c:v>99144.58331631188</c:v>
                </c:pt>
                <c:pt idx="68">
                  <c:v>94725.186414911936</c:v>
                </c:pt>
                <c:pt idx="69">
                  <c:v>90111.224870054139</c:v>
                </c:pt>
                <c:pt idx="70">
                  <c:v>85497.263325196342</c:v>
                </c:pt>
                <c:pt idx="71">
                  <c:v>80744.327035011505</c:v>
                </c:pt>
                <c:pt idx="72">
                  <c:v>76158.160439219122</c:v>
                </c:pt>
                <c:pt idx="73">
                  <c:v>71544.198894361325</c:v>
                </c:pt>
                <c:pt idx="74">
                  <c:v>66958.032298568927</c:v>
                </c:pt>
                <c:pt idx="75">
                  <c:v>62510.840448103583</c:v>
                </c:pt>
                <c:pt idx="76">
                  <c:v>58202.623342965264</c:v>
                </c:pt>
                <c:pt idx="77">
                  <c:v>53866.611288761545</c:v>
                </c:pt>
                <c:pt idx="78">
                  <c:v>49780.753776146506</c:v>
                </c:pt>
                <c:pt idx="79">
                  <c:v>45917.255856054719</c:v>
                </c:pt>
                <c:pt idx="80">
                  <c:v>42303.912477551639</c:v>
                </c:pt>
                <c:pt idx="81">
                  <c:v>38857.338793440984</c:v>
                </c:pt>
                <c:pt idx="82">
                  <c:v>35605.32975278818</c:v>
                </c:pt>
                <c:pt idx="83">
                  <c:v>32575.680304658687</c:v>
                </c:pt>
                <c:pt idx="84">
                  <c:v>29823.980347183242</c:v>
                </c:pt>
                <c:pt idx="85">
                  <c:v>27266.84503316565</c:v>
                </c:pt>
                <c:pt idx="86">
                  <c:v>25321.198598587071</c:v>
                </c:pt>
                <c:pt idx="87">
                  <c:v>23486.731960270117</c:v>
                </c:pt>
                <c:pt idx="88">
                  <c:v>21819.035016345617</c:v>
                </c:pt>
                <c:pt idx="89">
                  <c:v>20151.338072421087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F6-4B85-A3BC-CCA697E24898}"/>
            </c:ext>
          </c:extLst>
        </c:ser>
        <c:ser>
          <c:idx val="1"/>
          <c:order val="2"/>
          <c:tx>
            <c:v>Casos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P50_30_25R1_R2!$BR$14:$BR$103</c:f>
              <c:numCache>
                <c:formatCode>#,##0</c:formatCode>
                <c:ptCount val="90"/>
                <c:pt idx="0">
                  <c:v>0</c:v>
                </c:pt>
                <c:pt idx="1">
                  <c:v>27.794949065408431</c:v>
                </c:pt>
                <c:pt idx="2">
                  <c:v>27.794949065408431</c:v>
                </c:pt>
                <c:pt idx="3">
                  <c:v>138.97474532704217</c:v>
                </c:pt>
                <c:pt idx="4">
                  <c:v>222.35959252326745</c:v>
                </c:pt>
                <c:pt idx="5">
                  <c:v>305.74443971949273</c:v>
                </c:pt>
                <c:pt idx="6">
                  <c:v>528.10403224276024</c:v>
                </c:pt>
                <c:pt idx="7">
                  <c:v>778.25857383143602</c:v>
                </c:pt>
                <c:pt idx="8">
                  <c:v>1028.413115420112</c:v>
                </c:pt>
                <c:pt idx="9">
                  <c:v>1250.7727079433794</c:v>
                </c:pt>
                <c:pt idx="10">
                  <c:v>1584.3120967282805</c:v>
                </c:pt>
                <c:pt idx="11">
                  <c:v>2001.2363327094072</c:v>
                </c:pt>
                <c:pt idx="12">
                  <c:v>2557.1353140175756</c:v>
                </c:pt>
                <c:pt idx="13">
                  <c:v>3196.4191425219697</c:v>
                </c:pt>
                <c:pt idx="14">
                  <c:v>3891.2928691571806</c:v>
                </c:pt>
                <c:pt idx="15">
                  <c:v>4752.9362901848417</c:v>
                </c:pt>
                <c:pt idx="16">
                  <c:v>5753.5544565395458</c:v>
                </c:pt>
                <c:pt idx="17">
                  <c:v>6837.5574700904745</c:v>
                </c:pt>
                <c:pt idx="18">
                  <c:v>8088.3301780338534</c:v>
                </c:pt>
                <c:pt idx="19">
                  <c:v>9617.0523766313181</c:v>
                </c:pt>
                <c:pt idx="20">
                  <c:v>11451.519014948273</c:v>
                </c:pt>
                <c:pt idx="21">
                  <c:v>13619.525042050131</c:v>
                </c:pt>
                <c:pt idx="22">
                  <c:v>16204.455305133115</c:v>
                </c:pt>
                <c:pt idx="23">
                  <c:v>19150.71990606641</c:v>
                </c:pt>
                <c:pt idx="24">
                  <c:v>22486.113793915421</c:v>
                </c:pt>
                <c:pt idx="25">
                  <c:v>26182.842019614742</c:v>
                </c:pt>
                <c:pt idx="26">
                  <c:v>30296.494481295191</c:v>
                </c:pt>
                <c:pt idx="27">
                  <c:v>34854.866128022171</c:v>
                </c:pt>
                <c:pt idx="28">
                  <c:v>39969.136756057327</c:v>
                </c:pt>
                <c:pt idx="29">
                  <c:v>45389.151823811968</c:v>
                </c:pt>
                <c:pt idx="30">
                  <c:v>49113.674998576702</c:v>
                </c:pt>
                <c:pt idx="31">
                  <c:v>53004.967867733882</c:v>
                </c:pt>
                <c:pt idx="32">
                  <c:v>57368.774871002999</c:v>
                </c:pt>
                <c:pt idx="33">
                  <c:v>61899.351568664577</c:v>
                </c:pt>
                <c:pt idx="34">
                  <c:v>66541.10806258778</c:v>
                </c:pt>
                <c:pt idx="35">
                  <c:v>71544.198894361296</c:v>
                </c:pt>
                <c:pt idx="36">
                  <c:v>76797.444267723491</c:v>
                </c:pt>
                <c:pt idx="37">
                  <c:v>82356.434080805178</c:v>
                </c:pt>
                <c:pt idx="38">
                  <c:v>88193.373384540959</c:v>
                </c:pt>
                <c:pt idx="39">
                  <c:v>94224.877331734577</c:v>
                </c:pt>
                <c:pt idx="40">
                  <c:v>100423.15097332066</c:v>
                </c:pt>
                <c:pt idx="41">
                  <c:v>106538.03976771052</c:v>
                </c:pt>
                <c:pt idx="42">
                  <c:v>112819.69825649282</c:v>
                </c:pt>
                <c:pt idx="43">
                  <c:v>119240.33149060217</c:v>
                </c:pt>
                <c:pt idx="44">
                  <c:v>125605.37482658071</c:v>
                </c:pt>
                <c:pt idx="45">
                  <c:v>131775.85351910137</c:v>
                </c:pt>
                <c:pt idx="46">
                  <c:v>137835.15241536041</c:v>
                </c:pt>
                <c:pt idx="47">
                  <c:v>143866.65636255403</c:v>
                </c:pt>
                <c:pt idx="48">
                  <c:v>149731.39061535522</c:v>
                </c:pt>
                <c:pt idx="49">
                  <c:v>155318.17537750231</c:v>
                </c:pt>
                <c:pt idx="50">
                  <c:v>160849.3702415186</c:v>
                </c:pt>
                <c:pt idx="51">
                  <c:v>166186.00046207701</c:v>
                </c:pt>
                <c:pt idx="52">
                  <c:v>171189.09129385054</c:v>
                </c:pt>
                <c:pt idx="53">
                  <c:v>175886.43768590456</c:v>
                </c:pt>
                <c:pt idx="54">
                  <c:v>180472.60428169696</c:v>
                </c:pt>
                <c:pt idx="55">
                  <c:v>183196.50929010697</c:v>
                </c:pt>
                <c:pt idx="56">
                  <c:v>185781.43955318996</c:v>
                </c:pt>
                <c:pt idx="57">
                  <c:v>188310.77991814213</c:v>
                </c:pt>
                <c:pt idx="58">
                  <c:v>190645.55563963644</c:v>
                </c:pt>
                <c:pt idx="59">
                  <c:v>192841.3566158037</c:v>
                </c:pt>
                <c:pt idx="60">
                  <c:v>194898.18284664393</c:v>
                </c:pt>
                <c:pt idx="61">
                  <c:v>196843.82928122251</c:v>
                </c:pt>
                <c:pt idx="62">
                  <c:v>198706.09086860486</c:v>
                </c:pt>
                <c:pt idx="63">
                  <c:v>200401.58276159479</c:v>
                </c:pt>
                <c:pt idx="64">
                  <c:v>202013.68980738847</c:v>
                </c:pt>
                <c:pt idx="65">
                  <c:v>203514.61705692054</c:v>
                </c:pt>
                <c:pt idx="66">
                  <c:v>205043.33925551799</c:v>
                </c:pt>
                <c:pt idx="67">
                  <c:v>206405.29175972301</c:v>
                </c:pt>
                <c:pt idx="68">
                  <c:v>207628.26951860098</c:v>
                </c:pt>
                <c:pt idx="69">
                  <c:v>208823.45232841355</c:v>
                </c:pt>
                <c:pt idx="70">
                  <c:v>209935.25029102989</c:v>
                </c:pt>
                <c:pt idx="71">
                  <c:v>210880.27855925378</c:v>
                </c:pt>
                <c:pt idx="72">
                  <c:v>211853.10177654307</c:v>
                </c:pt>
                <c:pt idx="73">
                  <c:v>212714.74519757074</c:v>
                </c:pt>
                <c:pt idx="74">
                  <c:v>213493.00377140217</c:v>
                </c:pt>
                <c:pt idx="75">
                  <c:v>214187.87749803739</c:v>
                </c:pt>
                <c:pt idx="76">
                  <c:v>214827.16132654177</c:v>
                </c:pt>
                <c:pt idx="77">
                  <c:v>215410.85525691535</c:v>
                </c:pt>
                <c:pt idx="78">
                  <c:v>215966.75423822351</c:v>
                </c:pt>
                <c:pt idx="79">
                  <c:v>216411.47342327004</c:v>
                </c:pt>
                <c:pt idx="80">
                  <c:v>216856.19260831657</c:v>
                </c:pt>
                <c:pt idx="81">
                  <c:v>217273.11684429771</c:v>
                </c:pt>
                <c:pt idx="82">
                  <c:v>217634.45118214801</c:v>
                </c:pt>
                <c:pt idx="83">
                  <c:v>217940.19562186752</c:v>
                </c:pt>
                <c:pt idx="84">
                  <c:v>218245.940061587</c:v>
                </c:pt>
                <c:pt idx="85">
                  <c:v>218523.88955224107</c:v>
                </c:pt>
                <c:pt idx="86">
                  <c:v>218746.24914476436</c:v>
                </c:pt>
                <c:pt idx="87">
                  <c:v>218940.81378822221</c:v>
                </c:pt>
                <c:pt idx="88">
                  <c:v>219135.37843168006</c:v>
                </c:pt>
                <c:pt idx="89">
                  <c:v>219302.14812607251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F6-4B85-A3BC-CCA697E24898}"/>
            </c:ext>
          </c:extLst>
        </c:ser>
        <c:ser>
          <c:idx val="4"/>
          <c:order val="3"/>
          <c:tx>
            <c:v>Enfermos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EvolOf!$S$3:$S$75</c:f>
              <c:numCache>
                <c:formatCode>#,##0</c:formatCode>
                <c:ptCount val="73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937</c:v>
                </c:pt>
                <c:pt idx="18">
                  <c:v>1389</c:v>
                </c:pt>
                <c:pt idx="19">
                  <c:v>1848</c:v>
                </c:pt>
                <c:pt idx="20">
                  <c:v>2584</c:v>
                </c:pt>
                <c:pt idx="21">
                  <c:v>3840</c:v>
                </c:pt>
                <c:pt idx="22">
                  <c:v>5208</c:v>
                </c:pt>
                <c:pt idx="23">
                  <c:v>6877</c:v>
                </c:pt>
                <c:pt idx="24">
                  <c:v>8374</c:v>
                </c:pt>
                <c:pt idx="25">
                  <c:v>9616</c:v>
                </c:pt>
                <c:pt idx="26">
                  <c:v>11966</c:v>
                </c:pt>
                <c:pt idx="27">
                  <c:v>15172</c:v>
                </c:pt>
                <c:pt idx="28">
                  <c:v>17445</c:v>
                </c:pt>
                <c:pt idx="29">
                  <c:v>21469</c:v>
                </c:pt>
                <c:pt idx="30">
                  <c:v>24570</c:v>
                </c:pt>
                <c:pt idx="31">
                  <c:v>27635</c:v>
                </c:pt>
                <c:pt idx="32">
                  <c:v>33269</c:v>
                </c:pt>
                <c:pt idx="33">
                  <c:v>39253</c:v>
                </c:pt>
                <c:pt idx="34">
                  <c:v>45944</c:v>
                </c:pt>
                <c:pt idx="35">
                  <c:v>50905</c:v>
                </c:pt>
                <c:pt idx="36">
                  <c:v>55850</c:v>
                </c:pt>
                <c:pt idx="37">
                  <c:v>59360</c:v>
                </c:pt>
                <c:pt idx="38">
                  <c:v>63406</c:v>
                </c:pt>
                <c:pt idx="39">
                  <c:v>69505</c:v>
                </c:pt>
                <c:pt idx="40">
                  <c:v>73451</c:v>
                </c:pt>
                <c:pt idx="41">
                  <c:v>77190</c:v>
                </c:pt>
                <c:pt idx="42">
                  <c:v>80786</c:v>
                </c:pt>
                <c:pt idx="43">
                  <c:v>83399</c:v>
                </c:pt>
                <c:pt idx="44">
                  <c:v>85224</c:v>
                </c:pt>
                <c:pt idx="45">
                  <c:v>86847</c:v>
                </c:pt>
                <c:pt idx="46">
                  <c:v>88671</c:v>
                </c:pt>
                <c:pt idx="47">
                  <c:v>89623</c:v>
                </c:pt>
                <c:pt idx="48">
                  <c:v>90573</c:v>
                </c:pt>
                <c:pt idx="49">
                  <c:v>90763</c:v>
                </c:pt>
                <c:pt idx="50">
                  <c:v>91835</c:v>
                </c:pt>
                <c:pt idx="51">
                  <c:v>92488</c:v>
                </c:pt>
                <c:pt idx="52">
                  <c:v>93183</c:v>
                </c:pt>
                <c:pt idx="53">
                  <c:v>93037</c:v>
                </c:pt>
                <c:pt idx="54">
                  <c:v>93506</c:v>
                </c:pt>
                <c:pt idx="55">
                  <c:v>93150</c:v>
                </c:pt>
                <c:pt idx="56">
                  <c:v>93474</c:v>
                </c:pt>
                <c:pt idx="57">
                  <c:v>95303</c:v>
                </c:pt>
                <c:pt idx="58">
                  <c:v>90768</c:v>
                </c:pt>
                <c:pt idx="59">
                  <c:v>89724</c:v>
                </c:pt>
                <c:pt idx="60">
                  <c:v>90719</c:v>
                </c:pt>
                <c:pt idx="61">
                  <c:v>89510</c:v>
                </c:pt>
                <c:pt idx="62">
                  <c:v>88787</c:v>
                </c:pt>
                <c:pt idx="63">
                  <c:v>88082</c:v>
                </c:pt>
                <c:pt idx="64">
                  <c:v>87295</c:v>
                </c:pt>
                <c:pt idx="65">
                  <c:v>85712</c:v>
                </c:pt>
                <c:pt idx="66">
                  <c:v>85069</c:v>
                </c:pt>
                <c:pt idx="67">
                  <c:v>84403</c:v>
                </c:pt>
                <c:pt idx="68">
                  <c:v>78904</c:v>
                </c:pt>
                <c:pt idx="69">
                  <c:v>76842</c:v>
                </c:pt>
                <c:pt idx="70">
                  <c:v>75714</c:v>
                </c:pt>
                <c:pt idx="71">
                  <c:v>74234</c:v>
                </c:pt>
                <c:pt idx="72">
                  <c:v>73300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F6-4B85-A3BC-CCA697E24898}"/>
            </c:ext>
          </c:extLst>
        </c:ser>
        <c:ser>
          <c:idx val="0"/>
          <c:order val="4"/>
          <c:tx>
            <c:v>Casos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EvolOf!$M$3:$M$75</c:f>
              <c:numCache>
                <c:formatCode>#,##0</c:formatCode>
                <c:ptCount val="73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990</c:v>
                </c:pt>
                <c:pt idx="18">
                  <c:v>1564</c:v>
                </c:pt>
                <c:pt idx="19">
                  <c:v>2084</c:v>
                </c:pt>
                <c:pt idx="20">
                  <c:v>2871</c:v>
                </c:pt>
                <c:pt idx="21">
                  <c:v>4163</c:v>
                </c:pt>
                <c:pt idx="22">
                  <c:v>5893</c:v>
                </c:pt>
                <c:pt idx="23">
                  <c:v>7725</c:v>
                </c:pt>
                <c:pt idx="24">
                  <c:v>9263</c:v>
                </c:pt>
                <c:pt idx="25">
                  <c:v>11198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28914</c:v>
                </c:pt>
                <c:pt idx="31">
                  <c:v>32911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78796</c:v>
                </c:pt>
                <c:pt idx="38">
                  <c:v>85142</c:v>
                </c:pt>
                <c:pt idx="39">
                  <c:v>94164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  <c:pt idx="47">
                  <c:v>146690</c:v>
                </c:pt>
                <c:pt idx="48">
                  <c:v>152446</c:v>
                </c:pt>
                <c:pt idx="49">
                  <c:v>157022</c:v>
                </c:pt>
                <c:pt idx="50">
                  <c:v>161852</c:v>
                </c:pt>
                <c:pt idx="51">
                  <c:v>166019</c:v>
                </c:pt>
                <c:pt idx="52">
                  <c:v>169404</c:v>
                </c:pt>
                <c:pt idx="53">
                  <c:v>172552</c:v>
                </c:pt>
                <c:pt idx="54">
                  <c:v>177464</c:v>
                </c:pt>
                <c:pt idx="55">
                  <c:v>181504</c:v>
                </c:pt>
                <c:pt idx="56">
                  <c:v>185904</c:v>
                </c:pt>
                <c:pt idx="57">
                  <c:v>190008</c:v>
                </c:pt>
                <c:pt idx="58">
                  <c:v>188578</c:v>
                </c:pt>
                <c:pt idx="59">
                  <c:v>191163</c:v>
                </c:pt>
                <c:pt idx="60">
                  <c:v>194515</c:v>
                </c:pt>
                <c:pt idx="61">
                  <c:v>197142</c:v>
                </c:pt>
                <c:pt idx="62">
                  <c:v>200194</c:v>
                </c:pt>
                <c:pt idx="63">
                  <c:v>202961</c:v>
                </c:pt>
                <c:pt idx="64">
                  <c:v>205905</c:v>
                </c:pt>
                <c:pt idx="65">
                  <c:v>207634</c:v>
                </c:pt>
                <c:pt idx="66">
                  <c:v>209465</c:v>
                </c:pt>
                <c:pt idx="67">
                  <c:v>210773</c:v>
                </c:pt>
                <c:pt idx="68">
                  <c:v>212126</c:v>
                </c:pt>
                <c:pt idx="69">
                  <c:v>213435</c:v>
                </c:pt>
                <c:pt idx="70">
                  <c:v>215216</c:v>
                </c:pt>
                <c:pt idx="71">
                  <c:v>216582</c:v>
                </c:pt>
                <c:pt idx="72">
                  <c:v>217466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EF6-4B85-A3BC-CCA697E24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0"/>
                <c:tx>
                  <c:v>Infectados modelo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P50_30_25R1_R2!$BS$14:$BS$103</c15:sqref>
                        </c15:formulaRef>
                      </c:ext>
                    </c:extLst>
                    <c:numCache>
                      <c:formatCode>#,##0</c:formatCode>
                      <c:ptCount val="90"/>
                      <c:pt idx="0">
                        <c:v>27.794949065408431</c:v>
                      </c:pt>
                      <c:pt idx="1">
                        <c:v>27.794949065408431</c:v>
                      </c:pt>
                      <c:pt idx="2">
                        <c:v>27.794949065408431</c:v>
                      </c:pt>
                      <c:pt idx="3">
                        <c:v>138.97474532704217</c:v>
                      </c:pt>
                      <c:pt idx="4">
                        <c:v>222.35959252326745</c:v>
                      </c:pt>
                      <c:pt idx="5">
                        <c:v>305.74443971949273</c:v>
                      </c:pt>
                      <c:pt idx="6">
                        <c:v>528.10403224276024</c:v>
                      </c:pt>
                      <c:pt idx="7">
                        <c:v>778.25857383143602</c:v>
                      </c:pt>
                      <c:pt idx="8">
                        <c:v>1028.413115420112</c:v>
                      </c:pt>
                      <c:pt idx="9">
                        <c:v>1250.7727079433794</c:v>
                      </c:pt>
                      <c:pt idx="10">
                        <c:v>1584.3120967282805</c:v>
                      </c:pt>
                      <c:pt idx="11">
                        <c:v>2001.2363327094072</c:v>
                      </c:pt>
                      <c:pt idx="12">
                        <c:v>2557.1353140175756</c:v>
                      </c:pt>
                      <c:pt idx="13">
                        <c:v>3196.4191425219697</c:v>
                      </c:pt>
                      <c:pt idx="14">
                        <c:v>3891.2928691571806</c:v>
                      </c:pt>
                      <c:pt idx="15">
                        <c:v>4752.9362901848417</c:v>
                      </c:pt>
                      <c:pt idx="16">
                        <c:v>5725.7595074741366</c:v>
                      </c:pt>
                      <c:pt idx="17">
                        <c:v>6809.7625210250653</c:v>
                      </c:pt>
                      <c:pt idx="18">
                        <c:v>8032.7402799030369</c:v>
                      </c:pt>
                      <c:pt idx="19">
                        <c:v>9561.4624785004999</c:v>
                      </c:pt>
                      <c:pt idx="20">
                        <c:v>11368.134167752049</c:v>
                      </c:pt>
                      <c:pt idx="21">
                        <c:v>13536.140194853906</c:v>
                      </c:pt>
                      <c:pt idx="22">
                        <c:v>16065.480559806074</c:v>
                      </c:pt>
                      <c:pt idx="23">
                        <c:v>18956.15526260855</c:v>
                      </c:pt>
                      <c:pt idx="24">
                        <c:v>22235.959252326746</c:v>
                      </c:pt>
                      <c:pt idx="25">
                        <c:v>25877.09757989525</c:v>
                      </c:pt>
                      <c:pt idx="26">
                        <c:v>29907.365194379472</c:v>
                      </c:pt>
                      <c:pt idx="27">
                        <c:v>34354.55704484482</c:v>
                      </c:pt>
                      <c:pt idx="28">
                        <c:v>39302.057978487523</c:v>
                      </c:pt>
                      <c:pt idx="29">
                        <c:v>44583.098300915124</c:v>
                      </c:pt>
                      <c:pt idx="30">
                        <c:v>48085.261883156585</c:v>
                      </c:pt>
                      <c:pt idx="31">
                        <c:v>51670.810312594273</c:v>
                      </c:pt>
                      <c:pt idx="32">
                        <c:v>55784.462774274725</c:v>
                      </c:pt>
                      <c:pt idx="33">
                        <c:v>59925.910185020577</c:v>
                      </c:pt>
                      <c:pt idx="34">
                        <c:v>64122.947493897249</c:v>
                      </c:pt>
                      <c:pt idx="35">
                        <c:v>68625.729242493413</c:v>
                      </c:pt>
                      <c:pt idx="36">
                        <c:v>73295.280685482037</c:v>
                      </c:pt>
                      <c:pt idx="37">
                        <c:v>78103.806873797686</c:v>
                      </c:pt>
                      <c:pt idx="38">
                        <c:v>83134.692654636616</c:v>
                      </c:pt>
                      <c:pt idx="39">
                        <c:v>88221.168333606358</c:v>
                      </c:pt>
                      <c:pt idx="40">
                        <c:v>93446.618757903139</c:v>
                      </c:pt>
                      <c:pt idx="41">
                        <c:v>98366.324742480443</c:v>
                      </c:pt>
                      <c:pt idx="42">
                        <c:v>103341.62062518855</c:v>
                      </c:pt>
                      <c:pt idx="43">
                        <c:v>108233.53166070044</c:v>
                      </c:pt>
                      <c:pt idx="44">
                        <c:v>112930.87805275446</c:v>
                      </c:pt>
                      <c:pt idx="45">
                        <c:v>117155.71031069654</c:v>
                      </c:pt>
                      <c:pt idx="46">
                        <c:v>121047.00317985372</c:v>
                      </c:pt>
                      <c:pt idx="47">
                        <c:v>124827.11625274927</c:v>
                      </c:pt>
                      <c:pt idx="48">
                        <c:v>128273.68993685991</c:v>
                      </c:pt>
                      <c:pt idx="49">
                        <c:v>131108.77474153158</c:v>
                      </c:pt>
                      <c:pt idx="50">
                        <c:v>133554.73025928752</c:v>
                      </c:pt>
                      <c:pt idx="51">
                        <c:v>135722.73628638938</c:v>
                      </c:pt>
                      <c:pt idx="52">
                        <c:v>137112.4837396598</c:v>
                      </c:pt>
                      <c:pt idx="53">
                        <c:v>138113.10190601449</c:v>
                      </c:pt>
                      <c:pt idx="54">
                        <c:v>138669.00088732268</c:v>
                      </c:pt>
                      <c:pt idx="55">
                        <c:v>137112.4837396598</c:v>
                      </c:pt>
                      <c:pt idx="56">
                        <c:v>135278.01710134285</c:v>
                      </c:pt>
                      <c:pt idx="57">
                        <c:v>132998.83127797933</c:v>
                      </c:pt>
                      <c:pt idx="58">
                        <c:v>130386.10606583096</c:v>
                      </c:pt>
                      <c:pt idx="59">
                        <c:v>127578.8162102247</c:v>
                      </c:pt>
                      <c:pt idx="60">
                        <c:v>124243.42232237569</c:v>
                      </c:pt>
                      <c:pt idx="61">
                        <c:v>121463.92741583484</c:v>
                      </c:pt>
                      <c:pt idx="62">
                        <c:v>118517.66281490155</c:v>
                      </c:pt>
                      <c:pt idx="63">
                        <c:v>115015.49923266009</c:v>
                      </c:pt>
                      <c:pt idx="64">
                        <c:v>111235.38615976454</c:v>
                      </c:pt>
                      <c:pt idx="65">
                        <c:v>107344.09329060736</c:v>
                      </c:pt>
                      <c:pt idx="66">
                        <c:v>103313.82567612315</c:v>
                      </c:pt>
                      <c:pt idx="67">
                        <c:v>99144.58331631188</c:v>
                      </c:pt>
                      <c:pt idx="68">
                        <c:v>94725.186414911936</c:v>
                      </c:pt>
                      <c:pt idx="69">
                        <c:v>90111.224870054139</c:v>
                      </c:pt>
                      <c:pt idx="70">
                        <c:v>85497.263325196342</c:v>
                      </c:pt>
                      <c:pt idx="71">
                        <c:v>80744.327035011491</c:v>
                      </c:pt>
                      <c:pt idx="72">
                        <c:v>76158.160439219108</c:v>
                      </c:pt>
                      <c:pt idx="73">
                        <c:v>71544.198894361296</c:v>
                      </c:pt>
                      <c:pt idx="74">
                        <c:v>66958.032298568913</c:v>
                      </c:pt>
                      <c:pt idx="75">
                        <c:v>62510.840448103561</c:v>
                      </c:pt>
                      <c:pt idx="76">
                        <c:v>58202.623342965257</c:v>
                      </c:pt>
                      <c:pt idx="77">
                        <c:v>53866.611288761538</c:v>
                      </c:pt>
                      <c:pt idx="78">
                        <c:v>49780.753776146499</c:v>
                      </c:pt>
                      <c:pt idx="79">
                        <c:v>45917.255856054726</c:v>
                      </c:pt>
                      <c:pt idx="80">
                        <c:v>42303.912477551632</c:v>
                      </c:pt>
                      <c:pt idx="81">
                        <c:v>38857.338793440984</c:v>
                      </c:pt>
                      <c:pt idx="82">
                        <c:v>35605.329752788202</c:v>
                      </c:pt>
                      <c:pt idx="83">
                        <c:v>32575.680304658683</c:v>
                      </c:pt>
                      <c:pt idx="84">
                        <c:v>29823.980347183246</c:v>
                      </c:pt>
                      <c:pt idx="85">
                        <c:v>27266.845033165671</c:v>
                      </c:pt>
                      <c:pt idx="86">
                        <c:v>25321.198598587082</c:v>
                      </c:pt>
                      <c:pt idx="87">
                        <c:v>23486.731960270125</c:v>
                      </c:pt>
                      <c:pt idx="88">
                        <c:v>21819.035016345617</c:v>
                      </c:pt>
                      <c:pt idx="89">
                        <c:v>20151.338072421113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1EF6-4B85-A3BC-CCA697E24898}"/>
                  </c:ext>
                </c:extLst>
              </c15:ser>
            </c15:filteredScatterSeries>
          </c:ext>
        </c:extLst>
      </c:scatterChart>
      <c:valAx>
        <c:axId val="497491128"/>
        <c:scaling>
          <c:orientation val="minMax"/>
          <c:max val="9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P50_30_25R1_R2!$BK$14:$BK$90</c:f>
              <c:numCache>
                <c:formatCode>General</c:formatCode>
                <c:ptCount val="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</c:numCache>
            </c:numRef>
          </c:xVal>
          <c:yVal>
            <c:numRef>
              <c:f>P50_30_25R1_R2!$BL$14:$BL$90</c:f>
              <c:numCache>
                <c:formatCode>#,##0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61899.351568664577</c:v>
                </c:pt>
                <c:pt idx="34">
                  <c:v>66541.10806258778</c:v>
                </c:pt>
                <c:pt idx="35">
                  <c:v>71544.198894361296</c:v>
                </c:pt>
                <c:pt idx="36">
                  <c:v>76797.444267723491</c:v>
                </c:pt>
                <c:pt idx="37">
                  <c:v>82356.434080805178</c:v>
                </c:pt>
                <c:pt idx="38">
                  <c:v>88193.373384540959</c:v>
                </c:pt>
                <c:pt idx="39">
                  <c:v>94224.877331734577</c:v>
                </c:pt>
                <c:pt idx="40">
                  <c:v>100423.15097332066</c:v>
                </c:pt>
                <c:pt idx="41">
                  <c:v>106538.03976771052</c:v>
                </c:pt>
                <c:pt idx="42">
                  <c:v>112819.69825649282</c:v>
                </c:pt>
                <c:pt idx="43">
                  <c:v>119240.33149060217</c:v>
                </c:pt>
                <c:pt idx="44">
                  <c:v>125605.37482658071</c:v>
                </c:pt>
                <c:pt idx="45">
                  <c:v>131775.85351910137</c:v>
                </c:pt>
                <c:pt idx="46">
                  <c:v>137835.15241536041</c:v>
                </c:pt>
                <c:pt idx="47">
                  <c:v>143866.65636255403</c:v>
                </c:pt>
                <c:pt idx="48">
                  <c:v>149731.39061535522</c:v>
                </c:pt>
                <c:pt idx="49">
                  <c:v>155318.17537750231</c:v>
                </c:pt>
                <c:pt idx="50">
                  <c:v>160849.3702415186</c:v>
                </c:pt>
                <c:pt idx="51">
                  <c:v>166186.00046207701</c:v>
                </c:pt>
                <c:pt idx="52">
                  <c:v>171189.09129385054</c:v>
                </c:pt>
                <c:pt idx="53">
                  <c:v>175886.43768590456</c:v>
                </c:pt>
                <c:pt idx="54">
                  <c:v>180472.60428169696</c:v>
                </c:pt>
                <c:pt idx="55">
                  <c:v>183196.50929010697</c:v>
                </c:pt>
                <c:pt idx="56">
                  <c:v>185781.43955318996</c:v>
                </c:pt>
                <c:pt idx="57">
                  <c:v>188310.77991814213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0E-46ED-B08B-75AF399654B6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P50_30_25R1_R2!$BK$14:$BK$93</c:f>
              <c:numCache>
                <c:formatCode>General</c:formatCode>
                <c:ptCount val="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</c:numCache>
            </c:numRef>
          </c:xVal>
          <c:yVal>
            <c:numRef>
              <c:f>P50_30_25R1_R2!$BN$14:$BN$90</c:f>
              <c:numCache>
                <c:formatCode>#,##0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78796</c:v>
                </c:pt>
                <c:pt idx="38">
                  <c:v>85142</c:v>
                </c:pt>
                <c:pt idx="39">
                  <c:v>94164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  <c:pt idx="47">
                  <c:v>146690</c:v>
                </c:pt>
                <c:pt idx="48">
                  <c:v>152446</c:v>
                </c:pt>
                <c:pt idx="49">
                  <c:v>157022</c:v>
                </c:pt>
                <c:pt idx="50">
                  <c:v>161852</c:v>
                </c:pt>
                <c:pt idx="51">
                  <c:v>166019</c:v>
                </c:pt>
                <c:pt idx="52">
                  <c:v>169404</c:v>
                </c:pt>
                <c:pt idx="53">
                  <c:v>172552</c:v>
                </c:pt>
                <c:pt idx="54">
                  <c:v>177464</c:v>
                </c:pt>
                <c:pt idx="55">
                  <c:v>181504</c:v>
                </c:pt>
                <c:pt idx="56">
                  <c:v>185904</c:v>
                </c:pt>
                <c:pt idx="57">
                  <c:v>190008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0E-46ED-B08B-75AF39965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Proximidad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P50_30_25R1_R2!$N$14:$N$193</c:f>
              <c:numCache>
                <c:formatCode>#,##0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5</c:v>
                </c:pt>
                <c:pt idx="8">
                  <c:v>6</c:v>
                </c:pt>
                <c:pt idx="9">
                  <c:v>9</c:v>
                </c:pt>
                <c:pt idx="10">
                  <c:v>12</c:v>
                </c:pt>
                <c:pt idx="11">
                  <c:v>16</c:v>
                </c:pt>
                <c:pt idx="12">
                  <c:v>21</c:v>
                </c:pt>
                <c:pt idx="13">
                  <c:v>29</c:v>
                </c:pt>
                <c:pt idx="14">
                  <c:v>38</c:v>
                </c:pt>
                <c:pt idx="15">
                  <c:v>49</c:v>
                </c:pt>
                <c:pt idx="16">
                  <c:v>65</c:v>
                </c:pt>
                <c:pt idx="17">
                  <c:v>82</c:v>
                </c:pt>
                <c:pt idx="18">
                  <c:v>102</c:v>
                </c:pt>
                <c:pt idx="19">
                  <c:v>125</c:v>
                </c:pt>
                <c:pt idx="20">
                  <c:v>153</c:v>
                </c:pt>
                <c:pt idx="21">
                  <c:v>184</c:v>
                </c:pt>
                <c:pt idx="22">
                  <c:v>219</c:v>
                </c:pt>
                <c:pt idx="23">
                  <c:v>257</c:v>
                </c:pt>
                <c:pt idx="24">
                  <c:v>300</c:v>
                </c:pt>
                <c:pt idx="25">
                  <c:v>352</c:v>
                </c:pt>
                <c:pt idx="26">
                  <c:v>410</c:v>
                </c:pt>
                <c:pt idx="27">
                  <c:v>477</c:v>
                </c:pt>
                <c:pt idx="28">
                  <c:v>557</c:v>
                </c:pt>
                <c:pt idx="29">
                  <c:v>645</c:v>
                </c:pt>
                <c:pt idx="30">
                  <c:v>729</c:v>
                </c:pt>
                <c:pt idx="31">
                  <c:v>822</c:v>
                </c:pt>
                <c:pt idx="32">
                  <c:v>928</c:v>
                </c:pt>
                <c:pt idx="33">
                  <c:v>1039</c:v>
                </c:pt>
                <c:pt idx="34">
                  <c:v>1154</c:v>
                </c:pt>
                <c:pt idx="35">
                  <c:v>1278</c:v>
                </c:pt>
                <c:pt idx="36">
                  <c:v>1406</c:v>
                </c:pt>
                <c:pt idx="37">
                  <c:v>1540</c:v>
                </c:pt>
                <c:pt idx="38">
                  <c:v>1683</c:v>
                </c:pt>
                <c:pt idx="39">
                  <c:v>1834</c:v>
                </c:pt>
                <c:pt idx="40">
                  <c:v>1996</c:v>
                </c:pt>
                <c:pt idx="41">
                  <c:v>2163</c:v>
                </c:pt>
                <c:pt idx="42">
                  <c:v>2341</c:v>
                </c:pt>
                <c:pt idx="43">
                  <c:v>2528</c:v>
                </c:pt>
                <c:pt idx="44">
                  <c:v>2720</c:v>
                </c:pt>
                <c:pt idx="45">
                  <c:v>2915</c:v>
                </c:pt>
                <c:pt idx="46">
                  <c:v>3117</c:v>
                </c:pt>
                <c:pt idx="47">
                  <c:v>3326</c:v>
                </c:pt>
                <c:pt idx="48">
                  <c:v>3541</c:v>
                </c:pt>
                <c:pt idx="49">
                  <c:v>3753</c:v>
                </c:pt>
                <c:pt idx="50">
                  <c:v>3973</c:v>
                </c:pt>
                <c:pt idx="51">
                  <c:v>4189</c:v>
                </c:pt>
                <c:pt idx="52">
                  <c:v>4404</c:v>
                </c:pt>
                <c:pt idx="53">
                  <c:v>4614</c:v>
                </c:pt>
                <c:pt idx="54">
                  <c:v>4827</c:v>
                </c:pt>
                <c:pt idx="55">
                  <c:v>4959</c:v>
                </c:pt>
                <c:pt idx="56">
                  <c:v>5091</c:v>
                </c:pt>
                <c:pt idx="57">
                  <c:v>5221</c:v>
                </c:pt>
                <c:pt idx="58">
                  <c:v>5345</c:v>
                </c:pt>
                <c:pt idx="59">
                  <c:v>5461</c:v>
                </c:pt>
                <c:pt idx="60">
                  <c:v>5573</c:v>
                </c:pt>
                <c:pt idx="61">
                  <c:v>5678</c:v>
                </c:pt>
                <c:pt idx="62">
                  <c:v>5780</c:v>
                </c:pt>
                <c:pt idx="63">
                  <c:v>5877</c:v>
                </c:pt>
                <c:pt idx="64">
                  <c:v>5968</c:v>
                </c:pt>
                <c:pt idx="65">
                  <c:v>6053</c:v>
                </c:pt>
                <c:pt idx="66">
                  <c:v>6139</c:v>
                </c:pt>
                <c:pt idx="67">
                  <c:v>6216</c:v>
                </c:pt>
                <c:pt idx="68">
                  <c:v>6290</c:v>
                </c:pt>
                <c:pt idx="69">
                  <c:v>6359</c:v>
                </c:pt>
                <c:pt idx="70">
                  <c:v>6421</c:v>
                </c:pt>
                <c:pt idx="71">
                  <c:v>6477</c:v>
                </c:pt>
                <c:pt idx="72">
                  <c:v>6534</c:v>
                </c:pt>
                <c:pt idx="73">
                  <c:v>6584</c:v>
                </c:pt>
                <c:pt idx="74">
                  <c:v>6630</c:v>
                </c:pt>
                <c:pt idx="75">
                  <c:v>6670</c:v>
                </c:pt>
                <c:pt idx="76">
                  <c:v>6708</c:v>
                </c:pt>
                <c:pt idx="77">
                  <c:v>6743</c:v>
                </c:pt>
                <c:pt idx="78">
                  <c:v>6773</c:v>
                </c:pt>
                <c:pt idx="79">
                  <c:v>6803</c:v>
                </c:pt>
                <c:pt idx="80">
                  <c:v>6828</c:v>
                </c:pt>
                <c:pt idx="81">
                  <c:v>6854</c:v>
                </c:pt>
                <c:pt idx="82">
                  <c:v>6874</c:v>
                </c:pt>
                <c:pt idx="83">
                  <c:v>6894</c:v>
                </c:pt>
                <c:pt idx="84">
                  <c:v>6911</c:v>
                </c:pt>
                <c:pt idx="85">
                  <c:v>6927</c:v>
                </c:pt>
                <c:pt idx="86">
                  <c:v>6942</c:v>
                </c:pt>
                <c:pt idx="87">
                  <c:v>6954</c:v>
                </c:pt>
                <c:pt idx="88">
                  <c:v>6966</c:v>
                </c:pt>
                <c:pt idx="89">
                  <c:v>6977</c:v>
                </c:pt>
                <c:pt idx="90">
                  <c:v>6986</c:v>
                </c:pt>
                <c:pt idx="91">
                  <c:v>6997</c:v>
                </c:pt>
                <c:pt idx="92">
                  <c:v>7005</c:v>
                </c:pt>
                <c:pt idx="93">
                  <c:v>7014</c:v>
                </c:pt>
                <c:pt idx="94">
                  <c:v>7022</c:v>
                </c:pt>
                <c:pt idx="95">
                  <c:v>7029</c:v>
                </c:pt>
                <c:pt idx="96">
                  <c:v>7035</c:v>
                </c:pt>
                <c:pt idx="97">
                  <c:v>7041</c:v>
                </c:pt>
                <c:pt idx="98">
                  <c:v>7047</c:v>
                </c:pt>
                <c:pt idx="99">
                  <c:v>7053</c:v>
                </c:pt>
                <c:pt idx="100">
                  <c:v>7057</c:v>
                </c:pt>
                <c:pt idx="101">
                  <c:v>7062</c:v>
                </c:pt>
                <c:pt idx="102">
                  <c:v>7066</c:v>
                </c:pt>
                <c:pt idx="103">
                  <c:v>7069</c:v>
                </c:pt>
                <c:pt idx="104">
                  <c:v>7072</c:v>
                </c:pt>
                <c:pt idx="105">
                  <c:v>7075</c:v>
                </c:pt>
                <c:pt idx="106">
                  <c:v>7078</c:v>
                </c:pt>
                <c:pt idx="107">
                  <c:v>7080</c:v>
                </c:pt>
                <c:pt idx="108">
                  <c:v>7083</c:v>
                </c:pt>
                <c:pt idx="109">
                  <c:v>7085</c:v>
                </c:pt>
                <c:pt idx="110">
                  <c:v>7087</c:v>
                </c:pt>
                <c:pt idx="111">
                  <c:v>7089</c:v>
                </c:pt>
                <c:pt idx="112">
                  <c:v>7091</c:v>
                </c:pt>
                <c:pt idx="113">
                  <c:v>7092</c:v>
                </c:pt>
                <c:pt idx="114">
                  <c:v>7093</c:v>
                </c:pt>
                <c:pt idx="115">
                  <c:v>7095</c:v>
                </c:pt>
                <c:pt idx="116">
                  <c:v>7096</c:v>
                </c:pt>
                <c:pt idx="117">
                  <c:v>7097</c:v>
                </c:pt>
                <c:pt idx="118">
                  <c:v>7098</c:v>
                </c:pt>
                <c:pt idx="119">
                  <c:v>7099</c:v>
                </c:pt>
                <c:pt idx="120">
                  <c:v>7100</c:v>
                </c:pt>
                <c:pt idx="121">
                  <c:v>7101</c:v>
                </c:pt>
                <c:pt idx="122">
                  <c:v>7102</c:v>
                </c:pt>
                <c:pt idx="123">
                  <c:v>7102</c:v>
                </c:pt>
                <c:pt idx="124">
                  <c:v>7103</c:v>
                </c:pt>
                <c:pt idx="125">
                  <c:v>7104</c:v>
                </c:pt>
                <c:pt idx="126">
                  <c:v>7104</c:v>
                </c:pt>
                <c:pt idx="127">
                  <c:v>7105</c:v>
                </c:pt>
                <c:pt idx="128">
                  <c:v>7105</c:v>
                </c:pt>
                <c:pt idx="129">
                  <c:v>7106</c:v>
                </c:pt>
                <c:pt idx="130">
                  <c:v>7106</c:v>
                </c:pt>
                <c:pt idx="131">
                  <c:v>7106</c:v>
                </c:pt>
                <c:pt idx="132">
                  <c:v>7107</c:v>
                </c:pt>
                <c:pt idx="133">
                  <c:v>7107</c:v>
                </c:pt>
                <c:pt idx="134">
                  <c:v>7107</c:v>
                </c:pt>
                <c:pt idx="135">
                  <c:v>7107</c:v>
                </c:pt>
                <c:pt idx="136">
                  <c:v>7107</c:v>
                </c:pt>
                <c:pt idx="137">
                  <c:v>7107</c:v>
                </c:pt>
                <c:pt idx="138">
                  <c:v>7108</c:v>
                </c:pt>
                <c:pt idx="139">
                  <c:v>7108</c:v>
                </c:pt>
                <c:pt idx="140">
                  <c:v>7108</c:v>
                </c:pt>
                <c:pt idx="141">
                  <c:v>7108</c:v>
                </c:pt>
                <c:pt idx="142">
                  <c:v>7108</c:v>
                </c:pt>
                <c:pt idx="143">
                  <c:v>7108</c:v>
                </c:pt>
                <c:pt idx="144">
                  <c:v>7108</c:v>
                </c:pt>
                <c:pt idx="145">
                  <c:v>7108</c:v>
                </c:pt>
                <c:pt idx="146">
                  <c:v>7109</c:v>
                </c:pt>
                <c:pt idx="147">
                  <c:v>7109</c:v>
                </c:pt>
                <c:pt idx="148">
                  <c:v>7109</c:v>
                </c:pt>
                <c:pt idx="149">
                  <c:v>7109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98-4D9F-A4EB-0807E09ABD4C}"/>
            </c:ext>
          </c:extLst>
        </c:ser>
        <c:ser>
          <c:idx val="1"/>
          <c:order val="1"/>
          <c:tx>
            <c:v>Clusters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P50_30_25R1_R2!$O$14:$O$193</c:f>
              <c:numCache>
                <c:formatCode>#,##0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8</c:v>
                </c:pt>
                <c:pt idx="5">
                  <c:v>12</c:v>
                </c:pt>
                <c:pt idx="6">
                  <c:v>24</c:v>
                </c:pt>
                <c:pt idx="7">
                  <c:v>38</c:v>
                </c:pt>
                <c:pt idx="8">
                  <c:v>51</c:v>
                </c:pt>
                <c:pt idx="9">
                  <c:v>67</c:v>
                </c:pt>
                <c:pt idx="10">
                  <c:v>89</c:v>
                </c:pt>
                <c:pt idx="11">
                  <c:v>117</c:v>
                </c:pt>
                <c:pt idx="12">
                  <c:v>151</c:v>
                </c:pt>
                <c:pt idx="13">
                  <c:v>190</c:v>
                </c:pt>
                <c:pt idx="14">
                  <c:v>233</c:v>
                </c:pt>
                <c:pt idx="15">
                  <c:v>280</c:v>
                </c:pt>
                <c:pt idx="16">
                  <c:v>327</c:v>
                </c:pt>
                <c:pt idx="17">
                  <c:v>380</c:v>
                </c:pt>
                <c:pt idx="18">
                  <c:v>433</c:v>
                </c:pt>
                <c:pt idx="19">
                  <c:v>497</c:v>
                </c:pt>
                <c:pt idx="20">
                  <c:v>572</c:v>
                </c:pt>
                <c:pt idx="21">
                  <c:v>659</c:v>
                </c:pt>
                <c:pt idx="22">
                  <c:v>766</c:v>
                </c:pt>
                <c:pt idx="23">
                  <c:v>896</c:v>
                </c:pt>
                <c:pt idx="24">
                  <c:v>1049</c:v>
                </c:pt>
                <c:pt idx="25">
                  <c:v>1222</c:v>
                </c:pt>
                <c:pt idx="26">
                  <c:v>1424</c:v>
                </c:pt>
                <c:pt idx="27">
                  <c:v>1659</c:v>
                </c:pt>
                <c:pt idx="28">
                  <c:v>1921</c:v>
                </c:pt>
                <c:pt idx="29">
                  <c:v>2214</c:v>
                </c:pt>
                <c:pt idx="30">
                  <c:v>2377</c:v>
                </c:pt>
                <c:pt idx="31">
                  <c:v>2553</c:v>
                </c:pt>
                <c:pt idx="32">
                  <c:v>2751</c:v>
                </c:pt>
                <c:pt idx="33">
                  <c:v>2961</c:v>
                </c:pt>
                <c:pt idx="34">
                  <c:v>3194</c:v>
                </c:pt>
                <c:pt idx="35">
                  <c:v>3440</c:v>
                </c:pt>
                <c:pt idx="36">
                  <c:v>3709</c:v>
                </c:pt>
                <c:pt idx="37">
                  <c:v>3985</c:v>
                </c:pt>
                <c:pt idx="38">
                  <c:v>4280</c:v>
                </c:pt>
                <c:pt idx="39">
                  <c:v>4576</c:v>
                </c:pt>
                <c:pt idx="40">
                  <c:v>4865</c:v>
                </c:pt>
                <c:pt idx="41">
                  <c:v>5155</c:v>
                </c:pt>
                <c:pt idx="42">
                  <c:v>5440</c:v>
                </c:pt>
                <c:pt idx="43">
                  <c:v>5713</c:v>
                </c:pt>
                <c:pt idx="44">
                  <c:v>5974</c:v>
                </c:pt>
                <c:pt idx="45">
                  <c:v>6211</c:v>
                </c:pt>
                <c:pt idx="46">
                  <c:v>6429</c:v>
                </c:pt>
                <c:pt idx="47">
                  <c:v>6626</c:v>
                </c:pt>
                <c:pt idx="48">
                  <c:v>6802</c:v>
                </c:pt>
                <c:pt idx="49">
                  <c:v>6955</c:v>
                </c:pt>
                <c:pt idx="50">
                  <c:v>7095</c:v>
                </c:pt>
                <c:pt idx="51">
                  <c:v>7213</c:v>
                </c:pt>
                <c:pt idx="52">
                  <c:v>7314</c:v>
                </c:pt>
                <c:pt idx="53">
                  <c:v>7398</c:v>
                </c:pt>
                <c:pt idx="54">
                  <c:v>7468</c:v>
                </c:pt>
                <c:pt idx="55">
                  <c:v>7496</c:v>
                </c:pt>
                <c:pt idx="56">
                  <c:v>7519</c:v>
                </c:pt>
                <c:pt idx="57">
                  <c:v>7538</c:v>
                </c:pt>
                <c:pt idx="58">
                  <c:v>7552</c:v>
                </c:pt>
                <c:pt idx="59">
                  <c:v>7563</c:v>
                </c:pt>
                <c:pt idx="60">
                  <c:v>7570</c:v>
                </c:pt>
                <c:pt idx="61">
                  <c:v>7577</c:v>
                </c:pt>
                <c:pt idx="62">
                  <c:v>7581</c:v>
                </c:pt>
                <c:pt idx="63">
                  <c:v>7583</c:v>
                </c:pt>
                <c:pt idx="64">
                  <c:v>7584</c:v>
                </c:pt>
                <c:pt idx="65">
                  <c:v>7585</c:v>
                </c:pt>
                <c:pt idx="66">
                  <c:v>7585</c:v>
                </c:pt>
                <c:pt idx="67">
                  <c:v>7586</c:v>
                </c:pt>
                <c:pt idx="68">
                  <c:v>7586</c:v>
                </c:pt>
                <c:pt idx="69">
                  <c:v>7586</c:v>
                </c:pt>
                <c:pt idx="70">
                  <c:v>7586</c:v>
                </c:pt>
                <c:pt idx="71">
                  <c:v>7586</c:v>
                </c:pt>
                <c:pt idx="72">
                  <c:v>7586</c:v>
                </c:pt>
                <c:pt idx="73">
                  <c:v>7587</c:v>
                </c:pt>
                <c:pt idx="74">
                  <c:v>7587</c:v>
                </c:pt>
                <c:pt idx="75">
                  <c:v>7587</c:v>
                </c:pt>
                <c:pt idx="76">
                  <c:v>7587</c:v>
                </c:pt>
                <c:pt idx="77">
                  <c:v>7587</c:v>
                </c:pt>
                <c:pt idx="78">
                  <c:v>7587</c:v>
                </c:pt>
                <c:pt idx="79">
                  <c:v>7587</c:v>
                </c:pt>
                <c:pt idx="80">
                  <c:v>7587</c:v>
                </c:pt>
                <c:pt idx="81">
                  <c:v>7587</c:v>
                </c:pt>
                <c:pt idx="82">
                  <c:v>7588</c:v>
                </c:pt>
                <c:pt idx="83">
                  <c:v>7588</c:v>
                </c:pt>
                <c:pt idx="84">
                  <c:v>7588</c:v>
                </c:pt>
                <c:pt idx="85">
                  <c:v>7588</c:v>
                </c:pt>
                <c:pt idx="86">
                  <c:v>7588</c:v>
                </c:pt>
                <c:pt idx="87">
                  <c:v>7588</c:v>
                </c:pt>
                <c:pt idx="88">
                  <c:v>7588</c:v>
                </c:pt>
                <c:pt idx="89">
                  <c:v>7588</c:v>
                </c:pt>
                <c:pt idx="90">
                  <c:v>7588</c:v>
                </c:pt>
                <c:pt idx="91">
                  <c:v>7589</c:v>
                </c:pt>
                <c:pt idx="92">
                  <c:v>7589</c:v>
                </c:pt>
                <c:pt idx="93">
                  <c:v>7589</c:v>
                </c:pt>
                <c:pt idx="94">
                  <c:v>7589</c:v>
                </c:pt>
                <c:pt idx="95">
                  <c:v>7589</c:v>
                </c:pt>
                <c:pt idx="96">
                  <c:v>7589</c:v>
                </c:pt>
                <c:pt idx="97">
                  <c:v>7589</c:v>
                </c:pt>
                <c:pt idx="98">
                  <c:v>7589</c:v>
                </c:pt>
                <c:pt idx="99">
                  <c:v>7589</c:v>
                </c:pt>
                <c:pt idx="100">
                  <c:v>7589</c:v>
                </c:pt>
                <c:pt idx="101">
                  <c:v>7589</c:v>
                </c:pt>
                <c:pt idx="102">
                  <c:v>7590</c:v>
                </c:pt>
                <c:pt idx="103">
                  <c:v>7590</c:v>
                </c:pt>
                <c:pt idx="104">
                  <c:v>7590</c:v>
                </c:pt>
                <c:pt idx="105">
                  <c:v>7590</c:v>
                </c:pt>
                <c:pt idx="106">
                  <c:v>7590</c:v>
                </c:pt>
                <c:pt idx="107">
                  <c:v>7590</c:v>
                </c:pt>
                <c:pt idx="108">
                  <c:v>7590</c:v>
                </c:pt>
                <c:pt idx="109">
                  <c:v>7590</c:v>
                </c:pt>
                <c:pt idx="110">
                  <c:v>7590</c:v>
                </c:pt>
                <c:pt idx="111">
                  <c:v>7590</c:v>
                </c:pt>
                <c:pt idx="112">
                  <c:v>7590</c:v>
                </c:pt>
                <c:pt idx="113">
                  <c:v>7590</c:v>
                </c:pt>
                <c:pt idx="114">
                  <c:v>7590</c:v>
                </c:pt>
                <c:pt idx="115">
                  <c:v>7590</c:v>
                </c:pt>
                <c:pt idx="116">
                  <c:v>7590</c:v>
                </c:pt>
                <c:pt idx="117">
                  <c:v>7590</c:v>
                </c:pt>
                <c:pt idx="118">
                  <c:v>7590</c:v>
                </c:pt>
                <c:pt idx="119">
                  <c:v>7590</c:v>
                </c:pt>
                <c:pt idx="120">
                  <c:v>7590</c:v>
                </c:pt>
                <c:pt idx="121">
                  <c:v>7590</c:v>
                </c:pt>
                <c:pt idx="122">
                  <c:v>7590</c:v>
                </c:pt>
                <c:pt idx="123">
                  <c:v>7591</c:v>
                </c:pt>
                <c:pt idx="124">
                  <c:v>7591</c:v>
                </c:pt>
                <c:pt idx="125">
                  <c:v>7591</c:v>
                </c:pt>
                <c:pt idx="126">
                  <c:v>7591</c:v>
                </c:pt>
                <c:pt idx="127">
                  <c:v>7591</c:v>
                </c:pt>
                <c:pt idx="128">
                  <c:v>7591</c:v>
                </c:pt>
                <c:pt idx="129">
                  <c:v>7591</c:v>
                </c:pt>
                <c:pt idx="130">
                  <c:v>7591</c:v>
                </c:pt>
                <c:pt idx="131">
                  <c:v>7591</c:v>
                </c:pt>
                <c:pt idx="132">
                  <c:v>7591</c:v>
                </c:pt>
                <c:pt idx="133">
                  <c:v>7591</c:v>
                </c:pt>
                <c:pt idx="134">
                  <c:v>7591</c:v>
                </c:pt>
                <c:pt idx="135">
                  <c:v>7591</c:v>
                </c:pt>
                <c:pt idx="136">
                  <c:v>7591</c:v>
                </c:pt>
                <c:pt idx="137">
                  <c:v>7591</c:v>
                </c:pt>
                <c:pt idx="138">
                  <c:v>7591</c:v>
                </c:pt>
                <c:pt idx="139">
                  <c:v>7591</c:v>
                </c:pt>
                <c:pt idx="140">
                  <c:v>7591</c:v>
                </c:pt>
                <c:pt idx="141">
                  <c:v>7591</c:v>
                </c:pt>
                <c:pt idx="142">
                  <c:v>7591</c:v>
                </c:pt>
                <c:pt idx="143">
                  <c:v>7591</c:v>
                </c:pt>
                <c:pt idx="144">
                  <c:v>7591</c:v>
                </c:pt>
                <c:pt idx="145">
                  <c:v>7591</c:v>
                </c:pt>
                <c:pt idx="146">
                  <c:v>7591</c:v>
                </c:pt>
                <c:pt idx="147">
                  <c:v>7591</c:v>
                </c:pt>
                <c:pt idx="148">
                  <c:v>7591</c:v>
                </c:pt>
                <c:pt idx="149">
                  <c:v>7591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98-4D9F-A4EB-0807E09AB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367616"/>
        <c:axId val="448366304"/>
      </c:scatterChart>
      <c:valAx>
        <c:axId val="448367616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8366304"/>
        <c:crosses val="autoZero"/>
        <c:crossBetween val="midCat"/>
      </c:valAx>
      <c:valAx>
        <c:axId val="44836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8367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Curados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P50_30_25R1_R2!$BV$14:$BV$93</c:f>
              <c:numCache>
                <c:formatCode>#,##0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27.794949065408431</c:v>
                </c:pt>
                <c:pt idx="17">
                  <c:v>27.794949065408431</c:v>
                </c:pt>
                <c:pt idx="18">
                  <c:v>55.589898130816863</c:v>
                </c:pt>
                <c:pt idx="19">
                  <c:v>55.589898130816863</c:v>
                </c:pt>
                <c:pt idx="20">
                  <c:v>83.384847196225294</c:v>
                </c:pt>
                <c:pt idx="21">
                  <c:v>83.384847196225294</c:v>
                </c:pt>
                <c:pt idx="22">
                  <c:v>138.97474532704217</c:v>
                </c:pt>
                <c:pt idx="23">
                  <c:v>194.56464345785901</c:v>
                </c:pt>
                <c:pt idx="24">
                  <c:v>250.1545415886759</c:v>
                </c:pt>
                <c:pt idx="25">
                  <c:v>305.74443971949273</c:v>
                </c:pt>
                <c:pt idx="26">
                  <c:v>389.12928691571801</c:v>
                </c:pt>
                <c:pt idx="27">
                  <c:v>500.30908317735179</c:v>
                </c:pt>
                <c:pt idx="28">
                  <c:v>639.28382850439391</c:v>
                </c:pt>
                <c:pt idx="29">
                  <c:v>778.25857383143602</c:v>
                </c:pt>
                <c:pt idx="30">
                  <c:v>1000.6181663547036</c:v>
                </c:pt>
                <c:pt idx="31">
                  <c:v>1278.5676570087878</c:v>
                </c:pt>
                <c:pt idx="32">
                  <c:v>1528.7221985974638</c:v>
                </c:pt>
                <c:pt idx="33">
                  <c:v>1890.0565364477734</c:v>
                </c:pt>
                <c:pt idx="34">
                  <c:v>2306.9807724288999</c:v>
                </c:pt>
                <c:pt idx="35">
                  <c:v>2779.4949065408432</c:v>
                </c:pt>
                <c:pt idx="36">
                  <c:v>3335.3938878490117</c:v>
                </c:pt>
                <c:pt idx="37">
                  <c:v>4058.0625635496308</c:v>
                </c:pt>
                <c:pt idx="38">
                  <c:v>4808.5261883156591</c:v>
                </c:pt>
                <c:pt idx="39">
                  <c:v>5697.9645584087284</c:v>
                </c:pt>
                <c:pt idx="40">
                  <c:v>6642.9928266326151</c:v>
                </c:pt>
                <c:pt idx="41">
                  <c:v>7754.790789248952</c:v>
                </c:pt>
                <c:pt idx="42">
                  <c:v>8977.7685481269236</c:v>
                </c:pt>
                <c:pt idx="43">
                  <c:v>10423.105899528162</c:v>
                </c:pt>
                <c:pt idx="44">
                  <c:v>12007.417996256443</c:v>
                </c:pt>
                <c:pt idx="45">
                  <c:v>13814.08968550799</c:v>
                </c:pt>
                <c:pt idx="46">
                  <c:v>15843.120967282806</c:v>
                </c:pt>
                <c:pt idx="47">
                  <c:v>17955.537096253847</c:v>
                </c:pt>
                <c:pt idx="48">
                  <c:v>20234.722919617339</c:v>
                </c:pt>
                <c:pt idx="49">
                  <c:v>22819.653182700324</c:v>
                </c:pt>
                <c:pt idx="50">
                  <c:v>25738.122834568207</c:v>
                </c:pt>
                <c:pt idx="51">
                  <c:v>28712.18238456691</c:v>
                </c:pt>
                <c:pt idx="52">
                  <c:v>32103.166170546738</c:v>
                </c:pt>
                <c:pt idx="53">
                  <c:v>35549.739854657382</c:v>
                </c:pt>
                <c:pt idx="54">
                  <c:v>39329.852927552929</c:v>
                </c:pt>
                <c:pt idx="55">
                  <c:v>43332.325592971742</c:v>
                </c:pt>
                <c:pt idx="56">
                  <c:v>47501.567952783007</c:v>
                </c:pt>
                <c:pt idx="57">
                  <c:v>52004.349701379178</c:v>
                </c:pt>
                <c:pt idx="58">
                  <c:v>56673.901144367788</c:v>
                </c:pt>
                <c:pt idx="59">
                  <c:v>61343.452587356405</c:v>
                </c:pt>
                <c:pt idx="60">
                  <c:v>66402.133317260741</c:v>
                </c:pt>
                <c:pt idx="61">
                  <c:v>70793.735269595272</c:v>
                </c:pt>
                <c:pt idx="62">
                  <c:v>75268.72206912603</c:v>
                </c:pt>
                <c:pt idx="63">
                  <c:v>80105.043206507093</c:v>
                </c:pt>
                <c:pt idx="64">
                  <c:v>85135.928987346022</c:v>
                </c:pt>
                <c:pt idx="65">
                  <c:v>90139.019819119538</c:v>
                </c:pt>
                <c:pt idx="66">
                  <c:v>95308.880345285506</c:v>
                </c:pt>
                <c:pt idx="67">
                  <c:v>100450.94592238608</c:v>
                </c:pt>
                <c:pt idx="68">
                  <c:v>105731.98624481367</c:v>
                </c:pt>
                <c:pt idx="69">
                  <c:v>111096.41141443751</c:v>
                </c:pt>
                <c:pt idx="70">
                  <c:v>116405.24668593051</c:v>
                </c:pt>
                <c:pt idx="71">
                  <c:v>121686.28700835811</c:v>
                </c:pt>
                <c:pt idx="72">
                  <c:v>126800.55763639326</c:v>
                </c:pt>
                <c:pt idx="73">
                  <c:v>131831.44341723219</c:v>
                </c:pt>
                <c:pt idx="74">
                  <c:v>136806.73929994029</c:v>
                </c:pt>
                <c:pt idx="75">
                  <c:v>141504.08569199432</c:v>
                </c:pt>
                <c:pt idx="76">
                  <c:v>146034.66238965589</c:v>
                </c:pt>
                <c:pt idx="77">
                  <c:v>150509.64918918666</c:v>
                </c:pt>
                <c:pt idx="78">
                  <c:v>154734.48144712872</c:v>
                </c:pt>
                <c:pt idx="79">
                  <c:v>158709.15916348214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0-4931-8338-98733987B5E2}"/>
            </c:ext>
          </c:extLst>
        </c:ser>
        <c:ser>
          <c:idx val="1"/>
          <c:order val="1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P50_30_25R1_R2!$BW$14:$BW$93</c:f>
              <c:numCache>
                <c:formatCode>#,##0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27.794949065408431</c:v>
                </c:pt>
                <c:pt idx="29">
                  <c:v>27.794949065408431</c:v>
                </c:pt>
                <c:pt idx="30">
                  <c:v>27.794949065408431</c:v>
                </c:pt>
                <c:pt idx="31">
                  <c:v>55.589898130816863</c:v>
                </c:pt>
                <c:pt idx="32">
                  <c:v>55.589898130816863</c:v>
                </c:pt>
                <c:pt idx="33">
                  <c:v>83.384847196225294</c:v>
                </c:pt>
                <c:pt idx="34">
                  <c:v>111.17979626163373</c:v>
                </c:pt>
                <c:pt idx="35">
                  <c:v>138.97474532704217</c:v>
                </c:pt>
                <c:pt idx="36">
                  <c:v>166.76969439245059</c:v>
                </c:pt>
                <c:pt idx="37">
                  <c:v>194.56464345785901</c:v>
                </c:pt>
                <c:pt idx="38">
                  <c:v>250.1545415886759</c:v>
                </c:pt>
                <c:pt idx="39">
                  <c:v>305.74443971949273</c:v>
                </c:pt>
                <c:pt idx="40">
                  <c:v>333.53938878490118</c:v>
                </c:pt>
                <c:pt idx="41">
                  <c:v>416.92423598112646</c:v>
                </c:pt>
                <c:pt idx="42">
                  <c:v>500.30908317735179</c:v>
                </c:pt>
                <c:pt idx="43">
                  <c:v>583.69393037357702</c:v>
                </c:pt>
                <c:pt idx="44">
                  <c:v>667.07877756980236</c:v>
                </c:pt>
                <c:pt idx="45">
                  <c:v>806.05352289684447</c:v>
                </c:pt>
                <c:pt idx="46">
                  <c:v>945.0282682238867</c:v>
                </c:pt>
                <c:pt idx="47">
                  <c:v>1084.0030135509289</c:v>
                </c:pt>
                <c:pt idx="48">
                  <c:v>1222.9777588779709</c:v>
                </c:pt>
                <c:pt idx="49">
                  <c:v>1389.7474532704216</c:v>
                </c:pt>
                <c:pt idx="50">
                  <c:v>1556.517147662872</c:v>
                </c:pt>
                <c:pt idx="51">
                  <c:v>1751.0817911207312</c:v>
                </c:pt>
                <c:pt idx="52">
                  <c:v>1973.4413836439987</c:v>
                </c:pt>
                <c:pt idx="53">
                  <c:v>2223.5959252326747</c:v>
                </c:pt>
                <c:pt idx="54">
                  <c:v>2473.7504668213505</c:v>
                </c:pt>
                <c:pt idx="55">
                  <c:v>2751.6999574754345</c:v>
                </c:pt>
                <c:pt idx="56">
                  <c:v>3001.8544990641108</c:v>
                </c:pt>
                <c:pt idx="57">
                  <c:v>3307.5989387836034</c:v>
                </c:pt>
                <c:pt idx="58">
                  <c:v>3585.5484294376874</c:v>
                </c:pt>
                <c:pt idx="59">
                  <c:v>3919.0878182225888</c:v>
                </c:pt>
                <c:pt idx="60">
                  <c:v>4252.6272070074901</c:v>
                </c:pt>
                <c:pt idx="61">
                  <c:v>4586.1665957923915</c:v>
                </c:pt>
                <c:pt idx="62">
                  <c:v>4919.7059845772919</c:v>
                </c:pt>
                <c:pt idx="63">
                  <c:v>5281.0403224276024</c:v>
                </c:pt>
                <c:pt idx="64">
                  <c:v>5642.374660277912</c:v>
                </c:pt>
                <c:pt idx="65">
                  <c:v>6031.5039471936298</c:v>
                </c:pt>
                <c:pt idx="66">
                  <c:v>6420.6332341093475</c:v>
                </c:pt>
                <c:pt idx="67">
                  <c:v>6809.7625210250653</c:v>
                </c:pt>
                <c:pt idx="68">
                  <c:v>7171.0968588753749</c:v>
                </c:pt>
                <c:pt idx="69">
                  <c:v>7615.81604392191</c:v>
                </c:pt>
                <c:pt idx="70">
                  <c:v>8032.7402799030369</c:v>
                </c:pt>
                <c:pt idx="71">
                  <c:v>8449.6645158841638</c:v>
                </c:pt>
                <c:pt idx="72">
                  <c:v>8894.383700930699</c:v>
                </c:pt>
                <c:pt idx="73">
                  <c:v>9339.1028859772323</c:v>
                </c:pt>
                <c:pt idx="74">
                  <c:v>9728.232172892951</c:v>
                </c:pt>
                <c:pt idx="75">
                  <c:v>10172.951357939486</c:v>
                </c:pt>
                <c:pt idx="76">
                  <c:v>10589.875593920613</c:v>
                </c:pt>
                <c:pt idx="77">
                  <c:v>11034.594778967148</c:v>
                </c:pt>
                <c:pt idx="78">
                  <c:v>11451.519014948273</c:v>
                </c:pt>
                <c:pt idx="79">
                  <c:v>11785.058403733176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E0-4931-8338-98733987B5E2}"/>
            </c:ext>
          </c:extLst>
        </c:ser>
        <c:ser>
          <c:idx val="2"/>
          <c:order val="2"/>
          <c:tx>
            <c:v>Curados Sanidad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EvolOf!$Q$3:$Q$70</c:f>
              <c:numCache>
                <c:formatCode>#,##0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25</c:v>
                </c:pt>
                <c:pt idx="18">
                  <c:v>140</c:v>
                </c:pt>
                <c:pt idx="19">
                  <c:v>188</c:v>
                </c:pt>
                <c:pt idx="20">
                  <c:v>201</c:v>
                </c:pt>
                <c:pt idx="21">
                  <c:v>200</c:v>
                </c:pt>
                <c:pt idx="22">
                  <c:v>544</c:v>
                </c:pt>
                <c:pt idx="23">
                  <c:v>556</c:v>
                </c:pt>
                <c:pt idx="24">
                  <c:v>575</c:v>
                </c:pt>
                <c:pt idx="25">
                  <c:v>1086</c:v>
                </c:pt>
                <c:pt idx="26">
                  <c:v>1160</c:v>
                </c:pt>
                <c:pt idx="27">
                  <c:v>1210</c:v>
                </c:pt>
                <c:pt idx="28">
                  <c:v>1542</c:v>
                </c:pt>
                <c:pt idx="29">
                  <c:v>2131</c:v>
                </c:pt>
                <c:pt idx="30">
                  <c:v>2672</c:v>
                </c:pt>
                <c:pt idx="31">
                  <c:v>3140</c:v>
                </c:pt>
                <c:pt idx="32">
                  <c:v>3697</c:v>
                </c:pt>
                <c:pt idx="33">
                  <c:v>5054</c:v>
                </c:pt>
                <c:pt idx="34">
                  <c:v>6326</c:v>
                </c:pt>
                <c:pt idx="35">
                  <c:v>8491</c:v>
                </c:pt>
                <c:pt idx="36">
                  <c:v>10896</c:v>
                </c:pt>
                <c:pt idx="37">
                  <c:v>13219</c:v>
                </c:pt>
                <c:pt idx="38">
                  <c:v>14823</c:v>
                </c:pt>
                <c:pt idx="39">
                  <c:v>16926</c:v>
                </c:pt>
                <c:pt idx="40">
                  <c:v>20023</c:v>
                </c:pt>
                <c:pt idx="41">
                  <c:v>23509</c:v>
                </c:pt>
                <c:pt idx="42">
                  <c:v>26540</c:v>
                </c:pt>
                <c:pt idx="43">
                  <c:v>30173</c:v>
                </c:pt>
                <c:pt idx="44">
                  <c:v>33701</c:v>
                </c:pt>
                <c:pt idx="45">
                  <c:v>35723</c:v>
                </c:pt>
                <c:pt idx="46">
                  <c:v>38620</c:v>
                </c:pt>
                <c:pt idx="47">
                  <c:v>43091</c:v>
                </c:pt>
                <c:pt idx="48">
                  <c:v>47116</c:v>
                </c:pt>
                <c:pt idx="49">
                  <c:v>50860</c:v>
                </c:pt>
                <c:pt idx="50">
                  <c:v>54118</c:v>
                </c:pt>
                <c:pt idx="51">
                  <c:v>57026</c:v>
                </c:pt>
                <c:pt idx="52">
                  <c:v>59165</c:v>
                </c:pt>
                <c:pt idx="53">
                  <c:v>61924</c:v>
                </c:pt>
                <c:pt idx="54">
                  <c:v>65682</c:v>
                </c:pt>
                <c:pt idx="55">
                  <c:v>69461</c:v>
                </c:pt>
                <c:pt idx="56">
                  <c:v>72952</c:v>
                </c:pt>
                <c:pt idx="57">
                  <c:v>74662</c:v>
                </c:pt>
                <c:pt idx="58">
                  <c:v>77357</c:v>
                </c:pt>
                <c:pt idx="59">
                  <c:v>80587</c:v>
                </c:pt>
                <c:pt idx="60">
                  <c:v>82514</c:v>
                </c:pt>
                <c:pt idx="61">
                  <c:v>85915</c:v>
                </c:pt>
                <c:pt idx="62">
                  <c:v>89250</c:v>
                </c:pt>
                <c:pt idx="63">
                  <c:v>92355</c:v>
                </c:pt>
                <c:pt idx="64">
                  <c:v>95708</c:v>
                </c:pt>
                <c:pt idx="65">
                  <c:v>98732</c:v>
                </c:pt>
                <c:pt idx="66">
                  <c:v>100875</c:v>
                </c:pt>
                <c:pt idx="67">
                  <c:v>102548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1E0-4931-8338-98733987B5E2}"/>
            </c:ext>
          </c:extLst>
        </c:ser>
        <c:ser>
          <c:idx val="3"/>
          <c:order val="3"/>
          <c:tx>
            <c:v>Muertos Sanidad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EvolOf!$O$3:$O$70</c:f>
              <c:numCache>
                <c:formatCode>#,##0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</c:v>
                </c:pt>
                <c:pt idx="18">
                  <c:v>35</c:v>
                </c:pt>
                <c:pt idx="19">
                  <c:v>48</c:v>
                </c:pt>
                <c:pt idx="20">
                  <c:v>86</c:v>
                </c:pt>
                <c:pt idx="21">
                  <c:v>123</c:v>
                </c:pt>
                <c:pt idx="22">
                  <c:v>141</c:v>
                </c:pt>
                <c:pt idx="23">
                  <c:v>292</c:v>
                </c:pt>
                <c:pt idx="24">
                  <c:v>314</c:v>
                </c:pt>
                <c:pt idx="25">
                  <c:v>496</c:v>
                </c:pt>
                <c:pt idx="26">
                  <c:v>590</c:v>
                </c:pt>
                <c:pt idx="27">
                  <c:v>765</c:v>
                </c:pt>
                <c:pt idx="28">
                  <c:v>993</c:v>
                </c:pt>
                <c:pt idx="29">
                  <c:v>1326</c:v>
                </c:pt>
                <c:pt idx="30">
                  <c:v>1672</c:v>
                </c:pt>
                <c:pt idx="31">
                  <c:v>2136</c:v>
                </c:pt>
                <c:pt idx="32">
                  <c:v>2707</c:v>
                </c:pt>
                <c:pt idx="33">
                  <c:v>3303</c:v>
                </c:pt>
                <c:pt idx="34">
                  <c:v>3918</c:v>
                </c:pt>
                <c:pt idx="35">
                  <c:v>4663</c:v>
                </c:pt>
                <c:pt idx="36">
                  <c:v>5502</c:v>
                </c:pt>
                <c:pt idx="37">
                  <c:v>6217</c:v>
                </c:pt>
                <c:pt idx="38">
                  <c:v>6913</c:v>
                </c:pt>
                <c:pt idx="39">
                  <c:v>7733</c:v>
                </c:pt>
                <c:pt idx="40">
                  <c:v>8662</c:v>
                </c:pt>
                <c:pt idx="41">
                  <c:v>9539</c:v>
                </c:pt>
                <c:pt idx="42">
                  <c:v>10384</c:v>
                </c:pt>
                <c:pt idx="43">
                  <c:v>11164</c:v>
                </c:pt>
                <c:pt idx="44">
                  <c:v>11834</c:v>
                </c:pt>
                <c:pt idx="45">
                  <c:v>12462</c:v>
                </c:pt>
                <c:pt idx="46">
                  <c:v>13219</c:v>
                </c:pt>
                <c:pt idx="47">
                  <c:v>13976</c:v>
                </c:pt>
                <c:pt idx="48">
                  <c:v>14757</c:v>
                </c:pt>
                <c:pt idx="49">
                  <c:v>15399</c:v>
                </c:pt>
                <c:pt idx="50">
                  <c:v>15899</c:v>
                </c:pt>
                <c:pt idx="51">
                  <c:v>16505</c:v>
                </c:pt>
                <c:pt idx="52">
                  <c:v>17056</c:v>
                </c:pt>
                <c:pt idx="53">
                  <c:v>17591</c:v>
                </c:pt>
                <c:pt idx="54">
                  <c:v>18276</c:v>
                </c:pt>
                <c:pt idx="55">
                  <c:v>18893</c:v>
                </c:pt>
                <c:pt idx="56">
                  <c:v>19478</c:v>
                </c:pt>
                <c:pt idx="57">
                  <c:v>20043</c:v>
                </c:pt>
                <c:pt idx="58">
                  <c:v>20453</c:v>
                </c:pt>
                <c:pt idx="59">
                  <c:v>20852</c:v>
                </c:pt>
                <c:pt idx="60">
                  <c:v>21282</c:v>
                </c:pt>
                <c:pt idx="61">
                  <c:v>21717</c:v>
                </c:pt>
                <c:pt idx="62">
                  <c:v>22157</c:v>
                </c:pt>
                <c:pt idx="63">
                  <c:v>22524</c:v>
                </c:pt>
                <c:pt idx="64">
                  <c:v>22902</c:v>
                </c:pt>
                <c:pt idx="65">
                  <c:v>23190</c:v>
                </c:pt>
                <c:pt idx="66">
                  <c:v>23521</c:v>
                </c:pt>
                <c:pt idx="67">
                  <c:v>23822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1E0-4931-8338-98733987B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403480"/>
        <c:axId val="758403808"/>
      </c:scatterChart>
      <c:valAx>
        <c:axId val="758403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8403808"/>
        <c:crosses val="autoZero"/>
        <c:crossBetween val="midCat"/>
      </c:valAx>
      <c:valAx>
        <c:axId val="758403808"/>
        <c:scaling>
          <c:orientation val="minMax"/>
          <c:max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8403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Curados / Muertos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P50_30_25R1_R2!$CQ$14:$CQ$121</c:f>
              <c:numCache>
                <c:formatCode>0.0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23</c:v>
                </c:pt>
                <c:pt idx="29">
                  <c:v>28</c:v>
                </c:pt>
                <c:pt idx="30">
                  <c:v>36</c:v>
                </c:pt>
                <c:pt idx="31">
                  <c:v>23</c:v>
                </c:pt>
                <c:pt idx="32">
                  <c:v>27.5</c:v>
                </c:pt>
                <c:pt idx="33">
                  <c:v>22.666666666666668</c:v>
                </c:pt>
                <c:pt idx="34">
                  <c:v>20.75</c:v>
                </c:pt>
                <c:pt idx="35">
                  <c:v>20</c:v>
                </c:pt>
                <c:pt idx="36">
                  <c:v>20</c:v>
                </c:pt>
                <c:pt idx="37">
                  <c:v>20.857142857142858</c:v>
                </c:pt>
                <c:pt idx="38">
                  <c:v>19.222222222222221</c:v>
                </c:pt>
                <c:pt idx="39">
                  <c:v>18.636363636363637</c:v>
                </c:pt>
                <c:pt idx="40">
                  <c:v>19.916666666666668</c:v>
                </c:pt>
                <c:pt idx="41">
                  <c:v>18.600000000000001</c:v>
                </c:pt>
                <c:pt idx="42">
                  <c:v>17.944444444444443</c:v>
                </c:pt>
                <c:pt idx="43">
                  <c:v>17.857142857142858</c:v>
                </c:pt>
                <c:pt idx="44">
                  <c:v>18</c:v>
                </c:pt>
                <c:pt idx="45">
                  <c:v>17.137931034482758</c:v>
                </c:pt>
                <c:pt idx="46">
                  <c:v>16.764705882352942</c:v>
                </c:pt>
                <c:pt idx="47">
                  <c:v>16.564102564102566</c:v>
                </c:pt>
                <c:pt idx="48">
                  <c:v>16.545454545454547</c:v>
                </c:pt>
                <c:pt idx="49">
                  <c:v>16.420000000000002</c:v>
                </c:pt>
                <c:pt idx="50">
                  <c:v>16.535714285714285</c:v>
                </c:pt>
                <c:pt idx="51">
                  <c:v>16.396825396825395</c:v>
                </c:pt>
                <c:pt idx="52">
                  <c:v>16.267605633802816</c:v>
                </c:pt>
                <c:pt idx="53">
                  <c:v>15.987500000000001</c:v>
                </c:pt>
                <c:pt idx="54">
                  <c:v>15.898876404494382</c:v>
                </c:pt>
                <c:pt idx="55">
                  <c:v>15.747474747474747</c:v>
                </c:pt>
                <c:pt idx="56">
                  <c:v>15.824074074074074</c:v>
                </c:pt>
                <c:pt idx="57">
                  <c:v>15.722689075630251</c:v>
                </c:pt>
                <c:pt idx="58">
                  <c:v>15.806201550387597</c:v>
                </c:pt>
                <c:pt idx="59">
                  <c:v>15.652482269503546</c:v>
                </c:pt>
                <c:pt idx="60">
                  <c:v>15.61437908496732</c:v>
                </c:pt>
                <c:pt idx="61">
                  <c:v>15.436363636363636</c:v>
                </c:pt>
                <c:pt idx="62">
                  <c:v>15.299435028248588</c:v>
                </c:pt>
                <c:pt idx="63">
                  <c:v>15.168421052631579</c:v>
                </c:pt>
                <c:pt idx="64">
                  <c:v>15.088669950738916</c:v>
                </c:pt>
                <c:pt idx="65">
                  <c:v>14.944700460829493</c:v>
                </c:pt>
                <c:pt idx="66">
                  <c:v>14.844155844155845</c:v>
                </c:pt>
                <c:pt idx="67">
                  <c:v>14.751020408163265</c:v>
                </c:pt>
                <c:pt idx="68">
                  <c:v>14.744186046511627</c:v>
                </c:pt>
                <c:pt idx="69">
                  <c:v>14.587591240875913</c:v>
                </c:pt>
                <c:pt idx="70">
                  <c:v>14.491349480968859</c:v>
                </c:pt>
                <c:pt idx="71">
                  <c:v>14.401315789473685</c:v>
                </c:pt>
                <c:pt idx="72">
                  <c:v>14.25625</c:v>
                </c:pt>
                <c:pt idx="73">
                  <c:v>14.116071428571429</c:v>
                </c:pt>
                <c:pt idx="74">
                  <c:v>14.062857142857142</c:v>
                </c:pt>
                <c:pt idx="75">
                  <c:v>13.909836065573771</c:v>
                </c:pt>
                <c:pt idx="76">
                  <c:v>13.79002624671916</c:v>
                </c:pt>
                <c:pt idx="77">
                  <c:v>13.639798488664987</c:v>
                </c:pt>
                <c:pt idx="78">
                  <c:v>13.512135922330097</c:v>
                </c:pt>
                <c:pt idx="79">
                  <c:v>13.466981132075471</c:v>
                </c:pt>
                <c:pt idx="80">
                  <c:v>13.337899543378995</c:v>
                </c:pt>
                <c:pt idx="81">
                  <c:v>13.264444444444445</c:v>
                </c:pt>
                <c:pt idx="82">
                  <c:v>13.175324675324676</c:v>
                </c:pt>
                <c:pt idx="83">
                  <c:v>13.069620253164556</c:v>
                </c:pt>
                <c:pt idx="84">
                  <c:v>12.948559670781894</c:v>
                </c:pt>
                <c:pt idx="85">
                  <c:v>12.901010101010101</c:v>
                </c:pt>
                <c:pt idx="86">
                  <c:v>12.862549800796813</c:v>
                </c:pt>
                <c:pt idx="87">
                  <c:v>12.81532416502947</c:v>
                </c:pt>
                <c:pt idx="88">
                  <c:v>12.757751937984496</c:v>
                </c:pt>
                <c:pt idx="89">
                  <c:v>12.699808795411089</c:v>
                </c:pt>
                <c:pt idx="90">
                  <c:v>12.659735349716446</c:v>
                </c:pt>
                <c:pt idx="91">
                  <c:v>12.609345794392523</c:v>
                </c:pt>
                <c:pt idx="92">
                  <c:v>12.577777777777778</c:v>
                </c:pt>
                <c:pt idx="93">
                  <c:v>12.543119266055045</c:v>
                </c:pt>
                <c:pt idx="94">
                  <c:v>12.479128856624319</c:v>
                </c:pt>
                <c:pt idx="95">
                  <c:v>12.438848920863309</c:v>
                </c:pt>
                <c:pt idx="96">
                  <c:v>12.434704830053667</c:v>
                </c:pt>
                <c:pt idx="97">
                  <c:v>12.388297872340425</c:v>
                </c:pt>
                <c:pt idx="98">
                  <c:v>12.37742504409171</c:v>
                </c:pt>
                <c:pt idx="99">
                  <c:v>12.341506129597198</c:v>
                </c:pt>
                <c:pt idx="100">
                  <c:v>12.324041811846691</c:v>
                </c:pt>
                <c:pt idx="101">
                  <c:v>12.30155979202773</c:v>
                </c:pt>
                <c:pt idx="102">
                  <c:v>12.277586206896551</c:v>
                </c:pt>
                <c:pt idx="103">
                  <c:v>12.273195876288661</c:v>
                </c:pt>
                <c:pt idx="104">
                  <c:v>12.286449399656947</c:v>
                </c:pt>
                <c:pt idx="105">
                  <c:v>12.275213675213676</c:v>
                </c:pt>
                <c:pt idx="106">
                  <c:v>12.262350936967632</c:v>
                </c:pt>
                <c:pt idx="107">
                  <c:v>12.242784380305602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E9-4041-B172-6AC0D9F8C723}"/>
            </c:ext>
          </c:extLst>
        </c:ser>
        <c:ser>
          <c:idx val="1"/>
          <c:order val="1"/>
          <c:tx>
            <c:v>Sanidad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P50_30_25R1_R2!$BJ$14:$BJ$103</c:f>
              <c:numCache>
                <c:formatCode>General</c:formatCode>
                <c:ptCount val="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</c:numCache>
            </c:numRef>
          </c:xVal>
          <c:yVal>
            <c:numRef>
              <c:f>EvolOf!$U$3:$U$80</c:f>
              <c:numCache>
                <c:formatCode>#,##0.0</c:formatCode>
                <c:ptCount val="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0.8928571428571429</c:v>
                </c:pt>
                <c:pt idx="18">
                  <c:v>4</c:v>
                </c:pt>
                <c:pt idx="19">
                  <c:v>3.9166666666666665</c:v>
                </c:pt>
                <c:pt idx="20">
                  <c:v>2.3372093023255816</c:v>
                </c:pt>
                <c:pt idx="21">
                  <c:v>1.6260162601626016</c:v>
                </c:pt>
                <c:pt idx="22">
                  <c:v>3.8581560283687941</c:v>
                </c:pt>
                <c:pt idx="23">
                  <c:v>1.904109589041096</c:v>
                </c:pt>
                <c:pt idx="24">
                  <c:v>1.8312101910828025</c:v>
                </c:pt>
                <c:pt idx="25">
                  <c:v>2.189516129032258</c:v>
                </c:pt>
                <c:pt idx="26">
                  <c:v>1.9661016949152543</c:v>
                </c:pt>
                <c:pt idx="27">
                  <c:v>1.5816993464052287</c:v>
                </c:pt>
                <c:pt idx="28">
                  <c:v>1.552870090634441</c:v>
                </c:pt>
                <c:pt idx="29">
                  <c:v>1.6070889894419307</c:v>
                </c:pt>
                <c:pt idx="30">
                  <c:v>1.5980861244019138</c:v>
                </c:pt>
                <c:pt idx="31">
                  <c:v>1.4700374531835205</c:v>
                </c:pt>
                <c:pt idx="32">
                  <c:v>1.365718507572959</c:v>
                </c:pt>
                <c:pt idx="33">
                  <c:v>1.5301241295791705</c:v>
                </c:pt>
                <c:pt idx="34">
                  <c:v>1.6145992853496682</c:v>
                </c:pt>
                <c:pt idx="35">
                  <c:v>1.8209307312888698</c:v>
                </c:pt>
                <c:pt idx="36">
                  <c:v>1.9803707742639041</c:v>
                </c:pt>
                <c:pt idx="37">
                  <c:v>2.1262666881132377</c:v>
                </c:pt>
                <c:pt idx="38">
                  <c:v>2.1442210328366844</c:v>
                </c:pt>
                <c:pt idx="39">
                  <c:v>2.1888012414328202</c:v>
                </c:pt>
                <c:pt idx="40">
                  <c:v>2.3115908566151004</c:v>
                </c:pt>
                <c:pt idx="41">
                  <c:v>2.4645141000104833</c:v>
                </c:pt>
                <c:pt idx="42">
                  <c:v>2.555855161787365</c:v>
                </c:pt>
                <c:pt idx="43">
                  <c:v>2.7027051236116089</c:v>
                </c:pt>
                <c:pt idx="44">
                  <c:v>2.8478113909075544</c:v>
                </c:pt>
                <c:pt idx="45">
                  <c:v>2.8665543251484511</c:v>
                </c:pt>
                <c:pt idx="46">
                  <c:v>2.9215523110674031</c:v>
                </c:pt>
                <c:pt idx="47">
                  <c:v>3.0832140812821982</c:v>
                </c:pt>
                <c:pt idx="48">
                  <c:v>3.1927898624381648</c:v>
                </c:pt>
                <c:pt idx="49">
                  <c:v>3.3028118709007077</c:v>
                </c:pt>
                <c:pt idx="50">
                  <c:v>3.4038618781055412</c:v>
                </c:pt>
                <c:pt idx="51">
                  <c:v>3.4550742199333535</c:v>
                </c:pt>
                <c:pt idx="52">
                  <c:v>3.4688672607879925</c:v>
                </c:pt>
                <c:pt idx="53">
                  <c:v>3.5202091978852823</c:v>
                </c:pt>
                <c:pt idx="54">
                  <c:v>3.5938936309914644</c:v>
                </c:pt>
                <c:pt idx="55">
                  <c:v>3.676546869210819</c:v>
                </c:pt>
                <c:pt idx="56">
                  <c:v>3.7453537324160591</c:v>
                </c:pt>
                <c:pt idx="57">
                  <c:v>3.7250910542333981</c:v>
                </c:pt>
                <c:pt idx="58">
                  <c:v>3.782183542756564</c:v>
                </c:pt>
                <c:pt idx="59">
                  <c:v>3.8647132169576062</c:v>
                </c:pt>
                <c:pt idx="60">
                  <c:v>3.8771731980077062</c:v>
                </c:pt>
                <c:pt idx="61">
                  <c:v>3.9561173274393333</c:v>
                </c:pt>
                <c:pt idx="62">
                  <c:v>4.0280723924719046</c:v>
                </c:pt>
                <c:pt idx="63">
                  <c:v>4.100293020777837</c:v>
                </c:pt>
                <c:pt idx="64">
                  <c:v>4.1790236660553663</c:v>
                </c:pt>
                <c:pt idx="65">
                  <c:v>4.2575247951703323</c:v>
                </c:pt>
                <c:pt idx="66">
                  <c:v>4.2887207176565623</c:v>
                </c:pt>
                <c:pt idx="67">
                  <c:v>4.3047603055998653</c:v>
                </c:pt>
                <c:pt idx="68">
                  <c:v>4.4880329557157568</c:v>
                </c:pt>
                <c:pt idx="69">
                  <c:v>4.5654565456545653</c:v>
                </c:pt>
                <c:pt idx="70">
                  <c:v>4.619642281662907</c:v>
                </c:pt>
                <c:pt idx="71">
                  <c:v>4.6712350597609564</c:v>
                </c:pt>
                <c:pt idx="72">
                  <c:v>4.7063806206459784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9-4041-B172-6AC0D9F8C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3744"/>
        <c:axId val="673877352"/>
      </c:scatterChart>
      <c:valAx>
        <c:axId val="673873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877352"/>
        <c:crosses val="autoZero"/>
        <c:crossBetween val="midCat"/>
      </c:valAx>
      <c:valAx>
        <c:axId val="673877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873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 / Casos-n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P50_30_25R1_R2!$CT$14:$CT$121</c:f>
              <c:numCache>
                <c:formatCode>0.00%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2.2999999999999998</c:v>
                </c:pt>
                <c:pt idx="26">
                  <c:v>2.9</c:v>
                </c:pt>
                <c:pt idx="27">
                  <c:v>2.4</c:v>
                </c:pt>
                <c:pt idx="28">
                  <c:v>2.2999999999999998</c:v>
                </c:pt>
                <c:pt idx="29">
                  <c:v>2.2400000000000002</c:v>
                </c:pt>
                <c:pt idx="30">
                  <c:v>1.8918918918918919</c:v>
                </c:pt>
                <c:pt idx="31">
                  <c:v>1.7169811320754718</c:v>
                </c:pt>
                <c:pt idx="32">
                  <c:v>1.6268656716417911</c:v>
                </c:pt>
                <c:pt idx="33">
                  <c:v>1.5465116279069768</c:v>
                </c:pt>
                <c:pt idx="34">
                  <c:v>1.4375</c:v>
                </c:pt>
                <c:pt idx="35">
                  <c:v>1.3566433566433567</c:v>
                </c:pt>
                <c:pt idx="36">
                  <c:v>1.2637362637362637</c:v>
                </c:pt>
                <c:pt idx="37">
                  <c:v>1.205240174672489</c:v>
                </c:pt>
                <c:pt idx="38">
                  <c:v>1.1601423487544484</c:v>
                </c:pt>
                <c:pt idx="39">
                  <c:v>1.1327433628318584</c:v>
                </c:pt>
                <c:pt idx="40">
                  <c:v>1.1169154228855722</c:v>
                </c:pt>
                <c:pt idx="41">
                  <c:v>1.118895966029724</c:v>
                </c:pt>
                <c:pt idx="42">
                  <c:v>1.1211009174311926</c:v>
                </c:pt>
                <c:pt idx="43">
                  <c:v>1.120253164556962</c:v>
                </c:pt>
                <c:pt idx="44">
                  <c:v>1.1088435374149659</c:v>
                </c:pt>
                <c:pt idx="45">
                  <c:v>1.1018735362997658</c:v>
                </c:pt>
                <c:pt idx="46">
                  <c:v>1.0835010060362174</c:v>
                </c:pt>
                <c:pt idx="47">
                  <c:v>1.0507308684436802</c:v>
                </c:pt>
                <c:pt idx="48">
                  <c:v>1.0161883738042679</c:v>
                </c:pt>
                <c:pt idx="49">
                  <c:v>0.98106060606060608</c:v>
                </c:pt>
                <c:pt idx="50">
                  <c:v>0.9473969631236443</c:v>
                </c:pt>
                <c:pt idx="51">
                  <c:v>0.90815850815850818</c:v>
                </c:pt>
                <c:pt idx="52">
                  <c:v>0.87580385852090037</c:v>
                </c:pt>
                <c:pt idx="53">
                  <c:v>0.84454513767863371</c:v>
                </c:pt>
                <c:pt idx="54">
                  <c:v>0.86388443017656502</c:v>
                </c:pt>
                <c:pt idx="55">
                  <c:v>0.87972813238770686</c:v>
                </c:pt>
                <c:pt idx="56">
                  <c:v>0.8885574837310195</c:v>
                </c:pt>
                <c:pt idx="57">
                  <c:v>0.89800498753117208</c:v>
                </c:pt>
                <c:pt idx="58">
                  <c:v>0.90521000688547171</c:v>
                </c:pt>
                <c:pt idx="59">
                  <c:v>0.90926395939086291</c:v>
                </c:pt>
                <c:pt idx="60">
                  <c:v>0.91276346604215453</c:v>
                </c:pt>
                <c:pt idx="61">
                  <c:v>0.90514905149051494</c:v>
                </c:pt>
                <c:pt idx="62">
                  <c:v>0.89735432016075012</c:v>
                </c:pt>
                <c:pt idx="63">
                  <c:v>0.89219504595731425</c:v>
                </c:pt>
                <c:pt idx="64">
                  <c:v>0.88951965065502181</c:v>
                </c:pt>
                <c:pt idx="65">
                  <c:v>0.88699331240616897</c:v>
                </c:pt>
                <c:pt idx="66">
                  <c:v>0.88602233346168657</c:v>
                </c:pt>
                <c:pt idx="67">
                  <c:v>0.88534723063871046</c:v>
                </c:pt>
                <c:pt idx="68">
                  <c:v>0.88625919117647056</c:v>
                </c:pt>
                <c:pt idx="69">
                  <c:v>0.88978877093137787</c:v>
                </c:pt>
                <c:pt idx="70">
                  <c:v>0.89334310236550141</c:v>
                </c:pt>
                <c:pt idx="71">
                  <c:v>0.89679751029013155</c:v>
                </c:pt>
                <c:pt idx="72">
                  <c:v>0.90040571870170016</c:v>
                </c:pt>
                <c:pt idx="73">
                  <c:v>0.90512174643157006</c:v>
                </c:pt>
                <c:pt idx="74">
                  <c:v>0.90909911536378407</c:v>
                </c:pt>
                <c:pt idx="75">
                  <c:v>0.91307395723799512</c:v>
                </c:pt>
                <c:pt idx="76">
                  <c:v>0.91660271169096952</c:v>
                </c:pt>
                <c:pt idx="77">
                  <c:v>0.92081184495092328</c:v>
                </c:pt>
                <c:pt idx="78">
                  <c:v>0.92408972691807545</c:v>
                </c:pt>
                <c:pt idx="79">
                  <c:v>0.93437098844672661</c:v>
                </c:pt>
                <c:pt idx="80">
                  <c:v>0.94326016324589901</c:v>
                </c:pt>
                <c:pt idx="81">
                  <c:v>0.95136659096248732</c:v>
                </c:pt>
                <c:pt idx="82">
                  <c:v>0.95839466955915398</c:v>
                </c:pt>
                <c:pt idx="83">
                  <c:v>0.96478441000460335</c:v>
                </c:pt>
                <c:pt idx="84">
                  <c:v>0.97034671532846717</c:v>
                </c:pt>
                <c:pt idx="85">
                  <c:v>0.9749698431845597</c:v>
                </c:pt>
                <c:pt idx="86">
                  <c:v>0.97681376215407634</c:v>
                </c:pt>
                <c:pt idx="87">
                  <c:v>0.97846907714009945</c:v>
                </c:pt>
                <c:pt idx="88">
                  <c:v>0.97987022563043802</c:v>
                </c:pt>
                <c:pt idx="89">
                  <c:v>0.98146248534583824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FB-4E30-ADA0-2B6A394C8018}"/>
            </c:ext>
          </c:extLst>
        </c:ser>
        <c:ser>
          <c:idx val="1"/>
          <c:order val="1"/>
          <c:tx>
            <c:v>Sanidad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P50_30_25R1_R2!$BJ$14:$BJ$103</c:f>
              <c:numCache>
                <c:formatCode>General</c:formatCode>
                <c:ptCount val="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</c:numCache>
            </c:numRef>
          </c:xVal>
          <c:yVal>
            <c:numRef>
              <c:f>EvolOf!$X$3:$X$80</c:f>
              <c:numCache>
                <c:formatCode>0.0%</c:formatCode>
                <c:ptCount val="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1.2325581395348837</c:v>
                </c:pt>
                <c:pt idx="18">
                  <c:v>2.6923076923076925</c:v>
                </c:pt>
                <c:pt idx="19">
                  <c:v>2.0884955752212391</c:v>
                </c:pt>
                <c:pt idx="20">
                  <c:v>1.9391891891891893</c:v>
                </c:pt>
                <c:pt idx="21">
                  <c:v>1.6649484536082475</c:v>
                </c:pt>
                <c:pt idx="22">
                  <c:v>2.8781512605042017</c:v>
                </c:pt>
                <c:pt idx="23">
                  <c:v>2.3296703296703298</c:v>
                </c:pt>
                <c:pt idx="24">
                  <c:v>2.3031088082901556</c:v>
                </c:pt>
                <c:pt idx="25">
                  <c:v>3.0076045627376424</c:v>
                </c:pt>
                <c:pt idx="26">
                  <c:v>1.7676767676767677</c:v>
                </c:pt>
                <c:pt idx="27">
                  <c:v>1.2627877237851663</c:v>
                </c:pt>
                <c:pt idx="28">
                  <c:v>1.2164107485604607</c:v>
                </c:pt>
                <c:pt idx="29">
                  <c:v>1.2041100661790316</c:v>
                </c:pt>
                <c:pt idx="30">
                  <c:v>1.0434782608695652</c:v>
                </c:pt>
                <c:pt idx="31">
                  <c:v>0.89529950789071777</c:v>
                </c:pt>
                <c:pt idx="32">
                  <c:v>0.8289967637540453</c:v>
                </c:pt>
                <c:pt idx="33">
                  <c:v>0.90219151462809022</c:v>
                </c:pt>
                <c:pt idx="34">
                  <c:v>0.91480621539560636</c:v>
                </c:pt>
                <c:pt idx="35">
                  <c:v>0.95902595508894717</c:v>
                </c:pt>
                <c:pt idx="36">
                  <c:v>0.95631888960167954</c:v>
                </c:pt>
                <c:pt idx="37">
                  <c:v>0.97277277277277274</c:v>
                </c:pt>
                <c:pt idx="38">
                  <c:v>0.87202118270079432</c:v>
                </c:pt>
                <c:pt idx="39">
                  <c:v>0.85283945493532543</c:v>
                </c:pt>
                <c:pt idx="40">
                  <c:v>0.87159308437908301</c:v>
                </c:pt>
                <c:pt idx="41">
                  <c:v>0.83300985556927887</c:v>
                </c:pt>
                <c:pt idx="42">
                  <c:v>0.77555135475740389</c:v>
                </c:pt>
                <c:pt idx="43">
                  <c:v>0.73569089485299355</c:v>
                </c:pt>
                <c:pt idx="44">
                  <c:v>0.71082907944238904</c:v>
                </c:pt>
                <c:pt idx="45">
                  <c:v>0.66693887720075296</c:v>
                </c:pt>
                <c:pt idx="46">
                  <c:v>0.65788872531600584</c:v>
                </c:pt>
                <c:pt idx="47">
                  <c:v>0.67025674755114983</c:v>
                </c:pt>
                <c:pt idx="48">
                  <c:v>0.65707701457032408</c:v>
                </c:pt>
                <c:pt idx="49">
                  <c:v>0.64873306179995305</c:v>
                </c:pt>
                <c:pt idx="50">
                  <c:v>0.63514396124748274</c:v>
                </c:pt>
                <c:pt idx="51">
                  <c:v>0.6246792965763317</c:v>
                </c:pt>
                <c:pt idx="52">
                  <c:v>0.61105855566957412</c:v>
                </c:pt>
                <c:pt idx="53">
                  <c:v>0.60810345750579309</c:v>
                </c:pt>
                <c:pt idx="54">
                  <c:v>0.62176373007879615</c:v>
                </c:pt>
                <c:pt idx="55">
                  <c:v>0.62880933741370726</c:v>
                </c:pt>
                <c:pt idx="56">
                  <c:v>0.63010430158838371</c:v>
                </c:pt>
                <c:pt idx="57">
                  <c:v>0.62123637222360706</c:v>
                </c:pt>
                <c:pt idx="58">
                  <c:v>0.62290634433391501</c:v>
                </c:pt>
                <c:pt idx="59">
                  <c:v>0.62673924325927388</c:v>
                </c:pt>
                <c:pt idx="60">
                  <c:v>0.62520554876249101</c:v>
                </c:pt>
                <c:pt idx="61">
                  <c:v>0.63535689830228326</c:v>
                </c:pt>
                <c:pt idx="62">
                  <c:v>0.64564305252909271</c:v>
                </c:pt>
                <c:pt idx="63">
                  <c:v>0.64733692467204618</c:v>
                </c:pt>
                <c:pt idx="64">
                  <c:v>0.65348422073342738</c:v>
                </c:pt>
                <c:pt idx="65">
                  <c:v>0.65583311816851708</c:v>
                </c:pt>
                <c:pt idx="66">
                  <c:v>0.65468822365374091</c:v>
                </c:pt>
                <c:pt idx="67">
                  <c:v>0.67012058670682684</c:v>
                </c:pt>
                <c:pt idx="68">
                  <c:v>0.69690264329394291</c:v>
                </c:pt>
                <c:pt idx="69">
                  <c:v>0.70222347890908154</c:v>
                </c:pt>
                <c:pt idx="70">
                  <c:v>0.70762191719674139</c:v>
                </c:pt>
                <c:pt idx="71">
                  <c:v>0.71105028122720959</c:v>
                </c:pt>
                <c:pt idx="72">
                  <c:v>0.71031380412985745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FB-4E30-ADA0-2B6A394C8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918512"/>
        <c:axId val="726922120"/>
      </c:scatterChart>
      <c:valAx>
        <c:axId val="726918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22120"/>
        <c:crosses val="autoZero"/>
        <c:crossBetween val="midCat"/>
      </c:valAx>
      <c:valAx>
        <c:axId val="726922120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18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Población visible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P50_30_25R1_R2!$AV$14:$AV$330</c:f>
              <c:numCache>
                <c:formatCode>0.000%</c:formatCode>
                <c:ptCount val="317"/>
                <c:pt idx="0">
                  <c:v>2.0000000000000002E-5</c:v>
                </c:pt>
                <c:pt idx="1">
                  <c:v>2.0000000000000002E-5</c:v>
                </c:pt>
                <c:pt idx="2">
                  <c:v>2.0000000000000002E-5</c:v>
                </c:pt>
                <c:pt idx="3">
                  <c:v>1E-4</c:v>
                </c:pt>
                <c:pt idx="4">
                  <c:v>1.6000000000000001E-4</c:v>
                </c:pt>
                <c:pt idx="5">
                  <c:v>2.2000000000000001E-4</c:v>
                </c:pt>
                <c:pt idx="6">
                  <c:v>3.8000000000000002E-4</c:v>
                </c:pt>
                <c:pt idx="7">
                  <c:v>5.5999999999999995E-4</c:v>
                </c:pt>
                <c:pt idx="8">
                  <c:v>7.3999999999999999E-4</c:v>
                </c:pt>
                <c:pt idx="9">
                  <c:v>8.9999999999999998E-4</c:v>
                </c:pt>
                <c:pt idx="10">
                  <c:v>1.14E-3</c:v>
                </c:pt>
                <c:pt idx="11">
                  <c:v>1.4400000000000001E-3</c:v>
                </c:pt>
                <c:pt idx="12">
                  <c:v>1.8400000000000001E-3</c:v>
                </c:pt>
                <c:pt idx="13">
                  <c:v>2.3E-3</c:v>
                </c:pt>
                <c:pt idx="14">
                  <c:v>2.8E-3</c:v>
                </c:pt>
                <c:pt idx="15">
                  <c:v>3.4199999999999999E-3</c:v>
                </c:pt>
                <c:pt idx="16">
                  <c:v>4.1399999999999996E-3</c:v>
                </c:pt>
                <c:pt idx="17">
                  <c:v>4.9199999999999999E-3</c:v>
                </c:pt>
                <c:pt idx="18">
                  <c:v>5.8199999999999997E-3</c:v>
                </c:pt>
                <c:pt idx="19">
                  <c:v>6.9199999999999999E-3</c:v>
                </c:pt>
                <c:pt idx="20">
                  <c:v>8.2400000000000008E-3</c:v>
                </c:pt>
                <c:pt idx="21">
                  <c:v>9.7999999999999997E-3</c:v>
                </c:pt>
                <c:pt idx="22">
                  <c:v>1.166E-2</c:v>
                </c:pt>
                <c:pt idx="23">
                  <c:v>1.3780000000000001E-2</c:v>
                </c:pt>
                <c:pt idx="24">
                  <c:v>1.618E-2</c:v>
                </c:pt>
                <c:pt idx="25">
                  <c:v>1.8839999999999999E-2</c:v>
                </c:pt>
                <c:pt idx="26">
                  <c:v>2.18E-2</c:v>
                </c:pt>
                <c:pt idx="27">
                  <c:v>2.5080000000000002E-2</c:v>
                </c:pt>
                <c:pt idx="28">
                  <c:v>2.8760000000000001E-2</c:v>
                </c:pt>
                <c:pt idx="29">
                  <c:v>3.2660000000000002E-2</c:v>
                </c:pt>
                <c:pt idx="30">
                  <c:v>3.5340000000000003E-2</c:v>
                </c:pt>
                <c:pt idx="31">
                  <c:v>3.814E-2</c:v>
                </c:pt>
                <c:pt idx="32">
                  <c:v>4.1279999999999997E-2</c:v>
                </c:pt>
                <c:pt idx="33">
                  <c:v>4.4540000000000003E-2</c:v>
                </c:pt>
                <c:pt idx="34">
                  <c:v>4.7879999999999999E-2</c:v>
                </c:pt>
                <c:pt idx="35">
                  <c:v>5.1479999999999998E-2</c:v>
                </c:pt>
                <c:pt idx="36">
                  <c:v>5.5259999999999997E-2</c:v>
                </c:pt>
                <c:pt idx="37">
                  <c:v>5.926E-2</c:v>
                </c:pt>
                <c:pt idx="38">
                  <c:v>6.3460000000000003E-2</c:v>
                </c:pt>
                <c:pt idx="39">
                  <c:v>6.7799999999999999E-2</c:v>
                </c:pt>
                <c:pt idx="40">
                  <c:v>7.2260000000000005E-2</c:v>
                </c:pt>
                <c:pt idx="41">
                  <c:v>7.6660000000000006E-2</c:v>
                </c:pt>
                <c:pt idx="42">
                  <c:v>8.1180000000000002E-2</c:v>
                </c:pt>
                <c:pt idx="43">
                  <c:v>8.5800000000000001E-2</c:v>
                </c:pt>
                <c:pt idx="44">
                  <c:v>9.0380000000000002E-2</c:v>
                </c:pt>
                <c:pt idx="45">
                  <c:v>9.4820000000000002E-2</c:v>
                </c:pt>
                <c:pt idx="46">
                  <c:v>9.9180000000000004E-2</c:v>
                </c:pt>
                <c:pt idx="47">
                  <c:v>0.10352</c:v>
                </c:pt>
                <c:pt idx="48">
                  <c:v>0.10774</c:v>
                </c:pt>
                <c:pt idx="49">
                  <c:v>0.11176</c:v>
                </c:pt>
                <c:pt idx="50">
                  <c:v>0.11574</c:v>
                </c:pt>
                <c:pt idx="51">
                  <c:v>0.11958000000000001</c:v>
                </c:pt>
                <c:pt idx="52">
                  <c:v>0.12318</c:v>
                </c:pt>
                <c:pt idx="53">
                  <c:v>0.12656000000000001</c:v>
                </c:pt>
                <c:pt idx="54">
                  <c:v>0.12986</c:v>
                </c:pt>
                <c:pt idx="55">
                  <c:v>0.13181999999999999</c:v>
                </c:pt>
                <c:pt idx="56">
                  <c:v>0.13367999999999999</c:v>
                </c:pt>
                <c:pt idx="57">
                  <c:v>0.13550000000000001</c:v>
                </c:pt>
                <c:pt idx="58">
                  <c:v>0.13718</c:v>
                </c:pt>
                <c:pt idx="59">
                  <c:v>0.13875999999999999</c:v>
                </c:pt>
                <c:pt idx="60">
                  <c:v>0.14024</c:v>
                </c:pt>
                <c:pt idx="61">
                  <c:v>0.14163999999999999</c:v>
                </c:pt>
                <c:pt idx="62">
                  <c:v>0.14298</c:v>
                </c:pt>
                <c:pt idx="63">
                  <c:v>0.14419999999999999</c:v>
                </c:pt>
                <c:pt idx="64">
                  <c:v>0.14535999999999999</c:v>
                </c:pt>
                <c:pt idx="65">
                  <c:v>0.14643999999999999</c:v>
                </c:pt>
                <c:pt idx="66">
                  <c:v>0.14754</c:v>
                </c:pt>
                <c:pt idx="67">
                  <c:v>0.14852000000000001</c:v>
                </c:pt>
                <c:pt idx="68">
                  <c:v>0.14940000000000001</c:v>
                </c:pt>
                <c:pt idx="69">
                  <c:v>0.15026</c:v>
                </c:pt>
                <c:pt idx="70">
                  <c:v>0.15106</c:v>
                </c:pt>
                <c:pt idx="71">
                  <c:v>0.15174000000000001</c:v>
                </c:pt>
                <c:pt idx="72">
                  <c:v>0.15243999999999999</c:v>
                </c:pt>
                <c:pt idx="73">
                  <c:v>0.15306</c:v>
                </c:pt>
                <c:pt idx="74">
                  <c:v>0.15362000000000001</c:v>
                </c:pt>
                <c:pt idx="75">
                  <c:v>0.15412000000000001</c:v>
                </c:pt>
                <c:pt idx="76">
                  <c:v>0.15458</c:v>
                </c:pt>
                <c:pt idx="77">
                  <c:v>0.155</c:v>
                </c:pt>
                <c:pt idx="78">
                  <c:v>0.15540000000000001</c:v>
                </c:pt>
                <c:pt idx="79">
                  <c:v>0.15572</c:v>
                </c:pt>
                <c:pt idx="80">
                  <c:v>0.15604000000000001</c:v>
                </c:pt>
                <c:pt idx="81">
                  <c:v>0.15634000000000001</c:v>
                </c:pt>
                <c:pt idx="82">
                  <c:v>0.15659999999999999</c:v>
                </c:pt>
                <c:pt idx="83">
                  <c:v>0.15681999999999999</c:v>
                </c:pt>
                <c:pt idx="84">
                  <c:v>0.15704000000000001</c:v>
                </c:pt>
                <c:pt idx="85">
                  <c:v>0.15723999999999999</c:v>
                </c:pt>
                <c:pt idx="86">
                  <c:v>0.15740000000000001</c:v>
                </c:pt>
                <c:pt idx="87">
                  <c:v>0.15754000000000001</c:v>
                </c:pt>
                <c:pt idx="88">
                  <c:v>0.15767999999999999</c:v>
                </c:pt>
                <c:pt idx="89">
                  <c:v>0.1578</c:v>
                </c:pt>
                <c:pt idx="90">
                  <c:v>0.15792</c:v>
                </c:pt>
                <c:pt idx="91">
                  <c:v>0.15806000000000001</c:v>
                </c:pt>
                <c:pt idx="92">
                  <c:v>0.15816</c:v>
                </c:pt>
                <c:pt idx="93">
                  <c:v>0.15823999999999999</c:v>
                </c:pt>
                <c:pt idx="94">
                  <c:v>0.15836</c:v>
                </c:pt>
                <c:pt idx="95">
                  <c:v>0.15844</c:v>
                </c:pt>
                <c:pt idx="96">
                  <c:v>0.1585</c:v>
                </c:pt>
                <c:pt idx="97">
                  <c:v>0.15858</c:v>
                </c:pt>
                <c:pt idx="98">
                  <c:v>0.15866</c:v>
                </c:pt>
                <c:pt idx="99">
                  <c:v>0.15872</c:v>
                </c:pt>
                <c:pt idx="100">
                  <c:v>0.15876000000000001</c:v>
                </c:pt>
                <c:pt idx="101">
                  <c:v>0.1588</c:v>
                </c:pt>
                <c:pt idx="102">
                  <c:v>0.15887999999999999</c:v>
                </c:pt>
                <c:pt idx="103">
                  <c:v>0.15892000000000001</c:v>
                </c:pt>
                <c:pt idx="104">
                  <c:v>0.15895999999999999</c:v>
                </c:pt>
                <c:pt idx="105">
                  <c:v>0.15898000000000001</c:v>
                </c:pt>
                <c:pt idx="106">
                  <c:v>0.15901999999999999</c:v>
                </c:pt>
                <c:pt idx="107">
                  <c:v>0.15903999999999999</c:v>
                </c:pt>
                <c:pt idx="108">
                  <c:v>0.15909999999999999</c:v>
                </c:pt>
                <c:pt idx="109">
                  <c:v>0.15912000000000001</c:v>
                </c:pt>
                <c:pt idx="110">
                  <c:v>0.15912000000000001</c:v>
                </c:pt>
                <c:pt idx="111">
                  <c:v>0.15914</c:v>
                </c:pt>
                <c:pt idx="112">
                  <c:v>0.15916</c:v>
                </c:pt>
                <c:pt idx="113">
                  <c:v>0.15917999999999999</c:v>
                </c:pt>
                <c:pt idx="114">
                  <c:v>0.15920000000000001</c:v>
                </c:pt>
                <c:pt idx="115">
                  <c:v>0.15923999999999999</c:v>
                </c:pt>
                <c:pt idx="116">
                  <c:v>0.15923999999999999</c:v>
                </c:pt>
                <c:pt idx="117">
                  <c:v>0.15923999999999999</c:v>
                </c:pt>
                <c:pt idx="118">
                  <c:v>0.15926000000000001</c:v>
                </c:pt>
                <c:pt idx="119">
                  <c:v>0.15928</c:v>
                </c:pt>
                <c:pt idx="120">
                  <c:v>0.15928</c:v>
                </c:pt>
                <c:pt idx="121">
                  <c:v>0.15928</c:v>
                </c:pt>
                <c:pt idx="122">
                  <c:v>0.15931999999999999</c:v>
                </c:pt>
                <c:pt idx="123">
                  <c:v>0.1593</c:v>
                </c:pt>
                <c:pt idx="124">
                  <c:v>0.15931999999999999</c:v>
                </c:pt>
                <c:pt idx="125">
                  <c:v>0.15934000000000001</c:v>
                </c:pt>
                <c:pt idx="126">
                  <c:v>0.15934000000000001</c:v>
                </c:pt>
                <c:pt idx="127">
                  <c:v>0.15936</c:v>
                </c:pt>
                <c:pt idx="128">
                  <c:v>0.15934000000000001</c:v>
                </c:pt>
                <c:pt idx="129">
                  <c:v>0.15936</c:v>
                </c:pt>
                <c:pt idx="130">
                  <c:v>0.15936</c:v>
                </c:pt>
                <c:pt idx="131">
                  <c:v>0.15936</c:v>
                </c:pt>
                <c:pt idx="132">
                  <c:v>0.15936</c:v>
                </c:pt>
                <c:pt idx="133">
                  <c:v>0.15937999999999999</c:v>
                </c:pt>
                <c:pt idx="134">
                  <c:v>0.15937999999999999</c:v>
                </c:pt>
                <c:pt idx="135">
                  <c:v>0.15936</c:v>
                </c:pt>
                <c:pt idx="136">
                  <c:v>0.15936</c:v>
                </c:pt>
                <c:pt idx="137">
                  <c:v>0.15937999999999999</c:v>
                </c:pt>
                <c:pt idx="138">
                  <c:v>0.15936</c:v>
                </c:pt>
                <c:pt idx="139">
                  <c:v>0.15937999999999999</c:v>
                </c:pt>
                <c:pt idx="140">
                  <c:v>0.15937999999999999</c:v>
                </c:pt>
                <c:pt idx="141">
                  <c:v>0.15937999999999999</c:v>
                </c:pt>
                <c:pt idx="142">
                  <c:v>0.15937999999999999</c:v>
                </c:pt>
                <c:pt idx="143">
                  <c:v>0.15939999999999999</c:v>
                </c:pt>
                <c:pt idx="144">
                  <c:v>0.15939999999999999</c:v>
                </c:pt>
                <c:pt idx="145">
                  <c:v>0.15939999999999999</c:v>
                </c:pt>
                <c:pt idx="146">
                  <c:v>0.15937999999999999</c:v>
                </c:pt>
                <c:pt idx="147">
                  <c:v>0.15939999999999999</c:v>
                </c:pt>
                <c:pt idx="148">
                  <c:v>0.15937999999999999</c:v>
                </c:pt>
                <c:pt idx="149">
                  <c:v>0.15939999999999999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D7-4AE6-A5E6-D20D7C07DCA9}"/>
            </c:ext>
          </c:extLst>
        </c:ser>
        <c:ser>
          <c:idx val="3"/>
          <c:order val="1"/>
          <c:tx>
            <c:v>Afectados factor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P50_30_25R1_R2!$BA$14:$BA$330</c:f>
              <c:numCache>
                <c:formatCode>0.000%</c:formatCode>
                <c:ptCount val="317"/>
                <c:pt idx="0">
                  <c:v>1.0800000000000001E-4</c:v>
                </c:pt>
                <c:pt idx="1">
                  <c:v>1.0800000000000001E-4</c:v>
                </c:pt>
                <c:pt idx="2">
                  <c:v>1.0800000000000001E-4</c:v>
                </c:pt>
                <c:pt idx="3">
                  <c:v>1.6200000000000001E-4</c:v>
                </c:pt>
                <c:pt idx="4">
                  <c:v>2.1600000000000002E-4</c:v>
                </c:pt>
                <c:pt idx="5">
                  <c:v>2.7E-4</c:v>
                </c:pt>
                <c:pt idx="6">
                  <c:v>3.9960000000000001E-4</c:v>
                </c:pt>
                <c:pt idx="7">
                  <c:v>5.7240000000000004E-4</c:v>
                </c:pt>
                <c:pt idx="8">
                  <c:v>7.2360000000000002E-4</c:v>
                </c:pt>
                <c:pt idx="9">
                  <c:v>9.2880000000000002E-4</c:v>
                </c:pt>
                <c:pt idx="10">
                  <c:v>1.2095999999999999E-3</c:v>
                </c:pt>
                <c:pt idx="11">
                  <c:v>1.5444000000000002E-3</c:v>
                </c:pt>
                <c:pt idx="12">
                  <c:v>1.9656000000000001E-3</c:v>
                </c:pt>
                <c:pt idx="13">
                  <c:v>2.4732000000000001E-3</c:v>
                </c:pt>
                <c:pt idx="14">
                  <c:v>3.0348000000000003E-3</c:v>
                </c:pt>
                <c:pt idx="15">
                  <c:v>3.6611999999999999E-3</c:v>
                </c:pt>
                <c:pt idx="16">
                  <c:v>4.3416000000000001E-3</c:v>
                </c:pt>
                <c:pt idx="17">
                  <c:v>5.0867999999999998E-3</c:v>
                </c:pt>
                <c:pt idx="18">
                  <c:v>5.8860000000000006E-3</c:v>
                </c:pt>
                <c:pt idx="19">
                  <c:v>6.8256000000000002E-3</c:v>
                </c:pt>
                <c:pt idx="20">
                  <c:v>7.9380000000000006E-3</c:v>
                </c:pt>
                <c:pt idx="21">
                  <c:v>9.2232000000000008E-3</c:v>
                </c:pt>
                <c:pt idx="22">
                  <c:v>1.07352E-2</c:v>
                </c:pt>
                <c:pt idx="23">
                  <c:v>1.2560400000000001E-2</c:v>
                </c:pt>
                <c:pt idx="24">
                  <c:v>1.4677200000000001E-2</c:v>
                </c:pt>
                <c:pt idx="25">
                  <c:v>1.7107199999999999E-2</c:v>
                </c:pt>
                <c:pt idx="26">
                  <c:v>1.9915200000000004E-2</c:v>
                </c:pt>
                <c:pt idx="27">
                  <c:v>2.3166000000000003E-2</c:v>
                </c:pt>
                <c:pt idx="28">
                  <c:v>2.6870400000000003E-2</c:v>
                </c:pt>
                <c:pt idx="29">
                  <c:v>3.0985200000000001E-2</c:v>
                </c:pt>
                <c:pt idx="30">
                  <c:v>3.3642000000000005E-2</c:v>
                </c:pt>
                <c:pt idx="31">
                  <c:v>3.6547200000000002E-2</c:v>
                </c:pt>
                <c:pt idx="32">
                  <c:v>3.9830400000000009E-2</c:v>
                </c:pt>
                <c:pt idx="33">
                  <c:v>4.3307999999999999E-2</c:v>
                </c:pt>
                <c:pt idx="34">
                  <c:v>4.7055600000000003E-2</c:v>
                </c:pt>
                <c:pt idx="35">
                  <c:v>5.1062400000000008E-2</c:v>
                </c:pt>
                <c:pt idx="36">
                  <c:v>5.5339200000000005E-2</c:v>
                </c:pt>
                <c:pt idx="37">
                  <c:v>5.9778000000000005E-2</c:v>
                </c:pt>
                <c:pt idx="38">
                  <c:v>6.4497600000000002E-2</c:v>
                </c:pt>
                <c:pt idx="39">
                  <c:v>6.9325200000000003E-2</c:v>
                </c:pt>
                <c:pt idx="40">
                  <c:v>7.4195999999999998E-2</c:v>
                </c:pt>
                <c:pt idx="41">
                  <c:v>7.913160000000001E-2</c:v>
                </c:pt>
                <c:pt idx="42">
                  <c:v>8.4142800000000004E-2</c:v>
                </c:pt>
                <c:pt idx="43">
                  <c:v>8.9110800000000004E-2</c:v>
                </c:pt>
                <c:pt idx="44">
                  <c:v>9.4003200000000009E-2</c:v>
                </c:pt>
                <c:pt idx="45">
                  <c:v>9.867960000000002E-2</c:v>
                </c:pt>
                <c:pt idx="46">
                  <c:v>0.1031832</c:v>
                </c:pt>
                <c:pt idx="47">
                  <c:v>0.10757880000000002</c:v>
                </c:pt>
                <c:pt idx="48">
                  <c:v>0.11180160000000001</c:v>
                </c:pt>
                <c:pt idx="49">
                  <c:v>0.1157652</c:v>
                </c:pt>
                <c:pt idx="50">
                  <c:v>0.11964240000000001</c:v>
                </c:pt>
                <c:pt idx="51">
                  <c:v>0.1232496</c:v>
                </c:pt>
                <c:pt idx="52">
                  <c:v>0.1266516</c:v>
                </c:pt>
                <c:pt idx="53">
                  <c:v>0.1298376</c:v>
                </c:pt>
                <c:pt idx="54">
                  <c:v>0.13288320000000001</c:v>
                </c:pt>
                <c:pt idx="55">
                  <c:v>0.13461120000000001</c:v>
                </c:pt>
                <c:pt idx="56">
                  <c:v>0.1362852</c:v>
                </c:pt>
                <c:pt idx="57">
                  <c:v>0.13790520000000001</c:v>
                </c:pt>
                <c:pt idx="58">
                  <c:v>0.13939560000000001</c:v>
                </c:pt>
                <c:pt idx="59">
                  <c:v>0.14076720000000001</c:v>
                </c:pt>
                <c:pt idx="60">
                  <c:v>0.14204160000000002</c:v>
                </c:pt>
                <c:pt idx="61">
                  <c:v>0.14325120000000002</c:v>
                </c:pt>
                <c:pt idx="62">
                  <c:v>0.14439600000000002</c:v>
                </c:pt>
                <c:pt idx="63">
                  <c:v>0.14546520000000002</c:v>
                </c:pt>
                <c:pt idx="64">
                  <c:v>0.14646960000000001</c:v>
                </c:pt>
                <c:pt idx="65">
                  <c:v>0.14739840000000001</c:v>
                </c:pt>
                <c:pt idx="66">
                  <c:v>0.14832719999999999</c:v>
                </c:pt>
                <c:pt idx="67">
                  <c:v>0.14916960000000001</c:v>
                </c:pt>
                <c:pt idx="68">
                  <c:v>0.14995800000000001</c:v>
                </c:pt>
                <c:pt idx="69">
                  <c:v>0.15070320000000001</c:v>
                </c:pt>
                <c:pt idx="70">
                  <c:v>0.15138360000000001</c:v>
                </c:pt>
                <c:pt idx="71">
                  <c:v>0.1519884</c:v>
                </c:pt>
                <c:pt idx="72">
                  <c:v>0.15260400000000002</c:v>
                </c:pt>
                <c:pt idx="73">
                  <c:v>0.15314400000000003</c:v>
                </c:pt>
                <c:pt idx="74">
                  <c:v>0.15364079999999999</c:v>
                </c:pt>
                <c:pt idx="75">
                  <c:v>0.15408359999999999</c:v>
                </c:pt>
                <c:pt idx="76">
                  <c:v>0.15449400000000002</c:v>
                </c:pt>
                <c:pt idx="77">
                  <c:v>0.1548612</c:v>
                </c:pt>
                <c:pt idx="78">
                  <c:v>0.155196</c:v>
                </c:pt>
                <c:pt idx="79">
                  <c:v>0.15550920000000001</c:v>
                </c:pt>
                <c:pt idx="80">
                  <c:v>0.15579000000000001</c:v>
                </c:pt>
                <c:pt idx="81">
                  <c:v>0.15606</c:v>
                </c:pt>
                <c:pt idx="82">
                  <c:v>0.1562868</c:v>
                </c:pt>
                <c:pt idx="83">
                  <c:v>0.15649200000000002</c:v>
                </c:pt>
                <c:pt idx="84">
                  <c:v>0.15669720000000001</c:v>
                </c:pt>
                <c:pt idx="85">
                  <c:v>0.15687000000000001</c:v>
                </c:pt>
                <c:pt idx="86">
                  <c:v>0.1570212</c:v>
                </c:pt>
                <c:pt idx="87">
                  <c:v>0.15716160000000001</c:v>
                </c:pt>
                <c:pt idx="88">
                  <c:v>0.15729119999999999</c:v>
                </c:pt>
                <c:pt idx="89">
                  <c:v>0.15739920000000002</c:v>
                </c:pt>
                <c:pt idx="90">
                  <c:v>0.15750720000000001</c:v>
                </c:pt>
                <c:pt idx="91">
                  <c:v>0.15762600000000002</c:v>
                </c:pt>
                <c:pt idx="92">
                  <c:v>0.15772320000000001</c:v>
                </c:pt>
                <c:pt idx="93">
                  <c:v>0.15782040000000003</c:v>
                </c:pt>
                <c:pt idx="94">
                  <c:v>0.15790680000000001</c:v>
                </c:pt>
                <c:pt idx="95">
                  <c:v>0.1579824</c:v>
                </c:pt>
                <c:pt idx="96">
                  <c:v>0.15803639999999999</c:v>
                </c:pt>
                <c:pt idx="97">
                  <c:v>0.158112</c:v>
                </c:pt>
                <c:pt idx="98">
                  <c:v>0.158166</c:v>
                </c:pt>
                <c:pt idx="99">
                  <c:v>0.1582308</c:v>
                </c:pt>
                <c:pt idx="100">
                  <c:v>0.1582848</c:v>
                </c:pt>
                <c:pt idx="101">
                  <c:v>0.15832800000000002</c:v>
                </c:pt>
                <c:pt idx="102">
                  <c:v>0.15838200000000002</c:v>
                </c:pt>
                <c:pt idx="103">
                  <c:v>0.15842519999999999</c:v>
                </c:pt>
                <c:pt idx="104">
                  <c:v>0.1584576</c:v>
                </c:pt>
                <c:pt idx="105">
                  <c:v>0.15847920000000001</c:v>
                </c:pt>
                <c:pt idx="106">
                  <c:v>0.15850080000000003</c:v>
                </c:pt>
                <c:pt idx="107">
                  <c:v>0.15854400000000002</c:v>
                </c:pt>
                <c:pt idx="108">
                  <c:v>0.15857640000000001</c:v>
                </c:pt>
                <c:pt idx="109">
                  <c:v>0.15858720000000001</c:v>
                </c:pt>
                <c:pt idx="110">
                  <c:v>0.15860879999999999</c:v>
                </c:pt>
                <c:pt idx="111">
                  <c:v>0.15863040000000003</c:v>
                </c:pt>
                <c:pt idx="112">
                  <c:v>0.15865200000000002</c:v>
                </c:pt>
                <c:pt idx="113">
                  <c:v>0.15866280000000002</c:v>
                </c:pt>
                <c:pt idx="114">
                  <c:v>0.1586736</c:v>
                </c:pt>
                <c:pt idx="115">
                  <c:v>0.15870600000000001</c:v>
                </c:pt>
                <c:pt idx="116">
                  <c:v>0.15870600000000001</c:v>
                </c:pt>
                <c:pt idx="117">
                  <c:v>0.15871680000000002</c:v>
                </c:pt>
                <c:pt idx="118">
                  <c:v>0.1587384</c:v>
                </c:pt>
                <c:pt idx="119">
                  <c:v>0.15874920000000001</c:v>
                </c:pt>
                <c:pt idx="120">
                  <c:v>0.15876000000000001</c:v>
                </c:pt>
                <c:pt idx="121">
                  <c:v>0.15876000000000001</c:v>
                </c:pt>
                <c:pt idx="122">
                  <c:v>0.15878160000000002</c:v>
                </c:pt>
                <c:pt idx="123">
                  <c:v>0.15878160000000002</c:v>
                </c:pt>
                <c:pt idx="124">
                  <c:v>0.15878160000000002</c:v>
                </c:pt>
                <c:pt idx="125">
                  <c:v>0.15880320000000001</c:v>
                </c:pt>
                <c:pt idx="126">
                  <c:v>0.15880320000000001</c:v>
                </c:pt>
                <c:pt idx="127">
                  <c:v>0.15881399999999998</c:v>
                </c:pt>
                <c:pt idx="128">
                  <c:v>0.15881399999999998</c:v>
                </c:pt>
                <c:pt idx="129">
                  <c:v>0.15882480000000002</c:v>
                </c:pt>
                <c:pt idx="130">
                  <c:v>0.15882480000000002</c:v>
                </c:pt>
                <c:pt idx="131">
                  <c:v>0.15882480000000002</c:v>
                </c:pt>
                <c:pt idx="132">
                  <c:v>0.15883560000000002</c:v>
                </c:pt>
                <c:pt idx="133">
                  <c:v>0.1588464</c:v>
                </c:pt>
                <c:pt idx="134">
                  <c:v>0.1588464</c:v>
                </c:pt>
                <c:pt idx="135">
                  <c:v>0.1588464</c:v>
                </c:pt>
                <c:pt idx="136">
                  <c:v>0.1588464</c:v>
                </c:pt>
                <c:pt idx="137">
                  <c:v>0.15883560000000002</c:v>
                </c:pt>
                <c:pt idx="138">
                  <c:v>0.1588464</c:v>
                </c:pt>
                <c:pt idx="139">
                  <c:v>0.15883560000000002</c:v>
                </c:pt>
                <c:pt idx="140">
                  <c:v>0.1588464</c:v>
                </c:pt>
                <c:pt idx="141">
                  <c:v>0.1588464</c:v>
                </c:pt>
                <c:pt idx="142">
                  <c:v>0.1588572</c:v>
                </c:pt>
                <c:pt idx="143">
                  <c:v>0.1588572</c:v>
                </c:pt>
                <c:pt idx="144">
                  <c:v>0.1588572</c:v>
                </c:pt>
                <c:pt idx="145">
                  <c:v>0.1588572</c:v>
                </c:pt>
                <c:pt idx="146">
                  <c:v>0.1588572</c:v>
                </c:pt>
                <c:pt idx="147">
                  <c:v>0.15886800000000001</c:v>
                </c:pt>
                <c:pt idx="148">
                  <c:v>0.1588572</c:v>
                </c:pt>
                <c:pt idx="149">
                  <c:v>0.1588572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D7-4AE6-A5E6-D20D7C07DCA9}"/>
            </c:ext>
          </c:extLst>
        </c:ser>
        <c:ser>
          <c:idx val="2"/>
          <c:order val="2"/>
          <c:tx>
            <c:v>Enfermos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P50_30_25R1_R2!$AN$14:$AN$330</c:f>
              <c:numCache>
                <c:formatCode>0.000%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1E-4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3.8000000000000002E-4</c:v>
                </c:pt>
                <c:pt idx="14">
                  <c:v>5.5999999999999995E-4</c:v>
                </c:pt>
                <c:pt idx="15">
                  <c:v>7.2000000000000005E-4</c:v>
                </c:pt>
                <c:pt idx="16">
                  <c:v>8.8000000000000003E-4</c:v>
                </c:pt>
                <c:pt idx="17">
                  <c:v>1.1199999999999999E-3</c:v>
                </c:pt>
                <c:pt idx="18">
                  <c:v>1.4E-3</c:v>
                </c:pt>
                <c:pt idx="19">
                  <c:v>1.7799999999999999E-3</c:v>
                </c:pt>
                <c:pt idx="20">
                  <c:v>2.2399999999999998E-3</c:v>
                </c:pt>
                <c:pt idx="21">
                  <c:v>2.7399999999999998E-3</c:v>
                </c:pt>
                <c:pt idx="22">
                  <c:v>3.32E-3</c:v>
                </c:pt>
                <c:pt idx="23">
                  <c:v>4.0000000000000001E-3</c:v>
                </c:pt>
                <c:pt idx="24">
                  <c:v>4.7400000000000003E-3</c:v>
                </c:pt>
                <c:pt idx="25">
                  <c:v>5.5999999999999999E-3</c:v>
                </c:pt>
                <c:pt idx="26">
                  <c:v>6.6400000000000001E-3</c:v>
                </c:pt>
                <c:pt idx="27">
                  <c:v>7.8600000000000007E-3</c:v>
                </c:pt>
                <c:pt idx="28">
                  <c:v>9.3399999999999993E-3</c:v>
                </c:pt>
                <c:pt idx="29">
                  <c:v>1.108E-2</c:v>
                </c:pt>
                <c:pt idx="30">
                  <c:v>1.304E-2</c:v>
                </c:pt>
                <c:pt idx="31">
                  <c:v>1.524E-2</c:v>
                </c:pt>
                <c:pt idx="32">
                  <c:v>1.77E-2</c:v>
                </c:pt>
                <c:pt idx="33">
                  <c:v>2.0379999999999999E-2</c:v>
                </c:pt>
                <c:pt idx="34">
                  <c:v>2.3380000000000001E-2</c:v>
                </c:pt>
                <c:pt idx="35">
                  <c:v>2.666E-2</c:v>
                </c:pt>
                <c:pt idx="36">
                  <c:v>3.0159999999999999E-2</c:v>
                </c:pt>
                <c:pt idx="37">
                  <c:v>3.2280000000000003E-2</c:v>
                </c:pt>
                <c:pt idx="38">
                  <c:v>3.4500000000000003E-2</c:v>
                </c:pt>
                <c:pt idx="39">
                  <c:v>3.6979999999999999E-2</c:v>
                </c:pt>
                <c:pt idx="40">
                  <c:v>3.9539999999999999E-2</c:v>
                </c:pt>
                <c:pt idx="41">
                  <c:v>4.2020000000000002E-2</c:v>
                </c:pt>
                <c:pt idx="42">
                  <c:v>4.4699999999999997E-2</c:v>
                </c:pt>
                <c:pt idx="43">
                  <c:v>4.7359999999999999E-2</c:v>
                </c:pt>
                <c:pt idx="44">
                  <c:v>5.0139999999999997E-2</c:v>
                </c:pt>
                <c:pt idx="45">
                  <c:v>5.296E-2</c:v>
                </c:pt>
                <c:pt idx="46">
                  <c:v>5.5739999999999998E-2</c:v>
                </c:pt>
                <c:pt idx="47">
                  <c:v>5.8599999999999999E-2</c:v>
                </c:pt>
                <c:pt idx="48">
                  <c:v>6.1219999999999997E-2</c:v>
                </c:pt>
                <c:pt idx="49">
                  <c:v>6.3759999999999997E-2</c:v>
                </c:pt>
                <c:pt idx="50">
                  <c:v>6.6180000000000003E-2</c:v>
                </c:pt>
                <c:pt idx="51">
                  <c:v>6.8479999999999999E-2</c:v>
                </c:pt>
                <c:pt idx="52">
                  <c:v>7.0300000000000001E-2</c:v>
                </c:pt>
                <c:pt idx="53">
                  <c:v>7.2020000000000001E-2</c:v>
                </c:pt>
                <c:pt idx="54">
                  <c:v>7.3440000000000005E-2</c:v>
                </c:pt>
                <c:pt idx="55">
                  <c:v>7.46E-2</c:v>
                </c:pt>
                <c:pt idx="56">
                  <c:v>7.5420000000000001E-2</c:v>
                </c:pt>
                <c:pt idx="57">
                  <c:v>7.596E-2</c:v>
                </c:pt>
                <c:pt idx="58">
                  <c:v>7.6240000000000002E-2</c:v>
                </c:pt>
                <c:pt idx="59">
                  <c:v>7.6240000000000002E-2</c:v>
                </c:pt>
                <c:pt idx="60">
                  <c:v>7.5719999999999996E-2</c:v>
                </c:pt>
                <c:pt idx="61">
                  <c:v>7.5620000000000007E-2</c:v>
                </c:pt>
                <c:pt idx="62">
                  <c:v>7.4120000000000005E-2</c:v>
                </c:pt>
                <c:pt idx="63">
                  <c:v>7.2239999999999999E-2</c:v>
                </c:pt>
                <c:pt idx="64">
                  <c:v>7.0180000000000006E-2</c:v>
                </c:pt>
                <c:pt idx="65">
                  <c:v>6.8000000000000005E-2</c:v>
                </c:pt>
                <c:pt idx="66">
                  <c:v>6.5579999999999999E-2</c:v>
                </c:pt>
                <c:pt idx="67">
                  <c:v>6.3100000000000003E-2</c:v>
                </c:pt>
                <c:pt idx="68">
                  <c:v>6.0400000000000002E-2</c:v>
                </c:pt>
                <c:pt idx="69">
                  <c:v>5.7540000000000001E-2</c:v>
                </c:pt>
                <c:pt idx="70">
                  <c:v>5.4679999999999999E-2</c:v>
                </c:pt>
                <c:pt idx="71">
                  <c:v>5.1740000000000001E-2</c:v>
                </c:pt>
                <c:pt idx="72">
                  <c:v>4.8800000000000003E-2</c:v>
                </c:pt>
                <c:pt idx="73">
                  <c:v>4.598E-2</c:v>
                </c:pt>
                <c:pt idx="74">
                  <c:v>4.3060000000000001E-2</c:v>
                </c:pt>
                <c:pt idx="75">
                  <c:v>4.0280000000000003E-2</c:v>
                </c:pt>
                <c:pt idx="76">
                  <c:v>3.7580000000000002E-2</c:v>
                </c:pt>
                <c:pt idx="77">
                  <c:v>3.4799999999999998E-2</c:v>
                </c:pt>
                <c:pt idx="78">
                  <c:v>3.2160000000000001E-2</c:v>
                </c:pt>
                <c:pt idx="79">
                  <c:v>2.9739999999999999E-2</c:v>
                </c:pt>
                <c:pt idx="80">
                  <c:v>2.7459999999999998E-2</c:v>
                </c:pt>
                <c:pt idx="81">
                  <c:v>2.5239999999999999E-2</c:v>
                </c:pt>
                <c:pt idx="82">
                  <c:v>2.3140000000000001E-2</c:v>
                </c:pt>
                <c:pt idx="83">
                  <c:v>2.12E-2</c:v>
                </c:pt>
                <c:pt idx="84">
                  <c:v>1.9439999999999999E-2</c:v>
                </c:pt>
                <c:pt idx="85">
                  <c:v>1.7780000000000001E-2</c:v>
                </c:pt>
                <c:pt idx="86">
                  <c:v>1.6559999999999998E-2</c:v>
                </c:pt>
                <c:pt idx="87">
                  <c:v>1.54E-2</c:v>
                </c:pt>
                <c:pt idx="88">
                  <c:v>1.438E-2</c:v>
                </c:pt>
                <c:pt idx="89">
                  <c:v>1.328E-2</c:v>
                </c:pt>
                <c:pt idx="90">
                  <c:v>1.2319999999999999E-2</c:v>
                </c:pt>
                <c:pt idx="91">
                  <c:v>1.1440000000000001E-2</c:v>
                </c:pt>
                <c:pt idx="92">
                  <c:v>1.06E-2</c:v>
                </c:pt>
                <c:pt idx="93">
                  <c:v>9.7800000000000005E-3</c:v>
                </c:pt>
                <c:pt idx="94">
                  <c:v>8.9999999999999993E-3</c:v>
                </c:pt>
                <c:pt idx="95">
                  <c:v>8.26E-3</c:v>
                </c:pt>
                <c:pt idx="96">
                  <c:v>7.6E-3</c:v>
                </c:pt>
                <c:pt idx="97">
                  <c:v>6.8999999999999999E-3</c:v>
                </c:pt>
                <c:pt idx="98">
                  <c:v>6.3400000000000001E-3</c:v>
                </c:pt>
                <c:pt idx="99">
                  <c:v>5.7800000000000004E-3</c:v>
                </c:pt>
                <c:pt idx="100">
                  <c:v>5.28E-3</c:v>
                </c:pt>
                <c:pt idx="101">
                  <c:v>4.8399999999999997E-3</c:v>
                </c:pt>
                <c:pt idx="102">
                  <c:v>4.4200000000000003E-3</c:v>
                </c:pt>
                <c:pt idx="103">
                  <c:v>4.0200000000000001E-3</c:v>
                </c:pt>
                <c:pt idx="104">
                  <c:v>3.6600000000000001E-3</c:v>
                </c:pt>
                <c:pt idx="105">
                  <c:v>3.32E-3</c:v>
                </c:pt>
                <c:pt idx="106">
                  <c:v>3.0200000000000001E-3</c:v>
                </c:pt>
                <c:pt idx="107">
                  <c:v>2.7599999999999999E-3</c:v>
                </c:pt>
                <c:pt idx="108">
                  <c:v>2.5200000000000001E-3</c:v>
                </c:pt>
                <c:pt idx="109">
                  <c:v>2.3E-3</c:v>
                </c:pt>
                <c:pt idx="110">
                  <c:v>2.1199999999999999E-3</c:v>
                </c:pt>
                <c:pt idx="111">
                  <c:v>1.92E-3</c:v>
                </c:pt>
                <c:pt idx="112">
                  <c:v>1.7600000000000001E-3</c:v>
                </c:pt>
                <c:pt idx="113">
                  <c:v>1.6199999999999999E-3</c:v>
                </c:pt>
                <c:pt idx="114">
                  <c:v>1.48E-3</c:v>
                </c:pt>
                <c:pt idx="115">
                  <c:v>1.3799999999999999E-3</c:v>
                </c:pt>
                <c:pt idx="116">
                  <c:v>1.2600000000000001E-3</c:v>
                </c:pt>
                <c:pt idx="117">
                  <c:v>1.16E-3</c:v>
                </c:pt>
                <c:pt idx="118">
                  <c:v>1.08E-3</c:v>
                </c:pt>
                <c:pt idx="119">
                  <c:v>9.7999999999999997E-4</c:v>
                </c:pt>
                <c:pt idx="120">
                  <c:v>8.9999999999999998E-4</c:v>
                </c:pt>
                <c:pt idx="121">
                  <c:v>8.4000000000000003E-4</c:v>
                </c:pt>
                <c:pt idx="122">
                  <c:v>7.7999999999999999E-4</c:v>
                </c:pt>
                <c:pt idx="123">
                  <c:v>6.9999999999999999E-4</c:v>
                </c:pt>
                <c:pt idx="124">
                  <c:v>6.6E-4</c:v>
                </c:pt>
                <c:pt idx="125">
                  <c:v>6.2E-4</c:v>
                </c:pt>
                <c:pt idx="126">
                  <c:v>5.5999999999999995E-4</c:v>
                </c:pt>
                <c:pt idx="127">
                  <c:v>5.1999999999999995E-4</c:v>
                </c:pt>
                <c:pt idx="128">
                  <c:v>4.8000000000000001E-4</c:v>
                </c:pt>
                <c:pt idx="129">
                  <c:v>4.2000000000000002E-4</c:v>
                </c:pt>
                <c:pt idx="130">
                  <c:v>4.0000000000000002E-4</c:v>
                </c:pt>
                <c:pt idx="131">
                  <c:v>3.6000000000000002E-4</c:v>
                </c:pt>
                <c:pt idx="132">
                  <c:v>3.4000000000000002E-4</c:v>
                </c:pt>
                <c:pt idx="133">
                  <c:v>2.9999999999999997E-4</c:v>
                </c:pt>
                <c:pt idx="134">
                  <c:v>2.7999999999999998E-4</c:v>
                </c:pt>
                <c:pt idx="135">
                  <c:v>2.5999999999999998E-4</c:v>
                </c:pt>
                <c:pt idx="136">
                  <c:v>2.4000000000000001E-4</c:v>
                </c:pt>
                <c:pt idx="137">
                  <c:v>2.4000000000000001E-4</c:v>
                </c:pt>
                <c:pt idx="138">
                  <c:v>2.2000000000000001E-4</c:v>
                </c:pt>
                <c:pt idx="139">
                  <c:v>1.8000000000000001E-4</c:v>
                </c:pt>
                <c:pt idx="140">
                  <c:v>1.8000000000000001E-4</c:v>
                </c:pt>
                <c:pt idx="141">
                  <c:v>1.6000000000000001E-4</c:v>
                </c:pt>
                <c:pt idx="142">
                  <c:v>1.3999999999999999E-4</c:v>
                </c:pt>
                <c:pt idx="143">
                  <c:v>1.2E-4</c:v>
                </c:pt>
                <c:pt idx="144">
                  <c:v>1.2E-4</c:v>
                </c:pt>
                <c:pt idx="145">
                  <c:v>1E-4</c:v>
                </c:pt>
                <c:pt idx="146">
                  <c:v>1E-4</c:v>
                </c:pt>
                <c:pt idx="147">
                  <c:v>8.0000000000000007E-5</c:v>
                </c:pt>
                <c:pt idx="148">
                  <c:v>8.0000000000000007E-5</c:v>
                </c:pt>
                <c:pt idx="149">
                  <c:v>6.0000000000000002E-5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FD7-4AE6-A5E6-D20D7C07D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 a los 30 días en 3 etapas (25+15+15) y luego supresión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P50_40_25R1_R2!$AJ$14:$AJ$373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1.06E-3</c:v>
                </c:pt>
                <c:pt idx="8">
                  <c:v>1.34E-3</c:v>
                </c:pt>
                <c:pt idx="9">
                  <c:v>1.72E-3</c:v>
                </c:pt>
                <c:pt idx="10">
                  <c:v>2.2399999999999998E-3</c:v>
                </c:pt>
                <c:pt idx="11">
                  <c:v>2.8600000000000001E-3</c:v>
                </c:pt>
                <c:pt idx="12">
                  <c:v>3.64E-3</c:v>
                </c:pt>
                <c:pt idx="13">
                  <c:v>4.5799999999999999E-3</c:v>
                </c:pt>
                <c:pt idx="14">
                  <c:v>5.62E-3</c:v>
                </c:pt>
                <c:pt idx="15">
                  <c:v>6.7799999999999996E-3</c:v>
                </c:pt>
                <c:pt idx="16">
                  <c:v>8.0400000000000003E-3</c:v>
                </c:pt>
                <c:pt idx="17">
                  <c:v>9.4199999999999996E-3</c:v>
                </c:pt>
                <c:pt idx="18">
                  <c:v>1.09E-2</c:v>
                </c:pt>
                <c:pt idx="19">
                  <c:v>1.264E-2</c:v>
                </c:pt>
                <c:pt idx="20">
                  <c:v>1.47E-2</c:v>
                </c:pt>
                <c:pt idx="21">
                  <c:v>1.7080000000000001E-2</c:v>
                </c:pt>
                <c:pt idx="22">
                  <c:v>1.9879999999999998E-2</c:v>
                </c:pt>
                <c:pt idx="23">
                  <c:v>2.3259999999999999E-2</c:v>
                </c:pt>
                <c:pt idx="24">
                  <c:v>2.7179999999999999E-2</c:v>
                </c:pt>
                <c:pt idx="25">
                  <c:v>3.168E-2</c:v>
                </c:pt>
                <c:pt idx="26">
                  <c:v>3.6880000000000003E-2</c:v>
                </c:pt>
                <c:pt idx="27">
                  <c:v>4.2900000000000001E-2</c:v>
                </c:pt>
                <c:pt idx="28">
                  <c:v>4.9759999999999999E-2</c:v>
                </c:pt>
                <c:pt idx="29">
                  <c:v>5.738E-2</c:v>
                </c:pt>
                <c:pt idx="30">
                  <c:v>6.5960000000000005E-2</c:v>
                </c:pt>
                <c:pt idx="31">
                  <c:v>7.5480000000000005E-2</c:v>
                </c:pt>
                <c:pt idx="32">
                  <c:v>8.6180000000000007E-2</c:v>
                </c:pt>
                <c:pt idx="33">
                  <c:v>9.7659999999999997E-2</c:v>
                </c:pt>
                <c:pt idx="34">
                  <c:v>0.11015999999999999</c:v>
                </c:pt>
                <c:pt idx="35">
                  <c:v>0.12392</c:v>
                </c:pt>
                <c:pt idx="36">
                  <c:v>0.13861999999999999</c:v>
                </c:pt>
                <c:pt idx="37">
                  <c:v>0.15437999999999999</c:v>
                </c:pt>
                <c:pt idx="38">
                  <c:v>0.17113999999999999</c:v>
                </c:pt>
                <c:pt idx="39">
                  <c:v>0.18884000000000001</c:v>
                </c:pt>
                <c:pt idx="40">
                  <c:v>0.19978000000000001</c:v>
                </c:pt>
                <c:pt idx="41">
                  <c:v>0.21099999999999999</c:v>
                </c:pt>
                <c:pt idx="42">
                  <c:v>0.22262000000000001</c:v>
                </c:pt>
                <c:pt idx="43">
                  <c:v>0.23427999999999999</c:v>
                </c:pt>
                <c:pt idx="44">
                  <c:v>0.24551999999999999</c:v>
                </c:pt>
                <c:pt idx="45">
                  <c:v>0.25634000000000001</c:v>
                </c:pt>
                <c:pt idx="46">
                  <c:v>0.26644000000000001</c:v>
                </c:pt>
                <c:pt idx="47">
                  <c:v>0.27604000000000001</c:v>
                </c:pt>
                <c:pt idx="48">
                  <c:v>0.28483999999999998</c:v>
                </c:pt>
                <c:pt idx="49">
                  <c:v>0.29305999999999999</c:v>
                </c:pt>
                <c:pt idx="50">
                  <c:v>0.30059999999999998</c:v>
                </c:pt>
                <c:pt idx="51">
                  <c:v>0.30753999999999998</c:v>
                </c:pt>
                <c:pt idx="52">
                  <c:v>0.31402000000000002</c:v>
                </c:pt>
                <c:pt idx="53">
                  <c:v>0.31988</c:v>
                </c:pt>
                <c:pt idx="54">
                  <c:v>0.32544000000000001</c:v>
                </c:pt>
                <c:pt idx="55">
                  <c:v>0.33066000000000001</c:v>
                </c:pt>
                <c:pt idx="56">
                  <c:v>0.33560000000000001</c:v>
                </c:pt>
                <c:pt idx="57">
                  <c:v>0.3402</c:v>
                </c:pt>
                <c:pt idx="58">
                  <c:v>0.34454000000000001</c:v>
                </c:pt>
                <c:pt idx="59">
                  <c:v>0.34861999999999999</c:v>
                </c:pt>
                <c:pt idx="60">
                  <c:v>0.35246</c:v>
                </c:pt>
                <c:pt idx="61">
                  <c:v>0.35610000000000003</c:v>
                </c:pt>
                <c:pt idx="62">
                  <c:v>0.35958000000000001</c:v>
                </c:pt>
                <c:pt idx="63">
                  <c:v>0.3629</c:v>
                </c:pt>
                <c:pt idx="64">
                  <c:v>0.36599999999999999</c:v>
                </c:pt>
                <c:pt idx="65">
                  <c:v>0.36786000000000002</c:v>
                </c:pt>
                <c:pt idx="66">
                  <c:v>0.36953999999999998</c:v>
                </c:pt>
                <c:pt idx="67">
                  <c:v>0.37109999999999999</c:v>
                </c:pt>
                <c:pt idx="68">
                  <c:v>0.37253999999999998</c:v>
                </c:pt>
                <c:pt idx="69">
                  <c:v>0.37390000000000001</c:v>
                </c:pt>
                <c:pt idx="70">
                  <c:v>0.37509999999999999</c:v>
                </c:pt>
                <c:pt idx="71">
                  <c:v>0.37624000000000002</c:v>
                </c:pt>
                <c:pt idx="72">
                  <c:v>0.37725999999999998</c:v>
                </c:pt>
                <c:pt idx="73">
                  <c:v>0.37818000000000002</c:v>
                </c:pt>
                <c:pt idx="74">
                  <c:v>0.37907999999999997</c:v>
                </c:pt>
                <c:pt idx="75">
                  <c:v>0.37990000000000002</c:v>
                </c:pt>
                <c:pt idx="76">
                  <c:v>0.38059999999999999</c:v>
                </c:pt>
                <c:pt idx="77">
                  <c:v>0.38125999999999999</c:v>
                </c:pt>
                <c:pt idx="78">
                  <c:v>0.38188</c:v>
                </c:pt>
                <c:pt idx="79">
                  <c:v>0.38240000000000002</c:v>
                </c:pt>
                <c:pt idx="80">
                  <c:v>0.38288</c:v>
                </c:pt>
                <c:pt idx="81">
                  <c:v>0.38334000000000001</c:v>
                </c:pt>
                <c:pt idx="82">
                  <c:v>0.38375999999999999</c:v>
                </c:pt>
                <c:pt idx="83">
                  <c:v>0.38418000000000002</c:v>
                </c:pt>
                <c:pt idx="84">
                  <c:v>0.38451999999999997</c:v>
                </c:pt>
                <c:pt idx="85">
                  <c:v>0.38484000000000002</c:v>
                </c:pt>
                <c:pt idx="86">
                  <c:v>0.38513999999999998</c:v>
                </c:pt>
                <c:pt idx="87">
                  <c:v>0.38541999999999998</c:v>
                </c:pt>
                <c:pt idx="88">
                  <c:v>0.38563999999999998</c:v>
                </c:pt>
                <c:pt idx="89">
                  <c:v>0.38585999999999998</c:v>
                </c:pt>
                <c:pt idx="90">
                  <c:v>0.38607999999999998</c:v>
                </c:pt>
                <c:pt idx="91">
                  <c:v>0.38625999999999999</c:v>
                </c:pt>
                <c:pt idx="92">
                  <c:v>0.38644000000000001</c:v>
                </c:pt>
                <c:pt idx="93">
                  <c:v>0.38657999999999998</c:v>
                </c:pt>
                <c:pt idx="94">
                  <c:v>0.38672000000000001</c:v>
                </c:pt>
                <c:pt idx="95">
                  <c:v>0.38684000000000002</c:v>
                </c:pt>
                <c:pt idx="96">
                  <c:v>0.38694000000000001</c:v>
                </c:pt>
                <c:pt idx="97">
                  <c:v>0.38704</c:v>
                </c:pt>
                <c:pt idx="98">
                  <c:v>0.3871</c:v>
                </c:pt>
                <c:pt idx="99">
                  <c:v>0.38719999999999999</c:v>
                </c:pt>
                <c:pt idx="100">
                  <c:v>0.38728000000000001</c:v>
                </c:pt>
                <c:pt idx="101">
                  <c:v>0.38734000000000002</c:v>
                </c:pt>
                <c:pt idx="102">
                  <c:v>0.38741999999999999</c:v>
                </c:pt>
                <c:pt idx="103">
                  <c:v>0.38747999999999999</c:v>
                </c:pt>
                <c:pt idx="104">
                  <c:v>0.38756000000000002</c:v>
                </c:pt>
                <c:pt idx="105">
                  <c:v>0.3876</c:v>
                </c:pt>
                <c:pt idx="106">
                  <c:v>0.38766</c:v>
                </c:pt>
                <c:pt idx="107">
                  <c:v>0.38769999999999999</c:v>
                </c:pt>
                <c:pt idx="108">
                  <c:v>0.38772000000000001</c:v>
                </c:pt>
                <c:pt idx="109">
                  <c:v>0.38775999999999999</c:v>
                </c:pt>
                <c:pt idx="110">
                  <c:v>0.38779999999999998</c:v>
                </c:pt>
                <c:pt idx="111">
                  <c:v>0.38779999999999998</c:v>
                </c:pt>
                <c:pt idx="112">
                  <c:v>0.38785999999999998</c:v>
                </c:pt>
                <c:pt idx="113">
                  <c:v>0.38785999999999998</c:v>
                </c:pt>
                <c:pt idx="114">
                  <c:v>0.38788</c:v>
                </c:pt>
                <c:pt idx="115">
                  <c:v>0.38790000000000002</c:v>
                </c:pt>
                <c:pt idx="116">
                  <c:v>0.38794000000000001</c:v>
                </c:pt>
                <c:pt idx="117">
                  <c:v>0.38796000000000003</c:v>
                </c:pt>
                <c:pt idx="118">
                  <c:v>0.38794000000000001</c:v>
                </c:pt>
                <c:pt idx="119">
                  <c:v>0.38797999999999999</c:v>
                </c:pt>
                <c:pt idx="120">
                  <c:v>0.38800000000000001</c:v>
                </c:pt>
                <c:pt idx="121">
                  <c:v>0.38800000000000001</c:v>
                </c:pt>
                <c:pt idx="122">
                  <c:v>0.38801999999999998</c:v>
                </c:pt>
                <c:pt idx="123">
                  <c:v>0.38801999999999998</c:v>
                </c:pt>
                <c:pt idx="124">
                  <c:v>0.38801999999999998</c:v>
                </c:pt>
                <c:pt idx="125">
                  <c:v>0.38804</c:v>
                </c:pt>
                <c:pt idx="126">
                  <c:v>0.38806000000000002</c:v>
                </c:pt>
                <c:pt idx="127">
                  <c:v>0.38806000000000002</c:v>
                </c:pt>
                <c:pt idx="128">
                  <c:v>0.38804</c:v>
                </c:pt>
                <c:pt idx="129">
                  <c:v>0.38806000000000002</c:v>
                </c:pt>
                <c:pt idx="130">
                  <c:v>0.38807999999999998</c:v>
                </c:pt>
                <c:pt idx="131">
                  <c:v>0.38807999999999998</c:v>
                </c:pt>
                <c:pt idx="132">
                  <c:v>0.38807999999999998</c:v>
                </c:pt>
                <c:pt idx="133">
                  <c:v>0.38807999999999998</c:v>
                </c:pt>
                <c:pt idx="134">
                  <c:v>0.3881</c:v>
                </c:pt>
                <c:pt idx="135">
                  <c:v>0.3881</c:v>
                </c:pt>
                <c:pt idx="136">
                  <c:v>0.3881</c:v>
                </c:pt>
                <c:pt idx="137">
                  <c:v>0.3881</c:v>
                </c:pt>
                <c:pt idx="138">
                  <c:v>0.38812000000000002</c:v>
                </c:pt>
                <c:pt idx="139">
                  <c:v>0.38812000000000002</c:v>
                </c:pt>
                <c:pt idx="140">
                  <c:v>0.38812000000000002</c:v>
                </c:pt>
                <c:pt idx="141">
                  <c:v>0.38812000000000002</c:v>
                </c:pt>
                <c:pt idx="142">
                  <c:v>0.38812000000000002</c:v>
                </c:pt>
                <c:pt idx="143">
                  <c:v>0.38812000000000002</c:v>
                </c:pt>
                <c:pt idx="144">
                  <c:v>0.3881</c:v>
                </c:pt>
                <c:pt idx="145">
                  <c:v>0.3881</c:v>
                </c:pt>
                <c:pt idx="146">
                  <c:v>0.38763999999999998</c:v>
                </c:pt>
                <c:pt idx="147">
                  <c:v>0.38762000000000002</c:v>
                </c:pt>
                <c:pt idx="148">
                  <c:v>0.38766</c:v>
                </c:pt>
                <c:pt idx="149">
                  <c:v>0.38763999999999998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D3-4915-8F48-6A58BFD77A79}"/>
            </c:ext>
          </c:extLst>
        </c:ser>
        <c:ser>
          <c:idx val="0"/>
          <c:order val="1"/>
          <c:tx>
            <c:v>Infectados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P50_40_25R1_R2!$AK$14:$AK$373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1.06E-3</c:v>
                </c:pt>
                <c:pt idx="8">
                  <c:v>1.34E-3</c:v>
                </c:pt>
                <c:pt idx="9">
                  <c:v>1.72E-3</c:v>
                </c:pt>
                <c:pt idx="10">
                  <c:v>2.2399999999999998E-3</c:v>
                </c:pt>
                <c:pt idx="11">
                  <c:v>2.8600000000000001E-3</c:v>
                </c:pt>
                <c:pt idx="12">
                  <c:v>3.64E-3</c:v>
                </c:pt>
                <c:pt idx="13">
                  <c:v>4.5799999999999999E-3</c:v>
                </c:pt>
                <c:pt idx="14">
                  <c:v>5.5999999999999999E-3</c:v>
                </c:pt>
                <c:pt idx="15">
                  <c:v>6.7600000000000004E-3</c:v>
                </c:pt>
                <c:pt idx="16">
                  <c:v>8.0000000000000002E-3</c:v>
                </c:pt>
                <c:pt idx="17">
                  <c:v>9.3799999999999994E-3</c:v>
                </c:pt>
                <c:pt idx="18">
                  <c:v>1.0840000000000001E-2</c:v>
                </c:pt>
                <c:pt idx="19">
                  <c:v>1.256E-2</c:v>
                </c:pt>
                <c:pt idx="20">
                  <c:v>1.4579999999999999E-2</c:v>
                </c:pt>
                <c:pt idx="21">
                  <c:v>1.6920000000000001E-2</c:v>
                </c:pt>
                <c:pt idx="22">
                  <c:v>1.968E-2</c:v>
                </c:pt>
                <c:pt idx="23">
                  <c:v>2.298E-2</c:v>
                </c:pt>
                <c:pt idx="24">
                  <c:v>2.682E-2</c:v>
                </c:pt>
                <c:pt idx="25">
                  <c:v>3.1220000000000001E-2</c:v>
                </c:pt>
                <c:pt idx="26">
                  <c:v>3.6299999999999999E-2</c:v>
                </c:pt>
                <c:pt idx="27">
                  <c:v>4.2180000000000002E-2</c:v>
                </c:pt>
                <c:pt idx="28">
                  <c:v>4.8840000000000001E-2</c:v>
                </c:pt>
                <c:pt idx="29">
                  <c:v>5.6259999999999998E-2</c:v>
                </c:pt>
                <c:pt idx="30">
                  <c:v>6.4560000000000006E-2</c:v>
                </c:pt>
                <c:pt idx="31">
                  <c:v>7.3700000000000002E-2</c:v>
                </c:pt>
                <c:pt idx="32">
                  <c:v>8.4040000000000004E-2</c:v>
                </c:pt>
                <c:pt idx="33">
                  <c:v>9.5079999999999998E-2</c:v>
                </c:pt>
                <c:pt idx="34">
                  <c:v>0.1071</c:v>
                </c:pt>
                <c:pt idx="35">
                  <c:v>0.1202</c:v>
                </c:pt>
                <c:pt idx="36">
                  <c:v>0.13411999999999999</c:v>
                </c:pt>
                <c:pt idx="37">
                  <c:v>0.14896000000000001</c:v>
                </c:pt>
                <c:pt idx="38">
                  <c:v>0.16467999999999999</c:v>
                </c:pt>
                <c:pt idx="39">
                  <c:v>0.18115999999999999</c:v>
                </c:pt>
                <c:pt idx="40">
                  <c:v>0.19067999999999999</c:v>
                </c:pt>
                <c:pt idx="41">
                  <c:v>0.20022000000000001</c:v>
                </c:pt>
                <c:pt idx="42">
                  <c:v>0.21</c:v>
                </c:pt>
                <c:pt idx="43">
                  <c:v>0.21956000000000001</c:v>
                </c:pt>
                <c:pt idx="44">
                  <c:v>0.22839999999999999</c:v>
                </c:pt>
                <c:pt idx="45">
                  <c:v>0.23652000000000001</c:v>
                </c:pt>
                <c:pt idx="46">
                  <c:v>0.24351999999999999</c:v>
                </c:pt>
                <c:pt idx="47">
                  <c:v>0.24958</c:v>
                </c:pt>
                <c:pt idx="48">
                  <c:v>0.2545</c:v>
                </c:pt>
                <c:pt idx="49">
                  <c:v>0.25846000000000002</c:v>
                </c:pt>
                <c:pt idx="50">
                  <c:v>0.26122000000000001</c:v>
                </c:pt>
                <c:pt idx="51">
                  <c:v>0.26288</c:v>
                </c:pt>
                <c:pt idx="52">
                  <c:v>0.26347999999999999</c:v>
                </c:pt>
                <c:pt idx="53">
                  <c:v>0.26294000000000001</c:v>
                </c:pt>
                <c:pt idx="54">
                  <c:v>0.26147999999999999</c:v>
                </c:pt>
                <c:pt idx="55">
                  <c:v>0.25897999999999999</c:v>
                </c:pt>
                <c:pt idx="56">
                  <c:v>0.25562000000000001</c:v>
                </c:pt>
                <c:pt idx="57">
                  <c:v>0.25135999999999997</c:v>
                </c:pt>
                <c:pt idx="58">
                  <c:v>0.24612000000000001</c:v>
                </c:pt>
                <c:pt idx="59">
                  <c:v>0.24007999999999999</c:v>
                </c:pt>
                <c:pt idx="60">
                  <c:v>0.23338</c:v>
                </c:pt>
                <c:pt idx="61">
                  <c:v>0.22592000000000001</c:v>
                </c:pt>
                <c:pt idx="62">
                  <c:v>0.21782000000000001</c:v>
                </c:pt>
                <c:pt idx="63">
                  <c:v>0.20935999999999999</c:v>
                </c:pt>
                <c:pt idx="64">
                  <c:v>0.20041999999999999</c:v>
                </c:pt>
                <c:pt idx="65">
                  <c:v>0.19006000000000001</c:v>
                </c:pt>
                <c:pt idx="66">
                  <c:v>0.17929999999999999</c:v>
                </c:pt>
                <c:pt idx="67">
                  <c:v>0.16830000000000001</c:v>
                </c:pt>
                <c:pt idx="68">
                  <c:v>0.15712000000000001</c:v>
                </c:pt>
                <c:pt idx="69">
                  <c:v>0.14616000000000001</c:v>
                </c:pt>
                <c:pt idx="70">
                  <c:v>0.13522000000000001</c:v>
                </c:pt>
                <c:pt idx="71">
                  <c:v>0.12681999999999999</c:v>
                </c:pt>
                <c:pt idx="72">
                  <c:v>0.11844</c:v>
                </c:pt>
                <c:pt idx="73">
                  <c:v>0.11004</c:v>
                </c:pt>
                <c:pt idx="74">
                  <c:v>0.10184</c:v>
                </c:pt>
                <c:pt idx="75">
                  <c:v>9.4E-2</c:v>
                </c:pt>
                <c:pt idx="76">
                  <c:v>8.6679999999999993E-2</c:v>
                </c:pt>
                <c:pt idx="77">
                  <c:v>0.08</c:v>
                </c:pt>
                <c:pt idx="78">
                  <c:v>7.3539999999999994E-2</c:v>
                </c:pt>
                <c:pt idx="79">
                  <c:v>6.7500000000000004E-2</c:v>
                </c:pt>
                <c:pt idx="80">
                  <c:v>6.2E-2</c:v>
                </c:pt>
                <c:pt idx="81">
                  <c:v>5.6919999999999998E-2</c:v>
                </c:pt>
                <c:pt idx="82">
                  <c:v>5.2139999999999999E-2</c:v>
                </c:pt>
                <c:pt idx="83">
                  <c:v>4.7780000000000003E-2</c:v>
                </c:pt>
                <c:pt idx="84">
                  <c:v>4.3659999999999997E-2</c:v>
                </c:pt>
                <c:pt idx="85">
                  <c:v>3.986E-2</c:v>
                </c:pt>
                <c:pt idx="86">
                  <c:v>3.6339999999999997E-2</c:v>
                </c:pt>
                <c:pt idx="87">
                  <c:v>3.3020000000000001E-2</c:v>
                </c:pt>
                <c:pt idx="88">
                  <c:v>2.9860000000000001E-2</c:v>
                </c:pt>
                <c:pt idx="89">
                  <c:v>2.7140000000000001E-2</c:v>
                </c:pt>
                <c:pt idx="90">
                  <c:v>2.4539999999999999E-2</c:v>
                </c:pt>
                <c:pt idx="91">
                  <c:v>2.214E-2</c:v>
                </c:pt>
                <c:pt idx="92">
                  <c:v>1.9900000000000001E-2</c:v>
                </c:pt>
                <c:pt idx="93">
                  <c:v>1.788E-2</c:v>
                </c:pt>
                <c:pt idx="94">
                  <c:v>1.6E-2</c:v>
                </c:pt>
                <c:pt idx="95">
                  <c:v>1.4279999999999999E-2</c:v>
                </c:pt>
                <c:pt idx="96">
                  <c:v>1.308E-2</c:v>
                </c:pt>
                <c:pt idx="97">
                  <c:v>1.196E-2</c:v>
                </c:pt>
                <c:pt idx="98">
                  <c:v>1.09E-2</c:v>
                </c:pt>
                <c:pt idx="99">
                  <c:v>9.9399999999999992E-3</c:v>
                </c:pt>
                <c:pt idx="100">
                  <c:v>9.0600000000000003E-3</c:v>
                </c:pt>
                <c:pt idx="101">
                  <c:v>8.2799999999999992E-3</c:v>
                </c:pt>
                <c:pt idx="102">
                  <c:v>7.5599999999999999E-3</c:v>
                </c:pt>
                <c:pt idx="103">
                  <c:v>6.8999999999999999E-3</c:v>
                </c:pt>
                <c:pt idx="104">
                  <c:v>6.3E-3</c:v>
                </c:pt>
                <c:pt idx="105">
                  <c:v>5.7600000000000004E-3</c:v>
                </c:pt>
                <c:pt idx="106">
                  <c:v>5.2599999999999999E-3</c:v>
                </c:pt>
                <c:pt idx="107">
                  <c:v>4.7999999999999996E-3</c:v>
                </c:pt>
                <c:pt idx="108">
                  <c:v>4.3800000000000002E-3</c:v>
                </c:pt>
                <c:pt idx="109">
                  <c:v>4.0000000000000001E-3</c:v>
                </c:pt>
                <c:pt idx="110">
                  <c:v>3.62E-3</c:v>
                </c:pt>
                <c:pt idx="111">
                  <c:v>3.3E-3</c:v>
                </c:pt>
                <c:pt idx="112">
                  <c:v>3.0000000000000001E-3</c:v>
                </c:pt>
                <c:pt idx="113">
                  <c:v>2.7399999999999998E-3</c:v>
                </c:pt>
                <c:pt idx="114">
                  <c:v>2.48E-3</c:v>
                </c:pt>
                <c:pt idx="115">
                  <c:v>2.2799999999999999E-3</c:v>
                </c:pt>
                <c:pt idx="116">
                  <c:v>2.0999999999999999E-3</c:v>
                </c:pt>
                <c:pt idx="117">
                  <c:v>1.92E-3</c:v>
                </c:pt>
                <c:pt idx="118">
                  <c:v>1.72E-3</c:v>
                </c:pt>
                <c:pt idx="119">
                  <c:v>1.58E-3</c:v>
                </c:pt>
                <c:pt idx="120">
                  <c:v>1.4400000000000001E-3</c:v>
                </c:pt>
                <c:pt idx="121">
                  <c:v>1.2999999999999999E-3</c:v>
                </c:pt>
                <c:pt idx="122">
                  <c:v>1.1800000000000001E-3</c:v>
                </c:pt>
                <c:pt idx="123">
                  <c:v>1.08E-3</c:v>
                </c:pt>
                <c:pt idx="124">
                  <c:v>9.7999999999999997E-4</c:v>
                </c:pt>
                <c:pt idx="125">
                  <c:v>8.9999999999999998E-4</c:v>
                </c:pt>
                <c:pt idx="126">
                  <c:v>8.4000000000000003E-4</c:v>
                </c:pt>
                <c:pt idx="127">
                  <c:v>7.6000000000000004E-4</c:v>
                </c:pt>
                <c:pt idx="128">
                  <c:v>6.8000000000000005E-4</c:v>
                </c:pt>
                <c:pt idx="129">
                  <c:v>6.4000000000000005E-4</c:v>
                </c:pt>
                <c:pt idx="130">
                  <c:v>5.8E-4</c:v>
                </c:pt>
                <c:pt idx="131">
                  <c:v>5.4000000000000001E-4</c:v>
                </c:pt>
                <c:pt idx="132">
                  <c:v>5.0000000000000001E-4</c:v>
                </c:pt>
                <c:pt idx="133">
                  <c:v>4.6000000000000001E-4</c:v>
                </c:pt>
                <c:pt idx="134">
                  <c:v>4.2000000000000002E-4</c:v>
                </c:pt>
                <c:pt idx="135">
                  <c:v>3.8000000000000002E-4</c:v>
                </c:pt>
                <c:pt idx="136">
                  <c:v>3.4000000000000002E-4</c:v>
                </c:pt>
                <c:pt idx="137">
                  <c:v>2.9999999999999997E-4</c:v>
                </c:pt>
                <c:pt idx="138">
                  <c:v>2.7999999999999998E-4</c:v>
                </c:pt>
                <c:pt idx="139">
                  <c:v>2.5999999999999998E-4</c:v>
                </c:pt>
                <c:pt idx="140">
                  <c:v>2.4000000000000001E-4</c:v>
                </c:pt>
                <c:pt idx="141">
                  <c:v>2.2000000000000001E-4</c:v>
                </c:pt>
                <c:pt idx="142">
                  <c:v>2.0000000000000001E-4</c:v>
                </c:pt>
                <c:pt idx="143">
                  <c:v>1.8000000000000001E-4</c:v>
                </c:pt>
                <c:pt idx="144">
                  <c:v>1.6000000000000001E-4</c:v>
                </c:pt>
                <c:pt idx="145">
                  <c:v>1.3999999999999999E-4</c:v>
                </c:pt>
                <c:pt idx="146">
                  <c:v>1.3999999999999999E-4</c:v>
                </c:pt>
                <c:pt idx="147">
                  <c:v>1.2E-4</c:v>
                </c:pt>
                <c:pt idx="148">
                  <c:v>1.2E-4</c:v>
                </c:pt>
                <c:pt idx="149">
                  <c:v>1E-4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D3-4915-8F48-6A58BFD77A79}"/>
            </c:ext>
          </c:extLst>
        </c:ser>
        <c:ser>
          <c:idx val="2"/>
          <c:order val="2"/>
          <c:tx>
            <c:v>Enfermos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P50_40_25R1_R2!$AN$14:$AN$373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1E-4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3.8000000000000002E-4</c:v>
                </c:pt>
                <c:pt idx="14">
                  <c:v>5.5999999999999995E-4</c:v>
                </c:pt>
                <c:pt idx="15">
                  <c:v>7.2000000000000005E-4</c:v>
                </c:pt>
                <c:pt idx="16">
                  <c:v>8.8000000000000003E-4</c:v>
                </c:pt>
                <c:pt idx="17">
                  <c:v>1.1199999999999999E-3</c:v>
                </c:pt>
                <c:pt idx="18">
                  <c:v>1.4E-3</c:v>
                </c:pt>
                <c:pt idx="19">
                  <c:v>1.7799999999999999E-3</c:v>
                </c:pt>
                <c:pt idx="20">
                  <c:v>2.2399999999999998E-3</c:v>
                </c:pt>
                <c:pt idx="21">
                  <c:v>2.7399999999999998E-3</c:v>
                </c:pt>
                <c:pt idx="22">
                  <c:v>3.32E-3</c:v>
                </c:pt>
                <c:pt idx="23">
                  <c:v>4.0000000000000001E-3</c:v>
                </c:pt>
                <c:pt idx="24">
                  <c:v>4.7400000000000003E-3</c:v>
                </c:pt>
                <c:pt idx="25">
                  <c:v>5.5999999999999999E-3</c:v>
                </c:pt>
                <c:pt idx="26">
                  <c:v>6.6400000000000001E-3</c:v>
                </c:pt>
                <c:pt idx="27">
                  <c:v>7.8600000000000007E-3</c:v>
                </c:pt>
                <c:pt idx="28">
                  <c:v>9.3399999999999993E-3</c:v>
                </c:pt>
                <c:pt idx="29">
                  <c:v>1.108E-2</c:v>
                </c:pt>
                <c:pt idx="30">
                  <c:v>1.306E-2</c:v>
                </c:pt>
                <c:pt idx="31">
                  <c:v>1.5259999999999999E-2</c:v>
                </c:pt>
                <c:pt idx="32">
                  <c:v>1.7739999999999999E-2</c:v>
                </c:pt>
                <c:pt idx="33">
                  <c:v>2.044E-2</c:v>
                </c:pt>
                <c:pt idx="34">
                  <c:v>2.3460000000000002E-2</c:v>
                </c:pt>
                <c:pt idx="35">
                  <c:v>2.6759999999999999E-2</c:v>
                </c:pt>
                <c:pt idx="36">
                  <c:v>3.024E-2</c:v>
                </c:pt>
                <c:pt idx="37">
                  <c:v>3.4040000000000001E-2</c:v>
                </c:pt>
                <c:pt idx="38">
                  <c:v>3.8120000000000001E-2</c:v>
                </c:pt>
                <c:pt idx="39">
                  <c:v>4.2619999999999998E-2</c:v>
                </c:pt>
                <c:pt idx="40">
                  <c:v>4.7300000000000002E-2</c:v>
                </c:pt>
                <c:pt idx="41">
                  <c:v>5.2240000000000002E-2</c:v>
                </c:pt>
                <c:pt idx="42">
                  <c:v>5.7700000000000001E-2</c:v>
                </c:pt>
                <c:pt idx="43">
                  <c:v>6.3500000000000001E-2</c:v>
                </c:pt>
                <c:pt idx="44">
                  <c:v>6.9540000000000005E-2</c:v>
                </c:pt>
                <c:pt idx="45">
                  <c:v>7.5880000000000003E-2</c:v>
                </c:pt>
                <c:pt idx="46">
                  <c:v>8.2500000000000004E-2</c:v>
                </c:pt>
                <c:pt idx="47">
                  <c:v>8.6120000000000002E-2</c:v>
                </c:pt>
                <c:pt idx="48">
                  <c:v>8.9639999999999997E-2</c:v>
                </c:pt>
                <c:pt idx="49">
                  <c:v>9.3380000000000005E-2</c:v>
                </c:pt>
                <c:pt idx="50">
                  <c:v>9.6759999999999999E-2</c:v>
                </c:pt>
                <c:pt idx="51">
                  <c:v>9.9739999999999995E-2</c:v>
                </c:pt>
                <c:pt idx="52">
                  <c:v>0.10228</c:v>
                </c:pt>
                <c:pt idx="53">
                  <c:v>0.10428</c:v>
                </c:pt>
                <c:pt idx="54">
                  <c:v>0.10588</c:v>
                </c:pt>
                <c:pt idx="55">
                  <c:v>0.10675999999999999</c:v>
                </c:pt>
                <c:pt idx="56">
                  <c:v>0.1072</c:v>
                </c:pt>
                <c:pt idx="57">
                  <c:v>0.10707999999999999</c:v>
                </c:pt>
                <c:pt idx="58">
                  <c:v>0.10638</c:v>
                </c:pt>
                <c:pt idx="59">
                  <c:v>0.10521999999999999</c:v>
                </c:pt>
                <c:pt idx="60">
                  <c:v>0.1036</c:v>
                </c:pt>
                <c:pt idx="61">
                  <c:v>0.1016</c:v>
                </c:pt>
                <c:pt idx="62">
                  <c:v>9.9180000000000004E-2</c:v>
                </c:pt>
                <c:pt idx="63">
                  <c:v>9.6560000000000007E-2</c:v>
                </c:pt>
                <c:pt idx="64">
                  <c:v>9.3659999999999993E-2</c:v>
                </c:pt>
                <c:pt idx="65">
                  <c:v>9.0480000000000005E-2</c:v>
                </c:pt>
                <c:pt idx="66">
                  <c:v>8.6840000000000001E-2</c:v>
                </c:pt>
                <c:pt idx="67">
                  <c:v>8.3000000000000004E-2</c:v>
                </c:pt>
                <c:pt idx="68">
                  <c:v>7.9020000000000007E-2</c:v>
                </c:pt>
                <c:pt idx="69">
                  <c:v>7.5120000000000006E-2</c:v>
                </c:pt>
                <c:pt idx="70">
                  <c:v>7.1080000000000004E-2</c:v>
                </c:pt>
                <c:pt idx="71">
                  <c:v>6.7900000000000002E-2</c:v>
                </c:pt>
                <c:pt idx="72">
                  <c:v>6.4100000000000004E-2</c:v>
                </c:pt>
                <c:pt idx="73">
                  <c:v>6.0100000000000001E-2</c:v>
                </c:pt>
                <c:pt idx="74">
                  <c:v>5.6140000000000002E-2</c:v>
                </c:pt>
                <c:pt idx="75">
                  <c:v>5.2220000000000003E-2</c:v>
                </c:pt>
                <c:pt idx="76">
                  <c:v>4.8559999999999999E-2</c:v>
                </c:pt>
                <c:pt idx="77">
                  <c:v>4.514E-2</c:v>
                </c:pt>
                <c:pt idx="78">
                  <c:v>4.172E-2</c:v>
                </c:pt>
                <c:pt idx="79">
                  <c:v>3.8539999999999998E-2</c:v>
                </c:pt>
                <c:pt idx="80">
                  <c:v>3.5520000000000003E-2</c:v>
                </c:pt>
                <c:pt idx="81">
                  <c:v>3.2680000000000001E-2</c:v>
                </c:pt>
                <c:pt idx="82">
                  <c:v>2.998E-2</c:v>
                </c:pt>
                <c:pt idx="83">
                  <c:v>2.7459999999999998E-2</c:v>
                </c:pt>
                <c:pt idx="84">
                  <c:v>2.5080000000000002E-2</c:v>
                </c:pt>
                <c:pt idx="85">
                  <c:v>2.2839999999999999E-2</c:v>
                </c:pt>
                <c:pt idx="86">
                  <c:v>2.0760000000000001E-2</c:v>
                </c:pt>
                <c:pt idx="87">
                  <c:v>1.8720000000000001E-2</c:v>
                </c:pt>
                <c:pt idx="88">
                  <c:v>1.686E-2</c:v>
                </c:pt>
                <c:pt idx="89">
                  <c:v>1.52E-2</c:v>
                </c:pt>
                <c:pt idx="90">
                  <c:v>1.372E-2</c:v>
                </c:pt>
                <c:pt idx="91">
                  <c:v>1.2279999999999999E-2</c:v>
                </c:pt>
                <c:pt idx="92">
                  <c:v>1.094E-2</c:v>
                </c:pt>
                <c:pt idx="93">
                  <c:v>9.7800000000000005E-3</c:v>
                </c:pt>
                <c:pt idx="94">
                  <c:v>8.7200000000000003E-3</c:v>
                </c:pt>
                <c:pt idx="95">
                  <c:v>7.7200000000000003E-3</c:v>
                </c:pt>
                <c:pt idx="96">
                  <c:v>7.0600000000000003E-3</c:v>
                </c:pt>
                <c:pt idx="97">
                  <c:v>6.4200000000000004E-3</c:v>
                </c:pt>
                <c:pt idx="98">
                  <c:v>5.8399999999999997E-3</c:v>
                </c:pt>
                <c:pt idx="99">
                  <c:v>5.3400000000000001E-3</c:v>
                </c:pt>
                <c:pt idx="100">
                  <c:v>4.8599999999999997E-3</c:v>
                </c:pt>
                <c:pt idx="101">
                  <c:v>4.4200000000000003E-3</c:v>
                </c:pt>
                <c:pt idx="102">
                  <c:v>4.0200000000000001E-3</c:v>
                </c:pt>
                <c:pt idx="103">
                  <c:v>3.6600000000000001E-3</c:v>
                </c:pt>
                <c:pt idx="104">
                  <c:v>3.3400000000000001E-3</c:v>
                </c:pt>
                <c:pt idx="105">
                  <c:v>3.0599999999999998E-3</c:v>
                </c:pt>
                <c:pt idx="106">
                  <c:v>2.7799999999999999E-3</c:v>
                </c:pt>
                <c:pt idx="107">
                  <c:v>2.5400000000000002E-3</c:v>
                </c:pt>
                <c:pt idx="108">
                  <c:v>2.3E-3</c:v>
                </c:pt>
                <c:pt idx="109">
                  <c:v>2.0799999999999998E-3</c:v>
                </c:pt>
                <c:pt idx="110">
                  <c:v>1.8799999999999999E-3</c:v>
                </c:pt>
                <c:pt idx="111">
                  <c:v>1.72E-3</c:v>
                </c:pt>
                <c:pt idx="112">
                  <c:v>1.58E-3</c:v>
                </c:pt>
                <c:pt idx="113">
                  <c:v>1.4400000000000001E-3</c:v>
                </c:pt>
                <c:pt idx="114">
                  <c:v>1.2999999999999999E-3</c:v>
                </c:pt>
                <c:pt idx="115">
                  <c:v>1.1800000000000001E-3</c:v>
                </c:pt>
                <c:pt idx="116">
                  <c:v>1.1000000000000001E-3</c:v>
                </c:pt>
                <c:pt idx="117">
                  <c:v>1E-3</c:v>
                </c:pt>
                <c:pt idx="118">
                  <c:v>8.9999999999999998E-4</c:v>
                </c:pt>
                <c:pt idx="119">
                  <c:v>8.1999999999999998E-4</c:v>
                </c:pt>
                <c:pt idx="120">
                  <c:v>7.3999999999999999E-4</c:v>
                </c:pt>
                <c:pt idx="121">
                  <c:v>6.6E-4</c:v>
                </c:pt>
                <c:pt idx="122">
                  <c:v>5.9999999999999995E-4</c:v>
                </c:pt>
                <c:pt idx="123">
                  <c:v>5.4000000000000001E-4</c:v>
                </c:pt>
                <c:pt idx="124">
                  <c:v>5.0000000000000001E-4</c:v>
                </c:pt>
                <c:pt idx="125">
                  <c:v>4.4000000000000002E-4</c:v>
                </c:pt>
                <c:pt idx="126">
                  <c:v>4.2000000000000002E-4</c:v>
                </c:pt>
                <c:pt idx="127">
                  <c:v>3.6000000000000002E-4</c:v>
                </c:pt>
                <c:pt idx="128">
                  <c:v>3.4000000000000002E-4</c:v>
                </c:pt>
                <c:pt idx="129">
                  <c:v>2.9999999999999997E-4</c:v>
                </c:pt>
                <c:pt idx="130">
                  <c:v>2.7999999999999998E-4</c:v>
                </c:pt>
                <c:pt idx="131">
                  <c:v>2.5999999999999998E-4</c:v>
                </c:pt>
                <c:pt idx="132">
                  <c:v>2.4000000000000001E-4</c:v>
                </c:pt>
                <c:pt idx="133">
                  <c:v>2.2000000000000001E-4</c:v>
                </c:pt>
                <c:pt idx="134">
                  <c:v>1.8000000000000001E-4</c:v>
                </c:pt>
                <c:pt idx="135">
                  <c:v>1.6000000000000001E-4</c:v>
                </c:pt>
                <c:pt idx="136">
                  <c:v>1.3999999999999999E-4</c:v>
                </c:pt>
                <c:pt idx="137">
                  <c:v>1.3999999999999999E-4</c:v>
                </c:pt>
                <c:pt idx="138">
                  <c:v>1.2E-4</c:v>
                </c:pt>
                <c:pt idx="139">
                  <c:v>1.2E-4</c:v>
                </c:pt>
                <c:pt idx="140">
                  <c:v>1E-4</c:v>
                </c:pt>
                <c:pt idx="141">
                  <c:v>1E-4</c:v>
                </c:pt>
                <c:pt idx="142">
                  <c:v>8.0000000000000007E-5</c:v>
                </c:pt>
                <c:pt idx="143">
                  <c:v>8.0000000000000007E-5</c:v>
                </c:pt>
                <c:pt idx="144">
                  <c:v>8.0000000000000007E-5</c:v>
                </c:pt>
                <c:pt idx="145">
                  <c:v>6.0000000000000002E-5</c:v>
                </c:pt>
                <c:pt idx="146">
                  <c:v>6.0000000000000002E-5</c:v>
                </c:pt>
                <c:pt idx="147">
                  <c:v>6.0000000000000002E-5</c:v>
                </c:pt>
                <c:pt idx="148">
                  <c:v>6.0000000000000002E-5</c:v>
                </c:pt>
                <c:pt idx="149">
                  <c:v>4.0000000000000003E-5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ED3-4915-8F48-6A58BFD77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P50_40_25R1_R2!$AI$14:$AI$373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6.9541029207232264E-4</c:v>
                </c:pt>
                <c:pt idx="29">
                  <c:v>6.1236987140232701E-4</c:v>
                </c:pt>
                <c:pt idx="30">
                  <c:v>1.0810810810810811E-3</c:v>
                </c:pt>
                <c:pt idx="31">
                  <c:v>9.6015362457993274E-4</c:v>
                </c:pt>
                <c:pt idx="32">
                  <c:v>1.2798634812286689E-3</c:v>
                </c:pt>
                <c:pt idx="33">
                  <c:v>1.5284677111196026E-3</c:v>
                </c:pt>
                <c:pt idx="34">
                  <c:v>1.3750429700928155E-3</c:v>
                </c:pt>
                <c:pt idx="35">
                  <c:v>1.5470297029702971E-3</c:v>
                </c:pt>
                <c:pt idx="36">
                  <c:v>1.9547612398771292E-3</c:v>
                </c:pt>
                <c:pt idx="37">
                  <c:v>2.0268558398783888E-3</c:v>
                </c:pt>
                <c:pt idx="38">
                  <c:v>2.3046784973496199E-3</c:v>
                </c:pt>
                <c:pt idx="39">
                  <c:v>2.5225982762245112E-3</c:v>
                </c:pt>
                <c:pt idx="40">
                  <c:v>2.5814138204924542E-3</c:v>
                </c:pt>
                <c:pt idx="41">
                  <c:v>3.0086498683715682E-3</c:v>
                </c:pt>
                <c:pt idx="42">
                  <c:v>3.202846975088968E-3</c:v>
                </c:pt>
                <c:pt idx="43">
                  <c:v>3.7162162162162164E-3</c:v>
                </c:pt>
                <c:pt idx="44">
                  <c:v>4.1854475209272372E-3</c:v>
                </c:pt>
                <c:pt idx="45">
                  <c:v>4.6182266009852221E-3</c:v>
                </c:pt>
                <c:pt idx="46">
                  <c:v>5.0266114725014783E-3</c:v>
                </c:pt>
                <c:pt idx="47">
                  <c:v>5.832977663963579E-3</c:v>
                </c:pt>
                <c:pt idx="48">
                  <c:v>6.5997525092809017E-3</c:v>
                </c:pt>
                <c:pt idx="49">
                  <c:v>7.3264952710803254E-3</c:v>
                </c:pt>
                <c:pt idx="50">
                  <c:v>8.0248511519544399E-3</c:v>
                </c:pt>
                <c:pt idx="51">
                  <c:v>8.8239001638724321E-3</c:v>
                </c:pt>
                <c:pt idx="52">
                  <c:v>9.8425196850393699E-3</c:v>
                </c:pt>
                <c:pt idx="53">
                  <c:v>1.0834236186348862E-2</c:v>
                </c:pt>
                <c:pt idx="54">
                  <c:v>1.190616527171991E-2</c:v>
                </c:pt>
                <c:pt idx="55">
                  <c:v>1.3069627573444367E-2</c:v>
                </c:pt>
                <c:pt idx="56">
                  <c:v>1.4314928425357873E-2</c:v>
                </c:pt>
                <c:pt idx="57">
                  <c:v>1.564245810055866E-2</c:v>
                </c:pt>
                <c:pt idx="58">
                  <c:v>1.716549295774648E-2</c:v>
                </c:pt>
                <c:pt idx="59">
                  <c:v>1.8558714998914694E-2</c:v>
                </c:pt>
                <c:pt idx="60">
                  <c:v>2.0137103684661525E-2</c:v>
                </c:pt>
                <c:pt idx="61">
                  <c:v>2.17989417989418E-2</c:v>
                </c:pt>
                <c:pt idx="62">
                  <c:v>2.3637694801798975E-2</c:v>
                </c:pt>
                <c:pt idx="63">
                  <c:v>2.5349198137609934E-2</c:v>
                </c:pt>
                <c:pt idx="64">
                  <c:v>2.7040868585475775E-2</c:v>
                </c:pt>
                <c:pt idx="65">
                  <c:v>2.9019448121372568E-2</c:v>
                </c:pt>
                <c:pt idx="66">
                  <c:v>3.0993618960802188E-2</c:v>
                </c:pt>
                <c:pt idx="67">
                  <c:v>3.2960387057756273E-2</c:v>
                </c:pt>
                <c:pt idx="68">
                  <c:v>3.5126455238859898E-2</c:v>
                </c:pt>
                <c:pt idx="69">
                  <c:v>3.7181409295352325E-2</c:v>
                </c:pt>
                <c:pt idx="70">
                  <c:v>3.9338711283736678E-2</c:v>
                </c:pt>
                <c:pt idx="71">
                  <c:v>4.1191066997518608E-2</c:v>
                </c:pt>
                <c:pt idx="72">
                  <c:v>4.3151227236737928E-2</c:v>
                </c:pt>
                <c:pt idx="73">
                  <c:v>4.491609081934847E-2</c:v>
                </c:pt>
                <c:pt idx="74">
                  <c:v>4.6868846002363136E-2</c:v>
                </c:pt>
                <c:pt idx="75">
                  <c:v>4.8718200569688633E-2</c:v>
                </c:pt>
                <c:pt idx="76">
                  <c:v>5.0578317976867279E-2</c:v>
                </c:pt>
                <c:pt idx="77">
                  <c:v>5.234321494961354E-2</c:v>
                </c:pt>
                <c:pt idx="78">
                  <c:v>5.419921875E-2</c:v>
                </c:pt>
                <c:pt idx="79">
                  <c:v>5.577766942954656E-2</c:v>
                </c:pt>
                <c:pt idx="80">
                  <c:v>5.7362680171406312E-2</c:v>
                </c:pt>
                <c:pt idx="81">
                  <c:v>5.8937949815211048E-2</c:v>
                </c:pt>
                <c:pt idx="82">
                  <c:v>6.0423547697687971E-2</c:v>
                </c:pt>
                <c:pt idx="83">
                  <c:v>6.1996701270980885E-2</c:v>
                </c:pt>
                <c:pt idx="84">
                  <c:v>6.329972857696782E-2</c:v>
                </c:pt>
                <c:pt idx="85">
                  <c:v>6.4606741573033713E-2</c:v>
                </c:pt>
                <c:pt idx="86">
                  <c:v>6.5518242523952386E-2</c:v>
                </c:pt>
                <c:pt idx="87">
                  <c:v>6.67246881346098E-2</c:v>
                </c:pt>
                <c:pt idx="88">
                  <c:v>6.7942398762926445E-2</c:v>
                </c:pt>
                <c:pt idx="89">
                  <c:v>6.8868926881097262E-2</c:v>
                </c:pt>
                <c:pt idx="90">
                  <c:v>6.9691119691119685E-2</c:v>
                </c:pt>
                <c:pt idx="91">
                  <c:v>7.042932947419199E-2</c:v>
                </c:pt>
                <c:pt idx="92">
                  <c:v>7.1263259402121498E-2</c:v>
                </c:pt>
                <c:pt idx="93">
                  <c:v>7.1814150761519188E-2</c:v>
                </c:pt>
                <c:pt idx="94">
                  <c:v>7.2357645245206673E-2</c:v>
                </c:pt>
                <c:pt idx="95">
                  <c:v>7.291465998844153E-2</c:v>
                </c:pt>
                <c:pt idx="96">
                  <c:v>7.3278767453057295E-2</c:v>
                </c:pt>
                <c:pt idx="97">
                  <c:v>7.3649754500818329E-2</c:v>
                </c:pt>
                <c:pt idx="98">
                  <c:v>7.3917228103946103E-2</c:v>
                </c:pt>
                <c:pt idx="99">
                  <c:v>7.4198825907034929E-2</c:v>
                </c:pt>
                <c:pt idx="100">
                  <c:v>7.4466038098903217E-2</c:v>
                </c:pt>
                <c:pt idx="101">
                  <c:v>7.474028472489419E-2</c:v>
                </c:pt>
                <c:pt idx="102">
                  <c:v>7.5014425851125222E-2</c:v>
                </c:pt>
                <c:pt idx="103">
                  <c:v>7.518507835785021E-2</c:v>
                </c:pt>
                <c:pt idx="104">
                  <c:v>7.5362876093434589E-2</c:v>
                </c:pt>
                <c:pt idx="105">
                  <c:v>7.545174932718185E-2</c:v>
                </c:pt>
                <c:pt idx="106">
                  <c:v>7.5629444551220448E-2</c:v>
                </c:pt>
                <c:pt idx="107">
                  <c:v>7.5725542955986935E-2</c:v>
                </c:pt>
                <c:pt idx="108">
                  <c:v>7.5814355722110122E-2</c:v>
                </c:pt>
                <c:pt idx="109">
                  <c:v>7.5999231360491928E-2</c:v>
                </c:pt>
                <c:pt idx="110">
                  <c:v>7.6095311299000767E-2</c:v>
                </c:pt>
                <c:pt idx="111">
                  <c:v>7.6184071476606788E-2</c:v>
                </c:pt>
                <c:pt idx="112">
                  <c:v>7.6368876080691636E-2</c:v>
                </c:pt>
                <c:pt idx="113">
                  <c:v>7.6368876080691636E-2</c:v>
                </c:pt>
                <c:pt idx="114">
                  <c:v>7.6457592930554222E-2</c:v>
                </c:pt>
                <c:pt idx="115">
                  <c:v>7.6457592930554222E-2</c:v>
                </c:pt>
                <c:pt idx="116">
                  <c:v>7.6546292739147134E-2</c:v>
                </c:pt>
                <c:pt idx="117">
                  <c:v>7.6634975511380002E-2</c:v>
                </c:pt>
                <c:pt idx="118">
                  <c:v>7.6642335766423361E-2</c:v>
                </c:pt>
                <c:pt idx="119">
                  <c:v>7.6731009315278972E-2</c:v>
                </c:pt>
                <c:pt idx="120">
                  <c:v>7.6723641252160552E-2</c:v>
                </c:pt>
                <c:pt idx="121">
                  <c:v>7.6731009315278972E-2</c:v>
                </c:pt>
                <c:pt idx="122">
                  <c:v>7.6812289966394623E-2</c:v>
                </c:pt>
                <c:pt idx="123">
                  <c:v>7.6819665834453627E-2</c:v>
                </c:pt>
                <c:pt idx="124">
                  <c:v>7.6819665834453627E-2</c:v>
                </c:pt>
                <c:pt idx="125">
                  <c:v>7.6900921658986168E-2</c:v>
                </c:pt>
                <c:pt idx="126">
                  <c:v>7.6900921658986168E-2</c:v>
                </c:pt>
                <c:pt idx="127">
                  <c:v>7.6908305328852622E-2</c:v>
                </c:pt>
                <c:pt idx="128">
                  <c:v>7.6908305328852622E-2</c:v>
                </c:pt>
                <c:pt idx="129">
                  <c:v>7.6908305328852622E-2</c:v>
                </c:pt>
                <c:pt idx="130">
                  <c:v>7.6996927803379411E-2</c:v>
                </c:pt>
                <c:pt idx="131">
                  <c:v>7.6996927803379411E-2</c:v>
                </c:pt>
                <c:pt idx="132">
                  <c:v>7.6996927803379411E-2</c:v>
                </c:pt>
                <c:pt idx="133">
                  <c:v>7.6996927803379411E-2</c:v>
                </c:pt>
                <c:pt idx="134">
                  <c:v>7.6996927803379411E-2</c:v>
                </c:pt>
                <c:pt idx="135">
                  <c:v>7.6996927803379411E-2</c:v>
                </c:pt>
                <c:pt idx="136">
                  <c:v>7.6996927803379411E-2</c:v>
                </c:pt>
                <c:pt idx="137">
                  <c:v>7.7085533262935588E-2</c:v>
                </c:pt>
                <c:pt idx="138">
                  <c:v>7.7085533262935588E-2</c:v>
                </c:pt>
                <c:pt idx="139">
                  <c:v>7.7092933947772654E-2</c:v>
                </c:pt>
                <c:pt idx="140">
                  <c:v>7.7085533262935588E-2</c:v>
                </c:pt>
                <c:pt idx="141">
                  <c:v>7.7092933947772654E-2</c:v>
                </c:pt>
                <c:pt idx="142">
                  <c:v>7.7085533262935588E-2</c:v>
                </c:pt>
                <c:pt idx="143">
                  <c:v>7.7092933947772654E-2</c:v>
                </c:pt>
                <c:pt idx="144">
                  <c:v>7.7085533262935588E-2</c:v>
                </c:pt>
                <c:pt idx="145">
                  <c:v>7.7085533262935588E-2</c:v>
                </c:pt>
                <c:pt idx="146">
                  <c:v>7.6997020090358553E-2</c:v>
                </c:pt>
                <c:pt idx="147">
                  <c:v>7.6997020090358553E-2</c:v>
                </c:pt>
                <c:pt idx="148">
                  <c:v>7.7085736255286433E-2</c:v>
                </c:pt>
                <c:pt idx="149">
                  <c:v>7.7078327727054308E-2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07-4D31-A9D5-48548D2CC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 total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P50_40_25R1_R2!$M$14:$M$330</c:f>
              <c:numCache>
                <c:formatCode>0.0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0.18</c:v>
                </c:pt>
                <c:pt idx="8">
                  <c:v>0.18</c:v>
                </c:pt>
                <c:pt idx="9">
                  <c:v>0.39</c:v>
                </c:pt>
                <c:pt idx="10">
                  <c:v>0.54</c:v>
                </c:pt>
                <c:pt idx="11">
                  <c:v>0.54</c:v>
                </c:pt>
                <c:pt idx="12">
                  <c:v>0.54</c:v>
                </c:pt>
                <c:pt idx="13">
                  <c:v>0.79</c:v>
                </c:pt>
                <c:pt idx="14">
                  <c:v>1.59</c:v>
                </c:pt>
                <c:pt idx="15">
                  <c:v>2.15</c:v>
                </c:pt>
                <c:pt idx="16">
                  <c:v>2.57</c:v>
                </c:pt>
                <c:pt idx="17">
                  <c:v>2.73</c:v>
                </c:pt>
                <c:pt idx="18">
                  <c:v>2.57</c:v>
                </c:pt>
                <c:pt idx="19">
                  <c:v>2.8</c:v>
                </c:pt>
                <c:pt idx="20">
                  <c:v>3.02</c:v>
                </c:pt>
                <c:pt idx="21">
                  <c:v>3.11</c:v>
                </c:pt>
                <c:pt idx="22">
                  <c:v>3.26</c:v>
                </c:pt>
                <c:pt idx="23">
                  <c:v>3.19</c:v>
                </c:pt>
                <c:pt idx="24">
                  <c:v>2.95</c:v>
                </c:pt>
                <c:pt idx="25">
                  <c:v>2.96</c:v>
                </c:pt>
                <c:pt idx="26">
                  <c:v>3.05</c:v>
                </c:pt>
                <c:pt idx="27">
                  <c:v>2.85</c:v>
                </c:pt>
                <c:pt idx="28">
                  <c:v>2.75</c:v>
                </c:pt>
                <c:pt idx="29">
                  <c:v>2.62</c:v>
                </c:pt>
                <c:pt idx="30">
                  <c:v>2.52</c:v>
                </c:pt>
                <c:pt idx="31">
                  <c:v>2.63</c:v>
                </c:pt>
                <c:pt idx="32">
                  <c:v>2.57</c:v>
                </c:pt>
                <c:pt idx="33">
                  <c:v>2.59</c:v>
                </c:pt>
                <c:pt idx="34">
                  <c:v>2.57</c:v>
                </c:pt>
                <c:pt idx="35">
                  <c:v>2.54</c:v>
                </c:pt>
                <c:pt idx="36">
                  <c:v>2.5099999999999998</c:v>
                </c:pt>
                <c:pt idx="37">
                  <c:v>2.46</c:v>
                </c:pt>
                <c:pt idx="38">
                  <c:v>2.44</c:v>
                </c:pt>
                <c:pt idx="39">
                  <c:v>2.4</c:v>
                </c:pt>
                <c:pt idx="40">
                  <c:v>2.38</c:v>
                </c:pt>
                <c:pt idx="41">
                  <c:v>2.37</c:v>
                </c:pt>
                <c:pt idx="42">
                  <c:v>2.34</c:v>
                </c:pt>
                <c:pt idx="43">
                  <c:v>2.29</c:v>
                </c:pt>
                <c:pt idx="44">
                  <c:v>2.2599999999999998</c:v>
                </c:pt>
                <c:pt idx="45">
                  <c:v>2.2200000000000002</c:v>
                </c:pt>
                <c:pt idx="46">
                  <c:v>2.1800000000000002</c:v>
                </c:pt>
                <c:pt idx="47">
                  <c:v>2.13</c:v>
                </c:pt>
                <c:pt idx="48">
                  <c:v>2.1</c:v>
                </c:pt>
                <c:pt idx="49">
                  <c:v>2.0699999999999998</c:v>
                </c:pt>
                <c:pt idx="50">
                  <c:v>2.0299999999999998</c:v>
                </c:pt>
                <c:pt idx="51">
                  <c:v>2</c:v>
                </c:pt>
                <c:pt idx="52">
                  <c:v>1.97</c:v>
                </c:pt>
                <c:pt idx="53">
                  <c:v>1.93</c:v>
                </c:pt>
                <c:pt idx="54">
                  <c:v>1.9</c:v>
                </c:pt>
                <c:pt idx="55">
                  <c:v>1.86</c:v>
                </c:pt>
                <c:pt idx="56">
                  <c:v>1.83</c:v>
                </c:pt>
                <c:pt idx="57">
                  <c:v>1.79</c:v>
                </c:pt>
                <c:pt idx="58">
                  <c:v>1.76</c:v>
                </c:pt>
                <c:pt idx="59">
                  <c:v>1.72</c:v>
                </c:pt>
                <c:pt idx="60">
                  <c:v>1.69</c:v>
                </c:pt>
                <c:pt idx="61">
                  <c:v>1.65</c:v>
                </c:pt>
                <c:pt idx="62">
                  <c:v>1.62</c:v>
                </c:pt>
                <c:pt idx="63">
                  <c:v>1.59</c:v>
                </c:pt>
                <c:pt idx="64">
                  <c:v>1.56</c:v>
                </c:pt>
                <c:pt idx="65">
                  <c:v>1.53</c:v>
                </c:pt>
                <c:pt idx="66">
                  <c:v>1.49</c:v>
                </c:pt>
                <c:pt idx="67">
                  <c:v>1.45</c:v>
                </c:pt>
                <c:pt idx="68">
                  <c:v>1.42</c:v>
                </c:pt>
                <c:pt idx="69">
                  <c:v>1.38</c:v>
                </c:pt>
                <c:pt idx="70">
                  <c:v>1.35</c:v>
                </c:pt>
                <c:pt idx="71">
                  <c:v>1.33</c:v>
                </c:pt>
                <c:pt idx="72">
                  <c:v>1.31</c:v>
                </c:pt>
                <c:pt idx="73">
                  <c:v>1.28</c:v>
                </c:pt>
                <c:pt idx="74">
                  <c:v>1.26</c:v>
                </c:pt>
                <c:pt idx="75">
                  <c:v>1.24</c:v>
                </c:pt>
                <c:pt idx="76">
                  <c:v>1.22</c:v>
                </c:pt>
                <c:pt idx="77">
                  <c:v>1.2</c:v>
                </c:pt>
                <c:pt idx="78">
                  <c:v>1.19</c:v>
                </c:pt>
                <c:pt idx="79">
                  <c:v>1.17</c:v>
                </c:pt>
                <c:pt idx="80">
                  <c:v>1.1499999999999999</c:v>
                </c:pt>
                <c:pt idx="81">
                  <c:v>1.1399999999999999</c:v>
                </c:pt>
                <c:pt idx="82">
                  <c:v>1.1299999999999999</c:v>
                </c:pt>
                <c:pt idx="83">
                  <c:v>1.1200000000000001</c:v>
                </c:pt>
                <c:pt idx="84">
                  <c:v>1.1100000000000001</c:v>
                </c:pt>
                <c:pt idx="85">
                  <c:v>1.1000000000000001</c:v>
                </c:pt>
                <c:pt idx="86">
                  <c:v>1.0900000000000001</c:v>
                </c:pt>
                <c:pt idx="87">
                  <c:v>1.08</c:v>
                </c:pt>
                <c:pt idx="88">
                  <c:v>1.07</c:v>
                </c:pt>
                <c:pt idx="89">
                  <c:v>1.06</c:v>
                </c:pt>
                <c:pt idx="90">
                  <c:v>1.06</c:v>
                </c:pt>
                <c:pt idx="91">
                  <c:v>1.05</c:v>
                </c:pt>
                <c:pt idx="92">
                  <c:v>1.05</c:v>
                </c:pt>
                <c:pt idx="93">
                  <c:v>1.04</c:v>
                </c:pt>
                <c:pt idx="94">
                  <c:v>1.04</c:v>
                </c:pt>
                <c:pt idx="95">
                  <c:v>1.03</c:v>
                </c:pt>
                <c:pt idx="96">
                  <c:v>1.03</c:v>
                </c:pt>
                <c:pt idx="97">
                  <c:v>1.03</c:v>
                </c:pt>
                <c:pt idx="98">
                  <c:v>1.02</c:v>
                </c:pt>
                <c:pt idx="99">
                  <c:v>1.02</c:v>
                </c:pt>
                <c:pt idx="100">
                  <c:v>1.02</c:v>
                </c:pt>
                <c:pt idx="101">
                  <c:v>1.02</c:v>
                </c:pt>
                <c:pt idx="102">
                  <c:v>1.02</c:v>
                </c:pt>
                <c:pt idx="103">
                  <c:v>1.01</c:v>
                </c:pt>
                <c:pt idx="104">
                  <c:v>1.01</c:v>
                </c:pt>
                <c:pt idx="105">
                  <c:v>1.01</c:v>
                </c:pt>
                <c:pt idx="106">
                  <c:v>1.01</c:v>
                </c:pt>
                <c:pt idx="107">
                  <c:v>1.01</c:v>
                </c:pt>
                <c:pt idx="108">
                  <c:v>1.01</c:v>
                </c:pt>
                <c:pt idx="109">
                  <c:v>1.01</c:v>
                </c:pt>
                <c:pt idx="110">
                  <c:v>1.01</c:v>
                </c:pt>
                <c:pt idx="111">
                  <c:v>1.01</c:v>
                </c:pt>
                <c:pt idx="112">
                  <c:v>1.01</c:v>
                </c:pt>
                <c:pt idx="113">
                  <c:v>1.01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C4-400F-8122-5B3623F75E8B}"/>
            </c:ext>
          </c:extLst>
        </c:ser>
        <c:ser>
          <c:idx val="1"/>
          <c:order val="1"/>
          <c:tx>
            <c:v>R0 visible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P50_40_25R1_R2!$Y$14:$Y$330</c:f>
              <c:numCache>
                <c:formatCode>#,##0.0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0.14000000000000001</c:v>
                </c:pt>
                <c:pt idx="11">
                  <c:v>0.14000000000000001</c:v>
                </c:pt>
                <c:pt idx="12">
                  <c:v>0.14000000000000001</c:v>
                </c:pt>
                <c:pt idx="13">
                  <c:v>0.25</c:v>
                </c:pt>
                <c:pt idx="14">
                  <c:v>0.79</c:v>
                </c:pt>
                <c:pt idx="15">
                  <c:v>1.1599999999999999</c:v>
                </c:pt>
                <c:pt idx="16">
                  <c:v>1.56</c:v>
                </c:pt>
                <c:pt idx="17">
                  <c:v>1.75</c:v>
                </c:pt>
                <c:pt idx="18">
                  <c:v>1.89</c:v>
                </c:pt>
                <c:pt idx="19">
                  <c:v>1.96</c:v>
                </c:pt>
                <c:pt idx="20">
                  <c:v>1.84</c:v>
                </c:pt>
                <c:pt idx="21">
                  <c:v>1.87</c:v>
                </c:pt>
                <c:pt idx="22">
                  <c:v>2.5099999999999998</c:v>
                </c:pt>
                <c:pt idx="23">
                  <c:v>2.4700000000000002</c:v>
                </c:pt>
                <c:pt idx="24">
                  <c:v>2.2400000000000002</c:v>
                </c:pt>
                <c:pt idx="25">
                  <c:v>2.23</c:v>
                </c:pt>
                <c:pt idx="26">
                  <c:v>2.25</c:v>
                </c:pt>
                <c:pt idx="27">
                  <c:v>2.11</c:v>
                </c:pt>
                <c:pt idx="28">
                  <c:v>2.0099999999999998</c:v>
                </c:pt>
                <c:pt idx="29">
                  <c:v>2</c:v>
                </c:pt>
                <c:pt idx="30">
                  <c:v>1.87</c:v>
                </c:pt>
                <c:pt idx="31">
                  <c:v>1.93</c:v>
                </c:pt>
                <c:pt idx="32">
                  <c:v>1.87</c:v>
                </c:pt>
                <c:pt idx="33">
                  <c:v>1.92</c:v>
                </c:pt>
                <c:pt idx="34">
                  <c:v>1.94</c:v>
                </c:pt>
                <c:pt idx="35">
                  <c:v>1.91</c:v>
                </c:pt>
                <c:pt idx="36">
                  <c:v>1.91</c:v>
                </c:pt>
                <c:pt idx="37">
                  <c:v>1.86</c:v>
                </c:pt>
                <c:pt idx="38">
                  <c:v>1.87</c:v>
                </c:pt>
                <c:pt idx="39">
                  <c:v>1.85</c:v>
                </c:pt>
                <c:pt idx="40">
                  <c:v>1.84</c:v>
                </c:pt>
                <c:pt idx="41">
                  <c:v>1.83</c:v>
                </c:pt>
                <c:pt idx="42">
                  <c:v>1.81</c:v>
                </c:pt>
                <c:pt idx="43">
                  <c:v>1.78</c:v>
                </c:pt>
                <c:pt idx="44">
                  <c:v>1.75</c:v>
                </c:pt>
                <c:pt idx="45">
                  <c:v>1.72</c:v>
                </c:pt>
                <c:pt idx="46">
                  <c:v>1.69</c:v>
                </c:pt>
                <c:pt idx="47">
                  <c:v>1.65</c:v>
                </c:pt>
                <c:pt idx="48">
                  <c:v>1.62</c:v>
                </c:pt>
                <c:pt idx="49">
                  <c:v>1.59</c:v>
                </c:pt>
                <c:pt idx="50">
                  <c:v>1.56</c:v>
                </c:pt>
                <c:pt idx="51">
                  <c:v>1.53</c:v>
                </c:pt>
                <c:pt idx="52">
                  <c:v>1.5</c:v>
                </c:pt>
                <c:pt idx="53">
                  <c:v>1.47</c:v>
                </c:pt>
                <c:pt idx="54">
                  <c:v>1.44</c:v>
                </c:pt>
                <c:pt idx="55">
                  <c:v>1.41</c:v>
                </c:pt>
                <c:pt idx="56">
                  <c:v>1.38</c:v>
                </c:pt>
                <c:pt idx="57">
                  <c:v>1.34</c:v>
                </c:pt>
                <c:pt idx="58">
                  <c:v>1.31</c:v>
                </c:pt>
                <c:pt idx="59">
                  <c:v>1.28</c:v>
                </c:pt>
                <c:pt idx="60">
                  <c:v>1.25</c:v>
                </c:pt>
                <c:pt idx="61">
                  <c:v>1.22</c:v>
                </c:pt>
                <c:pt idx="62">
                  <c:v>1.19</c:v>
                </c:pt>
                <c:pt idx="63">
                  <c:v>1.1599999999999999</c:v>
                </c:pt>
                <c:pt idx="64">
                  <c:v>1.1399999999999999</c:v>
                </c:pt>
                <c:pt idx="65">
                  <c:v>1.1100000000000001</c:v>
                </c:pt>
                <c:pt idx="66">
                  <c:v>1.08</c:v>
                </c:pt>
                <c:pt idx="67">
                  <c:v>1.05</c:v>
                </c:pt>
                <c:pt idx="68">
                  <c:v>1.02</c:v>
                </c:pt>
                <c:pt idx="69">
                  <c:v>0.99</c:v>
                </c:pt>
                <c:pt idx="70">
                  <c:v>0.97</c:v>
                </c:pt>
                <c:pt idx="71">
                  <c:v>0.94</c:v>
                </c:pt>
                <c:pt idx="72">
                  <c:v>0.93</c:v>
                </c:pt>
                <c:pt idx="73">
                  <c:v>0.91</c:v>
                </c:pt>
                <c:pt idx="74">
                  <c:v>0.89</c:v>
                </c:pt>
                <c:pt idx="75">
                  <c:v>0.87</c:v>
                </c:pt>
                <c:pt idx="76">
                  <c:v>0.85</c:v>
                </c:pt>
                <c:pt idx="77">
                  <c:v>0.84</c:v>
                </c:pt>
                <c:pt idx="78">
                  <c:v>0.83</c:v>
                </c:pt>
                <c:pt idx="79">
                  <c:v>0.81</c:v>
                </c:pt>
                <c:pt idx="80">
                  <c:v>0.8</c:v>
                </c:pt>
                <c:pt idx="81">
                  <c:v>0.79</c:v>
                </c:pt>
                <c:pt idx="82">
                  <c:v>0.78</c:v>
                </c:pt>
                <c:pt idx="83">
                  <c:v>0.77</c:v>
                </c:pt>
                <c:pt idx="84">
                  <c:v>0.76</c:v>
                </c:pt>
                <c:pt idx="85">
                  <c:v>0.75</c:v>
                </c:pt>
                <c:pt idx="86">
                  <c:v>0.74</c:v>
                </c:pt>
                <c:pt idx="87">
                  <c:v>0.73</c:v>
                </c:pt>
                <c:pt idx="88">
                  <c:v>0.73</c:v>
                </c:pt>
                <c:pt idx="89">
                  <c:v>0.72</c:v>
                </c:pt>
                <c:pt idx="90">
                  <c:v>0.72</c:v>
                </c:pt>
                <c:pt idx="91">
                  <c:v>0.71</c:v>
                </c:pt>
                <c:pt idx="92">
                  <c:v>0.71</c:v>
                </c:pt>
                <c:pt idx="93">
                  <c:v>0.71</c:v>
                </c:pt>
                <c:pt idx="94">
                  <c:v>0.7</c:v>
                </c:pt>
                <c:pt idx="95">
                  <c:v>0.7</c:v>
                </c:pt>
                <c:pt idx="96">
                  <c:v>0.7</c:v>
                </c:pt>
                <c:pt idx="97">
                  <c:v>0.69</c:v>
                </c:pt>
                <c:pt idx="98">
                  <c:v>0.69</c:v>
                </c:pt>
                <c:pt idx="99">
                  <c:v>0.69</c:v>
                </c:pt>
                <c:pt idx="100">
                  <c:v>0.69</c:v>
                </c:pt>
                <c:pt idx="101">
                  <c:v>0.69</c:v>
                </c:pt>
                <c:pt idx="102">
                  <c:v>0.68</c:v>
                </c:pt>
                <c:pt idx="103">
                  <c:v>0.68</c:v>
                </c:pt>
                <c:pt idx="104">
                  <c:v>0.68</c:v>
                </c:pt>
                <c:pt idx="105">
                  <c:v>0.68</c:v>
                </c:pt>
                <c:pt idx="106">
                  <c:v>0.68</c:v>
                </c:pt>
                <c:pt idx="107">
                  <c:v>0.68</c:v>
                </c:pt>
                <c:pt idx="108">
                  <c:v>0.68</c:v>
                </c:pt>
                <c:pt idx="109">
                  <c:v>0.68</c:v>
                </c:pt>
                <c:pt idx="110">
                  <c:v>0.68</c:v>
                </c:pt>
                <c:pt idx="111">
                  <c:v>0.68</c:v>
                </c:pt>
                <c:pt idx="112">
                  <c:v>0.68</c:v>
                </c:pt>
                <c:pt idx="113">
                  <c:v>0.68</c:v>
                </c:pt>
                <c:pt idx="114">
                  <c:v>0.68</c:v>
                </c:pt>
                <c:pt idx="115">
                  <c:v>0.68</c:v>
                </c:pt>
                <c:pt idx="116">
                  <c:v>0.68</c:v>
                </c:pt>
                <c:pt idx="117">
                  <c:v>0.67</c:v>
                </c:pt>
                <c:pt idx="118">
                  <c:v>0.67</c:v>
                </c:pt>
                <c:pt idx="119">
                  <c:v>0.67</c:v>
                </c:pt>
                <c:pt idx="120">
                  <c:v>0.67</c:v>
                </c:pt>
                <c:pt idx="121">
                  <c:v>0.67</c:v>
                </c:pt>
                <c:pt idx="122">
                  <c:v>0.67</c:v>
                </c:pt>
                <c:pt idx="123">
                  <c:v>0.67</c:v>
                </c:pt>
                <c:pt idx="124">
                  <c:v>0.67</c:v>
                </c:pt>
                <c:pt idx="125">
                  <c:v>0.67</c:v>
                </c:pt>
                <c:pt idx="126">
                  <c:v>0.67</c:v>
                </c:pt>
                <c:pt idx="127">
                  <c:v>0.67</c:v>
                </c:pt>
                <c:pt idx="128">
                  <c:v>0.67</c:v>
                </c:pt>
                <c:pt idx="129">
                  <c:v>0.67</c:v>
                </c:pt>
                <c:pt idx="130">
                  <c:v>0.67</c:v>
                </c:pt>
                <c:pt idx="131">
                  <c:v>0.67</c:v>
                </c:pt>
                <c:pt idx="132">
                  <c:v>0.67</c:v>
                </c:pt>
                <c:pt idx="133">
                  <c:v>0.67</c:v>
                </c:pt>
                <c:pt idx="134">
                  <c:v>0.67</c:v>
                </c:pt>
                <c:pt idx="135">
                  <c:v>0.67</c:v>
                </c:pt>
                <c:pt idx="136">
                  <c:v>0.67</c:v>
                </c:pt>
                <c:pt idx="137">
                  <c:v>0.67</c:v>
                </c:pt>
                <c:pt idx="138">
                  <c:v>0.67</c:v>
                </c:pt>
                <c:pt idx="139">
                  <c:v>0.67</c:v>
                </c:pt>
                <c:pt idx="140">
                  <c:v>0.67</c:v>
                </c:pt>
                <c:pt idx="141">
                  <c:v>0.67</c:v>
                </c:pt>
                <c:pt idx="142">
                  <c:v>0.67</c:v>
                </c:pt>
                <c:pt idx="143">
                  <c:v>0.67</c:v>
                </c:pt>
                <c:pt idx="144">
                  <c:v>0.67</c:v>
                </c:pt>
                <c:pt idx="145">
                  <c:v>0.67</c:v>
                </c:pt>
                <c:pt idx="146">
                  <c:v>0.67</c:v>
                </c:pt>
                <c:pt idx="147">
                  <c:v>0.67</c:v>
                </c:pt>
                <c:pt idx="148">
                  <c:v>0.67</c:v>
                </c:pt>
                <c:pt idx="149">
                  <c:v>0.67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C4-400F-8122-5B3623F75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"/>
          <c:order val="1"/>
          <c:tx>
            <c:v>Enfermos modelo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P50_40_25R1_R2!$BU$14:$BU$103</c:f>
              <c:numCache>
                <c:formatCode>#,##0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21.591578286748074</c:v>
                </c:pt>
                <c:pt idx="3">
                  <c:v>21.591578286748074</c:v>
                </c:pt>
                <c:pt idx="4">
                  <c:v>107.95789143374037</c:v>
                </c:pt>
                <c:pt idx="5">
                  <c:v>172.73262629398459</c:v>
                </c:pt>
                <c:pt idx="6">
                  <c:v>237.50736115422882</c:v>
                </c:pt>
                <c:pt idx="7">
                  <c:v>410.23998744821341</c:v>
                </c:pt>
                <c:pt idx="8">
                  <c:v>604.56419202894608</c:v>
                </c:pt>
                <c:pt idx="9">
                  <c:v>798.88839660967869</c:v>
                </c:pt>
                <c:pt idx="10">
                  <c:v>971.62102290366329</c:v>
                </c:pt>
                <c:pt idx="11">
                  <c:v>1230.7199623446402</c:v>
                </c:pt>
                <c:pt idx="12">
                  <c:v>1554.5936366458614</c:v>
                </c:pt>
                <c:pt idx="13">
                  <c:v>1986.4252023808228</c:v>
                </c:pt>
                <c:pt idx="14">
                  <c:v>2483.0315029760286</c:v>
                </c:pt>
                <c:pt idx="15">
                  <c:v>3022.8209601447306</c:v>
                </c:pt>
                <c:pt idx="16">
                  <c:v>3670.5683087471725</c:v>
                </c:pt>
                <c:pt idx="17">
                  <c:v>4447.8651270701039</c:v>
                </c:pt>
                <c:pt idx="18">
                  <c:v>5268.3451019665299</c:v>
                </c:pt>
                <c:pt idx="19">
                  <c:v>6239.9661248701932</c:v>
                </c:pt>
                <c:pt idx="20">
                  <c:v>7405.9113523545893</c:v>
                </c:pt>
                <c:pt idx="21">
                  <c:v>8830.9555192799617</c:v>
                </c:pt>
                <c:pt idx="22">
                  <c:v>10471.915469072817</c:v>
                </c:pt>
                <c:pt idx="23">
                  <c:v>12436.749093166891</c:v>
                </c:pt>
                <c:pt idx="24">
                  <c:v>14682.27323498869</c:v>
                </c:pt>
                <c:pt idx="25">
                  <c:v>17230.079472824964</c:v>
                </c:pt>
                <c:pt idx="26">
                  <c:v>20036.984650102211</c:v>
                </c:pt>
                <c:pt idx="27">
                  <c:v>23146.171923393937</c:v>
                </c:pt>
                <c:pt idx="28">
                  <c:v>26557.641292700129</c:v>
                </c:pt>
                <c:pt idx="29">
                  <c:v>30422.533806028037</c:v>
                </c:pt>
                <c:pt idx="30">
                  <c:v>34460.158945649928</c:v>
                </c:pt>
                <c:pt idx="31">
                  <c:v>38951.207229293526</c:v>
                </c:pt>
                <c:pt idx="32">
                  <c:v>43766.129187238344</c:v>
                </c:pt>
                <c:pt idx="33">
                  <c:v>49142.432180638622</c:v>
                </c:pt>
                <c:pt idx="34">
                  <c:v>54734.650956906371</c:v>
                </c:pt>
                <c:pt idx="35">
                  <c:v>60650.743407475347</c:v>
                </c:pt>
                <c:pt idx="36">
                  <c:v>67149.808471786513</c:v>
                </c:pt>
                <c:pt idx="37">
                  <c:v>74123.888258406136</c:v>
                </c:pt>
                <c:pt idx="38">
                  <c:v>81357.066984466743</c:v>
                </c:pt>
                <c:pt idx="39">
                  <c:v>89065.260432835814</c:v>
                </c:pt>
                <c:pt idx="40">
                  <c:v>97248.46860351332</c:v>
                </c:pt>
                <c:pt idx="41">
                  <c:v>102279.30634432564</c:v>
                </c:pt>
                <c:pt idx="42">
                  <c:v>107288.55250685118</c:v>
                </c:pt>
                <c:pt idx="43">
                  <c:v>112556.89760881772</c:v>
                </c:pt>
                <c:pt idx="44">
                  <c:v>117609.32692791677</c:v>
                </c:pt>
                <c:pt idx="45">
                  <c:v>122337.88257271459</c:v>
                </c:pt>
                <c:pt idx="46">
                  <c:v>126613.01507349069</c:v>
                </c:pt>
                <c:pt idx="47">
                  <c:v>130261.99180395112</c:v>
                </c:pt>
                <c:pt idx="48">
                  <c:v>133695.05275154408</c:v>
                </c:pt>
                <c:pt idx="49">
                  <c:v>136458.77477224785</c:v>
                </c:pt>
                <c:pt idx="50">
                  <c:v>138725.89049235638</c:v>
                </c:pt>
                <c:pt idx="51">
                  <c:v>140366.85044214921</c:v>
                </c:pt>
                <c:pt idx="52">
                  <c:v>141446.42935648665</c:v>
                </c:pt>
                <c:pt idx="53">
                  <c:v>141986.21881365532</c:v>
                </c:pt>
                <c:pt idx="54">
                  <c:v>141878.26092222158</c:v>
                </c:pt>
                <c:pt idx="55">
                  <c:v>141360.06304333964</c:v>
                </c:pt>
                <c:pt idx="56">
                  <c:v>140302.07570728898</c:v>
                </c:pt>
                <c:pt idx="57">
                  <c:v>138790.66522721664</c:v>
                </c:pt>
                <c:pt idx="58">
                  <c:v>136761.0568682623</c:v>
                </c:pt>
                <c:pt idx="59">
                  <c:v>134321.20852185978</c:v>
                </c:pt>
                <c:pt idx="60">
                  <c:v>131427.93703143552</c:v>
                </c:pt>
                <c:pt idx="61">
                  <c:v>128124.42555356307</c:v>
                </c:pt>
                <c:pt idx="62">
                  <c:v>124453.85724481591</c:v>
                </c:pt>
                <c:pt idx="63">
                  <c:v>120632.14788806147</c:v>
                </c:pt>
                <c:pt idx="64">
                  <c:v>116572.93117015285</c:v>
                </c:pt>
                <c:pt idx="65">
                  <c:v>112254.61551280324</c:v>
                </c:pt>
                <c:pt idx="66">
                  <c:v>106835.12936282947</c:v>
                </c:pt>
                <c:pt idx="67">
                  <c:v>101178.13585170149</c:v>
                </c:pt>
                <c:pt idx="68">
                  <c:v>95456.36760571324</c:v>
                </c:pt>
                <c:pt idx="69">
                  <c:v>89799.374094585233</c:v>
                </c:pt>
                <c:pt idx="70">
                  <c:v>84056.014270310232</c:v>
                </c:pt>
                <c:pt idx="71">
                  <c:v>79284.275468938926</c:v>
                </c:pt>
                <c:pt idx="72">
                  <c:v>74685.26929386158</c:v>
                </c:pt>
                <c:pt idx="73">
                  <c:v>69891.938914203522</c:v>
                </c:pt>
                <c:pt idx="74">
                  <c:v>65141.791691118939</c:v>
                </c:pt>
                <c:pt idx="75">
                  <c:v>60521.193937754841</c:v>
                </c:pt>
                <c:pt idx="76">
                  <c:v>56224.469858691999</c:v>
                </c:pt>
                <c:pt idx="77">
                  <c:v>52208.43629735685</c:v>
                </c:pt>
                <c:pt idx="78">
                  <c:v>48192.402736021701</c:v>
                </c:pt>
                <c:pt idx="79">
                  <c:v>44521.834427274531</c:v>
                </c:pt>
                <c:pt idx="80">
                  <c:v>41023.998744821351</c:v>
                </c:pt>
                <c:pt idx="81">
                  <c:v>37677.304110375379</c:v>
                </c:pt>
                <c:pt idx="82">
                  <c:v>34546.52525879693</c:v>
                </c:pt>
                <c:pt idx="83">
                  <c:v>31610.070611799165</c:v>
                </c:pt>
                <c:pt idx="84">
                  <c:v>28911.123325955676</c:v>
                </c:pt>
                <c:pt idx="85">
                  <c:v>26298.542353259167</c:v>
                </c:pt>
                <c:pt idx="86">
                  <c:v>23923.468741716875</c:v>
                </c:pt>
                <c:pt idx="87">
                  <c:v>21613.169865034812</c:v>
                </c:pt>
                <c:pt idx="88">
                  <c:v>19497.195192933519</c:v>
                </c:pt>
                <c:pt idx="89">
                  <c:v>17575.54472541291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36-4181-BF10-104CE8550930}"/>
            </c:ext>
          </c:extLst>
        </c:ser>
        <c:ser>
          <c:idx val="1"/>
          <c:order val="2"/>
          <c:tx>
            <c:v>Casos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P50_40_25R1_R2!$BR$14:$BR$103</c:f>
              <c:numCache>
                <c:formatCode>#,##0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21.591578286748074</c:v>
                </c:pt>
                <c:pt idx="3">
                  <c:v>21.591578286748074</c:v>
                </c:pt>
                <c:pt idx="4">
                  <c:v>107.95789143374037</c:v>
                </c:pt>
                <c:pt idx="5">
                  <c:v>172.73262629398459</c:v>
                </c:pt>
                <c:pt idx="6">
                  <c:v>237.50736115422882</c:v>
                </c:pt>
                <c:pt idx="7">
                  <c:v>410.23998744821341</c:v>
                </c:pt>
                <c:pt idx="8">
                  <c:v>604.56419202894608</c:v>
                </c:pt>
                <c:pt idx="9">
                  <c:v>798.88839660967869</c:v>
                </c:pt>
                <c:pt idx="10">
                  <c:v>971.62102290366329</c:v>
                </c:pt>
                <c:pt idx="11">
                  <c:v>1230.7199623446402</c:v>
                </c:pt>
                <c:pt idx="12">
                  <c:v>1554.5936366458614</c:v>
                </c:pt>
                <c:pt idx="13">
                  <c:v>1986.4252023808228</c:v>
                </c:pt>
                <c:pt idx="14">
                  <c:v>2483.0315029760286</c:v>
                </c:pt>
                <c:pt idx="15">
                  <c:v>3022.8209601447306</c:v>
                </c:pt>
                <c:pt idx="16">
                  <c:v>3692.1598870339208</c:v>
                </c:pt>
                <c:pt idx="17">
                  <c:v>4469.4567053568517</c:v>
                </c:pt>
                <c:pt idx="18">
                  <c:v>5311.5282585400264</c:v>
                </c:pt>
                <c:pt idx="19">
                  <c:v>6283.1492814436897</c:v>
                </c:pt>
                <c:pt idx="20">
                  <c:v>7470.6860872148336</c:v>
                </c:pt>
                <c:pt idx="21">
                  <c:v>8895.7302541402059</c:v>
                </c:pt>
                <c:pt idx="22">
                  <c:v>10579.873360506557</c:v>
                </c:pt>
                <c:pt idx="23">
                  <c:v>12587.890141174128</c:v>
                </c:pt>
                <c:pt idx="24">
                  <c:v>14876.597439569423</c:v>
                </c:pt>
                <c:pt idx="25">
                  <c:v>17467.586833979192</c:v>
                </c:pt>
                <c:pt idx="26">
                  <c:v>20339.266746116686</c:v>
                </c:pt>
                <c:pt idx="27">
                  <c:v>23534.820332555402</c:v>
                </c:pt>
                <c:pt idx="28">
                  <c:v>27075.839171582084</c:v>
                </c:pt>
                <c:pt idx="29">
                  <c:v>31048.689576343731</c:v>
                </c:pt>
                <c:pt idx="30">
                  <c:v>35259.047342259604</c:v>
                </c:pt>
                <c:pt idx="31">
                  <c:v>39944.419830483937</c:v>
                </c:pt>
                <c:pt idx="32">
                  <c:v>44975.257571296235</c:v>
                </c:pt>
                <c:pt idx="33">
                  <c:v>50610.659504137489</c:v>
                </c:pt>
                <c:pt idx="34">
                  <c:v>56505.160376419713</c:v>
                </c:pt>
                <c:pt idx="35">
                  <c:v>62809.901236150152</c:v>
                </c:pt>
                <c:pt idx="36">
                  <c:v>69783.981022769774</c:v>
                </c:pt>
                <c:pt idx="37">
                  <c:v>77319.441844844856</c:v>
                </c:pt>
                <c:pt idx="38">
                  <c:v>85221.959497794654</c:v>
                </c:pt>
                <c:pt idx="39">
                  <c:v>93685.858186199897</c:v>
                </c:pt>
                <c:pt idx="40">
                  <c:v>102711.13791006058</c:v>
                </c:pt>
                <c:pt idx="41">
                  <c:v>108735.18825206331</c:v>
                </c:pt>
                <c:pt idx="42">
                  <c:v>114824.01332892626</c:v>
                </c:pt>
                <c:pt idx="43">
                  <c:v>121344.66997152418</c:v>
                </c:pt>
                <c:pt idx="44">
                  <c:v>127822.14345754861</c:v>
                </c:pt>
                <c:pt idx="45">
                  <c:v>134126.88431727904</c:v>
                </c:pt>
                <c:pt idx="46">
                  <c:v>140258.89255071548</c:v>
                </c:pt>
                <c:pt idx="47">
                  <c:v>146045.43553156397</c:v>
                </c:pt>
                <c:pt idx="48">
                  <c:v>151767.2037775522</c:v>
                </c:pt>
                <c:pt idx="49">
                  <c:v>157035.54887951876</c:v>
                </c:pt>
                <c:pt idx="50">
                  <c:v>162087.97819861778</c:v>
                </c:pt>
                <c:pt idx="51">
                  <c:v>166816.53384341561</c:v>
                </c:pt>
                <c:pt idx="52">
                  <c:v>171285.99054877248</c:v>
                </c:pt>
                <c:pt idx="53">
                  <c:v>175496.34831468834</c:v>
                </c:pt>
                <c:pt idx="54">
                  <c:v>179361.24082801625</c:v>
                </c:pt>
                <c:pt idx="55">
                  <c:v>183161.3586064839</c:v>
                </c:pt>
                <c:pt idx="56">
                  <c:v>186680.78586722384</c:v>
                </c:pt>
                <c:pt idx="57">
                  <c:v>190049.07207995656</c:v>
                </c:pt>
                <c:pt idx="58">
                  <c:v>193244.62566639527</c:v>
                </c:pt>
                <c:pt idx="59">
                  <c:v>196224.26346996651</c:v>
                </c:pt>
                <c:pt idx="60">
                  <c:v>198944.80233409675</c:v>
                </c:pt>
                <c:pt idx="61">
                  <c:v>201578.97488508001</c:v>
                </c:pt>
                <c:pt idx="62">
                  <c:v>204040.41480976931</c:v>
                </c:pt>
                <c:pt idx="63">
                  <c:v>206437.07999959833</c:v>
                </c:pt>
                <c:pt idx="64">
                  <c:v>208682.60414142013</c:v>
                </c:pt>
                <c:pt idx="65">
                  <c:v>210798.57881352145</c:v>
                </c:pt>
                <c:pt idx="66">
                  <c:v>212050.89035415283</c:v>
                </c:pt>
                <c:pt idx="67">
                  <c:v>213173.65242506374</c:v>
                </c:pt>
                <c:pt idx="68">
                  <c:v>214210.04818282765</c:v>
                </c:pt>
                <c:pt idx="69">
                  <c:v>215138.4860491578</c:v>
                </c:pt>
                <c:pt idx="70">
                  <c:v>216023.74075891447</c:v>
                </c:pt>
                <c:pt idx="71">
                  <c:v>216801.03757723741</c:v>
                </c:pt>
                <c:pt idx="72">
                  <c:v>217535.15123898684</c:v>
                </c:pt>
                <c:pt idx="73">
                  <c:v>218161.30700930255</c:v>
                </c:pt>
                <c:pt idx="74">
                  <c:v>218722.68804475799</c:v>
                </c:pt>
                <c:pt idx="75">
                  <c:v>219284.06908021343</c:v>
                </c:pt>
                <c:pt idx="76">
                  <c:v>219823.85853738216</c:v>
                </c:pt>
                <c:pt idx="77">
                  <c:v>220277.28168140387</c:v>
                </c:pt>
                <c:pt idx="78">
                  <c:v>220687.52166885207</c:v>
                </c:pt>
                <c:pt idx="79">
                  <c:v>221097.76165630028</c:v>
                </c:pt>
                <c:pt idx="80">
                  <c:v>221421.63533060151</c:v>
                </c:pt>
                <c:pt idx="81">
                  <c:v>221702.32584832923</c:v>
                </c:pt>
                <c:pt idx="82">
                  <c:v>222004.6079443437</c:v>
                </c:pt>
                <c:pt idx="83">
                  <c:v>222263.70688378467</c:v>
                </c:pt>
                <c:pt idx="84">
                  <c:v>222544.3974015124</c:v>
                </c:pt>
                <c:pt idx="85">
                  <c:v>222738.72160609314</c:v>
                </c:pt>
                <c:pt idx="86">
                  <c:v>222911.45423238713</c:v>
                </c:pt>
                <c:pt idx="87">
                  <c:v>223105.77843696784</c:v>
                </c:pt>
                <c:pt idx="88">
                  <c:v>223278.51106326183</c:v>
                </c:pt>
                <c:pt idx="89">
                  <c:v>223408.06053298232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36-4181-BF10-104CE8550930}"/>
            </c:ext>
          </c:extLst>
        </c:ser>
        <c:ser>
          <c:idx val="4"/>
          <c:order val="3"/>
          <c:tx>
            <c:v>Enfermos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EvolOf!$S$3:$S$75</c:f>
              <c:numCache>
                <c:formatCode>#,##0</c:formatCode>
                <c:ptCount val="73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937</c:v>
                </c:pt>
                <c:pt idx="18">
                  <c:v>1389</c:v>
                </c:pt>
                <c:pt idx="19">
                  <c:v>1848</c:v>
                </c:pt>
                <c:pt idx="20">
                  <c:v>2584</c:v>
                </c:pt>
                <c:pt idx="21">
                  <c:v>3840</c:v>
                </c:pt>
                <c:pt idx="22">
                  <c:v>5208</c:v>
                </c:pt>
                <c:pt idx="23">
                  <c:v>6877</c:v>
                </c:pt>
                <c:pt idx="24">
                  <c:v>8374</c:v>
                </c:pt>
                <c:pt idx="25">
                  <c:v>9616</c:v>
                </c:pt>
                <c:pt idx="26">
                  <c:v>11966</c:v>
                </c:pt>
                <c:pt idx="27">
                  <c:v>15172</c:v>
                </c:pt>
                <c:pt idx="28">
                  <c:v>17445</c:v>
                </c:pt>
                <c:pt idx="29">
                  <c:v>21469</c:v>
                </c:pt>
                <c:pt idx="30">
                  <c:v>24570</c:v>
                </c:pt>
                <c:pt idx="31">
                  <c:v>27635</c:v>
                </c:pt>
                <c:pt idx="32">
                  <c:v>33269</c:v>
                </c:pt>
                <c:pt idx="33">
                  <c:v>39253</c:v>
                </c:pt>
                <c:pt idx="34">
                  <c:v>45944</c:v>
                </c:pt>
                <c:pt idx="35">
                  <c:v>50905</c:v>
                </c:pt>
                <c:pt idx="36">
                  <c:v>55850</c:v>
                </c:pt>
                <c:pt idx="37">
                  <c:v>59360</c:v>
                </c:pt>
                <c:pt idx="38">
                  <c:v>63406</c:v>
                </c:pt>
                <c:pt idx="39">
                  <c:v>69505</c:v>
                </c:pt>
                <c:pt idx="40">
                  <c:v>73451</c:v>
                </c:pt>
                <c:pt idx="41">
                  <c:v>77190</c:v>
                </c:pt>
                <c:pt idx="42">
                  <c:v>80786</c:v>
                </c:pt>
                <c:pt idx="43">
                  <c:v>83399</c:v>
                </c:pt>
                <c:pt idx="44">
                  <c:v>85224</c:v>
                </c:pt>
                <c:pt idx="45">
                  <c:v>86847</c:v>
                </c:pt>
                <c:pt idx="46">
                  <c:v>88671</c:v>
                </c:pt>
                <c:pt idx="47">
                  <c:v>89623</c:v>
                </c:pt>
                <c:pt idx="48">
                  <c:v>90573</c:v>
                </c:pt>
                <c:pt idx="49">
                  <c:v>90763</c:v>
                </c:pt>
                <c:pt idx="50">
                  <c:v>91835</c:v>
                </c:pt>
                <c:pt idx="51">
                  <c:v>92488</c:v>
                </c:pt>
                <c:pt idx="52">
                  <c:v>93183</c:v>
                </c:pt>
                <c:pt idx="53">
                  <c:v>93037</c:v>
                </c:pt>
                <c:pt idx="54">
                  <c:v>93506</c:v>
                </c:pt>
                <c:pt idx="55">
                  <c:v>93150</c:v>
                </c:pt>
                <c:pt idx="56">
                  <c:v>93474</c:v>
                </c:pt>
                <c:pt idx="57">
                  <c:v>95303</c:v>
                </c:pt>
                <c:pt idx="58">
                  <c:v>90768</c:v>
                </c:pt>
                <c:pt idx="59">
                  <c:v>89724</c:v>
                </c:pt>
                <c:pt idx="60">
                  <c:v>90719</c:v>
                </c:pt>
                <c:pt idx="61">
                  <c:v>89510</c:v>
                </c:pt>
                <c:pt idx="62">
                  <c:v>88787</c:v>
                </c:pt>
                <c:pt idx="63">
                  <c:v>88082</c:v>
                </c:pt>
                <c:pt idx="64">
                  <c:v>87295</c:v>
                </c:pt>
                <c:pt idx="65">
                  <c:v>85712</c:v>
                </c:pt>
                <c:pt idx="66">
                  <c:v>85069</c:v>
                </c:pt>
                <c:pt idx="67">
                  <c:v>84403</c:v>
                </c:pt>
                <c:pt idx="68">
                  <c:v>78904</c:v>
                </c:pt>
                <c:pt idx="69">
                  <c:v>76842</c:v>
                </c:pt>
                <c:pt idx="70">
                  <c:v>75714</c:v>
                </c:pt>
                <c:pt idx="71">
                  <c:v>74234</c:v>
                </c:pt>
                <c:pt idx="72">
                  <c:v>73300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36-4181-BF10-104CE8550930}"/>
            </c:ext>
          </c:extLst>
        </c:ser>
        <c:ser>
          <c:idx val="0"/>
          <c:order val="4"/>
          <c:tx>
            <c:v>Casos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EvolOf!$M$3:$M$75</c:f>
              <c:numCache>
                <c:formatCode>#,##0</c:formatCode>
                <c:ptCount val="73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990</c:v>
                </c:pt>
                <c:pt idx="18">
                  <c:v>1564</c:v>
                </c:pt>
                <c:pt idx="19">
                  <c:v>2084</c:v>
                </c:pt>
                <c:pt idx="20">
                  <c:v>2871</c:v>
                </c:pt>
                <c:pt idx="21">
                  <c:v>4163</c:v>
                </c:pt>
                <c:pt idx="22">
                  <c:v>5893</c:v>
                </c:pt>
                <c:pt idx="23">
                  <c:v>7725</c:v>
                </c:pt>
                <c:pt idx="24">
                  <c:v>9263</c:v>
                </c:pt>
                <c:pt idx="25">
                  <c:v>11198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28914</c:v>
                </c:pt>
                <c:pt idx="31">
                  <c:v>32911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78796</c:v>
                </c:pt>
                <c:pt idx="38">
                  <c:v>85142</c:v>
                </c:pt>
                <c:pt idx="39">
                  <c:v>94164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  <c:pt idx="47">
                  <c:v>146690</c:v>
                </c:pt>
                <c:pt idx="48">
                  <c:v>152446</c:v>
                </c:pt>
                <c:pt idx="49">
                  <c:v>157022</c:v>
                </c:pt>
                <c:pt idx="50">
                  <c:v>161852</c:v>
                </c:pt>
                <c:pt idx="51">
                  <c:v>166019</c:v>
                </c:pt>
                <c:pt idx="52">
                  <c:v>169404</c:v>
                </c:pt>
                <c:pt idx="53">
                  <c:v>172552</c:v>
                </c:pt>
                <c:pt idx="54">
                  <c:v>177464</c:v>
                </c:pt>
                <c:pt idx="55">
                  <c:v>181504</c:v>
                </c:pt>
                <c:pt idx="56">
                  <c:v>185904</c:v>
                </c:pt>
                <c:pt idx="57">
                  <c:v>190008</c:v>
                </c:pt>
                <c:pt idx="58">
                  <c:v>188578</c:v>
                </c:pt>
                <c:pt idx="59">
                  <c:v>191163</c:v>
                </c:pt>
                <c:pt idx="60">
                  <c:v>194515</c:v>
                </c:pt>
                <c:pt idx="61">
                  <c:v>197142</c:v>
                </c:pt>
                <c:pt idx="62">
                  <c:v>200194</c:v>
                </c:pt>
                <c:pt idx="63">
                  <c:v>202961</c:v>
                </c:pt>
                <c:pt idx="64">
                  <c:v>205905</c:v>
                </c:pt>
                <c:pt idx="65">
                  <c:v>207634</c:v>
                </c:pt>
                <c:pt idx="66">
                  <c:v>209465</c:v>
                </c:pt>
                <c:pt idx="67">
                  <c:v>210773</c:v>
                </c:pt>
                <c:pt idx="68">
                  <c:v>212126</c:v>
                </c:pt>
                <c:pt idx="69">
                  <c:v>213435</c:v>
                </c:pt>
                <c:pt idx="70">
                  <c:v>215216</c:v>
                </c:pt>
                <c:pt idx="71">
                  <c:v>216582</c:v>
                </c:pt>
                <c:pt idx="72">
                  <c:v>217466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636-4181-BF10-104CE8550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0"/>
                <c:tx>
                  <c:v>Infectados modelo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P50_40_25R1_R2!$BS$14:$BS$103</c15:sqref>
                        </c15:formulaRef>
                      </c:ext>
                    </c:extLst>
                    <c:numCache>
                      <c:formatCode>#,##0</c:formatCode>
                      <c:ptCount val="90"/>
                      <c:pt idx="0">
                        <c:v>21.591578286748074</c:v>
                      </c:pt>
                      <c:pt idx="1">
                        <c:v>21.591578286748074</c:v>
                      </c:pt>
                      <c:pt idx="2">
                        <c:v>21.591578286748074</c:v>
                      </c:pt>
                      <c:pt idx="3">
                        <c:v>107.95789143374037</c:v>
                      </c:pt>
                      <c:pt idx="4">
                        <c:v>172.73262629398459</c:v>
                      </c:pt>
                      <c:pt idx="5">
                        <c:v>237.50736115422882</c:v>
                      </c:pt>
                      <c:pt idx="6">
                        <c:v>410.23998744821341</c:v>
                      </c:pt>
                      <c:pt idx="7">
                        <c:v>604.56419202894608</c:v>
                      </c:pt>
                      <c:pt idx="8">
                        <c:v>798.88839660967869</c:v>
                      </c:pt>
                      <c:pt idx="9">
                        <c:v>971.62102290366329</c:v>
                      </c:pt>
                      <c:pt idx="10">
                        <c:v>1230.7199623446402</c:v>
                      </c:pt>
                      <c:pt idx="11">
                        <c:v>1554.5936366458614</c:v>
                      </c:pt>
                      <c:pt idx="12">
                        <c:v>1986.4252023808228</c:v>
                      </c:pt>
                      <c:pt idx="13">
                        <c:v>2483.0315029760286</c:v>
                      </c:pt>
                      <c:pt idx="14">
                        <c:v>3022.8209601447306</c:v>
                      </c:pt>
                      <c:pt idx="15">
                        <c:v>3692.1598870339208</c:v>
                      </c:pt>
                      <c:pt idx="16">
                        <c:v>4447.865127070103</c:v>
                      </c:pt>
                      <c:pt idx="17">
                        <c:v>5289.9366802532786</c:v>
                      </c:pt>
                      <c:pt idx="18">
                        <c:v>6239.9661248701932</c:v>
                      </c:pt>
                      <c:pt idx="19">
                        <c:v>7427.502930641338</c:v>
                      </c:pt>
                      <c:pt idx="20">
                        <c:v>8830.9555192799617</c:v>
                      </c:pt>
                      <c:pt idx="21">
                        <c:v>10515.098625646313</c:v>
                      </c:pt>
                      <c:pt idx="22">
                        <c:v>12479.932249740386</c:v>
                      </c:pt>
                      <c:pt idx="23">
                        <c:v>14725.456391562187</c:v>
                      </c:pt>
                      <c:pt idx="24">
                        <c:v>17273.262629398458</c:v>
                      </c:pt>
                      <c:pt idx="25">
                        <c:v>20101.759384962457</c:v>
                      </c:pt>
                      <c:pt idx="26">
                        <c:v>23232.538236540928</c:v>
                      </c:pt>
                      <c:pt idx="27">
                        <c:v>26687.190762420621</c:v>
                      </c:pt>
                      <c:pt idx="28">
                        <c:v>30530.491697461777</c:v>
                      </c:pt>
                      <c:pt idx="29">
                        <c:v>34632.89157194391</c:v>
                      </c:pt>
                      <c:pt idx="30">
                        <c:v>39145.531433874261</c:v>
                      </c:pt>
                      <c:pt idx="31">
                        <c:v>43982.044970105824</c:v>
                      </c:pt>
                      <c:pt idx="32">
                        <c:v>49401.531120079591</c:v>
                      </c:pt>
                      <c:pt idx="33">
                        <c:v>55036.933052920838</c:v>
                      </c:pt>
                      <c:pt idx="34">
                        <c:v>61039.391816636809</c:v>
                      </c:pt>
                      <c:pt idx="35">
                        <c:v>67624.823194094963</c:v>
                      </c:pt>
                      <c:pt idx="36">
                        <c:v>74685.269293861595</c:v>
                      </c:pt>
                      <c:pt idx="37">
                        <c:v>82026.405911355934</c:v>
                      </c:pt>
                      <c:pt idx="38">
                        <c:v>89820.965672871986</c:v>
                      </c:pt>
                      <c:pt idx="39">
                        <c:v>98090.540156696501</c:v>
                      </c:pt>
                      <c:pt idx="40">
                        <c:v>103272.51894551604</c:v>
                      </c:pt>
                      <c:pt idx="41">
                        <c:v>108368.13142118859</c:v>
                      </c:pt>
                      <c:pt idx="42">
                        <c:v>113809.2091494491</c:v>
                      </c:pt>
                      <c:pt idx="43">
                        <c:v>119034.37109484214</c:v>
                      </c:pt>
                      <c:pt idx="44">
                        <c:v>123914.0677876472</c:v>
                      </c:pt>
                      <c:pt idx="45">
                        <c:v>128469.89080615104</c:v>
                      </c:pt>
                      <c:pt idx="46">
                        <c:v>132399.5580543392</c:v>
                      </c:pt>
                      <c:pt idx="47">
                        <c:v>135983.76004993936</c:v>
                      </c:pt>
                      <c:pt idx="48">
                        <c:v>138963.3978535106</c:v>
                      </c:pt>
                      <c:pt idx="49">
                        <c:v>141511.20409134688</c:v>
                      </c:pt>
                      <c:pt idx="50">
                        <c:v>143454.44613715421</c:v>
                      </c:pt>
                      <c:pt idx="51">
                        <c:v>144836.30714750607</c:v>
                      </c:pt>
                      <c:pt idx="52">
                        <c:v>145656.78712240251</c:v>
                      </c:pt>
                      <c:pt idx="53">
                        <c:v>145851.11132698323</c:v>
                      </c:pt>
                      <c:pt idx="54">
                        <c:v>145678.37870068927</c:v>
                      </c:pt>
                      <c:pt idx="55">
                        <c:v>144879.49030407958</c:v>
                      </c:pt>
                      <c:pt idx="56">
                        <c:v>143670.36192002168</c:v>
                      </c:pt>
                      <c:pt idx="57">
                        <c:v>141986.21881365535</c:v>
                      </c:pt>
                      <c:pt idx="58">
                        <c:v>139740.69467183354</c:v>
                      </c:pt>
                      <c:pt idx="59">
                        <c:v>137041.74738599002</c:v>
                      </c:pt>
                      <c:pt idx="60">
                        <c:v>134062.10958241878</c:v>
                      </c:pt>
                      <c:pt idx="61">
                        <c:v>130585.86547825235</c:v>
                      </c:pt>
                      <c:pt idx="62">
                        <c:v>126850.52243464494</c:v>
                      </c:pt>
                      <c:pt idx="63">
                        <c:v>122877.6720298833</c:v>
                      </c:pt>
                      <c:pt idx="64">
                        <c:v>118688.90584225417</c:v>
                      </c:pt>
                      <c:pt idx="65">
                        <c:v>113506.92705343463</c:v>
                      </c:pt>
                      <c:pt idx="66">
                        <c:v>107957.89143374037</c:v>
                      </c:pt>
                      <c:pt idx="67">
                        <c:v>102214.53160946538</c:v>
                      </c:pt>
                      <c:pt idx="68">
                        <c:v>96384.805472043401</c:v>
                      </c:pt>
                      <c:pt idx="69">
                        <c:v>90684.628804341919</c:v>
                      </c:pt>
                      <c:pt idx="70">
                        <c:v>84833.311088633185</c:v>
                      </c:pt>
                      <c:pt idx="71">
                        <c:v>80018.38913068836</c:v>
                      </c:pt>
                      <c:pt idx="72">
                        <c:v>75311.425064177281</c:v>
                      </c:pt>
                      <c:pt idx="73">
                        <c:v>70453.319949658966</c:v>
                      </c:pt>
                      <c:pt idx="74">
                        <c:v>65703.172726574383</c:v>
                      </c:pt>
                      <c:pt idx="75">
                        <c:v>61060.983394923554</c:v>
                      </c:pt>
                      <c:pt idx="76">
                        <c:v>56677.893002713696</c:v>
                      </c:pt>
                      <c:pt idx="77">
                        <c:v>52618.676284805057</c:v>
                      </c:pt>
                      <c:pt idx="78">
                        <c:v>48602.642723469915</c:v>
                      </c:pt>
                      <c:pt idx="79">
                        <c:v>44845.70810157575</c:v>
                      </c:pt>
                      <c:pt idx="80">
                        <c:v>41304.689262549065</c:v>
                      </c:pt>
                      <c:pt idx="81">
                        <c:v>37979.58620638986</c:v>
                      </c:pt>
                      <c:pt idx="82">
                        <c:v>34805.624198237892</c:v>
                      </c:pt>
                      <c:pt idx="83">
                        <c:v>31890.761129526905</c:v>
                      </c:pt>
                      <c:pt idx="84">
                        <c:v>29105.447530536403</c:v>
                      </c:pt>
                      <c:pt idx="85">
                        <c:v>26471.274979553138</c:v>
                      </c:pt>
                      <c:pt idx="86">
                        <c:v>24117.792946297599</c:v>
                      </c:pt>
                      <c:pt idx="87">
                        <c:v>21785.902491328809</c:v>
                      </c:pt>
                      <c:pt idx="88">
                        <c:v>19626.744662654</c:v>
                      </c:pt>
                      <c:pt idx="89">
                        <c:v>17705.094195133421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A636-4181-BF10-104CE8550930}"/>
                  </c:ext>
                </c:extLst>
              </c15:ser>
            </c15:filteredScatterSeries>
          </c:ext>
        </c:extLst>
      </c:scatterChart>
      <c:valAx>
        <c:axId val="497491128"/>
        <c:scaling>
          <c:orientation val="minMax"/>
          <c:max val="9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P50_40_25R1_R2!$BK$14:$BK$90</c:f>
              <c:numCache>
                <c:formatCode>General</c:formatCode>
                <c:ptCount val="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</c:numCache>
            </c:numRef>
          </c:xVal>
          <c:yVal>
            <c:numRef>
              <c:f>P50_40_25R1_R2!$BL$14:$BL$90</c:f>
              <c:numCache>
                <c:formatCode>#,##0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50610.659504137489</c:v>
                </c:pt>
                <c:pt idx="33">
                  <c:v>56505.160376419713</c:v>
                </c:pt>
                <c:pt idx="34">
                  <c:v>62809.901236150152</c:v>
                </c:pt>
                <c:pt idx="35">
                  <c:v>69783.981022769774</c:v>
                </c:pt>
                <c:pt idx="36">
                  <c:v>77319.441844844856</c:v>
                </c:pt>
                <c:pt idx="37">
                  <c:v>85221.959497794654</c:v>
                </c:pt>
                <c:pt idx="38">
                  <c:v>93685.858186199897</c:v>
                </c:pt>
                <c:pt idx="39">
                  <c:v>102711.13791006058</c:v>
                </c:pt>
                <c:pt idx="40">
                  <c:v>108735.18825206331</c:v>
                </c:pt>
                <c:pt idx="41">
                  <c:v>114824.01332892626</c:v>
                </c:pt>
                <c:pt idx="42">
                  <c:v>121344.66997152418</c:v>
                </c:pt>
                <c:pt idx="43">
                  <c:v>127822.14345754861</c:v>
                </c:pt>
                <c:pt idx="44">
                  <c:v>134126.88431727904</c:v>
                </c:pt>
                <c:pt idx="45">
                  <c:v>140258.89255071548</c:v>
                </c:pt>
                <c:pt idx="46">
                  <c:v>146045.43553156397</c:v>
                </c:pt>
                <c:pt idx="47">
                  <c:v>151767.2037775522</c:v>
                </c:pt>
                <c:pt idx="48">
                  <c:v>157035.54887951876</c:v>
                </c:pt>
                <c:pt idx="49">
                  <c:v>162087.97819861778</c:v>
                </c:pt>
                <c:pt idx="50">
                  <c:v>166816.53384341561</c:v>
                </c:pt>
                <c:pt idx="51">
                  <c:v>171285.99054877248</c:v>
                </c:pt>
                <c:pt idx="52">
                  <c:v>175496.34831468834</c:v>
                </c:pt>
                <c:pt idx="53">
                  <c:v>179361.24082801625</c:v>
                </c:pt>
                <c:pt idx="54">
                  <c:v>183161.3586064839</c:v>
                </c:pt>
                <c:pt idx="55">
                  <c:v>186680.78586722384</c:v>
                </c:pt>
                <c:pt idx="56">
                  <c:v>190049.07207995656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E5-48B2-8745-7A7080032FE6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P50_40_25R1_R2!$BK$14:$BK$93</c:f>
              <c:numCache>
                <c:formatCode>General</c:formatCode>
                <c:ptCount val="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</c:numCache>
            </c:numRef>
          </c:xVal>
          <c:yVal>
            <c:numRef>
              <c:f>P50_40_25R1_R2!$BN$14:$BN$90</c:f>
              <c:numCache>
                <c:formatCode>#,##0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47610</c:v>
                </c:pt>
                <c:pt idx="33">
                  <c:v>56188</c:v>
                </c:pt>
                <c:pt idx="34">
                  <c:v>64059</c:v>
                </c:pt>
                <c:pt idx="35">
                  <c:v>72248</c:v>
                </c:pt>
                <c:pt idx="36">
                  <c:v>78796</c:v>
                </c:pt>
                <c:pt idx="37">
                  <c:v>85142</c:v>
                </c:pt>
                <c:pt idx="38">
                  <c:v>94164</c:v>
                </c:pt>
                <c:pt idx="39">
                  <c:v>102136</c:v>
                </c:pt>
                <c:pt idx="40">
                  <c:v>110238</c:v>
                </c:pt>
                <c:pt idx="41">
                  <c:v>117710</c:v>
                </c:pt>
                <c:pt idx="42">
                  <c:v>124736</c:v>
                </c:pt>
                <c:pt idx="43">
                  <c:v>130759</c:v>
                </c:pt>
                <c:pt idx="44">
                  <c:v>135032</c:v>
                </c:pt>
                <c:pt idx="45">
                  <c:v>140510</c:v>
                </c:pt>
                <c:pt idx="46">
                  <c:v>146690</c:v>
                </c:pt>
                <c:pt idx="47">
                  <c:v>152446</c:v>
                </c:pt>
                <c:pt idx="48">
                  <c:v>157022</c:v>
                </c:pt>
                <c:pt idx="49">
                  <c:v>161852</c:v>
                </c:pt>
                <c:pt idx="50">
                  <c:v>166019</c:v>
                </c:pt>
                <c:pt idx="51">
                  <c:v>169404</c:v>
                </c:pt>
                <c:pt idx="52">
                  <c:v>172552</c:v>
                </c:pt>
                <c:pt idx="53">
                  <c:v>177464</c:v>
                </c:pt>
                <c:pt idx="54">
                  <c:v>181504</c:v>
                </c:pt>
                <c:pt idx="55">
                  <c:v>185904</c:v>
                </c:pt>
                <c:pt idx="56">
                  <c:v>190008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E5-48B2-8745-7A7080032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Proximidad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P50_40_25R1_R2!$N$14:$N$193</c:f>
              <c:numCache>
                <c:formatCode>#,##0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5</c:v>
                </c:pt>
                <c:pt idx="8">
                  <c:v>6</c:v>
                </c:pt>
                <c:pt idx="9">
                  <c:v>9</c:v>
                </c:pt>
                <c:pt idx="10">
                  <c:v>12</c:v>
                </c:pt>
                <c:pt idx="11">
                  <c:v>16</c:v>
                </c:pt>
                <c:pt idx="12">
                  <c:v>21</c:v>
                </c:pt>
                <c:pt idx="13">
                  <c:v>29</c:v>
                </c:pt>
                <c:pt idx="14">
                  <c:v>38</c:v>
                </c:pt>
                <c:pt idx="15">
                  <c:v>49</c:v>
                </c:pt>
                <c:pt idx="16">
                  <c:v>65</c:v>
                </c:pt>
                <c:pt idx="17">
                  <c:v>82</c:v>
                </c:pt>
                <c:pt idx="18">
                  <c:v>102</c:v>
                </c:pt>
                <c:pt idx="19">
                  <c:v>125</c:v>
                </c:pt>
                <c:pt idx="20">
                  <c:v>153</c:v>
                </c:pt>
                <c:pt idx="21">
                  <c:v>184</c:v>
                </c:pt>
                <c:pt idx="22">
                  <c:v>219</c:v>
                </c:pt>
                <c:pt idx="23">
                  <c:v>257</c:v>
                </c:pt>
                <c:pt idx="24">
                  <c:v>300</c:v>
                </c:pt>
                <c:pt idx="25">
                  <c:v>352</c:v>
                </c:pt>
                <c:pt idx="26">
                  <c:v>410</c:v>
                </c:pt>
                <c:pt idx="27">
                  <c:v>477</c:v>
                </c:pt>
                <c:pt idx="28">
                  <c:v>557</c:v>
                </c:pt>
                <c:pt idx="29">
                  <c:v>645</c:v>
                </c:pt>
                <c:pt idx="30">
                  <c:v>749</c:v>
                </c:pt>
                <c:pt idx="31">
                  <c:v>864</c:v>
                </c:pt>
                <c:pt idx="32">
                  <c:v>994</c:v>
                </c:pt>
                <c:pt idx="33">
                  <c:v>1136</c:v>
                </c:pt>
                <c:pt idx="34">
                  <c:v>1297</c:v>
                </c:pt>
                <c:pt idx="35">
                  <c:v>1478</c:v>
                </c:pt>
                <c:pt idx="36">
                  <c:v>1677</c:v>
                </c:pt>
                <c:pt idx="37">
                  <c:v>1895</c:v>
                </c:pt>
                <c:pt idx="38">
                  <c:v>2138</c:v>
                </c:pt>
                <c:pt idx="39">
                  <c:v>2400</c:v>
                </c:pt>
                <c:pt idx="40">
                  <c:v>2627</c:v>
                </c:pt>
                <c:pt idx="41">
                  <c:v>2865</c:v>
                </c:pt>
                <c:pt idx="42">
                  <c:v>3128</c:v>
                </c:pt>
                <c:pt idx="43">
                  <c:v>3400</c:v>
                </c:pt>
                <c:pt idx="44">
                  <c:v>3668</c:v>
                </c:pt>
                <c:pt idx="45">
                  <c:v>3937</c:v>
                </c:pt>
                <c:pt idx="46">
                  <c:v>4203</c:v>
                </c:pt>
                <c:pt idx="47">
                  <c:v>4472</c:v>
                </c:pt>
                <c:pt idx="48">
                  <c:v>4740</c:v>
                </c:pt>
                <c:pt idx="49">
                  <c:v>5010</c:v>
                </c:pt>
                <c:pt idx="50">
                  <c:v>5277</c:v>
                </c:pt>
                <c:pt idx="51">
                  <c:v>5541</c:v>
                </c:pt>
                <c:pt idx="52">
                  <c:v>5801</c:v>
                </c:pt>
                <c:pt idx="53">
                  <c:v>6047</c:v>
                </c:pt>
                <c:pt idx="54">
                  <c:v>6293</c:v>
                </c:pt>
                <c:pt idx="55">
                  <c:v>6529</c:v>
                </c:pt>
                <c:pt idx="56">
                  <c:v>6761</c:v>
                </c:pt>
                <c:pt idx="57">
                  <c:v>6980</c:v>
                </c:pt>
                <c:pt idx="58">
                  <c:v>7190</c:v>
                </c:pt>
                <c:pt idx="59">
                  <c:v>7389</c:v>
                </c:pt>
                <c:pt idx="60">
                  <c:v>7578</c:v>
                </c:pt>
                <c:pt idx="61">
                  <c:v>7757</c:v>
                </c:pt>
                <c:pt idx="62">
                  <c:v>7929</c:v>
                </c:pt>
                <c:pt idx="63">
                  <c:v>8094</c:v>
                </c:pt>
                <c:pt idx="64">
                  <c:v>8249</c:v>
                </c:pt>
                <c:pt idx="65">
                  <c:v>8340</c:v>
                </c:pt>
                <c:pt idx="66">
                  <c:v>8424</c:v>
                </c:pt>
                <c:pt idx="67">
                  <c:v>8502</c:v>
                </c:pt>
                <c:pt idx="68">
                  <c:v>8574</c:v>
                </c:pt>
                <c:pt idx="69">
                  <c:v>8642</c:v>
                </c:pt>
                <c:pt idx="70">
                  <c:v>8702</c:v>
                </c:pt>
                <c:pt idx="71">
                  <c:v>8759</c:v>
                </c:pt>
                <c:pt idx="72">
                  <c:v>8809</c:v>
                </c:pt>
                <c:pt idx="73">
                  <c:v>8856</c:v>
                </c:pt>
                <c:pt idx="74">
                  <c:v>8900</c:v>
                </c:pt>
                <c:pt idx="75">
                  <c:v>8940</c:v>
                </c:pt>
                <c:pt idx="76">
                  <c:v>8975</c:v>
                </c:pt>
                <c:pt idx="77">
                  <c:v>9008</c:v>
                </c:pt>
                <c:pt idx="78">
                  <c:v>9038</c:v>
                </c:pt>
                <c:pt idx="79">
                  <c:v>9064</c:v>
                </c:pt>
                <c:pt idx="80">
                  <c:v>9089</c:v>
                </c:pt>
                <c:pt idx="81">
                  <c:v>9112</c:v>
                </c:pt>
                <c:pt idx="82">
                  <c:v>9133</c:v>
                </c:pt>
                <c:pt idx="83">
                  <c:v>9153</c:v>
                </c:pt>
                <c:pt idx="84">
                  <c:v>9170</c:v>
                </c:pt>
                <c:pt idx="85">
                  <c:v>9185</c:v>
                </c:pt>
                <c:pt idx="86">
                  <c:v>9201</c:v>
                </c:pt>
                <c:pt idx="87">
                  <c:v>9214</c:v>
                </c:pt>
                <c:pt idx="88">
                  <c:v>9226</c:v>
                </c:pt>
                <c:pt idx="89">
                  <c:v>9237</c:v>
                </c:pt>
                <c:pt idx="90">
                  <c:v>9247</c:v>
                </c:pt>
                <c:pt idx="91">
                  <c:v>9256</c:v>
                </c:pt>
                <c:pt idx="92">
                  <c:v>9264</c:v>
                </c:pt>
                <c:pt idx="93">
                  <c:v>9272</c:v>
                </c:pt>
                <c:pt idx="94">
                  <c:v>9278</c:v>
                </c:pt>
                <c:pt idx="95">
                  <c:v>9284</c:v>
                </c:pt>
                <c:pt idx="96">
                  <c:v>9289</c:v>
                </c:pt>
                <c:pt idx="97">
                  <c:v>9294</c:v>
                </c:pt>
                <c:pt idx="98">
                  <c:v>9298</c:v>
                </c:pt>
                <c:pt idx="99">
                  <c:v>9302</c:v>
                </c:pt>
                <c:pt idx="100">
                  <c:v>9306</c:v>
                </c:pt>
                <c:pt idx="101">
                  <c:v>9309</c:v>
                </c:pt>
                <c:pt idx="102">
                  <c:v>9312</c:v>
                </c:pt>
                <c:pt idx="103">
                  <c:v>9316</c:v>
                </c:pt>
                <c:pt idx="104">
                  <c:v>9319</c:v>
                </c:pt>
                <c:pt idx="105">
                  <c:v>9321</c:v>
                </c:pt>
                <c:pt idx="106">
                  <c:v>9323</c:v>
                </c:pt>
                <c:pt idx="107">
                  <c:v>9326</c:v>
                </c:pt>
                <c:pt idx="108">
                  <c:v>9327</c:v>
                </c:pt>
                <c:pt idx="109">
                  <c:v>9329</c:v>
                </c:pt>
                <c:pt idx="110">
                  <c:v>9330</c:v>
                </c:pt>
                <c:pt idx="111">
                  <c:v>9331</c:v>
                </c:pt>
                <c:pt idx="112">
                  <c:v>9333</c:v>
                </c:pt>
                <c:pt idx="113">
                  <c:v>9334</c:v>
                </c:pt>
                <c:pt idx="114">
                  <c:v>9335</c:v>
                </c:pt>
                <c:pt idx="115">
                  <c:v>9336</c:v>
                </c:pt>
                <c:pt idx="116">
                  <c:v>9337</c:v>
                </c:pt>
                <c:pt idx="117">
                  <c:v>9337</c:v>
                </c:pt>
                <c:pt idx="118">
                  <c:v>9338</c:v>
                </c:pt>
                <c:pt idx="119">
                  <c:v>9339</c:v>
                </c:pt>
                <c:pt idx="120">
                  <c:v>9339</c:v>
                </c:pt>
                <c:pt idx="121">
                  <c:v>9340</c:v>
                </c:pt>
                <c:pt idx="122">
                  <c:v>9340</c:v>
                </c:pt>
                <c:pt idx="123">
                  <c:v>9341</c:v>
                </c:pt>
                <c:pt idx="124">
                  <c:v>9341</c:v>
                </c:pt>
                <c:pt idx="125">
                  <c:v>9342</c:v>
                </c:pt>
                <c:pt idx="126">
                  <c:v>9342</c:v>
                </c:pt>
                <c:pt idx="127">
                  <c:v>9342</c:v>
                </c:pt>
                <c:pt idx="128">
                  <c:v>9342</c:v>
                </c:pt>
                <c:pt idx="129">
                  <c:v>9343</c:v>
                </c:pt>
                <c:pt idx="130">
                  <c:v>9343</c:v>
                </c:pt>
                <c:pt idx="131">
                  <c:v>9343</c:v>
                </c:pt>
                <c:pt idx="132">
                  <c:v>9344</c:v>
                </c:pt>
                <c:pt idx="133">
                  <c:v>9344</c:v>
                </c:pt>
                <c:pt idx="134">
                  <c:v>9344</c:v>
                </c:pt>
                <c:pt idx="135">
                  <c:v>9344</c:v>
                </c:pt>
                <c:pt idx="136">
                  <c:v>9344</c:v>
                </c:pt>
                <c:pt idx="137">
                  <c:v>9344</c:v>
                </c:pt>
                <c:pt idx="138">
                  <c:v>9344</c:v>
                </c:pt>
                <c:pt idx="139">
                  <c:v>9345</c:v>
                </c:pt>
                <c:pt idx="140">
                  <c:v>9345</c:v>
                </c:pt>
                <c:pt idx="141">
                  <c:v>9345</c:v>
                </c:pt>
                <c:pt idx="142">
                  <c:v>9345</c:v>
                </c:pt>
                <c:pt idx="143">
                  <c:v>9345</c:v>
                </c:pt>
                <c:pt idx="144">
                  <c:v>9345</c:v>
                </c:pt>
                <c:pt idx="145">
                  <c:v>9345</c:v>
                </c:pt>
                <c:pt idx="146">
                  <c:v>9334</c:v>
                </c:pt>
                <c:pt idx="147">
                  <c:v>9334</c:v>
                </c:pt>
                <c:pt idx="148">
                  <c:v>9334</c:v>
                </c:pt>
                <c:pt idx="149">
                  <c:v>9334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48-4F23-BC7A-2DF6FDB9E7F4}"/>
            </c:ext>
          </c:extLst>
        </c:ser>
        <c:ser>
          <c:idx val="1"/>
          <c:order val="1"/>
          <c:tx>
            <c:v>Clusters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P50_40_25R1_R2!$O$14:$O$193</c:f>
              <c:numCache>
                <c:formatCode>#,##0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8</c:v>
                </c:pt>
                <c:pt idx="5">
                  <c:v>12</c:v>
                </c:pt>
                <c:pt idx="6">
                  <c:v>24</c:v>
                </c:pt>
                <c:pt idx="7">
                  <c:v>38</c:v>
                </c:pt>
                <c:pt idx="8">
                  <c:v>51</c:v>
                </c:pt>
                <c:pt idx="9">
                  <c:v>67</c:v>
                </c:pt>
                <c:pt idx="10">
                  <c:v>89</c:v>
                </c:pt>
                <c:pt idx="11">
                  <c:v>117</c:v>
                </c:pt>
                <c:pt idx="12">
                  <c:v>151</c:v>
                </c:pt>
                <c:pt idx="13">
                  <c:v>190</c:v>
                </c:pt>
                <c:pt idx="14">
                  <c:v>233</c:v>
                </c:pt>
                <c:pt idx="15">
                  <c:v>280</c:v>
                </c:pt>
                <c:pt idx="16">
                  <c:v>327</c:v>
                </c:pt>
                <c:pt idx="17">
                  <c:v>380</c:v>
                </c:pt>
                <c:pt idx="18">
                  <c:v>433</c:v>
                </c:pt>
                <c:pt idx="19">
                  <c:v>497</c:v>
                </c:pt>
                <c:pt idx="20">
                  <c:v>572</c:v>
                </c:pt>
                <c:pt idx="21">
                  <c:v>659</c:v>
                </c:pt>
                <c:pt idx="22">
                  <c:v>766</c:v>
                </c:pt>
                <c:pt idx="23">
                  <c:v>896</c:v>
                </c:pt>
                <c:pt idx="24">
                  <c:v>1049</c:v>
                </c:pt>
                <c:pt idx="25">
                  <c:v>1222</c:v>
                </c:pt>
                <c:pt idx="26">
                  <c:v>1424</c:v>
                </c:pt>
                <c:pt idx="27">
                  <c:v>1659</c:v>
                </c:pt>
                <c:pt idx="28">
                  <c:v>1921</c:v>
                </c:pt>
                <c:pt idx="29">
                  <c:v>2214</c:v>
                </c:pt>
                <c:pt idx="30">
                  <c:v>2540</c:v>
                </c:pt>
                <c:pt idx="31">
                  <c:v>2901</c:v>
                </c:pt>
                <c:pt idx="32">
                  <c:v>3305</c:v>
                </c:pt>
                <c:pt idx="33">
                  <c:v>3736</c:v>
                </c:pt>
                <c:pt idx="34">
                  <c:v>4201</c:v>
                </c:pt>
                <c:pt idx="35">
                  <c:v>4709</c:v>
                </c:pt>
                <c:pt idx="36">
                  <c:v>5244</c:v>
                </c:pt>
                <c:pt idx="37">
                  <c:v>5814</c:v>
                </c:pt>
                <c:pt idx="38">
                  <c:v>6410</c:v>
                </c:pt>
                <c:pt idx="39">
                  <c:v>7033</c:v>
                </c:pt>
                <c:pt idx="40">
                  <c:v>7353</c:v>
                </c:pt>
                <c:pt idx="41">
                  <c:v>7675</c:v>
                </c:pt>
                <c:pt idx="42">
                  <c:v>7994</c:v>
                </c:pt>
                <c:pt idx="43">
                  <c:v>8305</c:v>
                </c:pt>
                <c:pt idx="44">
                  <c:v>8598</c:v>
                </c:pt>
                <c:pt idx="45">
                  <c:v>8870</c:v>
                </c:pt>
                <c:pt idx="46">
                  <c:v>9110</c:v>
                </c:pt>
                <c:pt idx="47">
                  <c:v>9321</c:v>
                </c:pt>
                <c:pt idx="48">
                  <c:v>9492</c:v>
                </c:pt>
                <c:pt idx="49">
                  <c:v>9634</c:v>
                </c:pt>
                <c:pt idx="50">
                  <c:v>9745</c:v>
                </c:pt>
                <c:pt idx="51">
                  <c:v>9827</c:v>
                </c:pt>
                <c:pt idx="52">
                  <c:v>9890</c:v>
                </c:pt>
                <c:pt idx="53">
                  <c:v>9938</c:v>
                </c:pt>
                <c:pt idx="54">
                  <c:v>9970</c:v>
                </c:pt>
                <c:pt idx="55">
                  <c:v>9994</c:v>
                </c:pt>
                <c:pt idx="56">
                  <c:v>10010</c:v>
                </c:pt>
                <c:pt idx="57">
                  <c:v>10021</c:v>
                </c:pt>
                <c:pt idx="58">
                  <c:v>10028</c:v>
                </c:pt>
                <c:pt idx="59">
                  <c:v>10033</c:v>
                </c:pt>
                <c:pt idx="60">
                  <c:v>10037</c:v>
                </c:pt>
                <c:pt idx="61">
                  <c:v>10039</c:v>
                </c:pt>
                <c:pt idx="62">
                  <c:v>10041</c:v>
                </c:pt>
                <c:pt idx="63">
                  <c:v>10042</c:v>
                </c:pt>
                <c:pt idx="64">
                  <c:v>10043</c:v>
                </c:pt>
                <c:pt idx="65">
                  <c:v>10043</c:v>
                </c:pt>
                <c:pt idx="66">
                  <c:v>10043</c:v>
                </c:pt>
                <c:pt idx="67">
                  <c:v>10043</c:v>
                </c:pt>
                <c:pt idx="68">
                  <c:v>10043</c:v>
                </c:pt>
                <c:pt idx="69">
                  <c:v>10044</c:v>
                </c:pt>
                <c:pt idx="70">
                  <c:v>10044</c:v>
                </c:pt>
                <c:pt idx="71">
                  <c:v>10044</c:v>
                </c:pt>
                <c:pt idx="72">
                  <c:v>10044</c:v>
                </c:pt>
                <c:pt idx="73">
                  <c:v>10044</c:v>
                </c:pt>
                <c:pt idx="74">
                  <c:v>10045</c:v>
                </c:pt>
                <c:pt idx="75">
                  <c:v>10045</c:v>
                </c:pt>
                <c:pt idx="76">
                  <c:v>10045</c:v>
                </c:pt>
                <c:pt idx="77">
                  <c:v>10045</c:v>
                </c:pt>
                <c:pt idx="78">
                  <c:v>10045</c:v>
                </c:pt>
                <c:pt idx="79">
                  <c:v>10046</c:v>
                </c:pt>
                <c:pt idx="80">
                  <c:v>10046</c:v>
                </c:pt>
                <c:pt idx="81">
                  <c:v>10046</c:v>
                </c:pt>
                <c:pt idx="82">
                  <c:v>10046</c:v>
                </c:pt>
                <c:pt idx="83">
                  <c:v>10046</c:v>
                </c:pt>
                <c:pt idx="84">
                  <c:v>10046</c:v>
                </c:pt>
                <c:pt idx="85">
                  <c:v>10047</c:v>
                </c:pt>
                <c:pt idx="86">
                  <c:v>10047</c:v>
                </c:pt>
                <c:pt idx="87">
                  <c:v>10047</c:v>
                </c:pt>
                <c:pt idx="88">
                  <c:v>10047</c:v>
                </c:pt>
                <c:pt idx="89">
                  <c:v>10047</c:v>
                </c:pt>
                <c:pt idx="90">
                  <c:v>10047</c:v>
                </c:pt>
                <c:pt idx="91">
                  <c:v>10048</c:v>
                </c:pt>
                <c:pt idx="92">
                  <c:v>10048</c:v>
                </c:pt>
                <c:pt idx="93">
                  <c:v>10048</c:v>
                </c:pt>
                <c:pt idx="94">
                  <c:v>10048</c:v>
                </c:pt>
                <c:pt idx="95">
                  <c:v>10048</c:v>
                </c:pt>
                <c:pt idx="96">
                  <c:v>10048</c:v>
                </c:pt>
                <c:pt idx="97">
                  <c:v>10048</c:v>
                </c:pt>
                <c:pt idx="98">
                  <c:v>10048</c:v>
                </c:pt>
                <c:pt idx="99">
                  <c:v>10049</c:v>
                </c:pt>
                <c:pt idx="100">
                  <c:v>10049</c:v>
                </c:pt>
                <c:pt idx="101">
                  <c:v>10049</c:v>
                </c:pt>
                <c:pt idx="102">
                  <c:v>10049</c:v>
                </c:pt>
                <c:pt idx="103">
                  <c:v>10049</c:v>
                </c:pt>
                <c:pt idx="104">
                  <c:v>10049</c:v>
                </c:pt>
                <c:pt idx="105">
                  <c:v>10050</c:v>
                </c:pt>
                <c:pt idx="106">
                  <c:v>10050</c:v>
                </c:pt>
                <c:pt idx="107">
                  <c:v>10050</c:v>
                </c:pt>
                <c:pt idx="108">
                  <c:v>10050</c:v>
                </c:pt>
                <c:pt idx="109">
                  <c:v>10050</c:v>
                </c:pt>
                <c:pt idx="110">
                  <c:v>10050</c:v>
                </c:pt>
                <c:pt idx="111">
                  <c:v>10050</c:v>
                </c:pt>
                <c:pt idx="112">
                  <c:v>10050</c:v>
                </c:pt>
                <c:pt idx="113">
                  <c:v>10050</c:v>
                </c:pt>
                <c:pt idx="114">
                  <c:v>10050</c:v>
                </c:pt>
                <c:pt idx="115">
                  <c:v>10050</c:v>
                </c:pt>
                <c:pt idx="116">
                  <c:v>10050</c:v>
                </c:pt>
                <c:pt idx="117">
                  <c:v>10050</c:v>
                </c:pt>
                <c:pt idx="118">
                  <c:v>10050</c:v>
                </c:pt>
                <c:pt idx="119">
                  <c:v>10050</c:v>
                </c:pt>
                <c:pt idx="120">
                  <c:v>10051</c:v>
                </c:pt>
                <c:pt idx="121">
                  <c:v>10051</c:v>
                </c:pt>
                <c:pt idx="122">
                  <c:v>10051</c:v>
                </c:pt>
                <c:pt idx="123">
                  <c:v>10051</c:v>
                </c:pt>
                <c:pt idx="124">
                  <c:v>10051</c:v>
                </c:pt>
                <c:pt idx="125">
                  <c:v>10051</c:v>
                </c:pt>
                <c:pt idx="126">
                  <c:v>10051</c:v>
                </c:pt>
                <c:pt idx="127">
                  <c:v>10051</c:v>
                </c:pt>
                <c:pt idx="128">
                  <c:v>10051</c:v>
                </c:pt>
                <c:pt idx="129">
                  <c:v>10051</c:v>
                </c:pt>
                <c:pt idx="130">
                  <c:v>10051</c:v>
                </c:pt>
                <c:pt idx="131">
                  <c:v>10051</c:v>
                </c:pt>
                <c:pt idx="132">
                  <c:v>10051</c:v>
                </c:pt>
                <c:pt idx="133">
                  <c:v>10051</c:v>
                </c:pt>
                <c:pt idx="134">
                  <c:v>10051</c:v>
                </c:pt>
                <c:pt idx="135">
                  <c:v>10051</c:v>
                </c:pt>
                <c:pt idx="136">
                  <c:v>10051</c:v>
                </c:pt>
                <c:pt idx="137">
                  <c:v>10051</c:v>
                </c:pt>
                <c:pt idx="138">
                  <c:v>10051</c:v>
                </c:pt>
                <c:pt idx="139">
                  <c:v>10051</c:v>
                </c:pt>
                <c:pt idx="140">
                  <c:v>10051</c:v>
                </c:pt>
                <c:pt idx="141">
                  <c:v>10051</c:v>
                </c:pt>
                <c:pt idx="142">
                  <c:v>10051</c:v>
                </c:pt>
                <c:pt idx="143">
                  <c:v>10051</c:v>
                </c:pt>
                <c:pt idx="144">
                  <c:v>10051</c:v>
                </c:pt>
                <c:pt idx="145">
                  <c:v>10051</c:v>
                </c:pt>
                <c:pt idx="146">
                  <c:v>10038</c:v>
                </c:pt>
                <c:pt idx="147">
                  <c:v>10038</c:v>
                </c:pt>
                <c:pt idx="148">
                  <c:v>10039</c:v>
                </c:pt>
                <c:pt idx="149">
                  <c:v>10039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48-4F23-BC7A-2DF6FDB9E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367616"/>
        <c:axId val="448366304"/>
      </c:scatterChart>
      <c:valAx>
        <c:axId val="448367616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8366304"/>
        <c:crosses val="autoZero"/>
        <c:crossBetween val="midCat"/>
      </c:valAx>
      <c:valAx>
        <c:axId val="44836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8367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Curados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P50_40_25R1_R2!$BV$14:$BV$93</c:f>
              <c:numCache>
                <c:formatCode>#,##0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21.591578286748074</c:v>
                </c:pt>
                <c:pt idx="17">
                  <c:v>21.591578286748074</c:v>
                </c:pt>
                <c:pt idx="18">
                  <c:v>43.183156573496149</c:v>
                </c:pt>
                <c:pt idx="19">
                  <c:v>43.183156573496149</c:v>
                </c:pt>
                <c:pt idx="20">
                  <c:v>64.774734860244223</c:v>
                </c:pt>
                <c:pt idx="21">
                  <c:v>64.774734860244223</c:v>
                </c:pt>
                <c:pt idx="22">
                  <c:v>107.95789143374037</c:v>
                </c:pt>
                <c:pt idx="23">
                  <c:v>151.14104800723652</c:v>
                </c:pt>
                <c:pt idx="24">
                  <c:v>194.32420458073267</c:v>
                </c:pt>
                <c:pt idx="25">
                  <c:v>237.50736115422882</c:v>
                </c:pt>
                <c:pt idx="26">
                  <c:v>302.28209601447304</c:v>
                </c:pt>
                <c:pt idx="27">
                  <c:v>388.64840916146534</c:v>
                </c:pt>
                <c:pt idx="28">
                  <c:v>496.60630059520571</c:v>
                </c:pt>
                <c:pt idx="29">
                  <c:v>604.56419202894608</c:v>
                </c:pt>
                <c:pt idx="30">
                  <c:v>755.70524003618266</c:v>
                </c:pt>
                <c:pt idx="31">
                  <c:v>950.02944461691527</c:v>
                </c:pt>
                <c:pt idx="32">
                  <c:v>1144.3536491976479</c:v>
                </c:pt>
                <c:pt idx="33">
                  <c:v>1381.8610103518768</c:v>
                </c:pt>
                <c:pt idx="34">
                  <c:v>1684.1431063663499</c:v>
                </c:pt>
                <c:pt idx="35">
                  <c:v>2051.1999372410669</c:v>
                </c:pt>
                <c:pt idx="36">
                  <c:v>2483.0315029760286</c:v>
                </c:pt>
                <c:pt idx="37">
                  <c:v>3022.8209601447306</c:v>
                </c:pt>
                <c:pt idx="38">
                  <c:v>3648.9767304604247</c:v>
                </c:pt>
                <c:pt idx="39">
                  <c:v>4361.4988139231109</c:v>
                </c:pt>
                <c:pt idx="40">
                  <c:v>5181.9787888195378</c:v>
                </c:pt>
                <c:pt idx="41">
                  <c:v>6110.4166551497046</c:v>
                </c:pt>
                <c:pt idx="42">
                  <c:v>7146.8124129136122</c:v>
                </c:pt>
                <c:pt idx="43">
                  <c:v>8312.7576403980092</c:v>
                </c:pt>
                <c:pt idx="44">
                  <c:v>9651.4354941763886</c:v>
                </c:pt>
                <c:pt idx="45">
                  <c:v>11141.254395962007</c:v>
                </c:pt>
                <c:pt idx="46">
                  <c:v>12911.763815475348</c:v>
                </c:pt>
                <c:pt idx="47">
                  <c:v>14898.189017856172</c:v>
                </c:pt>
                <c:pt idx="48">
                  <c:v>17035.755268244229</c:v>
                </c:pt>
                <c:pt idx="49">
                  <c:v>19389.237301499772</c:v>
                </c:pt>
                <c:pt idx="50">
                  <c:v>22023.409852483037</c:v>
                </c:pt>
                <c:pt idx="51">
                  <c:v>24938.272921194024</c:v>
                </c:pt>
                <c:pt idx="52">
                  <c:v>28112.234929345992</c:v>
                </c:pt>
                <c:pt idx="53">
                  <c:v>31566.887455225686</c:v>
                </c:pt>
                <c:pt idx="54">
                  <c:v>35302.230498833102</c:v>
                </c:pt>
                <c:pt idx="55">
                  <c:v>39361.447216741741</c:v>
                </c:pt>
                <c:pt idx="56">
                  <c:v>43658.171295804605</c:v>
                </c:pt>
                <c:pt idx="57">
                  <c:v>48235.585892595198</c:v>
                </c:pt>
                <c:pt idx="58">
                  <c:v>53115.282585400266</c:v>
                </c:pt>
                <c:pt idx="59">
                  <c:v>58210.895061072806</c:v>
                </c:pt>
                <c:pt idx="60">
                  <c:v>63457.648584752591</c:v>
                </c:pt>
                <c:pt idx="61">
                  <c:v>69006.68420444685</c:v>
                </c:pt>
                <c:pt idx="62">
                  <c:v>74706.860872148332</c:v>
                </c:pt>
                <c:pt idx="63">
                  <c:v>80514.995431283576</c:v>
                </c:pt>
                <c:pt idx="64">
                  <c:v>86409.4963035658</c:v>
                </c:pt>
                <c:pt idx="65">
                  <c:v>92390.363488995004</c:v>
                </c:pt>
                <c:pt idx="66">
                  <c:v>98608.738035578455</c:v>
                </c:pt>
                <c:pt idx="67">
                  <c:v>104935.07047359564</c:v>
                </c:pt>
                <c:pt idx="68">
                  <c:v>111196.62817675258</c:v>
                </c:pt>
                <c:pt idx="69">
                  <c:v>117307.04483190228</c:v>
                </c:pt>
                <c:pt idx="70">
                  <c:v>123439.05306533874</c:v>
                </c:pt>
                <c:pt idx="71">
                  <c:v>128556.25711929804</c:v>
                </c:pt>
                <c:pt idx="72">
                  <c:v>133435.95381210311</c:v>
                </c:pt>
                <c:pt idx="73">
                  <c:v>138445.19997462866</c:v>
                </c:pt>
                <c:pt idx="74">
                  <c:v>143303.30508914698</c:v>
                </c:pt>
                <c:pt idx="75">
                  <c:v>148053.45231223156</c:v>
                </c:pt>
                <c:pt idx="76">
                  <c:v>152458.13428272816</c:v>
                </c:pt>
                <c:pt idx="77">
                  <c:v>156517.35100063679</c:v>
                </c:pt>
                <c:pt idx="78">
                  <c:v>160511.79298368518</c:v>
                </c:pt>
                <c:pt idx="79">
                  <c:v>164225.54444900586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8A-457B-8716-8C9790076905}"/>
            </c:ext>
          </c:extLst>
        </c:ser>
        <c:ser>
          <c:idx val="1"/>
          <c:order val="1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P50_40_25R1_R2!$BW$14:$BW$93</c:f>
              <c:numCache>
                <c:formatCode>#,##0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21.591578286748074</c:v>
                </c:pt>
                <c:pt idx="29">
                  <c:v>21.591578286748074</c:v>
                </c:pt>
                <c:pt idx="30">
                  <c:v>43.183156573496149</c:v>
                </c:pt>
                <c:pt idx="31">
                  <c:v>43.183156573496149</c:v>
                </c:pt>
                <c:pt idx="32">
                  <c:v>64.774734860244223</c:v>
                </c:pt>
                <c:pt idx="33">
                  <c:v>86.366313146992297</c:v>
                </c:pt>
                <c:pt idx="34">
                  <c:v>86.366313146992297</c:v>
                </c:pt>
                <c:pt idx="35">
                  <c:v>107.95789143374037</c:v>
                </c:pt>
                <c:pt idx="36">
                  <c:v>151.14104800723652</c:v>
                </c:pt>
                <c:pt idx="37">
                  <c:v>172.73262629398459</c:v>
                </c:pt>
                <c:pt idx="38">
                  <c:v>215.91578286748074</c:v>
                </c:pt>
                <c:pt idx="39">
                  <c:v>259.09893944097689</c:v>
                </c:pt>
                <c:pt idx="40">
                  <c:v>280.69051772772497</c:v>
                </c:pt>
                <c:pt idx="41">
                  <c:v>345.46525258796919</c:v>
                </c:pt>
                <c:pt idx="42">
                  <c:v>388.64840916146534</c:v>
                </c:pt>
                <c:pt idx="43">
                  <c:v>475.01472230845764</c:v>
                </c:pt>
                <c:pt idx="44">
                  <c:v>561.38103545544993</c:v>
                </c:pt>
                <c:pt idx="45">
                  <c:v>647.74734860244223</c:v>
                </c:pt>
                <c:pt idx="46">
                  <c:v>734.11366174943453</c:v>
                </c:pt>
                <c:pt idx="47">
                  <c:v>885.25470975667099</c:v>
                </c:pt>
                <c:pt idx="48">
                  <c:v>1036.3957577639076</c:v>
                </c:pt>
                <c:pt idx="49">
                  <c:v>1187.5368057711441</c:v>
                </c:pt>
                <c:pt idx="50">
                  <c:v>1338.6778537783807</c:v>
                </c:pt>
                <c:pt idx="51">
                  <c:v>1511.4104800723653</c:v>
                </c:pt>
                <c:pt idx="52">
                  <c:v>1727.3262629398459</c:v>
                </c:pt>
                <c:pt idx="53">
                  <c:v>1943.2420458073266</c:v>
                </c:pt>
                <c:pt idx="54">
                  <c:v>2180.7494069615555</c:v>
                </c:pt>
                <c:pt idx="55">
                  <c:v>2439.8483464025326</c:v>
                </c:pt>
                <c:pt idx="56">
                  <c:v>2720.5388641302575</c:v>
                </c:pt>
                <c:pt idx="57">
                  <c:v>3022.8209601447306</c:v>
                </c:pt>
                <c:pt idx="58">
                  <c:v>3368.2862127326998</c:v>
                </c:pt>
                <c:pt idx="59">
                  <c:v>3692.1598870339208</c:v>
                </c:pt>
                <c:pt idx="60">
                  <c:v>4059.2167179086382</c:v>
                </c:pt>
                <c:pt idx="61">
                  <c:v>4447.865127070103</c:v>
                </c:pt>
                <c:pt idx="62">
                  <c:v>4879.6966928050651</c:v>
                </c:pt>
                <c:pt idx="63">
                  <c:v>5289.9366802532786</c:v>
                </c:pt>
                <c:pt idx="64">
                  <c:v>5700.1766677014912</c:v>
                </c:pt>
                <c:pt idx="65">
                  <c:v>6153.5998117232011</c:v>
                </c:pt>
                <c:pt idx="66">
                  <c:v>6607.0229557449111</c:v>
                </c:pt>
                <c:pt idx="67">
                  <c:v>7060.4460997666201</c:v>
                </c:pt>
                <c:pt idx="68">
                  <c:v>7557.0524003618257</c:v>
                </c:pt>
                <c:pt idx="69">
                  <c:v>8032.0671226702834</c:v>
                </c:pt>
                <c:pt idx="70">
                  <c:v>8528.673423265489</c:v>
                </c:pt>
                <c:pt idx="71">
                  <c:v>8960.5049890004502</c:v>
                </c:pt>
                <c:pt idx="72">
                  <c:v>9413.9281330221602</c:v>
                </c:pt>
                <c:pt idx="73">
                  <c:v>9824.1681204703746</c:v>
                </c:pt>
                <c:pt idx="74">
                  <c:v>10277.591264492083</c:v>
                </c:pt>
                <c:pt idx="75">
                  <c:v>10709.422830227046</c:v>
                </c:pt>
                <c:pt idx="76">
                  <c:v>11141.254395962007</c:v>
                </c:pt>
                <c:pt idx="77">
                  <c:v>11551.49438341022</c:v>
                </c:pt>
                <c:pt idx="78">
                  <c:v>11983.325949145181</c:v>
                </c:pt>
                <c:pt idx="79">
                  <c:v>12350.382780019898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8A-457B-8716-8C9790076905}"/>
            </c:ext>
          </c:extLst>
        </c:ser>
        <c:ser>
          <c:idx val="2"/>
          <c:order val="2"/>
          <c:tx>
            <c:v>Curados Sanidad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EvolOf!$Q$3:$Q$70</c:f>
              <c:numCache>
                <c:formatCode>#,##0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25</c:v>
                </c:pt>
                <c:pt idx="18">
                  <c:v>140</c:v>
                </c:pt>
                <c:pt idx="19">
                  <c:v>188</c:v>
                </c:pt>
                <c:pt idx="20">
                  <c:v>201</c:v>
                </c:pt>
                <c:pt idx="21">
                  <c:v>200</c:v>
                </c:pt>
                <c:pt idx="22">
                  <c:v>544</c:v>
                </c:pt>
                <c:pt idx="23">
                  <c:v>556</c:v>
                </c:pt>
                <c:pt idx="24">
                  <c:v>575</c:v>
                </c:pt>
                <c:pt idx="25">
                  <c:v>1086</c:v>
                </c:pt>
                <c:pt idx="26">
                  <c:v>1160</c:v>
                </c:pt>
                <c:pt idx="27">
                  <c:v>1210</c:v>
                </c:pt>
                <c:pt idx="28">
                  <c:v>1542</c:v>
                </c:pt>
                <c:pt idx="29">
                  <c:v>2131</c:v>
                </c:pt>
                <c:pt idx="30">
                  <c:v>2672</c:v>
                </c:pt>
                <c:pt idx="31">
                  <c:v>3140</c:v>
                </c:pt>
                <c:pt idx="32">
                  <c:v>3697</c:v>
                </c:pt>
                <c:pt idx="33">
                  <c:v>5054</c:v>
                </c:pt>
                <c:pt idx="34">
                  <c:v>6326</c:v>
                </c:pt>
                <c:pt idx="35">
                  <c:v>8491</c:v>
                </c:pt>
                <c:pt idx="36">
                  <c:v>10896</c:v>
                </c:pt>
                <c:pt idx="37">
                  <c:v>13219</c:v>
                </c:pt>
                <c:pt idx="38">
                  <c:v>14823</c:v>
                </c:pt>
                <c:pt idx="39">
                  <c:v>16926</c:v>
                </c:pt>
                <c:pt idx="40">
                  <c:v>20023</c:v>
                </c:pt>
                <c:pt idx="41">
                  <c:v>23509</c:v>
                </c:pt>
                <c:pt idx="42">
                  <c:v>26540</c:v>
                </c:pt>
                <c:pt idx="43">
                  <c:v>30173</c:v>
                </c:pt>
                <c:pt idx="44">
                  <c:v>33701</c:v>
                </c:pt>
                <c:pt idx="45">
                  <c:v>35723</c:v>
                </c:pt>
                <c:pt idx="46">
                  <c:v>38620</c:v>
                </c:pt>
                <c:pt idx="47">
                  <c:v>43091</c:v>
                </c:pt>
                <c:pt idx="48">
                  <c:v>47116</c:v>
                </c:pt>
                <c:pt idx="49">
                  <c:v>50860</c:v>
                </c:pt>
                <c:pt idx="50">
                  <c:v>54118</c:v>
                </c:pt>
                <c:pt idx="51">
                  <c:v>57026</c:v>
                </c:pt>
                <c:pt idx="52">
                  <c:v>59165</c:v>
                </c:pt>
                <c:pt idx="53">
                  <c:v>61924</c:v>
                </c:pt>
                <c:pt idx="54">
                  <c:v>65682</c:v>
                </c:pt>
                <c:pt idx="55">
                  <c:v>69461</c:v>
                </c:pt>
                <c:pt idx="56">
                  <c:v>72952</c:v>
                </c:pt>
                <c:pt idx="57">
                  <c:v>74662</c:v>
                </c:pt>
                <c:pt idx="58">
                  <c:v>77357</c:v>
                </c:pt>
                <c:pt idx="59">
                  <c:v>80587</c:v>
                </c:pt>
                <c:pt idx="60">
                  <c:v>82514</c:v>
                </c:pt>
                <c:pt idx="61">
                  <c:v>85915</c:v>
                </c:pt>
                <c:pt idx="62">
                  <c:v>89250</c:v>
                </c:pt>
                <c:pt idx="63">
                  <c:v>92355</c:v>
                </c:pt>
                <c:pt idx="64">
                  <c:v>95708</c:v>
                </c:pt>
                <c:pt idx="65">
                  <c:v>98732</c:v>
                </c:pt>
                <c:pt idx="66">
                  <c:v>100875</c:v>
                </c:pt>
                <c:pt idx="67">
                  <c:v>102548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8A-457B-8716-8C9790076905}"/>
            </c:ext>
          </c:extLst>
        </c:ser>
        <c:ser>
          <c:idx val="3"/>
          <c:order val="3"/>
          <c:tx>
            <c:v>Muertos Sanidad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EvolOf!$O$3:$O$70</c:f>
              <c:numCache>
                <c:formatCode>#,##0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</c:v>
                </c:pt>
                <c:pt idx="18">
                  <c:v>35</c:v>
                </c:pt>
                <c:pt idx="19">
                  <c:v>48</c:v>
                </c:pt>
                <c:pt idx="20">
                  <c:v>86</c:v>
                </c:pt>
                <c:pt idx="21">
                  <c:v>123</c:v>
                </c:pt>
                <c:pt idx="22">
                  <c:v>141</c:v>
                </c:pt>
                <c:pt idx="23">
                  <c:v>292</c:v>
                </c:pt>
                <c:pt idx="24">
                  <c:v>314</c:v>
                </c:pt>
                <c:pt idx="25">
                  <c:v>496</c:v>
                </c:pt>
                <c:pt idx="26">
                  <c:v>590</c:v>
                </c:pt>
                <c:pt idx="27">
                  <c:v>765</c:v>
                </c:pt>
                <c:pt idx="28">
                  <c:v>993</c:v>
                </c:pt>
                <c:pt idx="29">
                  <c:v>1326</c:v>
                </c:pt>
                <c:pt idx="30">
                  <c:v>1672</c:v>
                </c:pt>
                <c:pt idx="31">
                  <c:v>2136</c:v>
                </c:pt>
                <c:pt idx="32">
                  <c:v>2707</c:v>
                </c:pt>
                <c:pt idx="33">
                  <c:v>3303</c:v>
                </c:pt>
                <c:pt idx="34">
                  <c:v>3918</c:v>
                </c:pt>
                <c:pt idx="35">
                  <c:v>4663</c:v>
                </c:pt>
                <c:pt idx="36">
                  <c:v>5502</c:v>
                </c:pt>
                <c:pt idx="37">
                  <c:v>6217</c:v>
                </c:pt>
                <c:pt idx="38">
                  <c:v>6913</c:v>
                </c:pt>
                <c:pt idx="39">
                  <c:v>7733</c:v>
                </c:pt>
                <c:pt idx="40">
                  <c:v>8662</c:v>
                </c:pt>
                <c:pt idx="41">
                  <c:v>9539</c:v>
                </c:pt>
                <c:pt idx="42">
                  <c:v>10384</c:v>
                </c:pt>
                <c:pt idx="43">
                  <c:v>11164</c:v>
                </c:pt>
                <c:pt idx="44">
                  <c:v>11834</c:v>
                </c:pt>
                <c:pt idx="45">
                  <c:v>12462</c:v>
                </c:pt>
                <c:pt idx="46">
                  <c:v>13219</c:v>
                </c:pt>
                <c:pt idx="47">
                  <c:v>13976</c:v>
                </c:pt>
                <c:pt idx="48">
                  <c:v>14757</c:v>
                </c:pt>
                <c:pt idx="49">
                  <c:v>15399</c:v>
                </c:pt>
                <c:pt idx="50">
                  <c:v>15899</c:v>
                </c:pt>
                <c:pt idx="51">
                  <c:v>16505</c:v>
                </c:pt>
                <c:pt idx="52">
                  <c:v>17056</c:v>
                </c:pt>
                <c:pt idx="53">
                  <c:v>17591</c:v>
                </c:pt>
                <c:pt idx="54">
                  <c:v>18276</c:v>
                </c:pt>
                <c:pt idx="55">
                  <c:v>18893</c:v>
                </c:pt>
                <c:pt idx="56">
                  <c:v>19478</c:v>
                </c:pt>
                <c:pt idx="57">
                  <c:v>20043</c:v>
                </c:pt>
                <c:pt idx="58">
                  <c:v>20453</c:v>
                </c:pt>
                <c:pt idx="59">
                  <c:v>20852</c:v>
                </c:pt>
                <c:pt idx="60">
                  <c:v>21282</c:v>
                </c:pt>
                <c:pt idx="61">
                  <c:v>21717</c:v>
                </c:pt>
                <c:pt idx="62">
                  <c:v>22157</c:v>
                </c:pt>
                <c:pt idx="63">
                  <c:v>22524</c:v>
                </c:pt>
                <c:pt idx="64">
                  <c:v>22902</c:v>
                </c:pt>
                <c:pt idx="65">
                  <c:v>23190</c:v>
                </c:pt>
                <c:pt idx="66">
                  <c:v>23521</c:v>
                </c:pt>
                <c:pt idx="67">
                  <c:v>23822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8A-457B-8716-8C9790076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403480"/>
        <c:axId val="758403808"/>
      </c:scatterChart>
      <c:valAx>
        <c:axId val="758403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8403808"/>
        <c:crosses val="autoZero"/>
        <c:crossBetween val="midCat"/>
      </c:valAx>
      <c:valAx>
        <c:axId val="758403808"/>
        <c:scaling>
          <c:orientation val="minMax"/>
          <c:max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8403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Curados / Muertos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P50_40_25R1_R2!$CQ$14:$CQ$121</c:f>
              <c:numCache>
                <c:formatCode>0.0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23</c:v>
                </c:pt>
                <c:pt idx="29">
                  <c:v>28</c:v>
                </c:pt>
                <c:pt idx="30">
                  <c:v>17.5</c:v>
                </c:pt>
                <c:pt idx="31">
                  <c:v>22</c:v>
                </c:pt>
                <c:pt idx="32">
                  <c:v>17.666666666666668</c:v>
                </c:pt>
                <c:pt idx="33">
                  <c:v>16</c:v>
                </c:pt>
                <c:pt idx="34">
                  <c:v>19.5</c:v>
                </c:pt>
                <c:pt idx="35">
                  <c:v>19</c:v>
                </c:pt>
                <c:pt idx="36">
                  <c:v>16.428571428571427</c:v>
                </c:pt>
                <c:pt idx="37">
                  <c:v>17.5</c:v>
                </c:pt>
                <c:pt idx="38">
                  <c:v>16.899999999999999</c:v>
                </c:pt>
                <c:pt idx="39">
                  <c:v>16.833333333333332</c:v>
                </c:pt>
                <c:pt idx="40">
                  <c:v>18.46153846153846</c:v>
                </c:pt>
                <c:pt idx="41">
                  <c:v>17.6875</c:v>
                </c:pt>
                <c:pt idx="42">
                  <c:v>18.388888888888889</c:v>
                </c:pt>
                <c:pt idx="43">
                  <c:v>17.5</c:v>
                </c:pt>
                <c:pt idx="44">
                  <c:v>17.192307692307693</c:v>
                </c:pt>
                <c:pt idx="45">
                  <c:v>17.2</c:v>
                </c:pt>
                <c:pt idx="46">
                  <c:v>17.588235294117649</c:v>
                </c:pt>
                <c:pt idx="47">
                  <c:v>16.829268292682926</c:v>
                </c:pt>
                <c:pt idx="48">
                  <c:v>16.4375</c:v>
                </c:pt>
                <c:pt idx="49">
                  <c:v>16.327272727272728</c:v>
                </c:pt>
                <c:pt idx="50">
                  <c:v>16.451612903225808</c:v>
                </c:pt>
                <c:pt idx="51">
                  <c:v>16.5</c:v>
                </c:pt>
                <c:pt idx="52">
                  <c:v>16.274999999999999</c:v>
                </c:pt>
                <c:pt idx="53">
                  <c:v>16.244444444444444</c:v>
                </c:pt>
                <c:pt idx="54">
                  <c:v>16.188118811881189</c:v>
                </c:pt>
                <c:pt idx="55">
                  <c:v>16.13274336283186</c:v>
                </c:pt>
                <c:pt idx="56">
                  <c:v>16.047619047619047</c:v>
                </c:pt>
                <c:pt idx="57">
                  <c:v>15.957142857142857</c:v>
                </c:pt>
                <c:pt idx="58">
                  <c:v>15.76923076923077</c:v>
                </c:pt>
                <c:pt idx="59">
                  <c:v>15.76608187134503</c:v>
                </c:pt>
                <c:pt idx="60">
                  <c:v>15.632978723404255</c:v>
                </c:pt>
                <c:pt idx="61">
                  <c:v>15.514563106796116</c:v>
                </c:pt>
                <c:pt idx="62">
                  <c:v>15.309734513274336</c:v>
                </c:pt>
                <c:pt idx="63">
                  <c:v>15.220408163265306</c:v>
                </c:pt>
                <c:pt idx="64">
                  <c:v>15.159090909090908</c:v>
                </c:pt>
                <c:pt idx="65">
                  <c:v>15.014035087719298</c:v>
                </c:pt>
                <c:pt idx="66">
                  <c:v>14.92483660130719</c:v>
                </c:pt>
                <c:pt idx="67">
                  <c:v>14.862385321100918</c:v>
                </c:pt>
                <c:pt idx="68">
                  <c:v>14.714285714285714</c:v>
                </c:pt>
                <c:pt idx="69">
                  <c:v>14.60483870967742</c:v>
                </c:pt>
                <c:pt idx="70">
                  <c:v>14.473417721518988</c:v>
                </c:pt>
                <c:pt idx="71">
                  <c:v>14.346987951807229</c:v>
                </c:pt>
                <c:pt idx="72">
                  <c:v>14.174311926605505</c:v>
                </c:pt>
                <c:pt idx="73">
                  <c:v>14.092307692307692</c:v>
                </c:pt>
                <c:pt idx="74">
                  <c:v>13.943277310924369</c:v>
                </c:pt>
                <c:pt idx="75">
                  <c:v>13.824596774193548</c:v>
                </c:pt>
                <c:pt idx="76">
                  <c:v>13.684108527131784</c:v>
                </c:pt>
                <c:pt idx="77">
                  <c:v>13.549532710280374</c:v>
                </c:pt>
                <c:pt idx="78">
                  <c:v>13.394594594594595</c:v>
                </c:pt>
                <c:pt idx="79">
                  <c:v>13.297202797202797</c:v>
                </c:pt>
                <c:pt idx="80">
                  <c:v>13.185059422750424</c:v>
                </c:pt>
                <c:pt idx="81">
                  <c:v>13.064356435643564</c:v>
                </c:pt>
                <c:pt idx="82">
                  <c:v>12.958199356913184</c:v>
                </c:pt>
                <c:pt idx="83">
                  <c:v>12.818466353677621</c:v>
                </c:pt>
                <c:pt idx="84">
                  <c:v>12.73353751914242</c:v>
                </c:pt>
                <c:pt idx="85">
                  <c:v>12.640179910044978</c:v>
                </c:pt>
                <c:pt idx="86">
                  <c:v>12.612998522895126</c:v>
                </c:pt>
                <c:pt idx="87">
                  <c:v>12.524637681159421</c:v>
                </c:pt>
                <c:pt idx="88">
                  <c:v>12.425320056899004</c:v>
                </c:pt>
                <c:pt idx="89">
                  <c:v>12.370266479663394</c:v>
                </c:pt>
                <c:pt idx="90">
                  <c:v>12.325484764542937</c:v>
                </c:pt>
                <c:pt idx="91">
                  <c:v>12.289041095890411</c:v>
                </c:pt>
                <c:pt idx="92">
                  <c:v>12.230040595399188</c:v>
                </c:pt>
                <c:pt idx="93">
                  <c:v>12.212080536912751</c:v>
                </c:pt>
                <c:pt idx="94">
                  <c:v>12.18908122503329</c:v>
                </c:pt>
                <c:pt idx="95">
                  <c:v>12.158520475561426</c:v>
                </c:pt>
                <c:pt idx="96">
                  <c:v>12.141918528252299</c:v>
                </c:pt>
                <c:pt idx="97">
                  <c:v>12.12156862745098</c:v>
                </c:pt>
                <c:pt idx="98">
                  <c:v>12.115885416666666</c:v>
                </c:pt>
                <c:pt idx="99">
                  <c:v>12.103761348897535</c:v>
                </c:pt>
                <c:pt idx="100">
                  <c:v>12.089147286821705</c:v>
                </c:pt>
                <c:pt idx="101">
                  <c:v>12.072072072072071</c:v>
                </c:pt>
                <c:pt idx="102">
                  <c:v>12.052564102564103</c:v>
                </c:pt>
                <c:pt idx="103">
                  <c:v>12.046035805626598</c:v>
                </c:pt>
                <c:pt idx="104">
                  <c:v>12.036989795918368</c:v>
                </c:pt>
                <c:pt idx="105">
                  <c:v>12.040764331210191</c:v>
                </c:pt>
                <c:pt idx="106">
                  <c:v>12.029224904701397</c:v>
                </c:pt>
                <c:pt idx="107">
                  <c:v>12.030456852791879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7C-4D13-82E6-99E3CED22159}"/>
            </c:ext>
          </c:extLst>
        </c:ser>
        <c:ser>
          <c:idx val="1"/>
          <c:order val="1"/>
          <c:tx>
            <c:v>Sanidad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P50_40_25R1_R2!$BJ$14:$BJ$103</c:f>
              <c:numCache>
                <c:formatCode>General</c:formatCode>
                <c:ptCount val="9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</c:numCache>
            </c:numRef>
          </c:xVal>
          <c:yVal>
            <c:numRef>
              <c:f>EvolOf!$U$3:$U$80</c:f>
              <c:numCache>
                <c:formatCode>#,##0.0</c:formatCode>
                <c:ptCount val="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0.8928571428571429</c:v>
                </c:pt>
                <c:pt idx="18">
                  <c:v>4</c:v>
                </c:pt>
                <c:pt idx="19">
                  <c:v>3.9166666666666665</c:v>
                </c:pt>
                <c:pt idx="20">
                  <c:v>2.3372093023255816</c:v>
                </c:pt>
                <c:pt idx="21">
                  <c:v>1.6260162601626016</c:v>
                </c:pt>
                <c:pt idx="22">
                  <c:v>3.8581560283687941</c:v>
                </c:pt>
                <c:pt idx="23">
                  <c:v>1.904109589041096</c:v>
                </c:pt>
                <c:pt idx="24">
                  <c:v>1.8312101910828025</c:v>
                </c:pt>
                <c:pt idx="25">
                  <c:v>2.189516129032258</c:v>
                </c:pt>
                <c:pt idx="26">
                  <c:v>1.9661016949152543</c:v>
                </c:pt>
                <c:pt idx="27">
                  <c:v>1.5816993464052287</c:v>
                </c:pt>
                <c:pt idx="28">
                  <c:v>1.552870090634441</c:v>
                </c:pt>
                <c:pt idx="29">
                  <c:v>1.6070889894419307</c:v>
                </c:pt>
                <c:pt idx="30">
                  <c:v>1.5980861244019138</c:v>
                </c:pt>
                <c:pt idx="31">
                  <c:v>1.4700374531835205</c:v>
                </c:pt>
                <c:pt idx="32">
                  <c:v>1.365718507572959</c:v>
                </c:pt>
                <c:pt idx="33">
                  <c:v>1.5301241295791705</c:v>
                </c:pt>
                <c:pt idx="34">
                  <c:v>1.6145992853496682</c:v>
                </c:pt>
                <c:pt idx="35">
                  <c:v>1.8209307312888698</c:v>
                </c:pt>
                <c:pt idx="36">
                  <c:v>1.9803707742639041</c:v>
                </c:pt>
                <c:pt idx="37">
                  <c:v>2.1262666881132377</c:v>
                </c:pt>
                <c:pt idx="38">
                  <c:v>2.1442210328366844</c:v>
                </c:pt>
                <c:pt idx="39">
                  <c:v>2.1888012414328202</c:v>
                </c:pt>
                <c:pt idx="40">
                  <c:v>2.3115908566151004</c:v>
                </c:pt>
                <c:pt idx="41">
                  <c:v>2.4645141000104833</c:v>
                </c:pt>
                <c:pt idx="42">
                  <c:v>2.555855161787365</c:v>
                </c:pt>
                <c:pt idx="43">
                  <c:v>2.7027051236116089</c:v>
                </c:pt>
                <c:pt idx="44">
                  <c:v>2.8478113909075544</c:v>
                </c:pt>
                <c:pt idx="45">
                  <c:v>2.8665543251484511</c:v>
                </c:pt>
                <c:pt idx="46">
                  <c:v>2.9215523110674031</c:v>
                </c:pt>
                <c:pt idx="47">
                  <c:v>3.0832140812821982</c:v>
                </c:pt>
                <c:pt idx="48">
                  <c:v>3.1927898624381648</c:v>
                </c:pt>
                <c:pt idx="49">
                  <c:v>3.3028118709007077</c:v>
                </c:pt>
                <c:pt idx="50">
                  <c:v>3.4038618781055412</c:v>
                </c:pt>
                <c:pt idx="51">
                  <c:v>3.4550742199333535</c:v>
                </c:pt>
                <c:pt idx="52">
                  <c:v>3.4688672607879925</c:v>
                </c:pt>
                <c:pt idx="53">
                  <c:v>3.5202091978852823</c:v>
                </c:pt>
                <c:pt idx="54">
                  <c:v>3.5938936309914644</c:v>
                </c:pt>
                <c:pt idx="55">
                  <c:v>3.676546869210819</c:v>
                </c:pt>
                <c:pt idx="56">
                  <c:v>3.7453537324160591</c:v>
                </c:pt>
                <c:pt idx="57">
                  <c:v>3.7250910542333981</c:v>
                </c:pt>
                <c:pt idx="58">
                  <c:v>3.782183542756564</c:v>
                </c:pt>
                <c:pt idx="59">
                  <c:v>3.8647132169576062</c:v>
                </c:pt>
                <c:pt idx="60">
                  <c:v>3.8771731980077062</c:v>
                </c:pt>
                <c:pt idx="61">
                  <c:v>3.9561173274393333</c:v>
                </c:pt>
                <c:pt idx="62">
                  <c:v>4.0280723924719046</c:v>
                </c:pt>
                <c:pt idx="63">
                  <c:v>4.100293020777837</c:v>
                </c:pt>
                <c:pt idx="64">
                  <c:v>4.1790236660553663</c:v>
                </c:pt>
                <c:pt idx="65">
                  <c:v>4.2575247951703323</c:v>
                </c:pt>
                <c:pt idx="66">
                  <c:v>4.2887207176565623</c:v>
                </c:pt>
                <c:pt idx="67">
                  <c:v>4.3047603055998653</c:v>
                </c:pt>
                <c:pt idx="68">
                  <c:v>4.4880329557157568</c:v>
                </c:pt>
                <c:pt idx="69">
                  <c:v>4.5654565456545653</c:v>
                </c:pt>
                <c:pt idx="70">
                  <c:v>4.619642281662907</c:v>
                </c:pt>
                <c:pt idx="71">
                  <c:v>4.6712350597609564</c:v>
                </c:pt>
                <c:pt idx="72">
                  <c:v>4.7063806206459784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7C-4D13-82E6-99E3CED22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3744"/>
        <c:axId val="673877352"/>
      </c:scatterChart>
      <c:valAx>
        <c:axId val="673873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877352"/>
        <c:crosses val="autoZero"/>
        <c:crossBetween val="midCat"/>
      </c:valAx>
      <c:valAx>
        <c:axId val="673877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873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 / Casos-n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P50_40_25R1_R2!$CT$14:$CT$121</c:f>
              <c:numCache>
                <c:formatCode>0.00%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2.2999999999999998</c:v>
                </c:pt>
                <c:pt idx="26">
                  <c:v>2.9</c:v>
                </c:pt>
                <c:pt idx="27">
                  <c:v>2.4</c:v>
                </c:pt>
                <c:pt idx="28">
                  <c:v>2.2999999999999998</c:v>
                </c:pt>
                <c:pt idx="29">
                  <c:v>2.2400000000000002</c:v>
                </c:pt>
                <c:pt idx="30">
                  <c:v>1.8918918918918919</c:v>
                </c:pt>
                <c:pt idx="31">
                  <c:v>1.679245283018868</c:v>
                </c:pt>
                <c:pt idx="32">
                  <c:v>1.5970149253731343</c:v>
                </c:pt>
                <c:pt idx="33">
                  <c:v>1.5</c:v>
                </c:pt>
                <c:pt idx="34">
                  <c:v>1.3660714285714286</c:v>
                </c:pt>
                <c:pt idx="35">
                  <c:v>1.3006993006993006</c:v>
                </c:pt>
                <c:pt idx="36">
                  <c:v>1.2362637362637363</c:v>
                </c:pt>
                <c:pt idx="37">
                  <c:v>1.1834061135371179</c:v>
                </c:pt>
                <c:pt idx="38">
                  <c:v>1.1494661921708185</c:v>
                </c:pt>
                <c:pt idx="39">
                  <c:v>1.1327433628318584</c:v>
                </c:pt>
                <c:pt idx="40">
                  <c:v>1.1318407960199004</c:v>
                </c:pt>
                <c:pt idx="41">
                  <c:v>1.1443736730360934</c:v>
                </c:pt>
                <c:pt idx="42">
                  <c:v>1.1577981651376146</c:v>
                </c:pt>
                <c:pt idx="43">
                  <c:v>1.1645569620253164</c:v>
                </c:pt>
                <c:pt idx="44">
                  <c:v>1.1646258503401361</c:v>
                </c:pt>
                <c:pt idx="45">
                  <c:v>1.1604215456674474</c:v>
                </c:pt>
                <c:pt idx="46">
                  <c:v>1.152917505030181</c:v>
                </c:pt>
                <c:pt idx="47">
                  <c:v>1.1375752364574376</c:v>
                </c:pt>
                <c:pt idx="48">
                  <c:v>1.11626195732156</c:v>
                </c:pt>
                <c:pt idx="49">
                  <c:v>1.0921717171717171</c:v>
                </c:pt>
                <c:pt idx="50">
                  <c:v>1.0677874186550975</c:v>
                </c:pt>
                <c:pt idx="51">
                  <c:v>1.0410256410256411</c:v>
                </c:pt>
                <c:pt idx="52">
                  <c:v>1.0156752411575563</c:v>
                </c:pt>
                <c:pt idx="53">
                  <c:v>0.99233182293482047</c:v>
                </c:pt>
                <c:pt idx="54">
                  <c:v>0.96967859308671922</c:v>
                </c:pt>
                <c:pt idx="55">
                  <c:v>0.94965553789083201</c:v>
                </c:pt>
                <c:pt idx="56">
                  <c:v>0.92805755395683454</c:v>
                </c:pt>
                <c:pt idx="57">
                  <c:v>0.90968666803194753</c:v>
                </c:pt>
                <c:pt idx="58">
                  <c:v>0.89342774146695714</c:v>
                </c:pt>
                <c:pt idx="59">
                  <c:v>0.8758876694641704</c:v>
                </c:pt>
                <c:pt idx="60">
                  <c:v>0.85903909969701342</c:v>
                </c:pt>
                <c:pt idx="61">
                  <c:v>0.84324394351599952</c:v>
                </c:pt>
                <c:pt idx="62">
                  <c:v>0.82832768493630948</c:v>
                </c:pt>
                <c:pt idx="63">
                  <c:v>0.81306926498623178</c:v>
                </c:pt>
                <c:pt idx="64">
                  <c:v>0.8288116928621484</c:v>
                </c:pt>
                <c:pt idx="65">
                  <c:v>0.842654028436019</c:v>
                </c:pt>
                <c:pt idx="66">
                  <c:v>0.85455035486479203</c:v>
                </c:pt>
                <c:pt idx="67">
                  <c:v>0.8656308690455865</c:v>
                </c:pt>
                <c:pt idx="68">
                  <c:v>0.87740306288693382</c:v>
                </c:pt>
                <c:pt idx="69">
                  <c:v>0.88842942966372784</c:v>
                </c:pt>
                <c:pt idx="70">
                  <c:v>0.90031526797778116</c:v>
                </c:pt>
                <c:pt idx="71">
                  <c:v>0.90356470076800466</c:v>
                </c:pt>
                <c:pt idx="72">
                  <c:v>0.90865047043954505</c:v>
                </c:pt>
                <c:pt idx="73">
                  <c:v>0.91496621852180438</c:v>
                </c:pt>
                <c:pt idx="74">
                  <c:v>0.9222887558216899</c:v>
                </c:pt>
                <c:pt idx="75">
                  <c:v>0.92963516940885738</c:v>
                </c:pt>
                <c:pt idx="76">
                  <c:v>0.93599133813132918</c:v>
                </c:pt>
                <c:pt idx="77">
                  <c:v>0.94179067150181317</c:v>
                </c:pt>
                <c:pt idx="78">
                  <c:v>0.94745575221238942</c:v>
                </c:pt>
                <c:pt idx="79">
                  <c:v>0.95233774874493438</c:v>
                </c:pt>
                <c:pt idx="80">
                  <c:v>0.95613825983313472</c:v>
                </c:pt>
                <c:pt idx="81">
                  <c:v>0.95949441504997057</c:v>
                </c:pt>
                <c:pt idx="82">
                  <c:v>0.96250072560515465</c:v>
                </c:pt>
                <c:pt idx="83">
                  <c:v>0.96494750731455448</c:v>
                </c:pt>
                <c:pt idx="84">
                  <c:v>0.96708846393917036</c:v>
                </c:pt>
                <c:pt idx="85">
                  <c:v>0.96877281662454362</c:v>
                </c:pt>
                <c:pt idx="86">
                  <c:v>0.97002057956504806</c:v>
                </c:pt>
                <c:pt idx="87">
                  <c:v>0.97106640947919542</c:v>
                </c:pt>
                <c:pt idx="88">
                  <c:v>0.97207650273224044</c:v>
                </c:pt>
                <c:pt idx="89">
                  <c:v>0.9751535910400696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52-4AF2-AC65-FB197DB64246}"/>
            </c:ext>
          </c:extLst>
        </c:ser>
        <c:ser>
          <c:idx val="1"/>
          <c:order val="1"/>
          <c:tx>
            <c:v>Sanidad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P50_40_25R1_R2!$BJ$14:$BJ$103</c:f>
              <c:numCache>
                <c:formatCode>General</c:formatCode>
                <c:ptCount val="9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</c:numCache>
            </c:numRef>
          </c:xVal>
          <c:yVal>
            <c:numRef>
              <c:f>EvolOf!$X$3:$X$80</c:f>
              <c:numCache>
                <c:formatCode>0.0%</c:formatCode>
                <c:ptCount val="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1.2325581395348837</c:v>
                </c:pt>
                <c:pt idx="18">
                  <c:v>2.6923076923076925</c:v>
                </c:pt>
                <c:pt idx="19">
                  <c:v>2.0884955752212391</c:v>
                </c:pt>
                <c:pt idx="20">
                  <c:v>1.9391891891891893</c:v>
                </c:pt>
                <c:pt idx="21">
                  <c:v>1.6649484536082475</c:v>
                </c:pt>
                <c:pt idx="22">
                  <c:v>2.8781512605042017</c:v>
                </c:pt>
                <c:pt idx="23">
                  <c:v>2.3296703296703298</c:v>
                </c:pt>
                <c:pt idx="24">
                  <c:v>2.3031088082901556</c:v>
                </c:pt>
                <c:pt idx="25">
                  <c:v>3.0076045627376424</c:v>
                </c:pt>
                <c:pt idx="26">
                  <c:v>1.7676767676767677</c:v>
                </c:pt>
                <c:pt idx="27">
                  <c:v>1.2627877237851663</c:v>
                </c:pt>
                <c:pt idx="28">
                  <c:v>1.2164107485604607</c:v>
                </c:pt>
                <c:pt idx="29">
                  <c:v>1.2041100661790316</c:v>
                </c:pt>
                <c:pt idx="30">
                  <c:v>1.0434782608695652</c:v>
                </c:pt>
                <c:pt idx="31">
                  <c:v>0.89529950789071777</c:v>
                </c:pt>
                <c:pt idx="32">
                  <c:v>0.8289967637540453</c:v>
                </c:pt>
                <c:pt idx="33">
                  <c:v>0.90219151462809022</c:v>
                </c:pt>
                <c:pt idx="34">
                  <c:v>0.91480621539560636</c:v>
                </c:pt>
                <c:pt idx="35">
                  <c:v>0.95902595508894717</c:v>
                </c:pt>
                <c:pt idx="36">
                  <c:v>0.95631888960167954</c:v>
                </c:pt>
                <c:pt idx="37">
                  <c:v>0.97277277277277274</c:v>
                </c:pt>
                <c:pt idx="38">
                  <c:v>0.87202118270079432</c:v>
                </c:pt>
                <c:pt idx="39">
                  <c:v>0.85283945493532543</c:v>
                </c:pt>
                <c:pt idx="40">
                  <c:v>0.87159308437908301</c:v>
                </c:pt>
                <c:pt idx="41">
                  <c:v>0.83300985556927887</c:v>
                </c:pt>
                <c:pt idx="42">
                  <c:v>0.77555135475740389</c:v>
                </c:pt>
                <c:pt idx="43">
                  <c:v>0.73569089485299355</c:v>
                </c:pt>
                <c:pt idx="44">
                  <c:v>0.71082907944238904</c:v>
                </c:pt>
                <c:pt idx="45">
                  <c:v>0.66693887720075296</c:v>
                </c:pt>
                <c:pt idx="46">
                  <c:v>0.65788872531600584</c:v>
                </c:pt>
                <c:pt idx="47">
                  <c:v>0.67025674755114983</c:v>
                </c:pt>
                <c:pt idx="48">
                  <c:v>0.65707701457032408</c:v>
                </c:pt>
                <c:pt idx="49">
                  <c:v>0.64873306179995305</c:v>
                </c:pt>
                <c:pt idx="50">
                  <c:v>0.63514396124748274</c:v>
                </c:pt>
                <c:pt idx="51">
                  <c:v>0.6246792965763317</c:v>
                </c:pt>
                <c:pt idx="52">
                  <c:v>0.61105855566957412</c:v>
                </c:pt>
                <c:pt idx="53">
                  <c:v>0.60810345750579309</c:v>
                </c:pt>
                <c:pt idx="54">
                  <c:v>0.62176373007879615</c:v>
                </c:pt>
                <c:pt idx="55">
                  <c:v>0.62880933741370726</c:v>
                </c:pt>
                <c:pt idx="56">
                  <c:v>0.63010430158838371</c:v>
                </c:pt>
                <c:pt idx="57">
                  <c:v>0.62123637222360706</c:v>
                </c:pt>
                <c:pt idx="58">
                  <c:v>0.62290634433391501</c:v>
                </c:pt>
                <c:pt idx="59">
                  <c:v>0.62673924325927388</c:v>
                </c:pt>
                <c:pt idx="60">
                  <c:v>0.62520554876249101</c:v>
                </c:pt>
                <c:pt idx="61">
                  <c:v>0.63535689830228326</c:v>
                </c:pt>
                <c:pt idx="62">
                  <c:v>0.64564305252909271</c:v>
                </c:pt>
                <c:pt idx="63">
                  <c:v>0.64733692467204618</c:v>
                </c:pt>
                <c:pt idx="64">
                  <c:v>0.65348422073342738</c:v>
                </c:pt>
                <c:pt idx="65">
                  <c:v>0.65583311816851708</c:v>
                </c:pt>
                <c:pt idx="66">
                  <c:v>0.65468822365374091</c:v>
                </c:pt>
                <c:pt idx="67">
                  <c:v>0.67012058670682684</c:v>
                </c:pt>
                <c:pt idx="68">
                  <c:v>0.69690264329394291</c:v>
                </c:pt>
                <c:pt idx="69">
                  <c:v>0.70222347890908154</c:v>
                </c:pt>
                <c:pt idx="70">
                  <c:v>0.70762191719674139</c:v>
                </c:pt>
                <c:pt idx="71">
                  <c:v>0.71105028122720959</c:v>
                </c:pt>
                <c:pt idx="72">
                  <c:v>0.71031380412985745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52-4AF2-AC65-FB197DB64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918512"/>
        <c:axId val="726922120"/>
      </c:scatterChart>
      <c:valAx>
        <c:axId val="726918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22120"/>
        <c:crosses val="autoZero"/>
        <c:crossBetween val="midCat"/>
      </c:valAx>
      <c:valAx>
        <c:axId val="726922120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18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Población visible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P50_40_25R1_R2!$AV$14:$AV$330</c:f>
              <c:numCache>
                <c:formatCode>0.000%</c:formatCode>
                <c:ptCount val="317"/>
                <c:pt idx="0">
                  <c:v>2.0000000000000002E-5</c:v>
                </c:pt>
                <c:pt idx="1">
                  <c:v>2.0000000000000002E-5</c:v>
                </c:pt>
                <c:pt idx="2">
                  <c:v>2.0000000000000002E-5</c:v>
                </c:pt>
                <c:pt idx="3">
                  <c:v>1E-4</c:v>
                </c:pt>
                <c:pt idx="4">
                  <c:v>1.6000000000000001E-4</c:v>
                </c:pt>
                <c:pt idx="5">
                  <c:v>2.2000000000000001E-4</c:v>
                </c:pt>
                <c:pt idx="6">
                  <c:v>3.8000000000000002E-4</c:v>
                </c:pt>
                <c:pt idx="7">
                  <c:v>5.5999999999999995E-4</c:v>
                </c:pt>
                <c:pt idx="8">
                  <c:v>7.3999999999999999E-4</c:v>
                </c:pt>
                <c:pt idx="9">
                  <c:v>8.9999999999999998E-4</c:v>
                </c:pt>
                <c:pt idx="10">
                  <c:v>1.14E-3</c:v>
                </c:pt>
                <c:pt idx="11">
                  <c:v>1.4400000000000001E-3</c:v>
                </c:pt>
                <c:pt idx="12">
                  <c:v>1.8400000000000001E-3</c:v>
                </c:pt>
                <c:pt idx="13">
                  <c:v>2.3E-3</c:v>
                </c:pt>
                <c:pt idx="14">
                  <c:v>2.8E-3</c:v>
                </c:pt>
                <c:pt idx="15">
                  <c:v>3.4199999999999999E-3</c:v>
                </c:pt>
                <c:pt idx="16">
                  <c:v>4.1399999999999996E-3</c:v>
                </c:pt>
                <c:pt idx="17">
                  <c:v>4.9199999999999999E-3</c:v>
                </c:pt>
                <c:pt idx="18">
                  <c:v>5.8199999999999997E-3</c:v>
                </c:pt>
                <c:pt idx="19">
                  <c:v>6.9199999999999999E-3</c:v>
                </c:pt>
                <c:pt idx="20">
                  <c:v>8.2400000000000008E-3</c:v>
                </c:pt>
                <c:pt idx="21">
                  <c:v>9.7999999999999997E-3</c:v>
                </c:pt>
                <c:pt idx="22">
                  <c:v>1.166E-2</c:v>
                </c:pt>
                <c:pt idx="23">
                  <c:v>1.3780000000000001E-2</c:v>
                </c:pt>
                <c:pt idx="24">
                  <c:v>1.618E-2</c:v>
                </c:pt>
                <c:pt idx="25">
                  <c:v>1.8839999999999999E-2</c:v>
                </c:pt>
                <c:pt idx="26">
                  <c:v>2.18E-2</c:v>
                </c:pt>
                <c:pt idx="27">
                  <c:v>2.5080000000000002E-2</c:v>
                </c:pt>
                <c:pt idx="28">
                  <c:v>2.8760000000000001E-2</c:v>
                </c:pt>
                <c:pt idx="29">
                  <c:v>3.2660000000000002E-2</c:v>
                </c:pt>
                <c:pt idx="30">
                  <c:v>3.6999999999999998E-2</c:v>
                </c:pt>
                <c:pt idx="31">
                  <c:v>4.1660000000000003E-2</c:v>
                </c:pt>
                <c:pt idx="32">
                  <c:v>4.6879999999999998E-2</c:v>
                </c:pt>
                <c:pt idx="33">
                  <c:v>5.2339999999999998E-2</c:v>
                </c:pt>
                <c:pt idx="34">
                  <c:v>5.8180000000000003E-2</c:v>
                </c:pt>
                <c:pt idx="35">
                  <c:v>6.4640000000000003E-2</c:v>
                </c:pt>
                <c:pt idx="36">
                  <c:v>7.1620000000000003E-2</c:v>
                </c:pt>
                <c:pt idx="37">
                  <c:v>7.8939999999999996E-2</c:v>
                </c:pt>
                <c:pt idx="38">
                  <c:v>8.6779999999999996E-2</c:v>
                </c:pt>
                <c:pt idx="39">
                  <c:v>9.5140000000000002E-2</c:v>
                </c:pt>
                <c:pt idx="40">
                  <c:v>0.10072</c:v>
                </c:pt>
                <c:pt idx="41">
                  <c:v>0.10636</c:v>
                </c:pt>
                <c:pt idx="42">
                  <c:v>0.1124</c:v>
                </c:pt>
                <c:pt idx="43">
                  <c:v>0.11840000000000001</c:v>
                </c:pt>
                <c:pt idx="44">
                  <c:v>0.12424</c:v>
                </c:pt>
                <c:pt idx="45">
                  <c:v>0.12992000000000001</c:v>
                </c:pt>
                <c:pt idx="46">
                  <c:v>0.13528000000000001</c:v>
                </c:pt>
                <c:pt idx="47">
                  <c:v>0.14058000000000001</c:v>
                </c:pt>
                <c:pt idx="48">
                  <c:v>0.14546000000000001</c:v>
                </c:pt>
                <c:pt idx="49">
                  <c:v>0.15014</c:v>
                </c:pt>
                <c:pt idx="50">
                  <c:v>0.15451999999999999</c:v>
                </c:pt>
                <c:pt idx="51">
                  <c:v>0.15866</c:v>
                </c:pt>
                <c:pt idx="52">
                  <c:v>0.16256000000000001</c:v>
                </c:pt>
                <c:pt idx="53">
                  <c:v>0.16614000000000001</c:v>
                </c:pt>
                <c:pt idx="54">
                  <c:v>0.16966000000000001</c:v>
                </c:pt>
                <c:pt idx="55">
                  <c:v>0.17291999999999999</c:v>
                </c:pt>
                <c:pt idx="56">
                  <c:v>0.17604</c:v>
                </c:pt>
                <c:pt idx="57">
                  <c:v>0.17899999999999999</c:v>
                </c:pt>
                <c:pt idx="58">
                  <c:v>0.18176</c:v>
                </c:pt>
                <c:pt idx="59">
                  <c:v>0.18428</c:v>
                </c:pt>
                <c:pt idx="60">
                  <c:v>0.18672</c:v>
                </c:pt>
                <c:pt idx="61">
                  <c:v>0.189</c:v>
                </c:pt>
                <c:pt idx="62">
                  <c:v>0.19122</c:v>
                </c:pt>
                <c:pt idx="63">
                  <c:v>0.1933</c:v>
                </c:pt>
                <c:pt idx="64">
                  <c:v>0.19525999999999999</c:v>
                </c:pt>
                <c:pt idx="65">
                  <c:v>0.19642000000000001</c:v>
                </c:pt>
                <c:pt idx="66">
                  <c:v>0.19746</c:v>
                </c:pt>
                <c:pt idx="67">
                  <c:v>0.19842000000000001</c:v>
                </c:pt>
                <c:pt idx="68">
                  <c:v>0.19928000000000001</c:v>
                </c:pt>
                <c:pt idx="69">
                  <c:v>0.2001</c:v>
                </c:pt>
                <c:pt idx="70">
                  <c:v>0.20082</c:v>
                </c:pt>
                <c:pt idx="71">
                  <c:v>0.20150000000000001</c:v>
                </c:pt>
                <c:pt idx="72">
                  <c:v>0.20208000000000001</c:v>
                </c:pt>
                <c:pt idx="73">
                  <c:v>0.2026</c:v>
                </c:pt>
                <c:pt idx="74">
                  <c:v>0.20311999999999999</c:v>
                </c:pt>
                <c:pt idx="75">
                  <c:v>0.20362</c:v>
                </c:pt>
                <c:pt idx="76">
                  <c:v>0.20404</c:v>
                </c:pt>
                <c:pt idx="77">
                  <c:v>0.20441999999999999</c:v>
                </c:pt>
                <c:pt idx="78">
                  <c:v>0.20480000000000001</c:v>
                </c:pt>
                <c:pt idx="79">
                  <c:v>0.2051</c:v>
                </c:pt>
                <c:pt idx="80">
                  <c:v>0.20535999999999999</c:v>
                </c:pt>
                <c:pt idx="81">
                  <c:v>0.20563999999999999</c:v>
                </c:pt>
                <c:pt idx="82">
                  <c:v>0.20588000000000001</c:v>
                </c:pt>
                <c:pt idx="83">
                  <c:v>0.20613999999999999</c:v>
                </c:pt>
                <c:pt idx="84">
                  <c:v>0.20632</c:v>
                </c:pt>
                <c:pt idx="85">
                  <c:v>0.20648</c:v>
                </c:pt>
                <c:pt idx="86">
                  <c:v>0.20666000000000001</c:v>
                </c:pt>
                <c:pt idx="87">
                  <c:v>0.20682</c:v>
                </c:pt>
                <c:pt idx="88">
                  <c:v>0.20694000000000001</c:v>
                </c:pt>
                <c:pt idx="89">
                  <c:v>0.20705999999999999</c:v>
                </c:pt>
                <c:pt idx="90">
                  <c:v>0.2072</c:v>
                </c:pt>
                <c:pt idx="91">
                  <c:v>0.20730000000000001</c:v>
                </c:pt>
                <c:pt idx="92">
                  <c:v>0.2074</c:v>
                </c:pt>
                <c:pt idx="93">
                  <c:v>0.20748</c:v>
                </c:pt>
                <c:pt idx="94">
                  <c:v>0.20757999999999999</c:v>
                </c:pt>
                <c:pt idx="95">
                  <c:v>0.20763999999999999</c:v>
                </c:pt>
                <c:pt idx="96">
                  <c:v>0.2077</c:v>
                </c:pt>
                <c:pt idx="97">
                  <c:v>0.20774000000000001</c:v>
                </c:pt>
                <c:pt idx="98">
                  <c:v>0.20780000000000001</c:v>
                </c:pt>
                <c:pt idx="99">
                  <c:v>0.20782</c:v>
                </c:pt>
                <c:pt idx="100">
                  <c:v>0.20788000000000001</c:v>
                </c:pt>
                <c:pt idx="101">
                  <c:v>0.20791999999999999</c:v>
                </c:pt>
                <c:pt idx="102">
                  <c:v>0.20796000000000001</c:v>
                </c:pt>
                <c:pt idx="103">
                  <c:v>0.20802000000000001</c:v>
                </c:pt>
                <c:pt idx="104">
                  <c:v>0.20805999999999999</c:v>
                </c:pt>
                <c:pt idx="105">
                  <c:v>0.20807999999999999</c:v>
                </c:pt>
                <c:pt idx="106">
                  <c:v>0.20812</c:v>
                </c:pt>
                <c:pt idx="107">
                  <c:v>0.20812</c:v>
                </c:pt>
                <c:pt idx="108">
                  <c:v>0.20813999999999999</c:v>
                </c:pt>
                <c:pt idx="109">
                  <c:v>0.20816000000000001</c:v>
                </c:pt>
                <c:pt idx="110">
                  <c:v>0.20816000000000001</c:v>
                </c:pt>
                <c:pt idx="111">
                  <c:v>0.20818</c:v>
                </c:pt>
                <c:pt idx="112">
                  <c:v>0.2082</c:v>
                </c:pt>
                <c:pt idx="113">
                  <c:v>0.2082</c:v>
                </c:pt>
                <c:pt idx="114">
                  <c:v>0.20821999999999999</c:v>
                </c:pt>
                <c:pt idx="115">
                  <c:v>0.20821999999999999</c:v>
                </c:pt>
                <c:pt idx="116">
                  <c:v>0.20824000000000001</c:v>
                </c:pt>
                <c:pt idx="117">
                  <c:v>0.20826</c:v>
                </c:pt>
                <c:pt idx="118">
                  <c:v>0.20824000000000001</c:v>
                </c:pt>
                <c:pt idx="119">
                  <c:v>0.20826</c:v>
                </c:pt>
                <c:pt idx="120">
                  <c:v>0.20827999999999999</c:v>
                </c:pt>
                <c:pt idx="121">
                  <c:v>0.20826</c:v>
                </c:pt>
                <c:pt idx="122">
                  <c:v>0.20830000000000001</c:v>
                </c:pt>
                <c:pt idx="123">
                  <c:v>0.20827999999999999</c:v>
                </c:pt>
                <c:pt idx="124">
                  <c:v>0.20827999999999999</c:v>
                </c:pt>
                <c:pt idx="125">
                  <c:v>0.20832000000000001</c:v>
                </c:pt>
                <c:pt idx="126">
                  <c:v>0.20832000000000001</c:v>
                </c:pt>
                <c:pt idx="127">
                  <c:v>0.20830000000000001</c:v>
                </c:pt>
                <c:pt idx="128">
                  <c:v>0.20830000000000001</c:v>
                </c:pt>
                <c:pt idx="129">
                  <c:v>0.20830000000000001</c:v>
                </c:pt>
                <c:pt idx="130">
                  <c:v>0.20832000000000001</c:v>
                </c:pt>
                <c:pt idx="131">
                  <c:v>0.20832000000000001</c:v>
                </c:pt>
                <c:pt idx="132">
                  <c:v>0.20832000000000001</c:v>
                </c:pt>
                <c:pt idx="133">
                  <c:v>0.20832000000000001</c:v>
                </c:pt>
                <c:pt idx="134">
                  <c:v>0.20832000000000001</c:v>
                </c:pt>
                <c:pt idx="135">
                  <c:v>0.20832000000000001</c:v>
                </c:pt>
                <c:pt idx="136">
                  <c:v>0.20832000000000001</c:v>
                </c:pt>
                <c:pt idx="137">
                  <c:v>0.20834</c:v>
                </c:pt>
                <c:pt idx="138">
                  <c:v>0.20834</c:v>
                </c:pt>
                <c:pt idx="139">
                  <c:v>0.20832000000000001</c:v>
                </c:pt>
                <c:pt idx="140">
                  <c:v>0.20834</c:v>
                </c:pt>
                <c:pt idx="141">
                  <c:v>0.20832000000000001</c:v>
                </c:pt>
                <c:pt idx="142">
                  <c:v>0.20834</c:v>
                </c:pt>
                <c:pt idx="143">
                  <c:v>0.20832000000000001</c:v>
                </c:pt>
                <c:pt idx="144">
                  <c:v>0.20834</c:v>
                </c:pt>
                <c:pt idx="145">
                  <c:v>0.20834</c:v>
                </c:pt>
                <c:pt idx="146">
                  <c:v>0.20805999999999999</c:v>
                </c:pt>
                <c:pt idx="147">
                  <c:v>0.20805999999999999</c:v>
                </c:pt>
                <c:pt idx="148">
                  <c:v>0.20807999999999999</c:v>
                </c:pt>
                <c:pt idx="149">
                  <c:v>0.20810000000000001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91-4AEE-B9FF-C9C84E96F89F}"/>
            </c:ext>
          </c:extLst>
        </c:ser>
        <c:ser>
          <c:idx val="3"/>
          <c:order val="1"/>
          <c:tx>
            <c:v>Afectados factor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P50_40_25R1_R2!$BA$14:$BA$330</c:f>
              <c:numCache>
                <c:formatCode>0.000%</c:formatCode>
                <c:ptCount val="317"/>
                <c:pt idx="0">
                  <c:v>1.0800000000000001E-4</c:v>
                </c:pt>
                <c:pt idx="1">
                  <c:v>1.0800000000000001E-4</c:v>
                </c:pt>
                <c:pt idx="2">
                  <c:v>1.0800000000000001E-4</c:v>
                </c:pt>
                <c:pt idx="3">
                  <c:v>1.6200000000000001E-4</c:v>
                </c:pt>
                <c:pt idx="4">
                  <c:v>2.1600000000000002E-4</c:v>
                </c:pt>
                <c:pt idx="5">
                  <c:v>2.7E-4</c:v>
                </c:pt>
                <c:pt idx="6">
                  <c:v>3.9960000000000001E-4</c:v>
                </c:pt>
                <c:pt idx="7">
                  <c:v>5.7240000000000004E-4</c:v>
                </c:pt>
                <c:pt idx="8">
                  <c:v>7.2360000000000002E-4</c:v>
                </c:pt>
                <c:pt idx="9">
                  <c:v>9.2880000000000002E-4</c:v>
                </c:pt>
                <c:pt idx="10">
                  <c:v>1.2095999999999999E-3</c:v>
                </c:pt>
                <c:pt idx="11">
                  <c:v>1.5444000000000002E-3</c:v>
                </c:pt>
                <c:pt idx="12">
                  <c:v>1.9656000000000001E-3</c:v>
                </c:pt>
                <c:pt idx="13">
                  <c:v>2.4732000000000001E-3</c:v>
                </c:pt>
                <c:pt idx="14">
                  <c:v>3.0348000000000003E-3</c:v>
                </c:pt>
                <c:pt idx="15">
                  <c:v>3.6611999999999999E-3</c:v>
                </c:pt>
                <c:pt idx="16">
                  <c:v>4.3416000000000001E-3</c:v>
                </c:pt>
                <c:pt idx="17">
                  <c:v>5.0867999999999998E-3</c:v>
                </c:pt>
                <c:pt idx="18">
                  <c:v>5.8860000000000006E-3</c:v>
                </c:pt>
                <c:pt idx="19">
                  <c:v>6.8256000000000002E-3</c:v>
                </c:pt>
                <c:pt idx="20">
                  <c:v>7.9380000000000006E-3</c:v>
                </c:pt>
                <c:pt idx="21">
                  <c:v>9.2232000000000008E-3</c:v>
                </c:pt>
                <c:pt idx="22">
                  <c:v>1.07352E-2</c:v>
                </c:pt>
                <c:pt idx="23">
                  <c:v>1.2560400000000001E-2</c:v>
                </c:pt>
                <c:pt idx="24">
                  <c:v>1.4677200000000001E-2</c:v>
                </c:pt>
                <c:pt idx="25">
                  <c:v>1.7107199999999999E-2</c:v>
                </c:pt>
                <c:pt idx="26">
                  <c:v>1.9915200000000004E-2</c:v>
                </c:pt>
                <c:pt idx="27">
                  <c:v>2.3166000000000003E-2</c:v>
                </c:pt>
                <c:pt idx="28">
                  <c:v>2.6870400000000003E-2</c:v>
                </c:pt>
                <c:pt idx="29">
                  <c:v>3.0985200000000001E-2</c:v>
                </c:pt>
                <c:pt idx="30">
                  <c:v>3.5618400000000001E-2</c:v>
                </c:pt>
                <c:pt idx="31">
                  <c:v>4.0759200000000002E-2</c:v>
                </c:pt>
                <c:pt idx="32">
                  <c:v>4.6537200000000008E-2</c:v>
                </c:pt>
                <c:pt idx="33">
                  <c:v>5.2736400000000003E-2</c:v>
                </c:pt>
                <c:pt idx="34">
                  <c:v>5.9486400000000002E-2</c:v>
                </c:pt>
                <c:pt idx="35">
                  <c:v>6.6916800000000012E-2</c:v>
                </c:pt>
                <c:pt idx="36">
                  <c:v>7.4854799999999999E-2</c:v>
                </c:pt>
                <c:pt idx="37">
                  <c:v>8.33652E-2</c:v>
                </c:pt>
                <c:pt idx="38">
                  <c:v>9.2415600000000001E-2</c:v>
                </c:pt>
                <c:pt idx="39">
                  <c:v>0.10197360000000001</c:v>
                </c:pt>
                <c:pt idx="40">
                  <c:v>0.10788120000000001</c:v>
                </c:pt>
                <c:pt idx="41">
                  <c:v>0.11394</c:v>
                </c:pt>
                <c:pt idx="42">
                  <c:v>0.12021480000000001</c:v>
                </c:pt>
                <c:pt idx="43">
                  <c:v>0.12651119999999999</c:v>
                </c:pt>
                <c:pt idx="44">
                  <c:v>0.1325808</c:v>
                </c:pt>
                <c:pt idx="45">
                  <c:v>0.13842360000000001</c:v>
                </c:pt>
                <c:pt idx="46">
                  <c:v>0.14387760000000002</c:v>
                </c:pt>
                <c:pt idx="47">
                  <c:v>0.14906160000000002</c:v>
                </c:pt>
                <c:pt idx="48">
                  <c:v>0.15381359999999999</c:v>
                </c:pt>
                <c:pt idx="49">
                  <c:v>0.15825240000000002</c:v>
                </c:pt>
                <c:pt idx="50">
                  <c:v>0.162324</c:v>
                </c:pt>
                <c:pt idx="51">
                  <c:v>0.16607160000000001</c:v>
                </c:pt>
                <c:pt idx="52">
                  <c:v>0.16957080000000002</c:v>
                </c:pt>
                <c:pt idx="53">
                  <c:v>0.17273520000000001</c:v>
                </c:pt>
                <c:pt idx="54">
                  <c:v>0.17573760000000002</c:v>
                </c:pt>
                <c:pt idx="55">
                  <c:v>0.1785564</c:v>
                </c:pt>
                <c:pt idx="56">
                  <c:v>0.18122400000000002</c:v>
                </c:pt>
                <c:pt idx="57">
                  <c:v>0.18370800000000001</c:v>
                </c:pt>
                <c:pt idx="58">
                  <c:v>0.18605160000000001</c:v>
                </c:pt>
                <c:pt idx="59">
                  <c:v>0.1882548</c:v>
                </c:pt>
                <c:pt idx="60">
                  <c:v>0.19032840000000001</c:v>
                </c:pt>
                <c:pt idx="61">
                  <c:v>0.19229400000000002</c:v>
                </c:pt>
                <c:pt idx="62">
                  <c:v>0.19417320000000002</c:v>
                </c:pt>
                <c:pt idx="63">
                  <c:v>0.195966</c:v>
                </c:pt>
                <c:pt idx="64">
                  <c:v>0.19764000000000001</c:v>
                </c:pt>
                <c:pt idx="65">
                  <c:v>0.19864440000000003</c:v>
                </c:pt>
                <c:pt idx="66">
                  <c:v>0.1995516</c:v>
                </c:pt>
                <c:pt idx="67">
                  <c:v>0.20039400000000002</c:v>
                </c:pt>
                <c:pt idx="68">
                  <c:v>0.20117160000000001</c:v>
                </c:pt>
                <c:pt idx="69">
                  <c:v>0.20190600000000003</c:v>
                </c:pt>
                <c:pt idx="70">
                  <c:v>0.20255400000000001</c:v>
                </c:pt>
                <c:pt idx="71">
                  <c:v>0.20316960000000003</c:v>
                </c:pt>
                <c:pt idx="72">
                  <c:v>0.2037204</c:v>
                </c:pt>
                <c:pt idx="73">
                  <c:v>0.20421720000000002</c:v>
                </c:pt>
                <c:pt idx="74">
                  <c:v>0.2047032</c:v>
                </c:pt>
                <c:pt idx="75">
                  <c:v>0.20514600000000002</c:v>
                </c:pt>
                <c:pt idx="76">
                  <c:v>0.20552400000000001</c:v>
                </c:pt>
                <c:pt idx="77">
                  <c:v>0.20588040000000002</c:v>
                </c:pt>
                <c:pt idx="78">
                  <c:v>0.20621520000000002</c:v>
                </c:pt>
                <c:pt idx="79">
                  <c:v>0.20649600000000001</c:v>
                </c:pt>
                <c:pt idx="80">
                  <c:v>0.2067552</c:v>
                </c:pt>
                <c:pt idx="81">
                  <c:v>0.20700360000000001</c:v>
                </c:pt>
                <c:pt idx="82">
                  <c:v>0.20723040000000001</c:v>
                </c:pt>
                <c:pt idx="83">
                  <c:v>0.20745720000000004</c:v>
                </c:pt>
                <c:pt idx="84">
                  <c:v>0.20764079999999999</c:v>
                </c:pt>
                <c:pt idx="85">
                  <c:v>0.20781360000000001</c:v>
                </c:pt>
                <c:pt idx="86">
                  <c:v>0.20797560000000001</c:v>
                </c:pt>
                <c:pt idx="87">
                  <c:v>0.2081268</c:v>
                </c:pt>
                <c:pt idx="88">
                  <c:v>0.2082456</c:v>
                </c:pt>
                <c:pt idx="89">
                  <c:v>0.20836440000000001</c:v>
                </c:pt>
                <c:pt idx="90">
                  <c:v>0.20848320000000001</c:v>
                </c:pt>
                <c:pt idx="91">
                  <c:v>0.2085804</c:v>
                </c:pt>
                <c:pt idx="92">
                  <c:v>0.20867760000000002</c:v>
                </c:pt>
                <c:pt idx="93">
                  <c:v>0.2087532</c:v>
                </c:pt>
                <c:pt idx="94">
                  <c:v>0.20882880000000001</c:v>
                </c:pt>
                <c:pt idx="95">
                  <c:v>0.20889360000000001</c:v>
                </c:pt>
                <c:pt idx="96">
                  <c:v>0.20894760000000001</c:v>
                </c:pt>
                <c:pt idx="97">
                  <c:v>0.20900160000000001</c:v>
                </c:pt>
                <c:pt idx="98">
                  <c:v>0.20903400000000003</c:v>
                </c:pt>
                <c:pt idx="99">
                  <c:v>0.209088</c:v>
                </c:pt>
                <c:pt idx="100">
                  <c:v>0.20913120000000002</c:v>
                </c:pt>
                <c:pt idx="101">
                  <c:v>0.20916360000000003</c:v>
                </c:pt>
                <c:pt idx="102">
                  <c:v>0.2092068</c:v>
                </c:pt>
                <c:pt idx="103">
                  <c:v>0.20923920000000001</c:v>
                </c:pt>
                <c:pt idx="104">
                  <c:v>0.20928240000000004</c:v>
                </c:pt>
                <c:pt idx="105">
                  <c:v>0.20930400000000002</c:v>
                </c:pt>
                <c:pt idx="106">
                  <c:v>0.20933640000000001</c:v>
                </c:pt>
                <c:pt idx="107">
                  <c:v>0.20935800000000002</c:v>
                </c:pt>
                <c:pt idx="108">
                  <c:v>0.20936880000000002</c:v>
                </c:pt>
                <c:pt idx="109">
                  <c:v>0.2093904</c:v>
                </c:pt>
                <c:pt idx="110">
                  <c:v>0.20941200000000001</c:v>
                </c:pt>
                <c:pt idx="111">
                  <c:v>0.20941200000000001</c:v>
                </c:pt>
                <c:pt idx="112">
                  <c:v>0.2094444</c:v>
                </c:pt>
                <c:pt idx="113">
                  <c:v>0.2094444</c:v>
                </c:pt>
                <c:pt idx="114">
                  <c:v>0.20945520000000001</c:v>
                </c:pt>
                <c:pt idx="115">
                  <c:v>0.20946600000000001</c:v>
                </c:pt>
                <c:pt idx="116">
                  <c:v>0.20948760000000002</c:v>
                </c:pt>
                <c:pt idx="117">
                  <c:v>0.20949840000000003</c:v>
                </c:pt>
                <c:pt idx="118">
                  <c:v>0.20948760000000002</c:v>
                </c:pt>
                <c:pt idx="119">
                  <c:v>0.20950920000000001</c:v>
                </c:pt>
                <c:pt idx="120">
                  <c:v>0.20952000000000001</c:v>
                </c:pt>
                <c:pt idx="121">
                  <c:v>0.20952000000000001</c:v>
                </c:pt>
                <c:pt idx="122">
                  <c:v>0.20953079999999999</c:v>
                </c:pt>
                <c:pt idx="123">
                  <c:v>0.20953079999999999</c:v>
                </c:pt>
                <c:pt idx="124">
                  <c:v>0.20953079999999999</c:v>
                </c:pt>
                <c:pt idx="125">
                  <c:v>0.20954160000000002</c:v>
                </c:pt>
                <c:pt idx="126">
                  <c:v>0.20955240000000003</c:v>
                </c:pt>
                <c:pt idx="127">
                  <c:v>0.20955240000000003</c:v>
                </c:pt>
                <c:pt idx="128">
                  <c:v>0.20954160000000002</c:v>
                </c:pt>
                <c:pt idx="129">
                  <c:v>0.20955240000000003</c:v>
                </c:pt>
                <c:pt idx="130">
                  <c:v>0.20956320000000001</c:v>
                </c:pt>
                <c:pt idx="131">
                  <c:v>0.20956320000000001</c:v>
                </c:pt>
                <c:pt idx="132">
                  <c:v>0.20956320000000001</c:v>
                </c:pt>
                <c:pt idx="133">
                  <c:v>0.20956320000000001</c:v>
                </c:pt>
                <c:pt idx="134">
                  <c:v>0.20957400000000001</c:v>
                </c:pt>
                <c:pt idx="135">
                  <c:v>0.20957400000000001</c:v>
                </c:pt>
                <c:pt idx="136">
                  <c:v>0.20957400000000001</c:v>
                </c:pt>
                <c:pt idx="137">
                  <c:v>0.20957400000000001</c:v>
                </c:pt>
                <c:pt idx="138">
                  <c:v>0.20958480000000002</c:v>
                </c:pt>
                <c:pt idx="139">
                  <c:v>0.20958480000000002</c:v>
                </c:pt>
                <c:pt idx="140">
                  <c:v>0.20958480000000002</c:v>
                </c:pt>
                <c:pt idx="141">
                  <c:v>0.20958480000000002</c:v>
                </c:pt>
                <c:pt idx="142">
                  <c:v>0.20958480000000002</c:v>
                </c:pt>
                <c:pt idx="143">
                  <c:v>0.20958480000000002</c:v>
                </c:pt>
                <c:pt idx="144">
                  <c:v>0.20957400000000001</c:v>
                </c:pt>
                <c:pt idx="145">
                  <c:v>0.20957400000000001</c:v>
                </c:pt>
                <c:pt idx="146">
                  <c:v>0.2093256</c:v>
                </c:pt>
                <c:pt idx="147">
                  <c:v>0.20931480000000002</c:v>
                </c:pt>
                <c:pt idx="148">
                  <c:v>0.20933640000000001</c:v>
                </c:pt>
                <c:pt idx="149">
                  <c:v>0.2093256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91-4AEE-B9FF-C9C84E96F89F}"/>
            </c:ext>
          </c:extLst>
        </c:ser>
        <c:ser>
          <c:idx val="2"/>
          <c:order val="2"/>
          <c:tx>
            <c:v>Enfermos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P50_40_25R1_R2!$AN$14:$AN$330</c:f>
              <c:numCache>
                <c:formatCode>0.000%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1E-4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3.8000000000000002E-4</c:v>
                </c:pt>
                <c:pt idx="14">
                  <c:v>5.5999999999999995E-4</c:v>
                </c:pt>
                <c:pt idx="15">
                  <c:v>7.2000000000000005E-4</c:v>
                </c:pt>
                <c:pt idx="16">
                  <c:v>8.8000000000000003E-4</c:v>
                </c:pt>
                <c:pt idx="17">
                  <c:v>1.1199999999999999E-3</c:v>
                </c:pt>
                <c:pt idx="18">
                  <c:v>1.4E-3</c:v>
                </c:pt>
                <c:pt idx="19">
                  <c:v>1.7799999999999999E-3</c:v>
                </c:pt>
                <c:pt idx="20">
                  <c:v>2.2399999999999998E-3</c:v>
                </c:pt>
                <c:pt idx="21">
                  <c:v>2.7399999999999998E-3</c:v>
                </c:pt>
                <c:pt idx="22">
                  <c:v>3.32E-3</c:v>
                </c:pt>
                <c:pt idx="23">
                  <c:v>4.0000000000000001E-3</c:v>
                </c:pt>
                <c:pt idx="24">
                  <c:v>4.7400000000000003E-3</c:v>
                </c:pt>
                <c:pt idx="25">
                  <c:v>5.5999999999999999E-3</c:v>
                </c:pt>
                <c:pt idx="26">
                  <c:v>6.6400000000000001E-3</c:v>
                </c:pt>
                <c:pt idx="27">
                  <c:v>7.8600000000000007E-3</c:v>
                </c:pt>
                <c:pt idx="28">
                  <c:v>9.3399999999999993E-3</c:v>
                </c:pt>
                <c:pt idx="29">
                  <c:v>1.108E-2</c:v>
                </c:pt>
                <c:pt idx="30">
                  <c:v>1.306E-2</c:v>
                </c:pt>
                <c:pt idx="31">
                  <c:v>1.5259999999999999E-2</c:v>
                </c:pt>
                <c:pt idx="32">
                  <c:v>1.7739999999999999E-2</c:v>
                </c:pt>
                <c:pt idx="33">
                  <c:v>2.044E-2</c:v>
                </c:pt>
                <c:pt idx="34">
                  <c:v>2.3460000000000002E-2</c:v>
                </c:pt>
                <c:pt idx="35">
                  <c:v>2.6759999999999999E-2</c:v>
                </c:pt>
                <c:pt idx="36">
                  <c:v>3.024E-2</c:v>
                </c:pt>
                <c:pt idx="37">
                  <c:v>3.4040000000000001E-2</c:v>
                </c:pt>
                <c:pt idx="38">
                  <c:v>3.8120000000000001E-2</c:v>
                </c:pt>
                <c:pt idx="39">
                  <c:v>4.2619999999999998E-2</c:v>
                </c:pt>
                <c:pt idx="40">
                  <c:v>4.7300000000000002E-2</c:v>
                </c:pt>
                <c:pt idx="41">
                  <c:v>5.2240000000000002E-2</c:v>
                </c:pt>
                <c:pt idx="42">
                  <c:v>5.7700000000000001E-2</c:v>
                </c:pt>
                <c:pt idx="43">
                  <c:v>6.3500000000000001E-2</c:v>
                </c:pt>
                <c:pt idx="44">
                  <c:v>6.9540000000000005E-2</c:v>
                </c:pt>
                <c:pt idx="45">
                  <c:v>7.5880000000000003E-2</c:v>
                </c:pt>
                <c:pt idx="46">
                  <c:v>8.2500000000000004E-2</c:v>
                </c:pt>
                <c:pt idx="47">
                  <c:v>8.6120000000000002E-2</c:v>
                </c:pt>
                <c:pt idx="48">
                  <c:v>8.9639999999999997E-2</c:v>
                </c:pt>
                <c:pt idx="49">
                  <c:v>9.3380000000000005E-2</c:v>
                </c:pt>
                <c:pt idx="50">
                  <c:v>9.6759999999999999E-2</c:v>
                </c:pt>
                <c:pt idx="51">
                  <c:v>9.9739999999999995E-2</c:v>
                </c:pt>
                <c:pt idx="52">
                  <c:v>0.10228</c:v>
                </c:pt>
                <c:pt idx="53">
                  <c:v>0.10428</c:v>
                </c:pt>
                <c:pt idx="54">
                  <c:v>0.10588</c:v>
                </c:pt>
                <c:pt idx="55">
                  <c:v>0.10675999999999999</c:v>
                </c:pt>
                <c:pt idx="56">
                  <c:v>0.1072</c:v>
                </c:pt>
                <c:pt idx="57">
                  <c:v>0.10707999999999999</c:v>
                </c:pt>
                <c:pt idx="58">
                  <c:v>0.10638</c:v>
                </c:pt>
                <c:pt idx="59">
                  <c:v>0.10521999999999999</c:v>
                </c:pt>
                <c:pt idx="60">
                  <c:v>0.1036</c:v>
                </c:pt>
                <c:pt idx="61">
                  <c:v>0.1016</c:v>
                </c:pt>
                <c:pt idx="62">
                  <c:v>9.9180000000000004E-2</c:v>
                </c:pt>
                <c:pt idx="63">
                  <c:v>9.6560000000000007E-2</c:v>
                </c:pt>
                <c:pt idx="64">
                  <c:v>9.3659999999999993E-2</c:v>
                </c:pt>
                <c:pt idx="65">
                  <c:v>9.0480000000000005E-2</c:v>
                </c:pt>
                <c:pt idx="66">
                  <c:v>8.6840000000000001E-2</c:v>
                </c:pt>
                <c:pt idx="67">
                  <c:v>8.3000000000000004E-2</c:v>
                </c:pt>
                <c:pt idx="68">
                  <c:v>7.9020000000000007E-2</c:v>
                </c:pt>
                <c:pt idx="69">
                  <c:v>7.5120000000000006E-2</c:v>
                </c:pt>
                <c:pt idx="70">
                  <c:v>7.1080000000000004E-2</c:v>
                </c:pt>
                <c:pt idx="71">
                  <c:v>6.7900000000000002E-2</c:v>
                </c:pt>
                <c:pt idx="72">
                  <c:v>6.4100000000000004E-2</c:v>
                </c:pt>
                <c:pt idx="73">
                  <c:v>6.0100000000000001E-2</c:v>
                </c:pt>
                <c:pt idx="74">
                  <c:v>5.6140000000000002E-2</c:v>
                </c:pt>
                <c:pt idx="75">
                  <c:v>5.2220000000000003E-2</c:v>
                </c:pt>
                <c:pt idx="76">
                  <c:v>4.8559999999999999E-2</c:v>
                </c:pt>
                <c:pt idx="77">
                  <c:v>4.514E-2</c:v>
                </c:pt>
                <c:pt idx="78">
                  <c:v>4.172E-2</c:v>
                </c:pt>
                <c:pt idx="79">
                  <c:v>3.8539999999999998E-2</c:v>
                </c:pt>
                <c:pt idx="80">
                  <c:v>3.5520000000000003E-2</c:v>
                </c:pt>
                <c:pt idx="81">
                  <c:v>3.2680000000000001E-2</c:v>
                </c:pt>
                <c:pt idx="82">
                  <c:v>2.998E-2</c:v>
                </c:pt>
                <c:pt idx="83">
                  <c:v>2.7459999999999998E-2</c:v>
                </c:pt>
                <c:pt idx="84">
                  <c:v>2.5080000000000002E-2</c:v>
                </c:pt>
                <c:pt idx="85">
                  <c:v>2.2839999999999999E-2</c:v>
                </c:pt>
                <c:pt idx="86">
                  <c:v>2.0760000000000001E-2</c:v>
                </c:pt>
                <c:pt idx="87">
                  <c:v>1.8720000000000001E-2</c:v>
                </c:pt>
                <c:pt idx="88">
                  <c:v>1.686E-2</c:v>
                </c:pt>
                <c:pt idx="89">
                  <c:v>1.52E-2</c:v>
                </c:pt>
                <c:pt idx="90">
                  <c:v>1.372E-2</c:v>
                </c:pt>
                <c:pt idx="91">
                  <c:v>1.2279999999999999E-2</c:v>
                </c:pt>
                <c:pt idx="92">
                  <c:v>1.094E-2</c:v>
                </c:pt>
                <c:pt idx="93">
                  <c:v>9.7800000000000005E-3</c:v>
                </c:pt>
                <c:pt idx="94">
                  <c:v>8.7200000000000003E-3</c:v>
                </c:pt>
                <c:pt idx="95">
                  <c:v>7.7200000000000003E-3</c:v>
                </c:pt>
                <c:pt idx="96">
                  <c:v>7.0600000000000003E-3</c:v>
                </c:pt>
                <c:pt idx="97">
                  <c:v>6.4200000000000004E-3</c:v>
                </c:pt>
                <c:pt idx="98">
                  <c:v>5.8399999999999997E-3</c:v>
                </c:pt>
                <c:pt idx="99">
                  <c:v>5.3400000000000001E-3</c:v>
                </c:pt>
                <c:pt idx="100">
                  <c:v>4.8599999999999997E-3</c:v>
                </c:pt>
                <c:pt idx="101">
                  <c:v>4.4200000000000003E-3</c:v>
                </c:pt>
                <c:pt idx="102">
                  <c:v>4.0200000000000001E-3</c:v>
                </c:pt>
                <c:pt idx="103">
                  <c:v>3.6600000000000001E-3</c:v>
                </c:pt>
                <c:pt idx="104">
                  <c:v>3.3400000000000001E-3</c:v>
                </c:pt>
                <c:pt idx="105">
                  <c:v>3.0599999999999998E-3</c:v>
                </c:pt>
                <c:pt idx="106">
                  <c:v>2.7799999999999999E-3</c:v>
                </c:pt>
                <c:pt idx="107">
                  <c:v>2.5400000000000002E-3</c:v>
                </c:pt>
                <c:pt idx="108">
                  <c:v>2.3E-3</c:v>
                </c:pt>
                <c:pt idx="109">
                  <c:v>2.0799999999999998E-3</c:v>
                </c:pt>
                <c:pt idx="110">
                  <c:v>1.8799999999999999E-3</c:v>
                </c:pt>
                <c:pt idx="111">
                  <c:v>1.72E-3</c:v>
                </c:pt>
                <c:pt idx="112">
                  <c:v>1.58E-3</c:v>
                </c:pt>
                <c:pt idx="113">
                  <c:v>1.4400000000000001E-3</c:v>
                </c:pt>
                <c:pt idx="114">
                  <c:v>1.2999999999999999E-3</c:v>
                </c:pt>
                <c:pt idx="115">
                  <c:v>1.1800000000000001E-3</c:v>
                </c:pt>
                <c:pt idx="116">
                  <c:v>1.1000000000000001E-3</c:v>
                </c:pt>
                <c:pt idx="117">
                  <c:v>1E-3</c:v>
                </c:pt>
                <c:pt idx="118">
                  <c:v>8.9999999999999998E-4</c:v>
                </c:pt>
                <c:pt idx="119">
                  <c:v>8.1999999999999998E-4</c:v>
                </c:pt>
                <c:pt idx="120">
                  <c:v>7.3999999999999999E-4</c:v>
                </c:pt>
                <c:pt idx="121">
                  <c:v>6.6E-4</c:v>
                </c:pt>
                <c:pt idx="122">
                  <c:v>5.9999999999999995E-4</c:v>
                </c:pt>
                <c:pt idx="123">
                  <c:v>5.4000000000000001E-4</c:v>
                </c:pt>
                <c:pt idx="124">
                  <c:v>5.0000000000000001E-4</c:v>
                </c:pt>
                <c:pt idx="125">
                  <c:v>4.4000000000000002E-4</c:v>
                </c:pt>
                <c:pt idx="126">
                  <c:v>4.2000000000000002E-4</c:v>
                </c:pt>
                <c:pt idx="127">
                  <c:v>3.6000000000000002E-4</c:v>
                </c:pt>
                <c:pt idx="128">
                  <c:v>3.4000000000000002E-4</c:v>
                </c:pt>
                <c:pt idx="129">
                  <c:v>2.9999999999999997E-4</c:v>
                </c:pt>
                <c:pt idx="130">
                  <c:v>2.7999999999999998E-4</c:v>
                </c:pt>
                <c:pt idx="131">
                  <c:v>2.5999999999999998E-4</c:v>
                </c:pt>
                <c:pt idx="132">
                  <c:v>2.4000000000000001E-4</c:v>
                </c:pt>
                <c:pt idx="133">
                  <c:v>2.2000000000000001E-4</c:v>
                </c:pt>
                <c:pt idx="134">
                  <c:v>1.8000000000000001E-4</c:v>
                </c:pt>
                <c:pt idx="135">
                  <c:v>1.6000000000000001E-4</c:v>
                </c:pt>
                <c:pt idx="136">
                  <c:v>1.3999999999999999E-4</c:v>
                </c:pt>
                <c:pt idx="137">
                  <c:v>1.3999999999999999E-4</c:v>
                </c:pt>
                <c:pt idx="138">
                  <c:v>1.2E-4</c:v>
                </c:pt>
                <c:pt idx="139">
                  <c:v>1.2E-4</c:v>
                </c:pt>
                <c:pt idx="140">
                  <c:v>1E-4</c:v>
                </c:pt>
                <c:pt idx="141">
                  <c:v>1E-4</c:v>
                </c:pt>
                <c:pt idx="142">
                  <c:v>8.0000000000000007E-5</c:v>
                </c:pt>
                <c:pt idx="143">
                  <c:v>8.0000000000000007E-5</c:v>
                </c:pt>
                <c:pt idx="144">
                  <c:v>8.0000000000000007E-5</c:v>
                </c:pt>
                <c:pt idx="145">
                  <c:v>6.0000000000000002E-5</c:v>
                </c:pt>
                <c:pt idx="146">
                  <c:v>6.0000000000000002E-5</c:v>
                </c:pt>
                <c:pt idx="147">
                  <c:v>6.0000000000000002E-5</c:v>
                </c:pt>
                <c:pt idx="148">
                  <c:v>6.0000000000000002E-5</c:v>
                </c:pt>
                <c:pt idx="149">
                  <c:v>4.0000000000000003E-5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991-4AEE-B9FF-C9C84E96F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 a los 30 días en 3 etapas (25+15+15) y luego supresión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A SR</c:v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'P50'!$AJ$14:$AJ$330</c:f>
              <c:numCache>
                <c:formatCode>0.000%</c:formatCode>
                <c:ptCount val="317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2.7999999999999998E-4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1.06E-3</c:v>
                </c:pt>
                <c:pt idx="8">
                  <c:v>1.3600000000000001E-3</c:v>
                </c:pt>
                <c:pt idx="9">
                  <c:v>1.7600000000000001E-3</c:v>
                </c:pt>
                <c:pt idx="10">
                  <c:v>2.2799999999999999E-3</c:v>
                </c:pt>
                <c:pt idx="11">
                  <c:v>2.8800000000000002E-3</c:v>
                </c:pt>
                <c:pt idx="12">
                  <c:v>3.62E-3</c:v>
                </c:pt>
                <c:pt idx="13">
                  <c:v>4.5599999999999998E-3</c:v>
                </c:pt>
                <c:pt idx="14">
                  <c:v>5.5999999999999999E-3</c:v>
                </c:pt>
                <c:pt idx="15">
                  <c:v>6.7799999999999996E-3</c:v>
                </c:pt>
                <c:pt idx="16">
                  <c:v>8.0000000000000002E-3</c:v>
                </c:pt>
                <c:pt idx="17">
                  <c:v>9.4199999999999996E-3</c:v>
                </c:pt>
                <c:pt idx="18">
                  <c:v>1.1039999999999999E-2</c:v>
                </c:pt>
                <c:pt idx="19">
                  <c:v>1.282E-2</c:v>
                </c:pt>
                <c:pt idx="20">
                  <c:v>1.4919999999999999E-2</c:v>
                </c:pt>
                <c:pt idx="21">
                  <c:v>1.7340000000000001E-2</c:v>
                </c:pt>
                <c:pt idx="22">
                  <c:v>2.018E-2</c:v>
                </c:pt>
                <c:pt idx="23">
                  <c:v>2.3480000000000001E-2</c:v>
                </c:pt>
                <c:pt idx="24">
                  <c:v>2.7380000000000002E-2</c:v>
                </c:pt>
                <c:pt idx="25">
                  <c:v>3.1859999999999999E-2</c:v>
                </c:pt>
                <c:pt idx="26">
                  <c:v>3.7080000000000002E-2</c:v>
                </c:pt>
                <c:pt idx="27">
                  <c:v>4.292E-2</c:v>
                </c:pt>
                <c:pt idx="28">
                  <c:v>4.9599999999999998E-2</c:v>
                </c:pt>
                <c:pt idx="29">
                  <c:v>5.7140000000000003E-2</c:v>
                </c:pt>
                <c:pt idx="30">
                  <c:v>6.5579999999999999E-2</c:v>
                </c:pt>
                <c:pt idx="31">
                  <c:v>7.4959999999999999E-2</c:v>
                </c:pt>
                <c:pt idx="32">
                  <c:v>8.5419999999999996E-2</c:v>
                </c:pt>
                <c:pt idx="33">
                  <c:v>9.6780000000000005E-2</c:v>
                </c:pt>
                <c:pt idx="34">
                  <c:v>0.1094</c:v>
                </c:pt>
                <c:pt idx="35">
                  <c:v>0.12325999999999999</c:v>
                </c:pt>
                <c:pt idx="36">
                  <c:v>0.1381</c:v>
                </c:pt>
                <c:pt idx="37">
                  <c:v>0.154</c:v>
                </c:pt>
                <c:pt idx="38">
                  <c:v>0.17116000000000001</c:v>
                </c:pt>
                <c:pt idx="39">
                  <c:v>0.18908</c:v>
                </c:pt>
                <c:pt idx="40">
                  <c:v>0.20774000000000001</c:v>
                </c:pt>
                <c:pt idx="41">
                  <c:v>0.22670000000000001</c:v>
                </c:pt>
                <c:pt idx="42">
                  <c:v>0.24590000000000001</c:v>
                </c:pt>
                <c:pt idx="43">
                  <c:v>0.26473999999999998</c:v>
                </c:pt>
                <c:pt idx="44">
                  <c:v>0.28316000000000002</c:v>
                </c:pt>
                <c:pt idx="45">
                  <c:v>0.30070000000000002</c:v>
                </c:pt>
                <c:pt idx="46">
                  <c:v>0.31756000000000001</c:v>
                </c:pt>
                <c:pt idx="47">
                  <c:v>0.33307999999999999</c:v>
                </c:pt>
                <c:pt idx="48">
                  <c:v>0.34764</c:v>
                </c:pt>
                <c:pt idx="49">
                  <c:v>0.36087999999999998</c:v>
                </c:pt>
                <c:pt idx="50">
                  <c:v>0.37291999999999997</c:v>
                </c:pt>
                <c:pt idx="51">
                  <c:v>0.38391999999999998</c:v>
                </c:pt>
                <c:pt idx="52">
                  <c:v>0.39382</c:v>
                </c:pt>
                <c:pt idx="53">
                  <c:v>0.40288000000000002</c:v>
                </c:pt>
                <c:pt idx="54">
                  <c:v>0.41104000000000002</c:v>
                </c:pt>
                <c:pt idx="55">
                  <c:v>0.41854000000000002</c:v>
                </c:pt>
                <c:pt idx="56">
                  <c:v>0.42549999999999999</c:v>
                </c:pt>
                <c:pt idx="57">
                  <c:v>0.43196000000000001</c:v>
                </c:pt>
                <c:pt idx="58">
                  <c:v>0.438</c:v>
                </c:pt>
                <c:pt idx="59">
                  <c:v>0.44375999999999999</c:v>
                </c:pt>
                <c:pt idx="60">
                  <c:v>0.44922000000000001</c:v>
                </c:pt>
                <c:pt idx="61">
                  <c:v>0.45438000000000001</c:v>
                </c:pt>
                <c:pt idx="62">
                  <c:v>0.45913999999999999</c:v>
                </c:pt>
                <c:pt idx="63">
                  <c:v>0.46357999999999999</c:v>
                </c:pt>
                <c:pt idx="64">
                  <c:v>0.46789999999999998</c:v>
                </c:pt>
                <c:pt idx="65">
                  <c:v>0.47192000000000001</c:v>
                </c:pt>
                <c:pt idx="66">
                  <c:v>0.47570000000000001</c:v>
                </c:pt>
                <c:pt idx="67">
                  <c:v>0.47936000000000001</c:v>
                </c:pt>
                <c:pt idx="68">
                  <c:v>0.48265999999999998</c:v>
                </c:pt>
                <c:pt idx="69">
                  <c:v>0.48577999999999999</c:v>
                </c:pt>
                <c:pt idx="70">
                  <c:v>0.48859999999999998</c:v>
                </c:pt>
                <c:pt idx="71">
                  <c:v>0.49127999999999999</c:v>
                </c:pt>
                <c:pt idx="72">
                  <c:v>0.49375999999999998</c:v>
                </c:pt>
                <c:pt idx="73">
                  <c:v>0.496</c:v>
                </c:pt>
                <c:pt idx="74">
                  <c:v>0.49806</c:v>
                </c:pt>
                <c:pt idx="75">
                  <c:v>0.49994</c:v>
                </c:pt>
                <c:pt idx="76">
                  <c:v>0.50163999999999997</c:v>
                </c:pt>
                <c:pt idx="77">
                  <c:v>0.50327999999999995</c:v>
                </c:pt>
                <c:pt idx="78">
                  <c:v>0.50480000000000003</c:v>
                </c:pt>
                <c:pt idx="79">
                  <c:v>0.50609999999999999</c:v>
                </c:pt>
                <c:pt idx="80">
                  <c:v>0.50729999999999997</c:v>
                </c:pt>
                <c:pt idx="81">
                  <c:v>0.50844</c:v>
                </c:pt>
                <c:pt idx="82">
                  <c:v>0.50949999999999995</c:v>
                </c:pt>
                <c:pt idx="83">
                  <c:v>0.51048000000000004</c:v>
                </c:pt>
                <c:pt idx="84">
                  <c:v>0.51136000000000004</c:v>
                </c:pt>
                <c:pt idx="85">
                  <c:v>0.51224000000000003</c:v>
                </c:pt>
                <c:pt idx="86">
                  <c:v>0.51297999999999999</c:v>
                </c:pt>
                <c:pt idx="87">
                  <c:v>0.51371999999999995</c:v>
                </c:pt>
                <c:pt idx="88">
                  <c:v>0.51436000000000004</c:v>
                </c:pt>
                <c:pt idx="89">
                  <c:v>0.51497999999999999</c:v>
                </c:pt>
                <c:pt idx="90">
                  <c:v>0.51558000000000004</c:v>
                </c:pt>
                <c:pt idx="91">
                  <c:v>0.51614000000000004</c:v>
                </c:pt>
                <c:pt idx="92">
                  <c:v>0.51663999999999999</c:v>
                </c:pt>
                <c:pt idx="93">
                  <c:v>0.51707999999999998</c:v>
                </c:pt>
                <c:pt idx="94">
                  <c:v>0.51756000000000002</c:v>
                </c:pt>
                <c:pt idx="95">
                  <c:v>0.51795999999999998</c:v>
                </c:pt>
                <c:pt idx="96">
                  <c:v>0.51834000000000002</c:v>
                </c:pt>
                <c:pt idx="97">
                  <c:v>0.51870000000000005</c:v>
                </c:pt>
                <c:pt idx="98">
                  <c:v>0.51902000000000004</c:v>
                </c:pt>
                <c:pt idx="99">
                  <c:v>0.51932</c:v>
                </c:pt>
                <c:pt idx="100">
                  <c:v>0.51958000000000004</c:v>
                </c:pt>
                <c:pt idx="101">
                  <c:v>0.51985999999999999</c:v>
                </c:pt>
                <c:pt idx="102">
                  <c:v>0.52007999999999999</c:v>
                </c:pt>
                <c:pt idx="103">
                  <c:v>0.52029999999999998</c:v>
                </c:pt>
                <c:pt idx="104">
                  <c:v>0.52054</c:v>
                </c:pt>
                <c:pt idx="105">
                  <c:v>0.52076</c:v>
                </c:pt>
                <c:pt idx="106">
                  <c:v>0.52092000000000005</c:v>
                </c:pt>
                <c:pt idx="107">
                  <c:v>0.52110000000000001</c:v>
                </c:pt>
                <c:pt idx="108">
                  <c:v>0.52125999999999995</c:v>
                </c:pt>
                <c:pt idx="109">
                  <c:v>0.52141999999999999</c:v>
                </c:pt>
                <c:pt idx="110">
                  <c:v>0.52154</c:v>
                </c:pt>
                <c:pt idx="111">
                  <c:v>0.52170000000000005</c:v>
                </c:pt>
                <c:pt idx="112">
                  <c:v>0.52181999999999995</c:v>
                </c:pt>
                <c:pt idx="113">
                  <c:v>0.52193999999999996</c:v>
                </c:pt>
                <c:pt idx="114">
                  <c:v>0.52203999999999995</c:v>
                </c:pt>
                <c:pt idx="115">
                  <c:v>0.52214000000000005</c:v>
                </c:pt>
                <c:pt idx="116">
                  <c:v>0.52224000000000004</c:v>
                </c:pt>
                <c:pt idx="117">
                  <c:v>0.52229999999999999</c:v>
                </c:pt>
                <c:pt idx="118">
                  <c:v>0.52239999999999998</c:v>
                </c:pt>
                <c:pt idx="119">
                  <c:v>0.52248000000000006</c:v>
                </c:pt>
                <c:pt idx="120">
                  <c:v>0.52256000000000002</c:v>
                </c:pt>
                <c:pt idx="121">
                  <c:v>0.52259999999999995</c:v>
                </c:pt>
                <c:pt idx="122">
                  <c:v>0.52268000000000003</c:v>
                </c:pt>
                <c:pt idx="123">
                  <c:v>0.52273999999999998</c:v>
                </c:pt>
                <c:pt idx="124">
                  <c:v>0.52278000000000002</c:v>
                </c:pt>
                <c:pt idx="125">
                  <c:v>0.52285999999999999</c:v>
                </c:pt>
                <c:pt idx="126">
                  <c:v>0.52290000000000003</c:v>
                </c:pt>
                <c:pt idx="127">
                  <c:v>0.52293999999999996</c:v>
                </c:pt>
                <c:pt idx="128">
                  <c:v>0.52300000000000002</c:v>
                </c:pt>
                <c:pt idx="129">
                  <c:v>0.52302000000000004</c:v>
                </c:pt>
                <c:pt idx="130">
                  <c:v>0.52305999999999997</c:v>
                </c:pt>
                <c:pt idx="131">
                  <c:v>0.52312000000000003</c:v>
                </c:pt>
                <c:pt idx="132">
                  <c:v>0.52314000000000005</c:v>
                </c:pt>
                <c:pt idx="133">
                  <c:v>0.52317999999999998</c:v>
                </c:pt>
                <c:pt idx="134">
                  <c:v>0.52322000000000002</c:v>
                </c:pt>
                <c:pt idx="135">
                  <c:v>0.52325999999999995</c:v>
                </c:pt>
                <c:pt idx="136">
                  <c:v>0.52329999999999999</c:v>
                </c:pt>
                <c:pt idx="137">
                  <c:v>0.52329999999999999</c:v>
                </c:pt>
                <c:pt idx="138">
                  <c:v>0.52334000000000003</c:v>
                </c:pt>
                <c:pt idx="139">
                  <c:v>0.52337999999999996</c:v>
                </c:pt>
                <c:pt idx="140">
                  <c:v>0.52339999999999998</c:v>
                </c:pt>
                <c:pt idx="141">
                  <c:v>0.52342</c:v>
                </c:pt>
                <c:pt idx="142">
                  <c:v>0.52346000000000004</c:v>
                </c:pt>
                <c:pt idx="143">
                  <c:v>0.52347999999999995</c:v>
                </c:pt>
                <c:pt idx="144">
                  <c:v>0.52347999999999995</c:v>
                </c:pt>
                <c:pt idx="145">
                  <c:v>0.52349999999999997</c:v>
                </c:pt>
                <c:pt idx="146">
                  <c:v>0.52351999999999999</c:v>
                </c:pt>
                <c:pt idx="147">
                  <c:v>0.52354000000000001</c:v>
                </c:pt>
                <c:pt idx="148">
                  <c:v>0.52356000000000003</c:v>
                </c:pt>
                <c:pt idx="149">
                  <c:v>0.52358000000000005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C7-4C5F-94B4-04E5CE51B661}"/>
            </c:ext>
          </c:extLst>
        </c:ser>
        <c:ser>
          <c:idx val="3"/>
          <c:order val="1"/>
          <c:tx>
            <c:v>E SR</c:v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'P50'!$AN$14:$AN$330</c:f>
              <c:numCache>
                <c:formatCode>0.000%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8.0000000000000007E-5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3.8000000000000002E-4</c:v>
                </c:pt>
                <c:pt idx="14">
                  <c:v>5.8E-4</c:v>
                </c:pt>
                <c:pt idx="15">
                  <c:v>7.3999999999999999E-4</c:v>
                </c:pt>
                <c:pt idx="16">
                  <c:v>9.2000000000000003E-4</c:v>
                </c:pt>
                <c:pt idx="17">
                  <c:v>1.16E-3</c:v>
                </c:pt>
                <c:pt idx="18">
                  <c:v>1.42E-3</c:v>
                </c:pt>
                <c:pt idx="19">
                  <c:v>1.7600000000000001E-3</c:v>
                </c:pt>
                <c:pt idx="20">
                  <c:v>2.16E-3</c:v>
                </c:pt>
                <c:pt idx="21">
                  <c:v>2.66E-3</c:v>
                </c:pt>
                <c:pt idx="22">
                  <c:v>3.2599999999999999E-3</c:v>
                </c:pt>
                <c:pt idx="23">
                  <c:v>3.9399999999999999E-3</c:v>
                </c:pt>
                <c:pt idx="24">
                  <c:v>4.7800000000000004E-3</c:v>
                </c:pt>
                <c:pt idx="25">
                  <c:v>5.7999999999999996E-3</c:v>
                </c:pt>
                <c:pt idx="26">
                  <c:v>6.8799999999999998E-3</c:v>
                </c:pt>
                <c:pt idx="27">
                  <c:v>8.2199999999999999E-3</c:v>
                </c:pt>
                <c:pt idx="28">
                  <c:v>9.6799999999999994E-3</c:v>
                </c:pt>
                <c:pt idx="29">
                  <c:v>1.132E-2</c:v>
                </c:pt>
                <c:pt idx="30">
                  <c:v>1.3180000000000001E-2</c:v>
                </c:pt>
                <c:pt idx="31">
                  <c:v>1.532E-2</c:v>
                </c:pt>
                <c:pt idx="32">
                  <c:v>1.7680000000000001E-2</c:v>
                </c:pt>
                <c:pt idx="33">
                  <c:v>2.0400000000000001E-2</c:v>
                </c:pt>
                <c:pt idx="34">
                  <c:v>2.3279999999999999E-2</c:v>
                </c:pt>
                <c:pt idx="35">
                  <c:v>2.6419999999999999E-2</c:v>
                </c:pt>
                <c:pt idx="36">
                  <c:v>2.9860000000000001E-2</c:v>
                </c:pt>
                <c:pt idx="37">
                  <c:v>3.3619999999999997E-2</c:v>
                </c:pt>
                <c:pt idx="38">
                  <c:v>3.7679999999999998E-2</c:v>
                </c:pt>
                <c:pt idx="39">
                  <c:v>4.2040000000000001E-2</c:v>
                </c:pt>
                <c:pt idx="40">
                  <c:v>4.6679999999999999E-2</c:v>
                </c:pt>
                <c:pt idx="41">
                  <c:v>5.1720000000000002E-2</c:v>
                </c:pt>
                <c:pt idx="42">
                  <c:v>5.722E-2</c:v>
                </c:pt>
                <c:pt idx="43">
                  <c:v>6.3020000000000007E-2</c:v>
                </c:pt>
                <c:pt idx="44">
                  <c:v>6.9120000000000001E-2</c:v>
                </c:pt>
                <c:pt idx="45">
                  <c:v>7.5560000000000002E-2</c:v>
                </c:pt>
                <c:pt idx="46">
                  <c:v>8.2199999999999995E-2</c:v>
                </c:pt>
                <c:pt idx="47">
                  <c:v>8.9020000000000002E-2</c:v>
                </c:pt>
                <c:pt idx="48">
                  <c:v>9.6000000000000002E-2</c:v>
                </c:pt>
                <c:pt idx="49">
                  <c:v>0.10284</c:v>
                </c:pt>
                <c:pt idx="50">
                  <c:v>0.10928</c:v>
                </c:pt>
                <c:pt idx="51">
                  <c:v>0.11536</c:v>
                </c:pt>
                <c:pt idx="52">
                  <c:v>0.12094000000000001</c:v>
                </c:pt>
                <c:pt idx="53">
                  <c:v>0.12615999999999999</c:v>
                </c:pt>
                <c:pt idx="54">
                  <c:v>0.1305</c:v>
                </c:pt>
                <c:pt idx="55">
                  <c:v>0.13403999999999999</c:v>
                </c:pt>
                <c:pt idx="56">
                  <c:v>0.13686000000000001</c:v>
                </c:pt>
                <c:pt idx="57">
                  <c:v>0.13888</c:v>
                </c:pt>
                <c:pt idx="58">
                  <c:v>0.14008000000000001</c:v>
                </c:pt>
                <c:pt idx="59">
                  <c:v>0.14032</c:v>
                </c:pt>
                <c:pt idx="60">
                  <c:v>0.14000000000000001</c:v>
                </c:pt>
                <c:pt idx="61">
                  <c:v>0.13886000000000001</c:v>
                </c:pt>
                <c:pt idx="62">
                  <c:v>0.1371</c:v>
                </c:pt>
                <c:pt idx="63">
                  <c:v>0.13469999999999999</c:v>
                </c:pt>
                <c:pt idx="64">
                  <c:v>0.13186</c:v>
                </c:pt>
                <c:pt idx="65">
                  <c:v>0.12842000000000001</c:v>
                </c:pt>
                <c:pt idx="66">
                  <c:v>0.12447999999999999</c:v>
                </c:pt>
                <c:pt idx="67">
                  <c:v>0.1203</c:v>
                </c:pt>
                <c:pt idx="68">
                  <c:v>0.11572</c:v>
                </c:pt>
                <c:pt idx="69">
                  <c:v>0.11072</c:v>
                </c:pt>
                <c:pt idx="70">
                  <c:v>0.10557999999999999</c:v>
                </c:pt>
                <c:pt idx="71">
                  <c:v>0.1002</c:v>
                </c:pt>
                <c:pt idx="72">
                  <c:v>9.4700000000000006E-2</c:v>
                </c:pt>
                <c:pt idx="73">
                  <c:v>8.9300000000000004E-2</c:v>
                </c:pt>
                <c:pt idx="74">
                  <c:v>8.4040000000000004E-2</c:v>
                </c:pt>
                <c:pt idx="75">
                  <c:v>7.868E-2</c:v>
                </c:pt>
                <c:pt idx="76">
                  <c:v>7.3700000000000002E-2</c:v>
                </c:pt>
                <c:pt idx="77">
                  <c:v>6.88E-2</c:v>
                </c:pt>
                <c:pt idx="78">
                  <c:v>6.4199999999999993E-2</c:v>
                </c:pt>
                <c:pt idx="79">
                  <c:v>0.06</c:v>
                </c:pt>
                <c:pt idx="80">
                  <c:v>5.5960000000000003E-2</c:v>
                </c:pt>
                <c:pt idx="81">
                  <c:v>5.2139999999999999E-2</c:v>
                </c:pt>
                <c:pt idx="82">
                  <c:v>4.8439999999999997E-2</c:v>
                </c:pt>
                <c:pt idx="83">
                  <c:v>4.4999999999999998E-2</c:v>
                </c:pt>
                <c:pt idx="84">
                  <c:v>4.1840000000000002E-2</c:v>
                </c:pt>
                <c:pt idx="85">
                  <c:v>3.884E-2</c:v>
                </c:pt>
                <c:pt idx="86">
                  <c:v>3.5979999999999998E-2</c:v>
                </c:pt>
                <c:pt idx="87">
                  <c:v>3.3419999999999998E-2</c:v>
                </c:pt>
                <c:pt idx="88">
                  <c:v>3.1019999999999999E-2</c:v>
                </c:pt>
                <c:pt idx="89">
                  <c:v>2.8740000000000002E-2</c:v>
                </c:pt>
                <c:pt idx="90">
                  <c:v>2.6599999999999999E-2</c:v>
                </c:pt>
                <c:pt idx="91">
                  <c:v>2.4539999999999999E-2</c:v>
                </c:pt>
                <c:pt idx="92">
                  <c:v>2.2679999999999999E-2</c:v>
                </c:pt>
                <c:pt idx="93">
                  <c:v>2.094E-2</c:v>
                </c:pt>
                <c:pt idx="94">
                  <c:v>1.9380000000000001E-2</c:v>
                </c:pt>
                <c:pt idx="95">
                  <c:v>1.7780000000000001E-2</c:v>
                </c:pt>
                <c:pt idx="96">
                  <c:v>1.6400000000000001E-2</c:v>
                </c:pt>
                <c:pt idx="97">
                  <c:v>1.512E-2</c:v>
                </c:pt>
                <c:pt idx="98">
                  <c:v>1.3939999999999999E-2</c:v>
                </c:pt>
                <c:pt idx="99">
                  <c:v>1.2840000000000001E-2</c:v>
                </c:pt>
                <c:pt idx="100">
                  <c:v>1.1780000000000001E-2</c:v>
                </c:pt>
                <c:pt idx="101">
                  <c:v>1.078E-2</c:v>
                </c:pt>
                <c:pt idx="102">
                  <c:v>9.92E-3</c:v>
                </c:pt>
                <c:pt idx="103">
                  <c:v>9.1199999999999996E-3</c:v>
                </c:pt>
                <c:pt idx="104">
                  <c:v>8.3800000000000003E-3</c:v>
                </c:pt>
                <c:pt idx="105">
                  <c:v>7.7799999999999996E-3</c:v>
                </c:pt>
                <c:pt idx="106">
                  <c:v>7.2199999999999999E-3</c:v>
                </c:pt>
                <c:pt idx="107">
                  <c:v>6.6600000000000001E-3</c:v>
                </c:pt>
                <c:pt idx="108">
                  <c:v>6.1599999999999997E-3</c:v>
                </c:pt>
                <c:pt idx="109">
                  <c:v>5.6800000000000002E-3</c:v>
                </c:pt>
                <c:pt idx="110">
                  <c:v>5.2599999999999999E-3</c:v>
                </c:pt>
                <c:pt idx="111">
                  <c:v>4.8799999999999998E-3</c:v>
                </c:pt>
                <c:pt idx="112">
                  <c:v>4.5199999999999997E-3</c:v>
                </c:pt>
                <c:pt idx="113">
                  <c:v>4.1799999999999997E-3</c:v>
                </c:pt>
                <c:pt idx="114">
                  <c:v>3.8800000000000002E-3</c:v>
                </c:pt>
                <c:pt idx="115">
                  <c:v>3.5999999999999999E-3</c:v>
                </c:pt>
                <c:pt idx="116">
                  <c:v>3.32E-3</c:v>
                </c:pt>
                <c:pt idx="117">
                  <c:v>3.0599999999999998E-3</c:v>
                </c:pt>
                <c:pt idx="118">
                  <c:v>2.8400000000000001E-3</c:v>
                </c:pt>
                <c:pt idx="119">
                  <c:v>2.6199999999999999E-3</c:v>
                </c:pt>
                <c:pt idx="120">
                  <c:v>2.4199999999999998E-3</c:v>
                </c:pt>
                <c:pt idx="121">
                  <c:v>2.2399999999999998E-3</c:v>
                </c:pt>
                <c:pt idx="122">
                  <c:v>2.0600000000000002E-3</c:v>
                </c:pt>
                <c:pt idx="123">
                  <c:v>1.92E-3</c:v>
                </c:pt>
                <c:pt idx="124">
                  <c:v>1.7799999999999999E-3</c:v>
                </c:pt>
                <c:pt idx="125">
                  <c:v>1.66E-3</c:v>
                </c:pt>
                <c:pt idx="126">
                  <c:v>1.5200000000000001E-3</c:v>
                </c:pt>
                <c:pt idx="127">
                  <c:v>1.42E-3</c:v>
                </c:pt>
                <c:pt idx="128">
                  <c:v>1.32E-3</c:v>
                </c:pt>
                <c:pt idx="129">
                  <c:v>1.24E-3</c:v>
                </c:pt>
                <c:pt idx="130">
                  <c:v>1.16E-3</c:v>
                </c:pt>
                <c:pt idx="131">
                  <c:v>1.06E-3</c:v>
                </c:pt>
                <c:pt idx="132">
                  <c:v>1E-3</c:v>
                </c:pt>
                <c:pt idx="133">
                  <c:v>9.2000000000000003E-4</c:v>
                </c:pt>
                <c:pt idx="134">
                  <c:v>8.8000000000000003E-4</c:v>
                </c:pt>
                <c:pt idx="135">
                  <c:v>8.0000000000000004E-4</c:v>
                </c:pt>
                <c:pt idx="136">
                  <c:v>7.6000000000000004E-4</c:v>
                </c:pt>
                <c:pt idx="137">
                  <c:v>6.9999999999999999E-4</c:v>
                </c:pt>
                <c:pt idx="138">
                  <c:v>6.6E-4</c:v>
                </c:pt>
                <c:pt idx="139">
                  <c:v>6.2E-4</c:v>
                </c:pt>
                <c:pt idx="140">
                  <c:v>5.8E-4</c:v>
                </c:pt>
                <c:pt idx="141">
                  <c:v>5.5999999999999995E-4</c:v>
                </c:pt>
                <c:pt idx="142">
                  <c:v>5.1999999999999995E-4</c:v>
                </c:pt>
                <c:pt idx="143">
                  <c:v>4.8000000000000001E-4</c:v>
                </c:pt>
                <c:pt idx="144">
                  <c:v>4.6000000000000001E-4</c:v>
                </c:pt>
                <c:pt idx="145">
                  <c:v>4.2000000000000002E-4</c:v>
                </c:pt>
                <c:pt idx="146">
                  <c:v>3.8000000000000002E-4</c:v>
                </c:pt>
                <c:pt idx="147">
                  <c:v>3.6000000000000002E-4</c:v>
                </c:pt>
                <c:pt idx="148">
                  <c:v>3.4000000000000002E-4</c:v>
                </c:pt>
                <c:pt idx="149">
                  <c:v>3.4000000000000002E-4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C7-4C5F-94B4-04E5CE51B661}"/>
            </c:ext>
          </c:extLst>
        </c:ser>
        <c:ser>
          <c:idx val="5"/>
          <c:order val="2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P50_30_25R1_15R2_15R1!$AJ$14:$AJ$373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2.7999999999999998E-4</c:v>
                </c:pt>
                <c:pt idx="4">
                  <c:v>4.0000000000000002E-4</c:v>
                </c:pt>
                <c:pt idx="5">
                  <c:v>4.8000000000000001E-4</c:v>
                </c:pt>
                <c:pt idx="6">
                  <c:v>7.2000000000000005E-4</c:v>
                </c:pt>
                <c:pt idx="7">
                  <c:v>1.0399999999999999E-3</c:v>
                </c:pt>
                <c:pt idx="8">
                  <c:v>1.34E-3</c:v>
                </c:pt>
                <c:pt idx="9">
                  <c:v>1.72E-3</c:v>
                </c:pt>
                <c:pt idx="10">
                  <c:v>2.2399999999999998E-3</c:v>
                </c:pt>
                <c:pt idx="11">
                  <c:v>2.82E-3</c:v>
                </c:pt>
                <c:pt idx="12">
                  <c:v>3.5599999999999998E-3</c:v>
                </c:pt>
                <c:pt idx="13">
                  <c:v>4.4600000000000004E-3</c:v>
                </c:pt>
                <c:pt idx="14">
                  <c:v>5.4799999999999996E-3</c:v>
                </c:pt>
                <c:pt idx="15">
                  <c:v>6.62E-3</c:v>
                </c:pt>
                <c:pt idx="16">
                  <c:v>7.7999999999999996E-3</c:v>
                </c:pt>
                <c:pt idx="17">
                  <c:v>9.1800000000000007E-3</c:v>
                </c:pt>
                <c:pt idx="18">
                  <c:v>1.078E-2</c:v>
                </c:pt>
                <c:pt idx="19">
                  <c:v>1.252E-2</c:v>
                </c:pt>
                <c:pt idx="20">
                  <c:v>1.4619999999999999E-2</c:v>
                </c:pt>
                <c:pt idx="21">
                  <c:v>1.702E-2</c:v>
                </c:pt>
                <c:pt idx="22">
                  <c:v>1.9800000000000002E-2</c:v>
                </c:pt>
                <c:pt idx="23">
                  <c:v>2.3040000000000001E-2</c:v>
                </c:pt>
                <c:pt idx="24">
                  <c:v>2.682E-2</c:v>
                </c:pt>
                <c:pt idx="25">
                  <c:v>3.1220000000000001E-2</c:v>
                </c:pt>
                <c:pt idx="26">
                  <c:v>3.6360000000000003E-2</c:v>
                </c:pt>
                <c:pt idx="27">
                  <c:v>4.2079999999999999E-2</c:v>
                </c:pt>
                <c:pt idx="28">
                  <c:v>4.8640000000000003E-2</c:v>
                </c:pt>
                <c:pt idx="29">
                  <c:v>5.602E-2</c:v>
                </c:pt>
                <c:pt idx="30">
                  <c:v>6.0879999999999997E-2</c:v>
                </c:pt>
                <c:pt idx="31">
                  <c:v>6.6360000000000002E-2</c:v>
                </c:pt>
                <c:pt idx="32">
                  <c:v>7.2279999999999997E-2</c:v>
                </c:pt>
                <c:pt idx="33">
                  <c:v>7.8780000000000003E-2</c:v>
                </c:pt>
                <c:pt idx="34">
                  <c:v>8.5500000000000007E-2</c:v>
                </c:pt>
                <c:pt idx="35">
                  <c:v>9.2719999999999997E-2</c:v>
                </c:pt>
                <c:pt idx="36">
                  <c:v>0.1004</c:v>
                </c:pt>
                <c:pt idx="37">
                  <c:v>0.10834000000000001</c:v>
                </c:pt>
                <c:pt idx="38">
                  <c:v>0.11672</c:v>
                </c:pt>
                <c:pt idx="39">
                  <c:v>0.12554000000000001</c:v>
                </c:pt>
                <c:pt idx="40">
                  <c:v>0.1346</c:v>
                </c:pt>
                <c:pt idx="41">
                  <c:v>0.14363999999999999</c:v>
                </c:pt>
                <c:pt idx="42">
                  <c:v>0.15282000000000001</c:v>
                </c:pt>
                <c:pt idx="43">
                  <c:v>0.16192000000000001</c:v>
                </c:pt>
                <c:pt idx="44">
                  <c:v>0.17096</c:v>
                </c:pt>
                <c:pt idx="45">
                  <c:v>0.17976</c:v>
                </c:pt>
                <c:pt idx="46">
                  <c:v>0.18820000000000001</c:v>
                </c:pt>
                <c:pt idx="47">
                  <c:v>0.19631999999999999</c:v>
                </c:pt>
                <c:pt idx="48">
                  <c:v>0.2041</c:v>
                </c:pt>
                <c:pt idx="49">
                  <c:v>0.21152000000000001</c:v>
                </c:pt>
                <c:pt idx="50">
                  <c:v>0.21856</c:v>
                </c:pt>
                <c:pt idx="51">
                  <c:v>0.22534000000000001</c:v>
                </c:pt>
                <c:pt idx="52">
                  <c:v>0.23174</c:v>
                </c:pt>
                <c:pt idx="53">
                  <c:v>0.23769999999999999</c:v>
                </c:pt>
                <c:pt idx="54">
                  <c:v>0.24326</c:v>
                </c:pt>
                <c:pt idx="55">
                  <c:v>0.24660000000000001</c:v>
                </c:pt>
                <c:pt idx="56">
                  <c:v>0.24965999999999999</c:v>
                </c:pt>
                <c:pt idx="57">
                  <c:v>0.25259999999999999</c:v>
                </c:pt>
                <c:pt idx="58">
                  <c:v>0.25538</c:v>
                </c:pt>
                <c:pt idx="59">
                  <c:v>0.25812000000000002</c:v>
                </c:pt>
                <c:pt idx="60">
                  <c:v>0.26062000000000002</c:v>
                </c:pt>
                <c:pt idx="61">
                  <c:v>0.26290000000000002</c:v>
                </c:pt>
                <c:pt idx="62">
                  <c:v>0.26506000000000002</c:v>
                </c:pt>
                <c:pt idx="63">
                  <c:v>0.26706000000000002</c:v>
                </c:pt>
                <c:pt idx="64">
                  <c:v>0.26900000000000002</c:v>
                </c:pt>
                <c:pt idx="65">
                  <c:v>0.27079999999999999</c:v>
                </c:pt>
                <c:pt idx="66">
                  <c:v>0.27248</c:v>
                </c:pt>
                <c:pt idx="67">
                  <c:v>0.27401999999999999</c:v>
                </c:pt>
                <c:pt idx="68">
                  <c:v>0.27554000000000001</c:v>
                </c:pt>
                <c:pt idx="69">
                  <c:v>0.27694000000000002</c:v>
                </c:pt>
                <c:pt idx="70">
                  <c:v>0.2797</c:v>
                </c:pt>
                <c:pt idx="71">
                  <c:v>0.28204000000000001</c:v>
                </c:pt>
                <c:pt idx="72">
                  <c:v>0.28401999999999999</c:v>
                </c:pt>
                <c:pt idx="73">
                  <c:v>0.28604000000000002</c:v>
                </c:pt>
                <c:pt idx="74">
                  <c:v>0.28789999999999999</c:v>
                </c:pt>
                <c:pt idx="75">
                  <c:v>0.28961999999999999</c:v>
                </c:pt>
                <c:pt idx="76">
                  <c:v>0.29114000000000001</c:v>
                </c:pt>
                <c:pt idx="77">
                  <c:v>0.29252</c:v>
                </c:pt>
                <c:pt idx="78">
                  <c:v>0.29374</c:v>
                </c:pt>
                <c:pt idx="79">
                  <c:v>0.29487999999999998</c:v>
                </c:pt>
                <c:pt idx="80">
                  <c:v>0.29593999999999998</c:v>
                </c:pt>
                <c:pt idx="81">
                  <c:v>0.2969</c:v>
                </c:pt>
                <c:pt idx="82">
                  <c:v>0.29777999999999999</c:v>
                </c:pt>
                <c:pt idx="83">
                  <c:v>0.29864000000000002</c:v>
                </c:pt>
                <c:pt idx="84">
                  <c:v>0.29942000000000002</c:v>
                </c:pt>
                <c:pt idx="85">
                  <c:v>0.30356</c:v>
                </c:pt>
                <c:pt idx="86">
                  <c:v>0.30730000000000002</c:v>
                </c:pt>
                <c:pt idx="87">
                  <c:v>0.31072</c:v>
                </c:pt>
                <c:pt idx="88">
                  <c:v>0.31628000000000001</c:v>
                </c:pt>
                <c:pt idx="89">
                  <c:v>0.32328000000000001</c:v>
                </c:pt>
                <c:pt idx="90">
                  <c:v>0.33101999999999998</c:v>
                </c:pt>
                <c:pt idx="91">
                  <c:v>0.34014</c:v>
                </c:pt>
                <c:pt idx="92">
                  <c:v>0.35036</c:v>
                </c:pt>
                <c:pt idx="93">
                  <c:v>0.36096</c:v>
                </c:pt>
                <c:pt idx="94">
                  <c:v>0.37141999999999997</c:v>
                </c:pt>
                <c:pt idx="95">
                  <c:v>0.38106000000000001</c:v>
                </c:pt>
                <c:pt idx="96">
                  <c:v>0.38982</c:v>
                </c:pt>
                <c:pt idx="97">
                  <c:v>0.39726</c:v>
                </c:pt>
                <c:pt idx="98">
                  <c:v>0.40360000000000001</c:v>
                </c:pt>
                <c:pt idx="99">
                  <c:v>0.40910000000000002</c:v>
                </c:pt>
                <c:pt idx="100">
                  <c:v>0.41376000000000002</c:v>
                </c:pt>
                <c:pt idx="101">
                  <c:v>0.41796</c:v>
                </c:pt>
                <c:pt idx="102">
                  <c:v>0.42161999999999999</c:v>
                </c:pt>
                <c:pt idx="103">
                  <c:v>0.42505999999999999</c:v>
                </c:pt>
                <c:pt idx="104">
                  <c:v>0.42818000000000001</c:v>
                </c:pt>
                <c:pt idx="105">
                  <c:v>0.43118000000000001</c:v>
                </c:pt>
                <c:pt idx="106">
                  <c:v>0.43409999999999999</c:v>
                </c:pt>
                <c:pt idx="107">
                  <c:v>0.43690000000000001</c:v>
                </c:pt>
                <c:pt idx="108">
                  <c:v>0.43959999999999999</c:v>
                </c:pt>
                <c:pt idx="109">
                  <c:v>0.44228000000000001</c:v>
                </c:pt>
                <c:pt idx="110">
                  <c:v>0.44475999999999999</c:v>
                </c:pt>
                <c:pt idx="111">
                  <c:v>0.44725999999999999</c:v>
                </c:pt>
                <c:pt idx="112">
                  <c:v>0.44954</c:v>
                </c:pt>
                <c:pt idx="113">
                  <c:v>0.45179999999999998</c:v>
                </c:pt>
                <c:pt idx="114">
                  <c:v>0.45390000000000003</c:v>
                </c:pt>
                <c:pt idx="115">
                  <c:v>0.45598</c:v>
                </c:pt>
                <c:pt idx="116">
                  <c:v>0.45798</c:v>
                </c:pt>
                <c:pt idx="117">
                  <c:v>0.45992</c:v>
                </c:pt>
                <c:pt idx="118">
                  <c:v>0.46167999999999998</c:v>
                </c:pt>
                <c:pt idx="119">
                  <c:v>0.46344000000000002</c:v>
                </c:pt>
                <c:pt idx="120">
                  <c:v>0.46500000000000002</c:v>
                </c:pt>
                <c:pt idx="121">
                  <c:v>0.46644000000000002</c:v>
                </c:pt>
                <c:pt idx="122">
                  <c:v>0.46786</c:v>
                </c:pt>
                <c:pt idx="123">
                  <c:v>0.46910000000000002</c:v>
                </c:pt>
                <c:pt idx="124">
                  <c:v>0.47023999999999999</c:v>
                </c:pt>
                <c:pt idx="125">
                  <c:v>0.4713</c:v>
                </c:pt>
                <c:pt idx="126">
                  <c:v>0.47223999999999999</c:v>
                </c:pt>
                <c:pt idx="127">
                  <c:v>0.47314000000000001</c:v>
                </c:pt>
                <c:pt idx="128">
                  <c:v>0.47389999999999999</c:v>
                </c:pt>
                <c:pt idx="129">
                  <c:v>0.47461999999999999</c:v>
                </c:pt>
                <c:pt idx="130">
                  <c:v>0.47527999999999998</c:v>
                </c:pt>
                <c:pt idx="131">
                  <c:v>0.47589999999999999</c:v>
                </c:pt>
                <c:pt idx="132">
                  <c:v>0.47643999999999997</c:v>
                </c:pt>
                <c:pt idx="133">
                  <c:v>0.47698000000000002</c:v>
                </c:pt>
                <c:pt idx="134">
                  <c:v>0.47752</c:v>
                </c:pt>
                <c:pt idx="135">
                  <c:v>0.47802</c:v>
                </c:pt>
                <c:pt idx="136">
                  <c:v>0.47846</c:v>
                </c:pt>
                <c:pt idx="137">
                  <c:v>0.47889999999999999</c:v>
                </c:pt>
                <c:pt idx="138">
                  <c:v>0.47933999999999999</c:v>
                </c:pt>
                <c:pt idx="139">
                  <c:v>0.47970000000000002</c:v>
                </c:pt>
                <c:pt idx="140">
                  <c:v>0.48004000000000002</c:v>
                </c:pt>
                <c:pt idx="141">
                  <c:v>0.48036000000000001</c:v>
                </c:pt>
                <c:pt idx="142">
                  <c:v>0.48065999999999998</c:v>
                </c:pt>
                <c:pt idx="143">
                  <c:v>0.48096</c:v>
                </c:pt>
                <c:pt idx="144">
                  <c:v>0.48126000000000002</c:v>
                </c:pt>
                <c:pt idx="145">
                  <c:v>0.48154000000000002</c:v>
                </c:pt>
                <c:pt idx="146">
                  <c:v>0.48171999999999998</c:v>
                </c:pt>
                <c:pt idx="147">
                  <c:v>0.48193999999999998</c:v>
                </c:pt>
                <c:pt idx="148">
                  <c:v>0.48215999999999998</c:v>
                </c:pt>
                <c:pt idx="149">
                  <c:v>0.48237999999999998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39-4D0D-A9DB-47398F7DD9AA}"/>
            </c:ext>
          </c:extLst>
        </c:ser>
        <c:ser>
          <c:idx val="0"/>
          <c:order val="3"/>
          <c:tx>
            <c:v>Infectados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P50_30_25R1_15R2_15R1!$AK$14:$AK$373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2.7999999999999998E-4</c:v>
                </c:pt>
                <c:pt idx="4">
                  <c:v>4.0000000000000002E-4</c:v>
                </c:pt>
                <c:pt idx="5">
                  <c:v>4.8000000000000001E-4</c:v>
                </c:pt>
                <c:pt idx="6">
                  <c:v>7.2000000000000005E-4</c:v>
                </c:pt>
                <c:pt idx="7">
                  <c:v>1.0399999999999999E-3</c:v>
                </c:pt>
                <c:pt idx="8">
                  <c:v>1.34E-3</c:v>
                </c:pt>
                <c:pt idx="9">
                  <c:v>1.72E-3</c:v>
                </c:pt>
                <c:pt idx="10">
                  <c:v>2.2399999999999998E-3</c:v>
                </c:pt>
                <c:pt idx="11">
                  <c:v>2.82E-3</c:v>
                </c:pt>
                <c:pt idx="12">
                  <c:v>3.5599999999999998E-3</c:v>
                </c:pt>
                <c:pt idx="13">
                  <c:v>4.4600000000000004E-3</c:v>
                </c:pt>
                <c:pt idx="14">
                  <c:v>5.4799999999999996E-3</c:v>
                </c:pt>
                <c:pt idx="15">
                  <c:v>6.6E-3</c:v>
                </c:pt>
                <c:pt idx="16">
                  <c:v>7.7799999999999996E-3</c:v>
                </c:pt>
                <c:pt idx="17">
                  <c:v>9.1400000000000006E-3</c:v>
                </c:pt>
                <c:pt idx="18">
                  <c:v>1.072E-2</c:v>
                </c:pt>
                <c:pt idx="19">
                  <c:v>1.244E-2</c:v>
                </c:pt>
                <c:pt idx="20">
                  <c:v>1.4500000000000001E-2</c:v>
                </c:pt>
                <c:pt idx="21">
                  <c:v>1.686E-2</c:v>
                </c:pt>
                <c:pt idx="22">
                  <c:v>1.958E-2</c:v>
                </c:pt>
                <c:pt idx="23">
                  <c:v>2.2759999999999999E-2</c:v>
                </c:pt>
                <c:pt idx="24">
                  <c:v>2.6460000000000001E-2</c:v>
                </c:pt>
                <c:pt idx="25">
                  <c:v>3.0759999999999999E-2</c:v>
                </c:pt>
                <c:pt idx="26">
                  <c:v>3.5779999999999999E-2</c:v>
                </c:pt>
                <c:pt idx="27">
                  <c:v>4.1360000000000001E-2</c:v>
                </c:pt>
                <c:pt idx="28">
                  <c:v>4.7719999999999999E-2</c:v>
                </c:pt>
                <c:pt idx="29">
                  <c:v>5.4899999999999997E-2</c:v>
                </c:pt>
                <c:pt idx="30">
                  <c:v>5.9499999999999997E-2</c:v>
                </c:pt>
                <c:pt idx="31">
                  <c:v>6.4560000000000006E-2</c:v>
                </c:pt>
                <c:pt idx="32">
                  <c:v>7.0139999999999994E-2</c:v>
                </c:pt>
                <c:pt idx="33">
                  <c:v>7.6179999999999998E-2</c:v>
                </c:pt>
                <c:pt idx="34">
                  <c:v>8.2360000000000003E-2</c:v>
                </c:pt>
                <c:pt idx="35">
                  <c:v>8.8959999999999997E-2</c:v>
                </c:pt>
                <c:pt idx="36">
                  <c:v>9.5960000000000004E-2</c:v>
                </c:pt>
                <c:pt idx="37">
                  <c:v>0.10299999999999999</c:v>
                </c:pt>
                <c:pt idx="38">
                  <c:v>0.1104</c:v>
                </c:pt>
                <c:pt idx="39">
                  <c:v>0.11806</c:v>
                </c:pt>
                <c:pt idx="40">
                  <c:v>0.1258</c:v>
                </c:pt>
                <c:pt idx="41">
                  <c:v>0.13331999999999999</c:v>
                </c:pt>
                <c:pt idx="42">
                  <c:v>0.14080000000000001</c:v>
                </c:pt>
                <c:pt idx="43">
                  <c:v>0.14799999999999999</c:v>
                </c:pt>
                <c:pt idx="44">
                  <c:v>0.15484000000000001</c:v>
                </c:pt>
                <c:pt idx="45">
                  <c:v>0.16128000000000001</c:v>
                </c:pt>
                <c:pt idx="46">
                  <c:v>0.16711999999999999</c:v>
                </c:pt>
                <c:pt idx="47">
                  <c:v>0.17246</c:v>
                </c:pt>
                <c:pt idx="48">
                  <c:v>0.17710000000000001</c:v>
                </c:pt>
                <c:pt idx="49">
                  <c:v>0.18110000000000001</c:v>
                </c:pt>
                <c:pt idx="50">
                  <c:v>0.18436</c:v>
                </c:pt>
                <c:pt idx="51">
                  <c:v>0.18704000000000001</c:v>
                </c:pt>
                <c:pt idx="52">
                  <c:v>0.189</c:v>
                </c:pt>
                <c:pt idx="53">
                  <c:v>0.19016</c:v>
                </c:pt>
                <c:pt idx="54">
                  <c:v>0.19051999999999999</c:v>
                </c:pt>
                <c:pt idx="55">
                  <c:v>0.18820000000000001</c:v>
                </c:pt>
                <c:pt idx="56">
                  <c:v>0.18540000000000001</c:v>
                </c:pt>
                <c:pt idx="57">
                  <c:v>0.18206</c:v>
                </c:pt>
                <c:pt idx="58">
                  <c:v>0.17818000000000001</c:v>
                </c:pt>
                <c:pt idx="59">
                  <c:v>0.17385999999999999</c:v>
                </c:pt>
                <c:pt idx="60">
                  <c:v>0.16896</c:v>
                </c:pt>
                <c:pt idx="61">
                  <c:v>0.16466</c:v>
                </c:pt>
                <c:pt idx="62">
                  <c:v>0.15978000000000001</c:v>
                </c:pt>
                <c:pt idx="63">
                  <c:v>0.15454000000000001</c:v>
                </c:pt>
                <c:pt idx="64">
                  <c:v>0.1489</c:v>
                </c:pt>
                <c:pt idx="65">
                  <c:v>0.14305999999999999</c:v>
                </c:pt>
                <c:pt idx="66">
                  <c:v>0.13686000000000001</c:v>
                </c:pt>
                <c:pt idx="67">
                  <c:v>0.13044</c:v>
                </c:pt>
                <c:pt idx="68">
                  <c:v>0.12404</c:v>
                </c:pt>
                <c:pt idx="69">
                  <c:v>0.11734</c:v>
                </c:pt>
                <c:pt idx="70">
                  <c:v>0.11196</c:v>
                </c:pt>
                <c:pt idx="71">
                  <c:v>0.10618</c:v>
                </c:pt>
                <c:pt idx="72">
                  <c:v>0.10032000000000001</c:v>
                </c:pt>
                <c:pt idx="73">
                  <c:v>9.4740000000000005E-2</c:v>
                </c:pt>
                <c:pt idx="74">
                  <c:v>8.9340000000000003E-2</c:v>
                </c:pt>
                <c:pt idx="75">
                  <c:v>8.4059999999999996E-2</c:v>
                </c:pt>
                <c:pt idx="76">
                  <c:v>7.886E-2</c:v>
                </c:pt>
                <c:pt idx="77">
                  <c:v>7.3940000000000006E-2</c:v>
                </c:pt>
                <c:pt idx="78">
                  <c:v>6.9139999999999993E-2</c:v>
                </c:pt>
                <c:pt idx="79">
                  <c:v>6.4659999999999995E-2</c:v>
                </c:pt>
                <c:pt idx="80">
                  <c:v>6.0420000000000001E-2</c:v>
                </c:pt>
                <c:pt idx="81">
                  <c:v>5.6520000000000001E-2</c:v>
                </c:pt>
                <c:pt idx="82">
                  <c:v>5.2859999999999997E-2</c:v>
                </c:pt>
                <c:pt idx="83">
                  <c:v>4.9579999999999999E-2</c:v>
                </c:pt>
                <c:pt idx="84">
                  <c:v>4.6539999999999998E-2</c:v>
                </c:pt>
                <c:pt idx="85">
                  <c:v>4.7239999999999997E-2</c:v>
                </c:pt>
                <c:pt idx="86">
                  <c:v>4.8300000000000003E-2</c:v>
                </c:pt>
                <c:pt idx="87">
                  <c:v>4.922E-2</c:v>
                </c:pt>
                <c:pt idx="88">
                  <c:v>5.2359999999999997E-2</c:v>
                </c:pt>
                <c:pt idx="89">
                  <c:v>5.7079999999999999E-2</c:v>
                </c:pt>
                <c:pt idx="90">
                  <c:v>6.2579999999999997E-2</c:v>
                </c:pt>
                <c:pt idx="91">
                  <c:v>6.9540000000000005E-2</c:v>
                </c:pt>
                <c:pt idx="92">
                  <c:v>7.7799999999999994E-2</c:v>
                </c:pt>
                <c:pt idx="93">
                  <c:v>8.652E-2</c:v>
                </c:pt>
                <c:pt idx="94">
                  <c:v>9.5119999999999996E-2</c:v>
                </c:pt>
                <c:pt idx="95">
                  <c:v>0.10292</c:v>
                </c:pt>
                <c:pt idx="96">
                  <c:v>0.1099</c:v>
                </c:pt>
                <c:pt idx="97">
                  <c:v>0.11559999999999999</c:v>
                </c:pt>
                <c:pt idx="98">
                  <c:v>0.1202</c:v>
                </c:pt>
                <c:pt idx="99">
                  <c:v>0.12393999999999999</c:v>
                </c:pt>
                <c:pt idx="100">
                  <c:v>0.1268</c:v>
                </c:pt>
                <c:pt idx="101">
                  <c:v>0.12867999999999999</c:v>
                </c:pt>
                <c:pt idx="102">
                  <c:v>0.13017999999999999</c:v>
                </c:pt>
                <c:pt idx="103">
                  <c:v>0.13152</c:v>
                </c:pt>
                <c:pt idx="104">
                  <c:v>0.1323</c:v>
                </c:pt>
                <c:pt idx="105">
                  <c:v>0.13297999999999999</c:v>
                </c:pt>
                <c:pt idx="106">
                  <c:v>0.13346</c:v>
                </c:pt>
                <c:pt idx="107">
                  <c:v>0.13366</c:v>
                </c:pt>
                <c:pt idx="108">
                  <c:v>0.1336</c:v>
                </c:pt>
                <c:pt idx="109">
                  <c:v>0.1333</c:v>
                </c:pt>
                <c:pt idx="110">
                  <c:v>0.13250000000000001</c:v>
                </c:pt>
                <c:pt idx="111">
                  <c:v>0.13148000000000001</c:v>
                </c:pt>
                <c:pt idx="112">
                  <c:v>0.13002</c:v>
                </c:pt>
                <c:pt idx="113">
                  <c:v>0.12823999999999999</c:v>
                </c:pt>
                <c:pt idx="114">
                  <c:v>0.12606000000000001</c:v>
                </c:pt>
                <c:pt idx="115">
                  <c:v>0.12346</c:v>
                </c:pt>
                <c:pt idx="116">
                  <c:v>0.11938</c:v>
                </c:pt>
                <c:pt idx="117">
                  <c:v>0.1153</c:v>
                </c:pt>
                <c:pt idx="118">
                  <c:v>0.11118</c:v>
                </c:pt>
                <c:pt idx="119">
                  <c:v>0.1062</c:v>
                </c:pt>
                <c:pt idx="120">
                  <c:v>0.10074</c:v>
                </c:pt>
                <c:pt idx="121">
                  <c:v>9.5000000000000001E-2</c:v>
                </c:pt>
                <c:pt idx="122">
                  <c:v>8.8940000000000005E-2</c:v>
                </c:pt>
                <c:pt idx="123">
                  <c:v>8.2640000000000005E-2</c:v>
                </c:pt>
                <c:pt idx="124">
                  <c:v>7.6439999999999994E-2</c:v>
                </c:pt>
                <c:pt idx="125">
                  <c:v>7.0680000000000007E-2</c:v>
                </c:pt>
                <c:pt idx="126">
                  <c:v>6.5320000000000003E-2</c:v>
                </c:pt>
                <c:pt idx="127">
                  <c:v>6.0420000000000001E-2</c:v>
                </c:pt>
                <c:pt idx="128">
                  <c:v>5.6239999999999998E-2</c:v>
                </c:pt>
                <c:pt idx="129">
                  <c:v>5.2499999999999998E-2</c:v>
                </c:pt>
                <c:pt idx="130">
                  <c:v>4.9340000000000002E-2</c:v>
                </c:pt>
                <c:pt idx="131">
                  <c:v>4.6460000000000001E-2</c:v>
                </c:pt>
                <c:pt idx="132">
                  <c:v>4.3740000000000001E-2</c:v>
                </c:pt>
                <c:pt idx="133">
                  <c:v>4.1279999999999997E-2</c:v>
                </c:pt>
                <c:pt idx="134">
                  <c:v>3.9079999999999997E-2</c:v>
                </c:pt>
                <c:pt idx="135">
                  <c:v>3.6979999999999999E-2</c:v>
                </c:pt>
                <c:pt idx="136">
                  <c:v>3.4860000000000002E-2</c:v>
                </c:pt>
                <c:pt idx="137">
                  <c:v>3.2840000000000001E-2</c:v>
                </c:pt>
                <c:pt idx="138">
                  <c:v>3.0960000000000001E-2</c:v>
                </c:pt>
                <c:pt idx="139">
                  <c:v>2.9139999999999999E-2</c:v>
                </c:pt>
                <c:pt idx="140">
                  <c:v>2.7380000000000002E-2</c:v>
                </c:pt>
                <c:pt idx="141">
                  <c:v>2.5680000000000001E-2</c:v>
                </c:pt>
                <c:pt idx="142">
                  <c:v>2.3959999999999999E-2</c:v>
                </c:pt>
                <c:pt idx="143">
                  <c:v>2.2419999999999999E-2</c:v>
                </c:pt>
                <c:pt idx="144">
                  <c:v>2.094E-2</c:v>
                </c:pt>
                <c:pt idx="145">
                  <c:v>1.9539999999999998E-2</c:v>
                </c:pt>
                <c:pt idx="146">
                  <c:v>1.814E-2</c:v>
                </c:pt>
                <c:pt idx="147">
                  <c:v>1.6840000000000001E-2</c:v>
                </c:pt>
                <c:pt idx="148">
                  <c:v>1.566E-2</c:v>
                </c:pt>
                <c:pt idx="149">
                  <c:v>1.4540000000000001E-2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C39-4D0D-A9DB-47398F7DD9AA}"/>
            </c:ext>
          </c:extLst>
        </c:ser>
        <c:ser>
          <c:idx val="2"/>
          <c:order val="4"/>
          <c:tx>
            <c:v>Enfermos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P50_30_25R1_15R2_15R1!$AN$14:$AN$373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8.0000000000000007E-5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3.6000000000000002E-4</c:v>
                </c:pt>
                <c:pt idx="14">
                  <c:v>5.5999999999999995E-4</c:v>
                </c:pt>
                <c:pt idx="15">
                  <c:v>7.2000000000000005E-4</c:v>
                </c:pt>
                <c:pt idx="16">
                  <c:v>8.9999999999999998E-4</c:v>
                </c:pt>
                <c:pt idx="17">
                  <c:v>1.14E-3</c:v>
                </c:pt>
                <c:pt idx="18">
                  <c:v>1.4E-3</c:v>
                </c:pt>
                <c:pt idx="19">
                  <c:v>1.74E-3</c:v>
                </c:pt>
                <c:pt idx="20">
                  <c:v>2.14E-3</c:v>
                </c:pt>
                <c:pt idx="21">
                  <c:v>2.6199999999999999E-3</c:v>
                </c:pt>
                <c:pt idx="22">
                  <c:v>3.2200000000000002E-3</c:v>
                </c:pt>
                <c:pt idx="23">
                  <c:v>3.8600000000000001E-3</c:v>
                </c:pt>
                <c:pt idx="24">
                  <c:v>4.6800000000000001E-3</c:v>
                </c:pt>
                <c:pt idx="25">
                  <c:v>5.6800000000000002E-3</c:v>
                </c:pt>
                <c:pt idx="26">
                  <c:v>6.7600000000000004E-3</c:v>
                </c:pt>
                <c:pt idx="27">
                  <c:v>8.0999999999999996E-3</c:v>
                </c:pt>
                <c:pt idx="28">
                  <c:v>9.5399999999999999E-3</c:v>
                </c:pt>
                <c:pt idx="29">
                  <c:v>1.1180000000000001E-2</c:v>
                </c:pt>
                <c:pt idx="30">
                  <c:v>1.302E-2</c:v>
                </c:pt>
                <c:pt idx="31">
                  <c:v>1.5100000000000001E-2</c:v>
                </c:pt>
                <c:pt idx="32">
                  <c:v>1.746E-2</c:v>
                </c:pt>
                <c:pt idx="33">
                  <c:v>2.0119999999999999E-2</c:v>
                </c:pt>
                <c:pt idx="34">
                  <c:v>2.2960000000000001E-2</c:v>
                </c:pt>
                <c:pt idx="35">
                  <c:v>2.6100000000000002E-2</c:v>
                </c:pt>
                <c:pt idx="36">
                  <c:v>2.9479999999999999E-2</c:v>
                </c:pt>
                <c:pt idx="37">
                  <c:v>3.1579999999999997E-2</c:v>
                </c:pt>
                <c:pt idx="38">
                  <c:v>3.3779999999999998E-2</c:v>
                </c:pt>
                <c:pt idx="39">
                  <c:v>3.6179999999999997E-2</c:v>
                </c:pt>
                <c:pt idx="40">
                  <c:v>3.882E-2</c:v>
                </c:pt>
                <c:pt idx="41">
                  <c:v>4.1180000000000001E-2</c:v>
                </c:pt>
                <c:pt idx="42">
                  <c:v>4.3779999999999999E-2</c:v>
                </c:pt>
                <c:pt idx="43">
                  <c:v>4.6420000000000003E-2</c:v>
                </c:pt>
                <c:pt idx="44">
                  <c:v>4.9020000000000001E-2</c:v>
                </c:pt>
                <c:pt idx="45">
                  <c:v>5.1659999999999998E-2</c:v>
                </c:pt>
                <c:pt idx="46">
                  <c:v>5.4460000000000001E-2</c:v>
                </c:pt>
                <c:pt idx="47">
                  <c:v>5.7259999999999998E-2</c:v>
                </c:pt>
                <c:pt idx="48">
                  <c:v>5.9799999999999999E-2</c:v>
                </c:pt>
                <c:pt idx="49">
                  <c:v>6.2359999999999999E-2</c:v>
                </c:pt>
                <c:pt idx="50">
                  <c:v>6.472E-2</c:v>
                </c:pt>
                <c:pt idx="51">
                  <c:v>6.7000000000000004E-2</c:v>
                </c:pt>
                <c:pt idx="52">
                  <c:v>6.9059999999999996E-2</c:v>
                </c:pt>
                <c:pt idx="53">
                  <c:v>7.0879999999999999E-2</c:v>
                </c:pt>
                <c:pt idx="54">
                  <c:v>7.2400000000000006E-2</c:v>
                </c:pt>
                <c:pt idx="55">
                  <c:v>7.3520000000000002E-2</c:v>
                </c:pt>
                <c:pt idx="56">
                  <c:v>7.4480000000000005E-2</c:v>
                </c:pt>
                <c:pt idx="57">
                  <c:v>7.4999999999999997E-2</c:v>
                </c:pt>
                <c:pt idx="58">
                  <c:v>7.5359999999999996E-2</c:v>
                </c:pt>
                <c:pt idx="59">
                  <c:v>7.5399999999999995E-2</c:v>
                </c:pt>
                <c:pt idx="60">
                  <c:v>7.5039999999999996E-2</c:v>
                </c:pt>
                <c:pt idx="61">
                  <c:v>7.4940000000000007E-2</c:v>
                </c:pt>
                <c:pt idx="62">
                  <c:v>7.3440000000000005E-2</c:v>
                </c:pt>
                <c:pt idx="63">
                  <c:v>7.1660000000000001E-2</c:v>
                </c:pt>
                <c:pt idx="64">
                  <c:v>6.9639999999999994E-2</c:v>
                </c:pt>
                <c:pt idx="65">
                  <c:v>6.7599999999999993E-2</c:v>
                </c:pt>
                <c:pt idx="66">
                  <c:v>6.5360000000000001E-2</c:v>
                </c:pt>
                <c:pt idx="67">
                  <c:v>6.2899999999999998E-2</c:v>
                </c:pt>
                <c:pt idx="68">
                  <c:v>6.0380000000000003E-2</c:v>
                </c:pt>
                <c:pt idx="69">
                  <c:v>5.774E-2</c:v>
                </c:pt>
                <c:pt idx="70">
                  <c:v>5.4859999999999999E-2</c:v>
                </c:pt>
                <c:pt idx="71">
                  <c:v>5.1900000000000002E-2</c:v>
                </c:pt>
                <c:pt idx="72">
                  <c:v>4.904E-2</c:v>
                </c:pt>
                <c:pt idx="73">
                  <c:v>4.6080000000000003E-2</c:v>
                </c:pt>
                <c:pt idx="74">
                  <c:v>4.3240000000000001E-2</c:v>
                </c:pt>
                <c:pt idx="75">
                  <c:v>4.0480000000000002E-2</c:v>
                </c:pt>
                <c:pt idx="76">
                  <c:v>3.7719999999999997E-2</c:v>
                </c:pt>
                <c:pt idx="77">
                  <c:v>3.5819999999999998E-2</c:v>
                </c:pt>
                <c:pt idx="78">
                  <c:v>3.3919999999999999E-2</c:v>
                </c:pt>
                <c:pt idx="79">
                  <c:v>3.1919999999999997E-2</c:v>
                </c:pt>
                <c:pt idx="80">
                  <c:v>3.0120000000000001E-2</c:v>
                </c:pt>
                <c:pt idx="81">
                  <c:v>2.844E-2</c:v>
                </c:pt>
                <c:pt idx="82">
                  <c:v>2.6859999999999998E-2</c:v>
                </c:pt>
                <c:pt idx="83">
                  <c:v>2.5360000000000001E-2</c:v>
                </c:pt>
                <c:pt idx="84">
                  <c:v>2.3939999999999999E-2</c:v>
                </c:pt>
                <c:pt idx="85">
                  <c:v>2.2620000000000001E-2</c:v>
                </c:pt>
                <c:pt idx="86">
                  <c:v>2.1659999999999999E-2</c:v>
                </c:pt>
                <c:pt idx="87">
                  <c:v>2.0760000000000001E-2</c:v>
                </c:pt>
                <c:pt idx="88">
                  <c:v>1.9859999999999999E-2</c:v>
                </c:pt>
                <c:pt idx="89">
                  <c:v>1.908E-2</c:v>
                </c:pt>
                <c:pt idx="90">
                  <c:v>1.8200000000000001E-2</c:v>
                </c:pt>
                <c:pt idx="91">
                  <c:v>1.736E-2</c:v>
                </c:pt>
                <c:pt idx="92">
                  <c:v>1.8100000000000002E-2</c:v>
                </c:pt>
                <c:pt idx="93">
                  <c:v>1.8599999999999998E-2</c:v>
                </c:pt>
                <c:pt idx="94">
                  <c:v>1.9E-2</c:v>
                </c:pt>
                <c:pt idx="95">
                  <c:v>2.0299999999999999E-2</c:v>
                </c:pt>
                <c:pt idx="96">
                  <c:v>2.2159999999999999E-2</c:v>
                </c:pt>
                <c:pt idx="97">
                  <c:v>2.4299999999999999E-2</c:v>
                </c:pt>
                <c:pt idx="98">
                  <c:v>2.7019999999999999E-2</c:v>
                </c:pt>
                <c:pt idx="99">
                  <c:v>3.0179999999999998E-2</c:v>
                </c:pt>
                <c:pt idx="100">
                  <c:v>3.3459999999999997E-2</c:v>
                </c:pt>
                <c:pt idx="101">
                  <c:v>3.6400000000000002E-2</c:v>
                </c:pt>
                <c:pt idx="102">
                  <c:v>3.9300000000000002E-2</c:v>
                </c:pt>
                <c:pt idx="103">
                  <c:v>4.1980000000000003E-2</c:v>
                </c:pt>
                <c:pt idx="104">
                  <c:v>4.4200000000000003E-2</c:v>
                </c:pt>
                <c:pt idx="105">
                  <c:v>4.614E-2</c:v>
                </c:pt>
                <c:pt idx="106">
                  <c:v>4.7780000000000003E-2</c:v>
                </c:pt>
                <c:pt idx="107">
                  <c:v>4.9059999999999999E-2</c:v>
                </c:pt>
                <c:pt idx="108">
                  <c:v>5.0119999999999998E-2</c:v>
                </c:pt>
                <c:pt idx="109">
                  <c:v>5.092E-2</c:v>
                </c:pt>
                <c:pt idx="110">
                  <c:v>5.1459999999999999E-2</c:v>
                </c:pt>
                <c:pt idx="111">
                  <c:v>5.1720000000000002E-2</c:v>
                </c:pt>
                <c:pt idx="112">
                  <c:v>5.1920000000000001E-2</c:v>
                </c:pt>
                <c:pt idx="113">
                  <c:v>5.1920000000000001E-2</c:v>
                </c:pt>
                <c:pt idx="114">
                  <c:v>5.1819999999999998E-2</c:v>
                </c:pt>
                <c:pt idx="115">
                  <c:v>5.144E-2</c:v>
                </c:pt>
                <c:pt idx="116">
                  <c:v>5.0459999999999998E-2</c:v>
                </c:pt>
                <c:pt idx="117">
                  <c:v>4.9340000000000002E-2</c:v>
                </c:pt>
                <c:pt idx="118">
                  <c:v>4.8280000000000003E-2</c:v>
                </c:pt>
                <c:pt idx="119">
                  <c:v>4.6679999999999999E-2</c:v>
                </c:pt>
                <c:pt idx="120">
                  <c:v>4.4920000000000002E-2</c:v>
                </c:pt>
                <c:pt idx="121">
                  <c:v>4.3040000000000002E-2</c:v>
                </c:pt>
                <c:pt idx="122">
                  <c:v>4.0960000000000003E-2</c:v>
                </c:pt>
                <c:pt idx="123">
                  <c:v>3.882E-2</c:v>
                </c:pt>
                <c:pt idx="124">
                  <c:v>3.6700000000000003E-2</c:v>
                </c:pt>
                <c:pt idx="125">
                  <c:v>3.4700000000000002E-2</c:v>
                </c:pt>
                <c:pt idx="126">
                  <c:v>3.2800000000000003E-2</c:v>
                </c:pt>
                <c:pt idx="127">
                  <c:v>3.0880000000000001E-2</c:v>
                </c:pt>
                <c:pt idx="128">
                  <c:v>2.9180000000000001E-2</c:v>
                </c:pt>
                <c:pt idx="129">
                  <c:v>2.76E-2</c:v>
                </c:pt>
                <c:pt idx="130">
                  <c:v>2.6200000000000001E-2</c:v>
                </c:pt>
                <c:pt idx="131">
                  <c:v>2.4819999999999998E-2</c:v>
                </c:pt>
                <c:pt idx="132">
                  <c:v>2.35E-2</c:v>
                </c:pt>
                <c:pt idx="133">
                  <c:v>2.2239999999999999E-2</c:v>
                </c:pt>
                <c:pt idx="134">
                  <c:v>2.1100000000000001E-2</c:v>
                </c:pt>
                <c:pt idx="135">
                  <c:v>1.992E-2</c:v>
                </c:pt>
                <c:pt idx="136">
                  <c:v>1.8720000000000001E-2</c:v>
                </c:pt>
                <c:pt idx="137">
                  <c:v>1.7579999999999998E-2</c:v>
                </c:pt>
                <c:pt idx="138">
                  <c:v>1.652E-2</c:v>
                </c:pt>
                <c:pt idx="139">
                  <c:v>1.5480000000000001E-2</c:v>
                </c:pt>
                <c:pt idx="140">
                  <c:v>1.448E-2</c:v>
                </c:pt>
                <c:pt idx="141">
                  <c:v>1.3520000000000001E-2</c:v>
                </c:pt>
                <c:pt idx="142">
                  <c:v>1.2579999999999999E-2</c:v>
                </c:pt>
                <c:pt idx="143">
                  <c:v>1.172E-2</c:v>
                </c:pt>
                <c:pt idx="144">
                  <c:v>1.0880000000000001E-2</c:v>
                </c:pt>
                <c:pt idx="145">
                  <c:v>1.0120000000000001E-2</c:v>
                </c:pt>
                <c:pt idx="146">
                  <c:v>9.3799999999999994E-3</c:v>
                </c:pt>
                <c:pt idx="147">
                  <c:v>8.6999999999999994E-3</c:v>
                </c:pt>
                <c:pt idx="148">
                  <c:v>8.0000000000000002E-3</c:v>
                </c:pt>
                <c:pt idx="149">
                  <c:v>7.3800000000000003E-3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39-4D0D-A9DB-47398F7DD9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P50_30_25R1_15R2_15R1!$AI$14:$AI$373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7.1174377224199293E-4</c:v>
                </c:pt>
                <c:pt idx="29">
                  <c:v>6.2695924764890286E-4</c:v>
                </c:pt>
                <c:pt idx="30">
                  <c:v>5.7971014492753622E-4</c:v>
                </c:pt>
                <c:pt idx="31">
                  <c:v>1.0723860589812334E-3</c:v>
                </c:pt>
                <c:pt idx="32">
                  <c:v>9.9157164105106587E-4</c:v>
                </c:pt>
                <c:pt idx="33">
                  <c:v>9.1491308325709062E-4</c:v>
                </c:pt>
                <c:pt idx="34">
                  <c:v>1.2776831345826234E-3</c:v>
                </c:pt>
                <c:pt idx="35">
                  <c:v>1.5829046299960427E-3</c:v>
                </c:pt>
                <c:pt idx="36">
                  <c:v>1.8443378827001106E-3</c:v>
                </c:pt>
                <c:pt idx="37">
                  <c:v>2.0668274199104374E-3</c:v>
                </c:pt>
                <c:pt idx="38">
                  <c:v>2.5789813023855577E-3</c:v>
                </c:pt>
                <c:pt idx="39">
                  <c:v>3.0156815440289505E-3</c:v>
                </c:pt>
                <c:pt idx="40">
                  <c:v>3.3946251768033945E-3</c:v>
                </c:pt>
                <c:pt idx="41">
                  <c:v>3.9978678038379532E-3</c:v>
                </c:pt>
                <c:pt idx="42">
                  <c:v>4.5237496858507161E-3</c:v>
                </c:pt>
                <c:pt idx="43">
                  <c:v>4.9940546967895362E-3</c:v>
                </c:pt>
                <c:pt idx="44">
                  <c:v>5.4102795311091077E-3</c:v>
                </c:pt>
                <c:pt idx="45">
                  <c:v>6.0111635895234005E-3</c:v>
                </c:pt>
                <c:pt idx="46">
                  <c:v>6.553348351423305E-3</c:v>
                </c:pt>
                <c:pt idx="47">
                  <c:v>7.0615927814829341E-3</c:v>
                </c:pt>
                <c:pt idx="48">
                  <c:v>7.7271013946475691E-3</c:v>
                </c:pt>
                <c:pt idx="49">
                  <c:v>8.5345923370256042E-3</c:v>
                </c:pt>
                <c:pt idx="50">
                  <c:v>9.1228070175438589E-3</c:v>
                </c:pt>
                <c:pt idx="51">
                  <c:v>1.0188487009679063E-2</c:v>
                </c:pt>
                <c:pt idx="52">
                  <c:v>1.1198945981554678E-2</c:v>
                </c:pt>
                <c:pt idx="53">
                  <c:v>1.217363447060708E-2</c:v>
                </c:pt>
                <c:pt idx="54">
                  <c:v>1.3270882123341141E-2</c:v>
                </c:pt>
                <c:pt idx="55">
                  <c:v>1.4450422751729438E-2</c:v>
                </c:pt>
                <c:pt idx="56">
                  <c:v>1.5757575757575758E-2</c:v>
                </c:pt>
                <c:pt idx="57">
                  <c:v>1.7187266477357646E-2</c:v>
                </c:pt>
                <c:pt idx="58">
                  <c:v>1.859504132231405E-2</c:v>
                </c:pt>
                <c:pt idx="59">
                  <c:v>2.0113686051595976E-2</c:v>
                </c:pt>
                <c:pt idx="60">
                  <c:v>2.1620063418852694E-2</c:v>
                </c:pt>
                <c:pt idx="61">
                  <c:v>2.2973744292237443E-2</c:v>
                </c:pt>
                <c:pt idx="62">
                  <c:v>2.4590163934426229E-2</c:v>
                </c:pt>
                <c:pt idx="63">
                  <c:v>2.5917623984309329E-2</c:v>
                </c:pt>
                <c:pt idx="64">
                  <c:v>2.7650409893010978E-2</c:v>
                </c:pt>
                <c:pt idx="65">
                  <c:v>2.9363110008271298E-2</c:v>
                </c:pt>
                <c:pt idx="66">
                  <c:v>3.1070353134410075E-2</c:v>
                </c:pt>
                <c:pt idx="67">
                  <c:v>3.2630863358259689E-2</c:v>
                </c:pt>
                <c:pt idx="68">
                  <c:v>3.4310414696744562E-2</c:v>
                </c:pt>
                <c:pt idx="69">
                  <c:v>3.5987646031959176E-2</c:v>
                </c:pt>
                <c:pt idx="70">
                  <c:v>3.7602976348657988E-2</c:v>
                </c:pt>
                <c:pt idx="71">
                  <c:v>3.9109823544903874E-2</c:v>
                </c:pt>
                <c:pt idx="72">
                  <c:v>4.0904338734971249E-2</c:v>
                </c:pt>
                <c:pt idx="73">
                  <c:v>4.2536635974581766E-2</c:v>
                </c:pt>
                <c:pt idx="74">
                  <c:v>4.4435857805255025E-2</c:v>
                </c:pt>
                <c:pt idx="75">
                  <c:v>4.6071154338367032E-2</c:v>
                </c:pt>
                <c:pt idx="76">
                  <c:v>4.7588751749586461E-2</c:v>
                </c:pt>
                <c:pt idx="77">
                  <c:v>4.9234274142513607E-2</c:v>
                </c:pt>
                <c:pt idx="78">
                  <c:v>5.0642479213907785E-2</c:v>
                </c:pt>
                <c:pt idx="79">
                  <c:v>5.2050671014674525E-2</c:v>
                </c:pt>
                <c:pt idx="80">
                  <c:v>5.3466583385384132E-2</c:v>
                </c:pt>
                <c:pt idx="81">
                  <c:v>5.489171023151606E-2</c:v>
                </c:pt>
                <c:pt idx="82">
                  <c:v>5.6182562321716485E-2</c:v>
                </c:pt>
                <c:pt idx="83">
                  <c:v>5.7245301681503463E-2</c:v>
                </c:pt>
                <c:pt idx="84">
                  <c:v>5.8315867340648503E-2</c:v>
                </c:pt>
                <c:pt idx="85">
                  <c:v>5.8966861598440543E-2</c:v>
                </c:pt>
                <c:pt idx="86">
                  <c:v>5.9341454589313711E-2</c:v>
                </c:pt>
                <c:pt idx="87">
                  <c:v>5.9758575355563524E-2</c:v>
                </c:pt>
                <c:pt idx="88">
                  <c:v>5.9731385485391142E-2</c:v>
                </c:pt>
                <c:pt idx="89">
                  <c:v>5.9545875810936053E-2</c:v>
                </c:pt>
                <c:pt idx="90">
                  <c:v>5.9265157547491752E-2</c:v>
                </c:pt>
                <c:pt idx="91">
                  <c:v>5.869250473326651E-2</c:v>
                </c:pt>
                <c:pt idx="92">
                  <c:v>5.8010448410970833E-2</c:v>
                </c:pt>
                <c:pt idx="93">
                  <c:v>5.7215782197171113E-2</c:v>
                </c:pt>
                <c:pt idx="94">
                  <c:v>5.6584148117328897E-2</c:v>
                </c:pt>
                <c:pt idx="95">
                  <c:v>5.5923398186818782E-2</c:v>
                </c:pt>
                <c:pt idx="96">
                  <c:v>5.5450094914576878E-2</c:v>
                </c:pt>
                <c:pt idx="97">
                  <c:v>5.5004419998035556E-2</c:v>
                </c:pt>
                <c:pt idx="98">
                  <c:v>5.4663312693498452E-2</c:v>
                </c:pt>
                <c:pt idx="99">
                  <c:v>5.438412365232325E-2</c:v>
                </c:pt>
                <c:pt idx="100">
                  <c:v>5.4199264775190874E-2</c:v>
                </c:pt>
                <c:pt idx="101">
                  <c:v>5.4064131245339299E-2</c:v>
                </c:pt>
                <c:pt idx="102">
                  <c:v>5.3971768613340715E-2</c:v>
                </c:pt>
                <c:pt idx="103">
                  <c:v>5.3829281666971304E-2</c:v>
                </c:pt>
                <c:pt idx="104">
                  <c:v>5.3814096756658818E-2</c:v>
                </c:pt>
                <c:pt idx="105">
                  <c:v>5.3714183059373033E-2</c:v>
                </c:pt>
                <c:pt idx="106">
                  <c:v>5.3719376391982182E-2</c:v>
                </c:pt>
                <c:pt idx="107">
                  <c:v>5.3664574308195559E-2</c:v>
                </c:pt>
                <c:pt idx="108">
                  <c:v>5.3615303615303617E-2</c:v>
                </c:pt>
                <c:pt idx="109">
                  <c:v>5.3658536585365853E-2</c:v>
                </c:pt>
                <c:pt idx="110">
                  <c:v>5.3651782623745238E-2</c:v>
                </c:pt>
                <c:pt idx="111">
                  <c:v>5.3726467807100491E-2</c:v>
                </c:pt>
                <c:pt idx="112">
                  <c:v>5.3742310321257689E-2</c:v>
                </c:pt>
                <c:pt idx="113">
                  <c:v>5.3856608902480459E-2</c:v>
                </c:pt>
                <c:pt idx="114">
                  <c:v>5.3992395437262357E-2</c:v>
                </c:pt>
                <c:pt idx="115">
                  <c:v>5.4135843981170141E-2</c:v>
                </c:pt>
                <c:pt idx="116">
                  <c:v>5.4524167921057035E-2</c:v>
                </c:pt>
                <c:pt idx="117">
                  <c:v>5.4838978114338022E-2</c:v>
                </c:pt>
                <c:pt idx="118">
                  <c:v>5.5090713279761415E-2</c:v>
                </c:pt>
                <c:pt idx="119">
                  <c:v>5.5587628865979379E-2</c:v>
                </c:pt>
                <c:pt idx="120">
                  <c:v>5.6121610517666391E-2</c:v>
                </c:pt>
                <c:pt idx="121">
                  <c:v>5.6660935069188567E-2</c:v>
                </c:pt>
                <c:pt idx="122">
                  <c:v>5.7201142390860875E-2</c:v>
                </c:pt>
                <c:pt idx="123">
                  <c:v>5.7751748820562873E-2</c:v>
                </c:pt>
                <c:pt idx="124">
                  <c:v>5.8408371866634216E-2</c:v>
                </c:pt>
                <c:pt idx="125">
                  <c:v>5.8994901675163872E-2</c:v>
                </c:pt>
                <c:pt idx="126">
                  <c:v>5.9749697214372226E-2</c:v>
                </c:pt>
                <c:pt idx="127">
                  <c:v>6.0515713134568896E-2</c:v>
                </c:pt>
                <c:pt idx="128">
                  <c:v>6.1212998712998713E-2</c:v>
                </c:pt>
                <c:pt idx="129">
                  <c:v>6.1917764214584003E-2</c:v>
                </c:pt>
                <c:pt idx="130">
                  <c:v>6.2625290674364523E-2</c:v>
                </c:pt>
                <c:pt idx="131">
                  <c:v>6.3335735447193536E-2</c:v>
                </c:pt>
                <c:pt idx="132">
                  <c:v>6.40595009596929E-2</c:v>
                </c:pt>
                <c:pt idx="133">
                  <c:v>6.470165348670022E-2</c:v>
                </c:pt>
                <c:pt idx="134">
                  <c:v>6.52572796170722E-2</c:v>
                </c:pt>
                <c:pt idx="135">
                  <c:v>6.5976095617529887E-2</c:v>
                </c:pt>
                <c:pt idx="136">
                  <c:v>6.6629517592740009E-2</c:v>
                </c:pt>
                <c:pt idx="137">
                  <c:v>6.7202163193892162E-2</c:v>
                </c:pt>
                <c:pt idx="138">
                  <c:v>6.7773716828221836E-2</c:v>
                </c:pt>
                <c:pt idx="139">
                  <c:v>6.8190839088671906E-2</c:v>
                </c:pt>
                <c:pt idx="140">
                  <c:v>6.8697445660796441E-2</c:v>
                </c:pt>
                <c:pt idx="141">
                  <c:v>6.9124058660325005E-2</c:v>
                </c:pt>
                <c:pt idx="142">
                  <c:v>6.9634793630674166E-2</c:v>
                </c:pt>
                <c:pt idx="143">
                  <c:v>6.9981000633312224E-2</c:v>
                </c:pt>
                <c:pt idx="144">
                  <c:v>7.0416963367355007E-2</c:v>
                </c:pt>
                <c:pt idx="145">
                  <c:v>7.0767771012888434E-2</c:v>
                </c:pt>
                <c:pt idx="146">
                  <c:v>7.1129376432466612E-2</c:v>
                </c:pt>
                <c:pt idx="147">
                  <c:v>7.1417285511139197E-2</c:v>
                </c:pt>
                <c:pt idx="148">
                  <c:v>7.1704967227355282E-2</c:v>
                </c:pt>
                <c:pt idx="149">
                  <c:v>7.1981057616416738E-2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4D-4FE1-AB14-16EEADF7E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 total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P50_30_25R1_15R2_15R1!$M$14:$M$330</c:f>
              <c:numCache>
                <c:formatCode>0.0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0.44</c:v>
                </c:pt>
                <c:pt idx="11">
                  <c:v>0.44</c:v>
                </c:pt>
                <c:pt idx="12">
                  <c:v>1.07</c:v>
                </c:pt>
                <c:pt idx="13">
                  <c:v>1.02</c:v>
                </c:pt>
                <c:pt idx="14">
                  <c:v>1.59</c:v>
                </c:pt>
                <c:pt idx="15">
                  <c:v>1.62</c:v>
                </c:pt>
                <c:pt idx="16">
                  <c:v>2.19</c:v>
                </c:pt>
                <c:pt idx="17">
                  <c:v>2.8</c:v>
                </c:pt>
                <c:pt idx="18">
                  <c:v>2.85</c:v>
                </c:pt>
                <c:pt idx="19">
                  <c:v>2.92</c:v>
                </c:pt>
                <c:pt idx="20">
                  <c:v>2.96</c:v>
                </c:pt>
                <c:pt idx="21">
                  <c:v>2.94</c:v>
                </c:pt>
                <c:pt idx="22">
                  <c:v>3.09</c:v>
                </c:pt>
                <c:pt idx="23">
                  <c:v>2.93</c:v>
                </c:pt>
                <c:pt idx="24">
                  <c:v>2.84</c:v>
                </c:pt>
                <c:pt idx="25">
                  <c:v>2.92</c:v>
                </c:pt>
                <c:pt idx="26">
                  <c:v>2.91</c:v>
                </c:pt>
                <c:pt idx="27">
                  <c:v>2.83</c:v>
                </c:pt>
                <c:pt idx="28">
                  <c:v>2.71</c:v>
                </c:pt>
                <c:pt idx="29">
                  <c:v>2.63</c:v>
                </c:pt>
                <c:pt idx="30">
                  <c:v>2.65</c:v>
                </c:pt>
                <c:pt idx="31">
                  <c:v>2.69</c:v>
                </c:pt>
                <c:pt idx="32">
                  <c:v>2.61</c:v>
                </c:pt>
                <c:pt idx="33">
                  <c:v>2.54</c:v>
                </c:pt>
                <c:pt idx="34">
                  <c:v>2.4700000000000002</c:v>
                </c:pt>
                <c:pt idx="35">
                  <c:v>2.4500000000000002</c:v>
                </c:pt>
                <c:pt idx="36">
                  <c:v>2.41</c:v>
                </c:pt>
                <c:pt idx="37">
                  <c:v>2.37</c:v>
                </c:pt>
                <c:pt idx="38">
                  <c:v>2.33</c:v>
                </c:pt>
                <c:pt idx="39">
                  <c:v>2.2999999999999998</c:v>
                </c:pt>
                <c:pt idx="40">
                  <c:v>2.25</c:v>
                </c:pt>
                <c:pt idx="41">
                  <c:v>2.21</c:v>
                </c:pt>
                <c:pt idx="42">
                  <c:v>2.1800000000000002</c:v>
                </c:pt>
                <c:pt idx="43">
                  <c:v>2.13</c:v>
                </c:pt>
                <c:pt idx="44">
                  <c:v>2.09</c:v>
                </c:pt>
                <c:pt idx="45">
                  <c:v>2.06</c:v>
                </c:pt>
                <c:pt idx="46">
                  <c:v>2.04</c:v>
                </c:pt>
                <c:pt idx="47">
                  <c:v>2.0099999999999998</c:v>
                </c:pt>
                <c:pt idx="48">
                  <c:v>1.98</c:v>
                </c:pt>
                <c:pt idx="49">
                  <c:v>1.95</c:v>
                </c:pt>
                <c:pt idx="50">
                  <c:v>1.92</c:v>
                </c:pt>
                <c:pt idx="51">
                  <c:v>1.89</c:v>
                </c:pt>
                <c:pt idx="52">
                  <c:v>1.86</c:v>
                </c:pt>
                <c:pt idx="53">
                  <c:v>1.83</c:v>
                </c:pt>
                <c:pt idx="54">
                  <c:v>1.81</c:v>
                </c:pt>
                <c:pt idx="55">
                  <c:v>1.78</c:v>
                </c:pt>
                <c:pt idx="56">
                  <c:v>1.75</c:v>
                </c:pt>
                <c:pt idx="57">
                  <c:v>1.71</c:v>
                </c:pt>
                <c:pt idx="58">
                  <c:v>1.68</c:v>
                </c:pt>
                <c:pt idx="59">
                  <c:v>1.64</c:v>
                </c:pt>
                <c:pt idx="60">
                  <c:v>1.61</c:v>
                </c:pt>
                <c:pt idx="61">
                  <c:v>1.59</c:v>
                </c:pt>
                <c:pt idx="62">
                  <c:v>1.56</c:v>
                </c:pt>
                <c:pt idx="63">
                  <c:v>1.54</c:v>
                </c:pt>
                <c:pt idx="64">
                  <c:v>1.52</c:v>
                </c:pt>
                <c:pt idx="65">
                  <c:v>1.49</c:v>
                </c:pt>
                <c:pt idx="66">
                  <c:v>1.47</c:v>
                </c:pt>
                <c:pt idx="67">
                  <c:v>1.44</c:v>
                </c:pt>
                <c:pt idx="68">
                  <c:v>1.42</c:v>
                </c:pt>
                <c:pt idx="69">
                  <c:v>1.39</c:v>
                </c:pt>
                <c:pt idx="70">
                  <c:v>1.37</c:v>
                </c:pt>
                <c:pt idx="71">
                  <c:v>1.34</c:v>
                </c:pt>
                <c:pt idx="72">
                  <c:v>1.32</c:v>
                </c:pt>
                <c:pt idx="73">
                  <c:v>1.3</c:v>
                </c:pt>
                <c:pt idx="74">
                  <c:v>1.28</c:v>
                </c:pt>
                <c:pt idx="75">
                  <c:v>1.26</c:v>
                </c:pt>
                <c:pt idx="76">
                  <c:v>1.24</c:v>
                </c:pt>
                <c:pt idx="77">
                  <c:v>1.22</c:v>
                </c:pt>
                <c:pt idx="78">
                  <c:v>1.21</c:v>
                </c:pt>
                <c:pt idx="79">
                  <c:v>1.19</c:v>
                </c:pt>
                <c:pt idx="80">
                  <c:v>1.18</c:v>
                </c:pt>
                <c:pt idx="81">
                  <c:v>1.17</c:v>
                </c:pt>
                <c:pt idx="82">
                  <c:v>1.1599999999999999</c:v>
                </c:pt>
                <c:pt idx="83">
                  <c:v>1.1399999999999999</c:v>
                </c:pt>
                <c:pt idx="84">
                  <c:v>1.1299999999999999</c:v>
                </c:pt>
                <c:pt idx="85">
                  <c:v>1.1299999999999999</c:v>
                </c:pt>
                <c:pt idx="86">
                  <c:v>1.1200000000000001</c:v>
                </c:pt>
                <c:pt idx="87">
                  <c:v>1.1200000000000001</c:v>
                </c:pt>
                <c:pt idx="88">
                  <c:v>1.1100000000000001</c:v>
                </c:pt>
                <c:pt idx="89">
                  <c:v>1.1100000000000001</c:v>
                </c:pt>
                <c:pt idx="90">
                  <c:v>1.1000000000000001</c:v>
                </c:pt>
                <c:pt idx="91">
                  <c:v>1.1000000000000001</c:v>
                </c:pt>
                <c:pt idx="92">
                  <c:v>1.1000000000000001</c:v>
                </c:pt>
                <c:pt idx="93">
                  <c:v>1.1000000000000001</c:v>
                </c:pt>
                <c:pt idx="94">
                  <c:v>1.1000000000000001</c:v>
                </c:pt>
                <c:pt idx="95">
                  <c:v>1.1000000000000001</c:v>
                </c:pt>
                <c:pt idx="96">
                  <c:v>1.1000000000000001</c:v>
                </c:pt>
                <c:pt idx="97">
                  <c:v>1.1000000000000001</c:v>
                </c:pt>
                <c:pt idx="98">
                  <c:v>1.1000000000000001</c:v>
                </c:pt>
                <c:pt idx="99">
                  <c:v>1.1000000000000001</c:v>
                </c:pt>
                <c:pt idx="100">
                  <c:v>1.1000000000000001</c:v>
                </c:pt>
                <c:pt idx="101">
                  <c:v>1.1000000000000001</c:v>
                </c:pt>
                <c:pt idx="102">
                  <c:v>1.1000000000000001</c:v>
                </c:pt>
                <c:pt idx="103">
                  <c:v>1.1000000000000001</c:v>
                </c:pt>
                <c:pt idx="104">
                  <c:v>1.1000000000000001</c:v>
                </c:pt>
                <c:pt idx="105">
                  <c:v>1.1000000000000001</c:v>
                </c:pt>
                <c:pt idx="106">
                  <c:v>1.1100000000000001</c:v>
                </c:pt>
                <c:pt idx="107">
                  <c:v>1.1100000000000001</c:v>
                </c:pt>
                <c:pt idx="108">
                  <c:v>1.1100000000000001</c:v>
                </c:pt>
                <c:pt idx="109">
                  <c:v>1.1100000000000001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1.1200000000000001</c:v>
                </c:pt>
                <c:pt idx="113">
                  <c:v>1.1200000000000001</c:v>
                </c:pt>
                <c:pt idx="114">
                  <c:v>1.1200000000000001</c:v>
                </c:pt>
                <c:pt idx="115">
                  <c:v>1.1299999999999999</c:v>
                </c:pt>
                <c:pt idx="116">
                  <c:v>1.1299999999999999</c:v>
                </c:pt>
                <c:pt idx="117">
                  <c:v>1.1399999999999999</c:v>
                </c:pt>
                <c:pt idx="118">
                  <c:v>1.1399999999999999</c:v>
                </c:pt>
                <c:pt idx="119">
                  <c:v>1.1399999999999999</c:v>
                </c:pt>
                <c:pt idx="120">
                  <c:v>1.1399999999999999</c:v>
                </c:pt>
                <c:pt idx="121">
                  <c:v>1.1399999999999999</c:v>
                </c:pt>
                <c:pt idx="122">
                  <c:v>1.1399999999999999</c:v>
                </c:pt>
                <c:pt idx="123">
                  <c:v>1.1299999999999999</c:v>
                </c:pt>
                <c:pt idx="124">
                  <c:v>1.1200000000000001</c:v>
                </c:pt>
                <c:pt idx="125">
                  <c:v>1.1200000000000001</c:v>
                </c:pt>
                <c:pt idx="126">
                  <c:v>1.1100000000000001</c:v>
                </c:pt>
                <c:pt idx="127">
                  <c:v>1.1000000000000001</c:v>
                </c:pt>
                <c:pt idx="128">
                  <c:v>1.1000000000000001</c:v>
                </c:pt>
                <c:pt idx="129">
                  <c:v>1.0900000000000001</c:v>
                </c:pt>
                <c:pt idx="130">
                  <c:v>1.0900000000000001</c:v>
                </c:pt>
                <c:pt idx="131">
                  <c:v>1.08</c:v>
                </c:pt>
                <c:pt idx="132">
                  <c:v>1.07</c:v>
                </c:pt>
                <c:pt idx="133">
                  <c:v>1.07</c:v>
                </c:pt>
                <c:pt idx="134">
                  <c:v>1.07</c:v>
                </c:pt>
                <c:pt idx="135">
                  <c:v>1.06</c:v>
                </c:pt>
                <c:pt idx="136">
                  <c:v>1.06</c:v>
                </c:pt>
                <c:pt idx="137">
                  <c:v>1.05</c:v>
                </c:pt>
                <c:pt idx="138">
                  <c:v>1.05</c:v>
                </c:pt>
                <c:pt idx="139">
                  <c:v>1.05</c:v>
                </c:pt>
                <c:pt idx="140">
                  <c:v>1.04</c:v>
                </c:pt>
                <c:pt idx="141">
                  <c:v>1.04</c:v>
                </c:pt>
                <c:pt idx="142">
                  <c:v>1.04</c:v>
                </c:pt>
                <c:pt idx="143">
                  <c:v>1.04</c:v>
                </c:pt>
                <c:pt idx="144">
                  <c:v>1.03</c:v>
                </c:pt>
                <c:pt idx="145">
                  <c:v>1.03</c:v>
                </c:pt>
                <c:pt idx="146">
                  <c:v>1.03</c:v>
                </c:pt>
                <c:pt idx="147">
                  <c:v>1.03</c:v>
                </c:pt>
                <c:pt idx="148">
                  <c:v>1.02</c:v>
                </c:pt>
                <c:pt idx="149">
                  <c:v>1.02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67-4F68-90D1-F98D4BACF533}"/>
            </c:ext>
          </c:extLst>
        </c:ser>
        <c:ser>
          <c:idx val="1"/>
          <c:order val="1"/>
          <c:tx>
            <c:v>R0 visible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P50_30_25R1_15R2_15R1!$Y$14:$Y$330</c:f>
              <c:numCache>
                <c:formatCode>#,##0.0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0.26</c:v>
                </c:pt>
                <c:pt idx="13">
                  <c:v>0.26</c:v>
                </c:pt>
                <c:pt idx="14">
                  <c:v>0.8</c:v>
                </c:pt>
                <c:pt idx="15">
                  <c:v>0.86</c:v>
                </c:pt>
                <c:pt idx="16">
                  <c:v>1.46</c:v>
                </c:pt>
                <c:pt idx="17">
                  <c:v>2.1</c:v>
                </c:pt>
                <c:pt idx="18">
                  <c:v>2.2599999999999998</c:v>
                </c:pt>
                <c:pt idx="19">
                  <c:v>2.36</c:v>
                </c:pt>
                <c:pt idx="20">
                  <c:v>2.81</c:v>
                </c:pt>
                <c:pt idx="21">
                  <c:v>3</c:v>
                </c:pt>
                <c:pt idx="22">
                  <c:v>2.87</c:v>
                </c:pt>
                <c:pt idx="23">
                  <c:v>2.46</c:v>
                </c:pt>
                <c:pt idx="24">
                  <c:v>2.34</c:v>
                </c:pt>
                <c:pt idx="25">
                  <c:v>2.2400000000000002</c:v>
                </c:pt>
                <c:pt idx="26">
                  <c:v>2.3199999999999998</c:v>
                </c:pt>
                <c:pt idx="27">
                  <c:v>2.12</c:v>
                </c:pt>
                <c:pt idx="28">
                  <c:v>2.08</c:v>
                </c:pt>
                <c:pt idx="29">
                  <c:v>2</c:v>
                </c:pt>
                <c:pt idx="30">
                  <c:v>2.0699999999999998</c:v>
                </c:pt>
                <c:pt idx="31">
                  <c:v>2.06</c:v>
                </c:pt>
                <c:pt idx="32">
                  <c:v>2.0299999999999998</c:v>
                </c:pt>
                <c:pt idx="33">
                  <c:v>1.94</c:v>
                </c:pt>
                <c:pt idx="34">
                  <c:v>1.88</c:v>
                </c:pt>
                <c:pt idx="35">
                  <c:v>1.87</c:v>
                </c:pt>
                <c:pt idx="36">
                  <c:v>1.88</c:v>
                </c:pt>
                <c:pt idx="37">
                  <c:v>1.84</c:v>
                </c:pt>
                <c:pt idx="38">
                  <c:v>1.82</c:v>
                </c:pt>
                <c:pt idx="39">
                  <c:v>1.8</c:v>
                </c:pt>
                <c:pt idx="40">
                  <c:v>1.76</c:v>
                </c:pt>
                <c:pt idx="41">
                  <c:v>1.74</c:v>
                </c:pt>
                <c:pt idx="42">
                  <c:v>1.71</c:v>
                </c:pt>
                <c:pt idx="43">
                  <c:v>1.68</c:v>
                </c:pt>
                <c:pt idx="44">
                  <c:v>1.65</c:v>
                </c:pt>
                <c:pt idx="45">
                  <c:v>1.63</c:v>
                </c:pt>
                <c:pt idx="46">
                  <c:v>1.61</c:v>
                </c:pt>
                <c:pt idx="47">
                  <c:v>1.58</c:v>
                </c:pt>
                <c:pt idx="48">
                  <c:v>1.55</c:v>
                </c:pt>
                <c:pt idx="49">
                  <c:v>1.51</c:v>
                </c:pt>
                <c:pt idx="50">
                  <c:v>1.49</c:v>
                </c:pt>
                <c:pt idx="51">
                  <c:v>1.46</c:v>
                </c:pt>
                <c:pt idx="52">
                  <c:v>1.43</c:v>
                </c:pt>
                <c:pt idx="53">
                  <c:v>1.41</c:v>
                </c:pt>
                <c:pt idx="54">
                  <c:v>1.38</c:v>
                </c:pt>
                <c:pt idx="55">
                  <c:v>1.35</c:v>
                </c:pt>
                <c:pt idx="56">
                  <c:v>1.32</c:v>
                </c:pt>
                <c:pt idx="57">
                  <c:v>1.28</c:v>
                </c:pt>
                <c:pt idx="58">
                  <c:v>1.25</c:v>
                </c:pt>
                <c:pt idx="59">
                  <c:v>1.22</c:v>
                </c:pt>
                <c:pt idx="60">
                  <c:v>1.19</c:v>
                </c:pt>
                <c:pt idx="61">
                  <c:v>1.17</c:v>
                </c:pt>
                <c:pt idx="62">
                  <c:v>1.1399999999999999</c:v>
                </c:pt>
                <c:pt idx="63">
                  <c:v>1.1200000000000001</c:v>
                </c:pt>
                <c:pt idx="64">
                  <c:v>1.1000000000000001</c:v>
                </c:pt>
                <c:pt idx="65">
                  <c:v>1.08</c:v>
                </c:pt>
                <c:pt idx="66">
                  <c:v>1.06</c:v>
                </c:pt>
                <c:pt idx="67">
                  <c:v>1.04</c:v>
                </c:pt>
                <c:pt idx="68">
                  <c:v>1.02</c:v>
                </c:pt>
                <c:pt idx="69">
                  <c:v>1</c:v>
                </c:pt>
                <c:pt idx="70">
                  <c:v>0.98</c:v>
                </c:pt>
                <c:pt idx="71">
                  <c:v>0.96</c:v>
                </c:pt>
                <c:pt idx="72">
                  <c:v>0.94</c:v>
                </c:pt>
                <c:pt idx="73">
                  <c:v>0.92</c:v>
                </c:pt>
                <c:pt idx="74">
                  <c:v>0.9</c:v>
                </c:pt>
                <c:pt idx="75">
                  <c:v>0.89</c:v>
                </c:pt>
                <c:pt idx="76">
                  <c:v>0.87</c:v>
                </c:pt>
                <c:pt idx="77">
                  <c:v>0.86</c:v>
                </c:pt>
                <c:pt idx="78">
                  <c:v>0.84</c:v>
                </c:pt>
                <c:pt idx="79">
                  <c:v>0.83</c:v>
                </c:pt>
                <c:pt idx="80">
                  <c:v>0.82</c:v>
                </c:pt>
                <c:pt idx="81">
                  <c:v>0.81</c:v>
                </c:pt>
                <c:pt idx="82">
                  <c:v>0.8</c:v>
                </c:pt>
                <c:pt idx="83">
                  <c:v>0.79</c:v>
                </c:pt>
                <c:pt idx="84">
                  <c:v>0.78</c:v>
                </c:pt>
                <c:pt idx="85">
                  <c:v>0.77</c:v>
                </c:pt>
                <c:pt idx="86">
                  <c:v>0.76</c:v>
                </c:pt>
                <c:pt idx="87">
                  <c:v>0.76</c:v>
                </c:pt>
                <c:pt idx="88">
                  <c:v>0.75</c:v>
                </c:pt>
                <c:pt idx="89">
                  <c:v>0.75</c:v>
                </c:pt>
                <c:pt idx="90">
                  <c:v>0.74</c:v>
                </c:pt>
                <c:pt idx="91">
                  <c:v>0.74</c:v>
                </c:pt>
                <c:pt idx="92">
                  <c:v>0.74</c:v>
                </c:pt>
                <c:pt idx="93">
                  <c:v>0.74</c:v>
                </c:pt>
                <c:pt idx="94">
                  <c:v>0.73</c:v>
                </c:pt>
                <c:pt idx="95">
                  <c:v>0.73</c:v>
                </c:pt>
                <c:pt idx="96">
                  <c:v>0.73</c:v>
                </c:pt>
                <c:pt idx="97">
                  <c:v>0.73</c:v>
                </c:pt>
                <c:pt idx="98">
                  <c:v>0.73</c:v>
                </c:pt>
                <c:pt idx="99">
                  <c:v>0.73</c:v>
                </c:pt>
                <c:pt idx="100">
                  <c:v>0.72</c:v>
                </c:pt>
                <c:pt idx="101">
                  <c:v>0.72</c:v>
                </c:pt>
                <c:pt idx="102">
                  <c:v>0.72</c:v>
                </c:pt>
                <c:pt idx="103">
                  <c:v>0.72</c:v>
                </c:pt>
                <c:pt idx="104">
                  <c:v>0.72</c:v>
                </c:pt>
                <c:pt idx="105">
                  <c:v>0.72</c:v>
                </c:pt>
                <c:pt idx="106">
                  <c:v>0.72</c:v>
                </c:pt>
                <c:pt idx="107">
                  <c:v>0.72</c:v>
                </c:pt>
                <c:pt idx="108">
                  <c:v>0.72</c:v>
                </c:pt>
                <c:pt idx="109">
                  <c:v>0.73</c:v>
                </c:pt>
                <c:pt idx="110">
                  <c:v>0.73</c:v>
                </c:pt>
                <c:pt idx="111">
                  <c:v>0.73</c:v>
                </c:pt>
                <c:pt idx="112">
                  <c:v>0.73</c:v>
                </c:pt>
                <c:pt idx="113">
                  <c:v>0.73</c:v>
                </c:pt>
                <c:pt idx="114">
                  <c:v>0.73</c:v>
                </c:pt>
                <c:pt idx="115">
                  <c:v>0.74</c:v>
                </c:pt>
                <c:pt idx="116">
                  <c:v>0.74</c:v>
                </c:pt>
                <c:pt idx="117">
                  <c:v>0.75</c:v>
                </c:pt>
                <c:pt idx="118">
                  <c:v>0.75</c:v>
                </c:pt>
                <c:pt idx="119">
                  <c:v>0.75</c:v>
                </c:pt>
                <c:pt idx="120">
                  <c:v>0.75</c:v>
                </c:pt>
                <c:pt idx="121">
                  <c:v>0.75</c:v>
                </c:pt>
                <c:pt idx="122">
                  <c:v>0.75</c:v>
                </c:pt>
                <c:pt idx="123">
                  <c:v>0.74</c:v>
                </c:pt>
                <c:pt idx="124">
                  <c:v>0.74</c:v>
                </c:pt>
                <c:pt idx="125">
                  <c:v>0.73</c:v>
                </c:pt>
                <c:pt idx="126">
                  <c:v>0.73</c:v>
                </c:pt>
                <c:pt idx="127">
                  <c:v>0.72</c:v>
                </c:pt>
                <c:pt idx="128">
                  <c:v>0.72</c:v>
                </c:pt>
                <c:pt idx="129">
                  <c:v>0.71</c:v>
                </c:pt>
                <c:pt idx="130">
                  <c:v>0.71</c:v>
                </c:pt>
                <c:pt idx="131">
                  <c:v>0.71</c:v>
                </c:pt>
                <c:pt idx="132">
                  <c:v>0.7</c:v>
                </c:pt>
                <c:pt idx="133">
                  <c:v>0.7</c:v>
                </c:pt>
                <c:pt idx="134">
                  <c:v>0.7</c:v>
                </c:pt>
                <c:pt idx="135">
                  <c:v>0.69</c:v>
                </c:pt>
                <c:pt idx="136">
                  <c:v>0.69</c:v>
                </c:pt>
                <c:pt idx="137">
                  <c:v>0.68</c:v>
                </c:pt>
                <c:pt idx="138">
                  <c:v>0.68</c:v>
                </c:pt>
                <c:pt idx="139">
                  <c:v>0.68</c:v>
                </c:pt>
                <c:pt idx="140">
                  <c:v>0.68</c:v>
                </c:pt>
                <c:pt idx="141">
                  <c:v>0.67</c:v>
                </c:pt>
                <c:pt idx="142">
                  <c:v>0.67</c:v>
                </c:pt>
                <c:pt idx="143">
                  <c:v>0.67</c:v>
                </c:pt>
                <c:pt idx="144">
                  <c:v>0.67</c:v>
                </c:pt>
                <c:pt idx="145">
                  <c:v>0.67</c:v>
                </c:pt>
                <c:pt idx="146">
                  <c:v>0.66</c:v>
                </c:pt>
                <c:pt idx="147">
                  <c:v>0.66</c:v>
                </c:pt>
                <c:pt idx="148">
                  <c:v>0.66</c:v>
                </c:pt>
                <c:pt idx="149">
                  <c:v>0.66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67-4F68-90D1-F98D4BACF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"/>
          <c:order val="1"/>
          <c:tx>
            <c:v>Enfermos modelo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P50_30_25R1_15R2_15R1!$BU$14:$BU$103</c:f>
              <c:numCache>
                <c:formatCode>#,##0</c:formatCode>
                <c:ptCount val="90"/>
                <c:pt idx="0">
                  <c:v>0</c:v>
                </c:pt>
                <c:pt idx="1">
                  <c:v>56.46331663122006</c:v>
                </c:pt>
                <c:pt idx="2">
                  <c:v>56.46331663122006</c:v>
                </c:pt>
                <c:pt idx="3">
                  <c:v>112.92663326244012</c:v>
                </c:pt>
                <c:pt idx="4">
                  <c:v>197.62160820927022</c:v>
                </c:pt>
                <c:pt idx="5">
                  <c:v>282.31658315610031</c:v>
                </c:pt>
                <c:pt idx="6">
                  <c:v>536.40150799659057</c:v>
                </c:pt>
                <c:pt idx="7">
                  <c:v>790.48643283708088</c:v>
                </c:pt>
                <c:pt idx="8">
                  <c:v>1044.5713576775711</c:v>
                </c:pt>
                <c:pt idx="9">
                  <c:v>1298.6562825180613</c:v>
                </c:pt>
                <c:pt idx="10">
                  <c:v>1637.4361823053816</c:v>
                </c:pt>
                <c:pt idx="11">
                  <c:v>2032.6793987239221</c:v>
                </c:pt>
                <c:pt idx="12">
                  <c:v>2512.6175900892927</c:v>
                </c:pt>
                <c:pt idx="13">
                  <c:v>3105.4824147171034</c:v>
                </c:pt>
                <c:pt idx="14">
                  <c:v>3811.273872607354</c:v>
                </c:pt>
                <c:pt idx="15">
                  <c:v>4658.2236220756549</c:v>
                </c:pt>
                <c:pt idx="16">
                  <c:v>5618.1000048063961</c:v>
                </c:pt>
                <c:pt idx="17">
                  <c:v>6832.0613123776275</c:v>
                </c:pt>
                <c:pt idx="18">
                  <c:v>8300.107544789349</c:v>
                </c:pt>
                <c:pt idx="19">
                  <c:v>9909.3120687791215</c:v>
                </c:pt>
                <c:pt idx="20">
                  <c:v>11857.296492556214</c:v>
                </c:pt>
                <c:pt idx="21">
                  <c:v>14031.134182858186</c:v>
                </c:pt>
                <c:pt idx="22">
                  <c:v>16430.825139685039</c:v>
                </c:pt>
                <c:pt idx="23">
                  <c:v>19197.527654614823</c:v>
                </c:pt>
                <c:pt idx="24">
                  <c:v>22359.473385963145</c:v>
                </c:pt>
                <c:pt idx="25">
                  <c:v>25888.430675414394</c:v>
                </c:pt>
                <c:pt idx="26">
                  <c:v>29925.557814546632</c:v>
                </c:pt>
                <c:pt idx="27">
                  <c:v>34273.233195150577</c:v>
                </c:pt>
                <c:pt idx="28">
                  <c:v>39016.151792173063</c:v>
                </c:pt>
                <c:pt idx="29">
                  <c:v>44210.776922245306</c:v>
                </c:pt>
                <c:pt idx="30">
                  <c:v>47711.502553380946</c:v>
                </c:pt>
                <c:pt idx="31">
                  <c:v>51353.386476094645</c:v>
                </c:pt>
                <c:pt idx="32">
                  <c:v>55390.513615226882</c:v>
                </c:pt>
                <c:pt idx="33">
                  <c:v>59794.652312462043</c:v>
                </c:pt>
                <c:pt idx="34">
                  <c:v>63944.70608485672</c:v>
                </c:pt>
                <c:pt idx="35">
                  <c:v>68490.003073669926</c:v>
                </c:pt>
                <c:pt idx="36">
                  <c:v>73119.995037429981</c:v>
                </c:pt>
                <c:pt idx="37">
                  <c:v>77834.681976136853</c:v>
                </c:pt>
                <c:pt idx="38">
                  <c:v>82605.832231474938</c:v>
                </c:pt>
                <c:pt idx="39">
                  <c:v>87715.762386600371</c:v>
                </c:pt>
                <c:pt idx="40">
                  <c:v>92853.924200041394</c:v>
                </c:pt>
                <c:pt idx="41">
                  <c:v>97738.001088641919</c:v>
                </c:pt>
                <c:pt idx="42">
                  <c:v>102791.46792713612</c:v>
                </c:pt>
                <c:pt idx="43">
                  <c:v>107675.54481573666</c:v>
                </c:pt>
                <c:pt idx="44">
                  <c:v>112446.69507107475</c:v>
                </c:pt>
                <c:pt idx="45">
                  <c:v>116850.83376830992</c:v>
                </c:pt>
                <c:pt idx="46">
                  <c:v>121085.58251565143</c:v>
                </c:pt>
                <c:pt idx="47">
                  <c:v>124925.08804657438</c:v>
                </c:pt>
                <c:pt idx="48">
                  <c:v>128256.42372781635</c:v>
                </c:pt>
                <c:pt idx="49">
                  <c:v>131136.05287600859</c:v>
                </c:pt>
                <c:pt idx="50">
                  <c:v>133507.51217451986</c:v>
                </c:pt>
                <c:pt idx="51">
                  <c:v>135568.42323155937</c:v>
                </c:pt>
                <c:pt idx="52">
                  <c:v>137347.01770544279</c:v>
                </c:pt>
                <c:pt idx="53">
                  <c:v>138448.05237975158</c:v>
                </c:pt>
                <c:pt idx="54">
                  <c:v>139069.14886269503</c:v>
                </c:pt>
                <c:pt idx="55">
                  <c:v>137601.10263028328</c:v>
                </c:pt>
                <c:pt idx="56">
                  <c:v>135963.66644797791</c:v>
                </c:pt>
                <c:pt idx="57">
                  <c:v>133846.29207430716</c:v>
                </c:pt>
                <c:pt idx="58">
                  <c:v>131418.36945916468</c:v>
                </c:pt>
                <c:pt idx="59">
                  <c:v>128679.89860255051</c:v>
                </c:pt>
                <c:pt idx="60">
                  <c:v>125517.95287120219</c:v>
                </c:pt>
                <c:pt idx="61">
                  <c:v>122779.48201458801</c:v>
                </c:pt>
                <c:pt idx="62">
                  <c:v>119758.69457481774</c:v>
                </c:pt>
                <c:pt idx="63">
                  <c:v>116342.66391862894</c:v>
                </c:pt>
                <c:pt idx="64">
                  <c:v>112587.85336265279</c:v>
                </c:pt>
                <c:pt idx="65">
                  <c:v>108917.73778162349</c:v>
                </c:pt>
                <c:pt idx="66">
                  <c:v>104852.37898417565</c:v>
                </c:pt>
                <c:pt idx="67">
                  <c:v>100589.39857851852</c:v>
                </c:pt>
                <c:pt idx="68">
                  <c:v>96411.113147808268</c:v>
                </c:pt>
                <c:pt idx="69">
                  <c:v>91978.742792257486</c:v>
                </c:pt>
                <c:pt idx="70">
                  <c:v>88365.0905278594</c:v>
                </c:pt>
                <c:pt idx="71">
                  <c:v>84469.121680305208</c:v>
                </c:pt>
                <c:pt idx="72">
                  <c:v>80431.994541172986</c:v>
                </c:pt>
                <c:pt idx="73">
                  <c:v>76507.794035303174</c:v>
                </c:pt>
                <c:pt idx="74">
                  <c:v>72555.361871117755</c:v>
                </c:pt>
                <c:pt idx="75">
                  <c:v>68744.087998510426</c:v>
                </c:pt>
                <c:pt idx="76">
                  <c:v>64904.582467587461</c:v>
                </c:pt>
                <c:pt idx="77">
                  <c:v>61149.771911611344</c:v>
                </c:pt>
                <c:pt idx="78">
                  <c:v>57564.351305528835</c:v>
                </c:pt>
                <c:pt idx="79">
                  <c:v>54120.088991024415</c:v>
                </c:pt>
                <c:pt idx="80">
                  <c:v>50788.753309782449</c:v>
                </c:pt>
                <c:pt idx="81">
                  <c:v>47767.96587001218</c:v>
                </c:pt>
                <c:pt idx="82">
                  <c:v>44916.568380135548</c:v>
                </c:pt>
                <c:pt idx="83">
                  <c:v>42262.792498468218</c:v>
                </c:pt>
                <c:pt idx="84">
                  <c:v>39721.943250063312</c:v>
                </c:pt>
                <c:pt idx="85">
                  <c:v>39524.32164185404</c:v>
                </c:pt>
                <c:pt idx="86">
                  <c:v>39552.553300169646</c:v>
                </c:pt>
                <c:pt idx="87">
                  <c:v>39524.32164185404</c:v>
                </c:pt>
                <c:pt idx="88">
                  <c:v>40822.977924372099</c:v>
                </c:pt>
                <c:pt idx="89">
                  <c:v>42996.815614674066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87-4569-BFA2-1B48E95E484B}"/>
            </c:ext>
          </c:extLst>
        </c:ser>
        <c:ser>
          <c:idx val="1"/>
          <c:order val="2"/>
          <c:tx>
            <c:v>Casos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P50_30_25R1_15R2_15R1!$BR$14:$BR$103</c:f>
              <c:numCache>
                <c:formatCode>#,##0</c:formatCode>
                <c:ptCount val="90"/>
                <c:pt idx="0">
                  <c:v>0</c:v>
                </c:pt>
                <c:pt idx="1">
                  <c:v>56.46331663122006</c:v>
                </c:pt>
                <c:pt idx="2">
                  <c:v>56.46331663122006</c:v>
                </c:pt>
                <c:pt idx="3">
                  <c:v>112.92663326244012</c:v>
                </c:pt>
                <c:pt idx="4">
                  <c:v>197.62160820927022</c:v>
                </c:pt>
                <c:pt idx="5">
                  <c:v>282.31658315610031</c:v>
                </c:pt>
                <c:pt idx="6">
                  <c:v>536.40150799659057</c:v>
                </c:pt>
                <c:pt idx="7">
                  <c:v>790.48643283708088</c:v>
                </c:pt>
                <c:pt idx="8">
                  <c:v>1044.5713576775711</c:v>
                </c:pt>
                <c:pt idx="9">
                  <c:v>1298.6562825180613</c:v>
                </c:pt>
                <c:pt idx="10">
                  <c:v>1637.4361823053816</c:v>
                </c:pt>
                <c:pt idx="11">
                  <c:v>2032.6793987239221</c:v>
                </c:pt>
                <c:pt idx="12">
                  <c:v>2512.6175900892927</c:v>
                </c:pt>
                <c:pt idx="13">
                  <c:v>3105.4824147171034</c:v>
                </c:pt>
                <c:pt idx="14">
                  <c:v>3811.273872607354</c:v>
                </c:pt>
                <c:pt idx="15">
                  <c:v>4658.2236220756549</c:v>
                </c:pt>
                <c:pt idx="16">
                  <c:v>5618.1000048063961</c:v>
                </c:pt>
                <c:pt idx="17">
                  <c:v>6860.2929706932373</c:v>
                </c:pt>
                <c:pt idx="18">
                  <c:v>8328.3392031049589</c:v>
                </c:pt>
                <c:pt idx="19">
                  <c:v>9965.7753854103412</c:v>
                </c:pt>
                <c:pt idx="20">
                  <c:v>11941.991467503043</c:v>
                </c:pt>
                <c:pt idx="21">
                  <c:v>14144.060816120626</c:v>
                </c:pt>
                <c:pt idx="22">
                  <c:v>16571.983431263088</c:v>
                </c:pt>
                <c:pt idx="23">
                  <c:v>19366.917604508482</c:v>
                </c:pt>
                <c:pt idx="24">
                  <c:v>22585.326652488024</c:v>
                </c:pt>
                <c:pt idx="25">
                  <c:v>26170.747258570496</c:v>
                </c:pt>
                <c:pt idx="26">
                  <c:v>30320.801030965173</c:v>
                </c:pt>
                <c:pt idx="27">
                  <c:v>34753.171386515947</c:v>
                </c:pt>
                <c:pt idx="28">
                  <c:v>39665.479933432092</c:v>
                </c:pt>
                <c:pt idx="29">
                  <c:v>45029.495013397995</c:v>
                </c:pt>
                <c:pt idx="30">
                  <c:v>48699.6105944273</c:v>
                </c:pt>
                <c:pt idx="31">
                  <c:v>52652.042758612704</c:v>
                </c:pt>
                <c:pt idx="32">
                  <c:v>56943.254822585433</c:v>
                </c:pt>
                <c:pt idx="33">
                  <c:v>61714.405077923526</c:v>
                </c:pt>
                <c:pt idx="34">
                  <c:v>66287.933725052353</c:v>
                </c:pt>
                <c:pt idx="35">
                  <c:v>71341.400563546544</c:v>
                </c:pt>
                <c:pt idx="36">
                  <c:v>76536.025693618794</c:v>
                </c:pt>
                <c:pt idx="37">
                  <c:v>81956.504090215923</c:v>
                </c:pt>
                <c:pt idx="38">
                  <c:v>87574.604095022311</c:v>
                </c:pt>
                <c:pt idx="39">
                  <c:v>93616.178974562863</c:v>
                </c:pt>
                <c:pt idx="40">
                  <c:v>99798.912145681461</c:v>
                </c:pt>
                <c:pt idx="41">
                  <c:v>105925.18200016883</c:v>
                </c:pt>
                <c:pt idx="42">
                  <c:v>112333.76843781231</c:v>
                </c:pt>
                <c:pt idx="43">
                  <c:v>118714.12321714018</c:v>
                </c:pt>
                <c:pt idx="44">
                  <c:v>125235.63628804609</c:v>
                </c:pt>
                <c:pt idx="45">
                  <c:v>131503.06443411153</c:v>
                </c:pt>
                <c:pt idx="46">
                  <c:v>137855.18755512379</c:v>
                </c:pt>
                <c:pt idx="47">
                  <c:v>143924.99409297993</c:v>
                </c:pt>
                <c:pt idx="48">
                  <c:v>149797.17902262681</c:v>
                </c:pt>
                <c:pt idx="49">
                  <c:v>155471.74234406443</c:v>
                </c:pt>
                <c:pt idx="50">
                  <c:v>160920.45239897718</c:v>
                </c:pt>
                <c:pt idx="51">
                  <c:v>166256.23582062748</c:v>
                </c:pt>
                <c:pt idx="52">
                  <c:v>171422.62929238411</c:v>
                </c:pt>
                <c:pt idx="53">
                  <c:v>176250.24286435341</c:v>
                </c:pt>
                <c:pt idx="54">
                  <c:v>180823.77151148225</c:v>
                </c:pt>
                <c:pt idx="55">
                  <c:v>183646.93734304325</c:v>
                </c:pt>
                <c:pt idx="56">
                  <c:v>186328.94488302621</c:v>
                </c:pt>
                <c:pt idx="57">
                  <c:v>188898.02578974672</c:v>
                </c:pt>
                <c:pt idx="58">
                  <c:v>191297.71674657357</c:v>
                </c:pt>
                <c:pt idx="59">
                  <c:v>193697.40770340041</c:v>
                </c:pt>
                <c:pt idx="60">
                  <c:v>195871.24539370238</c:v>
                </c:pt>
                <c:pt idx="61">
                  <c:v>197847.46147579508</c:v>
                </c:pt>
                <c:pt idx="62">
                  <c:v>199767.21424125656</c:v>
                </c:pt>
                <c:pt idx="63">
                  <c:v>201517.5770568244</c:v>
                </c:pt>
                <c:pt idx="64">
                  <c:v>203183.24489744537</c:v>
                </c:pt>
                <c:pt idx="65">
                  <c:v>204792.44942143516</c:v>
                </c:pt>
                <c:pt idx="66">
                  <c:v>206260.49565384688</c:v>
                </c:pt>
                <c:pt idx="67">
                  <c:v>207643.84691131176</c:v>
                </c:pt>
                <c:pt idx="68">
                  <c:v>208998.96651046106</c:v>
                </c:pt>
                <c:pt idx="69">
                  <c:v>210241.15947634791</c:v>
                </c:pt>
                <c:pt idx="70">
                  <c:v>212471.46048328109</c:v>
                </c:pt>
                <c:pt idx="71">
                  <c:v>214391.21324874257</c:v>
                </c:pt>
                <c:pt idx="72">
                  <c:v>216028.64943104796</c:v>
                </c:pt>
                <c:pt idx="73">
                  <c:v>217694.31727166893</c:v>
                </c:pt>
                <c:pt idx="74">
                  <c:v>219190.59516239626</c:v>
                </c:pt>
                <c:pt idx="75">
                  <c:v>220602.17807817677</c:v>
                </c:pt>
                <c:pt idx="76">
                  <c:v>221872.60270237923</c:v>
                </c:pt>
                <c:pt idx="77">
                  <c:v>223058.33235163486</c:v>
                </c:pt>
                <c:pt idx="78">
                  <c:v>224102.90370931241</c:v>
                </c:pt>
                <c:pt idx="79">
                  <c:v>225091.01175035877</c:v>
                </c:pt>
                <c:pt idx="80">
                  <c:v>225994.42481645828</c:v>
                </c:pt>
                <c:pt idx="81">
                  <c:v>226813.14290761098</c:v>
                </c:pt>
                <c:pt idx="82">
                  <c:v>227631.86099876367</c:v>
                </c:pt>
                <c:pt idx="83">
                  <c:v>228337.65245665392</c:v>
                </c:pt>
                <c:pt idx="84">
                  <c:v>228986.98059791295</c:v>
                </c:pt>
                <c:pt idx="85">
                  <c:v>231725.45145452712</c:v>
                </c:pt>
                <c:pt idx="86">
                  <c:v>234068.67909472276</c:v>
                </c:pt>
                <c:pt idx="87">
                  <c:v>236214.28512670912</c:v>
                </c:pt>
                <c:pt idx="88">
                  <c:v>239630.31578289793</c:v>
                </c:pt>
                <c:pt idx="89">
                  <c:v>243695.67458034577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87-4569-BFA2-1B48E95E484B}"/>
            </c:ext>
          </c:extLst>
        </c:ser>
        <c:ser>
          <c:idx val="4"/>
          <c:order val="3"/>
          <c:tx>
            <c:v>Enfermos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EvolOf!$S$3:$S$75</c:f>
              <c:numCache>
                <c:formatCode>#,##0</c:formatCode>
                <c:ptCount val="73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937</c:v>
                </c:pt>
                <c:pt idx="18">
                  <c:v>1389</c:v>
                </c:pt>
                <c:pt idx="19">
                  <c:v>1848</c:v>
                </c:pt>
                <c:pt idx="20">
                  <c:v>2584</c:v>
                </c:pt>
                <c:pt idx="21">
                  <c:v>3840</c:v>
                </c:pt>
                <c:pt idx="22">
                  <c:v>5208</c:v>
                </c:pt>
                <c:pt idx="23">
                  <c:v>6877</c:v>
                </c:pt>
                <c:pt idx="24">
                  <c:v>8374</c:v>
                </c:pt>
                <c:pt idx="25">
                  <c:v>9616</c:v>
                </c:pt>
                <c:pt idx="26">
                  <c:v>11966</c:v>
                </c:pt>
                <c:pt idx="27">
                  <c:v>15172</c:v>
                </c:pt>
                <c:pt idx="28">
                  <c:v>17445</c:v>
                </c:pt>
                <c:pt idx="29">
                  <c:v>21469</c:v>
                </c:pt>
                <c:pt idx="30">
                  <c:v>24570</c:v>
                </c:pt>
                <c:pt idx="31">
                  <c:v>27635</c:v>
                </c:pt>
                <c:pt idx="32">
                  <c:v>33269</c:v>
                </c:pt>
                <c:pt idx="33">
                  <c:v>39253</c:v>
                </c:pt>
                <c:pt idx="34">
                  <c:v>45944</c:v>
                </c:pt>
                <c:pt idx="35">
                  <c:v>50905</c:v>
                </c:pt>
                <c:pt idx="36">
                  <c:v>55850</c:v>
                </c:pt>
                <c:pt idx="37">
                  <c:v>59360</c:v>
                </c:pt>
                <c:pt idx="38">
                  <c:v>63406</c:v>
                </c:pt>
                <c:pt idx="39">
                  <c:v>69505</c:v>
                </c:pt>
                <c:pt idx="40">
                  <c:v>73451</c:v>
                </c:pt>
                <c:pt idx="41">
                  <c:v>77190</c:v>
                </c:pt>
                <c:pt idx="42">
                  <c:v>80786</c:v>
                </c:pt>
                <c:pt idx="43">
                  <c:v>83399</c:v>
                </c:pt>
                <c:pt idx="44">
                  <c:v>85224</c:v>
                </c:pt>
                <c:pt idx="45">
                  <c:v>86847</c:v>
                </c:pt>
                <c:pt idx="46">
                  <c:v>88671</c:v>
                </c:pt>
                <c:pt idx="47">
                  <c:v>89623</c:v>
                </c:pt>
                <c:pt idx="48">
                  <c:v>90573</c:v>
                </c:pt>
                <c:pt idx="49">
                  <c:v>90763</c:v>
                </c:pt>
                <c:pt idx="50">
                  <c:v>91835</c:v>
                </c:pt>
                <c:pt idx="51">
                  <c:v>92488</c:v>
                </c:pt>
                <c:pt idx="52">
                  <c:v>93183</c:v>
                </c:pt>
                <c:pt idx="53">
                  <c:v>93037</c:v>
                </c:pt>
                <c:pt idx="54">
                  <c:v>93506</c:v>
                </c:pt>
                <c:pt idx="55">
                  <c:v>93150</c:v>
                </c:pt>
                <c:pt idx="56">
                  <c:v>93474</c:v>
                </c:pt>
                <c:pt idx="57">
                  <c:v>95303</c:v>
                </c:pt>
                <c:pt idx="58">
                  <c:v>90768</c:v>
                </c:pt>
                <c:pt idx="59">
                  <c:v>89724</c:v>
                </c:pt>
                <c:pt idx="60">
                  <c:v>90719</c:v>
                </c:pt>
                <c:pt idx="61">
                  <c:v>89510</c:v>
                </c:pt>
                <c:pt idx="62">
                  <c:v>88787</c:v>
                </c:pt>
                <c:pt idx="63">
                  <c:v>88082</c:v>
                </c:pt>
                <c:pt idx="64">
                  <c:v>87295</c:v>
                </c:pt>
                <c:pt idx="65">
                  <c:v>85712</c:v>
                </c:pt>
                <c:pt idx="66">
                  <c:v>85069</c:v>
                </c:pt>
                <c:pt idx="67">
                  <c:v>84403</c:v>
                </c:pt>
                <c:pt idx="68">
                  <c:v>78904</c:v>
                </c:pt>
                <c:pt idx="69">
                  <c:v>76842</c:v>
                </c:pt>
                <c:pt idx="70">
                  <c:v>75714</c:v>
                </c:pt>
                <c:pt idx="71">
                  <c:v>74234</c:v>
                </c:pt>
                <c:pt idx="72">
                  <c:v>73300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F87-4569-BFA2-1B48E95E484B}"/>
            </c:ext>
          </c:extLst>
        </c:ser>
        <c:ser>
          <c:idx val="0"/>
          <c:order val="4"/>
          <c:tx>
            <c:v>Casos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EvolOf!$M$3:$M$75</c:f>
              <c:numCache>
                <c:formatCode>#,##0</c:formatCode>
                <c:ptCount val="73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990</c:v>
                </c:pt>
                <c:pt idx="18">
                  <c:v>1564</c:v>
                </c:pt>
                <c:pt idx="19">
                  <c:v>2084</c:v>
                </c:pt>
                <c:pt idx="20">
                  <c:v>2871</c:v>
                </c:pt>
                <c:pt idx="21">
                  <c:v>4163</c:v>
                </c:pt>
                <c:pt idx="22">
                  <c:v>5893</c:v>
                </c:pt>
                <c:pt idx="23">
                  <c:v>7725</c:v>
                </c:pt>
                <c:pt idx="24">
                  <c:v>9263</c:v>
                </c:pt>
                <c:pt idx="25">
                  <c:v>11198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28914</c:v>
                </c:pt>
                <c:pt idx="31">
                  <c:v>32911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78796</c:v>
                </c:pt>
                <c:pt idx="38">
                  <c:v>85142</c:v>
                </c:pt>
                <c:pt idx="39">
                  <c:v>94164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  <c:pt idx="47">
                  <c:v>146690</c:v>
                </c:pt>
                <c:pt idx="48">
                  <c:v>152446</c:v>
                </c:pt>
                <c:pt idx="49">
                  <c:v>157022</c:v>
                </c:pt>
                <c:pt idx="50">
                  <c:v>161852</c:v>
                </c:pt>
                <c:pt idx="51">
                  <c:v>166019</c:v>
                </c:pt>
                <c:pt idx="52">
                  <c:v>169404</c:v>
                </c:pt>
                <c:pt idx="53">
                  <c:v>172552</c:v>
                </c:pt>
                <c:pt idx="54">
                  <c:v>177464</c:v>
                </c:pt>
                <c:pt idx="55">
                  <c:v>181504</c:v>
                </c:pt>
                <c:pt idx="56">
                  <c:v>185904</c:v>
                </c:pt>
                <c:pt idx="57">
                  <c:v>190008</c:v>
                </c:pt>
                <c:pt idx="58">
                  <c:v>188578</c:v>
                </c:pt>
                <c:pt idx="59">
                  <c:v>191163</c:v>
                </c:pt>
                <c:pt idx="60">
                  <c:v>194515</c:v>
                </c:pt>
                <c:pt idx="61">
                  <c:v>197142</c:v>
                </c:pt>
                <c:pt idx="62">
                  <c:v>200194</c:v>
                </c:pt>
                <c:pt idx="63">
                  <c:v>202961</c:v>
                </c:pt>
                <c:pt idx="64">
                  <c:v>205905</c:v>
                </c:pt>
                <c:pt idx="65">
                  <c:v>207634</c:v>
                </c:pt>
                <c:pt idx="66">
                  <c:v>209465</c:v>
                </c:pt>
                <c:pt idx="67">
                  <c:v>210773</c:v>
                </c:pt>
                <c:pt idx="68">
                  <c:v>212126</c:v>
                </c:pt>
                <c:pt idx="69">
                  <c:v>213435</c:v>
                </c:pt>
                <c:pt idx="70">
                  <c:v>215216</c:v>
                </c:pt>
                <c:pt idx="71">
                  <c:v>216582</c:v>
                </c:pt>
                <c:pt idx="72">
                  <c:v>217466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F87-4569-BFA2-1B48E95E4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0"/>
                <c:tx>
                  <c:v>Infectados modelo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P50_30_25R1_15R2_15R1!$BS$14:$BS$103</c15:sqref>
                        </c15:formulaRef>
                      </c:ext>
                    </c:extLst>
                    <c:numCache>
                      <c:formatCode>#,##0</c:formatCode>
                      <c:ptCount val="90"/>
                      <c:pt idx="0">
                        <c:v>56.46331663122006</c:v>
                      </c:pt>
                      <c:pt idx="1">
                        <c:v>56.46331663122006</c:v>
                      </c:pt>
                      <c:pt idx="2">
                        <c:v>56.46331663122006</c:v>
                      </c:pt>
                      <c:pt idx="3">
                        <c:v>112.92663326244012</c:v>
                      </c:pt>
                      <c:pt idx="4">
                        <c:v>197.62160820927022</c:v>
                      </c:pt>
                      <c:pt idx="5">
                        <c:v>282.31658315610031</c:v>
                      </c:pt>
                      <c:pt idx="6">
                        <c:v>536.40150799659057</c:v>
                      </c:pt>
                      <c:pt idx="7">
                        <c:v>790.48643283708088</c:v>
                      </c:pt>
                      <c:pt idx="8">
                        <c:v>1044.5713576775711</c:v>
                      </c:pt>
                      <c:pt idx="9">
                        <c:v>1298.6562825180613</c:v>
                      </c:pt>
                      <c:pt idx="10">
                        <c:v>1637.4361823053816</c:v>
                      </c:pt>
                      <c:pt idx="11">
                        <c:v>2032.6793987239221</c:v>
                      </c:pt>
                      <c:pt idx="12">
                        <c:v>2512.6175900892927</c:v>
                      </c:pt>
                      <c:pt idx="13">
                        <c:v>3105.4824147171034</c:v>
                      </c:pt>
                      <c:pt idx="14">
                        <c:v>3811.273872607354</c:v>
                      </c:pt>
                      <c:pt idx="15">
                        <c:v>4658.2236220756549</c:v>
                      </c:pt>
                      <c:pt idx="16">
                        <c:v>5618.1000048063961</c:v>
                      </c:pt>
                      <c:pt idx="17">
                        <c:v>6832.0613123776275</c:v>
                      </c:pt>
                      <c:pt idx="18">
                        <c:v>8300.107544789349</c:v>
                      </c:pt>
                      <c:pt idx="19">
                        <c:v>9909.3120687791197</c:v>
                      </c:pt>
                      <c:pt idx="20">
                        <c:v>11857.296492556212</c:v>
                      </c:pt>
                      <c:pt idx="21">
                        <c:v>14031.134182858184</c:v>
                      </c:pt>
                      <c:pt idx="22">
                        <c:v>16430.825139685039</c:v>
                      </c:pt>
                      <c:pt idx="23">
                        <c:v>19197.52765461482</c:v>
                      </c:pt>
                      <c:pt idx="24">
                        <c:v>22359.473385963145</c:v>
                      </c:pt>
                      <c:pt idx="25">
                        <c:v>25888.430675414398</c:v>
                      </c:pt>
                      <c:pt idx="26">
                        <c:v>29925.557814546632</c:v>
                      </c:pt>
                      <c:pt idx="27">
                        <c:v>34273.233195150577</c:v>
                      </c:pt>
                      <c:pt idx="28">
                        <c:v>39016.151792173063</c:v>
                      </c:pt>
                      <c:pt idx="29">
                        <c:v>44210.776922245306</c:v>
                      </c:pt>
                      <c:pt idx="30">
                        <c:v>47711.502553380953</c:v>
                      </c:pt>
                      <c:pt idx="31">
                        <c:v>51353.386476094645</c:v>
                      </c:pt>
                      <c:pt idx="32">
                        <c:v>55390.513615226882</c:v>
                      </c:pt>
                      <c:pt idx="33">
                        <c:v>59794.652312462043</c:v>
                      </c:pt>
                      <c:pt idx="34">
                        <c:v>63944.70608485672</c:v>
                      </c:pt>
                      <c:pt idx="35">
                        <c:v>68490.003073669926</c:v>
                      </c:pt>
                      <c:pt idx="36">
                        <c:v>73119.995037429981</c:v>
                      </c:pt>
                      <c:pt idx="37">
                        <c:v>77834.681976136853</c:v>
                      </c:pt>
                      <c:pt idx="38">
                        <c:v>82605.832231474953</c:v>
                      </c:pt>
                      <c:pt idx="39">
                        <c:v>87715.762386600371</c:v>
                      </c:pt>
                      <c:pt idx="40">
                        <c:v>92853.924200041394</c:v>
                      </c:pt>
                      <c:pt idx="41">
                        <c:v>97738.001088641919</c:v>
                      </c:pt>
                      <c:pt idx="42">
                        <c:v>102791.46792713612</c:v>
                      </c:pt>
                      <c:pt idx="43">
                        <c:v>107675.54481573665</c:v>
                      </c:pt>
                      <c:pt idx="44">
                        <c:v>112446.69507107475</c:v>
                      </c:pt>
                      <c:pt idx="45">
                        <c:v>116850.83376830991</c:v>
                      </c:pt>
                      <c:pt idx="46">
                        <c:v>121085.58251565142</c:v>
                      </c:pt>
                      <c:pt idx="47">
                        <c:v>124925.08804657438</c:v>
                      </c:pt>
                      <c:pt idx="48">
                        <c:v>128256.42372781636</c:v>
                      </c:pt>
                      <c:pt idx="49">
                        <c:v>131136.05287600859</c:v>
                      </c:pt>
                      <c:pt idx="50">
                        <c:v>133507.51217451983</c:v>
                      </c:pt>
                      <c:pt idx="51">
                        <c:v>135568.42323155937</c:v>
                      </c:pt>
                      <c:pt idx="52">
                        <c:v>137347.01770544279</c:v>
                      </c:pt>
                      <c:pt idx="53">
                        <c:v>138448.05237975158</c:v>
                      </c:pt>
                      <c:pt idx="54">
                        <c:v>139069.148862695</c:v>
                      </c:pt>
                      <c:pt idx="55">
                        <c:v>137601.10263028328</c:v>
                      </c:pt>
                      <c:pt idx="56">
                        <c:v>135963.66644797791</c:v>
                      </c:pt>
                      <c:pt idx="57">
                        <c:v>133846.29207430716</c:v>
                      </c:pt>
                      <c:pt idx="58">
                        <c:v>131418.36945916468</c:v>
                      </c:pt>
                      <c:pt idx="59">
                        <c:v>128679.89860255051</c:v>
                      </c:pt>
                      <c:pt idx="60">
                        <c:v>125517.9528712022</c:v>
                      </c:pt>
                      <c:pt idx="61">
                        <c:v>122779.48201458802</c:v>
                      </c:pt>
                      <c:pt idx="62">
                        <c:v>119758.69457481775</c:v>
                      </c:pt>
                      <c:pt idx="63">
                        <c:v>116342.66391862894</c:v>
                      </c:pt>
                      <c:pt idx="64">
                        <c:v>112587.85336265279</c:v>
                      </c:pt>
                      <c:pt idx="65">
                        <c:v>108917.73778162349</c:v>
                      </c:pt>
                      <c:pt idx="66">
                        <c:v>104852.37898417565</c:v>
                      </c:pt>
                      <c:pt idx="67">
                        <c:v>100589.39857851854</c:v>
                      </c:pt>
                      <c:pt idx="68">
                        <c:v>96411.113147808253</c:v>
                      </c:pt>
                      <c:pt idx="69">
                        <c:v>91978.742792257472</c:v>
                      </c:pt>
                      <c:pt idx="70">
                        <c:v>88365.0905278594</c:v>
                      </c:pt>
                      <c:pt idx="71">
                        <c:v>84469.121680305208</c:v>
                      </c:pt>
                      <c:pt idx="72">
                        <c:v>80431.994541172971</c:v>
                      </c:pt>
                      <c:pt idx="73">
                        <c:v>76507.794035303188</c:v>
                      </c:pt>
                      <c:pt idx="74">
                        <c:v>72555.361871117784</c:v>
                      </c:pt>
                      <c:pt idx="75">
                        <c:v>68744.087998510426</c:v>
                      </c:pt>
                      <c:pt idx="76">
                        <c:v>64904.582467587461</c:v>
                      </c:pt>
                      <c:pt idx="77">
                        <c:v>61149.771911611322</c:v>
                      </c:pt>
                      <c:pt idx="78">
                        <c:v>57564.351305528849</c:v>
                      </c:pt>
                      <c:pt idx="79">
                        <c:v>54120.08899102443</c:v>
                      </c:pt>
                      <c:pt idx="80">
                        <c:v>50788.753309782442</c:v>
                      </c:pt>
                      <c:pt idx="81">
                        <c:v>47767.965870012173</c:v>
                      </c:pt>
                      <c:pt idx="82">
                        <c:v>44916.568380135555</c:v>
                      </c:pt>
                      <c:pt idx="83">
                        <c:v>42262.792498468218</c:v>
                      </c:pt>
                      <c:pt idx="84">
                        <c:v>39721.943250063312</c:v>
                      </c:pt>
                      <c:pt idx="85">
                        <c:v>39524.32164185404</c:v>
                      </c:pt>
                      <c:pt idx="86">
                        <c:v>39552.553300169653</c:v>
                      </c:pt>
                      <c:pt idx="87">
                        <c:v>39524.32164185404</c:v>
                      </c:pt>
                      <c:pt idx="88">
                        <c:v>40822.977924372106</c:v>
                      </c:pt>
                      <c:pt idx="89">
                        <c:v>42996.815614674073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8F87-4569-BFA2-1B48E95E484B}"/>
                  </c:ext>
                </c:extLst>
              </c15:ser>
            </c15:filteredScatterSeries>
          </c:ext>
        </c:extLst>
      </c:scatterChart>
      <c:valAx>
        <c:axId val="497491128"/>
        <c:scaling>
          <c:orientation val="minMax"/>
          <c:max val="9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P50_30_25R1_15R2_15R1!$BK$14:$BK$90</c:f>
              <c:numCache>
                <c:formatCode>General</c:formatCode>
                <c:ptCount val="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</c:numCache>
            </c:numRef>
          </c:xVal>
          <c:yVal>
            <c:numRef>
              <c:f>P50_30_25R1_15R2_15R1!$BL$14:$BL$90</c:f>
              <c:numCache>
                <c:formatCode>#,##0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61714.405077923526</c:v>
                </c:pt>
                <c:pt idx="34">
                  <c:v>66287.933725052353</c:v>
                </c:pt>
                <c:pt idx="35">
                  <c:v>71341.400563546544</c:v>
                </c:pt>
                <c:pt idx="36">
                  <c:v>76536.025693618794</c:v>
                </c:pt>
                <c:pt idx="37">
                  <c:v>81956.504090215923</c:v>
                </c:pt>
                <c:pt idx="38">
                  <c:v>87574.604095022311</c:v>
                </c:pt>
                <c:pt idx="39">
                  <c:v>93616.178974562863</c:v>
                </c:pt>
                <c:pt idx="40">
                  <c:v>99798.912145681461</c:v>
                </c:pt>
                <c:pt idx="41">
                  <c:v>105925.18200016883</c:v>
                </c:pt>
                <c:pt idx="42">
                  <c:v>112333.76843781231</c:v>
                </c:pt>
                <c:pt idx="43">
                  <c:v>118714.12321714018</c:v>
                </c:pt>
                <c:pt idx="44">
                  <c:v>125235.63628804609</c:v>
                </c:pt>
                <c:pt idx="45">
                  <c:v>131503.06443411153</c:v>
                </c:pt>
                <c:pt idx="46">
                  <c:v>137855.18755512379</c:v>
                </c:pt>
                <c:pt idx="47">
                  <c:v>143924.99409297993</c:v>
                </c:pt>
                <c:pt idx="48">
                  <c:v>149797.17902262681</c:v>
                </c:pt>
                <c:pt idx="49">
                  <c:v>155471.74234406443</c:v>
                </c:pt>
                <c:pt idx="50">
                  <c:v>160920.45239897718</c:v>
                </c:pt>
                <c:pt idx="51">
                  <c:v>166256.23582062748</c:v>
                </c:pt>
                <c:pt idx="52">
                  <c:v>171422.62929238411</c:v>
                </c:pt>
                <c:pt idx="53">
                  <c:v>176250.24286435341</c:v>
                </c:pt>
                <c:pt idx="54">
                  <c:v>180823.77151148225</c:v>
                </c:pt>
                <c:pt idx="55">
                  <c:v>183646.93734304325</c:v>
                </c:pt>
                <c:pt idx="56">
                  <c:v>186328.94488302621</c:v>
                </c:pt>
                <c:pt idx="57">
                  <c:v>188898.02578974672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F3-4FFD-9575-AD7A35E32502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P50_30_25R1_15R2_15R1!$BK$14:$BK$93</c:f>
              <c:numCache>
                <c:formatCode>General</c:formatCode>
                <c:ptCount val="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</c:numCache>
            </c:numRef>
          </c:xVal>
          <c:yVal>
            <c:numRef>
              <c:f>P50_30_25R1_15R2_15R1!$BN$14:$BN$90</c:f>
              <c:numCache>
                <c:formatCode>#,##0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78796</c:v>
                </c:pt>
                <c:pt idx="38">
                  <c:v>85142</c:v>
                </c:pt>
                <c:pt idx="39">
                  <c:v>94164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  <c:pt idx="47">
                  <c:v>146690</c:v>
                </c:pt>
                <c:pt idx="48">
                  <c:v>152446</c:v>
                </c:pt>
                <c:pt idx="49">
                  <c:v>157022</c:v>
                </c:pt>
                <c:pt idx="50">
                  <c:v>161852</c:v>
                </c:pt>
                <c:pt idx="51">
                  <c:v>166019</c:v>
                </c:pt>
                <c:pt idx="52">
                  <c:v>169404</c:v>
                </c:pt>
                <c:pt idx="53">
                  <c:v>172552</c:v>
                </c:pt>
                <c:pt idx="54">
                  <c:v>177464</c:v>
                </c:pt>
                <c:pt idx="55">
                  <c:v>181504</c:v>
                </c:pt>
                <c:pt idx="56">
                  <c:v>185904</c:v>
                </c:pt>
                <c:pt idx="57">
                  <c:v>190008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F3-4FFD-9575-AD7A35E32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Proximidad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P50_30_25R1_15R2_15R1!$N$14:$N$193</c:f>
              <c:numCache>
                <c:formatCode>#,##0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6</c:v>
                </c:pt>
                <c:pt idx="9">
                  <c:v>7</c:v>
                </c:pt>
                <c:pt idx="10">
                  <c:v>11</c:v>
                </c:pt>
                <c:pt idx="11">
                  <c:v>15</c:v>
                </c:pt>
                <c:pt idx="12">
                  <c:v>22</c:v>
                </c:pt>
                <c:pt idx="13">
                  <c:v>29</c:v>
                </c:pt>
                <c:pt idx="14">
                  <c:v>37</c:v>
                </c:pt>
                <c:pt idx="15">
                  <c:v>47</c:v>
                </c:pt>
                <c:pt idx="16">
                  <c:v>61</c:v>
                </c:pt>
                <c:pt idx="17">
                  <c:v>78</c:v>
                </c:pt>
                <c:pt idx="18">
                  <c:v>98</c:v>
                </c:pt>
                <c:pt idx="19">
                  <c:v>119</c:v>
                </c:pt>
                <c:pt idx="20">
                  <c:v>146</c:v>
                </c:pt>
                <c:pt idx="21">
                  <c:v>179</c:v>
                </c:pt>
                <c:pt idx="22">
                  <c:v>212</c:v>
                </c:pt>
                <c:pt idx="23">
                  <c:v>251</c:v>
                </c:pt>
                <c:pt idx="24">
                  <c:v>297</c:v>
                </c:pt>
                <c:pt idx="25">
                  <c:v>346</c:v>
                </c:pt>
                <c:pt idx="26">
                  <c:v>405</c:v>
                </c:pt>
                <c:pt idx="27">
                  <c:v>470</c:v>
                </c:pt>
                <c:pt idx="28">
                  <c:v>546</c:v>
                </c:pt>
                <c:pt idx="29">
                  <c:v>631</c:v>
                </c:pt>
                <c:pt idx="30">
                  <c:v>710</c:v>
                </c:pt>
                <c:pt idx="31">
                  <c:v>799</c:v>
                </c:pt>
                <c:pt idx="32">
                  <c:v>903</c:v>
                </c:pt>
                <c:pt idx="33">
                  <c:v>1017</c:v>
                </c:pt>
                <c:pt idx="34">
                  <c:v>1128</c:v>
                </c:pt>
                <c:pt idx="35">
                  <c:v>1247</c:v>
                </c:pt>
                <c:pt idx="36">
                  <c:v>1373</c:v>
                </c:pt>
                <c:pt idx="37">
                  <c:v>1504</c:v>
                </c:pt>
                <c:pt idx="38">
                  <c:v>1641</c:v>
                </c:pt>
                <c:pt idx="39">
                  <c:v>1791</c:v>
                </c:pt>
                <c:pt idx="40">
                  <c:v>1951</c:v>
                </c:pt>
                <c:pt idx="41">
                  <c:v>2116</c:v>
                </c:pt>
                <c:pt idx="42">
                  <c:v>2294</c:v>
                </c:pt>
                <c:pt idx="43">
                  <c:v>2478</c:v>
                </c:pt>
                <c:pt idx="44">
                  <c:v>2672</c:v>
                </c:pt>
                <c:pt idx="45">
                  <c:v>2872</c:v>
                </c:pt>
                <c:pt idx="46">
                  <c:v>3076</c:v>
                </c:pt>
                <c:pt idx="47">
                  <c:v>3286</c:v>
                </c:pt>
                <c:pt idx="48">
                  <c:v>3496</c:v>
                </c:pt>
                <c:pt idx="49">
                  <c:v>3707</c:v>
                </c:pt>
                <c:pt idx="50">
                  <c:v>3920</c:v>
                </c:pt>
                <c:pt idx="51">
                  <c:v>4135</c:v>
                </c:pt>
                <c:pt idx="52">
                  <c:v>4350</c:v>
                </c:pt>
                <c:pt idx="53">
                  <c:v>4558</c:v>
                </c:pt>
                <c:pt idx="54">
                  <c:v>4766</c:v>
                </c:pt>
                <c:pt idx="55">
                  <c:v>4902</c:v>
                </c:pt>
                <c:pt idx="56">
                  <c:v>5032</c:v>
                </c:pt>
                <c:pt idx="57">
                  <c:v>5158</c:v>
                </c:pt>
                <c:pt idx="58">
                  <c:v>5280</c:v>
                </c:pt>
                <c:pt idx="59">
                  <c:v>5401</c:v>
                </c:pt>
                <c:pt idx="60">
                  <c:v>5515</c:v>
                </c:pt>
                <c:pt idx="61">
                  <c:v>5619</c:v>
                </c:pt>
                <c:pt idx="62">
                  <c:v>5719</c:v>
                </c:pt>
                <c:pt idx="63">
                  <c:v>5815</c:v>
                </c:pt>
                <c:pt idx="64">
                  <c:v>5908</c:v>
                </c:pt>
                <c:pt idx="65">
                  <c:v>5996</c:v>
                </c:pt>
                <c:pt idx="66">
                  <c:v>6077</c:v>
                </c:pt>
                <c:pt idx="67">
                  <c:v>6155</c:v>
                </c:pt>
                <c:pt idx="68">
                  <c:v>6230</c:v>
                </c:pt>
                <c:pt idx="69">
                  <c:v>6299</c:v>
                </c:pt>
                <c:pt idx="70">
                  <c:v>6405</c:v>
                </c:pt>
                <c:pt idx="71">
                  <c:v>6498</c:v>
                </c:pt>
                <c:pt idx="72">
                  <c:v>6580</c:v>
                </c:pt>
                <c:pt idx="73">
                  <c:v>6664</c:v>
                </c:pt>
                <c:pt idx="74">
                  <c:v>6741</c:v>
                </c:pt>
                <c:pt idx="75">
                  <c:v>6814</c:v>
                </c:pt>
                <c:pt idx="76">
                  <c:v>6882</c:v>
                </c:pt>
                <c:pt idx="77">
                  <c:v>6945</c:v>
                </c:pt>
                <c:pt idx="78">
                  <c:v>7002</c:v>
                </c:pt>
                <c:pt idx="79">
                  <c:v>7058</c:v>
                </c:pt>
                <c:pt idx="80">
                  <c:v>7108</c:v>
                </c:pt>
                <c:pt idx="81">
                  <c:v>7155</c:v>
                </c:pt>
                <c:pt idx="82">
                  <c:v>7199</c:v>
                </c:pt>
                <c:pt idx="83">
                  <c:v>7241</c:v>
                </c:pt>
                <c:pt idx="84">
                  <c:v>7280</c:v>
                </c:pt>
                <c:pt idx="85">
                  <c:v>7324</c:v>
                </c:pt>
                <c:pt idx="86">
                  <c:v>7364</c:v>
                </c:pt>
                <c:pt idx="87">
                  <c:v>7404</c:v>
                </c:pt>
                <c:pt idx="88">
                  <c:v>7445</c:v>
                </c:pt>
                <c:pt idx="89">
                  <c:v>7491</c:v>
                </c:pt>
                <c:pt idx="90">
                  <c:v>7544</c:v>
                </c:pt>
                <c:pt idx="91">
                  <c:v>7603</c:v>
                </c:pt>
                <c:pt idx="92">
                  <c:v>7674</c:v>
                </c:pt>
                <c:pt idx="93">
                  <c:v>7751</c:v>
                </c:pt>
                <c:pt idx="94">
                  <c:v>7840</c:v>
                </c:pt>
                <c:pt idx="95">
                  <c:v>7942</c:v>
                </c:pt>
                <c:pt idx="96">
                  <c:v>8057</c:v>
                </c:pt>
                <c:pt idx="97">
                  <c:v>8179</c:v>
                </c:pt>
                <c:pt idx="98">
                  <c:v>8311</c:v>
                </c:pt>
                <c:pt idx="99">
                  <c:v>8450</c:v>
                </c:pt>
                <c:pt idx="100">
                  <c:v>8591</c:v>
                </c:pt>
                <c:pt idx="101">
                  <c:v>8735</c:v>
                </c:pt>
                <c:pt idx="102">
                  <c:v>8873</c:v>
                </c:pt>
                <c:pt idx="103">
                  <c:v>9011</c:v>
                </c:pt>
                <c:pt idx="104">
                  <c:v>9141</c:v>
                </c:pt>
                <c:pt idx="105">
                  <c:v>9272</c:v>
                </c:pt>
                <c:pt idx="106">
                  <c:v>9401</c:v>
                </c:pt>
                <c:pt idx="107">
                  <c:v>9528</c:v>
                </c:pt>
                <c:pt idx="108">
                  <c:v>9652</c:v>
                </c:pt>
                <c:pt idx="109">
                  <c:v>9775</c:v>
                </c:pt>
                <c:pt idx="110">
                  <c:v>9891</c:v>
                </c:pt>
                <c:pt idx="111">
                  <c:v>10008</c:v>
                </c:pt>
                <c:pt idx="112">
                  <c:v>10116</c:v>
                </c:pt>
                <c:pt idx="113">
                  <c:v>10223</c:v>
                </c:pt>
                <c:pt idx="114">
                  <c:v>10323</c:v>
                </c:pt>
                <c:pt idx="115">
                  <c:v>10423</c:v>
                </c:pt>
                <c:pt idx="116">
                  <c:v>10518</c:v>
                </c:pt>
                <c:pt idx="117">
                  <c:v>10612</c:v>
                </c:pt>
                <c:pt idx="118">
                  <c:v>10699</c:v>
                </c:pt>
                <c:pt idx="119">
                  <c:v>10784</c:v>
                </c:pt>
                <c:pt idx="120">
                  <c:v>10859</c:v>
                </c:pt>
                <c:pt idx="121">
                  <c:v>10929</c:v>
                </c:pt>
                <c:pt idx="122">
                  <c:v>10998</c:v>
                </c:pt>
                <c:pt idx="123">
                  <c:v>11059</c:v>
                </c:pt>
                <c:pt idx="124">
                  <c:v>11113</c:v>
                </c:pt>
                <c:pt idx="125">
                  <c:v>11164</c:v>
                </c:pt>
                <c:pt idx="126">
                  <c:v>11211</c:v>
                </c:pt>
                <c:pt idx="127">
                  <c:v>11253</c:v>
                </c:pt>
                <c:pt idx="128">
                  <c:v>11290</c:v>
                </c:pt>
                <c:pt idx="129">
                  <c:v>11325</c:v>
                </c:pt>
                <c:pt idx="130">
                  <c:v>11356</c:v>
                </c:pt>
                <c:pt idx="131">
                  <c:v>11386</c:v>
                </c:pt>
                <c:pt idx="132">
                  <c:v>11412</c:v>
                </c:pt>
                <c:pt idx="133">
                  <c:v>11437</c:v>
                </c:pt>
                <c:pt idx="134">
                  <c:v>11463</c:v>
                </c:pt>
                <c:pt idx="135">
                  <c:v>11487</c:v>
                </c:pt>
                <c:pt idx="136">
                  <c:v>11508</c:v>
                </c:pt>
                <c:pt idx="137">
                  <c:v>11528</c:v>
                </c:pt>
                <c:pt idx="138">
                  <c:v>11549</c:v>
                </c:pt>
                <c:pt idx="139">
                  <c:v>11566</c:v>
                </c:pt>
                <c:pt idx="140">
                  <c:v>11583</c:v>
                </c:pt>
                <c:pt idx="141">
                  <c:v>11598</c:v>
                </c:pt>
                <c:pt idx="142">
                  <c:v>11613</c:v>
                </c:pt>
                <c:pt idx="143">
                  <c:v>11627</c:v>
                </c:pt>
                <c:pt idx="144">
                  <c:v>11641</c:v>
                </c:pt>
                <c:pt idx="145">
                  <c:v>11654</c:v>
                </c:pt>
                <c:pt idx="146">
                  <c:v>11663</c:v>
                </c:pt>
                <c:pt idx="147">
                  <c:v>11673</c:v>
                </c:pt>
                <c:pt idx="148">
                  <c:v>11683</c:v>
                </c:pt>
                <c:pt idx="149">
                  <c:v>11693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15-448B-AA58-5B40A3BDA585}"/>
            </c:ext>
          </c:extLst>
        </c:ser>
        <c:ser>
          <c:idx val="1"/>
          <c:order val="1"/>
          <c:tx>
            <c:v>Clusters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P50_30_25R1_15R2_15R1!$O$14:$O$193</c:f>
              <c:numCache>
                <c:formatCode>#,##0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8</c:v>
                </c:pt>
                <c:pt idx="5">
                  <c:v>12</c:v>
                </c:pt>
                <c:pt idx="6">
                  <c:v>23</c:v>
                </c:pt>
                <c:pt idx="7">
                  <c:v>37</c:v>
                </c:pt>
                <c:pt idx="8">
                  <c:v>51</c:v>
                </c:pt>
                <c:pt idx="9">
                  <c:v>68</c:v>
                </c:pt>
                <c:pt idx="10">
                  <c:v>91</c:v>
                </c:pt>
                <c:pt idx="11">
                  <c:v>116</c:v>
                </c:pt>
                <c:pt idx="12">
                  <c:v>146</c:v>
                </c:pt>
                <c:pt idx="13">
                  <c:v>184</c:v>
                </c:pt>
                <c:pt idx="14">
                  <c:v>227</c:v>
                </c:pt>
                <c:pt idx="15">
                  <c:v>274</c:v>
                </c:pt>
                <c:pt idx="16">
                  <c:v>319</c:v>
                </c:pt>
                <c:pt idx="17">
                  <c:v>372</c:v>
                </c:pt>
                <c:pt idx="18">
                  <c:v>431</c:v>
                </c:pt>
                <c:pt idx="19">
                  <c:v>498</c:v>
                </c:pt>
                <c:pt idx="20">
                  <c:v>575</c:v>
                </c:pt>
                <c:pt idx="21">
                  <c:v>662</c:v>
                </c:pt>
                <c:pt idx="22">
                  <c:v>768</c:v>
                </c:pt>
                <c:pt idx="23">
                  <c:v>891</c:v>
                </c:pt>
                <c:pt idx="24">
                  <c:v>1035</c:v>
                </c:pt>
                <c:pt idx="25">
                  <c:v>1206</c:v>
                </c:pt>
                <c:pt idx="26">
                  <c:v>1404</c:v>
                </c:pt>
                <c:pt idx="27">
                  <c:v>1625</c:v>
                </c:pt>
                <c:pt idx="28">
                  <c:v>1877</c:v>
                </c:pt>
                <c:pt idx="29">
                  <c:v>2161</c:v>
                </c:pt>
                <c:pt idx="30">
                  <c:v>2325</c:v>
                </c:pt>
                <c:pt idx="31">
                  <c:v>2509</c:v>
                </c:pt>
                <c:pt idx="32">
                  <c:v>2701</c:v>
                </c:pt>
                <c:pt idx="33">
                  <c:v>2913</c:v>
                </c:pt>
                <c:pt idx="34">
                  <c:v>3138</c:v>
                </c:pt>
                <c:pt idx="35">
                  <c:v>3379</c:v>
                </c:pt>
                <c:pt idx="36">
                  <c:v>3638</c:v>
                </c:pt>
                <c:pt idx="37">
                  <c:v>3904</c:v>
                </c:pt>
                <c:pt idx="38">
                  <c:v>4185</c:v>
                </c:pt>
                <c:pt idx="39">
                  <c:v>4477</c:v>
                </c:pt>
                <c:pt idx="40">
                  <c:v>4769</c:v>
                </c:pt>
                <c:pt idx="41">
                  <c:v>5056</c:v>
                </c:pt>
                <c:pt idx="42">
                  <c:v>5338</c:v>
                </c:pt>
                <c:pt idx="43">
                  <c:v>5607</c:v>
                </c:pt>
                <c:pt idx="44">
                  <c:v>5867</c:v>
                </c:pt>
                <c:pt idx="45">
                  <c:v>6106</c:v>
                </c:pt>
                <c:pt idx="46">
                  <c:v>6324</c:v>
                </c:pt>
                <c:pt idx="47">
                  <c:v>6521</c:v>
                </c:pt>
                <c:pt idx="48">
                  <c:v>6700</c:v>
                </c:pt>
                <c:pt idx="49">
                  <c:v>6859</c:v>
                </c:pt>
                <c:pt idx="50">
                  <c:v>6999</c:v>
                </c:pt>
                <c:pt idx="51">
                  <c:v>7122</c:v>
                </c:pt>
                <c:pt idx="52">
                  <c:v>7227</c:v>
                </c:pt>
                <c:pt idx="53">
                  <c:v>7318</c:v>
                </c:pt>
                <c:pt idx="54">
                  <c:v>7387</c:v>
                </c:pt>
                <c:pt idx="55">
                  <c:v>7418</c:v>
                </c:pt>
                <c:pt idx="56">
                  <c:v>7442</c:v>
                </c:pt>
                <c:pt idx="57">
                  <c:v>7463</c:v>
                </c:pt>
                <c:pt idx="58">
                  <c:v>7479</c:v>
                </c:pt>
                <c:pt idx="59">
                  <c:v>7495</c:v>
                </c:pt>
                <c:pt idx="60">
                  <c:v>7507</c:v>
                </c:pt>
                <c:pt idx="61">
                  <c:v>7516</c:v>
                </c:pt>
                <c:pt idx="62">
                  <c:v>7523</c:v>
                </c:pt>
                <c:pt idx="63">
                  <c:v>7529</c:v>
                </c:pt>
                <c:pt idx="64">
                  <c:v>7533</c:v>
                </c:pt>
                <c:pt idx="65">
                  <c:v>7535</c:v>
                </c:pt>
                <c:pt idx="66">
                  <c:v>7536</c:v>
                </c:pt>
                <c:pt idx="67">
                  <c:v>7537</c:v>
                </c:pt>
                <c:pt idx="68">
                  <c:v>7537</c:v>
                </c:pt>
                <c:pt idx="69">
                  <c:v>7538</c:v>
                </c:pt>
                <c:pt idx="70">
                  <c:v>7570</c:v>
                </c:pt>
                <c:pt idx="71">
                  <c:v>7595</c:v>
                </c:pt>
                <c:pt idx="72">
                  <c:v>7611</c:v>
                </c:pt>
                <c:pt idx="73">
                  <c:v>7629</c:v>
                </c:pt>
                <c:pt idx="74">
                  <c:v>7644</c:v>
                </c:pt>
                <c:pt idx="75">
                  <c:v>7657</c:v>
                </c:pt>
                <c:pt idx="76">
                  <c:v>7666</c:v>
                </c:pt>
                <c:pt idx="77">
                  <c:v>7672</c:v>
                </c:pt>
                <c:pt idx="78">
                  <c:v>7675</c:v>
                </c:pt>
                <c:pt idx="79">
                  <c:v>7677</c:v>
                </c:pt>
                <c:pt idx="80">
                  <c:v>7679</c:v>
                </c:pt>
                <c:pt idx="81">
                  <c:v>7680</c:v>
                </c:pt>
                <c:pt idx="82">
                  <c:v>7681</c:v>
                </c:pt>
                <c:pt idx="83">
                  <c:v>7682</c:v>
                </c:pt>
                <c:pt idx="84">
                  <c:v>7682</c:v>
                </c:pt>
                <c:pt idx="85">
                  <c:v>7845</c:v>
                </c:pt>
                <c:pt idx="86">
                  <c:v>7991</c:v>
                </c:pt>
                <c:pt idx="87">
                  <c:v>8123</c:v>
                </c:pt>
                <c:pt idx="88">
                  <c:v>8359</c:v>
                </c:pt>
                <c:pt idx="89">
                  <c:v>8663</c:v>
                </c:pt>
                <c:pt idx="90">
                  <c:v>8999</c:v>
                </c:pt>
                <c:pt idx="91">
                  <c:v>9394</c:v>
                </c:pt>
                <c:pt idx="92">
                  <c:v>9835</c:v>
                </c:pt>
                <c:pt idx="93">
                  <c:v>10289</c:v>
                </c:pt>
                <c:pt idx="94">
                  <c:v>10722</c:v>
                </c:pt>
                <c:pt idx="95">
                  <c:v>11101</c:v>
                </c:pt>
                <c:pt idx="96">
                  <c:v>11424</c:v>
                </c:pt>
                <c:pt idx="97">
                  <c:v>11674</c:v>
                </c:pt>
                <c:pt idx="98">
                  <c:v>11860</c:v>
                </c:pt>
                <c:pt idx="99">
                  <c:v>11995</c:v>
                </c:pt>
                <c:pt idx="100">
                  <c:v>12087</c:v>
                </c:pt>
                <c:pt idx="101">
                  <c:v>12153</c:v>
                </c:pt>
                <c:pt idx="102">
                  <c:v>12199</c:v>
                </c:pt>
                <c:pt idx="103">
                  <c:v>12233</c:v>
                </c:pt>
                <c:pt idx="104">
                  <c:v>12258</c:v>
                </c:pt>
                <c:pt idx="105">
                  <c:v>12278</c:v>
                </c:pt>
                <c:pt idx="106">
                  <c:v>12294</c:v>
                </c:pt>
                <c:pt idx="107">
                  <c:v>12307</c:v>
                </c:pt>
                <c:pt idx="108">
                  <c:v>12319</c:v>
                </c:pt>
                <c:pt idx="109">
                  <c:v>12329</c:v>
                </c:pt>
                <c:pt idx="110">
                  <c:v>12338</c:v>
                </c:pt>
                <c:pt idx="111">
                  <c:v>12345</c:v>
                </c:pt>
                <c:pt idx="112">
                  <c:v>12352</c:v>
                </c:pt>
                <c:pt idx="113">
                  <c:v>12358</c:v>
                </c:pt>
                <c:pt idx="114">
                  <c:v>12363</c:v>
                </c:pt>
                <c:pt idx="115">
                  <c:v>12366</c:v>
                </c:pt>
                <c:pt idx="116">
                  <c:v>12370</c:v>
                </c:pt>
                <c:pt idx="117">
                  <c:v>12374</c:v>
                </c:pt>
                <c:pt idx="118">
                  <c:v>12377</c:v>
                </c:pt>
                <c:pt idx="119">
                  <c:v>12380</c:v>
                </c:pt>
                <c:pt idx="120">
                  <c:v>12381</c:v>
                </c:pt>
                <c:pt idx="121">
                  <c:v>12383</c:v>
                </c:pt>
                <c:pt idx="122">
                  <c:v>12385</c:v>
                </c:pt>
                <c:pt idx="123">
                  <c:v>12387</c:v>
                </c:pt>
                <c:pt idx="124">
                  <c:v>12389</c:v>
                </c:pt>
                <c:pt idx="125">
                  <c:v>12390</c:v>
                </c:pt>
                <c:pt idx="126">
                  <c:v>12392</c:v>
                </c:pt>
                <c:pt idx="127">
                  <c:v>12394</c:v>
                </c:pt>
                <c:pt idx="128">
                  <c:v>12395</c:v>
                </c:pt>
                <c:pt idx="129">
                  <c:v>12397</c:v>
                </c:pt>
                <c:pt idx="130">
                  <c:v>12399</c:v>
                </c:pt>
                <c:pt idx="131">
                  <c:v>12400</c:v>
                </c:pt>
                <c:pt idx="132">
                  <c:v>12401</c:v>
                </c:pt>
                <c:pt idx="133">
                  <c:v>12402</c:v>
                </c:pt>
                <c:pt idx="134">
                  <c:v>12403</c:v>
                </c:pt>
                <c:pt idx="135">
                  <c:v>12404</c:v>
                </c:pt>
                <c:pt idx="136">
                  <c:v>12406</c:v>
                </c:pt>
                <c:pt idx="137">
                  <c:v>12407</c:v>
                </c:pt>
                <c:pt idx="138">
                  <c:v>12408</c:v>
                </c:pt>
                <c:pt idx="139">
                  <c:v>12409</c:v>
                </c:pt>
                <c:pt idx="140">
                  <c:v>12410</c:v>
                </c:pt>
                <c:pt idx="141">
                  <c:v>12411</c:v>
                </c:pt>
                <c:pt idx="142">
                  <c:v>12411</c:v>
                </c:pt>
                <c:pt idx="143">
                  <c:v>12412</c:v>
                </c:pt>
                <c:pt idx="144">
                  <c:v>12413</c:v>
                </c:pt>
                <c:pt idx="145">
                  <c:v>12413</c:v>
                </c:pt>
                <c:pt idx="146">
                  <c:v>12414</c:v>
                </c:pt>
                <c:pt idx="147">
                  <c:v>12415</c:v>
                </c:pt>
                <c:pt idx="148">
                  <c:v>12415</c:v>
                </c:pt>
                <c:pt idx="149">
                  <c:v>12416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15-448B-AA58-5B40A3BDA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367616"/>
        <c:axId val="448366304"/>
      </c:scatterChart>
      <c:valAx>
        <c:axId val="448367616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8366304"/>
        <c:crosses val="autoZero"/>
        <c:crossBetween val="midCat"/>
      </c:valAx>
      <c:valAx>
        <c:axId val="44836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8367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Curados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P50_30_25R1_15R2_15R1!$BV$14:$BV$93</c:f>
              <c:numCache>
                <c:formatCode>#,##0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28.23165831561003</c:v>
                </c:pt>
                <c:pt idx="18">
                  <c:v>28.23165831561003</c:v>
                </c:pt>
                <c:pt idx="19">
                  <c:v>56.46331663122006</c:v>
                </c:pt>
                <c:pt idx="20">
                  <c:v>84.694974946830087</c:v>
                </c:pt>
                <c:pt idx="21">
                  <c:v>112.92663326244012</c:v>
                </c:pt>
                <c:pt idx="22">
                  <c:v>141.15829157805015</c:v>
                </c:pt>
                <c:pt idx="23">
                  <c:v>169.38994989366017</c:v>
                </c:pt>
                <c:pt idx="24">
                  <c:v>225.85326652488024</c:v>
                </c:pt>
                <c:pt idx="25">
                  <c:v>282.31658315610031</c:v>
                </c:pt>
                <c:pt idx="26">
                  <c:v>395.24321641854044</c:v>
                </c:pt>
                <c:pt idx="27">
                  <c:v>479.93819136537053</c:v>
                </c:pt>
                <c:pt idx="28">
                  <c:v>621.09648294342071</c:v>
                </c:pt>
                <c:pt idx="29">
                  <c:v>790.48643283708088</c:v>
                </c:pt>
                <c:pt idx="30">
                  <c:v>959.87638273074106</c:v>
                </c:pt>
                <c:pt idx="31">
                  <c:v>1242.1929658868414</c:v>
                </c:pt>
                <c:pt idx="32">
                  <c:v>1496.2778907273316</c:v>
                </c:pt>
                <c:pt idx="33">
                  <c:v>1863.289448830262</c:v>
                </c:pt>
                <c:pt idx="34">
                  <c:v>2258.5326652488025</c:v>
                </c:pt>
                <c:pt idx="35">
                  <c:v>2738.470856614173</c:v>
                </c:pt>
                <c:pt idx="36">
                  <c:v>3274.8723646107633</c:v>
                </c:pt>
                <c:pt idx="37">
                  <c:v>3952.4321641854044</c:v>
                </c:pt>
                <c:pt idx="38">
                  <c:v>4742.9185970224853</c:v>
                </c:pt>
                <c:pt idx="39">
                  <c:v>5618.1000048063961</c:v>
                </c:pt>
                <c:pt idx="40">
                  <c:v>6606.2080458527471</c:v>
                </c:pt>
                <c:pt idx="41">
                  <c:v>7763.7060367927579</c:v>
                </c:pt>
                <c:pt idx="42">
                  <c:v>9034.1306609952098</c:v>
                </c:pt>
                <c:pt idx="43">
                  <c:v>10445.713576775712</c:v>
                </c:pt>
                <c:pt idx="44">
                  <c:v>12111.381417396702</c:v>
                </c:pt>
                <c:pt idx="45">
                  <c:v>13861.744232964526</c:v>
                </c:pt>
                <c:pt idx="46">
                  <c:v>15866.191973372837</c:v>
                </c:pt>
                <c:pt idx="47">
                  <c:v>17983.56634704359</c:v>
                </c:pt>
                <c:pt idx="48">
                  <c:v>20383.257303870443</c:v>
                </c:pt>
                <c:pt idx="49">
                  <c:v>23008.801527222175</c:v>
                </c:pt>
                <c:pt idx="50">
                  <c:v>25944.893992045618</c:v>
                </c:pt>
                <c:pt idx="51">
                  <c:v>28993.9130901315</c:v>
                </c:pt>
                <c:pt idx="52">
                  <c:v>32155.858821479826</c:v>
                </c:pt>
                <c:pt idx="53">
                  <c:v>35656.584452615469</c:v>
                </c:pt>
                <c:pt idx="54">
                  <c:v>39354.931691960381</c:v>
                </c:pt>
                <c:pt idx="55">
                  <c:v>43392.058831092618</c:v>
                </c:pt>
                <c:pt idx="56">
                  <c:v>47429.185970224848</c:v>
                </c:pt>
                <c:pt idx="57">
                  <c:v>51805.093009144402</c:v>
                </c:pt>
                <c:pt idx="58">
                  <c:v>56322.15833964201</c:v>
                </c:pt>
                <c:pt idx="59">
                  <c:v>61121.540253295716</c:v>
                </c:pt>
                <c:pt idx="60">
                  <c:v>66118.543775158687</c:v>
                </c:pt>
                <c:pt idx="61">
                  <c:v>70522.682472393848</c:v>
                </c:pt>
                <c:pt idx="62">
                  <c:v>75096.211119522675</c:v>
                </c:pt>
                <c:pt idx="63">
                  <c:v>79952.056349807608</c:v>
                </c:pt>
                <c:pt idx="64">
                  <c:v>84977.291529986192</c:v>
                </c:pt>
                <c:pt idx="65">
                  <c:v>89861.368418586731</c:v>
                </c:pt>
                <c:pt idx="66">
                  <c:v>94999.530232027755</c:v>
                </c:pt>
                <c:pt idx="67">
                  <c:v>100278.85033704682</c:v>
                </c:pt>
                <c:pt idx="68">
                  <c:v>105417.01215048785</c:v>
                </c:pt>
                <c:pt idx="69">
                  <c:v>110696.33225550693</c:v>
                </c:pt>
                <c:pt idx="70">
                  <c:v>116116.81065210405</c:v>
                </c:pt>
                <c:pt idx="71">
                  <c:v>121537.28904870118</c:v>
                </c:pt>
                <c:pt idx="72">
                  <c:v>126760.14583708903</c:v>
                </c:pt>
                <c:pt idx="73">
                  <c:v>131926.53930884568</c:v>
                </c:pt>
                <c:pt idx="74">
                  <c:v>136895.31117239303</c:v>
                </c:pt>
                <c:pt idx="75">
                  <c:v>141694.69308604675</c:v>
                </c:pt>
                <c:pt idx="76">
                  <c:v>146409.38002475363</c:v>
                </c:pt>
                <c:pt idx="77">
                  <c:v>150926.44535525123</c:v>
                </c:pt>
                <c:pt idx="78">
                  <c:v>155189.42576090834</c:v>
                </c:pt>
                <c:pt idx="79">
                  <c:v>159254.78455835619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4C-4B57-BDE1-B0991ECA4E34}"/>
            </c:ext>
          </c:extLst>
        </c:ser>
        <c:ser>
          <c:idx val="1"/>
          <c:order val="1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P50_30_25R1_15R2_15R1!$BW$14:$BW$93</c:f>
              <c:numCache>
                <c:formatCode>#,##0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28.23165831561003</c:v>
                </c:pt>
                <c:pt idx="29">
                  <c:v>28.23165831561003</c:v>
                </c:pt>
                <c:pt idx="30">
                  <c:v>28.23165831561003</c:v>
                </c:pt>
                <c:pt idx="31">
                  <c:v>56.46331663122006</c:v>
                </c:pt>
                <c:pt idx="32">
                  <c:v>56.46331663122006</c:v>
                </c:pt>
                <c:pt idx="33">
                  <c:v>56.46331663122006</c:v>
                </c:pt>
                <c:pt idx="34">
                  <c:v>84.694974946830087</c:v>
                </c:pt>
                <c:pt idx="35">
                  <c:v>112.92663326244012</c:v>
                </c:pt>
                <c:pt idx="36">
                  <c:v>141.15829157805015</c:v>
                </c:pt>
                <c:pt idx="37">
                  <c:v>169.38994989366017</c:v>
                </c:pt>
                <c:pt idx="38">
                  <c:v>225.85326652488024</c:v>
                </c:pt>
                <c:pt idx="39">
                  <c:v>282.31658315610031</c:v>
                </c:pt>
                <c:pt idx="40">
                  <c:v>338.77989978732035</c:v>
                </c:pt>
                <c:pt idx="41">
                  <c:v>423.47487473415043</c:v>
                </c:pt>
                <c:pt idx="42">
                  <c:v>508.16984968098052</c:v>
                </c:pt>
                <c:pt idx="43">
                  <c:v>592.86482462781066</c:v>
                </c:pt>
                <c:pt idx="44">
                  <c:v>677.55979957464069</c:v>
                </c:pt>
                <c:pt idx="45">
                  <c:v>790.48643283708088</c:v>
                </c:pt>
                <c:pt idx="46">
                  <c:v>903.41306609952096</c:v>
                </c:pt>
                <c:pt idx="47">
                  <c:v>1016.339699361961</c:v>
                </c:pt>
                <c:pt idx="48">
                  <c:v>1157.4979909400113</c:v>
                </c:pt>
                <c:pt idx="49">
                  <c:v>1326.8879408336713</c:v>
                </c:pt>
                <c:pt idx="50">
                  <c:v>1468.0462324117216</c:v>
                </c:pt>
                <c:pt idx="51">
                  <c:v>1693.8994989366017</c:v>
                </c:pt>
                <c:pt idx="52">
                  <c:v>1919.7527654614821</c:v>
                </c:pt>
                <c:pt idx="53">
                  <c:v>2145.6060319863623</c:v>
                </c:pt>
                <c:pt idx="54">
                  <c:v>2399.6909568268525</c:v>
                </c:pt>
                <c:pt idx="55">
                  <c:v>2653.7758816673427</c:v>
                </c:pt>
                <c:pt idx="56">
                  <c:v>2936.0924648234432</c:v>
                </c:pt>
                <c:pt idx="57">
                  <c:v>3246.6407062951534</c:v>
                </c:pt>
                <c:pt idx="58">
                  <c:v>3557.1889477668637</c:v>
                </c:pt>
                <c:pt idx="59">
                  <c:v>3895.9688475541843</c:v>
                </c:pt>
                <c:pt idx="60">
                  <c:v>4234.7487473415049</c:v>
                </c:pt>
                <c:pt idx="61">
                  <c:v>4545.2969888132147</c:v>
                </c:pt>
                <c:pt idx="62">
                  <c:v>4912.3085469161451</c:v>
                </c:pt>
                <c:pt idx="63">
                  <c:v>5222.8567883878559</c:v>
                </c:pt>
                <c:pt idx="64">
                  <c:v>5618.1000048063961</c:v>
                </c:pt>
                <c:pt idx="65">
                  <c:v>6013.3432212249363</c:v>
                </c:pt>
                <c:pt idx="66">
                  <c:v>6408.5864376434765</c:v>
                </c:pt>
                <c:pt idx="67">
                  <c:v>6775.5979957464069</c:v>
                </c:pt>
                <c:pt idx="68">
                  <c:v>7170.841212164948</c:v>
                </c:pt>
                <c:pt idx="69">
                  <c:v>7566.0844285834883</c:v>
                </c:pt>
                <c:pt idx="70">
                  <c:v>7989.5593033176383</c:v>
                </c:pt>
                <c:pt idx="71">
                  <c:v>8384.8025197361785</c:v>
                </c:pt>
                <c:pt idx="72">
                  <c:v>8836.5090527859393</c:v>
                </c:pt>
                <c:pt idx="73">
                  <c:v>9259.9839275200902</c:v>
                </c:pt>
                <c:pt idx="74">
                  <c:v>9739.9221188854608</c:v>
                </c:pt>
                <c:pt idx="75">
                  <c:v>10163.39699361961</c:v>
                </c:pt>
                <c:pt idx="76">
                  <c:v>10558.640210038151</c:v>
                </c:pt>
                <c:pt idx="77">
                  <c:v>10982.115084772302</c:v>
                </c:pt>
                <c:pt idx="78">
                  <c:v>11349.126642875231</c:v>
                </c:pt>
                <c:pt idx="79">
                  <c:v>11716.138200978163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4C-4B57-BDE1-B0991ECA4E34}"/>
            </c:ext>
          </c:extLst>
        </c:ser>
        <c:ser>
          <c:idx val="2"/>
          <c:order val="2"/>
          <c:tx>
            <c:v>Curados Sanidad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EvolOf!$Q$3:$Q$70</c:f>
              <c:numCache>
                <c:formatCode>#,##0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25</c:v>
                </c:pt>
                <c:pt idx="18">
                  <c:v>140</c:v>
                </c:pt>
                <c:pt idx="19">
                  <c:v>188</c:v>
                </c:pt>
                <c:pt idx="20">
                  <c:v>201</c:v>
                </c:pt>
                <c:pt idx="21">
                  <c:v>200</c:v>
                </c:pt>
                <c:pt idx="22">
                  <c:v>544</c:v>
                </c:pt>
                <c:pt idx="23">
                  <c:v>556</c:v>
                </c:pt>
                <c:pt idx="24">
                  <c:v>575</c:v>
                </c:pt>
                <c:pt idx="25">
                  <c:v>1086</c:v>
                </c:pt>
                <c:pt idx="26">
                  <c:v>1160</c:v>
                </c:pt>
                <c:pt idx="27">
                  <c:v>1210</c:v>
                </c:pt>
                <c:pt idx="28">
                  <c:v>1542</c:v>
                </c:pt>
                <c:pt idx="29">
                  <c:v>2131</c:v>
                </c:pt>
                <c:pt idx="30">
                  <c:v>2672</c:v>
                </c:pt>
                <c:pt idx="31">
                  <c:v>3140</c:v>
                </c:pt>
                <c:pt idx="32">
                  <c:v>3697</c:v>
                </c:pt>
                <c:pt idx="33">
                  <c:v>5054</c:v>
                </c:pt>
                <c:pt idx="34">
                  <c:v>6326</c:v>
                </c:pt>
                <c:pt idx="35">
                  <c:v>8491</c:v>
                </c:pt>
                <c:pt idx="36">
                  <c:v>10896</c:v>
                </c:pt>
                <c:pt idx="37">
                  <c:v>13219</c:v>
                </c:pt>
                <c:pt idx="38">
                  <c:v>14823</c:v>
                </c:pt>
                <c:pt idx="39">
                  <c:v>16926</c:v>
                </c:pt>
                <c:pt idx="40">
                  <c:v>20023</c:v>
                </c:pt>
                <c:pt idx="41">
                  <c:v>23509</c:v>
                </c:pt>
                <c:pt idx="42">
                  <c:v>26540</c:v>
                </c:pt>
                <c:pt idx="43">
                  <c:v>30173</c:v>
                </c:pt>
                <c:pt idx="44">
                  <c:v>33701</c:v>
                </c:pt>
                <c:pt idx="45">
                  <c:v>35723</c:v>
                </c:pt>
                <c:pt idx="46">
                  <c:v>38620</c:v>
                </c:pt>
                <c:pt idx="47">
                  <c:v>43091</c:v>
                </c:pt>
                <c:pt idx="48">
                  <c:v>47116</c:v>
                </c:pt>
                <c:pt idx="49">
                  <c:v>50860</c:v>
                </c:pt>
                <c:pt idx="50">
                  <c:v>54118</c:v>
                </c:pt>
                <c:pt idx="51">
                  <c:v>57026</c:v>
                </c:pt>
                <c:pt idx="52">
                  <c:v>59165</c:v>
                </c:pt>
                <c:pt idx="53">
                  <c:v>61924</c:v>
                </c:pt>
                <c:pt idx="54">
                  <c:v>65682</c:v>
                </c:pt>
                <c:pt idx="55">
                  <c:v>69461</c:v>
                </c:pt>
                <c:pt idx="56">
                  <c:v>72952</c:v>
                </c:pt>
                <c:pt idx="57">
                  <c:v>74662</c:v>
                </c:pt>
                <c:pt idx="58">
                  <c:v>77357</c:v>
                </c:pt>
                <c:pt idx="59">
                  <c:v>80587</c:v>
                </c:pt>
                <c:pt idx="60">
                  <c:v>82514</c:v>
                </c:pt>
                <c:pt idx="61">
                  <c:v>85915</c:v>
                </c:pt>
                <c:pt idx="62">
                  <c:v>89250</c:v>
                </c:pt>
                <c:pt idx="63">
                  <c:v>92355</c:v>
                </c:pt>
                <c:pt idx="64">
                  <c:v>95708</c:v>
                </c:pt>
                <c:pt idx="65">
                  <c:v>98732</c:v>
                </c:pt>
                <c:pt idx="66">
                  <c:v>100875</c:v>
                </c:pt>
                <c:pt idx="67">
                  <c:v>102548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B4C-4B57-BDE1-B0991ECA4E34}"/>
            </c:ext>
          </c:extLst>
        </c:ser>
        <c:ser>
          <c:idx val="3"/>
          <c:order val="3"/>
          <c:tx>
            <c:v>Muertos Sanidad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EvolOf!$O$3:$O$70</c:f>
              <c:numCache>
                <c:formatCode>#,##0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</c:v>
                </c:pt>
                <c:pt idx="18">
                  <c:v>35</c:v>
                </c:pt>
                <c:pt idx="19">
                  <c:v>48</c:v>
                </c:pt>
                <c:pt idx="20">
                  <c:v>86</c:v>
                </c:pt>
                <c:pt idx="21">
                  <c:v>123</c:v>
                </c:pt>
                <c:pt idx="22">
                  <c:v>141</c:v>
                </c:pt>
                <c:pt idx="23">
                  <c:v>292</c:v>
                </c:pt>
                <c:pt idx="24">
                  <c:v>314</c:v>
                </c:pt>
                <c:pt idx="25">
                  <c:v>496</c:v>
                </c:pt>
                <c:pt idx="26">
                  <c:v>590</c:v>
                </c:pt>
                <c:pt idx="27">
                  <c:v>765</c:v>
                </c:pt>
                <c:pt idx="28">
                  <c:v>993</c:v>
                </c:pt>
                <c:pt idx="29">
                  <c:v>1326</c:v>
                </c:pt>
                <c:pt idx="30">
                  <c:v>1672</c:v>
                </c:pt>
                <c:pt idx="31">
                  <c:v>2136</c:v>
                </c:pt>
                <c:pt idx="32">
                  <c:v>2707</c:v>
                </c:pt>
                <c:pt idx="33">
                  <c:v>3303</c:v>
                </c:pt>
                <c:pt idx="34">
                  <c:v>3918</c:v>
                </c:pt>
                <c:pt idx="35">
                  <c:v>4663</c:v>
                </c:pt>
                <c:pt idx="36">
                  <c:v>5502</c:v>
                </c:pt>
                <c:pt idx="37">
                  <c:v>6217</c:v>
                </c:pt>
                <c:pt idx="38">
                  <c:v>6913</c:v>
                </c:pt>
                <c:pt idx="39">
                  <c:v>7733</c:v>
                </c:pt>
                <c:pt idx="40">
                  <c:v>8662</c:v>
                </c:pt>
                <c:pt idx="41">
                  <c:v>9539</c:v>
                </c:pt>
                <c:pt idx="42">
                  <c:v>10384</c:v>
                </c:pt>
                <c:pt idx="43">
                  <c:v>11164</c:v>
                </c:pt>
                <c:pt idx="44">
                  <c:v>11834</c:v>
                </c:pt>
                <c:pt idx="45">
                  <c:v>12462</c:v>
                </c:pt>
                <c:pt idx="46">
                  <c:v>13219</c:v>
                </c:pt>
                <c:pt idx="47">
                  <c:v>13976</c:v>
                </c:pt>
                <c:pt idx="48">
                  <c:v>14757</c:v>
                </c:pt>
                <c:pt idx="49">
                  <c:v>15399</c:v>
                </c:pt>
                <c:pt idx="50">
                  <c:v>15899</c:v>
                </c:pt>
                <c:pt idx="51">
                  <c:v>16505</c:v>
                </c:pt>
                <c:pt idx="52">
                  <c:v>17056</c:v>
                </c:pt>
                <c:pt idx="53">
                  <c:v>17591</c:v>
                </c:pt>
                <c:pt idx="54">
                  <c:v>18276</c:v>
                </c:pt>
                <c:pt idx="55">
                  <c:v>18893</c:v>
                </c:pt>
                <c:pt idx="56">
                  <c:v>19478</c:v>
                </c:pt>
                <c:pt idx="57">
                  <c:v>20043</c:v>
                </c:pt>
                <c:pt idx="58">
                  <c:v>20453</c:v>
                </c:pt>
                <c:pt idx="59">
                  <c:v>20852</c:v>
                </c:pt>
                <c:pt idx="60">
                  <c:v>21282</c:v>
                </c:pt>
                <c:pt idx="61">
                  <c:v>21717</c:v>
                </c:pt>
                <c:pt idx="62">
                  <c:v>22157</c:v>
                </c:pt>
                <c:pt idx="63">
                  <c:v>22524</c:v>
                </c:pt>
                <c:pt idx="64">
                  <c:v>22902</c:v>
                </c:pt>
                <c:pt idx="65">
                  <c:v>23190</c:v>
                </c:pt>
                <c:pt idx="66">
                  <c:v>23521</c:v>
                </c:pt>
                <c:pt idx="67">
                  <c:v>23822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B4C-4B57-BDE1-B0991ECA4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403480"/>
        <c:axId val="758403808"/>
      </c:scatterChart>
      <c:valAx>
        <c:axId val="758403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8403808"/>
        <c:crosses val="autoZero"/>
        <c:crossBetween val="midCat"/>
      </c:valAx>
      <c:valAx>
        <c:axId val="758403808"/>
        <c:scaling>
          <c:orientation val="minMax"/>
          <c:max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8403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Curados / Muertos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P50_30_25R1_15R2_15R1!$CQ$14:$CQ$121</c:f>
              <c:numCache>
                <c:formatCode>0.0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22</c:v>
                </c:pt>
                <c:pt idx="29">
                  <c:v>28</c:v>
                </c:pt>
                <c:pt idx="30">
                  <c:v>34</c:v>
                </c:pt>
                <c:pt idx="31">
                  <c:v>22</c:v>
                </c:pt>
                <c:pt idx="32">
                  <c:v>26.5</c:v>
                </c:pt>
                <c:pt idx="33">
                  <c:v>33</c:v>
                </c:pt>
                <c:pt idx="34">
                  <c:v>26.666666666666668</c:v>
                </c:pt>
                <c:pt idx="35">
                  <c:v>24.25</c:v>
                </c:pt>
                <c:pt idx="36">
                  <c:v>23.2</c:v>
                </c:pt>
                <c:pt idx="37">
                  <c:v>23.333333333333332</c:v>
                </c:pt>
                <c:pt idx="38">
                  <c:v>21</c:v>
                </c:pt>
                <c:pt idx="39">
                  <c:v>19.899999999999999</c:v>
                </c:pt>
                <c:pt idx="40">
                  <c:v>19.5</c:v>
                </c:pt>
                <c:pt idx="41">
                  <c:v>18.333333333333332</c:v>
                </c:pt>
                <c:pt idx="42">
                  <c:v>17.777777777777779</c:v>
                </c:pt>
                <c:pt idx="43">
                  <c:v>17.61904761904762</c:v>
                </c:pt>
                <c:pt idx="44">
                  <c:v>17.875</c:v>
                </c:pt>
                <c:pt idx="45">
                  <c:v>17.535714285714285</c:v>
                </c:pt>
                <c:pt idx="46">
                  <c:v>17.5625</c:v>
                </c:pt>
                <c:pt idx="47">
                  <c:v>17.694444444444443</c:v>
                </c:pt>
                <c:pt idx="48">
                  <c:v>17.609756097560975</c:v>
                </c:pt>
                <c:pt idx="49">
                  <c:v>17.340425531914892</c:v>
                </c:pt>
                <c:pt idx="50">
                  <c:v>17.673076923076923</c:v>
                </c:pt>
                <c:pt idx="51">
                  <c:v>17.116666666666667</c:v>
                </c:pt>
                <c:pt idx="52">
                  <c:v>16.75</c:v>
                </c:pt>
                <c:pt idx="53">
                  <c:v>16.618421052631579</c:v>
                </c:pt>
                <c:pt idx="54">
                  <c:v>16.399999999999999</c:v>
                </c:pt>
                <c:pt idx="55">
                  <c:v>16.351063829787233</c:v>
                </c:pt>
                <c:pt idx="56">
                  <c:v>16.153846153846153</c:v>
                </c:pt>
                <c:pt idx="57">
                  <c:v>15.956521739130435</c:v>
                </c:pt>
                <c:pt idx="58">
                  <c:v>15.833333333333334</c:v>
                </c:pt>
                <c:pt idx="59">
                  <c:v>15.688405797101449</c:v>
                </c:pt>
                <c:pt idx="60">
                  <c:v>15.613333333333333</c:v>
                </c:pt>
                <c:pt idx="61">
                  <c:v>15.51552795031056</c:v>
                </c:pt>
                <c:pt idx="62">
                  <c:v>15.287356321839081</c:v>
                </c:pt>
                <c:pt idx="63">
                  <c:v>15.308108108108108</c:v>
                </c:pt>
                <c:pt idx="64">
                  <c:v>15.125628140703517</c:v>
                </c:pt>
                <c:pt idx="65">
                  <c:v>14.943661971830986</c:v>
                </c:pt>
                <c:pt idx="66">
                  <c:v>14.823788546255507</c:v>
                </c:pt>
                <c:pt idx="67">
                  <c:v>14.8</c:v>
                </c:pt>
                <c:pt idx="68">
                  <c:v>14.700787401574804</c:v>
                </c:pt>
                <c:pt idx="69">
                  <c:v>14.630597014925373</c:v>
                </c:pt>
                <c:pt idx="70">
                  <c:v>14.53356890459364</c:v>
                </c:pt>
                <c:pt idx="71">
                  <c:v>14.494949494949495</c:v>
                </c:pt>
                <c:pt idx="72">
                  <c:v>14.345047923322683</c:v>
                </c:pt>
                <c:pt idx="73">
                  <c:v>14.246951219512194</c:v>
                </c:pt>
                <c:pt idx="74">
                  <c:v>14.055072463768116</c:v>
                </c:pt>
                <c:pt idx="75">
                  <c:v>13.941666666666666</c:v>
                </c:pt>
                <c:pt idx="76">
                  <c:v>13.866310160427808</c:v>
                </c:pt>
                <c:pt idx="77">
                  <c:v>13.74293059125964</c:v>
                </c:pt>
                <c:pt idx="78">
                  <c:v>13.67412935323383</c:v>
                </c:pt>
                <c:pt idx="79">
                  <c:v>13.592771084337349</c:v>
                </c:pt>
                <c:pt idx="80">
                  <c:v>13.5</c:v>
                </c:pt>
                <c:pt idx="81">
                  <c:v>13.380952380952381</c:v>
                </c:pt>
                <c:pt idx="82">
                  <c:v>13.286975717439294</c:v>
                </c:pt>
                <c:pt idx="83">
                  <c:v>13.235421166306695</c:v>
                </c:pt>
                <c:pt idx="84">
                  <c:v>13.173361522198732</c:v>
                </c:pt>
                <c:pt idx="85">
                  <c:v>13.066115702479339</c:v>
                </c:pt>
                <c:pt idx="86">
                  <c:v>13.004065040650406</c:v>
                </c:pt>
                <c:pt idx="87">
                  <c:v>12.933999999999999</c:v>
                </c:pt>
                <c:pt idx="88">
                  <c:v>12.889546351084812</c:v>
                </c:pt>
                <c:pt idx="89">
                  <c:v>12.830739299610896</c:v>
                </c:pt>
                <c:pt idx="90">
                  <c:v>12.777351247600768</c:v>
                </c:pt>
                <c:pt idx="91">
                  <c:v>12.743833017077799</c:v>
                </c:pt>
                <c:pt idx="92">
                  <c:v>12.701688555347092</c:v>
                </c:pt>
                <c:pt idx="93">
                  <c:v>12.682156133828997</c:v>
                </c:pt>
                <c:pt idx="94">
                  <c:v>12.634191176470589</c:v>
                </c:pt>
                <c:pt idx="95">
                  <c:v>12.610200364298725</c:v>
                </c:pt>
                <c:pt idx="96">
                  <c:v>12.558558558558559</c:v>
                </c:pt>
                <c:pt idx="97">
                  <c:v>12.530357142857143</c:v>
                </c:pt>
                <c:pt idx="98">
                  <c:v>12.502654867256638</c:v>
                </c:pt>
                <c:pt idx="99">
                  <c:v>12.475438596491228</c:v>
                </c:pt>
                <c:pt idx="100">
                  <c:v>12.445217391304348</c:v>
                </c:pt>
                <c:pt idx="101">
                  <c:v>12.439655172413794</c:v>
                </c:pt>
                <c:pt idx="102">
                  <c:v>12.425641025641026</c:v>
                </c:pt>
                <c:pt idx="103">
                  <c:v>12.429541595925297</c:v>
                </c:pt>
                <c:pt idx="104">
                  <c:v>12.419191919191919</c:v>
                </c:pt>
                <c:pt idx="105">
                  <c:v>12.42809364548495</c:v>
                </c:pt>
                <c:pt idx="106">
                  <c:v>12.419568822553897</c:v>
                </c:pt>
                <c:pt idx="107">
                  <c:v>12.436573311367381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0-46EF-A583-5D84D54E4C37}"/>
            </c:ext>
          </c:extLst>
        </c:ser>
        <c:ser>
          <c:idx val="1"/>
          <c:order val="1"/>
          <c:tx>
            <c:v>Sanidad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P50_30_25R1_15R2_15R1!$BJ$14:$BJ$103</c:f>
              <c:numCache>
                <c:formatCode>General</c:formatCode>
                <c:ptCount val="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</c:numCache>
            </c:numRef>
          </c:xVal>
          <c:yVal>
            <c:numRef>
              <c:f>EvolOf!$U$3:$U$80</c:f>
              <c:numCache>
                <c:formatCode>#,##0.0</c:formatCode>
                <c:ptCount val="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0.8928571428571429</c:v>
                </c:pt>
                <c:pt idx="18">
                  <c:v>4</c:v>
                </c:pt>
                <c:pt idx="19">
                  <c:v>3.9166666666666665</c:v>
                </c:pt>
                <c:pt idx="20">
                  <c:v>2.3372093023255816</c:v>
                </c:pt>
                <c:pt idx="21">
                  <c:v>1.6260162601626016</c:v>
                </c:pt>
                <c:pt idx="22">
                  <c:v>3.8581560283687941</c:v>
                </c:pt>
                <c:pt idx="23">
                  <c:v>1.904109589041096</c:v>
                </c:pt>
                <c:pt idx="24">
                  <c:v>1.8312101910828025</c:v>
                </c:pt>
                <c:pt idx="25">
                  <c:v>2.189516129032258</c:v>
                </c:pt>
                <c:pt idx="26">
                  <c:v>1.9661016949152543</c:v>
                </c:pt>
                <c:pt idx="27">
                  <c:v>1.5816993464052287</c:v>
                </c:pt>
                <c:pt idx="28">
                  <c:v>1.552870090634441</c:v>
                </c:pt>
                <c:pt idx="29">
                  <c:v>1.6070889894419307</c:v>
                </c:pt>
                <c:pt idx="30">
                  <c:v>1.5980861244019138</c:v>
                </c:pt>
                <c:pt idx="31">
                  <c:v>1.4700374531835205</c:v>
                </c:pt>
                <c:pt idx="32">
                  <c:v>1.365718507572959</c:v>
                </c:pt>
                <c:pt idx="33">
                  <c:v>1.5301241295791705</c:v>
                </c:pt>
                <c:pt idx="34">
                  <c:v>1.6145992853496682</c:v>
                </c:pt>
                <c:pt idx="35">
                  <c:v>1.8209307312888698</c:v>
                </c:pt>
                <c:pt idx="36">
                  <c:v>1.9803707742639041</c:v>
                </c:pt>
                <c:pt idx="37">
                  <c:v>2.1262666881132377</c:v>
                </c:pt>
                <c:pt idx="38">
                  <c:v>2.1442210328366844</c:v>
                </c:pt>
                <c:pt idx="39">
                  <c:v>2.1888012414328202</c:v>
                </c:pt>
                <c:pt idx="40">
                  <c:v>2.3115908566151004</c:v>
                </c:pt>
                <c:pt idx="41">
                  <c:v>2.4645141000104833</c:v>
                </c:pt>
                <c:pt idx="42">
                  <c:v>2.555855161787365</c:v>
                </c:pt>
                <c:pt idx="43">
                  <c:v>2.7027051236116089</c:v>
                </c:pt>
                <c:pt idx="44">
                  <c:v>2.8478113909075544</c:v>
                </c:pt>
                <c:pt idx="45">
                  <c:v>2.8665543251484511</c:v>
                </c:pt>
                <c:pt idx="46">
                  <c:v>2.9215523110674031</c:v>
                </c:pt>
                <c:pt idx="47">
                  <c:v>3.0832140812821982</c:v>
                </c:pt>
                <c:pt idx="48">
                  <c:v>3.1927898624381648</c:v>
                </c:pt>
                <c:pt idx="49">
                  <c:v>3.3028118709007077</c:v>
                </c:pt>
                <c:pt idx="50">
                  <c:v>3.4038618781055412</c:v>
                </c:pt>
                <c:pt idx="51">
                  <c:v>3.4550742199333535</c:v>
                </c:pt>
                <c:pt idx="52">
                  <c:v>3.4688672607879925</c:v>
                </c:pt>
                <c:pt idx="53">
                  <c:v>3.5202091978852823</c:v>
                </c:pt>
                <c:pt idx="54">
                  <c:v>3.5938936309914644</c:v>
                </c:pt>
                <c:pt idx="55">
                  <c:v>3.676546869210819</c:v>
                </c:pt>
                <c:pt idx="56">
                  <c:v>3.7453537324160591</c:v>
                </c:pt>
                <c:pt idx="57">
                  <c:v>3.7250910542333981</c:v>
                </c:pt>
                <c:pt idx="58">
                  <c:v>3.782183542756564</c:v>
                </c:pt>
                <c:pt idx="59">
                  <c:v>3.8647132169576062</c:v>
                </c:pt>
                <c:pt idx="60">
                  <c:v>3.8771731980077062</c:v>
                </c:pt>
                <c:pt idx="61">
                  <c:v>3.9561173274393333</c:v>
                </c:pt>
                <c:pt idx="62">
                  <c:v>4.0280723924719046</c:v>
                </c:pt>
                <c:pt idx="63">
                  <c:v>4.100293020777837</c:v>
                </c:pt>
                <c:pt idx="64">
                  <c:v>4.1790236660553663</c:v>
                </c:pt>
                <c:pt idx="65">
                  <c:v>4.2575247951703323</c:v>
                </c:pt>
                <c:pt idx="66">
                  <c:v>4.2887207176565623</c:v>
                </c:pt>
                <c:pt idx="67">
                  <c:v>4.3047603055998653</c:v>
                </c:pt>
                <c:pt idx="68">
                  <c:v>4.4880329557157568</c:v>
                </c:pt>
                <c:pt idx="69">
                  <c:v>4.5654565456545653</c:v>
                </c:pt>
                <c:pt idx="70">
                  <c:v>4.619642281662907</c:v>
                </c:pt>
                <c:pt idx="71">
                  <c:v>4.6712350597609564</c:v>
                </c:pt>
                <c:pt idx="72">
                  <c:v>4.7063806206459784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0-46EF-A583-5D84D54E4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3744"/>
        <c:axId val="673877352"/>
      </c:scatterChart>
      <c:valAx>
        <c:axId val="673873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877352"/>
        <c:crosses val="autoZero"/>
        <c:crossBetween val="midCat"/>
      </c:valAx>
      <c:valAx>
        <c:axId val="673877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873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 / Casos-n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P50_30_25R1_15R2_15R1!$CT$14:$CT$121</c:f>
              <c:numCache>
                <c:formatCode>0.00%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2.2999999999999998</c:v>
                </c:pt>
                <c:pt idx="26">
                  <c:v>2.9</c:v>
                </c:pt>
                <c:pt idx="27">
                  <c:v>2.5714285714285716</c:v>
                </c:pt>
                <c:pt idx="28">
                  <c:v>2.2999999999999998</c:v>
                </c:pt>
                <c:pt idx="29">
                  <c:v>2.3333333333333335</c:v>
                </c:pt>
                <c:pt idx="30">
                  <c:v>1.9166666666666667</c:v>
                </c:pt>
                <c:pt idx="31">
                  <c:v>1.7307692307692308</c:v>
                </c:pt>
                <c:pt idx="32">
                  <c:v>1.5970149253731343</c:v>
                </c:pt>
                <c:pt idx="33">
                  <c:v>1.5116279069767442</c:v>
                </c:pt>
                <c:pt idx="34">
                  <c:v>1.4017857142857142</c:v>
                </c:pt>
                <c:pt idx="35">
                  <c:v>1.3333333333333333</c:v>
                </c:pt>
                <c:pt idx="36">
                  <c:v>1.247191011235955</c:v>
                </c:pt>
                <c:pt idx="37">
                  <c:v>1.1973094170403586</c:v>
                </c:pt>
                <c:pt idx="38">
                  <c:v>1.1532846715328466</c:v>
                </c:pt>
                <c:pt idx="39">
                  <c:v>1.1299093655589123</c:v>
                </c:pt>
                <c:pt idx="40">
                  <c:v>1.1282051282051282</c:v>
                </c:pt>
                <c:pt idx="41">
                  <c:v>1.1241830065359477</c:v>
                </c:pt>
                <c:pt idx="42">
                  <c:v>1.1150278293135436</c:v>
                </c:pt>
                <c:pt idx="43">
                  <c:v>1.1118210862619808</c:v>
                </c:pt>
                <c:pt idx="44">
                  <c:v>1.1025991792065664</c:v>
                </c:pt>
                <c:pt idx="45">
                  <c:v>1.0857814336075207</c:v>
                </c:pt>
                <c:pt idx="46">
                  <c:v>1.0646464646464646</c:v>
                </c:pt>
                <c:pt idx="47">
                  <c:v>1.0355902777777777</c:v>
                </c:pt>
                <c:pt idx="48">
                  <c:v>1.0067114093959733</c:v>
                </c:pt>
                <c:pt idx="49">
                  <c:v>0.97437540038436898</c:v>
                </c:pt>
                <c:pt idx="50">
                  <c:v>0.94059405940594054</c:v>
                </c:pt>
                <c:pt idx="51">
                  <c:v>0.91017110266159695</c:v>
                </c:pt>
                <c:pt idx="52">
                  <c:v>0.87870065789473684</c:v>
                </c:pt>
                <c:pt idx="53">
                  <c:v>0.8486254908961085</c:v>
                </c:pt>
                <c:pt idx="54">
                  <c:v>0.86629434954007889</c:v>
                </c:pt>
                <c:pt idx="55">
                  <c:v>0.88004822182037368</c:v>
                </c:pt>
                <c:pt idx="56">
                  <c:v>0.88904261206419477</c:v>
                </c:pt>
                <c:pt idx="57">
                  <c:v>0.89540492510789538</c:v>
                </c:pt>
                <c:pt idx="58">
                  <c:v>0.90292397660818713</c:v>
                </c:pt>
                <c:pt idx="59">
                  <c:v>0.90875754961173427</c:v>
                </c:pt>
                <c:pt idx="60">
                  <c:v>0.91294820717131475</c:v>
                </c:pt>
                <c:pt idx="61">
                  <c:v>0.90677496769429577</c:v>
                </c:pt>
                <c:pt idx="62">
                  <c:v>0.90198766278272791</c:v>
                </c:pt>
                <c:pt idx="63">
                  <c:v>0.89628803568583715</c:v>
                </c:pt>
                <c:pt idx="64">
                  <c:v>0.89227340267459143</c:v>
                </c:pt>
                <c:pt idx="65">
                  <c:v>0.8893065998329156</c:v>
                </c:pt>
                <c:pt idx="66">
                  <c:v>0.88744928674257295</c:v>
                </c:pt>
                <c:pt idx="67">
                  <c:v>0.88673418972332019</c:v>
                </c:pt>
                <c:pt idx="68">
                  <c:v>0.88617220402433317</c:v>
                </c:pt>
                <c:pt idx="69">
                  <c:v>0.88785046728971961</c:v>
                </c:pt>
                <c:pt idx="70">
                  <c:v>0.89128586609989369</c:v>
                </c:pt>
                <c:pt idx="71">
                  <c:v>0.89578239608801957</c:v>
                </c:pt>
                <c:pt idx="72">
                  <c:v>0.90004899559039686</c:v>
                </c:pt>
                <c:pt idx="73">
                  <c:v>0.90440620272314676</c:v>
                </c:pt>
                <c:pt idx="74">
                  <c:v>0.90849194729136162</c:v>
                </c:pt>
                <c:pt idx="75">
                  <c:v>0.91222153190734001</c:v>
                </c:pt>
                <c:pt idx="76">
                  <c:v>0.91602658151376548</c:v>
                </c:pt>
                <c:pt idx="77">
                  <c:v>0.91956247370635258</c:v>
                </c:pt>
                <c:pt idx="78">
                  <c:v>0.92329195099893113</c:v>
                </c:pt>
                <c:pt idx="79">
                  <c:v>0.93357664233576643</c:v>
                </c:pt>
                <c:pt idx="80">
                  <c:v>0.943362973644156</c:v>
                </c:pt>
                <c:pt idx="81">
                  <c:v>0.95162311955661127</c:v>
                </c:pt>
                <c:pt idx="82">
                  <c:v>0.95904142845955043</c:v>
                </c:pt>
                <c:pt idx="83">
                  <c:v>0.9649000464900046</c:v>
                </c:pt>
                <c:pt idx="84">
                  <c:v>0.97030158851968384</c:v>
                </c:pt>
                <c:pt idx="85">
                  <c:v>0.97497147204260171</c:v>
                </c:pt>
                <c:pt idx="86">
                  <c:v>0.97713725194295631</c:v>
                </c:pt>
                <c:pt idx="87">
                  <c:v>0.9791807084550288</c:v>
                </c:pt>
                <c:pt idx="88">
                  <c:v>0.98111524163568775</c:v>
                </c:pt>
                <c:pt idx="89">
                  <c:v>0.98301329394387005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0E-4442-BD4D-93F02A414849}"/>
            </c:ext>
          </c:extLst>
        </c:ser>
        <c:ser>
          <c:idx val="1"/>
          <c:order val="1"/>
          <c:tx>
            <c:v>Sanidad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P50_30_25R1_15R2_15R1!$BJ$14:$BJ$103</c:f>
              <c:numCache>
                <c:formatCode>General</c:formatCode>
                <c:ptCount val="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</c:numCache>
            </c:numRef>
          </c:xVal>
          <c:yVal>
            <c:numRef>
              <c:f>EvolOf!$X$3:$X$80</c:f>
              <c:numCache>
                <c:formatCode>0.0%</c:formatCode>
                <c:ptCount val="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1.2325581395348837</c:v>
                </c:pt>
                <c:pt idx="18">
                  <c:v>2.6923076923076925</c:v>
                </c:pt>
                <c:pt idx="19">
                  <c:v>2.0884955752212391</c:v>
                </c:pt>
                <c:pt idx="20">
                  <c:v>1.9391891891891893</c:v>
                </c:pt>
                <c:pt idx="21">
                  <c:v>1.6649484536082475</c:v>
                </c:pt>
                <c:pt idx="22">
                  <c:v>2.8781512605042017</c:v>
                </c:pt>
                <c:pt idx="23">
                  <c:v>2.3296703296703298</c:v>
                </c:pt>
                <c:pt idx="24">
                  <c:v>2.3031088082901556</c:v>
                </c:pt>
                <c:pt idx="25">
                  <c:v>3.0076045627376424</c:v>
                </c:pt>
                <c:pt idx="26">
                  <c:v>1.7676767676767677</c:v>
                </c:pt>
                <c:pt idx="27">
                  <c:v>1.2627877237851663</c:v>
                </c:pt>
                <c:pt idx="28">
                  <c:v>1.2164107485604607</c:v>
                </c:pt>
                <c:pt idx="29">
                  <c:v>1.2041100661790316</c:v>
                </c:pt>
                <c:pt idx="30">
                  <c:v>1.0434782608695652</c:v>
                </c:pt>
                <c:pt idx="31">
                  <c:v>0.89529950789071777</c:v>
                </c:pt>
                <c:pt idx="32">
                  <c:v>0.8289967637540453</c:v>
                </c:pt>
                <c:pt idx="33">
                  <c:v>0.90219151462809022</c:v>
                </c:pt>
                <c:pt idx="34">
                  <c:v>0.91480621539560636</c:v>
                </c:pt>
                <c:pt idx="35">
                  <c:v>0.95902595508894717</c:v>
                </c:pt>
                <c:pt idx="36">
                  <c:v>0.95631888960167954</c:v>
                </c:pt>
                <c:pt idx="37">
                  <c:v>0.97277277277277274</c:v>
                </c:pt>
                <c:pt idx="38">
                  <c:v>0.87202118270079432</c:v>
                </c:pt>
                <c:pt idx="39">
                  <c:v>0.85283945493532543</c:v>
                </c:pt>
                <c:pt idx="40">
                  <c:v>0.87159308437908301</c:v>
                </c:pt>
                <c:pt idx="41">
                  <c:v>0.83300985556927887</c:v>
                </c:pt>
                <c:pt idx="42">
                  <c:v>0.77555135475740389</c:v>
                </c:pt>
                <c:pt idx="43">
                  <c:v>0.73569089485299355</c:v>
                </c:pt>
                <c:pt idx="44">
                  <c:v>0.71082907944238904</c:v>
                </c:pt>
                <c:pt idx="45">
                  <c:v>0.66693887720075296</c:v>
                </c:pt>
                <c:pt idx="46">
                  <c:v>0.65788872531600584</c:v>
                </c:pt>
                <c:pt idx="47">
                  <c:v>0.67025674755114983</c:v>
                </c:pt>
                <c:pt idx="48">
                  <c:v>0.65707701457032408</c:v>
                </c:pt>
                <c:pt idx="49">
                  <c:v>0.64873306179995305</c:v>
                </c:pt>
                <c:pt idx="50">
                  <c:v>0.63514396124748274</c:v>
                </c:pt>
                <c:pt idx="51">
                  <c:v>0.6246792965763317</c:v>
                </c:pt>
                <c:pt idx="52">
                  <c:v>0.61105855566957412</c:v>
                </c:pt>
                <c:pt idx="53">
                  <c:v>0.60810345750579309</c:v>
                </c:pt>
                <c:pt idx="54">
                  <c:v>0.62176373007879615</c:v>
                </c:pt>
                <c:pt idx="55">
                  <c:v>0.62880933741370726</c:v>
                </c:pt>
                <c:pt idx="56">
                  <c:v>0.63010430158838371</c:v>
                </c:pt>
                <c:pt idx="57">
                  <c:v>0.62123637222360706</c:v>
                </c:pt>
                <c:pt idx="58">
                  <c:v>0.62290634433391501</c:v>
                </c:pt>
                <c:pt idx="59">
                  <c:v>0.62673924325927388</c:v>
                </c:pt>
                <c:pt idx="60">
                  <c:v>0.62520554876249101</c:v>
                </c:pt>
                <c:pt idx="61">
                  <c:v>0.63535689830228326</c:v>
                </c:pt>
                <c:pt idx="62">
                  <c:v>0.64564305252909271</c:v>
                </c:pt>
                <c:pt idx="63">
                  <c:v>0.64733692467204618</c:v>
                </c:pt>
                <c:pt idx="64">
                  <c:v>0.65348422073342738</c:v>
                </c:pt>
                <c:pt idx="65">
                  <c:v>0.65583311816851708</c:v>
                </c:pt>
                <c:pt idx="66">
                  <c:v>0.65468822365374091</c:v>
                </c:pt>
                <c:pt idx="67">
                  <c:v>0.67012058670682684</c:v>
                </c:pt>
                <c:pt idx="68">
                  <c:v>0.69690264329394291</c:v>
                </c:pt>
                <c:pt idx="69">
                  <c:v>0.70222347890908154</c:v>
                </c:pt>
                <c:pt idx="70">
                  <c:v>0.70762191719674139</c:v>
                </c:pt>
                <c:pt idx="71">
                  <c:v>0.71105028122720959</c:v>
                </c:pt>
                <c:pt idx="72">
                  <c:v>0.71031380412985745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0E-4442-BD4D-93F02A414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918512"/>
        <c:axId val="726922120"/>
      </c:scatterChart>
      <c:valAx>
        <c:axId val="726918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22120"/>
        <c:crosses val="autoZero"/>
        <c:crossBetween val="midCat"/>
      </c:valAx>
      <c:valAx>
        <c:axId val="726922120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18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Población visible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P50_30_25R1_15R2_15R1!$AV$14:$AV$330</c:f>
              <c:numCache>
                <c:formatCode>0.000%</c:formatCode>
                <c:ptCount val="317"/>
                <c:pt idx="0">
                  <c:v>4.0000000000000003E-5</c:v>
                </c:pt>
                <c:pt idx="1">
                  <c:v>4.0000000000000003E-5</c:v>
                </c:pt>
                <c:pt idx="2">
                  <c:v>4.0000000000000003E-5</c:v>
                </c:pt>
                <c:pt idx="3">
                  <c:v>8.0000000000000007E-5</c:v>
                </c:pt>
                <c:pt idx="4">
                  <c:v>1.3999999999999999E-4</c:v>
                </c:pt>
                <c:pt idx="5">
                  <c:v>2.0000000000000001E-4</c:v>
                </c:pt>
                <c:pt idx="6">
                  <c:v>3.8000000000000002E-4</c:v>
                </c:pt>
                <c:pt idx="7">
                  <c:v>5.5999999999999995E-4</c:v>
                </c:pt>
                <c:pt idx="8">
                  <c:v>7.3999999999999999E-4</c:v>
                </c:pt>
                <c:pt idx="9">
                  <c:v>9.2000000000000003E-4</c:v>
                </c:pt>
                <c:pt idx="10">
                  <c:v>1.16E-3</c:v>
                </c:pt>
                <c:pt idx="11">
                  <c:v>1.4400000000000001E-3</c:v>
                </c:pt>
                <c:pt idx="12">
                  <c:v>1.7799999999999999E-3</c:v>
                </c:pt>
                <c:pt idx="13">
                  <c:v>2.2000000000000001E-3</c:v>
                </c:pt>
                <c:pt idx="14">
                  <c:v>2.7000000000000001E-3</c:v>
                </c:pt>
                <c:pt idx="15">
                  <c:v>3.3E-3</c:v>
                </c:pt>
                <c:pt idx="16">
                  <c:v>3.98E-3</c:v>
                </c:pt>
                <c:pt idx="17">
                  <c:v>4.8599999999999997E-3</c:v>
                </c:pt>
                <c:pt idx="18">
                  <c:v>5.8999999999999999E-3</c:v>
                </c:pt>
                <c:pt idx="19">
                  <c:v>7.0600000000000003E-3</c:v>
                </c:pt>
                <c:pt idx="20">
                  <c:v>8.4600000000000005E-3</c:v>
                </c:pt>
                <c:pt idx="21">
                  <c:v>1.0019999999999999E-2</c:v>
                </c:pt>
                <c:pt idx="22">
                  <c:v>1.174E-2</c:v>
                </c:pt>
                <c:pt idx="23">
                  <c:v>1.372E-2</c:v>
                </c:pt>
                <c:pt idx="24">
                  <c:v>1.6E-2</c:v>
                </c:pt>
                <c:pt idx="25">
                  <c:v>1.8540000000000001E-2</c:v>
                </c:pt>
                <c:pt idx="26">
                  <c:v>2.1479999999999999E-2</c:v>
                </c:pt>
                <c:pt idx="27">
                  <c:v>2.462E-2</c:v>
                </c:pt>
                <c:pt idx="28">
                  <c:v>2.81E-2</c:v>
                </c:pt>
                <c:pt idx="29">
                  <c:v>3.1899999999999998E-2</c:v>
                </c:pt>
                <c:pt idx="30">
                  <c:v>3.4500000000000003E-2</c:v>
                </c:pt>
                <c:pt idx="31">
                  <c:v>3.73E-2</c:v>
                </c:pt>
                <c:pt idx="32">
                  <c:v>4.0340000000000001E-2</c:v>
                </c:pt>
                <c:pt idx="33">
                  <c:v>4.3720000000000002E-2</c:v>
                </c:pt>
                <c:pt idx="34">
                  <c:v>4.6960000000000002E-2</c:v>
                </c:pt>
                <c:pt idx="35">
                  <c:v>5.0540000000000002E-2</c:v>
                </c:pt>
                <c:pt idx="36">
                  <c:v>5.4219999999999997E-2</c:v>
                </c:pt>
                <c:pt idx="37">
                  <c:v>5.806E-2</c:v>
                </c:pt>
                <c:pt idx="38">
                  <c:v>6.2039999999999998E-2</c:v>
                </c:pt>
                <c:pt idx="39">
                  <c:v>6.6320000000000004E-2</c:v>
                </c:pt>
                <c:pt idx="40">
                  <c:v>7.0699999999999999E-2</c:v>
                </c:pt>
                <c:pt idx="41">
                  <c:v>7.5039999999999996E-2</c:v>
                </c:pt>
                <c:pt idx="42">
                  <c:v>7.9579999999999998E-2</c:v>
                </c:pt>
                <c:pt idx="43">
                  <c:v>8.4099999999999994E-2</c:v>
                </c:pt>
                <c:pt idx="44">
                  <c:v>8.8719999999999993E-2</c:v>
                </c:pt>
                <c:pt idx="45">
                  <c:v>9.3160000000000007E-2</c:v>
                </c:pt>
                <c:pt idx="46">
                  <c:v>9.7659999999999997E-2</c:v>
                </c:pt>
                <c:pt idx="47">
                  <c:v>0.10196</c:v>
                </c:pt>
                <c:pt idx="48">
                  <c:v>0.10612000000000001</c:v>
                </c:pt>
                <c:pt idx="49">
                  <c:v>0.11014</c:v>
                </c:pt>
                <c:pt idx="50">
                  <c:v>0.114</c:v>
                </c:pt>
                <c:pt idx="51">
                  <c:v>0.11778</c:v>
                </c:pt>
                <c:pt idx="52">
                  <c:v>0.12144000000000001</c:v>
                </c:pt>
                <c:pt idx="53">
                  <c:v>0.12486</c:v>
                </c:pt>
                <c:pt idx="54">
                  <c:v>0.12809999999999999</c:v>
                </c:pt>
                <c:pt idx="55">
                  <c:v>0.13009999999999999</c:v>
                </c:pt>
                <c:pt idx="56">
                  <c:v>0.13200000000000001</c:v>
                </c:pt>
                <c:pt idx="57">
                  <c:v>0.13381999999999999</c:v>
                </c:pt>
                <c:pt idx="58">
                  <c:v>0.13552</c:v>
                </c:pt>
                <c:pt idx="59">
                  <c:v>0.13722000000000001</c:v>
                </c:pt>
                <c:pt idx="60">
                  <c:v>0.13875999999999999</c:v>
                </c:pt>
                <c:pt idx="61">
                  <c:v>0.14016000000000001</c:v>
                </c:pt>
                <c:pt idx="62">
                  <c:v>0.14152000000000001</c:v>
                </c:pt>
                <c:pt idx="63">
                  <c:v>0.14276</c:v>
                </c:pt>
                <c:pt idx="64">
                  <c:v>0.14394000000000001</c:v>
                </c:pt>
                <c:pt idx="65">
                  <c:v>0.14507999999999999</c:v>
                </c:pt>
                <c:pt idx="66">
                  <c:v>0.14612</c:v>
                </c:pt>
                <c:pt idx="67">
                  <c:v>0.14710000000000001</c:v>
                </c:pt>
                <c:pt idx="68">
                  <c:v>0.14806</c:v>
                </c:pt>
                <c:pt idx="69">
                  <c:v>0.14893999999999999</c:v>
                </c:pt>
                <c:pt idx="70">
                  <c:v>0.15051999999999999</c:v>
                </c:pt>
                <c:pt idx="71">
                  <c:v>0.15187999999999999</c:v>
                </c:pt>
                <c:pt idx="72">
                  <c:v>0.15304000000000001</c:v>
                </c:pt>
                <c:pt idx="73">
                  <c:v>0.15422</c:v>
                </c:pt>
                <c:pt idx="74">
                  <c:v>0.15528</c:v>
                </c:pt>
                <c:pt idx="75">
                  <c:v>0.15628</c:v>
                </c:pt>
                <c:pt idx="76">
                  <c:v>0.15717999999999999</c:v>
                </c:pt>
                <c:pt idx="77">
                  <c:v>0.15801999999999999</c:v>
                </c:pt>
                <c:pt idx="78">
                  <c:v>0.15876000000000001</c:v>
                </c:pt>
                <c:pt idx="79">
                  <c:v>0.15945999999999999</c:v>
                </c:pt>
                <c:pt idx="80">
                  <c:v>0.16009999999999999</c:v>
                </c:pt>
                <c:pt idx="81">
                  <c:v>0.16067999999999999</c:v>
                </c:pt>
                <c:pt idx="82">
                  <c:v>0.16125999999999999</c:v>
                </c:pt>
                <c:pt idx="83">
                  <c:v>0.16175999999999999</c:v>
                </c:pt>
                <c:pt idx="84">
                  <c:v>0.16222</c:v>
                </c:pt>
                <c:pt idx="85">
                  <c:v>0.16416</c:v>
                </c:pt>
                <c:pt idx="86">
                  <c:v>0.16582</c:v>
                </c:pt>
                <c:pt idx="87">
                  <c:v>0.16733999999999999</c:v>
                </c:pt>
                <c:pt idx="88">
                  <c:v>0.16975999999999999</c:v>
                </c:pt>
                <c:pt idx="89">
                  <c:v>0.17263999999999999</c:v>
                </c:pt>
                <c:pt idx="90">
                  <c:v>0.17582</c:v>
                </c:pt>
                <c:pt idx="91">
                  <c:v>0.17957999999999999</c:v>
                </c:pt>
                <c:pt idx="92">
                  <c:v>0.18376000000000001</c:v>
                </c:pt>
                <c:pt idx="93">
                  <c:v>0.18806</c:v>
                </c:pt>
                <c:pt idx="94">
                  <c:v>0.19228000000000001</c:v>
                </c:pt>
                <c:pt idx="95">
                  <c:v>0.19633999999999999</c:v>
                </c:pt>
                <c:pt idx="96">
                  <c:v>0.20018</c:v>
                </c:pt>
                <c:pt idx="97">
                  <c:v>0.20362</c:v>
                </c:pt>
                <c:pt idx="98">
                  <c:v>0.20671999999999999</c:v>
                </c:pt>
                <c:pt idx="99">
                  <c:v>0.20962</c:v>
                </c:pt>
                <c:pt idx="100">
                  <c:v>0.21218000000000001</c:v>
                </c:pt>
                <c:pt idx="101">
                  <c:v>0.21456</c:v>
                </c:pt>
                <c:pt idx="102">
                  <c:v>0.21678</c:v>
                </c:pt>
                <c:pt idx="103">
                  <c:v>0.21884000000000001</c:v>
                </c:pt>
                <c:pt idx="104">
                  <c:v>0.22076000000000001</c:v>
                </c:pt>
                <c:pt idx="105">
                  <c:v>0.22266</c:v>
                </c:pt>
                <c:pt idx="106">
                  <c:v>0.22450000000000001</c:v>
                </c:pt>
                <c:pt idx="107">
                  <c:v>0.22622</c:v>
                </c:pt>
                <c:pt idx="108">
                  <c:v>0.22792000000000001</c:v>
                </c:pt>
                <c:pt idx="109">
                  <c:v>0.2296</c:v>
                </c:pt>
                <c:pt idx="110">
                  <c:v>0.23111999999999999</c:v>
                </c:pt>
                <c:pt idx="111">
                  <c:v>0.23266000000000001</c:v>
                </c:pt>
                <c:pt idx="112">
                  <c:v>0.23408000000000001</c:v>
                </c:pt>
                <c:pt idx="113">
                  <c:v>0.23544000000000001</c:v>
                </c:pt>
                <c:pt idx="114">
                  <c:v>0.23669999999999999</c:v>
                </c:pt>
                <c:pt idx="115">
                  <c:v>0.23791999999999999</c:v>
                </c:pt>
                <c:pt idx="116">
                  <c:v>0.23916000000000001</c:v>
                </c:pt>
                <c:pt idx="117">
                  <c:v>0.24034</c:v>
                </c:pt>
                <c:pt idx="118">
                  <c:v>0.24142</c:v>
                </c:pt>
                <c:pt idx="119">
                  <c:v>0.24249999999999999</c:v>
                </c:pt>
                <c:pt idx="120">
                  <c:v>0.24340000000000001</c:v>
                </c:pt>
                <c:pt idx="121">
                  <c:v>0.24426</c:v>
                </c:pt>
                <c:pt idx="122">
                  <c:v>0.24510000000000001</c:v>
                </c:pt>
                <c:pt idx="123">
                  <c:v>0.24587999999999999</c:v>
                </c:pt>
                <c:pt idx="124">
                  <c:v>0.24654000000000001</c:v>
                </c:pt>
                <c:pt idx="125">
                  <c:v>0.24714</c:v>
                </c:pt>
                <c:pt idx="126">
                  <c:v>0.2477</c:v>
                </c:pt>
                <c:pt idx="127">
                  <c:v>0.2482</c:v>
                </c:pt>
                <c:pt idx="128">
                  <c:v>0.24864</c:v>
                </c:pt>
                <c:pt idx="129">
                  <c:v>0.24904000000000001</c:v>
                </c:pt>
                <c:pt idx="130">
                  <c:v>0.24942</c:v>
                </c:pt>
                <c:pt idx="131">
                  <c:v>0.24978</c:v>
                </c:pt>
                <c:pt idx="132">
                  <c:v>0.25008000000000002</c:v>
                </c:pt>
                <c:pt idx="133">
                  <c:v>0.25037999999999999</c:v>
                </c:pt>
                <c:pt idx="134">
                  <c:v>0.25069999999999998</c:v>
                </c:pt>
                <c:pt idx="135">
                  <c:v>0.251</c:v>
                </c:pt>
                <c:pt idx="136">
                  <c:v>0.25124000000000002</c:v>
                </c:pt>
                <c:pt idx="137">
                  <c:v>0.25147999999999998</c:v>
                </c:pt>
                <c:pt idx="138">
                  <c:v>0.25172</c:v>
                </c:pt>
                <c:pt idx="139">
                  <c:v>0.25194</c:v>
                </c:pt>
                <c:pt idx="140">
                  <c:v>0.25212000000000001</c:v>
                </c:pt>
                <c:pt idx="141">
                  <c:v>0.25230000000000002</c:v>
                </c:pt>
                <c:pt idx="142">
                  <c:v>0.25246000000000002</c:v>
                </c:pt>
                <c:pt idx="143">
                  <c:v>0.25263999999999998</c:v>
                </c:pt>
                <c:pt idx="144">
                  <c:v>0.25278</c:v>
                </c:pt>
                <c:pt idx="145">
                  <c:v>0.25294</c:v>
                </c:pt>
                <c:pt idx="146">
                  <c:v>0.25306000000000001</c:v>
                </c:pt>
                <c:pt idx="147">
                  <c:v>0.25316</c:v>
                </c:pt>
                <c:pt idx="148">
                  <c:v>0.25325999999999999</c:v>
                </c:pt>
                <c:pt idx="149">
                  <c:v>0.25340000000000001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01-4B07-9E54-0FB898C0C1C2}"/>
            </c:ext>
          </c:extLst>
        </c:ser>
        <c:ser>
          <c:idx val="3"/>
          <c:order val="1"/>
          <c:tx>
            <c:v>Afectados factor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P50_30_25R1_15R2_15R1!$BA$14:$BA$330</c:f>
              <c:numCache>
                <c:formatCode>0.000%</c:formatCode>
                <c:ptCount val="317"/>
                <c:pt idx="0">
                  <c:v>1.0400000000000001E-4</c:v>
                </c:pt>
                <c:pt idx="1">
                  <c:v>1.0400000000000001E-4</c:v>
                </c:pt>
                <c:pt idx="2">
                  <c:v>1.0400000000000001E-4</c:v>
                </c:pt>
                <c:pt idx="3">
                  <c:v>1.4559999999999999E-4</c:v>
                </c:pt>
                <c:pt idx="4">
                  <c:v>2.0800000000000001E-4</c:v>
                </c:pt>
                <c:pt idx="5">
                  <c:v>2.496E-4</c:v>
                </c:pt>
                <c:pt idx="6">
                  <c:v>3.7440000000000005E-4</c:v>
                </c:pt>
                <c:pt idx="7">
                  <c:v>5.4079999999999992E-4</c:v>
                </c:pt>
                <c:pt idx="8">
                  <c:v>6.9680000000000002E-4</c:v>
                </c:pt>
                <c:pt idx="9">
                  <c:v>8.9440000000000006E-4</c:v>
                </c:pt>
                <c:pt idx="10">
                  <c:v>1.1647999999999999E-3</c:v>
                </c:pt>
                <c:pt idx="11">
                  <c:v>1.4664000000000001E-3</c:v>
                </c:pt>
                <c:pt idx="12">
                  <c:v>1.8511999999999999E-3</c:v>
                </c:pt>
                <c:pt idx="13">
                  <c:v>2.3192000000000004E-3</c:v>
                </c:pt>
                <c:pt idx="14">
                  <c:v>2.8495999999999999E-3</c:v>
                </c:pt>
                <c:pt idx="15">
                  <c:v>3.4424E-3</c:v>
                </c:pt>
                <c:pt idx="16">
                  <c:v>4.0559999999999997E-3</c:v>
                </c:pt>
                <c:pt idx="17">
                  <c:v>4.7736000000000002E-3</c:v>
                </c:pt>
                <c:pt idx="18">
                  <c:v>5.6055999999999996E-3</c:v>
                </c:pt>
                <c:pt idx="19">
                  <c:v>6.5104000000000004E-3</c:v>
                </c:pt>
                <c:pt idx="20">
                  <c:v>7.6023999999999996E-3</c:v>
                </c:pt>
                <c:pt idx="21">
                  <c:v>8.8504000000000013E-3</c:v>
                </c:pt>
                <c:pt idx="22">
                  <c:v>1.0296000000000001E-2</c:v>
                </c:pt>
                <c:pt idx="23">
                  <c:v>1.1980800000000002E-2</c:v>
                </c:pt>
                <c:pt idx="24">
                  <c:v>1.3946400000000001E-2</c:v>
                </c:pt>
                <c:pt idx="25">
                  <c:v>1.62344E-2</c:v>
                </c:pt>
                <c:pt idx="26">
                  <c:v>1.8907200000000002E-2</c:v>
                </c:pt>
                <c:pt idx="27">
                  <c:v>2.1881600000000001E-2</c:v>
                </c:pt>
                <c:pt idx="28">
                  <c:v>2.5292800000000001E-2</c:v>
                </c:pt>
                <c:pt idx="29">
                  <c:v>2.9130400000000001E-2</c:v>
                </c:pt>
                <c:pt idx="30">
                  <c:v>3.1657600000000001E-2</c:v>
                </c:pt>
                <c:pt idx="31">
                  <c:v>3.4507200000000002E-2</c:v>
                </c:pt>
                <c:pt idx="32">
                  <c:v>3.7585599999999997E-2</c:v>
                </c:pt>
                <c:pt idx="33">
                  <c:v>4.0965600000000005E-2</c:v>
                </c:pt>
                <c:pt idx="34">
                  <c:v>4.4460000000000006E-2</c:v>
                </c:pt>
                <c:pt idx="35">
                  <c:v>4.8214399999999998E-2</c:v>
                </c:pt>
                <c:pt idx="36">
                  <c:v>5.2208000000000004E-2</c:v>
                </c:pt>
                <c:pt idx="37">
                  <c:v>5.6336800000000006E-2</c:v>
                </c:pt>
                <c:pt idx="38">
                  <c:v>6.0694400000000003E-2</c:v>
                </c:pt>
                <c:pt idx="39">
                  <c:v>6.5280800000000014E-2</c:v>
                </c:pt>
                <c:pt idx="40">
                  <c:v>6.9991999999999999E-2</c:v>
                </c:pt>
                <c:pt idx="41">
                  <c:v>7.4692800000000004E-2</c:v>
                </c:pt>
                <c:pt idx="42">
                  <c:v>7.9466400000000006E-2</c:v>
                </c:pt>
                <c:pt idx="43">
                  <c:v>8.4198400000000007E-2</c:v>
                </c:pt>
                <c:pt idx="44">
                  <c:v>8.8899199999999998E-2</c:v>
                </c:pt>
                <c:pt idx="45">
                  <c:v>9.3475200000000008E-2</c:v>
                </c:pt>
                <c:pt idx="46">
                  <c:v>9.7864000000000007E-2</c:v>
                </c:pt>
                <c:pt idx="47">
                  <c:v>0.10208639999999999</c:v>
                </c:pt>
                <c:pt idx="48">
                  <c:v>0.106132</c:v>
                </c:pt>
                <c:pt idx="49">
                  <c:v>0.10999040000000002</c:v>
                </c:pt>
                <c:pt idx="50">
                  <c:v>0.11365120000000001</c:v>
                </c:pt>
                <c:pt idx="51">
                  <c:v>0.11717680000000001</c:v>
                </c:pt>
                <c:pt idx="52">
                  <c:v>0.12050480000000001</c:v>
                </c:pt>
                <c:pt idx="53">
                  <c:v>0.12360400000000001</c:v>
                </c:pt>
                <c:pt idx="54">
                  <c:v>0.1264952</c:v>
                </c:pt>
                <c:pt idx="55">
                  <c:v>0.12823200000000001</c:v>
                </c:pt>
                <c:pt idx="56">
                  <c:v>0.1298232</c:v>
                </c:pt>
                <c:pt idx="57">
                  <c:v>0.131352</c:v>
                </c:pt>
                <c:pt idx="58">
                  <c:v>0.13279760000000002</c:v>
                </c:pt>
                <c:pt idx="59">
                  <c:v>0.13422240000000002</c:v>
                </c:pt>
                <c:pt idx="60">
                  <c:v>0.13552240000000002</c:v>
                </c:pt>
                <c:pt idx="61">
                  <c:v>0.13670800000000002</c:v>
                </c:pt>
                <c:pt idx="62">
                  <c:v>0.13783120000000001</c:v>
                </c:pt>
                <c:pt idx="63">
                  <c:v>0.13887120000000003</c:v>
                </c:pt>
                <c:pt idx="64">
                  <c:v>0.13988</c:v>
                </c:pt>
                <c:pt idx="65">
                  <c:v>0.140816</c:v>
                </c:pt>
                <c:pt idx="66">
                  <c:v>0.1416896</c:v>
                </c:pt>
                <c:pt idx="67">
                  <c:v>0.14249039999999999</c:v>
                </c:pt>
                <c:pt idx="68">
                  <c:v>0.14328080000000001</c:v>
                </c:pt>
                <c:pt idx="69">
                  <c:v>0.14400880000000002</c:v>
                </c:pt>
                <c:pt idx="70">
                  <c:v>0.14544400000000002</c:v>
                </c:pt>
                <c:pt idx="71">
                  <c:v>0.14666080000000001</c:v>
                </c:pt>
                <c:pt idx="72">
                  <c:v>0.1476904</c:v>
                </c:pt>
                <c:pt idx="73">
                  <c:v>0.14874080000000001</c:v>
                </c:pt>
                <c:pt idx="74">
                  <c:v>0.14970800000000001</c:v>
                </c:pt>
                <c:pt idx="75">
                  <c:v>0.1506024</c:v>
                </c:pt>
                <c:pt idx="76">
                  <c:v>0.15139280000000002</c:v>
                </c:pt>
                <c:pt idx="77">
                  <c:v>0.15211040000000001</c:v>
                </c:pt>
                <c:pt idx="78">
                  <c:v>0.15274480000000001</c:v>
                </c:pt>
                <c:pt idx="79">
                  <c:v>0.15333759999999999</c:v>
                </c:pt>
                <c:pt idx="80">
                  <c:v>0.15388879999999999</c:v>
                </c:pt>
                <c:pt idx="81">
                  <c:v>0.154388</c:v>
                </c:pt>
                <c:pt idx="82">
                  <c:v>0.1548456</c:v>
                </c:pt>
                <c:pt idx="83">
                  <c:v>0.15529280000000001</c:v>
                </c:pt>
                <c:pt idx="84">
                  <c:v>0.15569840000000001</c:v>
                </c:pt>
                <c:pt idx="85">
                  <c:v>0.1578512</c:v>
                </c:pt>
                <c:pt idx="86">
                  <c:v>0.15979600000000002</c:v>
                </c:pt>
                <c:pt idx="87">
                  <c:v>0.16157440000000001</c:v>
                </c:pt>
                <c:pt idx="88">
                  <c:v>0.16446560000000002</c:v>
                </c:pt>
                <c:pt idx="89">
                  <c:v>0.16810560000000002</c:v>
                </c:pt>
                <c:pt idx="90">
                  <c:v>0.17213039999999999</c:v>
                </c:pt>
                <c:pt idx="91">
                  <c:v>0.1768728</c:v>
                </c:pt>
                <c:pt idx="92">
                  <c:v>0.18218720000000002</c:v>
                </c:pt>
                <c:pt idx="93">
                  <c:v>0.18769920000000001</c:v>
                </c:pt>
                <c:pt idx="94">
                  <c:v>0.19313839999999999</c:v>
                </c:pt>
                <c:pt idx="95">
                  <c:v>0.1981512</c:v>
                </c:pt>
                <c:pt idx="96">
                  <c:v>0.20270640000000001</c:v>
                </c:pt>
                <c:pt idx="97">
                  <c:v>0.20657520000000001</c:v>
                </c:pt>
                <c:pt idx="98">
                  <c:v>0.209872</c:v>
                </c:pt>
                <c:pt idx="99">
                  <c:v>0.212732</c:v>
                </c:pt>
                <c:pt idx="100">
                  <c:v>0.21515520000000002</c:v>
                </c:pt>
                <c:pt idx="101">
                  <c:v>0.21733920000000001</c:v>
                </c:pt>
                <c:pt idx="102">
                  <c:v>0.2192424</c:v>
                </c:pt>
                <c:pt idx="103">
                  <c:v>0.22103120000000001</c:v>
                </c:pt>
                <c:pt idx="104">
                  <c:v>0.22265360000000001</c:v>
                </c:pt>
                <c:pt idx="105">
                  <c:v>0.22421360000000001</c:v>
                </c:pt>
                <c:pt idx="106">
                  <c:v>0.22573199999999999</c:v>
                </c:pt>
                <c:pt idx="107">
                  <c:v>0.227188</c:v>
                </c:pt>
                <c:pt idx="108">
                  <c:v>0.22859199999999999</c:v>
                </c:pt>
                <c:pt idx="109">
                  <c:v>0.22998560000000001</c:v>
                </c:pt>
                <c:pt idx="110">
                  <c:v>0.23127520000000001</c:v>
                </c:pt>
                <c:pt idx="111">
                  <c:v>0.23257520000000001</c:v>
                </c:pt>
                <c:pt idx="112">
                  <c:v>0.23376080000000002</c:v>
                </c:pt>
                <c:pt idx="113">
                  <c:v>0.23493600000000001</c:v>
                </c:pt>
                <c:pt idx="114">
                  <c:v>0.23602800000000002</c:v>
                </c:pt>
                <c:pt idx="115">
                  <c:v>0.2371096</c:v>
                </c:pt>
                <c:pt idx="116">
                  <c:v>0.23814960000000002</c:v>
                </c:pt>
                <c:pt idx="117">
                  <c:v>0.23915839999999999</c:v>
                </c:pt>
                <c:pt idx="118">
                  <c:v>0.2400736</c:v>
                </c:pt>
                <c:pt idx="119">
                  <c:v>0.24098880000000003</c:v>
                </c:pt>
                <c:pt idx="120">
                  <c:v>0.24180000000000001</c:v>
                </c:pt>
                <c:pt idx="121">
                  <c:v>0.24254880000000001</c:v>
                </c:pt>
                <c:pt idx="122">
                  <c:v>0.24328720000000001</c:v>
                </c:pt>
                <c:pt idx="123">
                  <c:v>0.24393200000000001</c:v>
                </c:pt>
                <c:pt idx="124">
                  <c:v>0.24452480000000001</c:v>
                </c:pt>
                <c:pt idx="125">
                  <c:v>0.24507600000000002</c:v>
                </c:pt>
                <c:pt idx="126">
                  <c:v>0.2455648</c:v>
                </c:pt>
                <c:pt idx="127">
                  <c:v>0.24603280000000002</c:v>
                </c:pt>
                <c:pt idx="128">
                  <c:v>0.24642800000000001</c:v>
                </c:pt>
                <c:pt idx="129">
                  <c:v>0.24680240000000001</c:v>
                </c:pt>
                <c:pt idx="130">
                  <c:v>0.24714559999999999</c:v>
                </c:pt>
                <c:pt idx="131">
                  <c:v>0.24746799999999999</c:v>
                </c:pt>
                <c:pt idx="132">
                  <c:v>0.24774879999999999</c:v>
                </c:pt>
                <c:pt idx="133">
                  <c:v>0.24802960000000002</c:v>
                </c:pt>
                <c:pt idx="134">
                  <c:v>0.24831040000000001</c:v>
                </c:pt>
                <c:pt idx="135">
                  <c:v>0.2485704</c:v>
                </c:pt>
                <c:pt idx="136">
                  <c:v>0.2487992</c:v>
                </c:pt>
                <c:pt idx="137">
                  <c:v>0.249028</c:v>
                </c:pt>
                <c:pt idx="138">
                  <c:v>0.2492568</c:v>
                </c:pt>
                <c:pt idx="139">
                  <c:v>0.24944400000000003</c:v>
                </c:pt>
                <c:pt idx="140">
                  <c:v>0.24962080000000003</c:v>
                </c:pt>
                <c:pt idx="141">
                  <c:v>0.24978720000000001</c:v>
                </c:pt>
                <c:pt idx="142">
                  <c:v>0.2499432</c:v>
                </c:pt>
                <c:pt idx="143">
                  <c:v>0.25009920000000002</c:v>
                </c:pt>
                <c:pt idx="144">
                  <c:v>0.25025520000000001</c:v>
                </c:pt>
                <c:pt idx="145">
                  <c:v>0.25040080000000003</c:v>
                </c:pt>
                <c:pt idx="146">
                  <c:v>0.25049440000000001</c:v>
                </c:pt>
                <c:pt idx="147">
                  <c:v>0.25060880000000002</c:v>
                </c:pt>
                <c:pt idx="148">
                  <c:v>0.25072319999999998</c:v>
                </c:pt>
                <c:pt idx="149">
                  <c:v>0.25083759999999999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01-4B07-9E54-0FB898C0C1C2}"/>
            </c:ext>
          </c:extLst>
        </c:ser>
        <c:ser>
          <c:idx val="2"/>
          <c:order val="2"/>
          <c:tx>
            <c:v>Enfermos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P50_30_25R1_15R2_15R1!$AN$14:$AN$330</c:f>
              <c:numCache>
                <c:formatCode>0.000%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8.0000000000000007E-5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3.6000000000000002E-4</c:v>
                </c:pt>
                <c:pt idx="14">
                  <c:v>5.5999999999999995E-4</c:v>
                </c:pt>
                <c:pt idx="15">
                  <c:v>7.2000000000000005E-4</c:v>
                </c:pt>
                <c:pt idx="16">
                  <c:v>8.9999999999999998E-4</c:v>
                </c:pt>
                <c:pt idx="17">
                  <c:v>1.14E-3</c:v>
                </c:pt>
                <c:pt idx="18">
                  <c:v>1.4E-3</c:v>
                </c:pt>
                <c:pt idx="19">
                  <c:v>1.74E-3</c:v>
                </c:pt>
                <c:pt idx="20">
                  <c:v>2.14E-3</c:v>
                </c:pt>
                <c:pt idx="21">
                  <c:v>2.6199999999999999E-3</c:v>
                </c:pt>
                <c:pt idx="22">
                  <c:v>3.2200000000000002E-3</c:v>
                </c:pt>
                <c:pt idx="23">
                  <c:v>3.8600000000000001E-3</c:v>
                </c:pt>
                <c:pt idx="24">
                  <c:v>4.6800000000000001E-3</c:v>
                </c:pt>
                <c:pt idx="25">
                  <c:v>5.6800000000000002E-3</c:v>
                </c:pt>
                <c:pt idx="26">
                  <c:v>6.7600000000000004E-3</c:v>
                </c:pt>
                <c:pt idx="27">
                  <c:v>8.0999999999999996E-3</c:v>
                </c:pt>
                <c:pt idx="28">
                  <c:v>9.5399999999999999E-3</c:v>
                </c:pt>
                <c:pt idx="29">
                  <c:v>1.1180000000000001E-2</c:v>
                </c:pt>
                <c:pt idx="30">
                  <c:v>1.302E-2</c:v>
                </c:pt>
                <c:pt idx="31">
                  <c:v>1.5100000000000001E-2</c:v>
                </c:pt>
                <c:pt idx="32">
                  <c:v>1.746E-2</c:v>
                </c:pt>
                <c:pt idx="33">
                  <c:v>2.0119999999999999E-2</c:v>
                </c:pt>
                <c:pt idx="34">
                  <c:v>2.2960000000000001E-2</c:v>
                </c:pt>
                <c:pt idx="35">
                  <c:v>2.6100000000000002E-2</c:v>
                </c:pt>
                <c:pt idx="36">
                  <c:v>2.9479999999999999E-2</c:v>
                </c:pt>
                <c:pt idx="37">
                  <c:v>3.1579999999999997E-2</c:v>
                </c:pt>
                <c:pt idx="38">
                  <c:v>3.3779999999999998E-2</c:v>
                </c:pt>
                <c:pt idx="39">
                  <c:v>3.6179999999999997E-2</c:v>
                </c:pt>
                <c:pt idx="40">
                  <c:v>3.882E-2</c:v>
                </c:pt>
                <c:pt idx="41">
                  <c:v>4.1180000000000001E-2</c:v>
                </c:pt>
                <c:pt idx="42">
                  <c:v>4.3779999999999999E-2</c:v>
                </c:pt>
                <c:pt idx="43">
                  <c:v>4.6420000000000003E-2</c:v>
                </c:pt>
                <c:pt idx="44">
                  <c:v>4.9020000000000001E-2</c:v>
                </c:pt>
                <c:pt idx="45">
                  <c:v>5.1659999999999998E-2</c:v>
                </c:pt>
                <c:pt idx="46">
                  <c:v>5.4460000000000001E-2</c:v>
                </c:pt>
                <c:pt idx="47">
                  <c:v>5.7259999999999998E-2</c:v>
                </c:pt>
                <c:pt idx="48">
                  <c:v>5.9799999999999999E-2</c:v>
                </c:pt>
                <c:pt idx="49">
                  <c:v>6.2359999999999999E-2</c:v>
                </c:pt>
                <c:pt idx="50">
                  <c:v>6.472E-2</c:v>
                </c:pt>
                <c:pt idx="51">
                  <c:v>6.7000000000000004E-2</c:v>
                </c:pt>
                <c:pt idx="52">
                  <c:v>6.9059999999999996E-2</c:v>
                </c:pt>
                <c:pt idx="53">
                  <c:v>7.0879999999999999E-2</c:v>
                </c:pt>
                <c:pt idx="54">
                  <c:v>7.2400000000000006E-2</c:v>
                </c:pt>
                <c:pt idx="55">
                  <c:v>7.3520000000000002E-2</c:v>
                </c:pt>
                <c:pt idx="56">
                  <c:v>7.4480000000000005E-2</c:v>
                </c:pt>
                <c:pt idx="57">
                  <c:v>7.4999999999999997E-2</c:v>
                </c:pt>
                <c:pt idx="58">
                  <c:v>7.5359999999999996E-2</c:v>
                </c:pt>
                <c:pt idx="59">
                  <c:v>7.5399999999999995E-2</c:v>
                </c:pt>
                <c:pt idx="60">
                  <c:v>7.5039999999999996E-2</c:v>
                </c:pt>
                <c:pt idx="61">
                  <c:v>7.4940000000000007E-2</c:v>
                </c:pt>
                <c:pt idx="62">
                  <c:v>7.3440000000000005E-2</c:v>
                </c:pt>
                <c:pt idx="63">
                  <c:v>7.1660000000000001E-2</c:v>
                </c:pt>
                <c:pt idx="64">
                  <c:v>6.9639999999999994E-2</c:v>
                </c:pt>
                <c:pt idx="65">
                  <c:v>6.7599999999999993E-2</c:v>
                </c:pt>
                <c:pt idx="66">
                  <c:v>6.5360000000000001E-2</c:v>
                </c:pt>
                <c:pt idx="67">
                  <c:v>6.2899999999999998E-2</c:v>
                </c:pt>
                <c:pt idx="68">
                  <c:v>6.0380000000000003E-2</c:v>
                </c:pt>
                <c:pt idx="69">
                  <c:v>5.774E-2</c:v>
                </c:pt>
                <c:pt idx="70">
                  <c:v>5.4859999999999999E-2</c:v>
                </c:pt>
                <c:pt idx="71">
                  <c:v>5.1900000000000002E-2</c:v>
                </c:pt>
                <c:pt idx="72">
                  <c:v>4.904E-2</c:v>
                </c:pt>
                <c:pt idx="73">
                  <c:v>4.6080000000000003E-2</c:v>
                </c:pt>
                <c:pt idx="74">
                  <c:v>4.3240000000000001E-2</c:v>
                </c:pt>
                <c:pt idx="75">
                  <c:v>4.0480000000000002E-2</c:v>
                </c:pt>
                <c:pt idx="76">
                  <c:v>3.7719999999999997E-2</c:v>
                </c:pt>
                <c:pt idx="77">
                  <c:v>3.5819999999999998E-2</c:v>
                </c:pt>
                <c:pt idx="78">
                  <c:v>3.3919999999999999E-2</c:v>
                </c:pt>
                <c:pt idx="79">
                  <c:v>3.1919999999999997E-2</c:v>
                </c:pt>
                <c:pt idx="80">
                  <c:v>3.0120000000000001E-2</c:v>
                </c:pt>
                <c:pt idx="81">
                  <c:v>2.844E-2</c:v>
                </c:pt>
                <c:pt idx="82">
                  <c:v>2.6859999999999998E-2</c:v>
                </c:pt>
                <c:pt idx="83">
                  <c:v>2.5360000000000001E-2</c:v>
                </c:pt>
                <c:pt idx="84">
                  <c:v>2.3939999999999999E-2</c:v>
                </c:pt>
                <c:pt idx="85">
                  <c:v>2.2620000000000001E-2</c:v>
                </c:pt>
                <c:pt idx="86">
                  <c:v>2.1659999999999999E-2</c:v>
                </c:pt>
                <c:pt idx="87">
                  <c:v>2.0760000000000001E-2</c:v>
                </c:pt>
                <c:pt idx="88">
                  <c:v>1.9859999999999999E-2</c:v>
                </c:pt>
                <c:pt idx="89">
                  <c:v>1.908E-2</c:v>
                </c:pt>
                <c:pt idx="90">
                  <c:v>1.8200000000000001E-2</c:v>
                </c:pt>
                <c:pt idx="91">
                  <c:v>1.736E-2</c:v>
                </c:pt>
                <c:pt idx="92">
                  <c:v>1.8100000000000002E-2</c:v>
                </c:pt>
                <c:pt idx="93">
                  <c:v>1.8599999999999998E-2</c:v>
                </c:pt>
                <c:pt idx="94">
                  <c:v>1.9E-2</c:v>
                </c:pt>
                <c:pt idx="95">
                  <c:v>2.0299999999999999E-2</c:v>
                </c:pt>
                <c:pt idx="96">
                  <c:v>2.2159999999999999E-2</c:v>
                </c:pt>
                <c:pt idx="97">
                  <c:v>2.4299999999999999E-2</c:v>
                </c:pt>
                <c:pt idx="98">
                  <c:v>2.7019999999999999E-2</c:v>
                </c:pt>
                <c:pt idx="99">
                  <c:v>3.0179999999999998E-2</c:v>
                </c:pt>
                <c:pt idx="100">
                  <c:v>3.3459999999999997E-2</c:v>
                </c:pt>
                <c:pt idx="101">
                  <c:v>3.6400000000000002E-2</c:v>
                </c:pt>
                <c:pt idx="102">
                  <c:v>3.9300000000000002E-2</c:v>
                </c:pt>
                <c:pt idx="103">
                  <c:v>4.1980000000000003E-2</c:v>
                </c:pt>
                <c:pt idx="104">
                  <c:v>4.4200000000000003E-2</c:v>
                </c:pt>
                <c:pt idx="105">
                  <c:v>4.614E-2</c:v>
                </c:pt>
                <c:pt idx="106">
                  <c:v>4.7780000000000003E-2</c:v>
                </c:pt>
                <c:pt idx="107">
                  <c:v>4.9059999999999999E-2</c:v>
                </c:pt>
                <c:pt idx="108">
                  <c:v>5.0119999999999998E-2</c:v>
                </c:pt>
                <c:pt idx="109">
                  <c:v>5.092E-2</c:v>
                </c:pt>
                <c:pt idx="110">
                  <c:v>5.1459999999999999E-2</c:v>
                </c:pt>
                <c:pt idx="111">
                  <c:v>5.1720000000000002E-2</c:v>
                </c:pt>
                <c:pt idx="112">
                  <c:v>5.1920000000000001E-2</c:v>
                </c:pt>
                <c:pt idx="113">
                  <c:v>5.1920000000000001E-2</c:v>
                </c:pt>
                <c:pt idx="114">
                  <c:v>5.1819999999999998E-2</c:v>
                </c:pt>
                <c:pt idx="115">
                  <c:v>5.144E-2</c:v>
                </c:pt>
                <c:pt idx="116">
                  <c:v>5.0459999999999998E-2</c:v>
                </c:pt>
                <c:pt idx="117">
                  <c:v>4.9340000000000002E-2</c:v>
                </c:pt>
                <c:pt idx="118">
                  <c:v>4.8280000000000003E-2</c:v>
                </c:pt>
                <c:pt idx="119">
                  <c:v>4.6679999999999999E-2</c:v>
                </c:pt>
                <c:pt idx="120">
                  <c:v>4.4920000000000002E-2</c:v>
                </c:pt>
                <c:pt idx="121">
                  <c:v>4.3040000000000002E-2</c:v>
                </c:pt>
                <c:pt idx="122">
                  <c:v>4.0960000000000003E-2</c:v>
                </c:pt>
                <c:pt idx="123">
                  <c:v>3.882E-2</c:v>
                </c:pt>
                <c:pt idx="124">
                  <c:v>3.6700000000000003E-2</c:v>
                </c:pt>
                <c:pt idx="125">
                  <c:v>3.4700000000000002E-2</c:v>
                </c:pt>
                <c:pt idx="126">
                  <c:v>3.2800000000000003E-2</c:v>
                </c:pt>
                <c:pt idx="127">
                  <c:v>3.0880000000000001E-2</c:v>
                </c:pt>
                <c:pt idx="128">
                  <c:v>2.9180000000000001E-2</c:v>
                </c:pt>
                <c:pt idx="129">
                  <c:v>2.76E-2</c:v>
                </c:pt>
                <c:pt idx="130">
                  <c:v>2.6200000000000001E-2</c:v>
                </c:pt>
                <c:pt idx="131">
                  <c:v>2.4819999999999998E-2</c:v>
                </c:pt>
                <c:pt idx="132">
                  <c:v>2.35E-2</c:v>
                </c:pt>
                <c:pt idx="133">
                  <c:v>2.2239999999999999E-2</c:v>
                </c:pt>
                <c:pt idx="134">
                  <c:v>2.1100000000000001E-2</c:v>
                </c:pt>
                <c:pt idx="135">
                  <c:v>1.992E-2</c:v>
                </c:pt>
                <c:pt idx="136">
                  <c:v>1.8720000000000001E-2</c:v>
                </c:pt>
                <c:pt idx="137">
                  <c:v>1.7579999999999998E-2</c:v>
                </c:pt>
                <c:pt idx="138">
                  <c:v>1.652E-2</c:v>
                </c:pt>
                <c:pt idx="139">
                  <c:v>1.5480000000000001E-2</c:v>
                </c:pt>
                <c:pt idx="140">
                  <c:v>1.448E-2</c:v>
                </c:pt>
                <c:pt idx="141">
                  <c:v>1.3520000000000001E-2</c:v>
                </c:pt>
                <c:pt idx="142">
                  <c:v>1.2579999999999999E-2</c:v>
                </c:pt>
                <c:pt idx="143">
                  <c:v>1.172E-2</c:v>
                </c:pt>
                <c:pt idx="144">
                  <c:v>1.0880000000000001E-2</c:v>
                </c:pt>
                <c:pt idx="145">
                  <c:v>1.0120000000000001E-2</c:v>
                </c:pt>
                <c:pt idx="146">
                  <c:v>9.3799999999999994E-3</c:v>
                </c:pt>
                <c:pt idx="147">
                  <c:v>8.6999999999999994E-3</c:v>
                </c:pt>
                <c:pt idx="148">
                  <c:v>8.0000000000000002E-3</c:v>
                </c:pt>
                <c:pt idx="149">
                  <c:v>7.3800000000000003E-3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01-4B07-9E54-0FB898C0C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 a los 30 días durante 25 y luego supresión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A SR</c:v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'P50'!$AJ$14:$AJ$330</c:f>
              <c:numCache>
                <c:formatCode>0.000%</c:formatCode>
                <c:ptCount val="317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2.7999999999999998E-4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1.06E-3</c:v>
                </c:pt>
                <c:pt idx="8">
                  <c:v>1.3600000000000001E-3</c:v>
                </c:pt>
                <c:pt idx="9">
                  <c:v>1.7600000000000001E-3</c:v>
                </c:pt>
                <c:pt idx="10">
                  <c:v>2.2799999999999999E-3</c:v>
                </c:pt>
                <c:pt idx="11">
                  <c:v>2.8800000000000002E-3</c:v>
                </c:pt>
                <c:pt idx="12">
                  <c:v>3.62E-3</c:v>
                </c:pt>
                <c:pt idx="13">
                  <c:v>4.5599999999999998E-3</c:v>
                </c:pt>
                <c:pt idx="14">
                  <c:v>5.5999999999999999E-3</c:v>
                </c:pt>
                <c:pt idx="15">
                  <c:v>6.7799999999999996E-3</c:v>
                </c:pt>
                <c:pt idx="16">
                  <c:v>8.0000000000000002E-3</c:v>
                </c:pt>
                <c:pt idx="17">
                  <c:v>9.4199999999999996E-3</c:v>
                </c:pt>
                <c:pt idx="18">
                  <c:v>1.1039999999999999E-2</c:v>
                </c:pt>
                <c:pt idx="19">
                  <c:v>1.282E-2</c:v>
                </c:pt>
                <c:pt idx="20">
                  <c:v>1.4919999999999999E-2</c:v>
                </c:pt>
                <c:pt idx="21">
                  <c:v>1.7340000000000001E-2</c:v>
                </c:pt>
                <c:pt idx="22">
                  <c:v>2.018E-2</c:v>
                </c:pt>
                <c:pt idx="23">
                  <c:v>2.3480000000000001E-2</c:v>
                </c:pt>
                <c:pt idx="24">
                  <c:v>2.7380000000000002E-2</c:v>
                </c:pt>
                <c:pt idx="25">
                  <c:v>3.1859999999999999E-2</c:v>
                </c:pt>
                <c:pt idx="26">
                  <c:v>3.7080000000000002E-2</c:v>
                </c:pt>
                <c:pt idx="27">
                  <c:v>4.292E-2</c:v>
                </c:pt>
                <c:pt idx="28">
                  <c:v>4.9599999999999998E-2</c:v>
                </c:pt>
                <c:pt idx="29">
                  <c:v>5.7140000000000003E-2</c:v>
                </c:pt>
                <c:pt idx="30">
                  <c:v>6.5579999999999999E-2</c:v>
                </c:pt>
                <c:pt idx="31">
                  <c:v>7.4959999999999999E-2</c:v>
                </c:pt>
                <c:pt idx="32">
                  <c:v>8.5419999999999996E-2</c:v>
                </c:pt>
                <c:pt idx="33">
                  <c:v>9.6780000000000005E-2</c:v>
                </c:pt>
                <c:pt idx="34">
                  <c:v>0.1094</c:v>
                </c:pt>
                <c:pt idx="35">
                  <c:v>0.12325999999999999</c:v>
                </c:pt>
                <c:pt idx="36">
                  <c:v>0.1381</c:v>
                </c:pt>
                <c:pt idx="37">
                  <c:v>0.154</c:v>
                </c:pt>
                <c:pt idx="38">
                  <c:v>0.17116000000000001</c:v>
                </c:pt>
                <c:pt idx="39">
                  <c:v>0.18908</c:v>
                </c:pt>
                <c:pt idx="40">
                  <c:v>0.20774000000000001</c:v>
                </c:pt>
                <c:pt idx="41">
                  <c:v>0.22670000000000001</c:v>
                </c:pt>
                <c:pt idx="42">
                  <c:v>0.24590000000000001</c:v>
                </c:pt>
                <c:pt idx="43">
                  <c:v>0.26473999999999998</c:v>
                </c:pt>
                <c:pt idx="44">
                  <c:v>0.28316000000000002</c:v>
                </c:pt>
                <c:pt idx="45">
                  <c:v>0.30070000000000002</c:v>
                </c:pt>
                <c:pt idx="46">
                  <c:v>0.31756000000000001</c:v>
                </c:pt>
                <c:pt idx="47">
                  <c:v>0.33307999999999999</c:v>
                </c:pt>
                <c:pt idx="48">
                  <c:v>0.34764</c:v>
                </c:pt>
                <c:pt idx="49">
                  <c:v>0.36087999999999998</c:v>
                </c:pt>
                <c:pt idx="50">
                  <c:v>0.37291999999999997</c:v>
                </c:pt>
                <c:pt idx="51">
                  <c:v>0.38391999999999998</c:v>
                </c:pt>
                <c:pt idx="52">
                  <c:v>0.39382</c:v>
                </c:pt>
                <c:pt idx="53">
                  <c:v>0.40288000000000002</c:v>
                </c:pt>
                <c:pt idx="54">
                  <c:v>0.41104000000000002</c:v>
                </c:pt>
                <c:pt idx="55">
                  <c:v>0.41854000000000002</c:v>
                </c:pt>
                <c:pt idx="56">
                  <c:v>0.42549999999999999</c:v>
                </c:pt>
                <c:pt idx="57">
                  <c:v>0.43196000000000001</c:v>
                </c:pt>
                <c:pt idx="58">
                  <c:v>0.438</c:v>
                </c:pt>
                <c:pt idx="59">
                  <c:v>0.44375999999999999</c:v>
                </c:pt>
                <c:pt idx="60">
                  <c:v>0.44922000000000001</c:v>
                </c:pt>
                <c:pt idx="61">
                  <c:v>0.45438000000000001</c:v>
                </c:pt>
                <c:pt idx="62">
                  <c:v>0.45913999999999999</c:v>
                </c:pt>
                <c:pt idx="63">
                  <c:v>0.46357999999999999</c:v>
                </c:pt>
                <c:pt idx="64">
                  <c:v>0.46789999999999998</c:v>
                </c:pt>
                <c:pt idx="65">
                  <c:v>0.47192000000000001</c:v>
                </c:pt>
                <c:pt idx="66">
                  <c:v>0.47570000000000001</c:v>
                </c:pt>
                <c:pt idx="67">
                  <c:v>0.47936000000000001</c:v>
                </c:pt>
                <c:pt idx="68">
                  <c:v>0.48265999999999998</c:v>
                </c:pt>
                <c:pt idx="69">
                  <c:v>0.48577999999999999</c:v>
                </c:pt>
                <c:pt idx="70">
                  <c:v>0.48859999999999998</c:v>
                </c:pt>
                <c:pt idx="71">
                  <c:v>0.49127999999999999</c:v>
                </c:pt>
                <c:pt idx="72">
                  <c:v>0.49375999999999998</c:v>
                </c:pt>
                <c:pt idx="73">
                  <c:v>0.496</c:v>
                </c:pt>
                <c:pt idx="74">
                  <c:v>0.49806</c:v>
                </c:pt>
                <c:pt idx="75">
                  <c:v>0.49994</c:v>
                </c:pt>
                <c:pt idx="76">
                  <c:v>0.50163999999999997</c:v>
                </c:pt>
                <c:pt idx="77">
                  <c:v>0.50327999999999995</c:v>
                </c:pt>
                <c:pt idx="78">
                  <c:v>0.50480000000000003</c:v>
                </c:pt>
                <c:pt idx="79">
                  <c:v>0.50609999999999999</c:v>
                </c:pt>
                <c:pt idx="80">
                  <c:v>0.50729999999999997</c:v>
                </c:pt>
                <c:pt idx="81">
                  <c:v>0.50844</c:v>
                </c:pt>
                <c:pt idx="82">
                  <c:v>0.50949999999999995</c:v>
                </c:pt>
                <c:pt idx="83">
                  <c:v>0.51048000000000004</c:v>
                </c:pt>
                <c:pt idx="84">
                  <c:v>0.51136000000000004</c:v>
                </c:pt>
                <c:pt idx="85">
                  <c:v>0.51224000000000003</c:v>
                </c:pt>
                <c:pt idx="86">
                  <c:v>0.51297999999999999</c:v>
                </c:pt>
                <c:pt idx="87">
                  <c:v>0.51371999999999995</c:v>
                </c:pt>
                <c:pt idx="88">
                  <c:v>0.51436000000000004</c:v>
                </c:pt>
                <c:pt idx="89">
                  <c:v>0.51497999999999999</c:v>
                </c:pt>
                <c:pt idx="90">
                  <c:v>0.51558000000000004</c:v>
                </c:pt>
                <c:pt idx="91">
                  <c:v>0.51614000000000004</c:v>
                </c:pt>
                <c:pt idx="92">
                  <c:v>0.51663999999999999</c:v>
                </c:pt>
                <c:pt idx="93">
                  <c:v>0.51707999999999998</c:v>
                </c:pt>
                <c:pt idx="94">
                  <c:v>0.51756000000000002</c:v>
                </c:pt>
                <c:pt idx="95">
                  <c:v>0.51795999999999998</c:v>
                </c:pt>
                <c:pt idx="96">
                  <c:v>0.51834000000000002</c:v>
                </c:pt>
                <c:pt idx="97">
                  <c:v>0.51870000000000005</c:v>
                </c:pt>
                <c:pt idx="98">
                  <c:v>0.51902000000000004</c:v>
                </c:pt>
                <c:pt idx="99">
                  <c:v>0.51932</c:v>
                </c:pt>
                <c:pt idx="100">
                  <c:v>0.51958000000000004</c:v>
                </c:pt>
                <c:pt idx="101">
                  <c:v>0.51985999999999999</c:v>
                </c:pt>
                <c:pt idx="102">
                  <c:v>0.52007999999999999</c:v>
                </c:pt>
                <c:pt idx="103">
                  <c:v>0.52029999999999998</c:v>
                </c:pt>
                <c:pt idx="104">
                  <c:v>0.52054</c:v>
                </c:pt>
                <c:pt idx="105">
                  <c:v>0.52076</c:v>
                </c:pt>
                <c:pt idx="106">
                  <c:v>0.52092000000000005</c:v>
                </c:pt>
                <c:pt idx="107">
                  <c:v>0.52110000000000001</c:v>
                </c:pt>
                <c:pt idx="108">
                  <c:v>0.52125999999999995</c:v>
                </c:pt>
                <c:pt idx="109">
                  <c:v>0.52141999999999999</c:v>
                </c:pt>
                <c:pt idx="110">
                  <c:v>0.52154</c:v>
                </c:pt>
                <c:pt idx="111">
                  <c:v>0.52170000000000005</c:v>
                </c:pt>
                <c:pt idx="112">
                  <c:v>0.52181999999999995</c:v>
                </c:pt>
                <c:pt idx="113">
                  <c:v>0.52193999999999996</c:v>
                </c:pt>
                <c:pt idx="114">
                  <c:v>0.52203999999999995</c:v>
                </c:pt>
                <c:pt idx="115">
                  <c:v>0.52214000000000005</c:v>
                </c:pt>
                <c:pt idx="116">
                  <c:v>0.52224000000000004</c:v>
                </c:pt>
                <c:pt idx="117">
                  <c:v>0.52229999999999999</c:v>
                </c:pt>
                <c:pt idx="118">
                  <c:v>0.52239999999999998</c:v>
                </c:pt>
                <c:pt idx="119">
                  <c:v>0.52248000000000006</c:v>
                </c:pt>
                <c:pt idx="120">
                  <c:v>0.52256000000000002</c:v>
                </c:pt>
                <c:pt idx="121">
                  <c:v>0.52259999999999995</c:v>
                </c:pt>
                <c:pt idx="122">
                  <c:v>0.52268000000000003</c:v>
                </c:pt>
                <c:pt idx="123">
                  <c:v>0.52273999999999998</c:v>
                </c:pt>
                <c:pt idx="124">
                  <c:v>0.52278000000000002</c:v>
                </c:pt>
                <c:pt idx="125">
                  <c:v>0.52285999999999999</c:v>
                </c:pt>
                <c:pt idx="126">
                  <c:v>0.52290000000000003</c:v>
                </c:pt>
                <c:pt idx="127">
                  <c:v>0.52293999999999996</c:v>
                </c:pt>
                <c:pt idx="128">
                  <c:v>0.52300000000000002</c:v>
                </c:pt>
                <c:pt idx="129">
                  <c:v>0.52302000000000004</c:v>
                </c:pt>
                <c:pt idx="130">
                  <c:v>0.52305999999999997</c:v>
                </c:pt>
                <c:pt idx="131">
                  <c:v>0.52312000000000003</c:v>
                </c:pt>
                <c:pt idx="132">
                  <c:v>0.52314000000000005</c:v>
                </c:pt>
                <c:pt idx="133">
                  <c:v>0.52317999999999998</c:v>
                </c:pt>
                <c:pt idx="134">
                  <c:v>0.52322000000000002</c:v>
                </c:pt>
                <c:pt idx="135">
                  <c:v>0.52325999999999995</c:v>
                </c:pt>
                <c:pt idx="136">
                  <c:v>0.52329999999999999</c:v>
                </c:pt>
                <c:pt idx="137">
                  <c:v>0.52329999999999999</c:v>
                </c:pt>
                <c:pt idx="138">
                  <c:v>0.52334000000000003</c:v>
                </c:pt>
                <c:pt idx="139">
                  <c:v>0.52337999999999996</c:v>
                </c:pt>
                <c:pt idx="140">
                  <c:v>0.52339999999999998</c:v>
                </c:pt>
                <c:pt idx="141">
                  <c:v>0.52342</c:v>
                </c:pt>
                <c:pt idx="142">
                  <c:v>0.52346000000000004</c:v>
                </c:pt>
                <c:pt idx="143">
                  <c:v>0.52347999999999995</c:v>
                </c:pt>
                <c:pt idx="144">
                  <c:v>0.52347999999999995</c:v>
                </c:pt>
                <c:pt idx="145">
                  <c:v>0.52349999999999997</c:v>
                </c:pt>
                <c:pt idx="146">
                  <c:v>0.52351999999999999</c:v>
                </c:pt>
                <c:pt idx="147">
                  <c:v>0.52354000000000001</c:v>
                </c:pt>
                <c:pt idx="148">
                  <c:v>0.52356000000000003</c:v>
                </c:pt>
                <c:pt idx="149">
                  <c:v>0.52358000000000005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79-44F4-9322-F0D02C414987}"/>
            </c:ext>
          </c:extLst>
        </c:ser>
        <c:ser>
          <c:idx val="3"/>
          <c:order val="1"/>
          <c:tx>
            <c:v>E SR</c:v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'P50'!$AN$14:$AN$330</c:f>
              <c:numCache>
                <c:formatCode>0.000%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8.0000000000000007E-5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3.8000000000000002E-4</c:v>
                </c:pt>
                <c:pt idx="14">
                  <c:v>5.8E-4</c:v>
                </c:pt>
                <c:pt idx="15">
                  <c:v>7.3999999999999999E-4</c:v>
                </c:pt>
                <c:pt idx="16">
                  <c:v>9.2000000000000003E-4</c:v>
                </c:pt>
                <c:pt idx="17">
                  <c:v>1.16E-3</c:v>
                </c:pt>
                <c:pt idx="18">
                  <c:v>1.42E-3</c:v>
                </c:pt>
                <c:pt idx="19">
                  <c:v>1.7600000000000001E-3</c:v>
                </c:pt>
                <c:pt idx="20">
                  <c:v>2.16E-3</c:v>
                </c:pt>
                <c:pt idx="21">
                  <c:v>2.66E-3</c:v>
                </c:pt>
                <c:pt idx="22">
                  <c:v>3.2599999999999999E-3</c:v>
                </c:pt>
                <c:pt idx="23">
                  <c:v>3.9399999999999999E-3</c:v>
                </c:pt>
                <c:pt idx="24">
                  <c:v>4.7800000000000004E-3</c:v>
                </c:pt>
                <c:pt idx="25">
                  <c:v>5.7999999999999996E-3</c:v>
                </c:pt>
                <c:pt idx="26">
                  <c:v>6.8799999999999998E-3</c:v>
                </c:pt>
                <c:pt idx="27">
                  <c:v>8.2199999999999999E-3</c:v>
                </c:pt>
                <c:pt idx="28">
                  <c:v>9.6799999999999994E-3</c:v>
                </c:pt>
                <c:pt idx="29">
                  <c:v>1.132E-2</c:v>
                </c:pt>
                <c:pt idx="30">
                  <c:v>1.3180000000000001E-2</c:v>
                </c:pt>
                <c:pt idx="31">
                  <c:v>1.532E-2</c:v>
                </c:pt>
                <c:pt idx="32">
                  <c:v>1.7680000000000001E-2</c:v>
                </c:pt>
                <c:pt idx="33">
                  <c:v>2.0400000000000001E-2</c:v>
                </c:pt>
                <c:pt idx="34">
                  <c:v>2.3279999999999999E-2</c:v>
                </c:pt>
                <c:pt idx="35">
                  <c:v>2.6419999999999999E-2</c:v>
                </c:pt>
                <c:pt idx="36">
                  <c:v>2.9860000000000001E-2</c:v>
                </c:pt>
                <c:pt idx="37">
                  <c:v>3.3619999999999997E-2</c:v>
                </c:pt>
                <c:pt idx="38">
                  <c:v>3.7679999999999998E-2</c:v>
                </c:pt>
                <c:pt idx="39">
                  <c:v>4.2040000000000001E-2</c:v>
                </c:pt>
                <c:pt idx="40">
                  <c:v>4.6679999999999999E-2</c:v>
                </c:pt>
                <c:pt idx="41">
                  <c:v>5.1720000000000002E-2</c:v>
                </c:pt>
                <c:pt idx="42">
                  <c:v>5.722E-2</c:v>
                </c:pt>
                <c:pt idx="43">
                  <c:v>6.3020000000000007E-2</c:v>
                </c:pt>
                <c:pt idx="44">
                  <c:v>6.9120000000000001E-2</c:v>
                </c:pt>
                <c:pt idx="45">
                  <c:v>7.5560000000000002E-2</c:v>
                </c:pt>
                <c:pt idx="46">
                  <c:v>8.2199999999999995E-2</c:v>
                </c:pt>
                <c:pt idx="47">
                  <c:v>8.9020000000000002E-2</c:v>
                </c:pt>
                <c:pt idx="48">
                  <c:v>9.6000000000000002E-2</c:v>
                </c:pt>
                <c:pt idx="49">
                  <c:v>0.10284</c:v>
                </c:pt>
                <c:pt idx="50">
                  <c:v>0.10928</c:v>
                </c:pt>
                <c:pt idx="51">
                  <c:v>0.11536</c:v>
                </c:pt>
                <c:pt idx="52">
                  <c:v>0.12094000000000001</c:v>
                </c:pt>
                <c:pt idx="53">
                  <c:v>0.12615999999999999</c:v>
                </c:pt>
                <c:pt idx="54">
                  <c:v>0.1305</c:v>
                </c:pt>
                <c:pt idx="55">
                  <c:v>0.13403999999999999</c:v>
                </c:pt>
                <c:pt idx="56">
                  <c:v>0.13686000000000001</c:v>
                </c:pt>
                <c:pt idx="57">
                  <c:v>0.13888</c:v>
                </c:pt>
                <c:pt idx="58">
                  <c:v>0.14008000000000001</c:v>
                </c:pt>
                <c:pt idx="59">
                  <c:v>0.14032</c:v>
                </c:pt>
                <c:pt idx="60">
                  <c:v>0.14000000000000001</c:v>
                </c:pt>
                <c:pt idx="61">
                  <c:v>0.13886000000000001</c:v>
                </c:pt>
                <c:pt idx="62">
                  <c:v>0.1371</c:v>
                </c:pt>
                <c:pt idx="63">
                  <c:v>0.13469999999999999</c:v>
                </c:pt>
                <c:pt idx="64">
                  <c:v>0.13186</c:v>
                </c:pt>
                <c:pt idx="65">
                  <c:v>0.12842000000000001</c:v>
                </c:pt>
                <c:pt idx="66">
                  <c:v>0.12447999999999999</c:v>
                </c:pt>
                <c:pt idx="67">
                  <c:v>0.1203</c:v>
                </c:pt>
                <c:pt idx="68">
                  <c:v>0.11572</c:v>
                </c:pt>
                <c:pt idx="69">
                  <c:v>0.11072</c:v>
                </c:pt>
                <c:pt idx="70">
                  <c:v>0.10557999999999999</c:v>
                </c:pt>
                <c:pt idx="71">
                  <c:v>0.1002</c:v>
                </c:pt>
                <c:pt idx="72">
                  <c:v>9.4700000000000006E-2</c:v>
                </c:pt>
                <c:pt idx="73">
                  <c:v>8.9300000000000004E-2</c:v>
                </c:pt>
                <c:pt idx="74">
                  <c:v>8.4040000000000004E-2</c:v>
                </c:pt>
                <c:pt idx="75">
                  <c:v>7.868E-2</c:v>
                </c:pt>
                <c:pt idx="76">
                  <c:v>7.3700000000000002E-2</c:v>
                </c:pt>
                <c:pt idx="77">
                  <c:v>6.88E-2</c:v>
                </c:pt>
                <c:pt idx="78">
                  <c:v>6.4199999999999993E-2</c:v>
                </c:pt>
                <c:pt idx="79">
                  <c:v>0.06</c:v>
                </c:pt>
                <c:pt idx="80">
                  <c:v>5.5960000000000003E-2</c:v>
                </c:pt>
                <c:pt idx="81">
                  <c:v>5.2139999999999999E-2</c:v>
                </c:pt>
                <c:pt idx="82">
                  <c:v>4.8439999999999997E-2</c:v>
                </c:pt>
                <c:pt idx="83">
                  <c:v>4.4999999999999998E-2</c:v>
                </c:pt>
                <c:pt idx="84">
                  <c:v>4.1840000000000002E-2</c:v>
                </c:pt>
                <c:pt idx="85">
                  <c:v>3.884E-2</c:v>
                </c:pt>
                <c:pt idx="86">
                  <c:v>3.5979999999999998E-2</c:v>
                </c:pt>
                <c:pt idx="87">
                  <c:v>3.3419999999999998E-2</c:v>
                </c:pt>
                <c:pt idx="88">
                  <c:v>3.1019999999999999E-2</c:v>
                </c:pt>
                <c:pt idx="89">
                  <c:v>2.8740000000000002E-2</c:v>
                </c:pt>
                <c:pt idx="90">
                  <c:v>2.6599999999999999E-2</c:v>
                </c:pt>
                <c:pt idx="91">
                  <c:v>2.4539999999999999E-2</c:v>
                </c:pt>
                <c:pt idx="92">
                  <c:v>2.2679999999999999E-2</c:v>
                </c:pt>
                <c:pt idx="93">
                  <c:v>2.094E-2</c:v>
                </c:pt>
                <c:pt idx="94">
                  <c:v>1.9380000000000001E-2</c:v>
                </c:pt>
                <c:pt idx="95">
                  <c:v>1.7780000000000001E-2</c:v>
                </c:pt>
                <c:pt idx="96">
                  <c:v>1.6400000000000001E-2</c:v>
                </c:pt>
                <c:pt idx="97">
                  <c:v>1.512E-2</c:v>
                </c:pt>
                <c:pt idx="98">
                  <c:v>1.3939999999999999E-2</c:v>
                </c:pt>
                <c:pt idx="99">
                  <c:v>1.2840000000000001E-2</c:v>
                </c:pt>
                <c:pt idx="100">
                  <c:v>1.1780000000000001E-2</c:v>
                </c:pt>
                <c:pt idx="101">
                  <c:v>1.078E-2</c:v>
                </c:pt>
                <c:pt idx="102">
                  <c:v>9.92E-3</c:v>
                </c:pt>
                <c:pt idx="103">
                  <c:v>9.1199999999999996E-3</c:v>
                </c:pt>
                <c:pt idx="104">
                  <c:v>8.3800000000000003E-3</c:v>
                </c:pt>
                <c:pt idx="105">
                  <c:v>7.7799999999999996E-3</c:v>
                </c:pt>
                <c:pt idx="106">
                  <c:v>7.2199999999999999E-3</c:v>
                </c:pt>
                <c:pt idx="107">
                  <c:v>6.6600000000000001E-3</c:v>
                </c:pt>
                <c:pt idx="108">
                  <c:v>6.1599999999999997E-3</c:v>
                </c:pt>
                <c:pt idx="109">
                  <c:v>5.6800000000000002E-3</c:v>
                </c:pt>
                <c:pt idx="110">
                  <c:v>5.2599999999999999E-3</c:v>
                </c:pt>
                <c:pt idx="111">
                  <c:v>4.8799999999999998E-3</c:v>
                </c:pt>
                <c:pt idx="112">
                  <c:v>4.5199999999999997E-3</c:v>
                </c:pt>
                <c:pt idx="113">
                  <c:v>4.1799999999999997E-3</c:v>
                </c:pt>
                <c:pt idx="114">
                  <c:v>3.8800000000000002E-3</c:v>
                </c:pt>
                <c:pt idx="115">
                  <c:v>3.5999999999999999E-3</c:v>
                </c:pt>
                <c:pt idx="116">
                  <c:v>3.32E-3</c:v>
                </c:pt>
                <c:pt idx="117">
                  <c:v>3.0599999999999998E-3</c:v>
                </c:pt>
                <c:pt idx="118">
                  <c:v>2.8400000000000001E-3</c:v>
                </c:pt>
                <c:pt idx="119">
                  <c:v>2.6199999999999999E-3</c:v>
                </c:pt>
                <c:pt idx="120">
                  <c:v>2.4199999999999998E-3</c:v>
                </c:pt>
                <c:pt idx="121">
                  <c:v>2.2399999999999998E-3</c:v>
                </c:pt>
                <c:pt idx="122">
                  <c:v>2.0600000000000002E-3</c:v>
                </c:pt>
                <c:pt idx="123">
                  <c:v>1.92E-3</c:v>
                </c:pt>
                <c:pt idx="124">
                  <c:v>1.7799999999999999E-3</c:v>
                </c:pt>
                <c:pt idx="125">
                  <c:v>1.66E-3</c:v>
                </c:pt>
                <c:pt idx="126">
                  <c:v>1.5200000000000001E-3</c:v>
                </c:pt>
                <c:pt idx="127">
                  <c:v>1.42E-3</c:v>
                </c:pt>
                <c:pt idx="128">
                  <c:v>1.32E-3</c:v>
                </c:pt>
                <c:pt idx="129">
                  <c:v>1.24E-3</c:v>
                </c:pt>
                <c:pt idx="130">
                  <c:v>1.16E-3</c:v>
                </c:pt>
                <c:pt idx="131">
                  <c:v>1.06E-3</c:v>
                </c:pt>
                <c:pt idx="132">
                  <c:v>1E-3</c:v>
                </c:pt>
                <c:pt idx="133">
                  <c:v>9.2000000000000003E-4</c:v>
                </c:pt>
                <c:pt idx="134">
                  <c:v>8.8000000000000003E-4</c:v>
                </c:pt>
                <c:pt idx="135">
                  <c:v>8.0000000000000004E-4</c:v>
                </c:pt>
                <c:pt idx="136">
                  <c:v>7.6000000000000004E-4</c:v>
                </c:pt>
                <c:pt idx="137">
                  <c:v>6.9999999999999999E-4</c:v>
                </c:pt>
                <c:pt idx="138">
                  <c:v>6.6E-4</c:v>
                </c:pt>
                <c:pt idx="139">
                  <c:v>6.2E-4</c:v>
                </c:pt>
                <c:pt idx="140">
                  <c:v>5.8E-4</c:v>
                </c:pt>
                <c:pt idx="141">
                  <c:v>5.5999999999999995E-4</c:v>
                </c:pt>
                <c:pt idx="142">
                  <c:v>5.1999999999999995E-4</c:v>
                </c:pt>
                <c:pt idx="143">
                  <c:v>4.8000000000000001E-4</c:v>
                </c:pt>
                <c:pt idx="144">
                  <c:v>4.6000000000000001E-4</c:v>
                </c:pt>
                <c:pt idx="145">
                  <c:v>4.2000000000000002E-4</c:v>
                </c:pt>
                <c:pt idx="146">
                  <c:v>3.8000000000000002E-4</c:v>
                </c:pt>
                <c:pt idx="147">
                  <c:v>3.6000000000000002E-4</c:v>
                </c:pt>
                <c:pt idx="148">
                  <c:v>3.4000000000000002E-4</c:v>
                </c:pt>
                <c:pt idx="149">
                  <c:v>3.4000000000000002E-4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79-44F4-9322-F0D02C414987}"/>
            </c:ext>
          </c:extLst>
        </c:ser>
        <c:ser>
          <c:idx val="5"/>
          <c:order val="2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P50_30_25R1!$AJ$14:$AJ$373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1.06E-3</c:v>
                </c:pt>
                <c:pt idx="8">
                  <c:v>1.34E-3</c:v>
                </c:pt>
                <c:pt idx="9">
                  <c:v>1.72E-3</c:v>
                </c:pt>
                <c:pt idx="10">
                  <c:v>2.2399999999999998E-3</c:v>
                </c:pt>
                <c:pt idx="11">
                  <c:v>2.8600000000000001E-3</c:v>
                </c:pt>
                <c:pt idx="12">
                  <c:v>3.64E-3</c:v>
                </c:pt>
                <c:pt idx="13">
                  <c:v>4.5799999999999999E-3</c:v>
                </c:pt>
                <c:pt idx="14">
                  <c:v>5.62E-3</c:v>
                </c:pt>
                <c:pt idx="15">
                  <c:v>6.7799999999999996E-3</c:v>
                </c:pt>
                <c:pt idx="16">
                  <c:v>8.0400000000000003E-3</c:v>
                </c:pt>
                <c:pt idx="17">
                  <c:v>9.4199999999999996E-3</c:v>
                </c:pt>
                <c:pt idx="18">
                  <c:v>1.09E-2</c:v>
                </c:pt>
                <c:pt idx="19">
                  <c:v>1.264E-2</c:v>
                </c:pt>
                <c:pt idx="20">
                  <c:v>1.47E-2</c:v>
                </c:pt>
                <c:pt idx="21">
                  <c:v>1.7080000000000001E-2</c:v>
                </c:pt>
                <c:pt idx="22">
                  <c:v>1.9879999999999998E-2</c:v>
                </c:pt>
                <c:pt idx="23">
                  <c:v>2.3259999999999999E-2</c:v>
                </c:pt>
                <c:pt idx="24">
                  <c:v>2.7179999999999999E-2</c:v>
                </c:pt>
                <c:pt idx="25">
                  <c:v>3.168E-2</c:v>
                </c:pt>
                <c:pt idx="26">
                  <c:v>3.6880000000000003E-2</c:v>
                </c:pt>
                <c:pt idx="27">
                  <c:v>4.2900000000000001E-2</c:v>
                </c:pt>
                <c:pt idx="28">
                  <c:v>4.9759999999999999E-2</c:v>
                </c:pt>
                <c:pt idx="29">
                  <c:v>5.738E-2</c:v>
                </c:pt>
                <c:pt idx="30">
                  <c:v>6.2300000000000001E-2</c:v>
                </c:pt>
                <c:pt idx="31">
                  <c:v>6.7680000000000004E-2</c:v>
                </c:pt>
                <c:pt idx="32">
                  <c:v>7.3760000000000006E-2</c:v>
                </c:pt>
                <c:pt idx="33">
                  <c:v>8.0199999999999994E-2</c:v>
                </c:pt>
                <c:pt idx="34">
                  <c:v>8.7139999999999995E-2</c:v>
                </c:pt>
                <c:pt idx="35">
                  <c:v>9.4560000000000005E-2</c:v>
                </c:pt>
                <c:pt idx="36">
                  <c:v>0.10248</c:v>
                </c:pt>
                <c:pt idx="37">
                  <c:v>0.11070000000000001</c:v>
                </c:pt>
                <c:pt idx="38">
                  <c:v>0.11944</c:v>
                </c:pt>
                <c:pt idx="39">
                  <c:v>0.12837999999999999</c:v>
                </c:pt>
                <c:pt idx="40">
                  <c:v>0.13739999999999999</c:v>
                </c:pt>
                <c:pt idx="41">
                  <c:v>0.14654</c:v>
                </c:pt>
                <c:pt idx="42">
                  <c:v>0.15581999999999999</c:v>
                </c:pt>
                <c:pt idx="43">
                  <c:v>0.16502</c:v>
                </c:pt>
                <c:pt idx="44">
                  <c:v>0.17408000000000001</c:v>
                </c:pt>
                <c:pt idx="45">
                  <c:v>0.18274000000000001</c:v>
                </c:pt>
                <c:pt idx="46">
                  <c:v>0.19108</c:v>
                </c:pt>
                <c:pt idx="47">
                  <c:v>0.19922000000000001</c:v>
                </c:pt>
                <c:pt idx="48">
                  <c:v>0.20704</c:v>
                </c:pt>
                <c:pt idx="49">
                  <c:v>0.21437999999999999</c:v>
                </c:pt>
                <c:pt idx="50">
                  <c:v>0.22156000000000001</c:v>
                </c:pt>
                <c:pt idx="51">
                  <c:v>0.22824</c:v>
                </c:pt>
                <c:pt idx="52">
                  <c:v>0.23454</c:v>
                </c:pt>
                <c:pt idx="53">
                  <c:v>0.24043999999999999</c:v>
                </c:pt>
                <c:pt idx="54">
                  <c:v>0.24607999999999999</c:v>
                </c:pt>
                <c:pt idx="55">
                  <c:v>0.25951999999999997</c:v>
                </c:pt>
                <c:pt idx="56">
                  <c:v>0.27178000000000002</c:v>
                </c:pt>
                <c:pt idx="57">
                  <c:v>0.28283999999999998</c:v>
                </c:pt>
                <c:pt idx="58">
                  <c:v>0.29731999999999997</c:v>
                </c:pt>
                <c:pt idx="59">
                  <c:v>0.31325999999999998</c:v>
                </c:pt>
                <c:pt idx="60">
                  <c:v>0.32938000000000001</c:v>
                </c:pt>
                <c:pt idx="61">
                  <c:v>0.34601999999999999</c:v>
                </c:pt>
                <c:pt idx="62">
                  <c:v>0.36203999999999997</c:v>
                </c:pt>
                <c:pt idx="63">
                  <c:v>0.37619999999999998</c:v>
                </c:pt>
                <c:pt idx="64">
                  <c:v>0.38856000000000002</c:v>
                </c:pt>
                <c:pt idx="65">
                  <c:v>0.39885999999999999</c:v>
                </c:pt>
                <c:pt idx="66">
                  <c:v>0.40751999999999999</c:v>
                </c:pt>
                <c:pt idx="67">
                  <c:v>0.41467999999999999</c:v>
                </c:pt>
                <c:pt idx="68">
                  <c:v>0.4209</c:v>
                </c:pt>
                <c:pt idx="69">
                  <c:v>0.42658000000000001</c:v>
                </c:pt>
                <c:pt idx="70">
                  <c:v>0.43168000000000001</c:v>
                </c:pt>
                <c:pt idx="71">
                  <c:v>0.43640000000000001</c:v>
                </c:pt>
                <c:pt idx="72">
                  <c:v>0.44075999999999999</c:v>
                </c:pt>
                <c:pt idx="73">
                  <c:v>0.44503999999999999</c:v>
                </c:pt>
                <c:pt idx="74">
                  <c:v>0.44900000000000001</c:v>
                </c:pt>
                <c:pt idx="75">
                  <c:v>0.45288</c:v>
                </c:pt>
                <c:pt idx="76">
                  <c:v>0.45656000000000002</c:v>
                </c:pt>
                <c:pt idx="77">
                  <c:v>0.46001999999999998</c:v>
                </c:pt>
                <c:pt idx="78">
                  <c:v>0.46338000000000001</c:v>
                </c:pt>
                <c:pt idx="79">
                  <c:v>0.46654000000000001</c:v>
                </c:pt>
                <c:pt idx="80">
                  <c:v>0.46960000000000002</c:v>
                </c:pt>
                <c:pt idx="81">
                  <c:v>0.47254000000000002</c:v>
                </c:pt>
                <c:pt idx="82">
                  <c:v>0.47526000000000002</c:v>
                </c:pt>
                <c:pt idx="83">
                  <c:v>0.47793999999999998</c:v>
                </c:pt>
                <c:pt idx="84">
                  <c:v>0.48046</c:v>
                </c:pt>
                <c:pt idx="85">
                  <c:v>0.48282000000000003</c:v>
                </c:pt>
                <c:pt idx="86">
                  <c:v>0.48508000000000001</c:v>
                </c:pt>
                <c:pt idx="87">
                  <c:v>0.48712</c:v>
                </c:pt>
                <c:pt idx="88">
                  <c:v>0.48908000000000001</c:v>
                </c:pt>
                <c:pt idx="89">
                  <c:v>0.49081999999999998</c:v>
                </c:pt>
                <c:pt idx="90">
                  <c:v>0.49242000000000002</c:v>
                </c:pt>
                <c:pt idx="91">
                  <c:v>0.49390000000000001</c:v>
                </c:pt>
                <c:pt idx="92">
                  <c:v>0.49525999999999998</c:v>
                </c:pt>
                <c:pt idx="93">
                  <c:v>0.49646000000000001</c:v>
                </c:pt>
                <c:pt idx="94">
                  <c:v>0.49753999999999998</c:v>
                </c:pt>
                <c:pt idx="95">
                  <c:v>0.49853999999999998</c:v>
                </c:pt>
                <c:pt idx="96">
                  <c:v>0.49944</c:v>
                </c:pt>
                <c:pt idx="97">
                  <c:v>0.50027999999999995</c:v>
                </c:pt>
                <c:pt idx="98">
                  <c:v>0.501</c:v>
                </c:pt>
                <c:pt idx="99">
                  <c:v>0.50163999999999997</c:v>
                </c:pt>
                <c:pt idx="100">
                  <c:v>0.50227999999999995</c:v>
                </c:pt>
                <c:pt idx="101">
                  <c:v>0.50290000000000001</c:v>
                </c:pt>
                <c:pt idx="102">
                  <c:v>0.50348000000000004</c:v>
                </c:pt>
                <c:pt idx="103">
                  <c:v>0.50405999999999995</c:v>
                </c:pt>
                <c:pt idx="104">
                  <c:v>0.50456000000000001</c:v>
                </c:pt>
                <c:pt idx="105">
                  <c:v>0.505</c:v>
                </c:pt>
                <c:pt idx="106">
                  <c:v>0.50544</c:v>
                </c:pt>
                <c:pt idx="107">
                  <c:v>0.50588</c:v>
                </c:pt>
                <c:pt idx="108">
                  <c:v>0.50626000000000004</c:v>
                </c:pt>
                <c:pt idx="109">
                  <c:v>0.50661999999999996</c:v>
                </c:pt>
                <c:pt idx="110">
                  <c:v>0.50700000000000001</c:v>
                </c:pt>
                <c:pt idx="111">
                  <c:v>0.50731999999999999</c:v>
                </c:pt>
                <c:pt idx="112">
                  <c:v>0.50760000000000005</c:v>
                </c:pt>
                <c:pt idx="113">
                  <c:v>0.50790000000000002</c:v>
                </c:pt>
                <c:pt idx="114">
                  <c:v>0.50817999999999997</c:v>
                </c:pt>
                <c:pt idx="115">
                  <c:v>0.50838000000000005</c:v>
                </c:pt>
                <c:pt idx="116">
                  <c:v>0.50860000000000005</c:v>
                </c:pt>
                <c:pt idx="117">
                  <c:v>0.50880000000000003</c:v>
                </c:pt>
                <c:pt idx="118">
                  <c:v>0.50900000000000001</c:v>
                </c:pt>
                <c:pt idx="119">
                  <c:v>0.50917999999999997</c:v>
                </c:pt>
                <c:pt idx="120">
                  <c:v>0.50931999999999999</c:v>
                </c:pt>
                <c:pt idx="121">
                  <c:v>0.50948000000000004</c:v>
                </c:pt>
                <c:pt idx="122">
                  <c:v>0.50961999999999996</c:v>
                </c:pt>
                <c:pt idx="123">
                  <c:v>0.50975999999999999</c:v>
                </c:pt>
                <c:pt idx="124">
                  <c:v>0.50990000000000002</c:v>
                </c:pt>
                <c:pt idx="125">
                  <c:v>0.51</c:v>
                </c:pt>
                <c:pt idx="126">
                  <c:v>0.51012000000000002</c:v>
                </c:pt>
                <c:pt idx="127">
                  <c:v>0.51022000000000001</c:v>
                </c:pt>
                <c:pt idx="128">
                  <c:v>0.51034000000000002</c:v>
                </c:pt>
                <c:pt idx="129">
                  <c:v>0.51041999999999998</c:v>
                </c:pt>
                <c:pt idx="130">
                  <c:v>0.51049999999999995</c:v>
                </c:pt>
                <c:pt idx="131">
                  <c:v>0.51058000000000003</c:v>
                </c:pt>
                <c:pt idx="132">
                  <c:v>0.51066</c:v>
                </c:pt>
                <c:pt idx="133">
                  <c:v>0.51073999999999997</c:v>
                </c:pt>
                <c:pt idx="134">
                  <c:v>0.51080000000000003</c:v>
                </c:pt>
                <c:pt idx="135">
                  <c:v>0.51085999999999998</c:v>
                </c:pt>
                <c:pt idx="136">
                  <c:v>0.51093999999999995</c:v>
                </c:pt>
                <c:pt idx="137">
                  <c:v>0.51095999999999997</c:v>
                </c:pt>
                <c:pt idx="138">
                  <c:v>0.51102000000000003</c:v>
                </c:pt>
                <c:pt idx="139">
                  <c:v>0.51105999999999996</c:v>
                </c:pt>
                <c:pt idx="140">
                  <c:v>0.5111</c:v>
                </c:pt>
                <c:pt idx="141">
                  <c:v>0.51115999999999995</c:v>
                </c:pt>
                <c:pt idx="142">
                  <c:v>0.51119999999999999</c:v>
                </c:pt>
                <c:pt idx="143">
                  <c:v>0.51124000000000003</c:v>
                </c:pt>
                <c:pt idx="144">
                  <c:v>0.51126000000000005</c:v>
                </c:pt>
                <c:pt idx="145">
                  <c:v>0.51129999999999998</c:v>
                </c:pt>
                <c:pt idx="146">
                  <c:v>0.51134000000000002</c:v>
                </c:pt>
                <c:pt idx="147">
                  <c:v>0.51136000000000004</c:v>
                </c:pt>
                <c:pt idx="148">
                  <c:v>0.51137999999999995</c:v>
                </c:pt>
                <c:pt idx="149">
                  <c:v>0.51141999999999999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A79-44F4-9322-F0D02C414987}"/>
            </c:ext>
          </c:extLst>
        </c:ser>
        <c:ser>
          <c:idx val="0"/>
          <c:order val="3"/>
          <c:tx>
            <c:v>Infectados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P50_30_25R1!$AK$14:$AK$373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1.06E-3</c:v>
                </c:pt>
                <c:pt idx="8">
                  <c:v>1.34E-3</c:v>
                </c:pt>
                <c:pt idx="9">
                  <c:v>1.72E-3</c:v>
                </c:pt>
                <c:pt idx="10">
                  <c:v>2.2399999999999998E-3</c:v>
                </c:pt>
                <c:pt idx="11">
                  <c:v>2.8600000000000001E-3</c:v>
                </c:pt>
                <c:pt idx="12">
                  <c:v>3.64E-3</c:v>
                </c:pt>
                <c:pt idx="13">
                  <c:v>4.5799999999999999E-3</c:v>
                </c:pt>
                <c:pt idx="14">
                  <c:v>5.5999999999999999E-3</c:v>
                </c:pt>
                <c:pt idx="15">
                  <c:v>6.7600000000000004E-3</c:v>
                </c:pt>
                <c:pt idx="16">
                  <c:v>8.0000000000000002E-3</c:v>
                </c:pt>
                <c:pt idx="17">
                  <c:v>9.3799999999999994E-3</c:v>
                </c:pt>
                <c:pt idx="18">
                  <c:v>1.0840000000000001E-2</c:v>
                </c:pt>
                <c:pt idx="19">
                  <c:v>1.256E-2</c:v>
                </c:pt>
                <c:pt idx="20">
                  <c:v>1.4579999999999999E-2</c:v>
                </c:pt>
                <c:pt idx="21">
                  <c:v>1.6920000000000001E-2</c:v>
                </c:pt>
                <c:pt idx="22">
                  <c:v>1.968E-2</c:v>
                </c:pt>
                <c:pt idx="23">
                  <c:v>2.298E-2</c:v>
                </c:pt>
                <c:pt idx="24">
                  <c:v>2.682E-2</c:v>
                </c:pt>
                <c:pt idx="25">
                  <c:v>3.1220000000000001E-2</c:v>
                </c:pt>
                <c:pt idx="26">
                  <c:v>3.6299999999999999E-2</c:v>
                </c:pt>
                <c:pt idx="27">
                  <c:v>4.2180000000000002E-2</c:v>
                </c:pt>
                <c:pt idx="28">
                  <c:v>4.8840000000000001E-2</c:v>
                </c:pt>
                <c:pt idx="29">
                  <c:v>5.6259999999999998E-2</c:v>
                </c:pt>
                <c:pt idx="30">
                  <c:v>6.0900000000000003E-2</c:v>
                </c:pt>
                <c:pt idx="31">
                  <c:v>6.5860000000000002E-2</c:v>
                </c:pt>
                <c:pt idx="32">
                  <c:v>7.1580000000000005E-2</c:v>
                </c:pt>
                <c:pt idx="33">
                  <c:v>7.7539999999999998E-2</c:v>
                </c:pt>
                <c:pt idx="34">
                  <c:v>8.3919999999999995E-2</c:v>
                </c:pt>
                <c:pt idx="35">
                  <c:v>9.0679999999999997E-2</c:v>
                </c:pt>
                <c:pt idx="36">
                  <c:v>9.7879999999999995E-2</c:v>
                </c:pt>
                <c:pt idx="37">
                  <c:v>0.10518</c:v>
                </c:pt>
                <c:pt idx="38">
                  <c:v>0.11292000000000001</c:v>
                </c:pt>
                <c:pt idx="39">
                  <c:v>0.1207</c:v>
                </c:pt>
                <c:pt idx="40">
                  <c:v>0.12842000000000001</c:v>
                </c:pt>
                <c:pt idx="41">
                  <c:v>0.13600000000000001</c:v>
                </c:pt>
                <c:pt idx="42">
                  <c:v>0.14360000000000001</c:v>
                </c:pt>
                <c:pt idx="43">
                  <c:v>0.15085999999999999</c:v>
                </c:pt>
                <c:pt idx="44">
                  <c:v>0.15778</c:v>
                </c:pt>
                <c:pt idx="45">
                  <c:v>0.16392000000000001</c:v>
                </c:pt>
                <c:pt idx="46">
                  <c:v>0.16954</c:v>
                </c:pt>
                <c:pt idx="47">
                  <c:v>0.17477999999999999</c:v>
                </c:pt>
                <c:pt idx="48">
                  <c:v>0.17942</c:v>
                </c:pt>
                <c:pt idx="49">
                  <c:v>0.18329999999999999</c:v>
                </c:pt>
                <c:pt idx="50">
                  <c:v>0.18662000000000001</c:v>
                </c:pt>
                <c:pt idx="51">
                  <c:v>0.18928</c:v>
                </c:pt>
                <c:pt idx="52">
                  <c:v>0.19095999999999999</c:v>
                </c:pt>
                <c:pt idx="53">
                  <c:v>0.19198000000000001</c:v>
                </c:pt>
                <c:pt idx="54">
                  <c:v>0.19225999999999999</c:v>
                </c:pt>
                <c:pt idx="55">
                  <c:v>0.19994000000000001</c:v>
                </c:pt>
                <c:pt idx="56">
                  <c:v>0.20618</c:v>
                </c:pt>
                <c:pt idx="57">
                  <c:v>0.21088000000000001</c:v>
                </c:pt>
                <c:pt idx="58">
                  <c:v>0.21851999999999999</c:v>
                </c:pt>
                <c:pt idx="59">
                  <c:v>0.22725999999999999</c:v>
                </c:pt>
                <c:pt idx="60">
                  <c:v>0.23594000000000001</c:v>
                </c:pt>
                <c:pt idx="61">
                  <c:v>0.24584</c:v>
                </c:pt>
                <c:pt idx="62">
                  <c:v>0.25484000000000001</c:v>
                </c:pt>
                <c:pt idx="63">
                  <c:v>0.26156000000000001</c:v>
                </c:pt>
                <c:pt idx="64">
                  <c:v>0.26616000000000001</c:v>
                </c:pt>
                <c:pt idx="65">
                  <c:v>0.26854</c:v>
                </c:pt>
                <c:pt idx="66">
                  <c:v>0.26900000000000002</c:v>
                </c:pt>
                <c:pt idx="67">
                  <c:v>0.26773999999999998</c:v>
                </c:pt>
                <c:pt idx="68">
                  <c:v>0.26544000000000001</c:v>
                </c:pt>
                <c:pt idx="69">
                  <c:v>0.26232</c:v>
                </c:pt>
                <c:pt idx="70">
                  <c:v>0.25875999999999999</c:v>
                </c:pt>
                <c:pt idx="71">
                  <c:v>0.25452000000000002</c:v>
                </c:pt>
                <c:pt idx="72">
                  <c:v>0.25003999999999998</c:v>
                </c:pt>
                <c:pt idx="73">
                  <c:v>0.24524000000000001</c:v>
                </c:pt>
                <c:pt idx="74">
                  <c:v>0.24012</c:v>
                </c:pt>
                <c:pt idx="75">
                  <c:v>0.23502000000000001</c:v>
                </c:pt>
                <c:pt idx="76">
                  <c:v>0.22961999999999999</c:v>
                </c:pt>
                <c:pt idx="77">
                  <c:v>0.22409999999999999</c:v>
                </c:pt>
                <c:pt idx="78">
                  <c:v>0.21822</c:v>
                </c:pt>
                <c:pt idx="79">
                  <c:v>0.21214</c:v>
                </c:pt>
                <c:pt idx="80">
                  <c:v>0.20585999999999999</c:v>
                </c:pt>
                <c:pt idx="81">
                  <c:v>0.19925999999999999</c:v>
                </c:pt>
                <c:pt idx="82">
                  <c:v>0.1925</c:v>
                </c:pt>
                <c:pt idx="83">
                  <c:v>0.18556</c:v>
                </c:pt>
                <c:pt idx="84">
                  <c:v>0.17846000000000001</c:v>
                </c:pt>
                <c:pt idx="85">
                  <c:v>0.1711</c:v>
                </c:pt>
                <c:pt idx="86">
                  <c:v>0.16081999999999999</c:v>
                </c:pt>
                <c:pt idx="87">
                  <c:v>0.15107999999999999</c:v>
                </c:pt>
                <c:pt idx="88">
                  <c:v>0.14204</c:v>
                </c:pt>
                <c:pt idx="89">
                  <c:v>0.1318</c:v>
                </c:pt>
                <c:pt idx="90">
                  <c:v>0.12156</c:v>
                </c:pt>
                <c:pt idx="91">
                  <c:v>0.11169999999999999</c:v>
                </c:pt>
                <c:pt idx="92">
                  <c:v>0.10226</c:v>
                </c:pt>
                <c:pt idx="93">
                  <c:v>9.3359999999999999E-2</c:v>
                </c:pt>
                <c:pt idx="94">
                  <c:v>8.5519999999999999E-2</c:v>
                </c:pt>
                <c:pt idx="95">
                  <c:v>7.8740000000000004E-2</c:v>
                </c:pt>
                <c:pt idx="96">
                  <c:v>7.2760000000000005E-2</c:v>
                </c:pt>
                <c:pt idx="97">
                  <c:v>6.7680000000000004E-2</c:v>
                </c:pt>
                <c:pt idx="98">
                  <c:v>6.3259999999999997E-2</c:v>
                </c:pt>
                <c:pt idx="99">
                  <c:v>5.9279999999999999E-2</c:v>
                </c:pt>
                <c:pt idx="100">
                  <c:v>5.5559999999999998E-2</c:v>
                </c:pt>
                <c:pt idx="101">
                  <c:v>5.2159999999999998E-2</c:v>
                </c:pt>
                <c:pt idx="102">
                  <c:v>4.9020000000000001E-2</c:v>
                </c:pt>
                <c:pt idx="103">
                  <c:v>4.5940000000000002E-2</c:v>
                </c:pt>
                <c:pt idx="104">
                  <c:v>4.3020000000000003E-2</c:v>
                </c:pt>
                <c:pt idx="105">
                  <c:v>4.02E-2</c:v>
                </c:pt>
                <c:pt idx="106">
                  <c:v>3.7659999999999999E-2</c:v>
                </c:pt>
                <c:pt idx="107">
                  <c:v>3.5220000000000001E-2</c:v>
                </c:pt>
                <c:pt idx="108">
                  <c:v>3.2840000000000001E-2</c:v>
                </c:pt>
                <c:pt idx="109">
                  <c:v>3.0540000000000001E-2</c:v>
                </c:pt>
                <c:pt idx="110">
                  <c:v>2.844E-2</c:v>
                </c:pt>
                <c:pt idx="111">
                  <c:v>2.6440000000000002E-2</c:v>
                </c:pt>
                <c:pt idx="112">
                  <c:v>2.4500000000000001E-2</c:v>
                </c:pt>
                <c:pt idx="113">
                  <c:v>2.2679999999999999E-2</c:v>
                </c:pt>
                <c:pt idx="114">
                  <c:v>2.1000000000000001E-2</c:v>
                </c:pt>
                <c:pt idx="115">
                  <c:v>1.9359999999999999E-2</c:v>
                </c:pt>
                <c:pt idx="116">
                  <c:v>1.7899999999999999E-2</c:v>
                </c:pt>
                <c:pt idx="117">
                  <c:v>1.6459999999999999E-2</c:v>
                </c:pt>
                <c:pt idx="118">
                  <c:v>1.516E-2</c:v>
                </c:pt>
                <c:pt idx="119">
                  <c:v>1.3979999999999999E-2</c:v>
                </c:pt>
                <c:pt idx="120">
                  <c:v>1.2919999999999999E-2</c:v>
                </c:pt>
                <c:pt idx="121">
                  <c:v>1.192E-2</c:v>
                </c:pt>
                <c:pt idx="122">
                  <c:v>1.106E-2</c:v>
                </c:pt>
                <c:pt idx="123">
                  <c:v>1.0279999999999999E-2</c:v>
                </c:pt>
                <c:pt idx="124">
                  <c:v>9.5399999999999999E-3</c:v>
                </c:pt>
                <c:pt idx="125">
                  <c:v>8.8999999999999999E-3</c:v>
                </c:pt>
                <c:pt idx="126">
                  <c:v>8.2799999999999992E-3</c:v>
                </c:pt>
                <c:pt idx="127">
                  <c:v>7.7400000000000004E-3</c:v>
                </c:pt>
                <c:pt idx="128">
                  <c:v>7.28E-3</c:v>
                </c:pt>
                <c:pt idx="129">
                  <c:v>6.8199999999999997E-3</c:v>
                </c:pt>
                <c:pt idx="130">
                  <c:v>6.3600000000000002E-3</c:v>
                </c:pt>
                <c:pt idx="131">
                  <c:v>5.96E-3</c:v>
                </c:pt>
                <c:pt idx="132">
                  <c:v>5.5399999999999998E-3</c:v>
                </c:pt>
                <c:pt idx="133">
                  <c:v>5.1799999999999997E-3</c:v>
                </c:pt>
                <c:pt idx="134">
                  <c:v>4.8399999999999997E-3</c:v>
                </c:pt>
                <c:pt idx="135">
                  <c:v>4.4999999999999997E-3</c:v>
                </c:pt>
                <c:pt idx="136">
                  <c:v>4.2199999999999998E-3</c:v>
                </c:pt>
                <c:pt idx="137">
                  <c:v>3.9399999999999999E-3</c:v>
                </c:pt>
                <c:pt idx="138">
                  <c:v>3.6800000000000001E-3</c:v>
                </c:pt>
                <c:pt idx="139">
                  <c:v>3.4199999999999999E-3</c:v>
                </c:pt>
                <c:pt idx="140">
                  <c:v>3.1800000000000001E-3</c:v>
                </c:pt>
                <c:pt idx="141">
                  <c:v>2.96E-3</c:v>
                </c:pt>
                <c:pt idx="142">
                  <c:v>2.7799999999999999E-3</c:v>
                </c:pt>
                <c:pt idx="143">
                  <c:v>2.5999999999999999E-3</c:v>
                </c:pt>
                <c:pt idx="144">
                  <c:v>2.4199999999999998E-3</c:v>
                </c:pt>
                <c:pt idx="145">
                  <c:v>2.2399999999999998E-3</c:v>
                </c:pt>
                <c:pt idx="146">
                  <c:v>2.0799999999999998E-3</c:v>
                </c:pt>
                <c:pt idx="147">
                  <c:v>1.9599999999999999E-3</c:v>
                </c:pt>
                <c:pt idx="148">
                  <c:v>1.8400000000000001E-3</c:v>
                </c:pt>
                <c:pt idx="149">
                  <c:v>1.72E-3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A79-44F4-9322-F0D02C414987}"/>
            </c:ext>
          </c:extLst>
        </c:ser>
        <c:ser>
          <c:idx val="2"/>
          <c:order val="4"/>
          <c:tx>
            <c:v>Enfermos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P50_30_25R1!$AN$14:$AN$373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1E-4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3.8000000000000002E-4</c:v>
                </c:pt>
                <c:pt idx="14">
                  <c:v>5.5999999999999995E-4</c:v>
                </c:pt>
                <c:pt idx="15">
                  <c:v>7.2000000000000005E-4</c:v>
                </c:pt>
                <c:pt idx="16">
                  <c:v>8.8000000000000003E-4</c:v>
                </c:pt>
                <c:pt idx="17">
                  <c:v>1.1199999999999999E-3</c:v>
                </c:pt>
                <c:pt idx="18">
                  <c:v>1.4E-3</c:v>
                </c:pt>
                <c:pt idx="19">
                  <c:v>1.7799999999999999E-3</c:v>
                </c:pt>
                <c:pt idx="20">
                  <c:v>2.2399999999999998E-3</c:v>
                </c:pt>
                <c:pt idx="21">
                  <c:v>2.7399999999999998E-3</c:v>
                </c:pt>
                <c:pt idx="22">
                  <c:v>3.32E-3</c:v>
                </c:pt>
                <c:pt idx="23">
                  <c:v>4.0000000000000001E-3</c:v>
                </c:pt>
                <c:pt idx="24">
                  <c:v>4.7400000000000003E-3</c:v>
                </c:pt>
                <c:pt idx="25">
                  <c:v>5.5999999999999999E-3</c:v>
                </c:pt>
                <c:pt idx="26">
                  <c:v>6.6400000000000001E-3</c:v>
                </c:pt>
                <c:pt idx="27">
                  <c:v>7.8600000000000007E-3</c:v>
                </c:pt>
                <c:pt idx="28">
                  <c:v>9.3399999999999993E-3</c:v>
                </c:pt>
                <c:pt idx="29">
                  <c:v>1.108E-2</c:v>
                </c:pt>
                <c:pt idx="30">
                  <c:v>1.304E-2</c:v>
                </c:pt>
                <c:pt idx="31">
                  <c:v>1.524E-2</c:v>
                </c:pt>
                <c:pt idx="32">
                  <c:v>1.77E-2</c:v>
                </c:pt>
                <c:pt idx="33">
                  <c:v>2.0379999999999999E-2</c:v>
                </c:pt>
                <c:pt idx="34">
                  <c:v>2.3380000000000001E-2</c:v>
                </c:pt>
                <c:pt idx="35">
                  <c:v>2.666E-2</c:v>
                </c:pt>
                <c:pt idx="36">
                  <c:v>3.0159999999999999E-2</c:v>
                </c:pt>
                <c:pt idx="37">
                  <c:v>3.2280000000000003E-2</c:v>
                </c:pt>
                <c:pt idx="38">
                  <c:v>3.4500000000000003E-2</c:v>
                </c:pt>
                <c:pt idx="39">
                  <c:v>3.6979999999999999E-2</c:v>
                </c:pt>
                <c:pt idx="40">
                  <c:v>3.9539999999999999E-2</c:v>
                </c:pt>
                <c:pt idx="41">
                  <c:v>4.2020000000000002E-2</c:v>
                </c:pt>
                <c:pt idx="42">
                  <c:v>4.4699999999999997E-2</c:v>
                </c:pt>
                <c:pt idx="43">
                  <c:v>4.7359999999999999E-2</c:v>
                </c:pt>
                <c:pt idx="44">
                  <c:v>5.0139999999999997E-2</c:v>
                </c:pt>
                <c:pt idx="45">
                  <c:v>5.296E-2</c:v>
                </c:pt>
                <c:pt idx="46">
                  <c:v>5.5739999999999998E-2</c:v>
                </c:pt>
                <c:pt idx="47">
                  <c:v>5.8599999999999999E-2</c:v>
                </c:pt>
                <c:pt idx="48">
                  <c:v>6.1219999999999997E-2</c:v>
                </c:pt>
                <c:pt idx="49">
                  <c:v>6.3759999999999997E-2</c:v>
                </c:pt>
                <c:pt idx="50">
                  <c:v>6.6180000000000003E-2</c:v>
                </c:pt>
                <c:pt idx="51">
                  <c:v>6.8479999999999999E-2</c:v>
                </c:pt>
                <c:pt idx="52">
                  <c:v>7.0300000000000001E-2</c:v>
                </c:pt>
                <c:pt idx="53">
                  <c:v>7.2020000000000001E-2</c:v>
                </c:pt>
                <c:pt idx="54">
                  <c:v>7.3440000000000005E-2</c:v>
                </c:pt>
                <c:pt idx="55">
                  <c:v>7.4560000000000001E-2</c:v>
                </c:pt>
                <c:pt idx="56">
                  <c:v>7.528E-2</c:v>
                </c:pt>
                <c:pt idx="57">
                  <c:v>7.596E-2</c:v>
                </c:pt>
                <c:pt idx="58">
                  <c:v>7.6280000000000001E-2</c:v>
                </c:pt>
                <c:pt idx="59">
                  <c:v>7.6259999999999994E-2</c:v>
                </c:pt>
                <c:pt idx="60">
                  <c:v>7.5899999999999995E-2</c:v>
                </c:pt>
                <c:pt idx="61">
                  <c:v>7.5719999999999996E-2</c:v>
                </c:pt>
                <c:pt idx="62">
                  <c:v>7.9020000000000007E-2</c:v>
                </c:pt>
                <c:pt idx="63">
                  <c:v>8.1420000000000006E-2</c:v>
                </c:pt>
                <c:pt idx="64">
                  <c:v>8.3119999999999999E-2</c:v>
                </c:pt>
                <c:pt idx="65">
                  <c:v>8.6120000000000002E-2</c:v>
                </c:pt>
                <c:pt idx="66">
                  <c:v>8.9560000000000001E-2</c:v>
                </c:pt>
                <c:pt idx="67">
                  <c:v>9.2759999999999995E-2</c:v>
                </c:pt>
                <c:pt idx="68">
                  <c:v>9.6060000000000006E-2</c:v>
                </c:pt>
                <c:pt idx="69">
                  <c:v>9.894E-2</c:v>
                </c:pt>
                <c:pt idx="70">
                  <c:v>0.10126</c:v>
                </c:pt>
                <c:pt idx="71">
                  <c:v>0.10278</c:v>
                </c:pt>
                <c:pt idx="72">
                  <c:v>0.1037</c:v>
                </c:pt>
                <c:pt idx="73">
                  <c:v>0.10385999999999999</c:v>
                </c:pt>
                <c:pt idx="74">
                  <c:v>0.10335999999999999</c:v>
                </c:pt>
                <c:pt idx="75">
                  <c:v>0.10256</c:v>
                </c:pt>
                <c:pt idx="76">
                  <c:v>0.10138</c:v>
                </c:pt>
                <c:pt idx="77">
                  <c:v>9.9879999999999997E-2</c:v>
                </c:pt>
                <c:pt idx="78">
                  <c:v>9.8019999999999996E-2</c:v>
                </c:pt>
                <c:pt idx="79">
                  <c:v>9.5960000000000004E-2</c:v>
                </c:pt>
                <c:pt idx="80">
                  <c:v>9.3740000000000004E-2</c:v>
                </c:pt>
                <c:pt idx="81">
                  <c:v>9.1300000000000006E-2</c:v>
                </c:pt>
                <c:pt idx="82">
                  <c:v>8.8779999999999998E-2</c:v>
                </c:pt>
                <c:pt idx="83">
                  <c:v>8.6040000000000005E-2</c:v>
                </c:pt>
                <c:pt idx="84">
                  <c:v>8.3239999999999995E-2</c:v>
                </c:pt>
                <c:pt idx="85">
                  <c:v>8.0180000000000001E-2</c:v>
                </c:pt>
                <c:pt idx="86">
                  <c:v>7.5819999999999999E-2</c:v>
                </c:pt>
                <c:pt idx="87">
                  <c:v>7.1879999999999999E-2</c:v>
                </c:pt>
                <c:pt idx="88">
                  <c:v>6.8019999999999997E-2</c:v>
                </c:pt>
                <c:pt idx="89">
                  <c:v>6.3740000000000005E-2</c:v>
                </c:pt>
                <c:pt idx="90">
                  <c:v>5.9520000000000003E-2</c:v>
                </c:pt>
                <c:pt idx="91">
                  <c:v>5.5440000000000003E-2</c:v>
                </c:pt>
                <c:pt idx="92">
                  <c:v>5.1560000000000002E-2</c:v>
                </c:pt>
                <c:pt idx="93">
                  <c:v>4.786E-2</c:v>
                </c:pt>
                <c:pt idx="94">
                  <c:v>4.444E-2</c:v>
                </c:pt>
                <c:pt idx="95">
                  <c:v>4.1360000000000001E-2</c:v>
                </c:pt>
                <c:pt idx="96">
                  <c:v>3.8559999999999997E-2</c:v>
                </c:pt>
                <c:pt idx="97">
                  <c:v>3.61E-2</c:v>
                </c:pt>
                <c:pt idx="98">
                  <c:v>3.3860000000000001E-2</c:v>
                </c:pt>
                <c:pt idx="99">
                  <c:v>3.184E-2</c:v>
                </c:pt>
                <c:pt idx="100">
                  <c:v>2.98E-2</c:v>
                </c:pt>
                <c:pt idx="101">
                  <c:v>2.7959999999999999E-2</c:v>
                </c:pt>
                <c:pt idx="102">
                  <c:v>2.6159999999999999E-2</c:v>
                </c:pt>
                <c:pt idx="103">
                  <c:v>2.444E-2</c:v>
                </c:pt>
                <c:pt idx="104">
                  <c:v>2.2800000000000001E-2</c:v>
                </c:pt>
                <c:pt idx="105">
                  <c:v>2.1180000000000001E-2</c:v>
                </c:pt>
                <c:pt idx="106">
                  <c:v>1.9699999999999999E-2</c:v>
                </c:pt>
                <c:pt idx="107">
                  <c:v>1.8319999999999999E-2</c:v>
                </c:pt>
                <c:pt idx="108">
                  <c:v>1.702E-2</c:v>
                </c:pt>
                <c:pt idx="109">
                  <c:v>1.5779999999999999E-2</c:v>
                </c:pt>
                <c:pt idx="110">
                  <c:v>1.464E-2</c:v>
                </c:pt>
                <c:pt idx="111">
                  <c:v>1.3559999999999999E-2</c:v>
                </c:pt>
                <c:pt idx="112">
                  <c:v>1.252E-2</c:v>
                </c:pt>
                <c:pt idx="113">
                  <c:v>1.15E-2</c:v>
                </c:pt>
                <c:pt idx="114">
                  <c:v>1.0619999999999999E-2</c:v>
                </c:pt>
                <c:pt idx="115">
                  <c:v>9.7199999999999995E-3</c:v>
                </c:pt>
                <c:pt idx="116">
                  <c:v>8.9599999999999992E-3</c:v>
                </c:pt>
                <c:pt idx="117">
                  <c:v>8.2000000000000007E-3</c:v>
                </c:pt>
                <c:pt idx="118">
                  <c:v>7.4999999999999997E-3</c:v>
                </c:pt>
                <c:pt idx="119">
                  <c:v>6.8799999999999998E-3</c:v>
                </c:pt>
                <c:pt idx="120">
                  <c:v>6.3600000000000002E-3</c:v>
                </c:pt>
                <c:pt idx="121">
                  <c:v>5.8399999999999997E-3</c:v>
                </c:pt>
                <c:pt idx="122">
                  <c:v>5.4000000000000003E-3</c:v>
                </c:pt>
                <c:pt idx="123">
                  <c:v>5.0000000000000001E-3</c:v>
                </c:pt>
                <c:pt idx="124">
                  <c:v>4.64E-3</c:v>
                </c:pt>
                <c:pt idx="125">
                  <c:v>4.3E-3</c:v>
                </c:pt>
                <c:pt idx="126">
                  <c:v>3.98E-3</c:v>
                </c:pt>
                <c:pt idx="127">
                  <c:v>3.7000000000000002E-3</c:v>
                </c:pt>
                <c:pt idx="128">
                  <c:v>3.46E-3</c:v>
                </c:pt>
                <c:pt idx="129">
                  <c:v>3.2399999999999998E-3</c:v>
                </c:pt>
                <c:pt idx="130">
                  <c:v>3.0200000000000001E-3</c:v>
                </c:pt>
                <c:pt idx="131">
                  <c:v>2.82E-3</c:v>
                </c:pt>
                <c:pt idx="132">
                  <c:v>2.6199999999999999E-3</c:v>
                </c:pt>
                <c:pt idx="133">
                  <c:v>2.4399999999999999E-3</c:v>
                </c:pt>
                <c:pt idx="134">
                  <c:v>2.2599999999999999E-3</c:v>
                </c:pt>
                <c:pt idx="135">
                  <c:v>2.0999999999999999E-3</c:v>
                </c:pt>
                <c:pt idx="136">
                  <c:v>1.9599999999999999E-3</c:v>
                </c:pt>
                <c:pt idx="137">
                  <c:v>1.82E-3</c:v>
                </c:pt>
                <c:pt idx="138">
                  <c:v>1.6800000000000001E-3</c:v>
                </c:pt>
                <c:pt idx="139">
                  <c:v>1.58E-3</c:v>
                </c:pt>
                <c:pt idx="140">
                  <c:v>1.48E-3</c:v>
                </c:pt>
                <c:pt idx="141">
                  <c:v>1.3600000000000001E-3</c:v>
                </c:pt>
                <c:pt idx="142">
                  <c:v>1.2600000000000001E-3</c:v>
                </c:pt>
                <c:pt idx="143">
                  <c:v>1.1800000000000001E-3</c:v>
                </c:pt>
                <c:pt idx="144">
                  <c:v>1.1000000000000001E-3</c:v>
                </c:pt>
                <c:pt idx="145">
                  <c:v>1.0200000000000001E-3</c:v>
                </c:pt>
                <c:pt idx="146">
                  <c:v>9.2000000000000003E-4</c:v>
                </c:pt>
                <c:pt idx="147">
                  <c:v>8.8000000000000003E-4</c:v>
                </c:pt>
                <c:pt idx="148">
                  <c:v>8.1999999999999998E-4</c:v>
                </c:pt>
                <c:pt idx="149">
                  <c:v>7.6000000000000004E-4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A79-44F4-9322-F0D02C414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P50_30_25R1!$AI$14:$AI$373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6.9541029207232264E-4</c:v>
                </c:pt>
                <c:pt idx="29">
                  <c:v>6.1236987140232701E-4</c:v>
                </c:pt>
                <c:pt idx="30">
                  <c:v>5.6593095642331638E-4</c:v>
                </c:pt>
                <c:pt idx="31">
                  <c:v>1.048767697954903E-3</c:v>
                </c:pt>
                <c:pt idx="32">
                  <c:v>9.6899224806201549E-4</c:v>
                </c:pt>
                <c:pt idx="33">
                  <c:v>1.3471037269869781E-3</c:v>
                </c:pt>
                <c:pt idx="34">
                  <c:v>1.6708437761069339E-3</c:v>
                </c:pt>
                <c:pt idx="35">
                  <c:v>1.9425019425019425E-3</c:v>
                </c:pt>
                <c:pt idx="36">
                  <c:v>2.1715526601520088E-3</c:v>
                </c:pt>
                <c:pt idx="37">
                  <c:v>2.3624704691191361E-3</c:v>
                </c:pt>
                <c:pt idx="38">
                  <c:v>2.8364323983611725E-3</c:v>
                </c:pt>
                <c:pt idx="39">
                  <c:v>3.2448377581120944E-3</c:v>
                </c:pt>
                <c:pt idx="40">
                  <c:v>3.3213396069748133E-3</c:v>
                </c:pt>
                <c:pt idx="41">
                  <c:v>3.9133837725019568E-3</c:v>
                </c:pt>
                <c:pt idx="42">
                  <c:v>4.434589800443459E-3</c:v>
                </c:pt>
                <c:pt idx="43">
                  <c:v>4.8951048951048955E-3</c:v>
                </c:pt>
                <c:pt idx="44">
                  <c:v>5.3109094932507189E-3</c:v>
                </c:pt>
                <c:pt idx="45">
                  <c:v>6.1168529846024047E-3</c:v>
                </c:pt>
                <c:pt idx="46">
                  <c:v>6.8562210123008669E-3</c:v>
                </c:pt>
                <c:pt idx="47">
                  <c:v>7.5347758887171559E-3</c:v>
                </c:pt>
                <c:pt idx="48">
                  <c:v>8.167811397809541E-3</c:v>
                </c:pt>
                <c:pt idx="49">
                  <c:v>8.94774516821761E-3</c:v>
                </c:pt>
                <c:pt idx="50">
                  <c:v>9.6768619319163637E-3</c:v>
                </c:pt>
                <c:pt idx="51">
                  <c:v>1.0536879076768691E-2</c:v>
                </c:pt>
                <c:pt idx="52">
                  <c:v>1.1527845429452833E-2</c:v>
                </c:pt>
                <c:pt idx="53">
                  <c:v>1.2642225031605562E-2</c:v>
                </c:pt>
                <c:pt idx="54">
                  <c:v>1.3707069151393809E-2</c:v>
                </c:pt>
                <c:pt idx="55">
                  <c:v>1.4337966349670812E-2</c:v>
                </c:pt>
                <c:pt idx="56">
                  <c:v>1.5401848221786614E-2</c:v>
                </c:pt>
                <c:pt idx="57">
                  <c:v>1.6176867080075492E-2</c:v>
                </c:pt>
                <c:pt idx="58">
                  <c:v>1.673963430337368E-2</c:v>
                </c:pt>
                <c:pt idx="59">
                  <c:v>1.7442574622282273E-2</c:v>
                </c:pt>
                <c:pt idx="60">
                  <c:v>1.8094230995182706E-2</c:v>
                </c:pt>
                <c:pt idx="61">
                  <c:v>1.8562267971650354E-2</c:v>
                </c:pt>
                <c:pt idx="62">
                  <c:v>1.9022913964548204E-2</c:v>
                </c:pt>
                <c:pt idx="63">
                  <c:v>1.9818504224470637E-2</c:v>
                </c:pt>
                <c:pt idx="64">
                  <c:v>2.0525783619817998E-2</c:v>
                </c:pt>
                <c:pt idx="65">
                  <c:v>2.1264028352037802E-2</c:v>
                </c:pt>
                <c:pt idx="66">
                  <c:v>2.2311983073668013E-2</c:v>
                </c:pt>
                <c:pt idx="67">
                  <c:v>2.3196605374823195E-2</c:v>
                </c:pt>
                <c:pt idx="68">
                  <c:v>2.4274993051051609E-2</c:v>
                </c:pt>
                <c:pt idx="69">
                  <c:v>2.525298568693591E-2</c:v>
                </c:pt>
                <c:pt idx="70">
                  <c:v>2.6235399820305479E-2</c:v>
                </c:pt>
                <c:pt idx="71">
                  <c:v>2.7484706090965511E-2</c:v>
                </c:pt>
                <c:pt idx="72">
                  <c:v>2.8556412053258585E-2</c:v>
                </c:pt>
                <c:pt idx="73">
                  <c:v>2.9780971344472339E-2</c:v>
                </c:pt>
                <c:pt idx="74">
                  <c:v>3.0837759122837073E-2</c:v>
                </c:pt>
                <c:pt idx="75">
                  <c:v>3.2047477744807124E-2</c:v>
                </c:pt>
                <c:pt idx="76">
                  <c:v>3.3417296389588583E-2</c:v>
                </c:pt>
                <c:pt idx="77">
                  <c:v>3.4709505576827032E-2</c:v>
                </c:pt>
                <c:pt idx="78">
                  <c:v>3.5902938263453282E-2</c:v>
                </c:pt>
                <c:pt idx="79">
                  <c:v>3.709466098919096E-2</c:v>
                </c:pt>
                <c:pt idx="80">
                  <c:v>3.8358390898008937E-2</c:v>
                </c:pt>
                <c:pt idx="81">
                  <c:v>3.9703034215622983E-2</c:v>
                </c:pt>
                <c:pt idx="82">
                  <c:v>4.0965207631874299E-2</c:v>
                </c:pt>
                <c:pt idx="83">
                  <c:v>4.2227710939367384E-2</c:v>
                </c:pt>
                <c:pt idx="84">
                  <c:v>4.3567807351077313E-2</c:v>
                </c:pt>
                <c:pt idx="85">
                  <c:v>4.4749074292917357E-2</c:v>
                </c:pt>
                <c:pt idx="86">
                  <c:v>4.6159874608150471E-2</c:v>
                </c:pt>
                <c:pt idx="87">
                  <c:v>4.7503900156006237E-2</c:v>
                </c:pt>
                <c:pt idx="88">
                  <c:v>4.8854368932038837E-2</c:v>
                </c:pt>
                <c:pt idx="89">
                  <c:v>5.0286244777966886E-2</c:v>
                </c:pt>
                <c:pt idx="90">
                  <c:v>5.1653688998535195E-2</c:v>
                </c:pt>
                <c:pt idx="91">
                  <c:v>5.3096665129860152E-2</c:v>
                </c:pt>
                <c:pt idx="92">
                  <c:v>5.4397793441618145E-2</c:v>
                </c:pt>
                <c:pt idx="93">
                  <c:v>5.5627722167035987E-2</c:v>
                </c:pt>
                <c:pt idx="94">
                  <c:v>5.686842506479646E-2</c:v>
                </c:pt>
                <c:pt idx="95">
                  <c:v>5.8120958539368578E-2</c:v>
                </c:pt>
                <c:pt idx="96">
                  <c:v>5.9296940247513474E-2</c:v>
                </c:pt>
                <c:pt idx="97">
                  <c:v>6.0406245262998336E-2</c:v>
                </c:pt>
                <c:pt idx="98">
                  <c:v>6.1525654608748294E-2</c:v>
                </c:pt>
                <c:pt idx="99">
                  <c:v>6.2495276959117357E-2</c:v>
                </c:pt>
                <c:pt idx="100">
                  <c:v>6.3476488791606916E-2</c:v>
                </c:pt>
                <c:pt idx="101">
                  <c:v>6.4445616944297887E-2</c:v>
                </c:pt>
                <c:pt idx="102">
                  <c:v>6.5201023942177389E-2</c:v>
                </c:pt>
                <c:pt idx="103">
                  <c:v>6.6024966160324855E-2</c:v>
                </c:pt>
                <c:pt idx="104">
                  <c:v>6.6706730769230768E-2</c:v>
                </c:pt>
                <c:pt idx="105">
                  <c:v>6.7472230561392982E-2</c:v>
                </c:pt>
                <c:pt idx="106">
                  <c:v>6.8161367726454702E-2</c:v>
                </c:pt>
                <c:pt idx="107">
                  <c:v>6.8849265807611623E-2</c:v>
                </c:pt>
                <c:pt idx="108">
                  <c:v>6.939661625991915E-2</c:v>
                </c:pt>
                <c:pt idx="109">
                  <c:v>6.9873569237674876E-2</c:v>
                </c:pt>
                <c:pt idx="110">
                  <c:v>7.0419376541825521E-2</c:v>
                </c:pt>
                <c:pt idx="111">
                  <c:v>7.0894964888689682E-2</c:v>
                </c:pt>
                <c:pt idx="112">
                  <c:v>7.1380571940565962E-2</c:v>
                </c:pt>
                <c:pt idx="113">
                  <c:v>7.1780331293836735E-2</c:v>
                </c:pt>
                <c:pt idx="114">
                  <c:v>7.2190319934372443E-2</c:v>
                </c:pt>
                <c:pt idx="115">
                  <c:v>7.2461607275980319E-2</c:v>
                </c:pt>
                <c:pt idx="116">
                  <c:v>7.2801788375558868E-2</c:v>
                </c:pt>
                <c:pt idx="117">
                  <c:v>7.3147113594040969E-2</c:v>
                </c:pt>
                <c:pt idx="118">
                  <c:v>7.3486709850346207E-2</c:v>
                </c:pt>
                <c:pt idx="119">
                  <c:v>7.37625604763677E-2</c:v>
                </c:pt>
                <c:pt idx="120">
                  <c:v>7.3963836594984747E-2</c:v>
                </c:pt>
                <c:pt idx="121">
                  <c:v>7.4164992933125048E-2</c:v>
                </c:pt>
                <c:pt idx="122">
                  <c:v>7.4366029597679781E-2</c:v>
                </c:pt>
                <c:pt idx="123">
                  <c:v>7.4498141263940526E-2</c:v>
                </c:pt>
                <c:pt idx="124">
                  <c:v>7.4698974282741193E-2</c:v>
                </c:pt>
                <c:pt idx="125">
                  <c:v>7.4762187871581454E-2</c:v>
                </c:pt>
                <c:pt idx="126">
                  <c:v>7.4888558692421989E-2</c:v>
                </c:pt>
                <c:pt idx="127">
                  <c:v>7.5025999108601985E-2</c:v>
                </c:pt>
                <c:pt idx="128">
                  <c:v>7.5152235259171252E-2</c:v>
                </c:pt>
                <c:pt idx="129">
                  <c:v>7.5215325215325216E-2</c:v>
                </c:pt>
                <c:pt idx="130">
                  <c:v>7.5278396436525619E-2</c:v>
                </c:pt>
                <c:pt idx="131">
                  <c:v>7.5347041793482297E-2</c:v>
                </c:pt>
                <c:pt idx="132">
                  <c:v>7.5484301937207746E-2</c:v>
                </c:pt>
                <c:pt idx="133">
                  <c:v>7.5547309833024115E-2</c:v>
                </c:pt>
                <c:pt idx="134">
                  <c:v>7.5615909765509054E-2</c:v>
                </c:pt>
                <c:pt idx="135">
                  <c:v>7.5678884107434341E-2</c:v>
                </c:pt>
                <c:pt idx="136">
                  <c:v>7.5741839762611271E-2</c:v>
                </c:pt>
                <c:pt idx="137">
                  <c:v>7.5810399821971658E-2</c:v>
                </c:pt>
                <c:pt idx="138">
                  <c:v>7.587894971072541E-2</c:v>
                </c:pt>
                <c:pt idx="139">
                  <c:v>7.587894971072541E-2</c:v>
                </c:pt>
                <c:pt idx="140">
                  <c:v>7.5941857015722342E-2</c:v>
                </c:pt>
                <c:pt idx="141">
                  <c:v>7.6010381905821281E-2</c:v>
                </c:pt>
                <c:pt idx="142">
                  <c:v>7.600474566216818E-2</c:v>
                </c:pt>
                <c:pt idx="143">
                  <c:v>7.6073255727737821E-2</c:v>
                </c:pt>
                <c:pt idx="144">
                  <c:v>7.6073255727737821E-2</c:v>
                </c:pt>
                <c:pt idx="145">
                  <c:v>7.6141755634638195E-2</c:v>
                </c:pt>
                <c:pt idx="146">
                  <c:v>7.6210245385128619E-2</c:v>
                </c:pt>
                <c:pt idx="147">
                  <c:v>7.6204595997034844E-2</c:v>
                </c:pt>
                <c:pt idx="148">
                  <c:v>7.6204595997034844E-2</c:v>
                </c:pt>
                <c:pt idx="149">
                  <c:v>7.6273070936179674E-2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4B-48E0-A7BE-E3E7E7557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 total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P50_30_25R1!$M$14:$M$330</c:f>
              <c:numCache>
                <c:formatCode>0.0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0.18</c:v>
                </c:pt>
                <c:pt idx="8">
                  <c:v>0.18</c:v>
                </c:pt>
                <c:pt idx="9">
                  <c:v>0.39</c:v>
                </c:pt>
                <c:pt idx="10">
                  <c:v>0.54</c:v>
                </c:pt>
                <c:pt idx="11">
                  <c:v>0.54</c:v>
                </c:pt>
                <c:pt idx="12">
                  <c:v>0.54</c:v>
                </c:pt>
                <c:pt idx="13">
                  <c:v>0.79</c:v>
                </c:pt>
                <c:pt idx="14">
                  <c:v>1.59</c:v>
                </c:pt>
                <c:pt idx="15">
                  <c:v>2.15</c:v>
                </c:pt>
                <c:pt idx="16">
                  <c:v>2.57</c:v>
                </c:pt>
                <c:pt idx="17">
                  <c:v>2.73</c:v>
                </c:pt>
                <c:pt idx="18">
                  <c:v>2.57</c:v>
                </c:pt>
                <c:pt idx="19">
                  <c:v>2.8</c:v>
                </c:pt>
                <c:pt idx="20">
                  <c:v>3.02</c:v>
                </c:pt>
                <c:pt idx="21">
                  <c:v>3.11</c:v>
                </c:pt>
                <c:pt idx="22">
                  <c:v>3.26</c:v>
                </c:pt>
                <c:pt idx="23">
                  <c:v>3.19</c:v>
                </c:pt>
                <c:pt idx="24">
                  <c:v>2.95</c:v>
                </c:pt>
                <c:pt idx="25">
                  <c:v>2.96</c:v>
                </c:pt>
                <c:pt idx="26">
                  <c:v>3.05</c:v>
                </c:pt>
                <c:pt idx="27">
                  <c:v>2.85</c:v>
                </c:pt>
                <c:pt idx="28">
                  <c:v>2.75</c:v>
                </c:pt>
                <c:pt idx="29">
                  <c:v>2.62</c:v>
                </c:pt>
                <c:pt idx="30">
                  <c:v>2.6</c:v>
                </c:pt>
                <c:pt idx="31">
                  <c:v>2.61</c:v>
                </c:pt>
                <c:pt idx="32">
                  <c:v>2.56</c:v>
                </c:pt>
                <c:pt idx="33">
                  <c:v>2.5</c:v>
                </c:pt>
                <c:pt idx="34">
                  <c:v>2.4900000000000002</c:v>
                </c:pt>
                <c:pt idx="35">
                  <c:v>2.46</c:v>
                </c:pt>
                <c:pt idx="36">
                  <c:v>2.42</c:v>
                </c:pt>
                <c:pt idx="37">
                  <c:v>2.38</c:v>
                </c:pt>
                <c:pt idx="38">
                  <c:v>2.34</c:v>
                </c:pt>
                <c:pt idx="39">
                  <c:v>2.29</c:v>
                </c:pt>
                <c:pt idx="40">
                  <c:v>2.2400000000000002</c:v>
                </c:pt>
                <c:pt idx="41">
                  <c:v>2.19</c:v>
                </c:pt>
                <c:pt idx="42">
                  <c:v>2.14</c:v>
                </c:pt>
                <c:pt idx="43">
                  <c:v>2.11</c:v>
                </c:pt>
                <c:pt idx="44">
                  <c:v>2.09</c:v>
                </c:pt>
                <c:pt idx="45">
                  <c:v>2.0499999999999998</c:v>
                </c:pt>
                <c:pt idx="46">
                  <c:v>2.0099999999999998</c:v>
                </c:pt>
                <c:pt idx="47">
                  <c:v>1.99</c:v>
                </c:pt>
                <c:pt idx="48">
                  <c:v>1.96</c:v>
                </c:pt>
                <c:pt idx="49">
                  <c:v>1.94</c:v>
                </c:pt>
                <c:pt idx="50">
                  <c:v>1.91</c:v>
                </c:pt>
                <c:pt idx="51">
                  <c:v>1.88</c:v>
                </c:pt>
                <c:pt idx="52">
                  <c:v>1.86</c:v>
                </c:pt>
                <c:pt idx="53">
                  <c:v>1.83</c:v>
                </c:pt>
                <c:pt idx="54">
                  <c:v>1.8</c:v>
                </c:pt>
                <c:pt idx="55">
                  <c:v>1.78</c:v>
                </c:pt>
                <c:pt idx="56">
                  <c:v>1.76</c:v>
                </c:pt>
                <c:pt idx="57">
                  <c:v>1.74</c:v>
                </c:pt>
                <c:pt idx="58">
                  <c:v>1.72</c:v>
                </c:pt>
                <c:pt idx="59">
                  <c:v>1.71</c:v>
                </c:pt>
                <c:pt idx="60">
                  <c:v>1.7</c:v>
                </c:pt>
                <c:pt idx="61">
                  <c:v>1.68</c:v>
                </c:pt>
                <c:pt idx="62">
                  <c:v>1.66</c:v>
                </c:pt>
                <c:pt idx="63">
                  <c:v>1.65</c:v>
                </c:pt>
                <c:pt idx="64">
                  <c:v>1.63</c:v>
                </c:pt>
                <c:pt idx="65">
                  <c:v>1.61</c:v>
                </c:pt>
                <c:pt idx="66">
                  <c:v>1.6</c:v>
                </c:pt>
                <c:pt idx="67">
                  <c:v>1.58</c:v>
                </c:pt>
                <c:pt idx="68">
                  <c:v>1.56</c:v>
                </c:pt>
                <c:pt idx="69">
                  <c:v>1.54</c:v>
                </c:pt>
                <c:pt idx="70">
                  <c:v>1.52</c:v>
                </c:pt>
                <c:pt idx="71">
                  <c:v>1.5</c:v>
                </c:pt>
                <c:pt idx="72">
                  <c:v>1.48</c:v>
                </c:pt>
                <c:pt idx="73">
                  <c:v>1.47</c:v>
                </c:pt>
                <c:pt idx="74">
                  <c:v>1.45</c:v>
                </c:pt>
                <c:pt idx="75">
                  <c:v>1.43</c:v>
                </c:pt>
                <c:pt idx="76">
                  <c:v>1.41</c:v>
                </c:pt>
                <c:pt idx="77">
                  <c:v>1.4</c:v>
                </c:pt>
                <c:pt idx="78">
                  <c:v>1.38</c:v>
                </c:pt>
                <c:pt idx="79">
                  <c:v>1.36</c:v>
                </c:pt>
                <c:pt idx="80">
                  <c:v>1.35</c:v>
                </c:pt>
                <c:pt idx="81">
                  <c:v>1.33</c:v>
                </c:pt>
                <c:pt idx="82">
                  <c:v>1.32</c:v>
                </c:pt>
                <c:pt idx="83">
                  <c:v>1.31</c:v>
                </c:pt>
                <c:pt idx="84">
                  <c:v>1.29</c:v>
                </c:pt>
                <c:pt idx="85">
                  <c:v>1.28</c:v>
                </c:pt>
                <c:pt idx="86">
                  <c:v>1.27</c:v>
                </c:pt>
                <c:pt idx="87">
                  <c:v>1.26</c:v>
                </c:pt>
                <c:pt idx="88">
                  <c:v>1.25</c:v>
                </c:pt>
                <c:pt idx="89">
                  <c:v>1.24</c:v>
                </c:pt>
                <c:pt idx="90">
                  <c:v>1.22</c:v>
                </c:pt>
                <c:pt idx="91">
                  <c:v>1.2</c:v>
                </c:pt>
                <c:pt idx="92">
                  <c:v>1.19</c:v>
                </c:pt>
                <c:pt idx="93">
                  <c:v>1.17</c:v>
                </c:pt>
                <c:pt idx="94">
                  <c:v>1.1599999999999999</c:v>
                </c:pt>
                <c:pt idx="95">
                  <c:v>1.1399999999999999</c:v>
                </c:pt>
                <c:pt idx="96">
                  <c:v>1.1299999999999999</c:v>
                </c:pt>
                <c:pt idx="97">
                  <c:v>1.1200000000000001</c:v>
                </c:pt>
                <c:pt idx="98">
                  <c:v>1.1100000000000001</c:v>
                </c:pt>
                <c:pt idx="99">
                  <c:v>1.1000000000000001</c:v>
                </c:pt>
                <c:pt idx="100">
                  <c:v>1.1000000000000001</c:v>
                </c:pt>
                <c:pt idx="101">
                  <c:v>1.0900000000000001</c:v>
                </c:pt>
                <c:pt idx="102">
                  <c:v>1.08</c:v>
                </c:pt>
                <c:pt idx="103">
                  <c:v>1.08</c:v>
                </c:pt>
                <c:pt idx="104">
                  <c:v>1.07</c:v>
                </c:pt>
                <c:pt idx="105">
                  <c:v>1.07</c:v>
                </c:pt>
                <c:pt idx="106">
                  <c:v>1.06</c:v>
                </c:pt>
                <c:pt idx="107">
                  <c:v>1.06</c:v>
                </c:pt>
                <c:pt idx="108">
                  <c:v>1.05</c:v>
                </c:pt>
                <c:pt idx="109">
                  <c:v>1.05</c:v>
                </c:pt>
                <c:pt idx="110">
                  <c:v>1.05</c:v>
                </c:pt>
                <c:pt idx="111">
                  <c:v>1.04</c:v>
                </c:pt>
                <c:pt idx="112">
                  <c:v>1.04</c:v>
                </c:pt>
                <c:pt idx="113">
                  <c:v>1.04</c:v>
                </c:pt>
                <c:pt idx="114">
                  <c:v>1.03</c:v>
                </c:pt>
                <c:pt idx="115">
                  <c:v>1.03</c:v>
                </c:pt>
                <c:pt idx="116">
                  <c:v>1.03</c:v>
                </c:pt>
                <c:pt idx="117">
                  <c:v>1.03</c:v>
                </c:pt>
                <c:pt idx="118">
                  <c:v>1.02</c:v>
                </c:pt>
                <c:pt idx="119">
                  <c:v>1.02</c:v>
                </c:pt>
                <c:pt idx="120">
                  <c:v>1.02</c:v>
                </c:pt>
                <c:pt idx="121">
                  <c:v>1.02</c:v>
                </c:pt>
                <c:pt idx="122">
                  <c:v>1.02</c:v>
                </c:pt>
                <c:pt idx="123">
                  <c:v>1.02</c:v>
                </c:pt>
                <c:pt idx="124">
                  <c:v>1.01</c:v>
                </c:pt>
                <c:pt idx="125">
                  <c:v>1.01</c:v>
                </c:pt>
                <c:pt idx="126">
                  <c:v>1.01</c:v>
                </c:pt>
                <c:pt idx="127">
                  <c:v>1.01</c:v>
                </c:pt>
                <c:pt idx="128">
                  <c:v>1.01</c:v>
                </c:pt>
                <c:pt idx="129">
                  <c:v>1.01</c:v>
                </c:pt>
                <c:pt idx="130">
                  <c:v>1.01</c:v>
                </c:pt>
                <c:pt idx="131">
                  <c:v>1.01</c:v>
                </c:pt>
                <c:pt idx="132">
                  <c:v>1.01</c:v>
                </c:pt>
                <c:pt idx="133">
                  <c:v>1.01</c:v>
                </c:pt>
                <c:pt idx="134">
                  <c:v>1.01</c:v>
                </c:pt>
                <c:pt idx="135">
                  <c:v>1.01</c:v>
                </c:pt>
                <c:pt idx="136">
                  <c:v>1.01</c:v>
                </c:pt>
                <c:pt idx="137">
                  <c:v>1.01</c:v>
                </c:pt>
                <c:pt idx="138">
                  <c:v>1.01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44-427C-918B-DE39F6418698}"/>
            </c:ext>
          </c:extLst>
        </c:ser>
        <c:ser>
          <c:idx val="1"/>
          <c:order val="1"/>
          <c:tx>
            <c:v>R0 visible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P50_30_25R1!$Y$14:$Y$330</c:f>
              <c:numCache>
                <c:formatCode>#,##0.0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0.14000000000000001</c:v>
                </c:pt>
                <c:pt idx="11">
                  <c:v>0.14000000000000001</c:v>
                </c:pt>
                <c:pt idx="12">
                  <c:v>0.14000000000000001</c:v>
                </c:pt>
                <c:pt idx="13">
                  <c:v>0.25</c:v>
                </c:pt>
                <c:pt idx="14">
                  <c:v>0.79</c:v>
                </c:pt>
                <c:pt idx="15">
                  <c:v>1.1599999999999999</c:v>
                </c:pt>
                <c:pt idx="16">
                  <c:v>1.56</c:v>
                </c:pt>
                <c:pt idx="17">
                  <c:v>1.75</c:v>
                </c:pt>
                <c:pt idx="18">
                  <c:v>1.89</c:v>
                </c:pt>
                <c:pt idx="19">
                  <c:v>1.96</c:v>
                </c:pt>
                <c:pt idx="20">
                  <c:v>1.84</c:v>
                </c:pt>
                <c:pt idx="21">
                  <c:v>1.87</c:v>
                </c:pt>
                <c:pt idx="22">
                  <c:v>2.5099999999999998</c:v>
                </c:pt>
                <c:pt idx="23">
                  <c:v>2.4700000000000002</c:v>
                </c:pt>
                <c:pt idx="24">
                  <c:v>2.2400000000000002</c:v>
                </c:pt>
                <c:pt idx="25">
                  <c:v>2.23</c:v>
                </c:pt>
                <c:pt idx="26">
                  <c:v>2.25</c:v>
                </c:pt>
                <c:pt idx="27">
                  <c:v>2.11</c:v>
                </c:pt>
                <c:pt idx="28">
                  <c:v>2.0099999999999998</c:v>
                </c:pt>
                <c:pt idx="29">
                  <c:v>2</c:v>
                </c:pt>
                <c:pt idx="30">
                  <c:v>2.02</c:v>
                </c:pt>
                <c:pt idx="31">
                  <c:v>1.92</c:v>
                </c:pt>
                <c:pt idx="32">
                  <c:v>1.92</c:v>
                </c:pt>
                <c:pt idx="33">
                  <c:v>1.9</c:v>
                </c:pt>
                <c:pt idx="34">
                  <c:v>1.92</c:v>
                </c:pt>
                <c:pt idx="35">
                  <c:v>1.92</c:v>
                </c:pt>
                <c:pt idx="36">
                  <c:v>1.89</c:v>
                </c:pt>
                <c:pt idx="37">
                  <c:v>1.87</c:v>
                </c:pt>
                <c:pt idx="38">
                  <c:v>1.86</c:v>
                </c:pt>
                <c:pt idx="39">
                  <c:v>1.81</c:v>
                </c:pt>
                <c:pt idx="40">
                  <c:v>1.78</c:v>
                </c:pt>
                <c:pt idx="41">
                  <c:v>1.72</c:v>
                </c:pt>
                <c:pt idx="42">
                  <c:v>1.68</c:v>
                </c:pt>
                <c:pt idx="43">
                  <c:v>1.67</c:v>
                </c:pt>
                <c:pt idx="44">
                  <c:v>1.64</c:v>
                </c:pt>
                <c:pt idx="45">
                  <c:v>1.61</c:v>
                </c:pt>
                <c:pt idx="46">
                  <c:v>1.58</c:v>
                </c:pt>
                <c:pt idx="47">
                  <c:v>1.55</c:v>
                </c:pt>
                <c:pt idx="48">
                  <c:v>1.53</c:v>
                </c:pt>
                <c:pt idx="49">
                  <c:v>1.5</c:v>
                </c:pt>
                <c:pt idx="50">
                  <c:v>1.49</c:v>
                </c:pt>
                <c:pt idx="51">
                  <c:v>1.46</c:v>
                </c:pt>
                <c:pt idx="52">
                  <c:v>1.44</c:v>
                </c:pt>
                <c:pt idx="53">
                  <c:v>1.4</c:v>
                </c:pt>
                <c:pt idx="54">
                  <c:v>1.38</c:v>
                </c:pt>
                <c:pt idx="55">
                  <c:v>1.35</c:v>
                </c:pt>
                <c:pt idx="56">
                  <c:v>1.32</c:v>
                </c:pt>
                <c:pt idx="57">
                  <c:v>1.29</c:v>
                </c:pt>
                <c:pt idx="58">
                  <c:v>1.27</c:v>
                </c:pt>
                <c:pt idx="59">
                  <c:v>1.24</c:v>
                </c:pt>
                <c:pt idx="60">
                  <c:v>1.22</c:v>
                </c:pt>
                <c:pt idx="61">
                  <c:v>1.2</c:v>
                </c:pt>
                <c:pt idx="62">
                  <c:v>1.17</c:v>
                </c:pt>
                <c:pt idx="63">
                  <c:v>1.1599999999999999</c:v>
                </c:pt>
                <c:pt idx="64">
                  <c:v>1.1399999999999999</c:v>
                </c:pt>
                <c:pt idx="65">
                  <c:v>1.1200000000000001</c:v>
                </c:pt>
                <c:pt idx="66">
                  <c:v>1.1100000000000001</c:v>
                </c:pt>
                <c:pt idx="67">
                  <c:v>1.0900000000000001</c:v>
                </c:pt>
                <c:pt idx="68">
                  <c:v>1.07</c:v>
                </c:pt>
                <c:pt idx="69">
                  <c:v>1.05</c:v>
                </c:pt>
                <c:pt idx="70">
                  <c:v>1.03</c:v>
                </c:pt>
                <c:pt idx="71">
                  <c:v>1.02</c:v>
                </c:pt>
                <c:pt idx="72">
                  <c:v>1</c:v>
                </c:pt>
                <c:pt idx="73">
                  <c:v>0.98</c:v>
                </c:pt>
                <c:pt idx="74">
                  <c:v>0.97</c:v>
                </c:pt>
                <c:pt idx="75">
                  <c:v>0.96</c:v>
                </c:pt>
                <c:pt idx="76">
                  <c:v>0.94</c:v>
                </c:pt>
                <c:pt idx="77">
                  <c:v>0.93</c:v>
                </c:pt>
                <c:pt idx="78">
                  <c:v>0.91</c:v>
                </c:pt>
                <c:pt idx="79">
                  <c:v>0.9</c:v>
                </c:pt>
                <c:pt idx="80">
                  <c:v>0.89</c:v>
                </c:pt>
                <c:pt idx="81">
                  <c:v>0.88</c:v>
                </c:pt>
                <c:pt idx="82">
                  <c:v>0.87</c:v>
                </c:pt>
                <c:pt idx="83">
                  <c:v>0.86</c:v>
                </c:pt>
                <c:pt idx="84">
                  <c:v>0.85</c:v>
                </c:pt>
                <c:pt idx="85">
                  <c:v>0.84</c:v>
                </c:pt>
                <c:pt idx="86">
                  <c:v>0.84</c:v>
                </c:pt>
                <c:pt idx="87">
                  <c:v>0.83</c:v>
                </c:pt>
                <c:pt idx="88">
                  <c:v>0.82</c:v>
                </c:pt>
                <c:pt idx="89">
                  <c:v>0.81</c:v>
                </c:pt>
                <c:pt idx="90">
                  <c:v>0.8</c:v>
                </c:pt>
                <c:pt idx="91">
                  <c:v>0.79</c:v>
                </c:pt>
                <c:pt idx="92">
                  <c:v>0.78</c:v>
                </c:pt>
                <c:pt idx="93">
                  <c:v>0.76</c:v>
                </c:pt>
                <c:pt idx="94">
                  <c:v>0.75</c:v>
                </c:pt>
                <c:pt idx="95">
                  <c:v>0.74</c:v>
                </c:pt>
                <c:pt idx="96">
                  <c:v>0.73</c:v>
                </c:pt>
                <c:pt idx="97">
                  <c:v>0.73</c:v>
                </c:pt>
                <c:pt idx="98">
                  <c:v>0.72</c:v>
                </c:pt>
                <c:pt idx="99">
                  <c:v>0.71</c:v>
                </c:pt>
                <c:pt idx="100">
                  <c:v>0.71</c:v>
                </c:pt>
                <c:pt idx="101">
                  <c:v>0.7</c:v>
                </c:pt>
                <c:pt idx="102">
                  <c:v>0.7</c:v>
                </c:pt>
                <c:pt idx="103">
                  <c:v>0.69</c:v>
                </c:pt>
                <c:pt idx="104">
                  <c:v>0.69</c:v>
                </c:pt>
                <c:pt idx="105">
                  <c:v>0.68</c:v>
                </c:pt>
                <c:pt idx="106">
                  <c:v>0.68</c:v>
                </c:pt>
                <c:pt idx="107">
                  <c:v>0.68</c:v>
                </c:pt>
                <c:pt idx="108">
                  <c:v>0.67</c:v>
                </c:pt>
                <c:pt idx="109">
                  <c:v>0.67</c:v>
                </c:pt>
                <c:pt idx="110">
                  <c:v>0.67</c:v>
                </c:pt>
                <c:pt idx="111">
                  <c:v>0.67</c:v>
                </c:pt>
                <c:pt idx="112">
                  <c:v>0.66</c:v>
                </c:pt>
                <c:pt idx="113">
                  <c:v>0.66</c:v>
                </c:pt>
                <c:pt idx="114">
                  <c:v>0.66</c:v>
                </c:pt>
                <c:pt idx="115">
                  <c:v>0.66</c:v>
                </c:pt>
                <c:pt idx="116">
                  <c:v>0.65</c:v>
                </c:pt>
                <c:pt idx="117">
                  <c:v>0.65</c:v>
                </c:pt>
                <c:pt idx="118">
                  <c:v>0.65</c:v>
                </c:pt>
                <c:pt idx="119">
                  <c:v>0.65</c:v>
                </c:pt>
                <c:pt idx="120">
                  <c:v>0.65</c:v>
                </c:pt>
                <c:pt idx="121">
                  <c:v>0.65</c:v>
                </c:pt>
                <c:pt idx="122">
                  <c:v>0.65</c:v>
                </c:pt>
                <c:pt idx="123">
                  <c:v>0.65</c:v>
                </c:pt>
                <c:pt idx="124">
                  <c:v>0.65</c:v>
                </c:pt>
                <c:pt idx="125">
                  <c:v>0.64</c:v>
                </c:pt>
                <c:pt idx="126">
                  <c:v>0.64</c:v>
                </c:pt>
                <c:pt idx="127">
                  <c:v>0.64</c:v>
                </c:pt>
                <c:pt idx="128">
                  <c:v>0.64</c:v>
                </c:pt>
                <c:pt idx="129">
                  <c:v>0.64</c:v>
                </c:pt>
                <c:pt idx="130">
                  <c:v>0.64</c:v>
                </c:pt>
                <c:pt idx="131">
                  <c:v>0.64</c:v>
                </c:pt>
                <c:pt idx="132">
                  <c:v>0.64</c:v>
                </c:pt>
                <c:pt idx="133">
                  <c:v>0.64</c:v>
                </c:pt>
                <c:pt idx="134">
                  <c:v>0.64</c:v>
                </c:pt>
                <c:pt idx="135">
                  <c:v>0.64</c:v>
                </c:pt>
                <c:pt idx="136">
                  <c:v>0.64</c:v>
                </c:pt>
                <c:pt idx="137">
                  <c:v>0.64</c:v>
                </c:pt>
                <c:pt idx="138">
                  <c:v>0.64</c:v>
                </c:pt>
                <c:pt idx="139">
                  <c:v>0.64</c:v>
                </c:pt>
                <c:pt idx="140">
                  <c:v>0.64</c:v>
                </c:pt>
                <c:pt idx="141">
                  <c:v>0.64</c:v>
                </c:pt>
                <c:pt idx="142">
                  <c:v>0.64</c:v>
                </c:pt>
                <c:pt idx="143">
                  <c:v>0.64</c:v>
                </c:pt>
                <c:pt idx="144">
                  <c:v>0.64</c:v>
                </c:pt>
                <c:pt idx="145">
                  <c:v>0.64</c:v>
                </c:pt>
                <c:pt idx="146">
                  <c:v>0.64</c:v>
                </c:pt>
                <c:pt idx="147">
                  <c:v>0.64</c:v>
                </c:pt>
                <c:pt idx="148">
                  <c:v>0.64</c:v>
                </c:pt>
                <c:pt idx="149">
                  <c:v>0.64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44-427C-918B-DE39F6418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"/>
          <c:order val="1"/>
          <c:tx>
            <c:v>Enfermos modelo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P50_30_25R1!$BU$14:$BU$103</c:f>
              <c:numCache>
                <c:formatCode>#,##0</c:formatCode>
                <c:ptCount val="90"/>
                <c:pt idx="0">
                  <c:v>0</c:v>
                </c:pt>
                <c:pt idx="1">
                  <c:v>27.357057096156513</c:v>
                </c:pt>
                <c:pt idx="2">
                  <c:v>27.357057096156513</c:v>
                </c:pt>
                <c:pt idx="3">
                  <c:v>136.78528548078256</c:v>
                </c:pt>
                <c:pt idx="4">
                  <c:v>218.85645676925211</c:v>
                </c:pt>
                <c:pt idx="5">
                  <c:v>300.92762805772162</c:v>
                </c:pt>
                <c:pt idx="6">
                  <c:v>519.78408482697375</c:v>
                </c:pt>
                <c:pt idx="7">
                  <c:v>765.99759869238233</c:v>
                </c:pt>
                <c:pt idx="8">
                  <c:v>1012.211112557791</c:v>
                </c:pt>
                <c:pt idx="9">
                  <c:v>1231.0675693270432</c:v>
                </c:pt>
                <c:pt idx="10">
                  <c:v>1559.3522544809211</c:v>
                </c:pt>
                <c:pt idx="11">
                  <c:v>1969.708110923269</c:v>
                </c:pt>
                <c:pt idx="12">
                  <c:v>2516.8492528463994</c:v>
                </c:pt>
                <c:pt idx="13">
                  <c:v>3146.0615660579988</c:v>
                </c:pt>
                <c:pt idx="14">
                  <c:v>3829.9879934619116</c:v>
                </c:pt>
                <c:pt idx="15">
                  <c:v>4678.0567634427634</c:v>
                </c:pt>
                <c:pt idx="16">
                  <c:v>5635.5537618082417</c:v>
                </c:pt>
                <c:pt idx="17">
                  <c:v>6702.4789885583459</c:v>
                </c:pt>
                <c:pt idx="18">
                  <c:v>7906.1895007892326</c:v>
                </c:pt>
                <c:pt idx="19">
                  <c:v>9410.8276410778399</c:v>
                </c:pt>
                <c:pt idx="20">
                  <c:v>11189.036352328014</c:v>
                </c:pt>
                <c:pt idx="21">
                  <c:v>13322.886805828222</c:v>
                </c:pt>
                <c:pt idx="22">
                  <c:v>15812.379001578465</c:v>
                </c:pt>
                <c:pt idx="23">
                  <c:v>18657.512939578741</c:v>
                </c:pt>
                <c:pt idx="24">
                  <c:v>21885.645676925211</c:v>
                </c:pt>
                <c:pt idx="25">
                  <c:v>25469.420156521715</c:v>
                </c:pt>
                <c:pt idx="26">
                  <c:v>29436.193435464407</c:v>
                </c:pt>
                <c:pt idx="27">
                  <c:v>33813.32257084945</c:v>
                </c:pt>
                <c:pt idx="28">
                  <c:v>38682.878733965314</c:v>
                </c:pt>
                <c:pt idx="29">
                  <c:v>43880.71958223504</c:v>
                </c:pt>
                <c:pt idx="30">
                  <c:v>47327.708776350766</c:v>
                </c:pt>
                <c:pt idx="31">
                  <c:v>50856.769141754958</c:v>
                </c:pt>
                <c:pt idx="32">
                  <c:v>54905.613591986119</c:v>
                </c:pt>
                <c:pt idx="33">
                  <c:v>58981.81509931344</c:v>
                </c:pt>
                <c:pt idx="34">
                  <c:v>63112.730720833075</c:v>
                </c:pt>
                <c:pt idx="35">
                  <c:v>67544.573970410434</c:v>
                </c:pt>
                <c:pt idx="36">
                  <c:v>72140.559562564726</c:v>
                </c:pt>
                <c:pt idx="37">
                  <c:v>76873.330440199803</c:v>
                </c:pt>
                <c:pt idx="38">
                  <c:v>81824.957774604132</c:v>
                </c:pt>
                <c:pt idx="39">
                  <c:v>86831.299223200782</c:v>
                </c:pt>
                <c:pt idx="40">
                  <c:v>91974.425957278188</c:v>
                </c:pt>
                <c:pt idx="41">
                  <c:v>96816.625063297892</c:v>
                </c:pt>
                <c:pt idx="42">
                  <c:v>101713.53828350992</c:v>
                </c:pt>
                <c:pt idx="43">
                  <c:v>106528.38033243347</c:v>
                </c:pt>
                <c:pt idx="44">
                  <c:v>111151.72298168391</c:v>
                </c:pt>
                <c:pt idx="45">
                  <c:v>115309.99566029971</c:v>
                </c:pt>
                <c:pt idx="46">
                  <c:v>119139.98365376162</c:v>
                </c:pt>
                <c:pt idx="47">
                  <c:v>122860.5434188389</c:v>
                </c:pt>
                <c:pt idx="48">
                  <c:v>126252.8184987623</c:v>
                </c:pt>
                <c:pt idx="49">
                  <c:v>129043.23832257028</c:v>
                </c:pt>
                <c:pt idx="50">
                  <c:v>131450.65934703205</c:v>
                </c:pt>
                <c:pt idx="51">
                  <c:v>133584.50980053225</c:v>
                </c:pt>
                <c:pt idx="52">
                  <c:v>134952.36265534005</c:v>
                </c:pt>
                <c:pt idx="53">
                  <c:v>135937.2167108017</c:v>
                </c:pt>
                <c:pt idx="54">
                  <c:v>136484.35785272485</c:v>
                </c:pt>
                <c:pt idx="55">
                  <c:v>141572.77047260996</c:v>
                </c:pt>
                <c:pt idx="56">
                  <c:v>145484.82963736035</c:v>
                </c:pt>
                <c:pt idx="57">
                  <c:v>148494.10591793753</c:v>
                </c:pt>
                <c:pt idx="58">
                  <c:v>153199.51973847649</c:v>
                </c:pt>
                <c:pt idx="59">
                  <c:v>158506.78881513083</c:v>
                </c:pt>
                <c:pt idx="60">
                  <c:v>163513.13026372748</c:v>
                </c:pt>
                <c:pt idx="61">
                  <c:v>169066.61285424727</c:v>
                </c:pt>
                <c:pt idx="62">
                  <c:v>174155.02547413236</c:v>
                </c:pt>
                <c:pt idx="63">
                  <c:v>178203.86992436351</c:v>
                </c:pt>
                <c:pt idx="64">
                  <c:v>181267.86031913303</c:v>
                </c:pt>
                <c:pt idx="65">
                  <c:v>183210.21137296018</c:v>
                </c:pt>
                <c:pt idx="66">
                  <c:v>184195.06542842183</c:v>
                </c:pt>
                <c:pt idx="67">
                  <c:v>184140.35131422951</c:v>
                </c:pt>
                <c:pt idx="68">
                  <c:v>183456.42488682558</c:v>
                </c:pt>
                <c:pt idx="69">
                  <c:v>182280.07143169083</c:v>
                </c:pt>
                <c:pt idx="70">
                  <c:v>180693.36212011374</c:v>
                </c:pt>
                <c:pt idx="71">
                  <c:v>178586.86872370972</c:v>
                </c:pt>
                <c:pt idx="72">
                  <c:v>176234.16181344027</c:v>
                </c:pt>
                <c:pt idx="73">
                  <c:v>173580.52727511307</c:v>
                </c:pt>
                <c:pt idx="74">
                  <c:v>170598.60805163198</c:v>
                </c:pt>
                <c:pt idx="75">
                  <c:v>167671.40294234327</c:v>
                </c:pt>
                <c:pt idx="76">
                  <c:v>164388.55609080452</c:v>
                </c:pt>
                <c:pt idx="77">
                  <c:v>160804.78161120796</c:v>
                </c:pt>
                <c:pt idx="78">
                  <c:v>156947.43656064989</c:v>
                </c:pt>
                <c:pt idx="79">
                  <c:v>153008.02033880336</c:v>
                </c:pt>
                <c:pt idx="80">
                  <c:v>148849.7476601876</c:v>
                </c:pt>
                <c:pt idx="81">
                  <c:v>144499.97558189867</c:v>
                </c:pt>
                <c:pt idx="82">
                  <c:v>139986.06116103291</c:v>
                </c:pt>
                <c:pt idx="83">
                  <c:v>135253.2902833978</c:v>
                </c:pt>
                <c:pt idx="84">
                  <c:v>130493.16234866658</c:v>
                </c:pt>
                <c:pt idx="85">
                  <c:v>125459.46384297378</c:v>
                </c:pt>
                <c:pt idx="86">
                  <c:v>118702.27074022309</c:v>
                </c:pt>
                <c:pt idx="87">
                  <c:v>112410.14760810713</c:v>
                </c:pt>
                <c:pt idx="88">
                  <c:v>106254.8097614719</c:v>
                </c:pt>
                <c:pt idx="89">
                  <c:v>99579.687830009731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86-4BE5-9F74-4AAB6480A723}"/>
            </c:ext>
          </c:extLst>
        </c:ser>
        <c:ser>
          <c:idx val="1"/>
          <c:order val="2"/>
          <c:tx>
            <c:v>Casos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P50_30_25R1!$BR$14:$BR$103</c:f>
              <c:numCache>
                <c:formatCode>#,##0</c:formatCode>
                <c:ptCount val="90"/>
                <c:pt idx="0">
                  <c:v>0</c:v>
                </c:pt>
                <c:pt idx="1">
                  <c:v>27.357057096156513</c:v>
                </c:pt>
                <c:pt idx="2">
                  <c:v>27.357057096156513</c:v>
                </c:pt>
                <c:pt idx="3">
                  <c:v>136.78528548078256</c:v>
                </c:pt>
                <c:pt idx="4">
                  <c:v>218.85645676925211</c:v>
                </c:pt>
                <c:pt idx="5">
                  <c:v>300.92762805772162</c:v>
                </c:pt>
                <c:pt idx="6">
                  <c:v>519.78408482697375</c:v>
                </c:pt>
                <c:pt idx="7">
                  <c:v>765.99759869238233</c:v>
                </c:pt>
                <c:pt idx="8">
                  <c:v>1012.211112557791</c:v>
                </c:pt>
                <c:pt idx="9">
                  <c:v>1231.0675693270432</c:v>
                </c:pt>
                <c:pt idx="10">
                  <c:v>1559.3522544809211</c:v>
                </c:pt>
                <c:pt idx="11">
                  <c:v>1969.708110923269</c:v>
                </c:pt>
                <c:pt idx="12">
                  <c:v>2516.8492528463994</c:v>
                </c:pt>
                <c:pt idx="13">
                  <c:v>3146.0615660579988</c:v>
                </c:pt>
                <c:pt idx="14">
                  <c:v>3829.9879934619116</c:v>
                </c:pt>
                <c:pt idx="15">
                  <c:v>4678.0567634427634</c:v>
                </c:pt>
                <c:pt idx="16">
                  <c:v>5662.9108189043982</c:v>
                </c:pt>
                <c:pt idx="17">
                  <c:v>6729.8360456545024</c:v>
                </c:pt>
                <c:pt idx="18">
                  <c:v>7960.9036149815456</c:v>
                </c:pt>
                <c:pt idx="19">
                  <c:v>9465.5417552701529</c:v>
                </c:pt>
                <c:pt idx="20">
                  <c:v>11271.107523616483</c:v>
                </c:pt>
                <c:pt idx="21">
                  <c:v>13404.957977116692</c:v>
                </c:pt>
                <c:pt idx="22">
                  <c:v>15949.164287059248</c:v>
                </c:pt>
                <c:pt idx="23">
                  <c:v>18849.012339251836</c:v>
                </c:pt>
                <c:pt idx="24">
                  <c:v>22131.859190790619</c:v>
                </c:pt>
                <c:pt idx="25">
                  <c:v>25770.347784579437</c:v>
                </c:pt>
                <c:pt idx="26">
                  <c:v>29819.192234810598</c:v>
                </c:pt>
                <c:pt idx="27">
                  <c:v>34305.749598580267</c:v>
                </c:pt>
                <c:pt idx="28">
                  <c:v>39339.448104273069</c:v>
                </c:pt>
                <c:pt idx="29">
                  <c:v>44674.074238023582</c:v>
                </c:pt>
                <c:pt idx="30">
                  <c:v>48339.91988890856</c:v>
                </c:pt>
                <c:pt idx="31">
                  <c:v>52169.907882370469</c:v>
                </c:pt>
                <c:pt idx="32">
                  <c:v>56464.965846467043</c:v>
                </c:pt>
                <c:pt idx="33">
                  <c:v>60924.166153140555</c:v>
                </c:pt>
                <c:pt idx="34">
                  <c:v>65492.794688198694</c:v>
                </c:pt>
                <c:pt idx="35">
                  <c:v>70417.06496550687</c:v>
                </c:pt>
                <c:pt idx="36">
                  <c:v>75587.548756680451</c:v>
                </c:pt>
                <c:pt idx="37">
                  <c:v>81058.96017591175</c:v>
                </c:pt>
                <c:pt idx="38">
                  <c:v>86803.942166104622</c:v>
                </c:pt>
                <c:pt idx="39">
                  <c:v>92740.423555970585</c:v>
                </c:pt>
                <c:pt idx="40">
                  <c:v>98841.04728841348</c:v>
                </c:pt>
                <c:pt idx="41">
                  <c:v>104859.59984956791</c:v>
                </c:pt>
                <c:pt idx="42">
                  <c:v>111042.29475329928</c:v>
                </c:pt>
                <c:pt idx="43">
                  <c:v>117361.77494251145</c:v>
                </c:pt>
                <c:pt idx="44">
                  <c:v>123626.54101753129</c:v>
                </c:pt>
                <c:pt idx="45">
                  <c:v>129699.80769287804</c:v>
                </c:pt>
                <c:pt idx="46">
                  <c:v>135663.64613984016</c:v>
                </c:pt>
                <c:pt idx="47">
                  <c:v>141600.12752970611</c:v>
                </c:pt>
                <c:pt idx="48">
                  <c:v>147372.46657699512</c:v>
                </c:pt>
                <c:pt idx="49">
                  <c:v>152871.2350533226</c:v>
                </c:pt>
                <c:pt idx="50">
                  <c:v>158315.28941545775</c:v>
                </c:pt>
                <c:pt idx="51">
                  <c:v>163567.8443779198</c:v>
                </c:pt>
                <c:pt idx="52">
                  <c:v>168492.11465522795</c:v>
                </c:pt>
                <c:pt idx="53">
                  <c:v>173115.45730447842</c:v>
                </c:pt>
                <c:pt idx="54">
                  <c:v>177629.37172534424</c:v>
                </c:pt>
                <c:pt idx="55">
                  <c:v>186985.48525222976</c:v>
                </c:pt>
                <c:pt idx="56">
                  <c:v>195384.10178074983</c:v>
                </c:pt>
                <c:pt idx="57">
                  <c:v>202934.64953928901</c:v>
                </c:pt>
                <c:pt idx="58">
                  <c:v>212454.90540875148</c:v>
                </c:pt>
                <c:pt idx="59">
                  <c:v>222713.80181981018</c:v>
                </c:pt>
                <c:pt idx="60">
                  <c:v>232835.91294538809</c:v>
                </c:pt>
                <c:pt idx="61">
                  <c:v>243176.88052773525</c:v>
                </c:pt>
                <c:pt idx="62">
                  <c:v>253107.49225364006</c:v>
                </c:pt>
                <c:pt idx="63">
                  <c:v>262272.10638085246</c:v>
                </c:pt>
                <c:pt idx="64">
                  <c:v>270561.29468098789</c:v>
                </c:pt>
                <c:pt idx="65">
                  <c:v>277892.98598275788</c:v>
                </c:pt>
                <c:pt idx="66">
                  <c:v>284458.67968583544</c:v>
                </c:pt>
                <c:pt idx="67">
                  <c:v>290121.59050473984</c:v>
                </c:pt>
                <c:pt idx="68">
                  <c:v>295264.71723881725</c:v>
                </c:pt>
                <c:pt idx="69">
                  <c:v>300079.55928774079</c:v>
                </c:pt>
                <c:pt idx="70">
                  <c:v>304484.04548022198</c:v>
                </c:pt>
                <c:pt idx="71">
                  <c:v>308560.2469875493</c:v>
                </c:pt>
                <c:pt idx="72">
                  <c:v>312308.16380972276</c:v>
                </c:pt>
                <c:pt idx="73">
                  <c:v>316001.36651770386</c:v>
                </c:pt>
                <c:pt idx="74">
                  <c:v>319366.28454053111</c:v>
                </c:pt>
                <c:pt idx="75">
                  <c:v>322676.48844916606</c:v>
                </c:pt>
                <c:pt idx="76">
                  <c:v>325822.55001522409</c:v>
                </c:pt>
                <c:pt idx="77">
                  <c:v>328667.68395322433</c:v>
                </c:pt>
                <c:pt idx="78">
                  <c:v>331458.10377703229</c:v>
                </c:pt>
                <c:pt idx="79">
                  <c:v>334084.38125826331</c:v>
                </c:pt>
                <c:pt idx="80">
                  <c:v>336628.5875682059</c:v>
                </c:pt>
                <c:pt idx="81">
                  <c:v>339008.65153557149</c:v>
                </c:pt>
                <c:pt idx="82">
                  <c:v>341251.93021745636</c:v>
                </c:pt>
                <c:pt idx="83">
                  <c:v>343358.42361386039</c:v>
                </c:pt>
                <c:pt idx="84">
                  <c:v>345355.48878187983</c:v>
                </c:pt>
                <c:pt idx="85">
                  <c:v>347243.12572151463</c:v>
                </c:pt>
                <c:pt idx="86">
                  <c:v>349076.04854695708</c:v>
                </c:pt>
                <c:pt idx="87">
                  <c:v>350717.47197272652</c:v>
                </c:pt>
                <c:pt idx="88">
                  <c:v>352222.11011301511</c:v>
                </c:pt>
                <c:pt idx="89">
                  <c:v>353617.32002491911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86-4BE5-9F74-4AAB6480A723}"/>
            </c:ext>
          </c:extLst>
        </c:ser>
        <c:ser>
          <c:idx val="4"/>
          <c:order val="3"/>
          <c:tx>
            <c:v>Enfermos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EvolOf!$S$3:$S$75</c:f>
              <c:numCache>
                <c:formatCode>#,##0</c:formatCode>
                <c:ptCount val="73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937</c:v>
                </c:pt>
                <c:pt idx="18">
                  <c:v>1389</c:v>
                </c:pt>
                <c:pt idx="19">
                  <c:v>1848</c:v>
                </c:pt>
                <c:pt idx="20">
                  <c:v>2584</c:v>
                </c:pt>
                <c:pt idx="21">
                  <c:v>3840</c:v>
                </c:pt>
                <c:pt idx="22">
                  <c:v>5208</c:v>
                </c:pt>
                <c:pt idx="23">
                  <c:v>6877</c:v>
                </c:pt>
                <c:pt idx="24">
                  <c:v>8374</c:v>
                </c:pt>
                <c:pt idx="25">
                  <c:v>9616</c:v>
                </c:pt>
                <c:pt idx="26">
                  <c:v>11966</c:v>
                </c:pt>
                <c:pt idx="27">
                  <c:v>15172</c:v>
                </c:pt>
                <c:pt idx="28">
                  <c:v>17445</c:v>
                </c:pt>
                <c:pt idx="29">
                  <c:v>21469</c:v>
                </c:pt>
                <c:pt idx="30">
                  <c:v>24570</c:v>
                </c:pt>
                <c:pt idx="31">
                  <c:v>27635</c:v>
                </c:pt>
                <c:pt idx="32">
                  <c:v>33269</c:v>
                </c:pt>
                <c:pt idx="33">
                  <c:v>39253</c:v>
                </c:pt>
                <c:pt idx="34">
                  <c:v>45944</c:v>
                </c:pt>
                <c:pt idx="35">
                  <c:v>50905</c:v>
                </c:pt>
                <c:pt idx="36">
                  <c:v>55850</c:v>
                </c:pt>
                <c:pt idx="37">
                  <c:v>59360</c:v>
                </c:pt>
                <c:pt idx="38">
                  <c:v>63406</c:v>
                </c:pt>
                <c:pt idx="39">
                  <c:v>69505</c:v>
                </c:pt>
                <c:pt idx="40">
                  <c:v>73451</c:v>
                </c:pt>
                <c:pt idx="41">
                  <c:v>77190</c:v>
                </c:pt>
                <c:pt idx="42">
                  <c:v>80786</c:v>
                </c:pt>
                <c:pt idx="43">
                  <c:v>83399</c:v>
                </c:pt>
                <c:pt idx="44">
                  <c:v>85224</c:v>
                </c:pt>
                <c:pt idx="45">
                  <c:v>86847</c:v>
                </c:pt>
                <c:pt idx="46">
                  <c:v>88671</c:v>
                </c:pt>
                <c:pt idx="47">
                  <c:v>89623</c:v>
                </c:pt>
                <c:pt idx="48">
                  <c:v>90573</c:v>
                </c:pt>
                <c:pt idx="49">
                  <c:v>90763</c:v>
                </c:pt>
                <c:pt idx="50">
                  <c:v>91835</c:v>
                </c:pt>
                <c:pt idx="51">
                  <c:v>92488</c:v>
                </c:pt>
                <c:pt idx="52">
                  <c:v>93183</c:v>
                </c:pt>
                <c:pt idx="53">
                  <c:v>93037</c:v>
                </c:pt>
                <c:pt idx="54">
                  <c:v>93506</c:v>
                </c:pt>
                <c:pt idx="55">
                  <c:v>93150</c:v>
                </c:pt>
                <c:pt idx="56">
                  <c:v>93474</c:v>
                </c:pt>
                <c:pt idx="57">
                  <c:v>95303</c:v>
                </c:pt>
                <c:pt idx="58">
                  <c:v>90768</c:v>
                </c:pt>
                <c:pt idx="59">
                  <c:v>89724</c:v>
                </c:pt>
                <c:pt idx="60">
                  <c:v>90719</c:v>
                </c:pt>
                <c:pt idx="61">
                  <c:v>89510</c:v>
                </c:pt>
                <c:pt idx="62">
                  <c:v>88787</c:v>
                </c:pt>
                <c:pt idx="63">
                  <c:v>88082</c:v>
                </c:pt>
                <c:pt idx="64">
                  <c:v>87295</c:v>
                </c:pt>
                <c:pt idx="65">
                  <c:v>85712</c:v>
                </c:pt>
                <c:pt idx="66">
                  <c:v>85069</c:v>
                </c:pt>
                <c:pt idx="67">
                  <c:v>84403</c:v>
                </c:pt>
                <c:pt idx="68">
                  <c:v>78904</c:v>
                </c:pt>
                <c:pt idx="69">
                  <c:v>76842</c:v>
                </c:pt>
                <c:pt idx="70">
                  <c:v>75714</c:v>
                </c:pt>
                <c:pt idx="71">
                  <c:v>74234</c:v>
                </c:pt>
                <c:pt idx="72">
                  <c:v>73300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A86-4BE5-9F74-4AAB6480A723}"/>
            </c:ext>
          </c:extLst>
        </c:ser>
        <c:ser>
          <c:idx val="0"/>
          <c:order val="4"/>
          <c:tx>
            <c:v>Casos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EvolOf!$M$3:$M$75</c:f>
              <c:numCache>
                <c:formatCode>#,##0</c:formatCode>
                <c:ptCount val="73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990</c:v>
                </c:pt>
                <c:pt idx="18">
                  <c:v>1564</c:v>
                </c:pt>
                <c:pt idx="19">
                  <c:v>2084</c:v>
                </c:pt>
                <c:pt idx="20">
                  <c:v>2871</c:v>
                </c:pt>
                <c:pt idx="21">
                  <c:v>4163</c:v>
                </c:pt>
                <c:pt idx="22">
                  <c:v>5893</c:v>
                </c:pt>
                <c:pt idx="23">
                  <c:v>7725</c:v>
                </c:pt>
                <c:pt idx="24">
                  <c:v>9263</c:v>
                </c:pt>
                <c:pt idx="25">
                  <c:v>11198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28914</c:v>
                </c:pt>
                <c:pt idx="31">
                  <c:v>32911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78796</c:v>
                </c:pt>
                <c:pt idx="38">
                  <c:v>85142</c:v>
                </c:pt>
                <c:pt idx="39">
                  <c:v>94164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  <c:pt idx="47">
                  <c:v>146690</c:v>
                </c:pt>
                <c:pt idx="48">
                  <c:v>152446</c:v>
                </c:pt>
                <c:pt idx="49">
                  <c:v>157022</c:v>
                </c:pt>
                <c:pt idx="50">
                  <c:v>161852</c:v>
                </c:pt>
                <c:pt idx="51">
                  <c:v>166019</c:v>
                </c:pt>
                <c:pt idx="52">
                  <c:v>169404</c:v>
                </c:pt>
                <c:pt idx="53">
                  <c:v>172552</c:v>
                </c:pt>
                <c:pt idx="54">
                  <c:v>177464</c:v>
                </c:pt>
                <c:pt idx="55">
                  <c:v>181504</c:v>
                </c:pt>
                <c:pt idx="56">
                  <c:v>185904</c:v>
                </c:pt>
                <c:pt idx="57">
                  <c:v>190008</c:v>
                </c:pt>
                <c:pt idx="58">
                  <c:v>188578</c:v>
                </c:pt>
                <c:pt idx="59">
                  <c:v>191163</c:v>
                </c:pt>
                <c:pt idx="60">
                  <c:v>194515</c:v>
                </c:pt>
                <c:pt idx="61">
                  <c:v>197142</c:v>
                </c:pt>
                <c:pt idx="62">
                  <c:v>200194</c:v>
                </c:pt>
                <c:pt idx="63">
                  <c:v>202961</c:v>
                </c:pt>
                <c:pt idx="64">
                  <c:v>205905</c:v>
                </c:pt>
                <c:pt idx="65">
                  <c:v>207634</c:v>
                </c:pt>
                <c:pt idx="66">
                  <c:v>209465</c:v>
                </c:pt>
                <c:pt idx="67">
                  <c:v>210773</c:v>
                </c:pt>
                <c:pt idx="68">
                  <c:v>212126</c:v>
                </c:pt>
                <c:pt idx="69">
                  <c:v>213435</c:v>
                </c:pt>
                <c:pt idx="70">
                  <c:v>215216</c:v>
                </c:pt>
                <c:pt idx="71">
                  <c:v>216582</c:v>
                </c:pt>
                <c:pt idx="72">
                  <c:v>217466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A86-4BE5-9F74-4AAB6480A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0"/>
                <c:tx>
                  <c:v>Infectados modelo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P50_30_25R1!$BS$14:$BS$103</c15:sqref>
                        </c15:formulaRef>
                      </c:ext>
                    </c:extLst>
                    <c:numCache>
                      <c:formatCode>#,##0</c:formatCode>
                      <c:ptCount val="90"/>
                      <c:pt idx="0">
                        <c:v>27.357057096156513</c:v>
                      </c:pt>
                      <c:pt idx="1">
                        <c:v>27.357057096156513</c:v>
                      </c:pt>
                      <c:pt idx="2">
                        <c:v>27.357057096156513</c:v>
                      </c:pt>
                      <c:pt idx="3">
                        <c:v>136.78528548078256</c:v>
                      </c:pt>
                      <c:pt idx="4">
                        <c:v>218.85645676925211</c:v>
                      </c:pt>
                      <c:pt idx="5">
                        <c:v>300.92762805772162</c:v>
                      </c:pt>
                      <c:pt idx="6">
                        <c:v>519.78408482697375</c:v>
                      </c:pt>
                      <c:pt idx="7">
                        <c:v>765.99759869238233</c:v>
                      </c:pt>
                      <c:pt idx="8">
                        <c:v>1012.211112557791</c:v>
                      </c:pt>
                      <c:pt idx="9">
                        <c:v>1231.0675693270432</c:v>
                      </c:pt>
                      <c:pt idx="10">
                        <c:v>1559.3522544809211</c:v>
                      </c:pt>
                      <c:pt idx="11">
                        <c:v>1969.708110923269</c:v>
                      </c:pt>
                      <c:pt idx="12">
                        <c:v>2516.8492528463994</c:v>
                      </c:pt>
                      <c:pt idx="13">
                        <c:v>3146.0615660579988</c:v>
                      </c:pt>
                      <c:pt idx="14">
                        <c:v>3829.9879934619116</c:v>
                      </c:pt>
                      <c:pt idx="15">
                        <c:v>4678.0567634427634</c:v>
                      </c:pt>
                      <c:pt idx="16">
                        <c:v>5635.5537618082417</c:v>
                      </c:pt>
                      <c:pt idx="17">
                        <c:v>6702.4789885583459</c:v>
                      </c:pt>
                      <c:pt idx="18">
                        <c:v>7906.1895007892326</c:v>
                      </c:pt>
                      <c:pt idx="19">
                        <c:v>9410.8276410778399</c:v>
                      </c:pt>
                      <c:pt idx="20">
                        <c:v>11189.036352328014</c:v>
                      </c:pt>
                      <c:pt idx="21">
                        <c:v>13322.886805828222</c:v>
                      </c:pt>
                      <c:pt idx="22">
                        <c:v>15812.379001578465</c:v>
                      </c:pt>
                      <c:pt idx="23">
                        <c:v>18657.512939578741</c:v>
                      </c:pt>
                      <c:pt idx="24">
                        <c:v>21885.645676925211</c:v>
                      </c:pt>
                      <c:pt idx="25">
                        <c:v>25469.420156521715</c:v>
                      </c:pt>
                      <c:pt idx="26">
                        <c:v>29436.193435464407</c:v>
                      </c:pt>
                      <c:pt idx="27">
                        <c:v>33813.32257084945</c:v>
                      </c:pt>
                      <c:pt idx="28">
                        <c:v>38682.878733965306</c:v>
                      </c:pt>
                      <c:pt idx="29">
                        <c:v>43880.719582235048</c:v>
                      </c:pt>
                      <c:pt idx="30">
                        <c:v>47327.708776350766</c:v>
                      </c:pt>
                      <c:pt idx="31">
                        <c:v>50856.769141754958</c:v>
                      </c:pt>
                      <c:pt idx="32">
                        <c:v>54905.613591986119</c:v>
                      </c:pt>
                      <c:pt idx="33">
                        <c:v>58981.81509931344</c:v>
                      </c:pt>
                      <c:pt idx="34">
                        <c:v>63112.730720833075</c:v>
                      </c:pt>
                      <c:pt idx="35">
                        <c:v>67544.573970410434</c:v>
                      </c:pt>
                      <c:pt idx="36">
                        <c:v>72140.559562564726</c:v>
                      </c:pt>
                      <c:pt idx="37">
                        <c:v>76873.330440199803</c:v>
                      </c:pt>
                      <c:pt idx="38">
                        <c:v>81824.957774604132</c:v>
                      </c:pt>
                      <c:pt idx="39">
                        <c:v>86831.299223200767</c:v>
                      </c:pt>
                      <c:pt idx="40">
                        <c:v>91974.425957278203</c:v>
                      </c:pt>
                      <c:pt idx="41">
                        <c:v>96816.625063297906</c:v>
                      </c:pt>
                      <c:pt idx="42">
                        <c:v>101713.53828350992</c:v>
                      </c:pt>
                      <c:pt idx="43">
                        <c:v>106528.38033243346</c:v>
                      </c:pt>
                      <c:pt idx="44">
                        <c:v>111151.72298168391</c:v>
                      </c:pt>
                      <c:pt idx="45">
                        <c:v>115309.9956602997</c:v>
                      </c:pt>
                      <c:pt idx="46">
                        <c:v>119139.98365376162</c:v>
                      </c:pt>
                      <c:pt idx="47">
                        <c:v>122860.5434188389</c:v>
                      </c:pt>
                      <c:pt idx="48">
                        <c:v>126252.81849876231</c:v>
                      </c:pt>
                      <c:pt idx="49">
                        <c:v>129043.23832257028</c:v>
                      </c:pt>
                      <c:pt idx="50">
                        <c:v>131450.65934703205</c:v>
                      </c:pt>
                      <c:pt idx="51">
                        <c:v>133584.50980053225</c:v>
                      </c:pt>
                      <c:pt idx="52">
                        <c:v>134952.36265534008</c:v>
                      </c:pt>
                      <c:pt idx="53">
                        <c:v>135937.2167108017</c:v>
                      </c:pt>
                      <c:pt idx="54">
                        <c:v>136484.35785272485</c:v>
                      </c:pt>
                      <c:pt idx="55">
                        <c:v>141572.77047260996</c:v>
                      </c:pt>
                      <c:pt idx="56">
                        <c:v>145484.82963736032</c:v>
                      </c:pt>
                      <c:pt idx="57">
                        <c:v>148494.10591793756</c:v>
                      </c:pt>
                      <c:pt idx="58">
                        <c:v>153199.51973847646</c:v>
                      </c:pt>
                      <c:pt idx="59">
                        <c:v>158506.78881513083</c:v>
                      </c:pt>
                      <c:pt idx="60">
                        <c:v>163513.13026372748</c:v>
                      </c:pt>
                      <c:pt idx="61">
                        <c:v>169066.61285424724</c:v>
                      </c:pt>
                      <c:pt idx="62">
                        <c:v>174155.02547413236</c:v>
                      </c:pt>
                      <c:pt idx="63">
                        <c:v>178203.86992436353</c:v>
                      </c:pt>
                      <c:pt idx="64">
                        <c:v>181267.86031913306</c:v>
                      </c:pt>
                      <c:pt idx="65">
                        <c:v>183210.21137296016</c:v>
                      </c:pt>
                      <c:pt idx="66">
                        <c:v>184195.0654284218</c:v>
                      </c:pt>
                      <c:pt idx="67">
                        <c:v>184140.35131422948</c:v>
                      </c:pt>
                      <c:pt idx="68">
                        <c:v>183456.42488682558</c:v>
                      </c:pt>
                      <c:pt idx="69">
                        <c:v>182280.07143169086</c:v>
                      </c:pt>
                      <c:pt idx="70">
                        <c:v>180693.36212011377</c:v>
                      </c:pt>
                      <c:pt idx="71">
                        <c:v>178586.86872370972</c:v>
                      </c:pt>
                      <c:pt idx="72">
                        <c:v>176234.16181344027</c:v>
                      </c:pt>
                      <c:pt idx="73">
                        <c:v>173580.52727511307</c:v>
                      </c:pt>
                      <c:pt idx="74">
                        <c:v>170598.60805163201</c:v>
                      </c:pt>
                      <c:pt idx="75">
                        <c:v>167671.40294234327</c:v>
                      </c:pt>
                      <c:pt idx="76">
                        <c:v>164388.55609080449</c:v>
                      </c:pt>
                      <c:pt idx="77">
                        <c:v>160804.78161120799</c:v>
                      </c:pt>
                      <c:pt idx="78">
                        <c:v>156947.43656064992</c:v>
                      </c:pt>
                      <c:pt idx="79">
                        <c:v>153008.02033880338</c:v>
                      </c:pt>
                      <c:pt idx="80">
                        <c:v>148849.7476601876</c:v>
                      </c:pt>
                      <c:pt idx="81">
                        <c:v>144499.9755818987</c:v>
                      </c:pt>
                      <c:pt idx="82">
                        <c:v>139986.06116103288</c:v>
                      </c:pt>
                      <c:pt idx="83">
                        <c:v>135253.2902833978</c:v>
                      </c:pt>
                      <c:pt idx="84">
                        <c:v>130493.16234866656</c:v>
                      </c:pt>
                      <c:pt idx="85">
                        <c:v>125459.46384297377</c:v>
                      </c:pt>
                      <c:pt idx="86">
                        <c:v>118702.27074022312</c:v>
                      </c:pt>
                      <c:pt idx="87">
                        <c:v>112410.14760810712</c:v>
                      </c:pt>
                      <c:pt idx="88">
                        <c:v>106254.8097614719</c:v>
                      </c:pt>
                      <c:pt idx="89">
                        <c:v>99579.687830009701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1A86-4BE5-9F74-4AAB6480A723}"/>
                  </c:ext>
                </c:extLst>
              </c15:ser>
            </c15:filteredScatterSeries>
          </c:ext>
        </c:extLst>
      </c:scatterChart>
      <c:valAx>
        <c:axId val="497491128"/>
        <c:scaling>
          <c:orientation val="minMax"/>
          <c:max val="9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P50_30_25R1!$BK$14:$BK$90</c:f>
              <c:numCache>
                <c:formatCode>General</c:formatCode>
                <c:ptCount val="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</c:numCache>
            </c:numRef>
          </c:xVal>
          <c:yVal>
            <c:numRef>
              <c:f>P50_30_25R1!$BL$14:$BL$90</c:f>
              <c:numCache>
                <c:formatCode>#,##0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60924.166153140555</c:v>
                </c:pt>
                <c:pt idx="34">
                  <c:v>65492.794688198694</c:v>
                </c:pt>
                <c:pt idx="35">
                  <c:v>70417.06496550687</c:v>
                </c:pt>
                <c:pt idx="36">
                  <c:v>75587.548756680451</c:v>
                </c:pt>
                <c:pt idx="37">
                  <c:v>81058.96017591175</c:v>
                </c:pt>
                <c:pt idx="38">
                  <c:v>86803.942166104622</c:v>
                </c:pt>
                <c:pt idx="39">
                  <c:v>92740.423555970585</c:v>
                </c:pt>
                <c:pt idx="40">
                  <c:v>98841.04728841348</c:v>
                </c:pt>
                <c:pt idx="41">
                  <c:v>104859.59984956791</c:v>
                </c:pt>
                <c:pt idx="42">
                  <c:v>111042.29475329928</c:v>
                </c:pt>
                <c:pt idx="43">
                  <c:v>117361.77494251145</c:v>
                </c:pt>
                <c:pt idx="44">
                  <c:v>123626.54101753129</c:v>
                </c:pt>
                <c:pt idx="45">
                  <c:v>129699.80769287804</c:v>
                </c:pt>
                <c:pt idx="46">
                  <c:v>135663.64613984016</c:v>
                </c:pt>
                <c:pt idx="47">
                  <c:v>141600.12752970611</c:v>
                </c:pt>
                <c:pt idx="48">
                  <c:v>147372.46657699512</c:v>
                </c:pt>
                <c:pt idx="49">
                  <c:v>152871.2350533226</c:v>
                </c:pt>
                <c:pt idx="50">
                  <c:v>158315.28941545775</c:v>
                </c:pt>
                <c:pt idx="51">
                  <c:v>163567.8443779198</c:v>
                </c:pt>
                <c:pt idx="52">
                  <c:v>168492.11465522795</c:v>
                </c:pt>
                <c:pt idx="53">
                  <c:v>173115.45730447842</c:v>
                </c:pt>
                <c:pt idx="54">
                  <c:v>177629.37172534424</c:v>
                </c:pt>
                <c:pt idx="55">
                  <c:v>186985.48525222976</c:v>
                </c:pt>
                <c:pt idx="56">
                  <c:v>195384.10178074983</c:v>
                </c:pt>
                <c:pt idx="57">
                  <c:v>202934.64953928901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9C-4CF2-AD74-73C3669EE5F0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P50_30_25R1!$BK$14:$BK$93</c:f>
              <c:numCache>
                <c:formatCode>General</c:formatCode>
                <c:ptCount val="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</c:numCache>
            </c:numRef>
          </c:xVal>
          <c:yVal>
            <c:numRef>
              <c:f>P50_30_25R1!$BN$14:$BN$90</c:f>
              <c:numCache>
                <c:formatCode>#,##0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78796</c:v>
                </c:pt>
                <c:pt idx="38">
                  <c:v>85142</c:v>
                </c:pt>
                <c:pt idx="39">
                  <c:v>94164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  <c:pt idx="47">
                  <c:v>146690</c:v>
                </c:pt>
                <c:pt idx="48">
                  <c:v>152446</c:v>
                </c:pt>
                <c:pt idx="49">
                  <c:v>157022</c:v>
                </c:pt>
                <c:pt idx="50">
                  <c:v>161852</c:v>
                </c:pt>
                <c:pt idx="51">
                  <c:v>166019</c:v>
                </c:pt>
                <c:pt idx="52">
                  <c:v>169404</c:v>
                </c:pt>
                <c:pt idx="53">
                  <c:v>172552</c:v>
                </c:pt>
                <c:pt idx="54">
                  <c:v>177464</c:v>
                </c:pt>
                <c:pt idx="55">
                  <c:v>181504</c:v>
                </c:pt>
                <c:pt idx="56">
                  <c:v>185904</c:v>
                </c:pt>
                <c:pt idx="57">
                  <c:v>190008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9C-4CF2-AD74-73C3669EE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Proximidad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P50_30_25R1!$N$14:$N$193</c:f>
              <c:numCache>
                <c:formatCode>#,##0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5</c:v>
                </c:pt>
                <c:pt idx="8">
                  <c:v>6</c:v>
                </c:pt>
                <c:pt idx="9">
                  <c:v>9</c:v>
                </c:pt>
                <c:pt idx="10">
                  <c:v>12</c:v>
                </c:pt>
                <c:pt idx="11">
                  <c:v>16</c:v>
                </c:pt>
                <c:pt idx="12">
                  <c:v>21</c:v>
                </c:pt>
                <c:pt idx="13">
                  <c:v>29</c:v>
                </c:pt>
                <c:pt idx="14">
                  <c:v>38</c:v>
                </c:pt>
                <c:pt idx="15">
                  <c:v>49</c:v>
                </c:pt>
                <c:pt idx="16">
                  <c:v>65</c:v>
                </c:pt>
                <c:pt idx="17">
                  <c:v>82</c:v>
                </c:pt>
                <c:pt idx="18">
                  <c:v>102</c:v>
                </c:pt>
                <c:pt idx="19">
                  <c:v>125</c:v>
                </c:pt>
                <c:pt idx="20">
                  <c:v>153</c:v>
                </c:pt>
                <c:pt idx="21">
                  <c:v>184</c:v>
                </c:pt>
                <c:pt idx="22">
                  <c:v>219</c:v>
                </c:pt>
                <c:pt idx="23">
                  <c:v>257</c:v>
                </c:pt>
                <c:pt idx="24">
                  <c:v>300</c:v>
                </c:pt>
                <c:pt idx="25">
                  <c:v>352</c:v>
                </c:pt>
                <c:pt idx="26">
                  <c:v>410</c:v>
                </c:pt>
                <c:pt idx="27">
                  <c:v>477</c:v>
                </c:pt>
                <c:pt idx="28">
                  <c:v>557</c:v>
                </c:pt>
                <c:pt idx="29">
                  <c:v>645</c:v>
                </c:pt>
                <c:pt idx="30">
                  <c:v>729</c:v>
                </c:pt>
                <c:pt idx="31">
                  <c:v>822</c:v>
                </c:pt>
                <c:pt idx="32">
                  <c:v>928</c:v>
                </c:pt>
                <c:pt idx="33">
                  <c:v>1039</c:v>
                </c:pt>
                <c:pt idx="34">
                  <c:v>1154</c:v>
                </c:pt>
                <c:pt idx="35">
                  <c:v>1278</c:v>
                </c:pt>
                <c:pt idx="36">
                  <c:v>1406</c:v>
                </c:pt>
                <c:pt idx="37">
                  <c:v>1540</c:v>
                </c:pt>
                <c:pt idx="38">
                  <c:v>1683</c:v>
                </c:pt>
                <c:pt idx="39">
                  <c:v>1834</c:v>
                </c:pt>
                <c:pt idx="40">
                  <c:v>1996</c:v>
                </c:pt>
                <c:pt idx="41">
                  <c:v>2163</c:v>
                </c:pt>
                <c:pt idx="42">
                  <c:v>2341</c:v>
                </c:pt>
                <c:pt idx="43">
                  <c:v>2528</c:v>
                </c:pt>
                <c:pt idx="44">
                  <c:v>2720</c:v>
                </c:pt>
                <c:pt idx="45">
                  <c:v>2915</c:v>
                </c:pt>
                <c:pt idx="46">
                  <c:v>3117</c:v>
                </c:pt>
                <c:pt idx="47">
                  <c:v>3326</c:v>
                </c:pt>
                <c:pt idx="48">
                  <c:v>3541</c:v>
                </c:pt>
                <c:pt idx="49">
                  <c:v>3753</c:v>
                </c:pt>
                <c:pt idx="50">
                  <c:v>3973</c:v>
                </c:pt>
                <c:pt idx="51">
                  <c:v>4189</c:v>
                </c:pt>
                <c:pt idx="52">
                  <c:v>4404</c:v>
                </c:pt>
                <c:pt idx="53">
                  <c:v>4614</c:v>
                </c:pt>
                <c:pt idx="54">
                  <c:v>4827</c:v>
                </c:pt>
                <c:pt idx="55">
                  <c:v>5083</c:v>
                </c:pt>
                <c:pt idx="56">
                  <c:v>5333</c:v>
                </c:pt>
                <c:pt idx="57">
                  <c:v>5570</c:v>
                </c:pt>
                <c:pt idx="58">
                  <c:v>5814</c:v>
                </c:pt>
                <c:pt idx="59">
                  <c:v>6065</c:v>
                </c:pt>
                <c:pt idx="60">
                  <c:v>6310</c:v>
                </c:pt>
                <c:pt idx="61">
                  <c:v>6570</c:v>
                </c:pt>
                <c:pt idx="62">
                  <c:v>6838</c:v>
                </c:pt>
                <c:pt idx="63">
                  <c:v>7107</c:v>
                </c:pt>
                <c:pt idx="64">
                  <c:v>7388</c:v>
                </c:pt>
                <c:pt idx="65">
                  <c:v>7664</c:v>
                </c:pt>
                <c:pt idx="66">
                  <c:v>7945</c:v>
                </c:pt>
                <c:pt idx="67">
                  <c:v>8214</c:v>
                </c:pt>
                <c:pt idx="68">
                  <c:v>8475</c:v>
                </c:pt>
                <c:pt idx="69">
                  <c:v>8732</c:v>
                </c:pt>
                <c:pt idx="70">
                  <c:v>8973</c:v>
                </c:pt>
                <c:pt idx="71">
                  <c:v>9201</c:v>
                </c:pt>
                <c:pt idx="72">
                  <c:v>9414</c:v>
                </c:pt>
                <c:pt idx="73">
                  <c:v>9626</c:v>
                </c:pt>
                <c:pt idx="74">
                  <c:v>9822</c:v>
                </c:pt>
                <c:pt idx="75">
                  <c:v>10014</c:v>
                </c:pt>
                <c:pt idx="76">
                  <c:v>10197</c:v>
                </c:pt>
                <c:pt idx="77">
                  <c:v>10369</c:v>
                </c:pt>
                <c:pt idx="78">
                  <c:v>10535</c:v>
                </c:pt>
                <c:pt idx="79">
                  <c:v>10692</c:v>
                </c:pt>
                <c:pt idx="80">
                  <c:v>10844</c:v>
                </c:pt>
                <c:pt idx="81">
                  <c:v>10989</c:v>
                </c:pt>
                <c:pt idx="82">
                  <c:v>11124</c:v>
                </c:pt>
                <c:pt idx="83">
                  <c:v>11258</c:v>
                </c:pt>
                <c:pt idx="84">
                  <c:v>11381</c:v>
                </c:pt>
                <c:pt idx="85">
                  <c:v>11500</c:v>
                </c:pt>
                <c:pt idx="86">
                  <c:v>11610</c:v>
                </c:pt>
                <c:pt idx="87">
                  <c:v>11711</c:v>
                </c:pt>
                <c:pt idx="88">
                  <c:v>11807</c:v>
                </c:pt>
                <c:pt idx="89">
                  <c:v>11894</c:v>
                </c:pt>
                <c:pt idx="90">
                  <c:v>11973</c:v>
                </c:pt>
                <c:pt idx="91">
                  <c:v>12046</c:v>
                </c:pt>
                <c:pt idx="92">
                  <c:v>12112</c:v>
                </c:pt>
                <c:pt idx="93">
                  <c:v>12171</c:v>
                </c:pt>
                <c:pt idx="94">
                  <c:v>12224</c:v>
                </c:pt>
                <c:pt idx="95">
                  <c:v>12271</c:v>
                </c:pt>
                <c:pt idx="96">
                  <c:v>12316</c:v>
                </c:pt>
                <c:pt idx="97">
                  <c:v>12355</c:v>
                </c:pt>
                <c:pt idx="98">
                  <c:v>12390</c:v>
                </c:pt>
                <c:pt idx="99">
                  <c:v>12422</c:v>
                </c:pt>
                <c:pt idx="100">
                  <c:v>12453</c:v>
                </c:pt>
                <c:pt idx="101">
                  <c:v>12482</c:v>
                </c:pt>
                <c:pt idx="102">
                  <c:v>12511</c:v>
                </c:pt>
                <c:pt idx="103">
                  <c:v>12537</c:v>
                </c:pt>
                <c:pt idx="104">
                  <c:v>12562</c:v>
                </c:pt>
                <c:pt idx="105">
                  <c:v>12583</c:v>
                </c:pt>
                <c:pt idx="106">
                  <c:v>12605</c:v>
                </c:pt>
                <c:pt idx="107">
                  <c:v>12624</c:v>
                </c:pt>
                <c:pt idx="108">
                  <c:v>12642</c:v>
                </c:pt>
                <c:pt idx="109">
                  <c:v>12660</c:v>
                </c:pt>
                <c:pt idx="110">
                  <c:v>12678</c:v>
                </c:pt>
                <c:pt idx="111">
                  <c:v>12693</c:v>
                </c:pt>
                <c:pt idx="112">
                  <c:v>12706</c:v>
                </c:pt>
                <c:pt idx="113">
                  <c:v>12720</c:v>
                </c:pt>
                <c:pt idx="114">
                  <c:v>12732</c:v>
                </c:pt>
                <c:pt idx="115">
                  <c:v>12743</c:v>
                </c:pt>
                <c:pt idx="116">
                  <c:v>12753</c:v>
                </c:pt>
                <c:pt idx="117">
                  <c:v>12763</c:v>
                </c:pt>
                <c:pt idx="118">
                  <c:v>12771</c:v>
                </c:pt>
                <c:pt idx="119">
                  <c:v>12779</c:v>
                </c:pt>
                <c:pt idx="120">
                  <c:v>12785</c:v>
                </c:pt>
                <c:pt idx="121">
                  <c:v>12792</c:v>
                </c:pt>
                <c:pt idx="122">
                  <c:v>12799</c:v>
                </c:pt>
                <c:pt idx="123">
                  <c:v>12805</c:v>
                </c:pt>
                <c:pt idx="124">
                  <c:v>12811</c:v>
                </c:pt>
                <c:pt idx="125">
                  <c:v>12816</c:v>
                </c:pt>
                <c:pt idx="126">
                  <c:v>12822</c:v>
                </c:pt>
                <c:pt idx="127">
                  <c:v>12827</c:v>
                </c:pt>
                <c:pt idx="128">
                  <c:v>12831</c:v>
                </c:pt>
                <c:pt idx="129">
                  <c:v>12835</c:v>
                </c:pt>
                <c:pt idx="130">
                  <c:v>12839</c:v>
                </c:pt>
                <c:pt idx="131">
                  <c:v>12843</c:v>
                </c:pt>
                <c:pt idx="132">
                  <c:v>12846</c:v>
                </c:pt>
                <c:pt idx="133">
                  <c:v>12849</c:v>
                </c:pt>
                <c:pt idx="134">
                  <c:v>12852</c:v>
                </c:pt>
                <c:pt idx="135">
                  <c:v>12855</c:v>
                </c:pt>
                <c:pt idx="136">
                  <c:v>12857</c:v>
                </c:pt>
                <c:pt idx="137">
                  <c:v>12860</c:v>
                </c:pt>
                <c:pt idx="138">
                  <c:v>12862</c:v>
                </c:pt>
                <c:pt idx="139">
                  <c:v>12863</c:v>
                </c:pt>
                <c:pt idx="140">
                  <c:v>12865</c:v>
                </c:pt>
                <c:pt idx="141">
                  <c:v>12867</c:v>
                </c:pt>
                <c:pt idx="142">
                  <c:v>12869</c:v>
                </c:pt>
                <c:pt idx="143">
                  <c:v>12870</c:v>
                </c:pt>
                <c:pt idx="144">
                  <c:v>12872</c:v>
                </c:pt>
                <c:pt idx="145">
                  <c:v>12873</c:v>
                </c:pt>
                <c:pt idx="146">
                  <c:v>12874</c:v>
                </c:pt>
                <c:pt idx="147">
                  <c:v>12876</c:v>
                </c:pt>
                <c:pt idx="148">
                  <c:v>12877</c:v>
                </c:pt>
                <c:pt idx="149">
                  <c:v>12878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DB-498D-8E8C-CAE21D17BE99}"/>
            </c:ext>
          </c:extLst>
        </c:ser>
        <c:ser>
          <c:idx val="1"/>
          <c:order val="1"/>
          <c:tx>
            <c:v>Clusters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P50_30_25R1!$O$14:$O$193</c:f>
              <c:numCache>
                <c:formatCode>#,##0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8</c:v>
                </c:pt>
                <c:pt idx="5">
                  <c:v>12</c:v>
                </c:pt>
                <c:pt idx="6">
                  <c:v>24</c:v>
                </c:pt>
                <c:pt idx="7">
                  <c:v>38</c:v>
                </c:pt>
                <c:pt idx="8">
                  <c:v>51</c:v>
                </c:pt>
                <c:pt idx="9">
                  <c:v>67</c:v>
                </c:pt>
                <c:pt idx="10">
                  <c:v>89</c:v>
                </c:pt>
                <c:pt idx="11">
                  <c:v>117</c:v>
                </c:pt>
                <c:pt idx="12">
                  <c:v>151</c:v>
                </c:pt>
                <c:pt idx="13">
                  <c:v>190</c:v>
                </c:pt>
                <c:pt idx="14">
                  <c:v>233</c:v>
                </c:pt>
                <c:pt idx="15">
                  <c:v>280</c:v>
                </c:pt>
                <c:pt idx="16">
                  <c:v>327</c:v>
                </c:pt>
                <c:pt idx="17">
                  <c:v>380</c:v>
                </c:pt>
                <c:pt idx="18">
                  <c:v>433</c:v>
                </c:pt>
                <c:pt idx="19">
                  <c:v>497</c:v>
                </c:pt>
                <c:pt idx="20">
                  <c:v>572</c:v>
                </c:pt>
                <c:pt idx="21">
                  <c:v>659</c:v>
                </c:pt>
                <c:pt idx="22">
                  <c:v>766</c:v>
                </c:pt>
                <c:pt idx="23">
                  <c:v>896</c:v>
                </c:pt>
                <c:pt idx="24">
                  <c:v>1049</c:v>
                </c:pt>
                <c:pt idx="25">
                  <c:v>1222</c:v>
                </c:pt>
                <c:pt idx="26">
                  <c:v>1424</c:v>
                </c:pt>
                <c:pt idx="27">
                  <c:v>1659</c:v>
                </c:pt>
                <c:pt idx="28">
                  <c:v>1921</c:v>
                </c:pt>
                <c:pt idx="29">
                  <c:v>2214</c:v>
                </c:pt>
                <c:pt idx="30">
                  <c:v>2377</c:v>
                </c:pt>
                <c:pt idx="31">
                  <c:v>2553</c:v>
                </c:pt>
                <c:pt idx="32">
                  <c:v>2751</c:v>
                </c:pt>
                <c:pt idx="33">
                  <c:v>2961</c:v>
                </c:pt>
                <c:pt idx="34">
                  <c:v>3194</c:v>
                </c:pt>
                <c:pt idx="35">
                  <c:v>3440</c:v>
                </c:pt>
                <c:pt idx="36">
                  <c:v>3709</c:v>
                </c:pt>
                <c:pt idx="37">
                  <c:v>3985</c:v>
                </c:pt>
                <c:pt idx="38">
                  <c:v>4280</c:v>
                </c:pt>
                <c:pt idx="39">
                  <c:v>4576</c:v>
                </c:pt>
                <c:pt idx="40">
                  <c:v>4865</c:v>
                </c:pt>
                <c:pt idx="41">
                  <c:v>5155</c:v>
                </c:pt>
                <c:pt idx="42">
                  <c:v>5440</c:v>
                </c:pt>
                <c:pt idx="43">
                  <c:v>5713</c:v>
                </c:pt>
                <c:pt idx="44">
                  <c:v>5974</c:v>
                </c:pt>
                <c:pt idx="45">
                  <c:v>6211</c:v>
                </c:pt>
                <c:pt idx="46">
                  <c:v>6429</c:v>
                </c:pt>
                <c:pt idx="47">
                  <c:v>6626</c:v>
                </c:pt>
                <c:pt idx="48">
                  <c:v>6802</c:v>
                </c:pt>
                <c:pt idx="49">
                  <c:v>6955</c:v>
                </c:pt>
                <c:pt idx="50">
                  <c:v>7095</c:v>
                </c:pt>
                <c:pt idx="51">
                  <c:v>7213</c:v>
                </c:pt>
                <c:pt idx="52">
                  <c:v>7314</c:v>
                </c:pt>
                <c:pt idx="53">
                  <c:v>7398</c:v>
                </c:pt>
                <c:pt idx="54">
                  <c:v>7468</c:v>
                </c:pt>
                <c:pt idx="55">
                  <c:v>7884</c:v>
                </c:pt>
                <c:pt idx="56">
                  <c:v>8245</c:v>
                </c:pt>
                <c:pt idx="57">
                  <c:v>8562</c:v>
                </c:pt>
                <c:pt idx="58">
                  <c:v>9042</c:v>
                </c:pt>
                <c:pt idx="59">
                  <c:v>9589</c:v>
                </c:pt>
                <c:pt idx="60">
                  <c:v>10149</c:v>
                </c:pt>
                <c:pt idx="61">
                  <c:v>10721</c:v>
                </c:pt>
                <c:pt idx="62">
                  <c:v>11254</c:v>
                </c:pt>
                <c:pt idx="63">
                  <c:v>11694</c:v>
                </c:pt>
                <c:pt idx="64">
                  <c:v>12031</c:v>
                </c:pt>
                <c:pt idx="65">
                  <c:v>12268</c:v>
                </c:pt>
                <c:pt idx="66">
                  <c:v>12421</c:v>
                </c:pt>
                <c:pt idx="67">
                  <c:v>12510</c:v>
                </c:pt>
                <c:pt idx="68">
                  <c:v>12560</c:v>
                </c:pt>
                <c:pt idx="69">
                  <c:v>12587</c:v>
                </c:pt>
                <c:pt idx="70">
                  <c:v>12602</c:v>
                </c:pt>
                <c:pt idx="71">
                  <c:v>12609</c:v>
                </c:pt>
                <c:pt idx="72">
                  <c:v>12614</c:v>
                </c:pt>
                <c:pt idx="73">
                  <c:v>12617</c:v>
                </c:pt>
                <c:pt idx="74">
                  <c:v>12619</c:v>
                </c:pt>
                <c:pt idx="75">
                  <c:v>12620</c:v>
                </c:pt>
                <c:pt idx="76">
                  <c:v>12622</c:v>
                </c:pt>
                <c:pt idx="77">
                  <c:v>12623</c:v>
                </c:pt>
                <c:pt idx="78">
                  <c:v>12624</c:v>
                </c:pt>
                <c:pt idx="79">
                  <c:v>12625</c:v>
                </c:pt>
                <c:pt idx="80">
                  <c:v>12626</c:v>
                </c:pt>
                <c:pt idx="81">
                  <c:v>12628</c:v>
                </c:pt>
                <c:pt idx="82">
                  <c:v>12629</c:v>
                </c:pt>
                <c:pt idx="83">
                  <c:v>12630</c:v>
                </c:pt>
                <c:pt idx="84">
                  <c:v>12631</c:v>
                </c:pt>
                <c:pt idx="85">
                  <c:v>12632</c:v>
                </c:pt>
                <c:pt idx="86">
                  <c:v>12634</c:v>
                </c:pt>
                <c:pt idx="87">
                  <c:v>12635</c:v>
                </c:pt>
                <c:pt idx="88">
                  <c:v>12637</c:v>
                </c:pt>
                <c:pt idx="89">
                  <c:v>12638</c:v>
                </c:pt>
                <c:pt idx="90">
                  <c:v>12639</c:v>
                </c:pt>
                <c:pt idx="91">
                  <c:v>12640</c:v>
                </c:pt>
                <c:pt idx="92">
                  <c:v>12642</c:v>
                </c:pt>
                <c:pt idx="93">
                  <c:v>12643</c:v>
                </c:pt>
                <c:pt idx="94">
                  <c:v>12644</c:v>
                </c:pt>
                <c:pt idx="95">
                  <c:v>12646</c:v>
                </c:pt>
                <c:pt idx="96">
                  <c:v>12647</c:v>
                </c:pt>
                <c:pt idx="97">
                  <c:v>12649</c:v>
                </c:pt>
                <c:pt idx="98">
                  <c:v>12650</c:v>
                </c:pt>
                <c:pt idx="99">
                  <c:v>12651</c:v>
                </c:pt>
                <c:pt idx="100">
                  <c:v>12652</c:v>
                </c:pt>
                <c:pt idx="101">
                  <c:v>12653</c:v>
                </c:pt>
                <c:pt idx="102">
                  <c:v>12654</c:v>
                </c:pt>
                <c:pt idx="103">
                  <c:v>12655</c:v>
                </c:pt>
                <c:pt idx="104">
                  <c:v>12656</c:v>
                </c:pt>
                <c:pt idx="105">
                  <c:v>12657</c:v>
                </c:pt>
                <c:pt idx="106">
                  <c:v>12659</c:v>
                </c:pt>
                <c:pt idx="107">
                  <c:v>12659</c:v>
                </c:pt>
                <c:pt idx="108">
                  <c:v>12660</c:v>
                </c:pt>
                <c:pt idx="109">
                  <c:v>12661</c:v>
                </c:pt>
                <c:pt idx="110">
                  <c:v>12662</c:v>
                </c:pt>
                <c:pt idx="111">
                  <c:v>12664</c:v>
                </c:pt>
                <c:pt idx="112">
                  <c:v>12665</c:v>
                </c:pt>
                <c:pt idx="113">
                  <c:v>12666</c:v>
                </c:pt>
                <c:pt idx="114">
                  <c:v>12666</c:v>
                </c:pt>
                <c:pt idx="115">
                  <c:v>12667</c:v>
                </c:pt>
                <c:pt idx="116">
                  <c:v>12668</c:v>
                </c:pt>
                <c:pt idx="117">
                  <c:v>12669</c:v>
                </c:pt>
                <c:pt idx="118">
                  <c:v>12670</c:v>
                </c:pt>
                <c:pt idx="119">
                  <c:v>12670</c:v>
                </c:pt>
                <c:pt idx="120">
                  <c:v>12671</c:v>
                </c:pt>
                <c:pt idx="121">
                  <c:v>12672</c:v>
                </c:pt>
                <c:pt idx="122">
                  <c:v>12672</c:v>
                </c:pt>
                <c:pt idx="123">
                  <c:v>12673</c:v>
                </c:pt>
                <c:pt idx="124">
                  <c:v>12674</c:v>
                </c:pt>
                <c:pt idx="125">
                  <c:v>12674</c:v>
                </c:pt>
                <c:pt idx="126">
                  <c:v>12674</c:v>
                </c:pt>
                <c:pt idx="127">
                  <c:v>12675</c:v>
                </c:pt>
                <c:pt idx="128">
                  <c:v>12676</c:v>
                </c:pt>
                <c:pt idx="129">
                  <c:v>12676</c:v>
                </c:pt>
                <c:pt idx="130">
                  <c:v>12677</c:v>
                </c:pt>
                <c:pt idx="131">
                  <c:v>12677</c:v>
                </c:pt>
                <c:pt idx="132">
                  <c:v>12677</c:v>
                </c:pt>
                <c:pt idx="133">
                  <c:v>12678</c:v>
                </c:pt>
                <c:pt idx="134">
                  <c:v>12678</c:v>
                </c:pt>
                <c:pt idx="135">
                  <c:v>12679</c:v>
                </c:pt>
                <c:pt idx="136">
                  <c:v>12679</c:v>
                </c:pt>
                <c:pt idx="137">
                  <c:v>12679</c:v>
                </c:pt>
                <c:pt idx="138">
                  <c:v>12680</c:v>
                </c:pt>
                <c:pt idx="139">
                  <c:v>12680</c:v>
                </c:pt>
                <c:pt idx="140">
                  <c:v>12681</c:v>
                </c:pt>
                <c:pt idx="141">
                  <c:v>12681</c:v>
                </c:pt>
                <c:pt idx="142">
                  <c:v>12681</c:v>
                </c:pt>
                <c:pt idx="143">
                  <c:v>12682</c:v>
                </c:pt>
                <c:pt idx="144">
                  <c:v>12682</c:v>
                </c:pt>
                <c:pt idx="145">
                  <c:v>12682</c:v>
                </c:pt>
                <c:pt idx="146">
                  <c:v>12683</c:v>
                </c:pt>
                <c:pt idx="147">
                  <c:v>12683</c:v>
                </c:pt>
                <c:pt idx="148">
                  <c:v>12683</c:v>
                </c:pt>
                <c:pt idx="149">
                  <c:v>12683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DB-498D-8E8C-CAE21D17B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367616"/>
        <c:axId val="448366304"/>
      </c:scatterChart>
      <c:valAx>
        <c:axId val="448367616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8366304"/>
        <c:crosses val="autoZero"/>
        <c:crossBetween val="midCat"/>
      </c:valAx>
      <c:valAx>
        <c:axId val="44836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8367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Curados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P50_30_25R1!$BV$14:$BV$93</c:f>
              <c:numCache>
                <c:formatCode>#,##0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27.357057096156513</c:v>
                </c:pt>
                <c:pt idx="17">
                  <c:v>27.357057096156513</c:v>
                </c:pt>
                <c:pt idx="18">
                  <c:v>54.714114192313026</c:v>
                </c:pt>
                <c:pt idx="19">
                  <c:v>54.714114192313026</c:v>
                </c:pt>
                <c:pt idx="20">
                  <c:v>82.071171288469543</c:v>
                </c:pt>
                <c:pt idx="21">
                  <c:v>82.071171288469543</c:v>
                </c:pt>
                <c:pt idx="22">
                  <c:v>136.78528548078256</c:v>
                </c:pt>
                <c:pt idx="23">
                  <c:v>191.49939967309558</c:v>
                </c:pt>
                <c:pt idx="24">
                  <c:v>246.21351386540863</c:v>
                </c:pt>
                <c:pt idx="25">
                  <c:v>300.92762805772162</c:v>
                </c:pt>
                <c:pt idx="26">
                  <c:v>382.99879934619116</c:v>
                </c:pt>
                <c:pt idx="27">
                  <c:v>492.42702773081726</c:v>
                </c:pt>
                <c:pt idx="28">
                  <c:v>629.21231321159985</c:v>
                </c:pt>
                <c:pt idx="29">
                  <c:v>765.99759869238233</c:v>
                </c:pt>
                <c:pt idx="30">
                  <c:v>984.85405546163452</c:v>
                </c:pt>
                <c:pt idx="31">
                  <c:v>1258.4246264231997</c:v>
                </c:pt>
                <c:pt idx="32">
                  <c:v>1504.6381402886082</c:v>
                </c:pt>
                <c:pt idx="33">
                  <c:v>1860.2798825386428</c:v>
                </c:pt>
                <c:pt idx="34">
                  <c:v>2270.6357389809905</c:v>
                </c:pt>
                <c:pt idx="35">
                  <c:v>2735.7057096156514</c:v>
                </c:pt>
                <c:pt idx="36">
                  <c:v>3282.8468515387817</c:v>
                </c:pt>
                <c:pt idx="37">
                  <c:v>3994.1303360388511</c:v>
                </c:pt>
                <c:pt idx="38">
                  <c:v>4732.7708776350764</c:v>
                </c:pt>
                <c:pt idx="39">
                  <c:v>5608.1967047120852</c:v>
                </c:pt>
                <c:pt idx="40">
                  <c:v>6538.3366459814069</c:v>
                </c:pt>
                <c:pt idx="41">
                  <c:v>7632.6189298276668</c:v>
                </c:pt>
                <c:pt idx="42">
                  <c:v>8836.3294420585535</c:v>
                </c:pt>
                <c:pt idx="43">
                  <c:v>10258.896411058693</c:v>
                </c:pt>
                <c:pt idx="44">
                  <c:v>11818.248665539613</c:v>
                </c:pt>
                <c:pt idx="45">
                  <c:v>13596.457376789787</c:v>
                </c:pt>
                <c:pt idx="46">
                  <c:v>15593.522544809213</c:v>
                </c:pt>
                <c:pt idx="47">
                  <c:v>17672.658884117107</c:v>
                </c:pt>
                <c:pt idx="48">
                  <c:v>19915.937566001943</c:v>
                </c:pt>
                <c:pt idx="49">
                  <c:v>22460.143875944497</c:v>
                </c:pt>
                <c:pt idx="50">
                  <c:v>25332.634871040933</c:v>
                </c:pt>
                <c:pt idx="51">
                  <c:v>28259.839980329678</c:v>
                </c:pt>
                <c:pt idx="52">
                  <c:v>31597.400946060774</c:v>
                </c:pt>
                <c:pt idx="53">
                  <c:v>34989.676025984183</c:v>
                </c:pt>
                <c:pt idx="54">
                  <c:v>38710.235791061466</c:v>
                </c:pt>
                <c:pt idx="55">
                  <c:v>42731.723184196475</c:v>
                </c:pt>
                <c:pt idx="56">
                  <c:v>46889.995862812262</c:v>
                </c:pt>
                <c:pt idx="57">
                  <c:v>51157.696769812683</c:v>
                </c:pt>
                <c:pt idx="58">
                  <c:v>55698.968247774661</c:v>
                </c:pt>
                <c:pt idx="59">
                  <c:v>60322.310897025112</c:v>
                </c:pt>
                <c:pt idx="60">
                  <c:v>65109.795888852503</c:v>
                </c:pt>
                <c:pt idx="61">
                  <c:v>69596.353252622168</c:v>
                </c:pt>
                <c:pt idx="62">
                  <c:v>74137.624730584153</c:v>
                </c:pt>
                <c:pt idx="63">
                  <c:v>78870.395608219231</c:v>
                </c:pt>
                <c:pt idx="64">
                  <c:v>83739.95177133508</c:v>
                </c:pt>
                <c:pt idx="65">
                  <c:v>88773.650277027889</c:v>
                </c:pt>
                <c:pt idx="66">
                  <c:v>93916.777011105311</c:v>
                </c:pt>
                <c:pt idx="67">
                  <c:v>99251.403144855823</c:v>
                </c:pt>
                <c:pt idx="68">
                  <c:v>104640.74339279866</c:v>
                </c:pt>
                <c:pt idx="69">
                  <c:v>110221.5830404146</c:v>
                </c:pt>
                <c:pt idx="70">
                  <c:v>115802.42268803052</c:v>
                </c:pt>
                <c:pt idx="71">
                  <c:v>121492.69056403107</c:v>
                </c:pt>
                <c:pt idx="72">
                  <c:v>127155.60138293548</c:v>
                </c:pt>
                <c:pt idx="73">
                  <c:v>133010.01160151296</c:v>
                </c:pt>
                <c:pt idx="74">
                  <c:v>138919.13593428276</c:v>
                </c:pt>
                <c:pt idx="75">
                  <c:v>144664.11792447563</c:v>
                </c:pt>
                <c:pt idx="76">
                  <c:v>150545.88520014929</c:v>
                </c:pt>
                <c:pt idx="77">
                  <c:v>156455.0095329191</c:v>
                </c:pt>
                <c:pt idx="78">
                  <c:v>162610.34737955433</c:v>
                </c:pt>
                <c:pt idx="79">
                  <c:v>168683.61405490106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6F-4007-9719-D0B48281D81C}"/>
            </c:ext>
          </c:extLst>
        </c:ser>
        <c:ser>
          <c:idx val="1"/>
          <c:order val="1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P50_30_25R1!$BW$14:$BW$93</c:f>
              <c:numCache>
                <c:formatCode>#,##0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27.357057096156513</c:v>
                </c:pt>
                <c:pt idx="29">
                  <c:v>27.357057096156513</c:v>
                </c:pt>
                <c:pt idx="30">
                  <c:v>27.357057096156513</c:v>
                </c:pt>
                <c:pt idx="31">
                  <c:v>54.714114192313026</c:v>
                </c:pt>
                <c:pt idx="32">
                  <c:v>54.714114192313026</c:v>
                </c:pt>
                <c:pt idx="33">
                  <c:v>82.071171288469543</c:v>
                </c:pt>
                <c:pt idx="34">
                  <c:v>109.42822838462605</c:v>
                </c:pt>
                <c:pt idx="35">
                  <c:v>136.78528548078256</c:v>
                </c:pt>
                <c:pt idx="36">
                  <c:v>164.14234257693909</c:v>
                </c:pt>
                <c:pt idx="37">
                  <c:v>191.49939967309558</c:v>
                </c:pt>
                <c:pt idx="38">
                  <c:v>246.21351386540863</c:v>
                </c:pt>
                <c:pt idx="39">
                  <c:v>300.92762805772162</c:v>
                </c:pt>
                <c:pt idx="40">
                  <c:v>328.28468515387817</c:v>
                </c:pt>
                <c:pt idx="41">
                  <c:v>410.35585644234772</c:v>
                </c:pt>
                <c:pt idx="42">
                  <c:v>492.42702773081726</c:v>
                </c:pt>
                <c:pt idx="43">
                  <c:v>574.49819901928674</c:v>
                </c:pt>
                <c:pt idx="44">
                  <c:v>656.56937030775634</c:v>
                </c:pt>
                <c:pt idx="45">
                  <c:v>793.35465578853893</c:v>
                </c:pt>
                <c:pt idx="46">
                  <c:v>930.13994126932141</c:v>
                </c:pt>
                <c:pt idx="47">
                  <c:v>1066.925226750104</c:v>
                </c:pt>
                <c:pt idx="48">
                  <c:v>1203.7105122308865</c:v>
                </c:pt>
                <c:pt idx="49">
                  <c:v>1367.8528548078257</c:v>
                </c:pt>
                <c:pt idx="50">
                  <c:v>1531.9951973847647</c:v>
                </c:pt>
                <c:pt idx="51">
                  <c:v>1723.4945970578603</c:v>
                </c:pt>
                <c:pt idx="52">
                  <c:v>1942.3510538271125</c:v>
                </c:pt>
                <c:pt idx="53">
                  <c:v>2188.564567692521</c:v>
                </c:pt>
                <c:pt idx="54">
                  <c:v>2434.7780815579295</c:v>
                </c:pt>
                <c:pt idx="55">
                  <c:v>2680.9915954233384</c:v>
                </c:pt>
                <c:pt idx="56">
                  <c:v>3009.2762805772163</c:v>
                </c:pt>
                <c:pt idx="57">
                  <c:v>3282.8468515387817</c:v>
                </c:pt>
                <c:pt idx="58">
                  <c:v>3556.4174225003467</c:v>
                </c:pt>
                <c:pt idx="59">
                  <c:v>3884.7021076542251</c:v>
                </c:pt>
                <c:pt idx="60">
                  <c:v>4212.986792808103</c:v>
                </c:pt>
                <c:pt idx="61">
                  <c:v>4513.9144208658245</c:v>
                </c:pt>
                <c:pt idx="62">
                  <c:v>4814.8420489235459</c:v>
                </c:pt>
                <c:pt idx="63">
                  <c:v>5197.8408482697378</c:v>
                </c:pt>
                <c:pt idx="64">
                  <c:v>5553.4825905197722</c:v>
                </c:pt>
                <c:pt idx="65">
                  <c:v>5909.1243327698066</c:v>
                </c:pt>
                <c:pt idx="66">
                  <c:v>6346.8372463083115</c:v>
                </c:pt>
                <c:pt idx="67">
                  <c:v>6729.8360456545024</c:v>
                </c:pt>
                <c:pt idx="68">
                  <c:v>7167.5489591930063</c:v>
                </c:pt>
                <c:pt idx="69">
                  <c:v>7577.9048156353538</c:v>
                </c:pt>
                <c:pt idx="70">
                  <c:v>7988.2606720777021</c:v>
                </c:pt>
                <c:pt idx="71">
                  <c:v>8480.687699808519</c:v>
                </c:pt>
                <c:pt idx="72">
                  <c:v>8918.400613347023</c:v>
                </c:pt>
                <c:pt idx="73">
                  <c:v>9410.8276410778399</c:v>
                </c:pt>
                <c:pt idx="74">
                  <c:v>9848.5405546163456</c:v>
                </c:pt>
                <c:pt idx="75">
                  <c:v>10340.967582347163</c:v>
                </c:pt>
                <c:pt idx="76">
                  <c:v>10888.108724270292</c:v>
                </c:pt>
                <c:pt idx="77">
                  <c:v>11407.892809097266</c:v>
                </c:pt>
                <c:pt idx="78">
                  <c:v>11900.319836828083</c:v>
                </c:pt>
                <c:pt idx="79">
                  <c:v>12392.7468645589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F6F-4007-9719-D0B48281D81C}"/>
            </c:ext>
          </c:extLst>
        </c:ser>
        <c:ser>
          <c:idx val="2"/>
          <c:order val="2"/>
          <c:tx>
            <c:v>Curados Sanidad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EvolOf!$Q$3:$Q$70</c:f>
              <c:numCache>
                <c:formatCode>#,##0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25</c:v>
                </c:pt>
                <c:pt idx="18">
                  <c:v>140</c:v>
                </c:pt>
                <c:pt idx="19">
                  <c:v>188</c:v>
                </c:pt>
                <c:pt idx="20">
                  <c:v>201</c:v>
                </c:pt>
                <c:pt idx="21">
                  <c:v>200</c:v>
                </c:pt>
                <c:pt idx="22">
                  <c:v>544</c:v>
                </c:pt>
                <c:pt idx="23">
                  <c:v>556</c:v>
                </c:pt>
                <c:pt idx="24">
                  <c:v>575</c:v>
                </c:pt>
                <c:pt idx="25">
                  <c:v>1086</c:v>
                </c:pt>
                <c:pt idx="26">
                  <c:v>1160</c:v>
                </c:pt>
                <c:pt idx="27">
                  <c:v>1210</c:v>
                </c:pt>
                <c:pt idx="28">
                  <c:v>1542</c:v>
                </c:pt>
                <c:pt idx="29">
                  <c:v>2131</c:v>
                </c:pt>
                <c:pt idx="30">
                  <c:v>2672</c:v>
                </c:pt>
                <c:pt idx="31">
                  <c:v>3140</c:v>
                </c:pt>
                <c:pt idx="32">
                  <c:v>3697</c:v>
                </c:pt>
                <c:pt idx="33">
                  <c:v>5054</c:v>
                </c:pt>
                <c:pt idx="34">
                  <c:v>6326</c:v>
                </c:pt>
                <c:pt idx="35">
                  <c:v>8491</c:v>
                </c:pt>
                <c:pt idx="36">
                  <c:v>10896</c:v>
                </c:pt>
                <c:pt idx="37">
                  <c:v>13219</c:v>
                </c:pt>
                <c:pt idx="38">
                  <c:v>14823</c:v>
                </c:pt>
                <c:pt idx="39">
                  <c:v>16926</c:v>
                </c:pt>
                <c:pt idx="40">
                  <c:v>20023</c:v>
                </c:pt>
                <c:pt idx="41">
                  <c:v>23509</c:v>
                </c:pt>
                <c:pt idx="42">
                  <c:v>26540</c:v>
                </c:pt>
                <c:pt idx="43">
                  <c:v>30173</c:v>
                </c:pt>
                <c:pt idx="44">
                  <c:v>33701</c:v>
                </c:pt>
                <c:pt idx="45">
                  <c:v>35723</c:v>
                </c:pt>
                <c:pt idx="46">
                  <c:v>38620</c:v>
                </c:pt>
                <c:pt idx="47">
                  <c:v>43091</c:v>
                </c:pt>
                <c:pt idx="48">
                  <c:v>47116</c:v>
                </c:pt>
                <c:pt idx="49">
                  <c:v>50860</c:v>
                </c:pt>
                <c:pt idx="50">
                  <c:v>54118</c:v>
                </c:pt>
                <c:pt idx="51">
                  <c:v>57026</c:v>
                </c:pt>
                <c:pt idx="52">
                  <c:v>59165</c:v>
                </c:pt>
                <c:pt idx="53">
                  <c:v>61924</c:v>
                </c:pt>
                <c:pt idx="54">
                  <c:v>65682</c:v>
                </c:pt>
                <c:pt idx="55">
                  <c:v>69461</c:v>
                </c:pt>
                <c:pt idx="56">
                  <c:v>72952</c:v>
                </c:pt>
                <c:pt idx="57">
                  <c:v>74662</c:v>
                </c:pt>
                <c:pt idx="58">
                  <c:v>77357</c:v>
                </c:pt>
                <c:pt idx="59">
                  <c:v>80587</c:v>
                </c:pt>
                <c:pt idx="60">
                  <c:v>82514</c:v>
                </c:pt>
                <c:pt idx="61">
                  <c:v>85915</c:v>
                </c:pt>
                <c:pt idx="62">
                  <c:v>89250</c:v>
                </c:pt>
                <c:pt idx="63">
                  <c:v>92355</c:v>
                </c:pt>
                <c:pt idx="64">
                  <c:v>95708</c:v>
                </c:pt>
                <c:pt idx="65">
                  <c:v>98732</c:v>
                </c:pt>
                <c:pt idx="66">
                  <c:v>100875</c:v>
                </c:pt>
                <c:pt idx="67">
                  <c:v>102548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F6F-4007-9719-D0B48281D81C}"/>
            </c:ext>
          </c:extLst>
        </c:ser>
        <c:ser>
          <c:idx val="3"/>
          <c:order val="3"/>
          <c:tx>
            <c:v>Muertos Sanidad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EvolOf!$O$3:$O$70</c:f>
              <c:numCache>
                <c:formatCode>#,##0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</c:v>
                </c:pt>
                <c:pt idx="18">
                  <c:v>35</c:v>
                </c:pt>
                <c:pt idx="19">
                  <c:v>48</c:v>
                </c:pt>
                <c:pt idx="20">
                  <c:v>86</c:v>
                </c:pt>
                <c:pt idx="21">
                  <c:v>123</c:v>
                </c:pt>
                <c:pt idx="22">
                  <c:v>141</c:v>
                </c:pt>
                <c:pt idx="23">
                  <c:v>292</c:v>
                </c:pt>
                <c:pt idx="24">
                  <c:v>314</c:v>
                </c:pt>
                <c:pt idx="25">
                  <c:v>496</c:v>
                </c:pt>
                <c:pt idx="26">
                  <c:v>590</c:v>
                </c:pt>
                <c:pt idx="27">
                  <c:v>765</c:v>
                </c:pt>
                <c:pt idx="28">
                  <c:v>993</c:v>
                </c:pt>
                <c:pt idx="29">
                  <c:v>1326</c:v>
                </c:pt>
                <c:pt idx="30">
                  <c:v>1672</c:v>
                </c:pt>
                <c:pt idx="31">
                  <c:v>2136</c:v>
                </c:pt>
                <c:pt idx="32">
                  <c:v>2707</c:v>
                </c:pt>
                <c:pt idx="33">
                  <c:v>3303</c:v>
                </c:pt>
                <c:pt idx="34">
                  <c:v>3918</c:v>
                </c:pt>
                <c:pt idx="35">
                  <c:v>4663</c:v>
                </c:pt>
                <c:pt idx="36">
                  <c:v>5502</c:v>
                </c:pt>
                <c:pt idx="37">
                  <c:v>6217</c:v>
                </c:pt>
                <c:pt idx="38">
                  <c:v>6913</c:v>
                </c:pt>
                <c:pt idx="39">
                  <c:v>7733</c:v>
                </c:pt>
                <c:pt idx="40">
                  <c:v>8662</c:v>
                </c:pt>
                <c:pt idx="41">
                  <c:v>9539</c:v>
                </c:pt>
                <c:pt idx="42">
                  <c:v>10384</c:v>
                </c:pt>
                <c:pt idx="43">
                  <c:v>11164</c:v>
                </c:pt>
                <c:pt idx="44">
                  <c:v>11834</c:v>
                </c:pt>
                <c:pt idx="45">
                  <c:v>12462</c:v>
                </c:pt>
                <c:pt idx="46">
                  <c:v>13219</c:v>
                </c:pt>
                <c:pt idx="47">
                  <c:v>13976</c:v>
                </c:pt>
                <c:pt idx="48">
                  <c:v>14757</c:v>
                </c:pt>
                <c:pt idx="49">
                  <c:v>15399</c:v>
                </c:pt>
                <c:pt idx="50">
                  <c:v>15899</c:v>
                </c:pt>
                <c:pt idx="51">
                  <c:v>16505</c:v>
                </c:pt>
                <c:pt idx="52">
                  <c:v>17056</c:v>
                </c:pt>
                <c:pt idx="53">
                  <c:v>17591</c:v>
                </c:pt>
                <c:pt idx="54">
                  <c:v>18276</c:v>
                </c:pt>
                <c:pt idx="55">
                  <c:v>18893</c:v>
                </c:pt>
                <c:pt idx="56">
                  <c:v>19478</c:v>
                </c:pt>
                <c:pt idx="57">
                  <c:v>20043</c:v>
                </c:pt>
                <c:pt idx="58">
                  <c:v>20453</c:v>
                </c:pt>
                <c:pt idx="59">
                  <c:v>20852</c:v>
                </c:pt>
                <c:pt idx="60">
                  <c:v>21282</c:v>
                </c:pt>
                <c:pt idx="61">
                  <c:v>21717</c:v>
                </c:pt>
                <c:pt idx="62">
                  <c:v>22157</c:v>
                </c:pt>
                <c:pt idx="63">
                  <c:v>22524</c:v>
                </c:pt>
                <c:pt idx="64">
                  <c:v>22902</c:v>
                </c:pt>
                <c:pt idx="65">
                  <c:v>23190</c:v>
                </c:pt>
                <c:pt idx="66">
                  <c:v>23521</c:v>
                </c:pt>
                <c:pt idx="67">
                  <c:v>23822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F6F-4007-9719-D0B48281D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403480"/>
        <c:axId val="758403808"/>
      </c:scatterChart>
      <c:valAx>
        <c:axId val="758403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8403808"/>
        <c:crosses val="autoZero"/>
        <c:crossBetween val="midCat"/>
      </c:valAx>
      <c:valAx>
        <c:axId val="758403808"/>
        <c:scaling>
          <c:orientation val="minMax"/>
          <c:max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8403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Curados / Muertos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P50_30_25R1!$CQ$14:$CQ$121</c:f>
              <c:numCache>
                <c:formatCode>0.0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23</c:v>
                </c:pt>
                <c:pt idx="29">
                  <c:v>28</c:v>
                </c:pt>
                <c:pt idx="30">
                  <c:v>36</c:v>
                </c:pt>
                <c:pt idx="31">
                  <c:v>23</c:v>
                </c:pt>
                <c:pt idx="32">
                  <c:v>27.5</c:v>
                </c:pt>
                <c:pt idx="33">
                  <c:v>22.666666666666668</c:v>
                </c:pt>
                <c:pt idx="34">
                  <c:v>20.75</c:v>
                </c:pt>
                <c:pt idx="35">
                  <c:v>20</c:v>
                </c:pt>
                <c:pt idx="36">
                  <c:v>20</c:v>
                </c:pt>
                <c:pt idx="37">
                  <c:v>20.857142857142858</c:v>
                </c:pt>
                <c:pt idx="38">
                  <c:v>19.222222222222221</c:v>
                </c:pt>
                <c:pt idx="39">
                  <c:v>18.636363636363637</c:v>
                </c:pt>
                <c:pt idx="40">
                  <c:v>19.916666666666668</c:v>
                </c:pt>
                <c:pt idx="41">
                  <c:v>18.600000000000001</c:v>
                </c:pt>
                <c:pt idx="42">
                  <c:v>17.944444444444443</c:v>
                </c:pt>
                <c:pt idx="43">
                  <c:v>17.857142857142858</c:v>
                </c:pt>
                <c:pt idx="44">
                  <c:v>18</c:v>
                </c:pt>
                <c:pt idx="45">
                  <c:v>17.137931034482758</c:v>
                </c:pt>
                <c:pt idx="46">
                  <c:v>16.764705882352942</c:v>
                </c:pt>
                <c:pt idx="47">
                  <c:v>16.564102564102566</c:v>
                </c:pt>
                <c:pt idx="48">
                  <c:v>16.545454545454547</c:v>
                </c:pt>
                <c:pt idx="49">
                  <c:v>16.420000000000002</c:v>
                </c:pt>
                <c:pt idx="50">
                  <c:v>16.535714285714285</c:v>
                </c:pt>
                <c:pt idx="51">
                  <c:v>16.396825396825395</c:v>
                </c:pt>
                <c:pt idx="52">
                  <c:v>16.267605633802816</c:v>
                </c:pt>
                <c:pt idx="53">
                  <c:v>15.987500000000001</c:v>
                </c:pt>
                <c:pt idx="54">
                  <c:v>15.898876404494382</c:v>
                </c:pt>
                <c:pt idx="55">
                  <c:v>15.938775510204081</c:v>
                </c:pt>
                <c:pt idx="56">
                  <c:v>15.581818181818182</c:v>
                </c:pt>
                <c:pt idx="57">
                  <c:v>15.583333333333334</c:v>
                </c:pt>
                <c:pt idx="58">
                  <c:v>15.661538461538461</c:v>
                </c:pt>
                <c:pt idx="59">
                  <c:v>15.528169014084508</c:v>
                </c:pt>
                <c:pt idx="60">
                  <c:v>15.454545454545455</c:v>
                </c:pt>
                <c:pt idx="61">
                  <c:v>15.418181818181818</c:v>
                </c:pt>
                <c:pt idx="62">
                  <c:v>15.397727272727273</c:v>
                </c:pt>
                <c:pt idx="63">
                  <c:v>15.173684210526316</c:v>
                </c:pt>
                <c:pt idx="64">
                  <c:v>15.078817733990148</c:v>
                </c:pt>
                <c:pt idx="65">
                  <c:v>15.023148148148149</c:v>
                </c:pt>
                <c:pt idx="66">
                  <c:v>14.797413793103448</c:v>
                </c:pt>
                <c:pt idx="67">
                  <c:v>14.747967479674797</c:v>
                </c:pt>
                <c:pt idx="68">
                  <c:v>14.599236641221374</c:v>
                </c:pt>
                <c:pt idx="69">
                  <c:v>14.545126353790614</c:v>
                </c:pt>
                <c:pt idx="70">
                  <c:v>14.496575342465754</c:v>
                </c:pt>
                <c:pt idx="71">
                  <c:v>14.325806451612904</c:v>
                </c:pt>
                <c:pt idx="72">
                  <c:v>14.257668711656441</c:v>
                </c:pt>
                <c:pt idx="73">
                  <c:v>14.133720930232558</c:v>
                </c:pt>
                <c:pt idx="74">
                  <c:v>14.105555555555556</c:v>
                </c:pt>
                <c:pt idx="75">
                  <c:v>13.989417989417989</c:v>
                </c:pt>
                <c:pt idx="76">
                  <c:v>13.826633165829145</c:v>
                </c:pt>
                <c:pt idx="77">
                  <c:v>13.714628297362111</c:v>
                </c:pt>
                <c:pt idx="78">
                  <c:v>13.664367816091954</c:v>
                </c:pt>
                <c:pt idx="79">
                  <c:v>13.611479028697572</c:v>
                </c:pt>
                <c:pt idx="80">
                  <c:v>13.542372881355933</c:v>
                </c:pt>
                <c:pt idx="81">
                  <c:v>13.451219512195122</c:v>
                </c:pt>
                <c:pt idx="82">
                  <c:v>13.397260273972602</c:v>
                </c:pt>
                <c:pt idx="83">
                  <c:v>13.352830188679246</c:v>
                </c:pt>
                <c:pt idx="84">
                  <c:v>13.28</c:v>
                </c:pt>
                <c:pt idx="85">
                  <c:v>13.272887323943662</c:v>
                </c:pt>
                <c:pt idx="86">
                  <c:v>13.297113752122241</c:v>
                </c:pt>
                <c:pt idx="87">
                  <c:v>13.303776683087028</c:v>
                </c:pt>
                <c:pt idx="88">
                  <c:v>13.294117647058824</c:v>
                </c:pt>
                <c:pt idx="89">
                  <c:v>13.286153846153846</c:v>
                </c:pt>
                <c:pt idx="90">
                  <c:v>13.291044776119403</c:v>
                </c:pt>
                <c:pt idx="91">
                  <c:v>13.2561505065123</c:v>
                </c:pt>
                <c:pt idx="92">
                  <c:v>13.246478873239436</c:v>
                </c:pt>
                <c:pt idx="93">
                  <c:v>13.240384615384615</c:v>
                </c:pt>
                <c:pt idx="94">
                  <c:v>13.207774798927614</c:v>
                </c:pt>
                <c:pt idx="95">
                  <c:v>13.146596858638743</c:v>
                </c:pt>
                <c:pt idx="96">
                  <c:v>13.081946222791293</c:v>
                </c:pt>
                <c:pt idx="97">
                  <c:v>13.011292346298619</c:v>
                </c:pt>
                <c:pt idx="98">
                  <c:v>12.924969249692497</c:v>
                </c:pt>
                <c:pt idx="99">
                  <c:v>12.859733978234583</c:v>
                </c:pt>
                <c:pt idx="100">
                  <c:v>12.789536266349584</c:v>
                </c:pt>
                <c:pt idx="101">
                  <c:v>12.708771929824561</c:v>
                </c:pt>
                <c:pt idx="102">
                  <c:v>12.66743648960739</c:v>
                </c:pt>
                <c:pt idx="103">
                  <c:v>12.609339407744875</c:v>
                </c:pt>
                <c:pt idx="104">
                  <c:v>12.574324324324325</c:v>
                </c:pt>
                <c:pt idx="105">
                  <c:v>12.520578420467185</c:v>
                </c:pt>
                <c:pt idx="106">
                  <c:v>12.473047304730473</c:v>
                </c:pt>
                <c:pt idx="107">
                  <c:v>12.421109902067464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16-4B34-82DD-3F9F01FC8A71}"/>
            </c:ext>
          </c:extLst>
        </c:ser>
        <c:ser>
          <c:idx val="1"/>
          <c:order val="1"/>
          <c:tx>
            <c:v>Sanidad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P50_30_25R1!$BJ$14:$BJ$103</c:f>
              <c:numCache>
                <c:formatCode>General</c:formatCode>
                <c:ptCount val="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</c:numCache>
            </c:numRef>
          </c:xVal>
          <c:yVal>
            <c:numRef>
              <c:f>EvolOf!$U$3:$U$80</c:f>
              <c:numCache>
                <c:formatCode>#,##0.0</c:formatCode>
                <c:ptCount val="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0.8928571428571429</c:v>
                </c:pt>
                <c:pt idx="18">
                  <c:v>4</c:v>
                </c:pt>
                <c:pt idx="19">
                  <c:v>3.9166666666666665</c:v>
                </c:pt>
                <c:pt idx="20">
                  <c:v>2.3372093023255816</c:v>
                </c:pt>
                <c:pt idx="21">
                  <c:v>1.6260162601626016</c:v>
                </c:pt>
                <c:pt idx="22">
                  <c:v>3.8581560283687941</c:v>
                </c:pt>
                <c:pt idx="23">
                  <c:v>1.904109589041096</c:v>
                </c:pt>
                <c:pt idx="24">
                  <c:v>1.8312101910828025</c:v>
                </c:pt>
                <c:pt idx="25">
                  <c:v>2.189516129032258</c:v>
                </c:pt>
                <c:pt idx="26">
                  <c:v>1.9661016949152543</c:v>
                </c:pt>
                <c:pt idx="27">
                  <c:v>1.5816993464052287</c:v>
                </c:pt>
                <c:pt idx="28">
                  <c:v>1.552870090634441</c:v>
                </c:pt>
                <c:pt idx="29">
                  <c:v>1.6070889894419307</c:v>
                </c:pt>
                <c:pt idx="30">
                  <c:v>1.5980861244019138</c:v>
                </c:pt>
                <c:pt idx="31">
                  <c:v>1.4700374531835205</c:v>
                </c:pt>
                <c:pt idx="32">
                  <c:v>1.365718507572959</c:v>
                </c:pt>
                <c:pt idx="33">
                  <c:v>1.5301241295791705</c:v>
                </c:pt>
                <c:pt idx="34">
                  <c:v>1.6145992853496682</c:v>
                </c:pt>
                <c:pt idx="35">
                  <c:v>1.8209307312888698</c:v>
                </c:pt>
                <c:pt idx="36">
                  <c:v>1.9803707742639041</c:v>
                </c:pt>
                <c:pt idx="37">
                  <c:v>2.1262666881132377</c:v>
                </c:pt>
                <c:pt idx="38">
                  <c:v>2.1442210328366844</c:v>
                </c:pt>
                <c:pt idx="39">
                  <c:v>2.1888012414328202</c:v>
                </c:pt>
                <c:pt idx="40">
                  <c:v>2.3115908566151004</c:v>
                </c:pt>
                <c:pt idx="41">
                  <c:v>2.4645141000104833</c:v>
                </c:pt>
                <c:pt idx="42">
                  <c:v>2.555855161787365</c:v>
                </c:pt>
                <c:pt idx="43">
                  <c:v>2.7027051236116089</c:v>
                </c:pt>
                <c:pt idx="44">
                  <c:v>2.8478113909075544</c:v>
                </c:pt>
                <c:pt idx="45">
                  <c:v>2.8665543251484511</c:v>
                </c:pt>
                <c:pt idx="46">
                  <c:v>2.9215523110674031</c:v>
                </c:pt>
                <c:pt idx="47">
                  <c:v>3.0832140812821982</c:v>
                </c:pt>
                <c:pt idx="48">
                  <c:v>3.1927898624381648</c:v>
                </c:pt>
                <c:pt idx="49">
                  <c:v>3.3028118709007077</c:v>
                </c:pt>
                <c:pt idx="50">
                  <c:v>3.4038618781055412</c:v>
                </c:pt>
                <c:pt idx="51">
                  <c:v>3.4550742199333535</c:v>
                </c:pt>
                <c:pt idx="52">
                  <c:v>3.4688672607879925</c:v>
                </c:pt>
                <c:pt idx="53">
                  <c:v>3.5202091978852823</c:v>
                </c:pt>
                <c:pt idx="54">
                  <c:v>3.5938936309914644</c:v>
                </c:pt>
                <c:pt idx="55">
                  <c:v>3.676546869210819</c:v>
                </c:pt>
                <c:pt idx="56">
                  <c:v>3.7453537324160591</c:v>
                </c:pt>
                <c:pt idx="57">
                  <c:v>3.7250910542333981</c:v>
                </c:pt>
                <c:pt idx="58">
                  <c:v>3.782183542756564</c:v>
                </c:pt>
                <c:pt idx="59">
                  <c:v>3.8647132169576062</c:v>
                </c:pt>
                <c:pt idx="60">
                  <c:v>3.8771731980077062</c:v>
                </c:pt>
                <c:pt idx="61">
                  <c:v>3.9561173274393333</c:v>
                </c:pt>
                <c:pt idx="62">
                  <c:v>4.0280723924719046</c:v>
                </c:pt>
                <c:pt idx="63">
                  <c:v>4.100293020777837</c:v>
                </c:pt>
                <c:pt idx="64">
                  <c:v>4.1790236660553663</c:v>
                </c:pt>
                <c:pt idx="65">
                  <c:v>4.2575247951703323</c:v>
                </c:pt>
                <c:pt idx="66">
                  <c:v>4.2887207176565623</c:v>
                </c:pt>
                <c:pt idx="67">
                  <c:v>4.3047603055998653</c:v>
                </c:pt>
                <c:pt idx="68">
                  <c:v>4.4880329557157568</c:v>
                </c:pt>
                <c:pt idx="69">
                  <c:v>4.5654565456545653</c:v>
                </c:pt>
                <c:pt idx="70">
                  <c:v>4.619642281662907</c:v>
                </c:pt>
                <c:pt idx="71">
                  <c:v>4.6712350597609564</c:v>
                </c:pt>
                <c:pt idx="72">
                  <c:v>4.7063806206459784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16-4B34-82DD-3F9F01FC8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3744"/>
        <c:axId val="673877352"/>
      </c:scatterChart>
      <c:valAx>
        <c:axId val="673873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877352"/>
        <c:crosses val="autoZero"/>
        <c:crossBetween val="midCat"/>
      </c:valAx>
      <c:valAx>
        <c:axId val="673877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873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 / Casos-n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P50_30_25R1!$CT$14:$CT$121</c:f>
              <c:numCache>
                <c:formatCode>0.00%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2.2999999999999998</c:v>
                </c:pt>
                <c:pt idx="26">
                  <c:v>2.9</c:v>
                </c:pt>
                <c:pt idx="27">
                  <c:v>2.4</c:v>
                </c:pt>
                <c:pt idx="28">
                  <c:v>2.2999999999999998</c:v>
                </c:pt>
                <c:pt idx="29">
                  <c:v>2.2400000000000002</c:v>
                </c:pt>
                <c:pt idx="30">
                  <c:v>1.8918918918918919</c:v>
                </c:pt>
                <c:pt idx="31">
                  <c:v>1.7169811320754718</c:v>
                </c:pt>
                <c:pt idx="32">
                  <c:v>1.6268656716417911</c:v>
                </c:pt>
                <c:pt idx="33">
                  <c:v>1.5465116279069768</c:v>
                </c:pt>
                <c:pt idx="34">
                  <c:v>1.4375</c:v>
                </c:pt>
                <c:pt idx="35">
                  <c:v>1.3566433566433567</c:v>
                </c:pt>
                <c:pt idx="36">
                  <c:v>1.2637362637362637</c:v>
                </c:pt>
                <c:pt idx="37">
                  <c:v>1.205240174672489</c:v>
                </c:pt>
                <c:pt idx="38">
                  <c:v>1.1601423487544484</c:v>
                </c:pt>
                <c:pt idx="39">
                  <c:v>1.1327433628318584</c:v>
                </c:pt>
                <c:pt idx="40">
                  <c:v>1.1169154228855722</c:v>
                </c:pt>
                <c:pt idx="41">
                  <c:v>1.118895966029724</c:v>
                </c:pt>
                <c:pt idx="42">
                  <c:v>1.1211009174311926</c:v>
                </c:pt>
                <c:pt idx="43">
                  <c:v>1.120253164556962</c:v>
                </c:pt>
                <c:pt idx="44">
                  <c:v>1.1088435374149659</c:v>
                </c:pt>
                <c:pt idx="45">
                  <c:v>1.1018735362997658</c:v>
                </c:pt>
                <c:pt idx="46">
                  <c:v>1.0835010060362174</c:v>
                </c:pt>
                <c:pt idx="47">
                  <c:v>1.0507308684436802</c:v>
                </c:pt>
                <c:pt idx="48">
                  <c:v>1.0161883738042679</c:v>
                </c:pt>
                <c:pt idx="49">
                  <c:v>0.98106060606060608</c:v>
                </c:pt>
                <c:pt idx="50">
                  <c:v>0.9473969631236443</c:v>
                </c:pt>
                <c:pt idx="51">
                  <c:v>0.90815850815850818</c:v>
                </c:pt>
                <c:pt idx="52">
                  <c:v>0.87580385852090037</c:v>
                </c:pt>
                <c:pt idx="53">
                  <c:v>0.84454513767863371</c:v>
                </c:pt>
                <c:pt idx="54">
                  <c:v>0.86388443017656502</c:v>
                </c:pt>
                <c:pt idx="55">
                  <c:v>0.88031914893617025</c:v>
                </c:pt>
                <c:pt idx="56">
                  <c:v>0.88937093275488066</c:v>
                </c:pt>
                <c:pt idx="57">
                  <c:v>0.89725685785536158</c:v>
                </c:pt>
                <c:pt idx="58">
                  <c:v>0.90429194399816393</c:v>
                </c:pt>
                <c:pt idx="59">
                  <c:v>0.90947546531302881</c:v>
                </c:pt>
                <c:pt idx="60">
                  <c:v>0.91178766588602655</c:v>
                </c:pt>
                <c:pt idx="61">
                  <c:v>0.90496838301716354</c:v>
                </c:pt>
                <c:pt idx="62">
                  <c:v>0.89752176825184193</c:v>
                </c:pt>
                <c:pt idx="63">
                  <c:v>0.89297398348652435</c:v>
                </c:pt>
                <c:pt idx="64">
                  <c:v>0.89082969432314407</c:v>
                </c:pt>
                <c:pt idx="65">
                  <c:v>0.88931349802101811</c:v>
                </c:pt>
                <c:pt idx="66">
                  <c:v>0.8889744577076113</c:v>
                </c:pt>
                <c:pt idx="67">
                  <c:v>0.89043752272451826</c:v>
                </c:pt>
                <c:pt idx="68">
                  <c:v>0.89303768382352944</c:v>
                </c:pt>
                <c:pt idx="69">
                  <c:v>0.89887271533326041</c:v>
                </c:pt>
                <c:pt idx="70">
                  <c:v>0.90496127276533389</c:v>
                </c:pt>
                <c:pt idx="71">
                  <c:v>0.91296054612990662</c:v>
                </c:pt>
                <c:pt idx="72">
                  <c:v>0.92117465224111283</c:v>
                </c:pt>
                <c:pt idx="73">
                  <c:v>0.93198992443324935</c:v>
                </c:pt>
                <c:pt idx="74">
                  <c:v>0.94276945296985015</c:v>
                </c:pt>
                <c:pt idx="75">
                  <c:v>0.95452155625657198</c:v>
                </c:pt>
                <c:pt idx="76">
                  <c:v>0.96759614564679797</c:v>
                </c:pt>
                <c:pt idx="77">
                  <c:v>0.98120113125935782</c:v>
                </c:pt>
                <c:pt idx="78">
                  <c:v>0.99626137841352402</c:v>
                </c:pt>
                <c:pt idx="79">
                  <c:v>0.98027127003699133</c:v>
                </c:pt>
                <c:pt idx="80">
                  <c:v>0.97041724924571349</c:v>
                </c:pt>
                <c:pt idx="81">
                  <c:v>0.96619997171545746</c:v>
                </c:pt>
                <c:pt idx="82">
                  <c:v>0.95102919413426612</c:v>
                </c:pt>
                <c:pt idx="83">
                  <c:v>0.93334610227925685</c:v>
                </c:pt>
                <c:pt idx="84">
                  <c:v>0.916874127147975</c:v>
                </c:pt>
                <c:pt idx="85">
                  <c:v>0.90087278192012021</c:v>
                </c:pt>
                <c:pt idx="86">
                  <c:v>0.89564688984642582</c:v>
                </c:pt>
                <c:pt idx="87">
                  <c:v>0.89324827219564062</c:v>
                </c:pt>
                <c:pt idx="88">
                  <c:v>0.89314391599752929</c:v>
                </c:pt>
                <c:pt idx="89">
                  <c:v>0.90011532868675725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93-4A65-B7D2-CF833FCFEA61}"/>
            </c:ext>
          </c:extLst>
        </c:ser>
        <c:ser>
          <c:idx val="1"/>
          <c:order val="1"/>
          <c:tx>
            <c:v>Sanidad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P50_30_25R1!$BJ$14:$BJ$103</c:f>
              <c:numCache>
                <c:formatCode>General</c:formatCode>
                <c:ptCount val="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</c:numCache>
            </c:numRef>
          </c:xVal>
          <c:yVal>
            <c:numRef>
              <c:f>EvolOf!$X$3:$X$80</c:f>
              <c:numCache>
                <c:formatCode>0.0%</c:formatCode>
                <c:ptCount val="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1.2325581395348837</c:v>
                </c:pt>
                <c:pt idx="18">
                  <c:v>2.6923076923076925</c:v>
                </c:pt>
                <c:pt idx="19">
                  <c:v>2.0884955752212391</c:v>
                </c:pt>
                <c:pt idx="20">
                  <c:v>1.9391891891891893</c:v>
                </c:pt>
                <c:pt idx="21">
                  <c:v>1.6649484536082475</c:v>
                </c:pt>
                <c:pt idx="22">
                  <c:v>2.8781512605042017</c:v>
                </c:pt>
                <c:pt idx="23">
                  <c:v>2.3296703296703298</c:v>
                </c:pt>
                <c:pt idx="24">
                  <c:v>2.3031088082901556</c:v>
                </c:pt>
                <c:pt idx="25">
                  <c:v>3.0076045627376424</c:v>
                </c:pt>
                <c:pt idx="26">
                  <c:v>1.7676767676767677</c:v>
                </c:pt>
                <c:pt idx="27">
                  <c:v>1.2627877237851663</c:v>
                </c:pt>
                <c:pt idx="28">
                  <c:v>1.2164107485604607</c:v>
                </c:pt>
                <c:pt idx="29">
                  <c:v>1.2041100661790316</c:v>
                </c:pt>
                <c:pt idx="30">
                  <c:v>1.0434782608695652</c:v>
                </c:pt>
                <c:pt idx="31">
                  <c:v>0.89529950789071777</c:v>
                </c:pt>
                <c:pt idx="32">
                  <c:v>0.8289967637540453</c:v>
                </c:pt>
                <c:pt idx="33">
                  <c:v>0.90219151462809022</c:v>
                </c:pt>
                <c:pt idx="34">
                  <c:v>0.91480621539560636</c:v>
                </c:pt>
                <c:pt idx="35">
                  <c:v>0.95902595508894717</c:v>
                </c:pt>
                <c:pt idx="36">
                  <c:v>0.95631888960167954</c:v>
                </c:pt>
                <c:pt idx="37">
                  <c:v>0.97277277277277274</c:v>
                </c:pt>
                <c:pt idx="38">
                  <c:v>0.87202118270079432</c:v>
                </c:pt>
                <c:pt idx="39">
                  <c:v>0.85283945493532543</c:v>
                </c:pt>
                <c:pt idx="40">
                  <c:v>0.87159308437908301</c:v>
                </c:pt>
                <c:pt idx="41">
                  <c:v>0.83300985556927887</c:v>
                </c:pt>
                <c:pt idx="42">
                  <c:v>0.77555135475740389</c:v>
                </c:pt>
                <c:pt idx="43">
                  <c:v>0.73569089485299355</c:v>
                </c:pt>
                <c:pt idx="44">
                  <c:v>0.71082907944238904</c:v>
                </c:pt>
                <c:pt idx="45">
                  <c:v>0.66693887720075296</c:v>
                </c:pt>
                <c:pt idx="46">
                  <c:v>0.65788872531600584</c:v>
                </c:pt>
                <c:pt idx="47">
                  <c:v>0.67025674755114983</c:v>
                </c:pt>
                <c:pt idx="48">
                  <c:v>0.65707701457032408</c:v>
                </c:pt>
                <c:pt idx="49">
                  <c:v>0.64873306179995305</c:v>
                </c:pt>
                <c:pt idx="50">
                  <c:v>0.63514396124748274</c:v>
                </c:pt>
                <c:pt idx="51">
                  <c:v>0.6246792965763317</c:v>
                </c:pt>
                <c:pt idx="52">
                  <c:v>0.61105855566957412</c:v>
                </c:pt>
                <c:pt idx="53">
                  <c:v>0.60810345750579309</c:v>
                </c:pt>
                <c:pt idx="54">
                  <c:v>0.62176373007879615</c:v>
                </c:pt>
                <c:pt idx="55">
                  <c:v>0.62880933741370726</c:v>
                </c:pt>
                <c:pt idx="56">
                  <c:v>0.63010430158838371</c:v>
                </c:pt>
                <c:pt idx="57">
                  <c:v>0.62123637222360706</c:v>
                </c:pt>
                <c:pt idx="58">
                  <c:v>0.62290634433391501</c:v>
                </c:pt>
                <c:pt idx="59">
                  <c:v>0.62673924325927388</c:v>
                </c:pt>
                <c:pt idx="60">
                  <c:v>0.62520554876249101</c:v>
                </c:pt>
                <c:pt idx="61">
                  <c:v>0.63535689830228326</c:v>
                </c:pt>
                <c:pt idx="62">
                  <c:v>0.64564305252909271</c:v>
                </c:pt>
                <c:pt idx="63">
                  <c:v>0.64733692467204618</c:v>
                </c:pt>
                <c:pt idx="64">
                  <c:v>0.65348422073342738</c:v>
                </c:pt>
                <c:pt idx="65">
                  <c:v>0.65583311816851708</c:v>
                </c:pt>
                <c:pt idx="66">
                  <c:v>0.65468822365374091</c:v>
                </c:pt>
                <c:pt idx="67">
                  <c:v>0.67012058670682684</c:v>
                </c:pt>
                <c:pt idx="68">
                  <c:v>0.69690264329394291</c:v>
                </c:pt>
                <c:pt idx="69">
                  <c:v>0.70222347890908154</c:v>
                </c:pt>
                <c:pt idx="70">
                  <c:v>0.70762191719674139</c:v>
                </c:pt>
                <c:pt idx="71">
                  <c:v>0.71105028122720959</c:v>
                </c:pt>
                <c:pt idx="72">
                  <c:v>0.71031380412985745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93-4A65-B7D2-CF833FCFE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918512"/>
        <c:axId val="726922120"/>
      </c:scatterChart>
      <c:valAx>
        <c:axId val="726918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22120"/>
        <c:crosses val="autoZero"/>
        <c:crossBetween val="midCat"/>
      </c:valAx>
      <c:valAx>
        <c:axId val="726922120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18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Población visible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P50_30_25R1!$AV$14:$AV$330</c:f>
              <c:numCache>
                <c:formatCode>0.000%</c:formatCode>
                <c:ptCount val="317"/>
                <c:pt idx="0">
                  <c:v>2.0000000000000002E-5</c:v>
                </c:pt>
                <c:pt idx="1">
                  <c:v>2.0000000000000002E-5</c:v>
                </c:pt>
                <c:pt idx="2">
                  <c:v>2.0000000000000002E-5</c:v>
                </c:pt>
                <c:pt idx="3">
                  <c:v>1E-4</c:v>
                </c:pt>
                <c:pt idx="4">
                  <c:v>1.6000000000000001E-4</c:v>
                </c:pt>
                <c:pt idx="5">
                  <c:v>2.2000000000000001E-4</c:v>
                </c:pt>
                <c:pt idx="6">
                  <c:v>3.8000000000000002E-4</c:v>
                </c:pt>
                <c:pt idx="7">
                  <c:v>5.5999999999999995E-4</c:v>
                </c:pt>
                <c:pt idx="8">
                  <c:v>7.3999999999999999E-4</c:v>
                </c:pt>
                <c:pt idx="9">
                  <c:v>8.9999999999999998E-4</c:v>
                </c:pt>
                <c:pt idx="10">
                  <c:v>1.14E-3</c:v>
                </c:pt>
                <c:pt idx="11">
                  <c:v>1.4400000000000001E-3</c:v>
                </c:pt>
                <c:pt idx="12">
                  <c:v>1.8400000000000001E-3</c:v>
                </c:pt>
                <c:pt idx="13">
                  <c:v>2.3E-3</c:v>
                </c:pt>
                <c:pt idx="14">
                  <c:v>2.8E-3</c:v>
                </c:pt>
                <c:pt idx="15">
                  <c:v>3.4199999999999999E-3</c:v>
                </c:pt>
                <c:pt idx="16">
                  <c:v>4.1399999999999996E-3</c:v>
                </c:pt>
                <c:pt idx="17">
                  <c:v>4.9199999999999999E-3</c:v>
                </c:pt>
                <c:pt idx="18">
                  <c:v>5.8199999999999997E-3</c:v>
                </c:pt>
                <c:pt idx="19">
                  <c:v>6.9199999999999999E-3</c:v>
                </c:pt>
                <c:pt idx="20">
                  <c:v>8.2400000000000008E-3</c:v>
                </c:pt>
                <c:pt idx="21">
                  <c:v>9.7999999999999997E-3</c:v>
                </c:pt>
                <c:pt idx="22">
                  <c:v>1.166E-2</c:v>
                </c:pt>
                <c:pt idx="23">
                  <c:v>1.3780000000000001E-2</c:v>
                </c:pt>
                <c:pt idx="24">
                  <c:v>1.618E-2</c:v>
                </c:pt>
                <c:pt idx="25">
                  <c:v>1.8839999999999999E-2</c:v>
                </c:pt>
                <c:pt idx="26">
                  <c:v>2.18E-2</c:v>
                </c:pt>
                <c:pt idx="27">
                  <c:v>2.5080000000000002E-2</c:v>
                </c:pt>
                <c:pt idx="28">
                  <c:v>2.8760000000000001E-2</c:v>
                </c:pt>
                <c:pt idx="29">
                  <c:v>3.2660000000000002E-2</c:v>
                </c:pt>
                <c:pt idx="30">
                  <c:v>3.5340000000000003E-2</c:v>
                </c:pt>
                <c:pt idx="31">
                  <c:v>3.814E-2</c:v>
                </c:pt>
                <c:pt idx="32">
                  <c:v>4.1279999999999997E-2</c:v>
                </c:pt>
                <c:pt idx="33">
                  <c:v>4.4540000000000003E-2</c:v>
                </c:pt>
                <c:pt idx="34">
                  <c:v>4.7879999999999999E-2</c:v>
                </c:pt>
                <c:pt idx="35">
                  <c:v>5.1479999999999998E-2</c:v>
                </c:pt>
                <c:pt idx="36">
                  <c:v>5.5259999999999997E-2</c:v>
                </c:pt>
                <c:pt idx="37">
                  <c:v>5.926E-2</c:v>
                </c:pt>
                <c:pt idx="38">
                  <c:v>6.3460000000000003E-2</c:v>
                </c:pt>
                <c:pt idx="39">
                  <c:v>6.7799999999999999E-2</c:v>
                </c:pt>
                <c:pt idx="40">
                  <c:v>7.2260000000000005E-2</c:v>
                </c:pt>
                <c:pt idx="41">
                  <c:v>7.6660000000000006E-2</c:v>
                </c:pt>
                <c:pt idx="42">
                  <c:v>8.1180000000000002E-2</c:v>
                </c:pt>
                <c:pt idx="43">
                  <c:v>8.5800000000000001E-2</c:v>
                </c:pt>
                <c:pt idx="44">
                  <c:v>9.0380000000000002E-2</c:v>
                </c:pt>
                <c:pt idx="45">
                  <c:v>9.4820000000000002E-2</c:v>
                </c:pt>
                <c:pt idx="46">
                  <c:v>9.9180000000000004E-2</c:v>
                </c:pt>
                <c:pt idx="47">
                  <c:v>0.10352</c:v>
                </c:pt>
                <c:pt idx="48">
                  <c:v>0.10774</c:v>
                </c:pt>
                <c:pt idx="49">
                  <c:v>0.11176</c:v>
                </c:pt>
                <c:pt idx="50">
                  <c:v>0.11574</c:v>
                </c:pt>
                <c:pt idx="51">
                  <c:v>0.11958000000000001</c:v>
                </c:pt>
                <c:pt idx="52">
                  <c:v>0.12318</c:v>
                </c:pt>
                <c:pt idx="53">
                  <c:v>0.12656000000000001</c:v>
                </c:pt>
                <c:pt idx="54">
                  <c:v>0.12986</c:v>
                </c:pt>
                <c:pt idx="55">
                  <c:v>0.13669999999999999</c:v>
                </c:pt>
                <c:pt idx="56">
                  <c:v>0.14283999999999999</c:v>
                </c:pt>
                <c:pt idx="57">
                  <c:v>0.14835999999999999</c:v>
                </c:pt>
                <c:pt idx="58">
                  <c:v>0.15532000000000001</c:v>
                </c:pt>
                <c:pt idx="59">
                  <c:v>0.16281999999999999</c:v>
                </c:pt>
                <c:pt idx="60">
                  <c:v>0.17022000000000001</c:v>
                </c:pt>
                <c:pt idx="61">
                  <c:v>0.17777999999999999</c:v>
                </c:pt>
                <c:pt idx="62">
                  <c:v>0.18504000000000001</c:v>
                </c:pt>
                <c:pt idx="63">
                  <c:v>0.19173999999999999</c:v>
                </c:pt>
                <c:pt idx="64">
                  <c:v>0.1978</c:v>
                </c:pt>
                <c:pt idx="65">
                  <c:v>0.20316000000000001</c:v>
                </c:pt>
                <c:pt idx="66">
                  <c:v>0.20796000000000001</c:v>
                </c:pt>
                <c:pt idx="67">
                  <c:v>0.21210000000000001</c:v>
                </c:pt>
                <c:pt idx="68">
                  <c:v>0.21586</c:v>
                </c:pt>
                <c:pt idx="69">
                  <c:v>0.21937999999999999</c:v>
                </c:pt>
                <c:pt idx="70">
                  <c:v>0.22259999999999999</c:v>
                </c:pt>
                <c:pt idx="71">
                  <c:v>0.22558</c:v>
                </c:pt>
                <c:pt idx="72">
                  <c:v>0.22832</c:v>
                </c:pt>
                <c:pt idx="73">
                  <c:v>0.23102</c:v>
                </c:pt>
                <c:pt idx="74">
                  <c:v>0.23347999999999999</c:v>
                </c:pt>
                <c:pt idx="75">
                  <c:v>0.2359</c:v>
                </c:pt>
                <c:pt idx="76">
                  <c:v>0.2382</c:v>
                </c:pt>
                <c:pt idx="77">
                  <c:v>0.24027999999999999</c:v>
                </c:pt>
                <c:pt idx="78">
                  <c:v>0.24232000000000001</c:v>
                </c:pt>
                <c:pt idx="79">
                  <c:v>0.24424000000000001</c:v>
                </c:pt>
                <c:pt idx="80">
                  <c:v>0.24610000000000001</c:v>
                </c:pt>
                <c:pt idx="81">
                  <c:v>0.24784</c:v>
                </c:pt>
                <c:pt idx="82">
                  <c:v>0.24948000000000001</c:v>
                </c:pt>
                <c:pt idx="83">
                  <c:v>0.25102000000000002</c:v>
                </c:pt>
                <c:pt idx="84">
                  <c:v>0.25247999999999998</c:v>
                </c:pt>
                <c:pt idx="85">
                  <c:v>0.25385999999999997</c:v>
                </c:pt>
                <c:pt idx="86">
                  <c:v>0.25519999999999998</c:v>
                </c:pt>
                <c:pt idx="87">
                  <c:v>0.25640000000000002</c:v>
                </c:pt>
                <c:pt idx="88">
                  <c:v>0.25750000000000001</c:v>
                </c:pt>
                <c:pt idx="89">
                  <c:v>0.25852000000000003</c:v>
                </c:pt>
                <c:pt idx="90">
                  <c:v>0.25941999999999998</c:v>
                </c:pt>
                <c:pt idx="91">
                  <c:v>0.26028000000000001</c:v>
                </c:pt>
                <c:pt idx="92">
                  <c:v>0.26103999999999999</c:v>
                </c:pt>
                <c:pt idx="93">
                  <c:v>0.26173999999999997</c:v>
                </c:pt>
                <c:pt idx="94">
                  <c:v>0.26235999999999998</c:v>
                </c:pt>
                <c:pt idx="95">
                  <c:v>0.26290000000000002</c:v>
                </c:pt>
                <c:pt idx="96">
                  <c:v>0.26341999999999999</c:v>
                </c:pt>
                <c:pt idx="97">
                  <c:v>0.26388</c:v>
                </c:pt>
                <c:pt idx="98">
                  <c:v>0.26428000000000001</c:v>
                </c:pt>
                <c:pt idx="99">
                  <c:v>0.26466000000000001</c:v>
                </c:pt>
                <c:pt idx="100">
                  <c:v>0.26497999999999999</c:v>
                </c:pt>
                <c:pt idx="101">
                  <c:v>0.26534000000000002</c:v>
                </c:pt>
                <c:pt idx="102">
                  <c:v>0.26563999999999999</c:v>
                </c:pt>
                <c:pt idx="103">
                  <c:v>0.26595999999999997</c:v>
                </c:pt>
                <c:pt idx="104">
                  <c:v>0.26623999999999998</c:v>
                </c:pt>
                <c:pt idx="105">
                  <c:v>0.26647999999999999</c:v>
                </c:pt>
                <c:pt idx="106">
                  <c:v>0.26672000000000001</c:v>
                </c:pt>
                <c:pt idx="107">
                  <c:v>0.26695999999999998</c:v>
                </c:pt>
                <c:pt idx="108">
                  <c:v>0.26716000000000001</c:v>
                </c:pt>
                <c:pt idx="109">
                  <c:v>0.26734000000000002</c:v>
                </c:pt>
                <c:pt idx="110">
                  <c:v>0.26754</c:v>
                </c:pt>
                <c:pt idx="111">
                  <c:v>0.26772000000000001</c:v>
                </c:pt>
                <c:pt idx="112">
                  <c:v>0.26785999999999999</c:v>
                </c:pt>
                <c:pt idx="113">
                  <c:v>0.26804</c:v>
                </c:pt>
                <c:pt idx="114">
                  <c:v>0.26817999999999997</c:v>
                </c:pt>
                <c:pt idx="115">
                  <c:v>0.26828000000000002</c:v>
                </c:pt>
                <c:pt idx="116">
                  <c:v>0.26840000000000003</c:v>
                </c:pt>
                <c:pt idx="117">
                  <c:v>0.26850000000000002</c:v>
                </c:pt>
                <c:pt idx="118">
                  <c:v>0.26862000000000003</c:v>
                </c:pt>
                <c:pt idx="119">
                  <c:v>0.26869999999999999</c:v>
                </c:pt>
                <c:pt idx="120">
                  <c:v>0.26878000000000002</c:v>
                </c:pt>
                <c:pt idx="121">
                  <c:v>0.26885999999999999</c:v>
                </c:pt>
                <c:pt idx="122">
                  <c:v>0.26894000000000001</c:v>
                </c:pt>
                <c:pt idx="123">
                  <c:v>0.26900000000000002</c:v>
                </c:pt>
                <c:pt idx="124">
                  <c:v>0.26907999999999999</c:v>
                </c:pt>
                <c:pt idx="125">
                  <c:v>0.26912000000000003</c:v>
                </c:pt>
                <c:pt idx="126">
                  <c:v>0.26919999999999999</c:v>
                </c:pt>
                <c:pt idx="127">
                  <c:v>0.26923999999999998</c:v>
                </c:pt>
                <c:pt idx="128">
                  <c:v>0.26932</c:v>
                </c:pt>
                <c:pt idx="129">
                  <c:v>0.26935999999999999</c:v>
                </c:pt>
                <c:pt idx="130">
                  <c:v>0.26939999999999997</c:v>
                </c:pt>
                <c:pt idx="131">
                  <c:v>0.26941999999999999</c:v>
                </c:pt>
                <c:pt idx="132">
                  <c:v>0.26945999999999998</c:v>
                </c:pt>
                <c:pt idx="133">
                  <c:v>0.26950000000000002</c:v>
                </c:pt>
                <c:pt idx="134">
                  <c:v>0.26951999999999998</c:v>
                </c:pt>
                <c:pt idx="135">
                  <c:v>0.26956000000000002</c:v>
                </c:pt>
                <c:pt idx="136">
                  <c:v>0.26960000000000001</c:v>
                </c:pt>
                <c:pt idx="137">
                  <c:v>0.26962000000000003</c:v>
                </c:pt>
                <c:pt idx="138">
                  <c:v>0.26963999999999999</c:v>
                </c:pt>
                <c:pt idx="139">
                  <c:v>0.26963999999999999</c:v>
                </c:pt>
                <c:pt idx="140">
                  <c:v>0.26967999999999998</c:v>
                </c:pt>
                <c:pt idx="141">
                  <c:v>0.2697</c:v>
                </c:pt>
                <c:pt idx="142">
                  <c:v>0.26972000000000002</c:v>
                </c:pt>
                <c:pt idx="143">
                  <c:v>0.26973999999999998</c:v>
                </c:pt>
                <c:pt idx="144">
                  <c:v>0.26973999999999998</c:v>
                </c:pt>
                <c:pt idx="145">
                  <c:v>0.26976</c:v>
                </c:pt>
                <c:pt idx="146">
                  <c:v>0.26978000000000002</c:v>
                </c:pt>
                <c:pt idx="147">
                  <c:v>0.26979999999999998</c:v>
                </c:pt>
                <c:pt idx="148">
                  <c:v>0.26979999999999998</c:v>
                </c:pt>
                <c:pt idx="149">
                  <c:v>0.26982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A7-463F-B121-95133F672356}"/>
            </c:ext>
          </c:extLst>
        </c:ser>
        <c:ser>
          <c:idx val="3"/>
          <c:order val="1"/>
          <c:tx>
            <c:v>Afectados factor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P50_30_25R1!$BA$14:$BA$330</c:f>
              <c:numCache>
                <c:formatCode>0.000%</c:formatCode>
                <c:ptCount val="317"/>
                <c:pt idx="0">
                  <c:v>1.0400000000000001E-4</c:v>
                </c:pt>
                <c:pt idx="1">
                  <c:v>1.0400000000000001E-4</c:v>
                </c:pt>
                <c:pt idx="2">
                  <c:v>1.0400000000000001E-4</c:v>
                </c:pt>
                <c:pt idx="3">
                  <c:v>1.56E-4</c:v>
                </c:pt>
                <c:pt idx="4">
                  <c:v>2.0800000000000001E-4</c:v>
                </c:pt>
                <c:pt idx="5">
                  <c:v>2.6000000000000003E-4</c:v>
                </c:pt>
                <c:pt idx="6">
                  <c:v>3.8480000000000003E-4</c:v>
                </c:pt>
                <c:pt idx="7">
                  <c:v>5.5119999999999995E-4</c:v>
                </c:pt>
                <c:pt idx="8">
                  <c:v>6.9680000000000002E-4</c:v>
                </c:pt>
                <c:pt idx="9">
                  <c:v>8.9440000000000006E-4</c:v>
                </c:pt>
                <c:pt idx="10">
                  <c:v>1.1647999999999999E-3</c:v>
                </c:pt>
                <c:pt idx="11">
                  <c:v>1.4872000000000002E-3</c:v>
                </c:pt>
                <c:pt idx="12">
                  <c:v>1.8928E-3</c:v>
                </c:pt>
                <c:pt idx="13">
                  <c:v>2.3816000000000002E-3</c:v>
                </c:pt>
                <c:pt idx="14">
                  <c:v>2.9223999999999999E-3</c:v>
                </c:pt>
                <c:pt idx="15">
                  <c:v>3.5255999999999998E-3</c:v>
                </c:pt>
                <c:pt idx="16">
                  <c:v>4.1808000000000001E-3</c:v>
                </c:pt>
                <c:pt idx="17">
                  <c:v>4.8983999999999998E-3</c:v>
                </c:pt>
                <c:pt idx="18">
                  <c:v>5.6680000000000003E-3</c:v>
                </c:pt>
                <c:pt idx="19">
                  <c:v>6.5728000000000002E-3</c:v>
                </c:pt>
                <c:pt idx="20">
                  <c:v>7.6439999999999998E-3</c:v>
                </c:pt>
                <c:pt idx="21">
                  <c:v>8.8816000000000016E-3</c:v>
                </c:pt>
                <c:pt idx="22">
                  <c:v>1.0337599999999999E-2</c:v>
                </c:pt>
                <c:pt idx="23">
                  <c:v>1.20952E-2</c:v>
                </c:pt>
                <c:pt idx="24">
                  <c:v>1.41336E-2</c:v>
                </c:pt>
                <c:pt idx="25">
                  <c:v>1.6473600000000001E-2</c:v>
                </c:pt>
                <c:pt idx="26">
                  <c:v>1.9177600000000003E-2</c:v>
                </c:pt>
                <c:pt idx="27">
                  <c:v>2.2308000000000001E-2</c:v>
                </c:pt>
                <c:pt idx="28">
                  <c:v>2.5875200000000001E-2</c:v>
                </c:pt>
                <c:pt idx="29">
                  <c:v>2.9837600000000002E-2</c:v>
                </c:pt>
                <c:pt idx="30">
                  <c:v>3.2396000000000001E-2</c:v>
                </c:pt>
                <c:pt idx="31">
                  <c:v>3.5193600000000005E-2</c:v>
                </c:pt>
                <c:pt idx="32">
                  <c:v>3.8355200000000006E-2</c:v>
                </c:pt>
                <c:pt idx="33">
                  <c:v>4.1703999999999998E-2</c:v>
                </c:pt>
                <c:pt idx="34">
                  <c:v>4.53128E-2</c:v>
                </c:pt>
                <c:pt idx="35">
                  <c:v>4.9171200000000005E-2</c:v>
                </c:pt>
                <c:pt idx="36">
                  <c:v>5.3289599999999999E-2</c:v>
                </c:pt>
                <c:pt idx="37">
                  <c:v>5.7564000000000004E-2</c:v>
                </c:pt>
                <c:pt idx="38">
                  <c:v>6.2108800000000006E-2</c:v>
                </c:pt>
                <c:pt idx="39">
                  <c:v>6.67576E-2</c:v>
                </c:pt>
                <c:pt idx="40">
                  <c:v>7.1447999999999998E-2</c:v>
                </c:pt>
                <c:pt idx="41">
                  <c:v>7.6200799999999999E-2</c:v>
                </c:pt>
                <c:pt idx="42">
                  <c:v>8.1026399999999998E-2</c:v>
                </c:pt>
                <c:pt idx="43">
                  <c:v>8.5810400000000009E-2</c:v>
                </c:pt>
                <c:pt idx="44">
                  <c:v>9.0521600000000008E-2</c:v>
                </c:pt>
                <c:pt idx="45">
                  <c:v>9.5024800000000006E-2</c:v>
                </c:pt>
                <c:pt idx="46">
                  <c:v>9.9361600000000008E-2</c:v>
                </c:pt>
                <c:pt idx="47">
                  <c:v>0.1035944</c:v>
                </c:pt>
                <c:pt idx="48">
                  <c:v>0.1076608</c:v>
                </c:pt>
                <c:pt idx="49">
                  <c:v>0.1114776</c:v>
                </c:pt>
                <c:pt idx="50">
                  <c:v>0.11521120000000001</c:v>
                </c:pt>
                <c:pt idx="51">
                  <c:v>0.11868480000000001</c:v>
                </c:pt>
                <c:pt idx="52">
                  <c:v>0.12196080000000001</c:v>
                </c:pt>
                <c:pt idx="53">
                  <c:v>0.1250288</c:v>
                </c:pt>
                <c:pt idx="54">
                  <c:v>0.12796160000000001</c:v>
                </c:pt>
                <c:pt idx="55">
                  <c:v>0.1349504</c:v>
                </c:pt>
                <c:pt idx="56">
                  <c:v>0.14132560000000002</c:v>
                </c:pt>
                <c:pt idx="57">
                  <c:v>0.14707680000000001</c:v>
                </c:pt>
                <c:pt idx="58">
                  <c:v>0.1546064</c:v>
                </c:pt>
                <c:pt idx="59">
                  <c:v>0.16289519999999999</c:v>
                </c:pt>
                <c:pt idx="60">
                  <c:v>0.1712776</c:v>
                </c:pt>
                <c:pt idx="61">
                  <c:v>0.17993039999999999</c:v>
                </c:pt>
                <c:pt idx="62">
                  <c:v>0.18826080000000001</c:v>
                </c:pt>
                <c:pt idx="63">
                  <c:v>0.19562399999999999</c:v>
                </c:pt>
                <c:pt idx="64">
                  <c:v>0.20205120000000001</c:v>
                </c:pt>
                <c:pt idx="65">
                  <c:v>0.20740720000000001</c:v>
                </c:pt>
                <c:pt idx="66">
                  <c:v>0.2119104</c:v>
                </c:pt>
                <c:pt idx="67">
                  <c:v>0.21563360000000001</c:v>
                </c:pt>
                <c:pt idx="68">
                  <c:v>0.21886800000000001</c:v>
                </c:pt>
                <c:pt idx="69">
                  <c:v>0.22182160000000001</c:v>
                </c:pt>
                <c:pt idx="70">
                  <c:v>0.22447360000000002</c:v>
                </c:pt>
                <c:pt idx="71">
                  <c:v>0.22692800000000002</c:v>
                </c:pt>
                <c:pt idx="72">
                  <c:v>0.22919519999999999</c:v>
                </c:pt>
                <c:pt idx="73">
                  <c:v>0.23142080000000001</c:v>
                </c:pt>
                <c:pt idx="74">
                  <c:v>0.23348000000000002</c:v>
                </c:pt>
                <c:pt idx="75">
                  <c:v>0.2354976</c:v>
                </c:pt>
                <c:pt idx="76">
                  <c:v>0.23741120000000002</c:v>
                </c:pt>
                <c:pt idx="77">
                  <c:v>0.23921039999999999</c:v>
                </c:pt>
                <c:pt idx="78">
                  <c:v>0.24095760000000002</c:v>
                </c:pt>
                <c:pt idx="79">
                  <c:v>0.24260080000000001</c:v>
                </c:pt>
                <c:pt idx="80">
                  <c:v>0.24419200000000002</c:v>
                </c:pt>
                <c:pt idx="81">
                  <c:v>0.24572080000000002</c:v>
                </c:pt>
                <c:pt idx="82">
                  <c:v>0.24713520000000003</c:v>
                </c:pt>
                <c:pt idx="83">
                  <c:v>0.24852879999999999</c:v>
                </c:pt>
                <c:pt idx="84">
                  <c:v>0.24983920000000001</c:v>
                </c:pt>
                <c:pt idx="85">
                  <c:v>0.25106640000000002</c:v>
                </c:pt>
                <c:pt idx="86">
                  <c:v>0.25224160000000001</c:v>
                </c:pt>
                <c:pt idx="87">
                  <c:v>0.25330239999999998</c:v>
                </c:pt>
                <c:pt idx="88">
                  <c:v>0.25432160000000004</c:v>
                </c:pt>
                <c:pt idx="89">
                  <c:v>0.25522640000000002</c:v>
                </c:pt>
                <c:pt idx="90">
                  <c:v>0.25605840000000002</c:v>
                </c:pt>
                <c:pt idx="91">
                  <c:v>0.256828</c:v>
                </c:pt>
                <c:pt idx="92">
                  <c:v>0.25753520000000002</c:v>
                </c:pt>
                <c:pt idx="93">
                  <c:v>0.25815920000000003</c:v>
                </c:pt>
                <c:pt idx="94">
                  <c:v>0.25872079999999997</c:v>
                </c:pt>
                <c:pt idx="95">
                  <c:v>0.25924079999999999</c:v>
                </c:pt>
                <c:pt idx="96">
                  <c:v>0.25970880000000002</c:v>
                </c:pt>
                <c:pt idx="97">
                  <c:v>0.26014559999999998</c:v>
                </c:pt>
                <c:pt idx="98">
                  <c:v>0.26052000000000003</c:v>
                </c:pt>
                <c:pt idx="99">
                  <c:v>0.2608528</c:v>
                </c:pt>
                <c:pt idx="100">
                  <c:v>0.26118559999999996</c:v>
                </c:pt>
                <c:pt idx="101">
                  <c:v>0.26150800000000002</c:v>
                </c:pt>
                <c:pt idx="102">
                  <c:v>0.26180960000000003</c:v>
                </c:pt>
                <c:pt idx="103">
                  <c:v>0.26211119999999999</c:v>
                </c:pt>
                <c:pt idx="104">
                  <c:v>0.26237120000000003</c:v>
                </c:pt>
                <c:pt idx="105">
                  <c:v>0.2626</c:v>
                </c:pt>
                <c:pt idx="106">
                  <c:v>0.26282880000000003</c:v>
                </c:pt>
                <c:pt idx="107">
                  <c:v>0.2630576</c:v>
                </c:pt>
                <c:pt idx="108">
                  <c:v>0.26325520000000002</c:v>
                </c:pt>
                <c:pt idx="109">
                  <c:v>0.26344239999999997</c:v>
                </c:pt>
                <c:pt idx="110">
                  <c:v>0.26363999999999999</c:v>
                </c:pt>
                <c:pt idx="111">
                  <c:v>0.2638064</c:v>
                </c:pt>
                <c:pt idx="112">
                  <c:v>0.26395200000000002</c:v>
                </c:pt>
                <c:pt idx="113">
                  <c:v>0.26410800000000001</c:v>
                </c:pt>
                <c:pt idx="114">
                  <c:v>0.26425359999999998</c:v>
                </c:pt>
                <c:pt idx="115">
                  <c:v>0.26435760000000003</c:v>
                </c:pt>
                <c:pt idx="116">
                  <c:v>0.26447200000000004</c:v>
                </c:pt>
                <c:pt idx="117">
                  <c:v>0.26457600000000003</c:v>
                </c:pt>
                <c:pt idx="118">
                  <c:v>0.26468000000000003</c:v>
                </c:pt>
                <c:pt idx="119">
                  <c:v>0.2647736</c:v>
                </c:pt>
                <c:pt idx="120">
                  <c:v>0.26484639999999998</c:v>
                </c:pt>
                <c:pt idx="121">
                  <c:v>0.26492960000000004</c:v>
                </c:pt>
                <c:pt idx="122">
                  <c:v>0.26500239999999997</c:v>
                </c:pt>
                <c:pt idx="123">
                  <c:v>0.26507520000000001</c:v>
                </c:pt>
                <c:pt idx="124">
                  <c:v>0.26514799999999999</c:v>
                </c:pt>
                <c:pt idx="125">
                  <c:v>0.26519999999999999</c:v>
                </c:pt>
                <c:pt idx="126">
                  <c:v>0.26526240000000001</c:v>
                </c:pt>
                <c:pt idx="127">
                  <c:v>0.26531440000000001</c:v>
                </c:pt>
                <c:pt idx="128">
                  <c:v>0.26537680000000002</c:v>
                </c:pt>
                <c:pt idx="129">
                  <c:v>0.2654184</c:v>
                </c:pt>
                <c:pt idx="130">
                  <c:v>0.26545999999999997</c:v>
                </c:pt>
                <c:pt idx="131">
                  <c:v>0.2655016</c:v>
                </c:pt>
                <c:pt idx="132">
                  <c:v>0.26554320000000003</c:v>
                </c:pt>
                <c:pt idx="133">
                  <c:v>0.26558480000000001</c:v>
                </c:pt>
                <c:pt idx="134">
                  <c:v>0.26561600000000002</c:v>
                </c:pt>
                <c:pt idx="135">
                  <c:v>0.26564719999999997</c:v>
                </c:pt>
                <c:pt idx="136">
                  <c:v>0.2656888</c:v>
                </c:pt>
                <c:pt idx="137">
                  <c:v>0.26569919999999997</c:v>
                </c:pt>
                <c:pt idx="138">
                  <c:v>0.26573040000000003</c:v>
                </c:pt>
                <c:pt idx="139">
                  <c:v>0.26575119999999997</c:v>
                </c:pt>
                <c:pt idx="140">
                  <c:v>0.26577200000000001</c:v>
                </c:pt>
                <c:pt idx="141">
                  <c:v>0.26580319999999996</c:v>
                </c:pt>
                <c:pt idx="142">
                  <c:v>0.265824</c:v>
                </c:pt>
                <c:pt idx="143">
                  <c:v>0.26584480000000005</c:v>
                </c:pt>
                <c:pt idx="144">
                  <c:v>0.26585520000000001</c:v>
                </c:pt>
                <c:pt idx="145">
                  <c:v>0.265876</c:v>
                </c:pt>
                <c:pt idx="146">
                  <c:v>0.26589680000000004</c:v>
                </c:pt>
                <c:pt idx="147">
                  <c:v>0.26590720000000001</c:v>
                </c:pt>
                <c:pt idx="148">
                  <c:v>0.26591759999999998</c:v>
                </c:pt>
                <c:pt idx="149">
                  <c:v>0.26593840000000002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A7-463F-B121-95133F672356}"/>
            </c:ext>
          </c:extLst>
        </c:ser>
        <c:ser>
          <c:idx val="2"/>
          <c:order val="2"/>
          <c:tx>
            <c:v>Enfermos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P50_30_25R1!$AN$14:$AN$330</c:f>
              <c:numCache>
                <c:formatCode>0.000%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1E-4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3.8000000000000002E-4</c:v>
                </c:pt>
                <c:pt idx="14">
                  <c:v>5.5999999999999995E-4</c:v>
                </c:pt>
                <c:pt idx="15">
                  <c:v>7.2000000000000005E-4</c:v>
                </c:pt>
                <c:pt idx="16">
                  <c:v>8.8000000000000003E-4</c:v>
                </c:pt>
                <c:pt idx="17">
                  <c:v>1.1199999999999999E-3</c:v>
                </c:pt>
                <c:pt idx="18">
                  <c:v>1.4E-3</c:v>
                </c:pt>
                <c:pt idx="19">
                  <c:v>1.7799999999999999E-3</c:v>
                </c:pt>
                <c:pt idx="20">
                  <c:v>2.2399999999999998E-3</c:v>
                </c:pt>
                <c:pt idx="21">
                  <c:v>2.7399999999999998E-3</c:v>
                </c:pt>
                <c:pt idx="22">
                  <c:v>3.32E-3</c:v>
                </c:pt>
                <c:pt idx="23">
                  <c:v>4.0000000000000001E-3</c:v>
                </c:pt>
                <c:pt idx="24">
                  <c:v>4.7400000000000003E-3</c:v>
                </c:pt>
                <c:pt idx="25">
                  <c:v>5.5999999999999999E-3</c:v>
                </c:pt>
                <c:pt idx="26">
                  <c:v>6.6400000000000001E-3</c:v>
                </c:pt>
                <c:pt idx="27">
                  <c:v>7.8600000000000007E-3</c:v>
                </c:pt>
                <c:pt idx="28">
                  <c:v>9.3399999999999993E-3</c:v>
                </c:pt>
                <c:pt idx="29">
                  <c:v>1.108E-2</c:v>
                </c:pt>
                <c:pt idx="30">
                  <c:v>1.304E-2</c:v>
                </c:pt>
                <c:pt idx="31">
                  <c:v>1.524E-2</c:v>
                </c:pt>
                <c:pt idx="32">
                  <c:v>1.77E-2</c:v>
                </c:pt>
                <c:pt idx="33">
                  <c:v>2.0379999999999999E-2</c:v>
                </c:pt>
                <c:pt idx="34">
                  <c:v>2.3380000000000001E-2</c:v>
                </c:pt>
                <c:pt idx="35">
                  <c:v>2.666E-2</c:v>
                </c:pt>
                <c:pt idx="36">
                  <c:v>3.0159999999999999E-2</c:v>
                </c:pt>
                <c:pt idx="37">
                  <c:v>3.2280000000000003E-2</c:v>
                </c:pt>
                <c:pt idx="38">
                  <c:v>3.4500000000000003E-2</c:v>
                </c:pt>
                <c:pt idx="39">
                  <c:v>3.6979999999999999E-2</c:v>
                </c:pt>
                <c:pt idx="40">
                  <c:v>3.9539999999999999E-2</c:v>
                </c:pt>
                <c:pt idx="41">
                  <c:v>4.2020000000000002E-2</c:v>
                </c:pt>
                <c:pt idx="42">
                  <c:v>4.4699999999999997E-2</c:v>
                </c:pt>
                <c:pt idx="43">
                  <c:v>4.7359999999999999E-2</c:v>
                </c:pt>
                <c:pt idx="44">
                  <c:v>5.0139999999999997E-2</c:v>
                </c:pt>
                <c:pt idx="45">
                  <c:v>5.296E-2</c:v>
                </c:pt>
                <c:pt idx="46">
                  <c:v>5.5739999999999998E-2</c:v>
                </c:pt>
                <c:pt idx="47">
                  <c:v>5.8599999999999999E-2</c:v>
                </c:pt>
                <c:pt idx="48">
                  <c:v>6.1219999999999997E-2</c:v>
                </c:pt>
                <c:pt idx="49">
                  <c:v>6.3759999999999997E-2</c:v>
                </c:pt>
                <c:pt idx="50">
                  <c:v>6.6180000000000003E-2</c:v>
                </c:pt>
                <c:pt idx="51">
                  <c:v>6.8479999999999999E-2</c:v>
                </c:pt>
                <c:pt idx="52">
                  <c:v>7.0300000000000001E-2</c:v>
                </c:pt>
                <c:pt idx="53">
                  <c:v>7.2020000000000001E-2</c:v>
                </c:pt>
                <c:pt idx="54">
                  <c:v>7.3440000000000005E-2</c:v>
                </c:pt>
                <c:pt idx="55">
                  <c:v>7.4560000000000001E-2</c:v>
                </c:pt>
                <c:pt idx="56">
                  <c:v>7.528E-2</c:v>
                </c:pt>
                <c:pt idx="57">
                  <c:v>7.596E-2</c:v>
                </c:pt>
                <c:pt idx="58">
                  <c:v>7.6280000000000001E-2</c:v>
                </c:pt>
                <c:pt idx="59">
                  <c:v>7.6259999999999994E-2</c:v>
                </c:pt>
                <c:pt idx="60">
                  <c:v>7.5899999999999995E-2</c:v>
                </c:pt>
                <c:pt idx="61">
                  <c:v>7.5719999999999996E-2</c:v>
                </c:pt>
                <c:pt idx="62">
                  <c:v>7.9020000000000007E-2</c:v>
                </c:pt>
                <c:pt idx="63">
                  <c:v>8.1420000000000006E-2</c:v>
                </c:pt>
                <c:pt idx="64">
                  <c:v>8.3119999999999999E-2</c:v>
                </c:pt>
                <c:pt idx="65">
                  <c:v>8.6120000000000002E-2</c:v>
                </c:pt>
                <c:pt idx="66">
                  <c:v>8.9560000000000001E-2</c:v>
                </c:pt>
                <c:pt idx="67">
                  <c:v>9.2759999999999995E-2</c:v>
                </c:pt>
                <c:pt idx="68">
                  <c:v>9.6060000000000006E-2</c:v>
                </c:pt>
                <c:pt idx="69">
                  <c:v>9.894E-2</c:v>
                </c:pt>
                <c:pt idx="70">
                  <c:v>0.10126</c:v>
                </c:pt>
                <c:pt idx="71">
                  <c:v>0.10278</c:v>
                </c:pt>
                <c:pt idx="72">
                  <c:v>0.1037</c:v>
                </c:pt>
                <c:pt idx="73">
                  <c:v>0.10385999999999999</c:v>
                </c:pt>
                <c:pt idx="74">
                  <c:v>0.10335999999999999</c:v>
                </c:pt>
                <c:pt idx="75">
                  <c:v>0.10256</c:v>
                </c:pt>
                <c:pt idx="76">
                  <c:v>0.10138</c:v>
                </c:pt>
                <c:pt idx="77">
                  <c:v>9.9879999999999997E-2</c:v>
                </c:pt>
                <c:pt idx="78">
                  <c:v>9.8019999999999996E-2</c:v>
                </c:pt>
                <c:pt idx="79">
                  <c:v>9.5960000000000004E-2</c:v>
                </c:pt>
                <c:pt idx="80">
                  <c:v>9.3740000000000004E-2</c:v>
                </c:pt>
                <c:pt idx="81">
                  <c:v>9.1300000000000006E-2</c:v>
                </c:pt>
                <c:pt idx="82">
                  <c:v>8.8779999999999998E-2</c:v>
                </c:pt>
                <c:pt idx="83">
                  <c:v>8.6040000000000005E-2</c:v>
                </c:pt>
                <c:pt idx="84">
                  <c:v>8.3239999999999995E-2</c:v>
                </c:pt>
                <c:pt idx="85">
                  <c:v>8.0180000000000001E-2</c:v>
                </c:pt>
                <c:pt idx="86">
                  <c:v>7.5819999999999999E-2</c:v>
                </c:pt>
                <c:pt idx="87">
                  <c:v>7.1879999999999999E-2</c:v>
                </c:pt>
                <c:pt idx="88">
                  <c:v>6.8019999999999997E-2</c:v>
                </c:pt>
                <c:pt idx="89">
                  <c:v>6.3740000000000005E-2</c:v>
                </c:pt>
                <c:pt idx="90">
                  <c:v>5.9520000000000003E-2</c:v>
                </c:pt>
                <c:pt idx="91">
                  <c:v>5.5440000000000003E-2</c:v>
                </c:pt>
                <c:pt idx="92">
                  <c:v>5.1560000000000002E-2</c:v>
                </c:pt>
                <c:pt idx="93">
                  <c:v>4.786E-2</c:v>
                </c:pt>
                <c:pt idx="94">
                  <c:v>4.444E-2</c:v>
                </c:pt>
                <c:pt idx="95">
                  <c:v>4.1360000000000001E-2</c:v>
                </c:pt>
                <c:pt idx="96">
                  <c:v>3.8559999999999997E-2</c:v>
                </c:pt>
                <c:pt idx="97">
                  <c:v>3.61E-2</c:v>
                </c:pt>
                <c:pt idx="98">
                  <c:v>3.3860000000000001E-2</c:v>
                </c:pt>
                <c:pt idx="99">
                  <c:v>3.184E-2</c:v>
                </c:pt>
                <c:pt idx="100">
                  <c:v>2.98E-2</c:v>
                </c:pt>
                <c:pt idx="101">
                  <c:v>2.7959999999999999E-2</c:v>
                </c:pt>
                <c:pt idx="102">
                  <c:v>2.6159999999999999E-2</c:v>
                </c:pt>
                <c:pt idx="103">
                  <c:v>2.444E-2</c:v>
                </c:pt>
                <c:pt idx="104">
                  <c:v>2.2800000000000001E-2</c:v>
                </c:pt>
                <c:pt idx="105">
                  <c:v>2.1180000000000001E-2</c:v>
                </c:pt>
                <c:pt idx="106">
                  <c:v>1.9699999999999999E-2</c:v>
                </c:pt>
                <c:pt idx="107">
                  <c:v>1.8319999999999999E-2</c:v>
                </c:pt>
                <c:pt idx="108">
                  <c:v>1.702E-2</c:v>
                </c:pt>
                <c:pt idx="109">
                  <c:v>1.5779999999999999E-2</c:v>
                </c:pt>
                <c:pt idx="110">
                  <c:v>1.464E-2</c:v>
                </c:pt>
                <c:pt idx="111">
                  <c:v>1.3559999999999999E-2</c:v>
                </c:pt>
                <c:pt idx="112">
                  <c:v>1.252E-2</c:v>
                </c:pt>
                <c:pt idx="113">
                  <c:v>1.15E-2</c:v>
                </c:pt>
                <c:pt idx="114">
                  <c:v>1.0619999999999999E-2</c:v>
                </c:pt>
                <c:pt idx="115">
                  <c:v>9.7199999999999995E-3</c:v>
                </c:pt>
                <c:pt idx="116">
                  <c:v>8.9599999999999992E-3</c:v>
                </c:pt>
                <c:pt idx="117">
                  <c:v>8.2000000000000007E-3</c:v>
                </c:pt>
                <c:pt idx="118">
                  <c:v>7.4999999999999997E-3</c:v>
                </c:pt>
                <c:pt idx="119">
                  <c:v>6.8799999999999998E-3</c:v>
                </c:pt>
                <c:pt idx="120">
                  <c:v>6.3600000000000002E-3</c:v>
                </c:pt>
                <c:pt idx="121">
                  <c:v>5.8399999999999997E-3</c:v>
                </c:pt>
                <c:pt idx="122">
                  <c:v>5.4000000000000003E-3</c:v>
                </c:pt>
                <c:pt idx="123">
                  <c:v>5.0000000000000001E-3</c:v>
                </c:pt>
                <c:pt idx="124">
                  <c:v>4.64E-3</c:v>
                </c:pt>
                <c:pt idx="125">
                  <c:v>4.3E-3</c:v>
                </c:pt>
                <c:pt idx="126">
                  <c:v>3.98E-3</c:v>
                </c:pt>
                <c:pt idx="127">
                  <c:v>3.7000000000000002E-3</c:v>
                </c:pt>
                <c:pt idx="128">
                  <c:v>3.46E-3</c:v>
                </c:pt>
                <c:pt idx="129">
                  <c:v>3.2399999999999998E-3</c:v>
                </c:pt>
                <c:pt idx="130">
                  <c:v>3.0200000000000001E-3</c:v>
                </c:pt>
                <c:pt idx="131">
                  <c:v>2.82E-3</c:v>
                </c:pt>
                <c:pt idx="132">
                  <c:v>2.6199999999999999E-3</c:v>
                </c:pt>
                <c:pt idx="133">
                  <c:v>2.4399999999999999E-3</c:v>
                </c:pt>
                <c:pt idx="134">
                  <c:v>2.2599999999999999E-3</c:v>
                </c:pt>
                <c:pt idx="135">
                  <c:v>2.0999999999999999E-3</c:v>
                </c:pt>
                <c:pt idx="136">
                  <c:v>1.9599999999999999E-3</c:v>
                </c:pt>
                <c:pt idx="137">
                  <c:v>1.82E-3</c:v>
                </c:pt>
                <c:pt idx="138">
                  <c:v>1.6800000000000001E-3</c:v>
                </c:pt>
                <c:pt idx="139">
                  <c:v>1.58E-3</c:v>
                </c:pt>
                <c:pt idx="140">
                  <c:v>1.48E-3</c:v>
                </c:pt>
                <c:pt idx="141">
                  <c:v>1.3600000000000001E-3</c:v>
                </c:pt>
                <c:pt idx="142">
                  <c:v>1.2600000000000001E-3</c:v>
                </c:pt>
                <c:pt idx="143">
                  <c:v>1.1800000000000001E-3</c:v>
                </c:pt>
                <c:pt idx="144">
                  <c:v>1.1000000000000001E-3</c:v>
                </c:pt>
                <c:pt idx="145">
                  <c:v>1.0200000000000001E-3</c:v>
                </c:pt>
                <c:pt idx="146">
                  <c:v>9.2000000000000003E-4</c:v>
                </c:pt>
                <c:pt idx="147">
                  <c:v>8.8000000000000003E-4</c:v>
                </c:pt>
                <c:pt idx="148">
                  <c:v>8.1999999999999998E-4</c:v>
                </c:pt>
                <c:pt idx="149">
                  <c:v>7.6000000000000004E-4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1A7-463F-B121-95133F672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Sin restricciones. Población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P50_Rapido!$C$14:$C$163</c:f>
              <c:numCache>
                <c:formatCode>#,##0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P50_Rapido!$AJ$14:$AJ$373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4.0000000000000002E-4</c:v>
                </c:pt>
                <c:pt idx="4">
                  <c:v>5.9999999999999995E-4</c:v>
                </c:pt>
                <c:pt idx="5">
                  <c:v>7.6000000000000004E-4</c:v>
                </c:pt>
                <c:pt idx="6">
                  <c:v>1.2999999999999999E-3</c:v>
                </c:pt>
                <c:pt idx="7">
                  <c:v>1.9E-3</c:v>
                </c:pt>
                <c:pt idx="8">
                  <c:v>2.5600000000000002E-3</c:v>
                </c:pt>
                <c:pt idx="9">
                  <c:v>3.5799999999999998E-3</c:v>
                </c:pt>
                <c:pt idx="10">
                  <c:v>4.7999999999999996E-3</c:v>
                </c:pt>
                <c:pt idx="11">
                  <c:v>6.0200000000000002E-3</c:v>
                </c:pt>
                <c:pt idx="12">
                  <c:v>7.1999999999999998E-3</c:v>
                </c:pt>
                <c:pt idx="13">
                  <c:v>8.3800000000000003E-3</c:v>
                </c:pt>
                <c:pt idx="14">
                  <c:v>9.8399999999999998E-3</c:v>
                </c:pt>
                <c:pt idx="15">
                  <c:v>1.1440000000000001E-2</c:v>
                </c:pt>
                <c:pt idx="16">
                  <c:v>1.35E-2</c:v>
                </c:pt>
                <c:pt idx="17">
                  <c:v>1.6219999999999998E-2</c:v>
                </c:pt>
                <c:pt idx="18">
                  <c:v>1.9480000000000001E-2</c:v>
                </c:pt>
                <c:pt idx="19">
                  <c:v>2.35E-2</c:v>
                </c:pt>
                <c:pt idx="20">
                  <c:v>2.836E-2</c:v>
                </c:pt>
                <c:pt idx="21">
                  <c:v>3.4320000000000003E-2</c:v>
                </c:pt>
                <c:pt idx="22">
                  <c:v>4.1259999999999998E-2</c:v>
                </c:pt>
                <c:pt idx="23">
                  <c:v>4.9200000000000001E-2</c:v>
                </c:pt>
                <c:pt idx="24">
                  <c:v>5.8680000000000003E-2</c:v>
                </c:pt>
                <c:pt idx="25">
                  <c:v>6.9159999999999999E-2</c:v>
                </c:pt>
                <c:pt idx="26">
                  <c:v>8.0740000000000006E-2</c:v>
                </c:pt>
                <c:pt idx="27">
                  <c:v>9.3740000000000004E-2</c:v>
                </c:pt>
                <c:pt idx="28">
                  <c:v>0.10788</c:v>
                </c:pt>
                <c:pt idx="29">
                  <c:v>0.12372</c:v>
                </c:pt>
                <c:pt idx="30">
                  <c:v>0.14099999999999999</c:v>
                </c:pt>
                <c:pt idx="31">
                  <c:v>0.1598</c:v>
                </c:pt>
                <c:pt idx="32">
                  <c:v>0.17978</c:v>
                </c:pt>
                <c:pt idx="33">
                  <c:v>0.20066000000000001</c:v>
                </c:pt>
                <c:pt idx="34">
                  <c:v>0.22228000000000001</c:v>
                </c:pt>
                <c:pt idx="35">
                  <c:v>0.24390000000000001</c:v>
                </c:pt>
                <c:pt idx="36">
                  <c:v>0.26562000000000002</c:v>
                </c:pt>
                <c:pt idx="37">
                  <c:v>0.28627999999999998</c:v>
                </c:pt>
                <c:pt idx="38">
                  <c:v>0.30590000000000001</c:v>
                </c:pt>
                <c:pt idx="39">
                  <c:v>0.32388</c:v>
                </c:pt>
                <c:pt idx="40">
                  <c:v>0.34066000000000002</c:v>
                </c:pt>
                <c:pt idx="41">
                  <c:v>0.35552</c:v>
                </c:pt>
                <c:pt idx="42">
                  <c:v>0.36858000000000002</c:v>
                </c:pt>
                <c:pt idx="43">
                  <c:v>0.38040000000000002</c:v>
                </c:pt>
                <c:pt idx="44">
                  <c:v>0.39100000000000001</c:v>
                </c:pt>
                <c:pt idx="45">
                  <c:v>0.40045999999999998</c:v>
                </c:pt>
                <c:pt idx="46">
                  <c:v>0.40914</c:v>
                </c:pt>
                <c:pt idx="47">
                  <c:v>0.41724</c:v>
                </c:pt>
                <c:pt idx="48">
                  <c:v>0.42474000000000001</c:v>
                </c:pt>
                <c:pt idx="49">
                  <c:v>0.43178</c:v>
                </c:pt>
                <c:pt idx="50">
                  <c:v>0.43846000000000002</c:v>
                </c:pt>
                <c:pt idx="51">
                  <c:v>0.44474000000000002</c:v>
                </c:pt>
                <c:pt idx="52">
                  <c:v>0.45088</c:v>
                </c:pt>
                <c:pt idx="53">
                  <c:v>0.45656000000000002</c:v>
                </c:pt>
                <c:pt idx="54">
                  <c:v>0.46195999999999998</c:v>
                </c:pt>
                <c:pt idx="55">
                  <c:v>0.46717999999999998</c:v>
                </c:pt>
                <c:pt idx="56">
                  <c:v>0.47199999999999998</c:v>
                </c:pt>
                <c:pt idx="57">
                  <c:v>0.47661999999999999</c:v>
                </c:pt>
                <c:pt idx="58">
                  <c:v>0.48087999999999997</c:v>
                </c:pt>
                <c:pt idx="59">
                  <c:v>0.48498000000000002</c:v>
                </c:pt>
                <c:pt idx="60">
                  <c:v>0.48881999999999998</c:v>
                </c:pt>
                <c:pt idx="61">
                  <c:v>0.49231999999999998</c:v>
                </c:pt>
                <c:pt idx="62">
                  <c:v>0.49556</c:v>
                </c:pt>
                <c:pt idx="63">
                  <c:v>0.49865999999999999</c:v>
                </c:pt>
                <c:pt idx="64">
                  <c:v>0.50146000000000002</c:v>
                </c:pt>
                <c:pt idx="65">
                  <c:v>0.50402000000000002</c:v>
                </c:pt>
                <c:pt idx="66">
                  <c:v>0.50639999999999996</c:v>
                </c:pt>
                <c:pt idx="67">
                  <c:v>0.50860000000000005</c:v>
                </c:pt>
                <c:pt idx="68">
                  <c:v>0.51060000000000005</c:v>
                </c:pt>
                <c:pt idx="69">
                  <c:v>0.51241999999999999</c:v>
                </c:pt>
                <c:pt idx="70">
                  <c:v>0.51405999999999996</c:v>
                </c:pt>
                <c:pt idx="71">
                  <c:v>0.51559999999999995</c:v>
                </c:pt>
                <c:pt idx="72">
                  <c:v>0.51698</c:v>
                </c:pt>
                <c:pt idx="73">
                  <c:v>0.51834000000000002</c:v>
                </c:pt>
                <c:pt idx="74">
                  <c:v>0.51951999999999998</c:v>
                </c:pt>
                <c:pt idx="75">
                  <c:v>0.52066000000000001</c:v>
                </c:pt>
                <c:pt idx="76">
                  <c:v>0.52173999999999998</c:v>
                </c:pt>
                <c:pt idx="77">
                  <c:v>0.52278000000000002</c:v>
                </c:pt>
                <c:pt idx="78">
                  <c:v>0.52371999999999996</c:v>
                </c:pt>
                <c:pt idx="79">
                  <c:v>0.52461999999999998</c:v>
                </c:pt>
                <c:pt idx="80">
                  <c:v>0.52547999999999995</c:v>
                </c:pt>
                <c:pt idx="81">
                  <c:v>0.52634000000000003</c:v>
                </c:pt>
                <c:pt idx="82">
                  <c:v>0.52712000000000003</c:v>
                </c:pt>
                <c:pt idx="83">
                  <c:v>0.52780000000000005</c:v>
                </c:pt>
                <c:pt idx="84">
                  <c:v>0.52849999999999997</c:v>
                </c:pt>
                <c:pt idx="85">
                  <c:v>0.52917999999999998</c:v>
                </c:pt>
                <c:pt idx="86">
                  <c:v>0.52981999999999996</c:v>
                </c:pt>
                <c:pt idx="87">
                  <c:v>0.53037999999999996</c:v>
                </c:pt>
                <c:pt idx="88">
                  <c:v>0.53090000000000004</c:v>
                </c:pt>
                <c:pt idx="89">
                  <c:v>0.53144000000000002</c:v>
                </c:pt>
                <c:pt idx="90">
                  <c:v>0.53190000000000004</c:v>
                </c:pt>
                <c:pt idx="91">
                  <c:v>0.53236000000000006</c:v>
                </c:pt>
                <c:pt idx="92">
                  <c:v>0.53278000000000003</c:v>
                </c:pt>
                <c:pt idx="93">
                  <c:v>0.53327999999999998</c:v>
                </c:pt>
                <c:pt idx="94">
                  <c:v>0.53366000000000002</c:v>
                </c:pt>
                <c:pt idx="95">
                  <c:v>0.53408</c:v>
                </c:pt>
                <c:pt idx="96">
                  <c:v>0.53446000000000005</c:v>
                </c:pt>
                <c:pt idx="97">
                  <c:v>0.53483999999999998</c:v>
                </c:pt>
                <c:pt idx="98">
                  <c:v>0.53517999999999999</c:v>
                </c:pt>
                <c:pt idx="99">
                  <c:v>0.53552</c:v>
                </c:pt>
                <c:pt idx="100">
                  <c:v>0.53586</c:v>
                </c:pt>
                <c:pt idx="101">
                  <c:v>0.53610000000000002</c:v>
                </c:pt>
                <c:pt idx="102">
                  <c:v>0.53646000000000005</c:v>
                </c:pt>
                <c:pt idx="103">
                  <c:v>0.53669999999999995</c:v>
                </c:pt>
                <c:pt idx="104">
                  <c:v>0.53695999999999999</c:v>
                </c:pt>
                <c:pt idx="105">
                  <c:v>0.53725999999999996</c:v>
                </c:pt>
                <c:pt idx="106">
                  <c:v>0.53752</c:v>
                </c:pt>
                <c:pt idx="107">
                  <c:v>0.53774</c:v>
                </c:pt>
                <c:pt idx="108">
                  <c:v>0.53800000000000003</c:v>
                </c:pt>
                <c:pt idx="109">
                  <c:v>0.53825999999999996</c:v>
                </c:pt>
                <c:pt idx="110">
                  <c:v>0.53852</c:v>
                </c:pt>
                <c:pt idx="111">
                  <c:v>0.53871999999999998</c:v>
                </c:pt>
                <c:pt idx="112">
                  <c:v>0.53893999999999997</c:v>
                </c:pt>
                <c:pt idx="113">
                  <c:v>0.53915999999999997</c:v>
                </c:pt>
                <c:pt idx="114">
                  <c:v>0.53939999999999999</c:v>
                </c:pt>
                <c:pt idx="115">
                  <c:v>0.53959999999999997</c:v>
                </c:pt>
                <c:pt idx="116">
                  <c:v>0.53979999999999995</c:v>
                </c:pt>
                <c:pt idx="117">
                  <c:v>0.54</c:v>
                </c:pt>
                <c:pt idx="118">
                  <c:v>0.54020000000000001</c:v>
                </c:pt>
                <c:pt idx="119">
                  <c:v>0.54037999999999997</c:v>
                </c:pt>
                <c:pt idx="120">
                  <c:v>0.54056000000000004</c:v>
                </c:pt>
                <c:pt idx="121">
                  <c:v>0.54071999999999998</c:v>
                </c:pt>
                <c:pt idx="122">
                  <c:v>0.54090000000000005</c:v>
                </c:pt>
                <c:pt idx="123">
                  <c:v>0.54108000000000001</c:v>
                </c:pt>
                <c:pt idx="124">
                  <c:v>0.54125999999999996</c:v>
                </c:pt>
                <c:pt idx="125">
                  <c:v>0.54144000000000003</c:v>
                </c:pt>
                <c:pt idx="126">
                  <c:v>0.54161999999999999</c:v>
                </c:pt>
                <c:pt idx="127">
                  <c:v>0.54176000000000002</c:v>
                </c:pt>
                <c:pt idx="128">
                  <c:v>0.54191999999999996</c:v>
                </c:pt>
                <c:pt idx="129">
                  <c:v>0.54205999999999999</c:v>
                </c:pt>
                <c:pt idx="130">
                  <c:v>0.54218</c:v>
                </c:pt>
                <c:pt idx="131">
                  <c:v>0.54239999999999999</c:v>
                </c:pt>
                <c:pt idx="132">
                  <c:v>0.54254000000000002</c:v>
                </c:pt>
                <c:pt idx="133">
                  <c:v>0.54269999999999996</c:v>
                </c:pt>
                <c:pt idx="134">
                  <c:v>0.54281999999999997</c:v>
                </c:pt>
                <c:pt idx="135">
                  <c:v>0.54298000000000002</c:v>
                </c:pt>
                <c:pt idx="136">
                  <c:v>0.54312000000000005</c:v>
                </c:pt>
                <c:pt idx="137">
                  <c:v>0.54325999999999997</c:v>
                </c:pt>
                <c:pt idx="138">
                  <c:v>0.54339999999999999</c:v>
                </c:pt>
                <c:pt idx="139">
                  <c:v>0.54352</c:v>
                </c:pt>
                <c:pt idx="140">
                  <c:v>0.54364000000000001</c:v>
                </c:pt>
                <c:pt idx="141">
                  <c:v>0.54378000000000004</c:v>
                </c:pt>
                <c:pt idx="142">
                  <c:v>0.54388000000000003</c:v>
                </c:pt>
                <c:pt idx="143">
                  <c:v>0.54398000000000002</c:v>
                </c:pt>
                <c:pt idx="144">
                  <c:v>0.54410000000000003</c:v>
                </c:pt>
                <c:pt idx="145">
                  <c:v>0.54422000000000004</c:v>
                </c:pt>
                <c:pt idx="146">
                  <c:v>0.54434000000000005</c:v>
                </c:pt>
                <c:pt idx="147">
                  <c:v>0.54446000000000006</c:v>
                </c:pt>
                <c:pt idx="148">
                  <c:v>0.54457999999999995</c:v>
                </c:pt>
                <c:pt idx="149">
                  <c:v>0.54468000000000005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79-47D1-A3FE-20C03A26346D}"/>
            </c:ext>
          </c:extLst>
        </c:ser>
        <c:ser>
          <c:idx val="0"/>
          <c:order val="1"/>
          <c:tx>
            <c:v>Infectados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P50_Rapido!$AK$14:$AK$373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4.0000000000000002E-4</c:v>
                </c:pt>
                <c:pt idx="4">
                  <c:v>5.9999999999999995E-4</c:v>
                </c:pt>
                <c:pt idx="5">
                  <c:v>7.6000000000000004E-4</c:v>
                </c:pt>
                <c:pt idx="6">
                  <c:v>1.2999999999999999E-3</c:v>
                </c:pt>
                <c:pt idx="7">
                  <c:v>1.9E-3</c:v>
                </c:pt>
                <c:pt idx="8">
                  <c:v>2.5600000000000002E-3</c:v>
                </c:pt>
                <c:pt idx="9">
                  <c:v>3.5799999999999998E-3</c:v>
                </c:pt>
                <c:pt idx="10">
                  <c:v>4.7999999999999996E-3</c:v>
                </c:pt>
                <c:pt idx="11">
                  <c:v>6.0200000000000002E-3</c:v>
                </c:pt>
                <c:pt idx="12">
                  <c:v>7.1999999999999998E-3</c:v>
                </c:pt>
                <c:pt idx="13">
                  <c:v>8.3800000000000003E-3</c:v>
                </c:pt>
                <c:pt idx="14">
                  <c:v>9.8200000000000006E-3</c:v>
                </c:pt>
                <c:pt idx="15">
                  <c:v>1.14E-2</c:v>
                </c:pt>
                <c:pt idx="16">
                  <c:v>1.346E-2</c:v>
                </c:pt>
                <c:pt idx="17">
                  <c:v>1.6140000000000002E-2</c:v>
                </c:pt>
                <c:pt idx="18">
                  <c:v>1.9380000000000001E-2</c:v>
                </c:pt>
                <c:pt idx="19">
                  <c:v>2.334E-2</c:v>
                </c:pt>
                <c:pt idx="20">
                  <c:v>2.8139999999999998E-2</c:v>
                </c:pt>
                <c:pt idx="21">
                  <c:v>3.4040000000000001E-2</c:v>
                </c:pt>
                <c:pt idx="22">
                  <c:v>4.088E-2</c:v>
                </c:pt>
                <c:pt idx="23">
                  <c:v>4.87E-2</c:v>
                </c:pt>
                <c:pt idx="24">
                  <c:v>5.8040000000000001E-2</c:v>
                </c:pt>
                <c:pt idx="25">
                  <c:v>6.8320000000000006E-2</c:v>
                </c:pt>
                <c:pt idx="26">
                  <c:v>7.9659999999999995E-2</c:v>
                </c:pt>
                <c:pt idx="27">
                  <c:v>9.2380000000000004E-2</c:v>
                </c:pt>
                <c:pt idx="28">
                  <c:v>0.10618</c:v>
                </c:pt>
                <c:pt idx="29">
                  <c:v>0.1216</c:v>
                </c:pt>
                <c:pt idx="30">
                  <c:v>0.13833999999999999</c:v>
                </c:pt>
                <c:pt idx="31">
                  <c:v>0.15644</c:v>
                </c:pt>
                <c:pt idx="32">
                  <c:v>0.17571999999999999</c:v>
                </c:pt>
                <c:pt idx="33">
                  <c:v>0.19575999999999999</c:v>
                </c:pt>
                <c:pt idx="34">
                  <c:v>0.21628</c:v>
                </c:pt>
                <c:pt idx="35">
                  <c:v>0.23655999999999999</c:v>
                </c:pt>
                <c:pt idx="36">
                  <c:v>0.25674000000000002</c:v>
                </c:pt>
                <c:pt idx="37">
                  <c:v>0.27551999999999999</c:v>
                </c:pt>
                <c:pt idx="38">
                  <c:v>0.29298000000000002</c:v>
                </c:pt>
                <c:pt idx="39">
                  <c:v>0.30837999999999999</c:v>
                </c:pt>
                <c:pt idx="40">
                  <c:v>0.32219999999999999</c:v>
                </c:pt>
                <c:pt idx="41">
                  <c:v>0.33363999999999999</c:v>
                </c:pt>
                <c:pt idx="42">
                  <c:v>0.34289999999999998</c:v>
                </c:pt>
                <c:pt idx="43">
                  <c:v>0.35042000000000001</c:v>
                </c:pt>
                <c:pt idx="44">
                  <c:v>0.35618</c:v>
                </c:pt>
                <c:pt idx="45">
                  <c:v>0.36020000000000002</c:v>
                </c:pt>
                <c:pt idx="46">
                  <c:v>0.36276000000000003</c:v>
                </c:pt>
                <c:pt idx="47">
                  <c:v>0.36405999999999999</c:v>
                </c:pt>
                <c:pt idx="48">
                  <c:v>0.36396000000000001</c:v>
                </c:pt>
                <c:pt idx="49">
                  <c:v>0.36248000000000002</c:v>
                </c:pt>
                <c:pt idx="50">
                  <c:v>0.35977999999999999</c:v>
                </c:pt>
                <c:pt idx="51">
                  <c:v>0.35558000000000001</c:v>
                </c:pt>
                <c:pt idx="52">
                  <c:v>0.35033999999999998</c:v>
                </c:pt>
                <c:pt idx="53">
                  <c:v>0.34392</c:v>
                </c:pt>
                <c:pt idx="54">
                  <c:v>0.33644000000000002</c:v>
                </c:pt>
                <c:pt idx="55">
                  <c:v>0.32754</c:v>
                </c:pt>
                <c:pt idx="56">
                  <c:v>0.31772</c:v>
                </c:pt>
                <c:pt idx="57">
                  <c:v>0.30702000000000002</c:v>
                </c:pt>
                <c:pt idx="58">
                  <c:v>0.29521999999999998</c:v>
                </c:pt>
                <c:pt idx="59">
                  <c:v>0.28294000000000002</c:v>
                </c:pt>
                <c:pt idx="60">
                  <c:v>0.26962000000000003</c:v>
                </c:pt>
                <c:pt idx="61">
                  <c:v>0.25566</c:v>
                </c:pt>
                <c:pt idx="62">
                  <c:v>0.24134</c:v>
                </c:pt>
                <c:pt idx="63">
                  <c:v>0.22675999999999999</c:v>
                </c:pt>
                <c:pt idx="64">
                  <c:v>0.21210000000000001</c:v>
                </c:pt>
                <c:pt idx="65">
                  <c:v>0.19782</c:v>
                </c:pt>
                <c:pt idx="66">
                  <c:v>0.18382000000000001</c:v>
                </c:pt>
                <c:pt idx="67">
                  <c:v>0.17025999999999999</c:v>
                </c:pt>
                <c:pt idx="68">
                  <c:v>0.15767999999999999</c:v>
                </c:pt>
                <c:pt idx="69">
                  <c:v>0.1459</c:v>
                </c:pt>
                <c:pt idx="70">
                  <c:v>0.13508000000000001</c:v>
                </c:pt>
                <c:pt idx="71">
                  <c:v>0.125</c:v>
                </c:pt>
                <c:pt idx="72">
                  <c:v>0.11595999999999999</c:v>
                </c:pt>
                <c:pt idx="73">
                  <c:v>0.10788</c:v>
                </c:pt>
                <c:pt idx="74">
                  <c:v>0.10054</c:v>
                </c:pt>
                <c:pt idx="75">
                  <c:v>9.3859999999999999E-2</c:v>
                </c:pt>
                <c:pt idx="76">
                  <c:v>8.7739999999999999E-2</c:v>
                </c:pt>
                <c:pt idx="77">
                  <c:v>8.2140000000000005E-2</c:v>
                </c:pt>
                <c:pt idx="78">
                  <c:v>7.6920000000000002E-2</c:v>
                </c:pt>
                <c:pt idx="79">
                  <c:v>7.1800000000000003E-2</c:v>
                </c:pt>
                <c:pt idx="80">
                  <c:v>6.7159999999999997E-2</c:v>
                </c:pt>
                <c:pt idx="81">
                  <c:v>6.2799999999999995E-2</c:v>
                </c:pt>
                <c:pt idx="82">
                  <c:v>5.8740000000000001E-2</c:v>
                </c:pt>
                <c:pt idx="83">
                  <c:v>5.4719999999999998E-2</c:v>
                </c:pt>
                <c:pt idx="84">
                  <c:v>5.0979999999999998E-2</c:v>
                </c:pt>
                <c:pt idx="85">
                  <c:v>4.7600000000000003E-2</c:v>
                </c:pt>
                <c:pt idx="86">
                  <c:v>4.4400000000000002E-2</c:v>
                </c:pt>
                <c:pt idx="87">
                  <c:v>4.1259999999999998E-2</c:v>
                </c:pt>
                <c:pt idx="88">
                  <c:v>3.8379999999999997E-2</c:v>
                </c:pt>
                <c:pt idx="89">
                  <c:v>3.5799999999999998E-2</c:v>
                </c:pt>
                <c:pt idx="90">
                  <c:v>3.3279999999999997E-2</c:v>
                </c:pt>
                <c:pt idx="91">
                  <c:v>3.09E-2</c:v>
                </c:pt>
                <c:pt idx="92">
                  <c:v>2.8760000000000001E-2</c:v>
                </c:pt>
                <c:pt idx="93">
                  <c:v>2.6859999999999998E-2</c:v>
                </c:pt>
                <c:pt idx="94">
                  <c:v>2.5080000000000002E-2</c:v>
                </c:pt>
                <c:pt idx="95">
                  <c:v>2.3460000000000002E-2</c:v>
                </c:pt>
                <c:pt idx="96">
                  <c:v>2.1999999999999999E-2</c:v>
                </c:pt>
                <c:pt idx="97">
                  <c:v>2.0619999999999999E-2</c:v>
                </c:pt>
                <c:pt idx="98">
                  <c:v>1.9380000000000001E-2</c:v>
                </c:pt>
                <c:pt idx="99">
                  <c:v>1.8239999999999999E-2</c:v>
                </c:pt>
                <c:pt idx="100">
                  <c:v>1.7239999999999998E-2</c:v>
                </c:pt>
                <c:pt idx="101">
                  <c:v>1.626E-2</c:v>
                </c:pt>
                <c:pt idx="102">
                  <c:v>1.546E-2</c:v>
                </c:pt>
                <c:pt idx="103">
                  <c:v>1.468E-2</c:v>
                </c:pt>
                <c:pt idx="104">
                  <c:v>1.388E-2</c:v>
                </c:pt>
                <c:pt idx="105">
                  <c:v>1.3180000000000001E-2</c:v>
                </c:pt>
                <c:pt idx="106">
                  <c:v>1.256E-2</c:v>
                </c:pt>
                <c:pt idx="107">
                  <c:v>1.1939999999999999E-2</c:v>
                </c:pt>
                <c:pt idx="108">
                  <c:v>1.1379999999999999E-2</c:v>
                </c:pt>
                <c:pt idx="109">
                  <c:v>1.09E-2</c:v>
                </c:pt>
                <c:pt idx="110">
                  <c:v>1.04E-2</c:v>
                </c:pt>
                <c:pt idx="111">
                  <c:v>9.9399999999999992E-3</c:v>
                </c:pt>
                <c:pt idx="112">
                  <c:v>9.5399999999999999E-3</c:v>
                </c:pt>
                <c:pt idx="113">
                  <c:v>9.1400000000000006E-3</c:v>
                </c:pt>
                <c:pt idx="114">
                  <c:v>8.7799999999999996E-3</c:v>
                </c:pt>
                <c:pt idx="115">
                  <c:v>8.3999999999999995E-3</c:v>
                </c:pt>
                <c:pt idx="116">
                  <c:v>8.1200000000000005E-3</c:v>
                </c:pt>
                <c:pt idx="117">
                  <c:v>7.8799999999999999E-3</c:v>
                </c:pt>
                <c:pt idx="118">
                  <c:v>7.6E-3</c:v>
                </c:pt>
                <c:pt idx="119">
                  <c:v>7.3200000000000001E-3</c:v>
                </c:pt>
                <c:pt idx="120">
                  <c:v>7.0600000000000003E-3</c:v>
                </c:pt>
                <c:pt idx="121">
                  <c:v>6.8199999999999997E-3</c:v>
                </c:pt>
                <c:pt idx="122">
                  <c:v>6.5799999999999999E-3</c:v>
                </c:pt>
                <c:pt idx="123">
                  <c:v>6.3800000000000003E-3</c:v>
                </c:pt>
                <c:pt idx="124">
                  <c:v>6.1799999999999997E-3</c:v>
                </c:pt>
                <c:pt idx="125">
                  <c:v>6.0000000000000001E-3</c:v>
                </c:pt>
                <c:pt idx="126">
                  <c:v>5.8399999999999997E-3</c:v>
                </c:pt>
                <c:pt idx="127">
                  <c:v>5.6800000000000002E-3</c:v>
                </c:pt>
                <c:pt idx="128">
                  <c:v>5.5399999999999998E-3</c:v>
                </c:pt>
                <c:pt idx="129">
                  <c:v>5.4000000000000003E-3</c:v>
                </c:pt>
                <c:pt idx="130">
                  <c:v>5.2599999999999999E-3</c:v>
                </c:pt>
                <c:pt idx="131">
                  <c:v>5.1799999999999997E-3</c:v>
                </c:pt>
                <c:pt idx="132">
                  <c:v>5.1000000000000004E-3</c:v>
                </c:pt>
                <c:pt idx="133">
                  <c:v>4.9800000000000001E-3</c:v>
                </c:pt>
                <c:pt idx="134">
                  <c:v>4.8599999999999997E-3</c:v>
                </c:pt>
                <c:pt idx="135">
                  <c:v>4.7999999999999996E-3</c:v>
                </c:pt>
                <c:pt idx="136">
                  <c:v>4.7000000000000002E-3</c:v>
                </c:pt>
                <c:pt idx="137">
                  <c:v>4.5999999999999999E-3</c:v>
                </c:pt>
                <c:pt idx="138">
                  <c:v>4.4999999999999997E-3</c:v>
                </c:pt>
                <c:pt idx="139">
                  <c:v>4.4200000000000003E-3</c:v>
                </c:pt>
                <c:pt idx="140">
                  <c:v>4.3E-3</c:v>
                </c:pt>
                <c:pt idx="141">
                  <c:v>4.2399999999999998E-3</c:v>
                </c:pt>
                <c:pt idx="142">
                  <c:v>4.1599999999999996E-3</c:v>
                </c:pt>
                <c:pt idx="143">
                  <c:v>4.0400000000000002E-3</c:v>
                </c:pt>
                <c:pt idx="144">
                  <c:v>3.98E-3</c:v>
                </c:pt>
                <c:pt idx="145">
                  <c:v>3.8800000000000002E-3</c:v>
                </c:pt>
                <c:pt idx="146">
                  <c:v>3.8E-3</c:v>
                </c:pt>
                <c:pt idx="147">
                  <c:v>3.7399999999999998E-3</c:v>
                </c:pt>
                <c:pt idx="148">
                  <c:v>3.6800000000000001E-3</c:v>
                </c:pt>
                <c:pt idx="149">
                  <c:v>3.62E-3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79-47D1-A3FE-20C03A26346D}"/>
            </c:ext>
          </c:extLst>
        </c:ser>
        <c:ser>
          <c:idx val="2"/>
          <c:order val="2"/>
          <c:tx>
            <c:v>Enfermos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P50_Rapido!$AN$14:$AN$373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1.3999999999999999E-4</c:v>
                </c:pt>
                <c:pt idx="11">
                  <c:v>2.5999999999999998E-4</c:v>
                </c:pt>
                <c:pt idx="12">
                  <c:v>3.4000000000000002E-4</c:v>
                </c:pt>
                <c:pt idx="13">
                  <c:v>6.8000000000000005E-4</c:v>
                </c:pt>
                <c:pt idx="14">
                  <c:v>8.9999999999999998E-4</c:v>
                </c:pt>
                <c:pt idx="15">
                  <c:v>1.14E-3</c:v>
                </c:pt>
                <c:pt idx="16">
                  <c:v>1.56E-3</c:v>
                </c:pt>
                <c:pt idx="17">
                  <c:v>2.0600000000000002E-3</c:v>
                </c:pt>
                <c:pt idx="18">
                  <c:v>2.5799999999999998E-3</c:v>
                </c:pt>
                <c:pt idx="19">
                  <c:v>3.14E-3</c:v>
                </c:pt>
                <c:pt idx="20">
                  <c:v>3.8E-3</c:v>
                </c:pt>
                <c:pt idx="21">
                  <c:v>4.7200000000000002E-3</c:v>
                </c:pt>
                <c:pt idx="22">
                  <c:v>5.7000000000000002E-3</c:v>
                </c:pt>
                <c:pt idx="23">
                  <c:v>6.9800000000000001E-3</c:v>
                </c:pt>
                <c:pt idx="24">
                  <c:v>8.5599999999999999E-3</c:v>
                </c:pt>
                <c:pt idx="25">
                  <c:v>1.0359999999999999E-2</c:v>
                </c:pt>
                <c:pt idx="26">
                  <c:v>1.256E-2</c:v>
                </c:pt>
                <c:pt idx="27">
                  <c:v>1.4999999999999999E-2</c:v>
                </c:pt>
                <c:pt idx="28">
                  <c:v>1.788E-2</c:v>
                </c:pt>
                <c:pt idx="29">
                  <c:v>2.1000000000000001E-2</c:v>
                </c:pt>
                <c:pt idx="30">
                  <c:v>2.4479999999999998E-2</c:v>
                </c:pt>
                <c:pt idx="31">
                  <c:v>2.8479999999999998E-2</c:v>
                </c:pt>
                <c:pt idx="32">
                  <c:v>3.2939999999999997E-2</c:v>
                </c:pt>
                <c:pt idx="33">
                  <c:v>3.764E-2</c:v>
                </c:pt>
                <c:pt idx="34">
                  <c:v>4.2819999999999997E-2</c:v>
                </c:pt>
                <c:pt idx="35">
                  <c:v>4.8320000000000002E-2</c:v>
                </c:pt>
                <c:pt idx="36">
                  <c:v>5.4480000000000001E-2</c:v>
                </c:pt>
                <c:pt idx="37">
                  <c:v>6.096E-2</c:v>
                </c:pt>
                <c:pt idx="38">
                  <c:v>6.7879999999999996E-2</c:v>
                </c:pt>
                <c:pt idx="39">
                  <c:v>7.5160000000000005E-2</c:v>
                </c:pt>
                <c:pt idx="40">
                  <c:v>8.2640000000000005E-2</c:v>
                </c:pt>
                <c:pt idx="41">
                  <c:v>9.0200000000000002E-2</c:v>
                </c:pt>
                <c:pt idx="42">
                  <c:v>9.7720000000000001E-2</c:v>
                </c:pt>
                <c:pt idx="43">
                  <c:v>0.1052</c:v>
                </c:pt>
                <c:pt idx="44">
                  <c:v>0.11216</c:v>
                </c:pt>
                <c:pt idx="45">
                  <c:v>0.11856</c:v>
                </c:pt>
                <c:pt idx="46">
                  <c:v>0.12432</c:v>
                </c:pt>
                <c:pt idx="47">
                  <c:v>0.1295</c:v>
                </c:pt>
                <c:pt idx="48">
                  <c:v>0.13356000000000001</c:v>
                </c:pt>
                <c:pt idx="49">
                  <c:v>0.13678000000000001</c:v>
                </c:pt>
                <c:pt idx="50">
                  <c:v>0.13904</c:v>
                </c:pt>
                <c:pt idx="51">
                  <c:v>0.14030000000000001</c:v>
                </c:pt>
                <c:pt idx="52">
                  <c:v>0.14072000000000001</c:v>
                </c:pt>
                <c:pt idx="53">
                  <c:v>0.1406</c:v>
                </c:pt>
                <c:pt idx="54">
                  <c:v>0.13974</c:v>
                </c:pt>
                <c:pt idx="55">
                  <c:v>0.13797999999999999</c:v>
                </c:pt>
                <c:pt idx="56">
                  <c:v>0.13574</c:v>
                </c:pt>
                <c:pt idx="57">
                  <c:v>0.13294</c:v>
                </c:pt>
                <c:pt idx="58">
                  <c:v>0.1295</c:v>
                </c:pt>
                <c:pt idx="59">
                  <c:v>0.12584000000000001</c:v>
                </c:pt>
                <c:pt idx="60">
                  <c:v>0.12130000000000001</c:v>
                </c:pt>
                <c:pt idx="61">
                  <c:v>0.11652</c:v>
                </c:pt>
                <c:pt idx="62">
                  <c:v>0.1115</c:v>
                </c:pt>
                <c:pt idx="63">
                  <c:v>0.10616</c:v>
                </c:pt>
                <c:pt idx="64">
                  <c:v>0.10059999999999999</c:v>
                </c:pt>
                <c:pt idx="65">
                  <c:v>9.5060000000000006E-2</c:v>
                </c:pt>
                <c:pt idx="66">
                  <c:v>8.9560000000000001E-2</c:v>
                </c:pt>
                <c:pt idx="67">
                  <c:v>8.4019999999999997E-2</c:v>
                </c:pt>
                <c:pt idx="68">
                  <c:v>7.8719999999999998E-2</c:v>
                </c:pt>
                <c:pt idx="69">
                  <c:v>7.3520000000000002E-2</c:v>
                </c:pt>
                <c:pt idx="70">
                  <c:v>6.8739999999999996E-2</c:v>
                </c:pt>
                <c:pt idx="71">
                  <c:v>6.3899999999999998E-2</c:v>
                </c:pt>
                <c:pt idx="72">
                  <c:v>5.9459999999999999E-2</c:v>
                </c:pt>
                <c:pt idx="73">
                  <c:v>5.5280000000000003E-2</c:v>
                </c:pt>
                <c:pt idx="74">
                  <c:v>5.144E-2</c:v>
                </c:pt>
                <c:pt idx="75">
                  <c:v>4.7820000000000001E-2</c:v>
                </c:pt>
                <c:pt idx="76">
                  <c:v>4.446E-2</c:v>
                </c:pt>
                <c:pt idx="77">
                  <c:v>4.1279999999999997E-2</c:v>
                </c:pt>
                <c:pt idx="78">
                  <c:v>3.8280000000000002E-2</c:v>
                </c:pt>
                <c:pt idx="79">
                  <c:v>3.5380000000000002E-2</c:v>
                </c:pt>
                <c:pt idx="80">
                  <c:v>3.2800000000000003E-2</c:v>
                </c:pt>
                <c:pt idx="81">
                  <c:v>3.032E-2</c:v>
                </c:pt>
                <c:pt idx="82">
                  <c:v>2.8060000000000002E-2</c:v>
                </c:pt>
                <c:pt idx="83">
                  <c:v>2.5839999999999998E-2</c:v>
                </c:pt>
                <c:pt idx="84">
                  <c:v>2.3820000000000001E-2</c:v>
                </c:pt>
                <c:pt idx="85">
                  <c:v>2.2020000000000001E-2</c:v>
                </c:pt>
                <c:pt idx="86">
                  <c:v>2.034E-2</c:v>
                </c:pt>
                <c:pt idx="87">
                  <c:v>1.864E-2</c:v>
                </c:pt>
                <c:pt idx="88">
                  <c:v>1.7139999999999999E-2</c:v>
                </c:pt>
                <c:pt idx="89">
                  <c:v>1.5820000000000001E-2</c:v>
                </c:pt>
                <c:pt idx="90">
                  <c:v>1.4540000000000001E-2</c:v>
                </c:pt>
                <c:pt idx="91">
                  <c:v>1.332E-2</c:v>
                </c:pt>
                <c:pt idx="92">
                  <c:v>1.2239999999999999E-2</c:v>
                </c:pt>
                <c:pt idx="93">
                  <c:v>1.128E-2</c:v>
                </c:pt>
                <c:pt idx="94">
                  <c:v>1.0359999999999999E-2</c:v>
                </c:pt>
                <c:pt idx="95">
                  <c:v>9.5600000000000008E-3</c:v>
                </c:pt>
                <c:pt idx="96">
                  <c:v>8.8599999999999998E-3</c:v>
                </c:pt>
                <c:pt idx="97">
                  <c:v>8.1600000000000006E-3</c:v>
                </c:pt>
                <c:pt idx="98">
                  <c:v>7.5599999999999999E-3</c:v>
                </c:pt>
                <c:pt idx="99">
                  <c:v>7.0400000000000003E-3</c:v>
                </c:pt>
                <c:pt idx="100">
                  <c:v>6.5599999999999999E-3</c:v>
                </c:pt>
                <c:pt idx="101">
                  <c:v>6.1399999999999996E-3</c:v>
                </c:pt>
                <c:pt idx="102">
                  <c:v>5.7600000000000004E-3</c:v>
                </c:pt>
                <c:pt idx="103">
                  <c:v>5.4000000000000003E-3</c:v>
                </c:pt>
                <c:pt idx="104">
                  <c:v>5.0600000000000003E-3</c:v>
                </c:pt>
                <c:pt idx="105">
                  <c:v>4.7200000000000002E-3</c:v>
                </c:pt>
                <c:pt idx="106">
                  <c:v>4.4200000000000003E-3</c:v>
                </c:pt>
                <c:pt idx="107">
                  <c:v>4.1599999999999996E-3</c:v>
                </c:pt>
                <c:pt idx="108">
                  <c:v>3.8800000000000002E-3</c:v>
                </c:pt>
                <c:pt idx="109">
                  <c:v>3.6800000000000001E-3</c:v>
                </c:pt>
                <c:pt idx="110">
                  <c:v>3.4399999999999999E-3</c:v>
                </c:pt>
                <c:pt idx="111">
                  <c:v>3.2399999999999998E-3</c:v>
                </c:pt>
                <c:pt idx="112">
                  <c:v>3.0400000000000002E-3</c:v>
                </c:pt>
                <c:pt idx="113">
                  <c:v>2.8600000000000001E-3</c:v>
                </c:pt>
                <c:pt idx="114">
                  <c:v>2.7000000000000001E-3</c:v>
                </c:pt>
                <c:pt idx="115">
                  <c:v>2.5400000000000002E-3</c:v>
                </c:pt>
                <c:pt idx="116">
                  <c:v>2.4399999999999999E-3</c:v>
                </c:pt>
                <c:pt idx="117">
                  <c:v>2.32E-3</c:v>
                </c:pt>
                <c:pt idx="118">
                  <c:v>2.2000000000000001E-3</c:v>
                </c:pt>
                <c:pt idx="119">
                  <c:v>2.0799999999999998E-3</c:v>
                </c:pt>
                <c:pt idx="120">
                  <c:v>1.98E-3</c:v>
                </c:pt>
                <c:pt idx="121">
                  <c:v>1.9E-3</c:v>
                </c:pt>
                <c:pt idx="122">
                  <c:v>1.8E-3</c:v>
                </c:pt>
                <c:pt idx="123">
                  <c:v>1.72E-3</c:v>
                </c:pt>
                <c:pt idx="124">
                  <c:v>1.64E-3</c:v>
                </c:pt>
                <c:pt idx="125">
                  <c:v>1.5399999999999999E-3</c:v>
                </c:pt>
                <c:pt idx="126">
                  <c:v>1.48E-3</c:v>
                </c:pt>
                <c:pt idx="127">
                  <c:v>1.42E-3</c:v>
                </c:pt>
                <c:pt idx="128">
                  <c:v>1.3600000000000001E-3</c:v>
                </c:pt>
                <c:pt idx="129">
                  <c:v>1.32E-3</c:v>
                </c:pt>
                <c:pt idx="130">
                  <c:v>1.2600000000000001E-3</c:v>
                </c:pt>
                <c:pt idx="131">
                  <c:v>1.2199999999999999E-3</c:v>
                </c:pt>
                <c:pt idx="132">
                  <c:v>1.1999999999999999E-3</c:v>
                </c:pt>
                <c:pt idx="133">
                  <c:v>1.16E-3</c:v>
                </c:pt>
                <c:pt idx="134">
                  <c:v>1.1199999999999999E-3</c:v>
                </c:pt>
                <c:pt idx="135">
                  <c:v>1.08E-3</c:v>
                </c:pt>
                <c:pt idx="136">
                  <c:v>1.06E-3</c:v>
                </c:pt>
                <c:pt idx="137">
                  <c:v>1.0399999999999999E-3</c:v>
                </c:pt>
                <c:pt idx="138">
                  <c:v>1E-3</c:v>
                </c:pt>
                <c:pt idx="139">
                  <c:v>9.7999999999999997E-4</c:v>
                </c:pt>
                <c:pt idx="140">
                  <c:v>9.3999999999999997E-4</c:v>
                </c:pt>
                <c:pt idx="141">
                  <c:v>9.3999999999999997E-4</c:v>
                </c:pt>
                <c:pt idx="142">
                  <c:v>9.2000000000000003E-4</c:v>
                </c:pt>
                <c:pt idx="143">
                  <c:v>8.8000000000000003E-4</c:v>
                </c:pt>
                <c:pt idx="144">
                  <c:v>8.8000000000000003E-4</c:v>
                </c:pt>
                <c:pt idx="145">
                  <c:v>8.4000000000000003E-4</c:v>
                </c:pt>
                <c:pt idx="146">
                  <c:v>8.0000000000000004E-4</c:v>
                </c:pt>
                <c:pt idx="147">
                  <c:v>8.0000000000000004E-4</c:v>
                </c:pt>
                <c:pt idx="148">
                  <c:v>7.7999999999999999E-4</c:v>
                </c:pt>
                <c:pt idx="149">
                  <c:v>7.6000000000000004E-4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779-47D1-A3FE-20C03A263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P50_Rapido!$AI$14:$AI$373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4.3706293706293706E-4</c:v>
                </c:pt>
                <c:pt idx="28">
                  <c:v>7.7011936850211781E-4</c:v>
                </c:pt>
                <c:pt idx="29">
                  <c:v>6.7888662593346908E-4</c:v>
                </c:pt>
                <c:pt idx="30">
                  <c:v>9.0388671286532093E-4</c:v>
                </c:pt>
                <c:pt idx="31">
                  <c:v>1.0758472296933835E-3</c:v>
                </c:pt>
                <c:pt idx="32">
                  <c:v>1.2062726176115801E-3</c:v>
                </c:pt>
                <c:pt idx="33">
                  <c:v>1.3063357282821686E-3</c:v>
                </c:pt>
                <c:pt idx="34">
                  <c:v>1.582591493570722E-3</c:v>
                </c:pt>
                <c:pt idx="35">
                  <c:v>1.8109380659181455E-3</c:v>
                </c:pt>
                <c:pt idx="36">
                  <c:v>2.1652231845436377E-3</c:v>
                </c:pt>
                <c:pt idx="37">
                  <c:v>2.3191094619666049E-3</c:v>
                </c:pt>
                <c:pt idx="38">
                  <c:v>2.7448714244438024E-3</c:v>
                </c:pt>
                <c:pt idx="39">
                  <c:v>2.9891304347826088E-3</c:v>
                </c:pt>
                <c:pt idx="40">
                  <c:v>3.4699910037270273E-3</c:v>
                </c:pt>
                <c:pt idx="41">
                  <c:v>3.9167686658506734E-3</c:v>
                </c:pt>
                <c:pt idx="42">
                  <c:v>4.4553875014655877E-3</c:v>
                </c:pt>
                <c:pt idx="43">
                  <c:v>4.9655795056991314E-3</c:v>
                </c:pt>
                <c:pt idx="44">
                  <c:v>5.5622205256843716E-3</c:v>
                </c:pt>
                <c:pt idx="45">
                  <c:v>6.2433862433862435E-3</c:v>
                </c:pt>
                <c:pt idx="46">
                  <c:v>6.9994853319608856E-3</c:v>
                </c:pt>
                <c:pt idx="47">
                  <c:v>7.8289671785606741E-3</c:v>
                </c:pt>
                <c:pt idx="48">
                  <c:v>8.8252598548735038E-3</c:v>
                </c:pt>
                <c:pt idx="49">
                  <c:v>9.7935669707153138E-3</c:v>
                </c:pt>
                <c:pt idx="50">
                  <c:v>1.0925873598945089E-2</c:v>
                </c:pt>
                <c:pt idx="51">
                  <c:v>1.2214305542703804E-2</c:v>
                </c:pt>
                <c:pt idx="52">
                  <c:v>1.3556546265126012E-2</c:v>
                </c:pt>
                <c:pt idx="53">
                  <c:v>1.4972207279899587E-2</c:v>
                </c:pt>
                <c:pt idx="54">
                  <c:v>1.6531117397454029E-2</c:v>
                </c:pt>
                <c:pt idx="55">
                  <c:v>1.8058099973828842E-2</c:v>
                </c:pt>
                <c:pt idx="56">
                  <c:v>1.9737976210998105E-2</c:v>
                </c:pt>
                <c:pt idx="57">
                  <c:v>2.1570466365419046E-2</c:v>
                </c:pt>
                <c:pt idx="58">
                  <c:v>2.3465856334937116E-2</c:v>
                </c:pt>
                <c:pt idx="59">
                  <c:v>2.5422311423314935E-2</c:v>
                </c:pt>
                <c:pt idx="60">
                  <c:v>2.7602785145888594E-2</c:v>
                </c:pt>
                <c:pt idx="61">
                  <c:v>2.9687499999999999E-2</c:v>
                </c:pt>
                <c:pt idx="62">
                  <c:v>3.1847133757961783E-2</c:v>
                </c:pt>
                <c:pt idx="63">
                  <c:v>3.4147132776380894E-2</c:v>
                </c:pt>
                <c:pt idx="64">
                  <c:v>3.6523421752801745E-2</c:v>
                </c:pt>
                <c:pt idx="65">
                  <c:v>3.8813151563753007E-2</c:v>
                </c:pt>
                <c:pt idx="66">
                  <c:v>4.1098076769611365E-2</c:v>
                </c:pt>
                <c:pt idx="67">
                  <c:v>4.3457535552554223E-2</c:v>
                </c:pt>
                <c:pt idx="68">
                  <c:v>4.5821462488129155E-2</c:v>
                </c:pt>
                <c:pt idx="69">
                  <c:v>4.8340036274741739E-2</c:v>
                </c:pt>
                <c:pt idx="70">
                  <c:v>5.0463763559188808E-2</c:v>
                </c:pt>
                <c:pt idx="71">
                  <c:v>5.2594450540837119E-2</c:v>
                </c:pt>
                <c:pt idx="72">
                  <c:v>5.4721701063164478E-2</c:v>
                </c:pt>
                <c:pt idx="73">
                  <c:v>5.6764132553606239E-2</c:v>
                </c:pt>
                <c:pt idx="74">
                  <c:v>5.8658783258129767E-2</c:v>
                </c:pt>
                <c:pt idx="75">
                  <c:v>6.0476671065911029E-2</c:v>
                </c:pt>
                <c:pt idx="76">
                  <c:v>6.213682497869373E-2</c:v>
                </c:pt>
                <c:pt idx="77">
                  <c:v>6.3717909062789985E-2</c:v>
                </c:pt>
                <c:pt idx="78">
                  <c:v>6.5385209201790959E-2</c:v>
                </c:pt>
                <c:pt idx="79">
                  <c:v>6.6903036842916597E-2</c:v>
                </c:pt>
                <c:pt idx="80">
                  <c:v>6.8190564149926886E-2</c:v>
                </c:pt>
                <c:pt idx="81">
                  <c:v>6.9402813004380906E-2</c:v>
                </c:pt>
                <c:pt idx="82">
                  <c:v>7.0458208611558826E-2</c:v>
                </c:pt>
                <c:pt idx="83">
                  <c:v>7.1521655806822543E-2</c:v>
                </c:pt>
                <c:pt idx="84">
                  <c:v>7.24404625162723E-2</c:v>
                </c:pt>
                <c:pt idx="85">
                  <c:v>7.3351690377849166E-2</c:v>
                </c:pt>
                <c:pt idx="86">
                  <c:v>7.4195766791472453E-2</c:v>
                </c:pt>
                <c:pt idx="87">
                  <c:v>7.4973278363108867E-2</c:v>
                </c:pt>
                <c:pt idx="88">
                  <c:v>7.5591151792524791E-2</c:v>
                </c:pt>
                <c:pt idx="89">
                  <c:v>7.6207895137936285E-2</c:v>
                </c:pt>
                <c:pt idx="90">
                  <c:v>7.6770753998476771E-2</c:v>
                </c:pt>
                <c:pt idx="91">
                  <c:v>7.7321156773211566E-2</c:v>
                </c:pt>
                <c:pt idx="92">
                  <c:v>7.7806510495892905E-2</c:v>
                </c:pt>
                <c:pt idx="93">
                  <c:v>7.8279373765009874E-2</c:v>
                </c:pt>
                <c:pt idx="94">
                  <c:v>7.8687528482454805E-2</c:v>
                </c:pt>
                <c:pt idx="95">
                  <c:v>7.9019280400789441E-2</c:v>
                </c:pt>
                <c:pt idx="96">
                  <c:v>7.9356649723086259E-2</c:v>
                </c:pt>
                <c:pt idx="97">
                  <c:v>7.9611797710213053E-2</c:v>
                </c:pt>
                <c:pt idx="98">
                  <c:v>7.9884796119448237E-2</c:v>
                </c:pt>
                <c:pt idx="99">
                  <c:v>8.0075757575757578E-2</c:v>
                </c:pt>
                <c:pt idx="100">
                  <c:v>8.0336185356250478E-2</c:v>
                </c:pt>
                <c:pt idx="101">
                  <c:v>8.0469341408024225E-2</c:v>
                </c:pt>
                <c:pt idx="102">
                  <c:v>8.0729363698267387E-2</c:v>
                </c:pt>
                <c:pt idx="103">
                  <c:v>8.0850098320980182E-2</c:v>
                </c:pt>
                <c:pt idx="104">
                  <c:v>8.0982986767485818E-2</c:v>
                </c:pt>
                <c:pt idx="105">
                  <c:v>8.1185274775115279E-2</c:v>
                </c:pt>
                <c:pt idx="106">
                  <c:v>8.1311871835562613E-2</c:v>
                </c:pt>
                <c:pt idx="107">
                  <c:v>8.1432240519715968E-2</c:v>
                </c:pt>
                <c:pt idx="108">
                  <c:v>8.1634194230478782E-2</c:v>
                </c:pt>
                <c:pt idx="109">
                  <c:v>8.1685036992299564E-2</c:v>
                </c:pt>
                <c:pt idx="110">
                  <c:v>8.1811320754716976E-2</c:v>
                </c:pt>
                <c:pt idx="111">
                  <c:v>8.1862079372264973E-2</c:v>
                </c:pt>
                <c:pt idx="112">
                  <c:v>8.192516596258298E-2</c:v>
                </c:pt>
                <c:pt idx="113">
                  <c:v>8.198204992835055E-2</c:v>
                </c:pt>
                <c:pt idx="114">
                  <c:v>8.2101930036188181E-2</c:v>
                </c:pt>
                <c:pt idx="115">
                  <c:v>8.215873973015754E-2</c:v>
                </c:pt>
                <c:pt idx="116">
                  <c:v>8.2215523737754329E-2</c:v>
                </c:pt>
                <c:pt idx="117">
                  <c:v>8.2272282076395684E-2</c:v>
                </c:pt>
                <c:pt idx="118">
                  <c:v>8.2335216572504713E-2</c:v>
                </c:pt>
                <c:pt idx="119">
                  <c:v>8.2391926494954054E-2</c:v>
                </c:pt>
                <c:pt idx="120">
                  <c:v>8.2448610797379709E-2</c:v>
                </c:pt>
                <c:pt idx="121">
                  <c:v>8.243619664232478E-2</c:v>
                </c:pt>
                <c:pt idx="122">
                  <c:v>8.2499059089198343E-2</c:v>
                </c:pt>
                <c:pt idx="123">
                  <c:v>8.2555689343768821E-2</c:v>
                </c:pt>
                <c:pt idx="124">
                  <c:v>8.2612294033556535E-2</c:v>
                </c:pt>
                <c:pt idx="125">
                  <c:v>8.2668873175868809E-2</c:v>
                </c:pt>
                <c:pt idx="126">
                  <c:v>8.2662655133508844E-2</c:v>
                </c:pt>
                <c:pt idx="127">
                  <c:v>8.2719205895623399E-2</c:v>
                </c:pt>
                <c:pt idx="128">
                  <c:v>8.278195488721804E-2</c:v>
                </c:pt>
                <c:pt idx="129">
                  <c:v>8.2775731148033979E-2</c:v>
                </c:pt>
                <c:pt idx="130">
                  <c:v>8.2757065544197234E-2</c:v>
                </c:pt>
                <c:pt idx="131">
                  <c:v>8.2813556774629898E-2</c:v>
                </c:pt>
                <c:pt idx="132">
                  <c:v>8.2807333934475508E-2</c:v>
                </c:pt>
                <c:pt idx="133">
                  <c:v>8.2801112029453755E-2</c:v>
                </c:pt>
                <c:pt idx="134">
                  <c:v>8.2851348306166903E-2</c:v>
                </c:pt>
                <c:pt idx="135">
                  <c:v>8.2845125431876221E-2</c:v>
                </c:pt>
                <c:pt idx="136">
                  <c:v>8.2907780114148399E-2</c:v>
                </c:pt>
                <c:pt idx="137">
                  <c:v>8.2895329629073436E-2</c:v>
                </c:pt>
                <c:pt idx="138">
                  <c:v>8.2889105788722883E-2</c:v>
                </c:pt>
                <c:pt idx="139">
                  <c:v>8.2951730350574279E-2</c:v>
                </c:pt>
                <c:pt idx="140">
                  <c:v>8.2939277940403816E-2</c:v>
                </c:pt>
                <c:pt idx="141">
                  <c:v>8.2995647606183401E-2</c:v>
                </c:pt>
                <c:pt idx="142">
                  <c:v>8.2989419974487888E-2</c:v>
                </c:pt>
                <c:pt idx="143">
                  <c:v>8.2983193277310921E-2</c:v>
                </c:pt>
                <c:pt idx="144">
                  <c:v>8.2970742685671423E-2</c:v>
                </c:pt>
                <c:pt idx="145">
                  <c:v>8.2958295829582959E-2</c:v>
                </c:pt>
                <c:pt idx="146">
                  <c:v>8.3014623172103494E-2</c:v>
                </c:pt>
                <c:pt idx="147">
                  <c:v>8.3008398320335935E-2</c:v>
                </c:pt>
                <c:pt idx="148">
                  <c:v>8.2995951417004055E-2</c:v>
                </c:pt>
                <c:pt idx="149">
                  <c:v>8.2995951417004055E-2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4F-465E-9CBD-2955BE24E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 Total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P50_Rapido!$M$14:$M$200</c:f>
              <c:numCache>
                <c:formatCode>0.0</c:formatCode>
                <c:ptCount val="1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0.11</c:v>
                </c:pt>
                <c:pt idx="8">
                  <c:v>0.43</c:v>
                </c:pt>
                <c:pt idx="9">
                  <c:v>0.54</c:v>
                </c:pt>
                <c:pt idx="10">
                  <c:v>1.67</c:v>
                </c:pt>
                <c:pt idx="11">
                  <c:v>1.74</c:v>
                </c:pt>
                <c:pt idx="12">
                  <c:v>2.8</c:v>
                </c:pt>
                <c:pt idx="13">
                  <c:v>2.8</c:v>
                </c:pt>
                <c:pt idx="14">
                  <c:v>3.19</c:v>
                </c:pt>
                <c:pt idx="15">
                  <c:v>4.04</c:v>
                </c:pt>
                <c:pt idx="16">
                  <c:v>4.03</c:v>
                </c:pt>
                <c:pt idx="17">
                  <c:v>3.3</c:v>
                </c:pt>
                <c:pt idx="18">
                  <c:v>3.55</c:v>
                </c:pt>
                <c:pt idx="19">
                  <c:v>3.12</c:v>
                </c:pt>
                <c:pt idx="20">
                  <c:v>2.97</c:v>
                </c:pt>
                <c:pt idx="21">
                  <c:v>3.05</c:v>
                </c:pt>
                <c:pt idx="22">
                  <c:v>3.03</c:v>
                </c:pt>
                <c:pt idx="23">
                  <c:v>2.85</c:v>
                </c:pt>
                <c:pt idx="24">
                  <c:v>2.81</c:v>
                </c:pt>
                <c:pt idx="25">
                  <c:v>2.73</c:v>
                </c:pt>
                <c:pt idx="26">
                  <c:v>2.78</c:v>
                </c:pt>
                <c:pt idx="27">
                  <c:v>2.69</c:v>
                </c:pt>
                <c:pt idx="28">
                  <c:v>2.67</c:v>
                </c:pt>
                <c:pt idx="29">
                  <c:v>2.64</c:v>
                </c:pt>
                <c:pt idx="30">
                  <c:v>2.67</c:v>
                </c:pt>
                <c:pt idx="31">
                  <c:v>2.64</c:v>
                </c:pt>
                <c:pt idx="32">
                  <c:v>2.56</c:v>
                </c:pt>
                <c:pt idx="33">
                  <c:v>2.5299999999999998</c:v>
                </c:pt>
                <c:pt idx="34">
                  <c:v>2.57</c:v>
                </c:pt>
                <c:pt idx="35">
                  <c:v>2.5299999999999998</c:v>
                </c:pt>
                <c:pt idx="36">
                  <c:v>2.46</c:v>
                </c:pt>
                <c:pt idx="37">
                  <c:v>2.41</c:v>
                </c:pt>
                <c:pt idx="38">
                  <c:v>2.37</c:v>
                </c:pt>
                <c:pt idx="39">
                  <c:v>2.31</c:v>
                </c:pt>
                <c:pt idx="40">
                  <c:v>2.27</c:v>
                </c:pt>
                <c:pt idx="41">
                  <c:v>2.2200000000000002</c:v>
                </c:pt>
                <c:pt idx="42">
                  <c:v>2.1800000000000002</c:v>
                </c:pt>
                <c:pt idx="43">
                  <c:v>2.13</c:v>
                </c:pt>
                <c:pt idx="44">
                  <c:v>2.11</c:v>
                </c:pt>
                <c:pt idx="45">
                  <c:v>2.0699999999999998</c:v>
                </c:pt>
                <c:pt idx="46">
                  <c:v>2.0499999999999998</c:v>
                </c:pt>
                <c:pt idx="47">
                  <c:v>2.0099999999999998</c:v>
                </c:pt>
                <c:pt idx="48">
                  <c:v>1.98</c:v>
                </c:pt>
                <c:pt idx="49">
                  <c:v>1.94</c:v>
                </c:pt>
                <c:pt idx="50">
                  <c:v>1.91</c:v>
                </c:pt>
                <c:pt idx="51">
                  <c:v>1.87</c:v>
                </c:pt>
                <c:pt idx="52">
                  <c:v>1.84</c:v>
                </c:pt>
                <c:pt idx="53">
                  <c:v>1.81</c:v>
                </c:pt>
                <c:pt idx="54">
                  <c:v>1.77</c:v>
                </c:pt>
                <c:pt idx="55">
                  <c:v>1.74</c:v>
                </c:pt>
                <c:pt idx="56">
                  <c:v>1.7</c:v>
                </c:pt>
                <c:pt idx="57">
                  <c:v>1.67</c:v>
                </c:pt>
                <c:pt idx="58">
                  <c:v>1.63</c:v>
                </c:pt>
                <c:pt idx="59">
                  <c:v>1.6</c:v>
                </c:pt>
                <c:pt idx="60">
                  <c:v>1.57</c:v>
                </c:pt>
                <c:pt idx="61">
                  <c:v>1.53</c:v>
                </c:pt>
                <c:pt idx="62">
                  <c:v>1.5</c:v>
                </c:pt>
                <c:pt idx="63">
                  <c:v>1.47</c:v>
                </c:pt>
                <c:pt idx="64">
                  <c:v>1.43</c:v>
                </c:pt>
                <c:pt idx="65">
                  <c:v>1.4</c:v>
                </c:pt>
                <c:pt idx="66">
                  <c:v>1.37</c:v>
                </c:pt>
                <c:pt idx="67">
                  <c:v>1.34</c:v>
                </c:pt>
                <c:pt idx="68">
                  <c:v>1.31</c:v>
                </c:pt>
                <c:pt idx="69">
                  <c:v>1.29</c:v>
                </c:pt>
                <c:pt idx="70">
                  <c:v>1.26</c:v>
                </c:pt>
                <c:pt idx="71">
                  <c:v>1.24</c:v>
                </c:pt>
                <c:pt idx="72">
                  <c:v>1.22</c:v>
                </c:pt>
                <c:pt idx="73">
                  <c:v>1.2</c:v>
                </c:pt>
                <c:pt idx="74">
                  <c:v>1.19</c:v>
                </c:pt>
                <c:pt idx="75">
                  <c:v>1.17</c:v>
                </c:pt>
                <c:pt idx="76">
                  <c:v>1.1599999999999999</c:v>
                </c:pt>
                <c:pt idx="77">
                  <c:v>1.1399999999999999</c:v>
                </c:pt>
                <c:pt idx="78">
                  <c:v>1.1299999999999999</c:v>
                </c:pt>
                <c:pt idx="79">
                  <c:v>1.1200000000000001</c:v>
                </c:pt>
                <c:pt idx="80">
                  <c:v>1.1100000000000001</c:v>
                </c:pt>
                <c:pt idx="81">
                  <c:v>1.1000000000000001</c:v>
                </c:pt>
                <c:pt idx="82">
                  <c:v>1.0900000000000001</c:v>
                </c:pt>
                <c:pt idx="83">
                  <c:v>1.0900000000000001</c:v>
                </c:pt>
                <c:pt idx="84">
                  <c:v>1.08</c:v>
                </c:pt>
                <c:pt idx="85">
                  <c:v>1.07</c:v>
                </c:pt>
                <c:pt idx="86">
                  <c:v>1.07</c:v>
                </c:pt>
                <c:pt idx="87">
                  <c:v>1.06</c:v>
                </c:pt>
                <c:pt idx="88">
                  <c:v>1.06</c:v>
                </c:pt>
                <c:pt idx="89">
                  <c:v>1.05</c:v>
                </c:pt>
                <c:pt idx="90">
                  <c:v>1.05</c:v>
                </c:pt>
                <c:pt idx="91">
                  <c:v>1.04</c:v>
                </c:pt>
                <c:pt idx="92">
                  <c:v>1.04</c:v>
                </c:pt>
                <c:pt idx="93">
                  <c:v>1.04</c:v>
                </c:pt>
                <c:pt idx="94">
                  <c:v>1.04</c:v>
                </c:pt>
                <c:pt idx="95">
                  <c:v>1.03</c:v>
                </c:pt>
                <c:pt idx="96">
                  <c:v>1.03</c:v>
                </c:pt>
                <c:pt idx="97">
                  <c:v>1.03</c:v>
                </c:pt>
                <c:pt idx="98">
                  <c:v>1.03</c:v>
                </c:pt>
                <c:pt idx="99">
                  <c:v>1.02</c:v>
                </c:pt>
                <c:pt idx="100">
                  <c:v>1.02</c:v>
                </c:pt>
                <c:pt idx="101">
                  <c:v>1.02</c:v>
                </c:pt>
                <c:pt idx="102">
                  <c:v>1.02</c:v>
                </c:pt>
                <c:pt idx="103">
                  <c:v>1.02</c:v>
                </c:pt>
                <c:pt idx="104">
                  <c:v>1.02</c:v>
                </c:pt>
                <c:pt idx="105">
                  <c:v>1.02</c:v>
                </c:pt>
                <c:pt idx="106">
                  <c:v>1.02</c:v>
                </c:pt>
                <c:pt idx="107">
                  <c:v>1.02</c:v>
                </c:pt>
                <c:pt idx="108">
                  <c:v>1.01</c:v>
                </c:pt>
                <c:pt idx="109">
                  <c:v>1.01</c:v>
                </c:pt>
                <c:pt idx="110">
                  <c:v>1.01</c:v>
                </c:pt>
                <c:pt idx="111">
                  <c:v>1.01</c:v>
                </c:pt>
                <c:pt idx="112">
                  <c:v>1.01</c:v>
                </c:pt>
                <c:pt idx="113">
                  <c:v>1.01</c:v>
                </c:pt>
                <c:pt idx="114">
                  <c:v>1.01</c:v>
                </c:pt>
                <c:pt idx="115">
                  <c:v>1.01</c:v>
                </c:pt>
                <c:pt idx="116">
                  <c:v>1.01</c:v>
                </c:pt>
                <c:pt idx="117">
                  <c:v>1.01</c:v>
                </c:pt>
                <c:pt idx="118">
                  <c:v>1.01</c:v>
                </c:pt>
                <c:pt idx="119">
                  <c:v>1.01</c:v>
                </c:pt>
                <c:pt idx="120">
                  <c:v>1.01</c:v>
                </c:pt>
                <c:pt idx="121">
                  <c:v>1.01</c:v>
                </c:pt>
                <c:pt idx="122">
                  <c:v>1.01</c:v>
                </c:pt>
                <c:pt idx="123">
                  <c:v>1.01</c:v>
                </c:pt>
                <c:pt idx="124">
                  <c:v>1.01</c:v>
                </c:pt>
                <c:pt idx="125">
                  <c:v>1.01</c:v>
                </c:pt>
                <c:pt idx="126">
                  <c:v>1.01</c:v>
                </c:pt>
                <c:pt idx="127">
                  <c:v>1.01</c:v>
                </c:pt>
                <c:pt idx="128">
                  <c:v>1.01</c:v>
                </c:pt>
                <c:pt idx="129">
                  <c:v>1.01</c:v>
                </c:pt>
                <c:pt idx="130">
                  <c:v>1.01</c:v>
                </c:pt>
                <c:pt idx="131">
                  <c:v>1.01</c:v>
                </c:pt>
                <c:pt idx="132">
                  <c:v>1.01</c:v>
                </c:pt>
                <c:pt idx="133">
                  <c:v>1.01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29-4845-9789-A3B4288CB6E9}"/>
            </c:ext>
          </c:extLst>
        </c:ser>
        <c:ser>
          <c:idx val="1"/>
          <c:order val="1"/>
          <c:tx>
            <c:v>R0 Visible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P50_Rapido!$Y$14:$Y$200</c:f>
              <c:numCache>
                <c:formatCode>#,##0.0</c:formatCode>
                <c:ptCount val="1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0.37</c:v>
                </c:pt>
                <c:pt idx="9">
                  <c:v>0.37</c:v>
                </c:pt>
                <c:pt idx="10">
                  <c:v>0.78</c:v>
                </c:pt>
                <c:pt idx="11">
                  <c:v>0.78</c:v>
                </c:pt>
                <c:pt idx="12">
                  <c:v>0.81</c:v>
                </c:pt>
                <c:pt idx="13">
                  <c:v>0.7</c:v>
                </c:pt>
                <c:pt idx="14">
                  <c:v>0.94</c:v>
                </c:pt>
                <c:pt idx="15">
                  <c:v>1.23</c:v>
                </c:pt>
                <c:pt idx="16">
                  <c:v>1.42</c:v>
                </c:pt>
                <c:pt idx="17">
                  <c:v>1.32</c:v>
                </c:pt>
                <c:pt idx="18">
                  <c:v>1.91</c:v>
                </c:pt>
                <c:pt idx="19">
                  <c:v>2.08</c:v>
                </c:pt>
                <c:pt idx="20">
                  <c:v>2.54</c:v>
                </c:pt>
                <c:pt idx="21">
                  <c:v>2.42</c:v>
                </c:pt>
                <c:pt idx="22">
                  <c:v>2.33</c:v>
                </c:pt>
                <c:pt idx="23">
                  <c:v>2.14</c:v>
                </c:pt>
                <c:pt idx="24">
                  <c:v>1.96</c:v>
                </c:pt>
                <c:pt idx="25">
                  <c:v>2.14</c:v>
                </c:pt>
                <c:pt idx="26">
                  <c:v>2.23</c:v>
                </c:pt>
                <c:pt idx="27">
                  <c:v>2.17</c:v>
                </c:pt>
                <c:pt idx="28">
                  <c:v>2.16</c:v>
                </c:pt>
                <c:pt idx="29">
                  <c:v>2.17</c:v>
                </c:pt>
                <c:pt idx="30">
                  <c:v>2.1800000000000002</c:v>
                </c:pt>
                <c:pt idx="31">
                  <c:v>2.0099999999999998</c:v>
                </c:pt>
                <c:pt idx="32">
                  <c:v>1.94</c:v>
                </c:pt>
                <c:pt idx="33">
                  <c:v>1.91</c:v>
                </c:pt>
                <c:pt idx="34">
                  <c:v>2</c:v>
                </c:pt>
                <c:pt idx="35">
                  <c:v>1.95</c:v>
                </c:pt>
                <c:pt idx="36">
                  <c:v>1.9</c:v>
                </c:pt>
                <c:pt idx="37">
                  <c:v>1.85</c:v>
                </c:pt>
                <c:pt idx="38">
                  <c:v>1.84</c:v>
                </c:pt>
                <c:pt idx="39">
                  <c:v>1.79</c:v>
                </c:pt>
                <c:pt idx="40">
                  <c:v>1.76</c:v>
                </c:pt>
                <c:pt idx="41">
                  <c:v>1.72</c:v>
                </c:pt>
                <c:pt idx="42">
                  <c:v>1.7</c:v>
                </c:pt>
                <c:pt idx="43">
                  <c:v>1.65</c:v>
                </c:pt>
                <c:pt idx="44">
                  <c:v>1.64</c:v>
                </c:pt>
                <c:pt idx="45">
                  <c:v>1.6</c:v>
                </c:pt>
                <c:pt idx="46">
                  <c:v>1.57</c:v>
                </c:pt>
                <c:pt idx="47">
                  <c:v>1.54</c:v>
                </c:pt>
                <c:pt idx="48">
                  <c:v>1.5</c:v>
                </c:pt>
                <c:pt idx="49">
                  <c:v>1.47</c:v>
                </c:pt>
                <c:pt idx="50">
                  <c:v>1.44</c:v>
                </c:pt>
                <c:pt idx="51">
                  <c:v>1.4</c:v>
                </c:pt>
                <c:pt idx="52">
                  <c:v>1.37</c:v>
                </c:pt>
                <c:pt idx="53">
                  <c:v>1.35</c:v>
                </c:pt>
                <c:pt idx="54">
                  <c:v>1.31</c:v>
                </c:pt>
                <c:pt idx="55">
                  <c:v>1.28</c:v>
                </c:pt>
                <c:pt idx="56">
                  <c:v>1.25</c:v>
                </c:pt>
                <c:pt idx="57">
                  <c:v>1.22</c:v>
                </c:pt>
                <c:pt idx="58">
                  <c:v>1.18</c:v>
                </c:pt>
                <c:pt idx="59">
                  <c:v>1.1499999999999999</c:v>
                </c:pt>
                <c:pt idx="60">
                  <c:v>1.1200000000000001</c:v>
                </c:pt>
                <c:pt idx="61">
                  <c:v>1.0900000000000001</c:v>
                </c:pt>
                <c:pt idx="62">
                  <c:v>1.06</c:v>
                </c:pt>
                <c:pt idx="63">
                  <c:v>1.03</c:v>
                </c:pt>
                <c:pt idx="64">
                  <c:v>1</c:v>
                </c:pt>
                <c:pt idx="65">
                  <c:v>0.97</c:v>
                </c:pt>
                <c:pt idx="66">
                  <c:v>0.95</c:v>
                </c:pt>
                <c:pt idx="67">
                  <c:v>0.92</c:v>
                </c:pt>
                <c:pt idx="68">
                  <c:v>0.9</c:v>
                </c:pt>
                <c:pt idx="69">
                  <c:v>0.87</c:v>
                </c:pt>
                <c:pt idx="70">
                  <c:v>0.85</c:v>
                </c:pt>
                <c:pt idx="71">
                  <c:v>0.83</c:v>
                </c:pt>
                <c:pt idx="72">
                  <c:v>0.82</c:v>
                </c:pt>
                <c:pt idx="73">
                  <c:v>0.8</c:v>
                </c:pt>
                <c:pt idx="74">
                  <c:v>0.79</c:v>
                </c:pt>
                <c:pt idx="75">
                  <c:v>0.77</c:v>
                </c:pt>
                <c:pt idx="76">
                  <c:v>0.76</c:v>
                </c:pt>
                <c:pt idx="77">
                  <c:v>0.75</c:v>
                </c:pt>
                <c:pt idx="78">
                  <c:v>0.74</c:v>
                </c:pt>
                <c:pt idx="79">
                  <c:v>0.73</c:v>
                </c:pt>
                <c:pt idx="80">
                  <c:v>0.72</c:v>
                </c:pt>
                <c:pt idx="81">
                  <c:v>0.72</c:v>
                </c:pt>
                <c:pt idx="82">
                  <c:v>0.71</c:v>
                </c:pt>
                <c:pt idx="83">
                  <c:v>0.7</c:v>
                </c:pt>
                <c:pt idx="84">
                  <c:v>0.7</c:v>
                </c:pt>
                <c:pt idx="85">
                  <c:v>0.69</c:v>
                </c:pt>
                <c:pt idx="86">
                  <c:v>0.69</c:v>
                </c:pt>
                <c:pt idx="87">
                  <c:v>0.68</c:v>
                </c:pt>
                <c:pt idx="88">
                  <c:v>0.68</c:v>
                </c:pt>
                <c:pt idx="89">
                  <c:v>0.68</c:v>
                </c:pt>
                <c:pt idx="90">
                  <c:v>0.67</c:v>
                </c:pt>
                <c:pt idx="91">
                  <c:v>0.67</c:v>
                </c:pt>
                <c:pt idx="92">
                  <c:v>0.67</c:v>
                </c:pt>
                <c:pt idx="93">
                  <c:v>0.67</c:v>
                </c:pt>
                <c:pt idx="94">
                  <c:v>0.66</c:v>
                </c:pt>
                <c:pt idx="95">
                  <c:v>0.66</c:v>
                </c:pt>
                <c:pt idx="96">
                  <c:v>0.66</c:v>
                </c:pt>
                <c:pt idx="97">
                  <c:v>0.66</c:v>
                </c:pt>
                <c:pt idx="98">
                  <c:v>0.66</c:v>
                </c:pt>
                <c:pt idx="99">
                  <c:v>0.65</c:v>
                </c:pt>
                <c:pt idx="100">
                  <c:v>0.65</c:v>
                </c:pt>
                <c:pt idx="101">
                  <c:v>0.65</c:v>
                </c:pt>
                <c:pt idx="102">
                  <c:v>0.65</c:v>
                </c:pt>
                <c:pt idx="103">
                  <c:v>0.65</c:v>
                </c:pt>
                <c:pt idx="104">
                  <c:v>0.65</c:v>
                </c:pt>
                <c:pt idx="105">
                  <c:v>0.65</c:v>
                </c:pt>
                <c:pt idx="106">
                  <c:v>0.65</c:v>
                </c:pt>
                <c:pt idx="107">
                  <c:v>0.65</c:v>
                </c:pt>
                <c:pt idx="108">
                  <c:v>0.65</c:v>
                </c:pt>
                <c:pt idx="109">
                  <c:v>0.65</c:v>
                </c:pt>
                <c:pt idx="110">
                  <c:v>0.65</c:v>
                </c:pt>
                <c:pt idx="111">
                  <c:v>0.64</c:v>
                </c:pt>
                <c:pt idx="112">
                  <c:v>0.64</c:v>
                </c:pt>
                <c:pt idx="113">
                  <c:v>0.64</c:v>
                </c:pt>
                <c:pt idx="114">
                  <c:v>0.64</c:v>
                </c:pt>
                <c:pt idx="115">
                  <c:v>0.64</c:v>
                </c:pt>
                <c:pt idx="116">
                  <c:v>0.64</c:v>
                </c:pt>
                <c:pt idx="117">
                  <c:v>0.64</c:v>
                </c:pt>
                <c:pt idx="118">
                  <c:v>0.64</c:v>
                </c:pt>
                <c:pt idx="119">
                  <c:v>0.64</c:v>
                </c:pt>
                <c:pt idx="120">
                  <c:v>0.64</c:v>
                </c:pt>
                <c:pt idx="121">
                  <c:v>0.64</c:v>
                </c:pt>
                <c:pt idx="122">
                  <c:v>0.64</c:v>
                </c:pt>
                <c:pt idx="123">
                  <c:v>0.64</c:v>
                </c:pt>
                <c:pt idx="124">
                  <c:v>0.64</c:v>
                </c:pt>
                <c:pt idx="125">
                  <c:v>0.64</c:v>
                </c:pt>
                <c:pt idx="126">
                  <c:v>0.64</c:v>
                </c:pt>
                <c:pt idx="127">
                  <c:v>0.64</c:v>
                </c:pt>
                <c:pt idx="128">
                  <c:v>0.64</c:v>
                </c:pt>
                <c:pt idx="129">
                  <c:v>0.64</c:v>
                </c:pt>
                <c:pt idx="130">
                  <c:v>0.64</c:v>
                </c:pt>
                <c:pt idx="131">
                  <c:v>0.64</c:v>
                </c:pt>
                <c:pt idx="132">
                  <c:v>0.64</c:v>
                </c:pt>
                <c:pt idx="133">
                  <c:v>0.64</c:v>
                </c:pt>
                <c:pt idx="134">
                  <c:v>0.64</c:v>
                </c:pt>
                <c:pt idx="135">
                  <c:v>0.64</c:v>
                </c:pt>
                <c:pt idx="136">
                  <c:v>0.64</c:v>
                </c:pt>
                <c:pt idx="137">
                  <c:v>0.64</c:v>
                </c:pt>
                <c:pt idx="138">
                  <c:v>0.64</c:v>
                </c:pt>
                <c:pt idx="139">
                  <c:v>0.64</c:v>
                </c:pt>
                <c:pt idx="140">
                  <c:v>0.64</c:v>
                </c:pt>
                <c:pt idx="141">
                  <c:v>0.64</c:v>
                </c:pt>
                <c:pt idx="142">
                  <c:v>0.64</c:v>
                </c:pt>
                <c:pt idx="143">
                  <c:v>0.64</c:v>
                </c:pt>
                <c:pt idx="144">
                  <c:v>0.64</c:v>
                </c:pt>
                <c:pt idx="145">
                  <c:v>0.64</c:v>
                </c:pt>
                <c:pt idx="146">
                  <c:v>0.64</c:v>
                </c:pt>
                <c:pt idx="147">
                  <c:v>0.64</c:v>
                </c:pt>
                <c:pt idx="148">
                  <c:v>0.64</c:v>
                </c:pt>
                <c:pt idx="149">
                  <c:v>0.64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29-4845-9789-A3B4288CB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868787570908478"/>
          <c:y val="4.1666666666666664E-2"/>
          <c:w val="0.80281411396156133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P50_Rapido!$BJ$14:$BJ$42</c:f>
              <c:numCache>
                <c:formatCode>General</c:formatCode>
                <c:ptCount val="29"/>
                <c:pt idx="0">
                  <c:v>11</c:v>
                </c:pt>
                <c:pt idx="1">
                  <c:v>12</c:v>
                </c:pt>
                <c:pt idx="2">
                  <c:v>13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22</c:v>
                </c:pt>
                <c:pt idx="12">
                  <c:v>23</c:v>
                </c:pt>
                <c:pt idx="13">
                  <c:v>24</c:v>
                </c:pt>
                <c:pt idx="14">
                  <c:v>25</c:v>
                </c:pt>
                <c:pt idx="15">
                  <c:v>26</c:v>
                </c:pt>
                <c:pt idx="16">
                  <c:v>27</c:v>
                </c:pt>
                <c:pt idx="17">
                  <c:v>28</c:v>
                </c:pt>
                <c:pt idx="18">
                  <c:v>29</c:v>
                </c:pt>
                <c:pt idx="19">
                  <c:v>30</c:v>
                </c:pt>
                <c:pt idx="20">
                  <c:v>31</c:v>
                </c:pt>
                <c:pt idx="21">
                  <c:v>32</c:v>
                </c:pt>
                <c:pt idx="22">
                  <c:v>33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39</c:v>
                </c:pt>
              </c:numCache>
            </c:numRef>
          </c:xVal>
          <c:yVal>
            <c:numRef>
              <c:f>P50_Rapido!$BL$14:$BL$42</c:f>
              <c:numCache>
                <c:formatCode>#,##0</c:formatCode>
                <c:ptCount val="29"/>
                <c:pt idx="0">
                  <c:v>36.70330156167531</c:v>
                </c:pt>
                <c:pt idx="1">
                  <c:v>36.70330156167531</c:v>
                </c:pt>
                <c:pt idx="2">
                  <c:v>36.70330156167531</c:v>
                </c:pt>
                <c:pt idx="3">
                  <c:v>256.92311093172719</c:v>
                </c:pt>
                <c:pt idx="4">
                  <c:v>477.14292030177904</c:v>
                </c:pt>
                <c:pt idx="5">
                  <c:v>623.95612654848026</c:v>
                </c:pt>
                <c:pt idx="6">
                  <c:v>1247.9122530969605</c:v>
                </c:pt>
                <c:pt idx="7">
                  <c:v>1651.6485702753889</c:v>
                </c:pt>
                <c:pt idx="8">
                  <c:v>2128.7914905771681</c:v>
                </c:pt>
                <c:pt idx="9">
                  <c:v>2899.5608233723497</c:v>
                </c:pt>
                <c:pt idx="10">
                  <c:v>3853.8466639759076</c:v>
                </c:pt>
                <c:pt idx="11">
                  <c:v>4808.1325045794656</c:v>
                </c:pt>
                <c:pt idx="12">
                  <c:v>5909.2315514297252</c:v>
                </c:pt>
                <c:pt idx="13">
                  <c:v>7120.4405029650106</c:v>
                </c:pt>
                <c:pt idx="14">
                  <c:v>8882.1989779254254</c:v>
                </c:pt>
                <c:pt idx="15">
                  <c:v>10754.067357570866</c:v>
                </c:pt>
                <c:pt idx="16">
                  <c:v>13213.188562203111</c:v>
                </c:pt>
                <c:pt idx="17">
                  <c:v>16222.859290260487</c:v>
                </c:pt>
                <c:pt idx="18">
                  <c:v>19709.672938619642</c:v>
                </c:pt>
                <c:pt idx="19">
                  <c:v>23930.552618212303</c:v>
                </c:pt>
                <c:pt idx="20">
                  <c:v>28665.278519668416</c:v>
                </c:pt>
                <c:pt idx="21">
                  <c:v>34280.88365860474</c:v>
                </c:pt>
                <c:pt idx="22">
                  <c:v>40373.631717842843</c:v>
                </c:pt>
                <c:pt idx="23">
                  <c:v>47237.149109876125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2D-4841-B11A-AF0609646958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EvolOf!$M$3:$M$36</c:f>
              <c:numCache>
                <c:formatCode>#,##0</c:formatCode>
                <c:ptCount val="3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990</c:v>
                </c:pt>
                <c:pt idx="18">
                  <c:v>1564</c:v>
                </c:pt>
                <c:pt idx="19">
                  <c:v>2084</c:v>
                </c:pt>
                <c:pt idx="20">
                  <c:v>2871</c:v>
                </c:pt>
                <c:pt idx="21">
                  <c:v>4163</c:v>
                </c:pt>
                <c:pt idx="22">
                  <c:v>5893</c:v>
                </c:pt>
                <c:pt idx="23">
                  <c:v>7725</c:v>
                </c:pt>
                <c:pt idx="24">
                  <c:v>9263</c:v>
                </c:pt>
                <c:pt idx="25">
                  <c:v>11198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28914</c:v>
                </c:pt>
                <c:pt idx="31">
                  <c:v>32911</c:v>
                </c:pt>
                <c:pt idx="32">
                  <c:v>39673</c:v>
                </c:pt>
                <c:pt idx="33">
                  <c:v>47610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2D-4841-B11A-AF0609646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35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"/>
          <c:order val="1"/>
          <c:tx>
            <c:v>Enfermos modelo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P50_Rapido!$BU$14:$BU$103</c:f>
              <c:numCache>
                <c:formatCode>#,##0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36.70330156167531</c:v>
                </c:pt>
                <c:pt idx="12">
                  <c:v>36.70330156167531</c:v>
                </c:pt>
                <c:pt idx="13">
                  <c:v>256.92311093172719</c:v>
                </c:pt>
                <c:pt idx="14">
                  <c:v>477.14292030177904</c:v>
                </c:pt>
                <c:pt idx="15">
                  <c:v>623.95612654848026</c:v>
                </c:pt>
                <c:pt idx="16">
                  <c:v>1211.2089515352852</c:v>
                </c:pt>
                <c:pt idx="17">
                  <c:v>1614.9452687137136</c:v>
                </c:pt>
                <c:pt idx="18">
                  <c:v>2055.3848874538176</c:v>
                </c:pt>
                <c:pt idx="19">
                  <c:v>2789.4509186873238</c:v>
                </c:pt>
                <c:pt idx="20">
                  <c:v>3707.0334577292065</c:v>
                </c:pt>
                <c:pt idx="21">
                  <c:v>4587.9126952094139</c:v>
                </c:pt>
                <c:pt idx="22">
                  <c:v>5615.6051389363229</c:v>
                </c:pt>
                <c:pt idx="23">
                  <c:v>6716.7041857865825</c:v>
                </c:pt>
                <c:pt idx="24">
                  <c:v>8368.3527560619714</c:v>
                </c:pt>
                <c:pt idx="25">
                  <c:v>10093.407929460711</c:v>
                </c:pt>
                <c:pt idx="26">
                  <c:v>12332.309324722904</c:v>
                </c:pt>
                <c:pt idx="27">
                  <c:v>15048.353640286878</c:v>
                </c:pt>
                <c:pt idx="28">
                  <c:v>18241.540876152631</c:v>
                </c:pt>
                <c:pt idx="29">
                  <c:v>22058.684238566861</c:v>
                </c:pt>
                <c:pt idx="30">
                  <c:v>26316.267219721198</c:v>
                </c:pt>
                <c:pt idx="31">
                  <c:v>31344.619533670717</c:v>
                </c:pt>
                <c:pt idx="32">
                  <c:v>36813.41146636034</c:v>
                </c:pt>
                <c:pt idx="33">
                  <c:v>42832.752922475091</c:v>
                </c:pt>
                <c:pt idx="34">
                  <c:v>49659.567012946696</c:v>
                </c:pt>
                <c:pt idx="35">
                  <c:v>57257.15043621348</c:v>
                </c:pt>
                <c:pt idx="36">
                  <c:v>65185.06357353535</c:v>
                </c:pt>
                <c:pt idx="37">
                  <c:v>73993.855948337427</c:v>
                </c:pt>
                <c:pt idx="38">
                  <c:v>83353.197846564624</c:v>
                </c:pt>
                <c:pt idx="39">
                  <c:v>93813.638791642094</c:v>
                </c:pt>
                <c:pt idx="40">
                  <c:v>104824.62926014468</c:v>
                </c:pt>
                <c:pt idx="41">
                  <c:v>116422.87255363409</c:v>
                </c:pt>
                <c:pt idx="42">
                  <c:v>128718.47857679533</c:v>
                </c:pt>
                <c:pt idx="43">
                  <c:v>141234.30440932661</c:v>
                </c:pt>
                <c:pt idx="44">
                  <c:v>153896.94344810458</c:v>
                </c:pt>
                <c:pt idx="45">
                  <c:v>166119.14286814246</c:v>
                </c:pt>
                <c:pt idx="46">
                  <c:v>178341.34228818034</c:v>
                </c:pt>
                <c:pt idx="47">
                  <c:v>189389.03605824462</c:v>
                </c:pt>
                <c:pt idx="48">
                  <c:v>199225.52087677357</c:v>
                </c:pt>
                <c:pt idx="49">
                  <c:v>208071.01655313733</c:v>
                </c:pt>
                <c:pt idx="50">
                  <c:v>215485.08346859575</c:v>
                </c:pt>
                <c:pt idx="51">
                  <c:v>220770.35889347698</c:v>
                </c:pt>
                <c:pt idx="52">
                  <c:v>224367.28244652116</c:v>
                </c:pt>
                <c:pt idx="53">
                  <c:v>226679.5904449067</c:v>
                </c:pt>
                <c:pt idx="54">
                  <c:v>227266.84326989355</c:v>
                </c:pt>
                <c:pt idx="55">
                  <c:v>225725.30460430315</c:v>
                </c:pt>
                <c:pt idx="56">
                  <c:v>223376.29330435593</c:v>
                </c:pt>
                <c:pt idx="57">
                  <c:v>219926.18295755843</c:v>
                </c:pt>
                <c:pt idx="58">
                  <c:v>215301.56696078734</c:v>
                </c:pt>
                <c:pt idx="59">
                  <c:v>209796.07172653609</c:v>
                </c:pt>
                <c:pt idx="60">
                  <c:v>202859.1477313794</c:v>
                </c:pt>
                <c:pt idx="61">
                  <c:v>195261.56430811266</c:v>
                </c:pt>
                <c:pt idx="62">
                  <c:v>187296.94786922913</c:v>
                </c:pt>
                <c:pt idx="63">
                  <c:v>178378.04558974202</c:v>
                </c:pt>
                <c:pt idx="64">
                  <c:v>169275.6268024465</c:v>
                </c:pt>
                <c:pt idx="65">
                  <c:v>160320.02122139779</c:v>
                </c:pt>
                <c:pt idx="66">
                  <c:v>151254.30573566398</c:v>
                </c:pt>
                <c:pt idx="67">
                  <c:v>141858.2605358751</c:v>
                </c:pt>
                <c:pt idx="68">
                  <c:v>132976.06155794964</c:v>
                </c:pt>
                <c:pt idx="69">
                  <c:v>124350.78569095599</c:v>
                </c:pt>
                <c:pt idx="70">
                  <c:v>116422.87255363411</c:v>
                </c:pt>
                <c:pt idx="71">
                  <c:v>108384.84951162717</c:v>
                </c:pt>
                <c:pt idx="72">
                  <c:v>100934.0792946071</c:v>
                </c:pt>
                <c:pt idx="73">
                  <c:v>94033.858601012151</c:v>
                </c:pt>
                <c:pt idx="74">
                  <c:v>87684.187430842314</c:v>
                </c:pt>
                <c:pt idx="75">
                  <c:v>81664.845974727592</c:v>
                </c:pt>
                <c:pt idx="76">
                  <c:v>76085.944137352926</c:v>
                </c:pt>
                <c:pt idx="77">
                  <c:v>70763.965410909965</c:v>
                </c:pt>
                <c:pt idx="78">
                  <c:v>65735.613096960471</c:v>
                </c:pt>
                <c:pt idx="79">
                  <c:v>60854.073989257682</c:v>
                </c:pt>
                <c:pt idx="80">
                  <c:v>56376.271198733302</c:v>
                </c:pt>
                <c:pt idx="81">
                  <c:v>52118.688217578921</c:v>
                </c:pt>
                <c:pt idx="82">
                  <c:v>48228.138252041361</c:v>
                </c:pt>
                <c:pt idx="83">
                  <c:v>44410.994889627153</c:v>
                </c:pt>
                <c:pt idx="84">
                  <c:v>40924.181241268001</c:v>
                </c:pt>
                <c:pt idx="85">
                  <c:v>37767.697306963906</c:v>
                </c:pt>
                <c:pt idx="86">
                  <c:v>34831.433182029868</c:v>
                </c:pt>
                <c:pt idx="87">
                  <c:v>32005.278961780888</c:v>
                </c:pt>
                <c:pt idx="88">
                  <c:v>29362.641249340202</c:v>
                </c:pt>
                <c:pt idx="89">
                  <c:v>26976.926647831337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49-4631-9F8B-00BE2B41567F}"/>
            </c:ext>
          </c:extLst>
        </c:ser>
        <c:ser>
          <c:idx val="1"/>
          <c:order val="2"/>
          <c:tx>
            <c:v>Casos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P50_Rapido!$BR$14:$BR$103</c:f>
              <c:numCache>
                <c:formatCode>#,##0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36.70330156167531</c:v>
                </c:pt>
                <c:pt idx="12">
                  <c:v>36.70330156167531</c:v>
                </c:pt>
                <c:pt idx="13">
                  <c:v>256.92311093172719</c:v>
                </c:pt>
                <c:pt idx="14">
                  <c:v>477.14292030177904</c:v>
                </c:pt>
                <c:pt idx="15">
                  <c:v>623.95612654848026</c:v>
                </c:pt>
                <c:pt idx="16">
                  <c:v>1247.9122530969605</c:v>
                </c:pt>
                <c:pt idx="17">
                  <c:v>1651.6485702753889</c:v>
                </c:pt>
                <c:pt idx="18">
                  <c:v>2128.7914905771681</c:v>
                </c:pt>
                <c:pt idx="19">
                  <c:v>2899.5608233723497</c:v>
                </c:pt>
                <c:pt idx="20">
                  <c:v>3853.8466639759076</c:v>
                </c:pt>
                <c:pt idx="21">
                  <c:v>4808.1325045794656</c:v>
                </c:pt>
                <c:pt idx="22">
                  <c:v>5909.2315514297252</c:v>
                </c:pt>
                <c:pt idx="23">
                  <c:v>7120.4405029650106</c:v>
                </c:pt>
                <c:pt idx="24">
                  <c:v>8882.1989779254254</c:v>
                </c:pt>
                <c:pt idx="25">
                  <c:v>10754.067357570866</c:v>
                </c:pt>
                <c:pt idx="26">
                  <c:v>13213.188562203111</c:v>
                </c:pt>
                <c:pt idx="27">
                  <c:v>16222.859290260487</c:v>
                </c:pt>
                <c:pt idx="28">
                  <c:v>19709.672938619642</c:v>
                </c:pt>
                <c:pt idx="29">
                  <c:v>23930.552618212303</c:v>
                </c:pt>
                <c:pt idx="30">
                  <c:v>28665.278519668416</c:v>
                </c:pt>
                <c:pt idx="31">
                  <c:v>34280.88365860474</c:v>
                </c:pt>
                <c:pt idx="32">
                  <c:v>40373.631717842843</c:v>
                </c:pt>
                <c:pt idx="33">
                  <c:v>47237.149109876125</c:v>
                </c:pt>
                <c:pt idx="34">
                  <c:v>55128.358945636319</c:v>
                </c:pt>
                <c:pt idx="35">
                  <c:v>63973.854622000064</c:v>
                </c:pt>
                <c:pt idx="36">
                  <c:v>73406.603123350622</c:v>
                </c:pt>
                <c:pt idx="37">
                  <c:v>83977.153973113105</c:v>
                </c:pt>
                <c:pt idx="38">
                  <c:v>95318.474155670774</c:v>
                </c:pt>
                <c:pt idx="39">
                  <c:v>108127.92640069546</c:v>
                </c:pt>
                <c:pt idx="40">
                  <c:v>121818.25788320035</c:v>
                </c:pt>
                <c:pt idx="41">
                  <c:v>136462.87520630882</c:v>
                </c:pt>
                <c:pt idx="42">
                  <c:v>152135.18497314418</c:v>
                </c:pt>
                <c:pt idx="43">
                  <c:v>168578.26407277471</c:v>
                </c:pt>
                <c:pt idx="44">
                  <c:v>185535.1893942687</c:v>
                </c:pt>
                <c:pt idx="45">
                  <c:v>202675.63122357105</c:v>
                </c:pt>
                <c:pt idx="46">
                  <c:v>220366.62257629857</c:v>
                </c:pt>
                <c:pt idx="47">
                  <c:v>237396.95450091592</c:v>
                </c:pt>
                <c:pt idx="48">
                  <c:v>254060.25340991651</c:v>
                </c:pt>
                <c:pt idx="49">
                  <c:v>270136.2994939303</c:v>
                </c:pt>
                <c:pt idx="50">
                  <c:v>285588.3894513956</c:v>
                </c:pt>
                <c:pt idx="51">
                  <c:v>299865.97375888727</c:v>
                </c:pt>
                <c:pt idx="52">
                  <c:v>313042.4590195287</c:v>
                </c:pt>
                <c:pt idx="53">
                  <c:v>325227.95513800491</c:v>
                </c:pt>
                <c:pt idx="54">
                  <c:v>336532.57201900095</c:v>
                </c:pt>
                <c:pt idx="55">
                  <c:v>346846.1997578317</c:v>
                </c:pt>
                <c:pt idx="56">
                  <c:v>356572.57467167563</c:v>
                </c:pt>
                <c:pt idx="57">
                  <c:v>365674.99345897109</c:v>
                </c:pt>
                <c:pt idx="58">
                  <c:v>374300.26932596479</c:v>
                </c:pt>
                <c:pt idx="59">
                  <c:v>382264.88576484838</c:v>
                </c:pt>
                <c:pt idx="60">
                  <c:v>389678.95268030674</c:v>
                </c:pt>
                <c:pt idx="61">
                  <c:v>396652.5799770251</c:v>
                </c:pt>
                <c:pt idx="62">
                  <c:v>403405.98746437335</c:v>
                </c:pt>
                <c:pt idx="63">
                  <c:v>409388.62561892642</c:v>
                </c:pt>
                <c:pt idx="64">
                  <c:v>415187.74726567109</c:v>
                </c:pt>
                <c:pt idx="65">
                  <c:v>420729.94580148411</c:v>
                </c:pt>
                <c:pt idx="66">
                  <c:v>425831.70471855695</c:v>
                </c:pt>
                <c:pt idx="67">
                  <c:v>430493.02401688974</c:v>
                </c:pt>
                <c:pt idx="68">
                  <c:v>434824.01360116742</c:v>
                </c:pt>
                <c:pt idx="69">
                  <c:v>438898.08007451339</c:v>
                </c:pt>
                <c:pt idx="70">
                  <c:v>442788.63004005095</c:v>
                </c:pt>
                <c:pt idx="71">
                  <c:v>446312.14698997175</c:v>
                </c:pt>
                <c:pt idx="72">
                  <c:v>449468.63092427584</c:v>
                </c:pt>
                <c:pt idx="73">
                  <c:v>452515.00495389488</c:v>
                </c:pt>
                <c:pt idx="74">
                  <c:v>455231.04926945886</c:v>
                </c:pt>
                <c:pt idx="75">
                  <c:v>457690.17047409114</c:v>
                </c:pt>
                <c:pt idx="76">
                  <c:v>459929.0718693533</c:v>
                </c:pt>
                <c:pt idx="77">
                  <c:v>461984.45675680711</c:v>
                </c:pt>
                <c:pt idx="78">
                  <c:v>463782.91853332921</c:v>
                </c:pt>
                <c:pt idx="79">
                  <c:v>465434.56710360461</c:v>
                </c:pt>
                <c:pt idx="80">
                  <c:v>466939.40246763331</c:v>
                </c:pt>
                <c:pt idx="81">
                  <c:v>468260.72132385359</c:v>
                </c:pt>
                <c:pt idx="82">
                  <c:v>469508.63357695058</c:v>
                </c:pt>
                <c:pt idx="83">
                  <c:v>470719.84252848587</c:v>
                </c:pt>
                <c:pt idx="84">
                  <c:v>471784.23827377445</c:v>
                </c:pt>
                <c:pt idx="85">
                  <c:v>472775.22741593968</c:v>
                </c:pt>
                <c:pt idx="86">
                  <c:v>473729.51325654326</c:v>
                </c:pt>
                <c:pt idx="87">
                  <c:v>474647.09579558513</c:v>
                </c:pt>
                <c:pt idx="88">
                  <c:v>475454.56842994195</c:v>
                </c:pt>
                <c:pt idx="89">
                  <c:v>476188.63446117548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49-4631-9F8B-00BE2B41567F}"/>
            </c:ext>
          </c:extLst>
        </c:ser>
        <c:ser>
          <c:idx val="4"/>
          <c:order val="3"/>
          <c:tx>
            <c:v>Enfermos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EvolOf!$S$3:$S$36</c:f>
              <c:numCache>
                <c:formatCode>#,##0</c:formatCode>
                <c:ptCount val="3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937</c:v>
                </c:pt>
                <c:pt idx="18">
                  <c:v>1389</c:v>
                </c:pt>
                <c:pt idx="19">
                  <c:v>1848</c:v>
                </c:pt>
                <c:pt idx="20">
                  <c:v>2584</c:v>
                </c:pt>
                <c:pt idx="21">
                  <c:v>3840</c:v>
                </c:pt>
                <c:pt idx="22">
                  <c:v>5208</c:v>
                </c:pt>
                <c:pt idx="23">
                  <c:v>6877</c:v>
                </c:pt>
                <c:pt idx="24">
                  <c:v>8374</c:v>
                </c:pt>
                <c:pt idx="25">
                  <c:v>9616</c:v>
                </c:pt>
                <c:pt idx="26">
                  <c:v>11966</c:v>
                </c:pt>
                <c:pt idx="27">
                  <c:v>15172</c:v>
                </c:pt>
                <c:pt idx="28">
                  <c:v>17445</c:v>
                </c:pt>
                <c:pt idx="29">
                  <c:v>21469</c:v>
                </c:pt>
                <c:pt idx="30">
                  <c:v>24570</c:v>
                </c:pt>
                <c:pt idx="31">
                  <c:v>27635</c:v>
                </c:pt>
                <c:pt idx="32">
                  <c:v>33269</c:v>
                </c:pt>
                <c:pt idx="33">
                  <c:v>39253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849-4631-9F8B-00BE2B41567F}"/>
            </c:ext>
          </c:extLst>
        </c:ser>
        <c:ser>
          <c:idx val="0"/>
          <c:order val="4"/>
          <c:tx>
            <c:v>Casos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P50_Rapido!$BM$14:$BM$47</c:f>
              <c:numCache>
                <c:formatCode>#,##0</c:formatCode>
                <c:ptCount val="3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990</c:v>
                </c:pt>
                <c:pt idx="18">
                  <c:v>1564</c:v>
                </c:pt>
                <c:pt idx="19">
                  <c:v>2084</c:v>
                </c:pt>
                <c:pt idx="20">
                  <c:v>2871</c:v>
                </c:pt>
                <c:pt idx="21">
                  <c:v>4163</c:v>
                </c:pt>
                <c:pt idx="22">
                  <c:v>5893</c:v>
                </c:pt>
                <c:pt idx="23">
                  <c:v>7725</c:v>
                </c:pt>
                <c:pt idx="24">
                  <c:v>9263</c:v>
                </c:pt>
                <c:pt idx="25">
                  <c:v>11198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28914</c:v>
                </c:pt>
                <c:pt idx="31">
                  <c:v>32911</c:v>
                </c:pt>
                <c:pt idx="32">
                  <c:v>39673</c:v>
                </c:pt>
                <c:pt idx="33">
                  <c:v>47610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849-4631-9F8B-00BE2B415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0"/>
                <c:tx>
                  <c:v>Infectados modelo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P50_Rapido!$BS$14:$BS$103</c15:sqref>
                        </c15:formulaRef>
                      </c:ext>
                    </c:extLst>
                    <c:numCache>
                      <c:formatCode>#,##0</c:formatCode>
                      <c:ptCount val="90"/>
                      <c:pt idx="0">
                        <c:v>36.70330156167531</c:v>
                      </c:pt>
                      <c:pt idx="1">
                        <c:v>36.70330156167531</c:v>
                      </c:pt>
                      <c:pt idx="2">
                        <c:v>36.70330156167531</c:v>
                      </c:pt>
                      <c:pt idx="3">
                        <c:v>256.92311093172719</c:v>
                      </c:pt>
                      <c:pt idx="4">
                        <c:v>477.14292030177904</c:v>
                      </c:pt>
                      <c:pt idx="5">
                        <c:v>623.95612654848026</c:v>
                      </c:pt>
                      <c:pt idx="6">
                        <c:v>1247.9122530969605</c:v>
                      </c:pt>
                      <c:pt idx="7">
                        <c:v>1651.6485702753889</c:v>
                      </c:pt>
                      <c:pt idx="8">
                        <c:v>2128.7914905771681</c:v>
                      </c:pt>
                      <c:pt idx="9">
                        <c:v>2899.5608233723497</c:v>
                      </c:pt>
                      <c:pt idx="10">
                        <c:v>3853.8466639759076</c:v>
                      </c:pt>
                      <c:pt idx="11">
                        <c:v>4808.1325045794656</c:v>
                      </c:pt>
                      <c:pt idx="12">
                        <c:v>5909.2315514297252</c:v>
                      </c:pt>
                      <c:pt idx="13">
                        <c:v>7120.4405029650106</c:v>
                      </c:pt>
                      <c:pt idx="14">
                        <c:v>8882.1989779254254</c:v>
                      </c:pt>
                      <c:pt idx="15">
                        <c:v>10754.067357570866</c:v>
                      </c:pt>
                      <c:pt idx="16">
                        <c:v>13176.485260641437</c:v>
                      </c:pt>
                      <c:pt idx="17">
                        <c:v>16186.155988698813</c:v>
                      </c:pt>
                      <c:pt idx="18">
                        <c:v>19636.26633549629</c:v>
                      </c:pt>
                      <c:pt idx="19">
                        <c:v>23820.442713527278</c:v>
                      </c:pt>
                      <c:pt idx="20">
                        <c:v>28518.465313421715</c:v>
                      </c:pt>
                      <c:pt idx="21">
                        <c:v>34060.66384923469</c:v>
                      </c:pt>
                      <c:pt idx="22">
                        <c:v>40080.005305349441</c:v>
                      </c:pt>
                      <c:pt idx="23">
                        <c:v>46833.412792697694</c:v>
                      </c:pt>
                      <c:pt idx="24">
                        <c:v>54614.512723772859</c:v>
                      </c:pt>
                      <c:pt idx="25">
                        <c:v>63313.195193889907</c:v>
                      </c:pt>
                      <c:pt idx="26">
                        <c:v>72525.723885870408</c:v>
                      </c:pt>
                      <c:pt idx="27">
                        <c:v>82802.648323139496</c:v>
                      </c:pt>
                      <c:pt idx="28">
                        <c:v>93850.34209320377</c:v>
                      </c:pt>
                      <c:pt idx="29">
                        <c:v>106256.05802105002</c:v>
                      </c:pt>
                      <c:pt idx="30">
                        <c:v>119469.24658325313</c:v>
                      </c:pt>
                      <c:pt idx="31">
                        <c:v>133526.61108137478</c:v>
                      </c:pt>
                      <c:pt idx="32">
                        <c:v>148574.96472166164</c:v>
                      </c:pt>
                      <c:pt idx="33">
                        <c:v>164173.86788537365</c:v>
                      </c:pt>
                      <c:pt idx="34">
                        <c:v>180066.39746157906</c:v>
                      </c:pt>
                      <c:pt idx="35">
                        <c:v>195958.92703778448</c:v>
                      </c:pt>
                      <c:pt idx="36">
                        <c:v>212145.08302648331</c:v>
                      </c:pt>
                      <c:pt idx="37">
                        <c:v>227413.65647614023</c:v>
                      </c:pt>
                      <c:pt idx="38">
                        <c:v>242094.97710081036</c:v>
                      </c:pt>
                      <c:pt idx="39">
                        <c:v>255822.01188487691</c:v>
                      </c:pt>
                      <c:pt idx="40">
                        <c:v>268594.7608283399</c:v>
                      </c:pt>
                      <c:pt idx="41">
                        <c:v>279825.97110621259</c:v>
                      </c:pt>
                      <c:pt idx="42">
                        <c:v>289625.75262317987</c:v>
                      </c:pt>
                      <c:pt idx="43">
                        <c:v>297883.99547455681</c:v>
                      </c:pt>
                      <c:pt idx="44">
                        <c:v>304894.32607283682</c:v>
                      </c:pt>
                      <c:pt idx="45">
                        <c:v>310289.71140240307</c:v>
                      </c:pt>
                      <c:pt idx="46">
                        <c:v>314547.2943835574</c:v>
                      </c:pt>
                      <c:pt idx="47">
                        <c:v>317667.07501629979</c:v>
                      </c:pt>
                      <c:pt idx="48">
                        <c:v>319465.53679282189</c:v>
                      </c:pt>
                      <c:pt idx="49">
                        <c:v>320199.60282405542</c:v>
                      </c:pt>
                      <c:pt idx="50">
                        <c:v>319575.64669750695</c:v>
                      </c:pt>
                      <c:pt idx="51">
                        <c:v>317556.96511161479</c:v>
                      </c:pt>
                      <c:pt idx="52">
                        <c:v>314730.81089136581</c:v>
                      </c:pt>
                      <c:pt idx="53">
                        <c:v>310840.26092582819</c:v>
                      </c:pt>
                      <c:pt idx="54">
                        <c:v>305922.01851656369</c:v>
                      </c:pt>
                      <c:pt idx="55">
                        <c:v>299609.05064795556</c:v>
                      </c:pt>
                      <c:pt idx="56">
                        <c:v>292635.42335123726</c:v>
                      </c:pt>
                      <c:pt idx="57">
                        <c:v>284744.21351547708</c:v>
                      </c:pt>
                      <c:pt idx="58">
                        <c:v>275825.31123598997</c:v>
                      </c:pt>
                      <c:pt idx="59">
                        <c:v>266429.26603620109</c:v>
                      </c:pt>
                      <c:pt idx="60">
                        <c:v>255968.82509112361</c:v>
                      </c:pt>
                      <c:pt idx="61">
                        <c:v>244921.13132105934</c:v>
                      </c:pt>
                      <c:pt idx="62">
                        <c:v>233359.59132913162</c:v>
                      </c:pt>
                      <c:pt idx="63">
                        <c:v>221504.4249247105</c:v>
                      </c:pt>
                      <c:pt idx="64">
                        <c:v>209318.9288062343</c:v>
                      </c:pt>
                      <c:pt idx="65">
                        <c:v>197280.24589400479</c:v>
                      </c:pt>
                      <c:pt idx="66">
                        <c:v>185351.67288646032</c:v>
                      </c:pt>
                      <c:pt idx="67">
                        <c:v>173349.6932757925</c:v>
                      </c:pt>
                      <c:pt idx="68">
                        <c:v>161934.96649011146</c:v>
                      </c:pt>
                      <c:pt idx="69">
                        <c:v>150887.27272004721</c:v>
                      </c:pt>
                      <c:pt idx="70">
                        <c:v>140573.64498121644</c:v>
                      </c:pt>
                      <c:pt idx="71">
                        <c:v>130333.42384550902</c:v>
                      </c:pt>
                      <c:pt idx="72">
                        <c:v>120974.08194728183</c:v>
                      </c:pt>
                      <c:pt idx="73">
                        <c:v>112238.69617560309</c:v>
                      </c:pt>
                      <c:pt idx="74">
                        <c:v>104237.37643515789</c:v>
                      </c:pt>
                      <c:pt idx="75">
                        <c:v>96749.902916576117</c:v>
                      </c:pt>
                      <c:pt idx="76">
                        <c:v>89886.385524542842</c:v>
                      </c:pt>
                      <c:pt idx="77">
                        <c:v>83426.604449687977</c:v>
                      </c:pt>
                      <c:pt idx="78">
                        <c:v>77407.262993573226</c:v>
                      </c:pt>
                      <c:pt idx="79">
                        <c:v>71608.141346828532</c:v>
                      </c:pt>
                      <c:pt idx="80">
                        <c:v>66322.86592194729</c:v>
                      </c:pt>
                      <c:pt idx="81">
                        <c:v>61404.623512682796</c:v>
                      </c:pt>
                      <c:pt idx="82">
                        <c:v>56926.820722158409</c:v>
                      </c:pt>
                      <c:pt idx="83">
                        <c:v>52485.721233195691</c:v>
                      </c:pt>
                      <c:pt idx="84">
                        <c:v>48448.358061411411</c:v>
                      </c:pt>
                      <c:pt idx="85">
                        <c:v>44851.434508367231</c:v>
                      </c:pt>
                      <c:pt idx="86">
                        <c:v>41438.027463131424</c:v>
                      </c:pt>
                      <c:pt idx="87">
                        <c:v>38098.02702101897</c:v>
                      </c:pt>
                      <c:pt idx="88">
                        <c:v>35088.356292961595</c:v>
                      </c:pt>
                      <c:pt idx="89">
                        <c:v>32409.015278959298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9849-4631-9F8B-00BE2B41567F}"/>
                  </c:ext>
                </c:extLst>
              </c15:ser>
            </c15:filteredScatterSeries>
          </c:ext>
        </c:extLst>
      </c:scatterChart>
      <c:valAx>
        <c:axId val="497491128"/>
        <c:scaling>
          <c:orientation val="minMax"/>
          <c:max val="9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Proximidad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P50_Rapido!$N$14:$N$193</c:f>
              <c:numCache>
                <c:formatCode>#,##0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6</c:v>
                </c:pt>
                <c:pt idx="8">
                  <c:v>9</c:v>
                </c:pt>
                <c:pt idx="9">
                  <c:v>13</c:v>
                </c:pt>
                <c:pt idx="10">
                  <c:v>20</c:v>
                </c:pt>
                <c:pt idx="11">
                  <c:v>28</c:v>
                </c:pt>
                <c:pt idx="12">
                  <c:v>39</c:v>
                </c:pt>
                <c:pt idx="13">
                  <c:v>55</c:v>
                </c:pt>
                <c:pt idx="14">
                  <c:v>74</c:v>
                </c:pt>
                <c:pt idx="15">
                  <c:v>99</c:v>
                </c:pt>
                <c:pt idx="16">
                  <c:v>125</c:v>
                </c:pt>
                <c:pt idx="17">
                  <c:v>155</c:v>
                </c:pt>
                <c:pt idx="18">
                  <c:v>188</c:v>
                </c:pt>
                <c:pt idx="19">
                  <c:v>228</c:v>
                </c:pt>
                <c:pt idx="20">
                  <c:v>276</c:v>
                </c:pt>
                <c:pt idx="21">
                  <c:v>330</c:v>
                </c:pt>
                <c:pt idx="22">
                  <c:v>395</c:v>
                </c:pt>
                <c:pt idx="23">
                  <c:v>471</c:v>
                </c:pt>
                <c:pt idx="24">
                  <c:v>562</c:v>
                </c:pt>
                <c:pt idx="25">
                  <c:v>673</c:v>
                </c:pt>
                <c:pt idx="26">
                  <c:v>798</c:v>
                </c:pt>
                <c:pt idx="27">
                  <c:v>943</c:v>
                </c:pt>
                <c:pt idx="28">
                  <c:v>1107</c:v>
                </c:pt>
                <c:pt idx="29">
                  <c:v>1301</c:v>
                </c:pt>
                <c:pt idx="30">
                  <c:v>1518</c:v>
                </c:pt>
                <c:pt idx="31">
                  <c:v>1757</c:v>
                </c:pt>
                <c:pt idx="32">
                  <c:v>2023</c:v>
                </c:pt>
                <c:pt idx="33">
                  <c:v>2314</c:v>
                </c:pt>
                <c:pt idx="34">
                  <c:v>2632</c:v>
                </c:pt>
                <c:pt idx="35">
                  <c:v>2973</c:v>
                </c:pt>
                <c:pt idx="36">
                  <c:v>3335</c:v>
                </c:pt>
                <c:pt idx="37">
                  <c:v>3718</c:v>
                </c:pt>
                <c:pt idx="38">
                  <c:v>4124</c:v>
                </c:pt>
                <c:pt idx="39">
                  <c:v>4537</c:v>
                </c:pt>
                <c:pt idx="40">
                  <c:v>4971</c:v>
                </c:pt>
                <c:pt idx="41">
                  <c:v>5402</c:v>
                </c:pt>
                <c:pt idx="42">
                  <c:v>5823</c:v>
                </c:pt>
                <c:pt idx="43">
                  <c:v>6242</c:v>
                </c:pt>
                <c:pt idx="44">
                  <c:v>6654</c:v>
                </c:pt>
                <c:pt idx="45">
                  <c:v>7050</c:v>
                </c:pt>
                <c:pt idx="46">
                  <c:v>7438</c:v>
                </c:pt>
                <c:pt idx="47">
                  <c:v>7817</c:v>
                </c:pt>
                <c:pt idx="48">
                  <c:v>8178</c:v>
                </c:pt>
                <c:pt idx="49">
                  <c:v>8524</c:v>
                </c:pt>
                <c:pt idx="50">
                  <c:v>8852</c:v>
                </c:pt>
                <c:pt idx="51">
                  <c:v>9163</c:v>
                </c:pt>
                <c:pt idx="52">
                  <c:v>9467</c:v>
                </c:pt>
                <c:pt idx="53">
                  <c:v>9749</c:v>
                </c:pt>
                <c:pt idx="54">
                  <c:v>10016</c:v>
                </c:pt>
                <c:pt idx="55">
                  <c:v>10274</c:v>
                </c:pt>
                <c:pt idx="56">
                  <c:v>10514</c:v>
                </c:pt>
                <c:pt idx="57">
                  <c:v>10740</c:v>
                </c:pt>
                <c:pt idx="58">
                  <c:v>10950</c:v>
                </c:pt>
                <c:pt idx="59">
                  <c:v>11151</c:v>
                </c:pt>
                <c:pt idx="60">
                  <c:v>11339</c:v>
                </c:pt>
                <c:pt idx="61">
                  <c:v>11510</c:v>
                </c:pt>
                <c:pt idx="62">
                  <c:v>11667</c:v>
                </c:pt>
                <c:pt idx="63">
                  <c:v>11819</c:v>
                </c:pt>
                <c:pt idx="64">
                  <c:v>11956</c:v>
                </c:pt>
                <c:pt idx="65">
                  <c:v>12080</c:v>
                </c:pt>
                <c:pt idx="66">
                  <c:v>12194</c:v>
                </c:pt>
                <c:pt idx="67">
                  <c:v>12299</c:v>
                </c:pt>
                <c:pt idx="68">
                  <c:v>12394</c:v>
                </c:pt>
                <c:pt idx="69">
                  <c:v>12480</c:v>
                </c:pt>
                <c:pt idx="70">
                  <c:v>12558</c:v>
                </c:pt>
                <c:pt idx="71">
                  <c:v>12628</c:v>
                </c:pt>
                <c:pt idx="72">
                  <c:v>12692</c:v>
                </c:pt>
                <c:pt idx="73">
                  <c:v>12755</c:v>
                </c:pt>
                <c:pt idx="74">
                  <c:v>12810</c:v>
                </c:pt>
                <c:pt idx="75">
                  <c:v>12861</c:v>
                </c:pt>
                <c:pt idx="76">
                  <c:v>12909</c:v>
                </c:pt>
                <c:pt idx="77">
                  <c:v>12955</c:v>
                </c:pt>
                <c:pt idx="78">
                  <c:v>12998</c:v>
                </c:pt>
                <c:pt idx="79">
                  <c:v>13037</c:v>
                </c:pt>
                <c:pt idx="80">
                  <c:v>13074</c:v>
                </c:pt>
                <c:pt idx="81">
                  <c:v>13110</c:v>
                </c:pt>
                <c:pt idx="82">
                  <c:v>13145</c:v>
                </c:pt>
                <c:pt idx="83">
                  <c:v>13173</c:v>
                </c:pt>
                <c:pt idx="84">
                  <c:v>13203</c:v>
                </c:pt>
                <c:pt idx="85">
                  <c:v>13231</c:v>
                </c:pt>
                <c:pt idx="86">
                  <c:v>13257</c:v>
                </c:pt>
                <c:pt idx="87">
                  <c:v>13279</c:v>
                </c:pt>
                <c:pt idx="88">
                  <c:v>13299</c:v>
                </c:pt>
                <c:pt idx="89">
                  <c:v>13322</c:v>
                </c:pt>
                <c:pt idx="90">
                  <c:v>13340</c:v>
                </c:pt>
                <c:pt idx="91">
                  <c:v>13356</c:v>
                </c:pt>
                <c:pt idx="92">
                  <c:v>13372</c:v>
                </c:pt>
                <c:pt idx="93">
                  <c:v>13389</c:v>
                </c:pt>
                <c:pt idx="94">
                  <c:v>13404</c:v>
                </c:pt>
                <c:pt idx="95">
                  <c:v>13418</c:v>
                </c:pt>
                <c:pt idx="96">
                  <c:v>13431</c:v>
                </c:pt>
                <c:pt idx="97">
                  <c:v>13445</c:v>
                </c:pt>
                <c:pt idx="98">
                  <c:v>13456</c:v>
                </c:pt>
                <c:pt idx="99">
                  <c:v>13467</c:v>
                </c:pt>
                <c:pt idx="100">
                  <c:v>13477</c:v>
                </c:pt>
                <c:pt idx="101">
                  <c:v>13486</c:v>
                </c:pt>
                <c:pt idx="102">
                  <c:v>13497</c:v>
                </c:pt>
                <c:pt idx="103">
                  <c:v>13505</c:v>
                </c:pt>
                <c:pt idx="104">
                  <c:v>13513</c:v>
                </c:pt>
                <c:pt idx="105">
                  <c:v>13521</c:v>
                </c:pt>
                <c:pt idx="106">
                  <c:v>13528</c:v>
                </c:pt>
                <c:pt idx="107">
                  <c:v>13534</c:v>
                </c:pt>
                <c:pt idx="108">
                  <c:v>13541</c:v>
                </c:pt>
                <c:pt idx="109">
                  <c:v>13549</c:v>
                </c:pt>
                <c:pt idx="110">
                  <c:v>13556</c:v>
                </c:pt>
                <c:pt idx="111">
                  <c:v>13561</c:v>
                </c:pt>
                <c:pt idx="112">
                  <c:v>13567</c:v>
                </c:pt>
                <c:pt idx="113">
                  <c:v>13573</c:v>
                </c:pt>
                <c:pt idx="114">
                  <c:v>13579</c:v>
                </c:pt>
                <c:pt idx="115">
                  <c:v>13585</c:v>
                </c:pt>
                <c:pt idx="116">
                  <c:v>13590</c:v>
                </c:pt>
                <c:pt idx="117">
                  <c:v>13596</c:v>
                </c:pt>
                <c:pt idx="118">
                  <c:v>13600</c:v>
                </c:pt>
                <c:pt idx="119">
                  <c:v>13605</c:v>
                </c:pt>
                <c:pt idx="120">
                  <c:v>13609</c:v>
                </c:pt>
                <c:pt idx="121">
                  <c:v>13614</c:v>
                </c:pt>
                <c:pt idx="122">
                  <c:v>13618</c:v>
                </c:pt>
                <c:pt idx="123">
                  <c:v>13623</c:v>
                </c:pt>
                <c:pt idx="124">
                  <c:v>13627</c:v>
                </c:pt>
                <c:pt idx="125">
                  <c:v>13631</c:v>
                </c:pt>
                <c:pt idx="126">
                  <c:v>13635</c:v>
                </c:pt>
                <c:pt idx="127">
                  <c:v>13639</c:v>
                </c:pt>
                <c:pt idx="128">
                  <c:v>13642</c:v>
                </c:pt>
                <c:pt idx="129">
                  <c:v>13646</c:v>
                </c:pt>
                <c:pt idx="130">
                  <c:v>13649</c:v>
                </c:pt>
                <c:pt idx="131">
                  <c:v>13654</c:v>
                </c:pt>
                <c:pt idx="132">
                  <c:v>13657</c:v>
                </c:pt>
                <c:pt idx="133">
                  <c:v>13660</c:v>
                </c:pt>
                <c:pt idx="134">
                  <c:v>13664</c:v>
                </c:pt>
                <c:pt idx="135">
                  <c:v>13667</c:v>
                </c:pt>
                <c:pt idx="136">
                  <c:v>13670</c:v>
                </c:pt>
                <c:pt idx="137">
                  <c:v>13673</c:v>
                </c:pt>
                <c:pt idx="138">
                  <c:v>13676</c:v>
                </c:pt>
                <c:pt idx="139">
                  <c:v>13679</c:v>
                </c:pt>
                <c:pt idx="140">
                  <c:v>13683</c:v>
                </c:pt>
                <c:pt idx="141">
                  <c:v>13685</c:v>
                </c:pt>
                <c:pt idx="142">
                  <c:v>13688</c:v>
                </c:pt>
                <c:pt idx="143">
                  <c:v>13691</c:v>
                </c:pt>
                <c:pt idx="144">
                  <c:v>13694</c:v>
                </c:pt>
                <c:pt idx="145">
                  <c:v>13697</c:v>
                </c:pt>
                <c:pt idx="146">
                  <c:v>13700</c:v>
                </c:pt>
                <c:pt idx="147">
                  <c:v>13703</c:v>
                </c:pt>
                <c:pt idx="148">
                  <c:v>13706</c:v>
                </c:pt>
                <c:pt idx="149">
                  <c:v>13708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B5-48CF-B9B1-88BCE55B4BC7}"/>
            </c:ext>
          </c:extLst>
        </c:ser>
        <c:ser>
          <c:idx val="1"/>
          <c:order val="1"/>
          <c:tx>
            <c:v>Clusters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P50_Rapido!$O$14:$O$193</c:f>
              <c:numCache>
                <c:formatCode>#,##0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</c:v>
                </c:pt>
                <c:pt idx="4">
                  <c:v>18</c:v>
                </c:pt>
                <c:pt idx="5">
                  <c:v>25</c:v>
                </c:pt>
                <c:pt idx="6">
                  <c:v>51</c:v>
                </c:pt>
                <c:pt idx="7">
                  <c:v>79</c:v>
                </c:pt>
                <c:pt idx="8">
                  <c:v>109</c:v>
                </c:pt>
                <c:pt idx="9">
                  <c:v>155</c:v>
                </c:pt>
                <c:pt idx="10">
                  <c:v>210</c:v>
                </c:pt>
                <c:pt idx="11">
                  <c:v>263</c:v>
                </c:pt>
                <c:pt idx="12">
                  <c:v>311</c:v>
                </c:pt>
                <c:pt idx="13">
                  <c:v>354</c:v>
                </c:pt>
                <c:pt idx="14">
                  <c:v>408</c:v>
                </c:pt>
                <c:pt idx="15">
                  <c:v>463</c:v>
                </c:pt>
                <c:pt idx="16">
                  <c:v>541</c:v>
                </c:pt>
                <c:pt idx="17">
                  <c:v>645</c:v>
                </c:pt>
                <c:pt idx="18">
                  <c:v>777</c:v>
                </c:pt>
                <c:pt idx="19">
                  <c:v>937</c:v>
                </c:pt>
                <c:pt idx="20">
                  <c:v>1132</c:v>
                </c:pt>
                <c:pt idx="21">
                  <c:v>1377</c:v>
                </c:pt>
                <c:pt idx="22">
                  <c:v>1658</c:v>
                </c:pt>
                <c:pt idx="23">
                  <c:v>1980</c:v>
                </c:pt>
                <c:pt idx="24">
                  <c:v>2362</c:v>
                </c:pt>
                <c:pt idx="25">
                  <c:v>2776</c:v>
                </c:pt>
                <c:pt idx="26">
                  <c:v>3230</c:v>
                </c:pt>
                <c:pt idx="27">
                  <c:v>3734</c:v>
                </c:pt>
                <c:pt idx="28">
                  <c:v>4278</c:v>
                </c:pt>
                <c:pt idx="29">
                  <c:v>4875</c:v>
                </c:pt>
                <c:pt idx="30">
                  <c:v>5522</c:v>
                </c:pt>
                <c:pt idx="31">
                  <c:v>6223</c:v>
                </c:pt>
                <c:pt idx="32">
                  <c:v>6957</c:v>
                </c:pt>
                <c:pt idx="33">
                  <c:v>7710</c:v>
                </c:pt>
                <c:pt idx="34">
                  <c:v>8473</c:v>
                </c:pt>
                <c:pt idx="35">
                  <c:v>9213</c:v>
                </c:pt>
                <c:pt idx="36">
                  <c:v>9936</c:v>
                </c:pt>
                <c:pt idx="37">
                  <c:v>10587</c:v>
                </c:pt>
                <c:pt idx="38">
                  <c:v>11161</c:v>
                </c:pt>
                <c:pt idx="39">
                  <c:v>11647</c:v>
                </c:pt>
                <c:pt idx="40">
                  <c:v>12053</c:v>
                </c:pt>
                <c:pt idx="41">
                  <c:v>12365</c:v>
                </c:pt>
                <c:pt idx="42">
                  <c:v>12597</c:v>
                </c:pt>
                <c:pt idx="43">
                  <c:v>12769</c:v>
                </c:pt>
                <c:pt idx="44">
                  <c:v>12887</c:v>
                </c:pt>
                <c:pt idx="45">
                  <c:v>12963</c:v>
                </c:pt>
                <c:pt idx="46">
                  <c:v>13009</c:v>
                </c:pt>
                <c:pt idx="47">
                  <c:v>13034</c:v>
                </c:pt>
                <c:pt idx="48">
                  <c:v>13048</c:v>
                </c:pt>
                <c:pt idx="49">
                  <c:v>13056</c:v>
                </c:pt>
                <c:pt idx="50">
                  <c:v>13061</c:v>
                </c:pt>
                <c:pt idx="51">
                  <c:v>13064</c:v>
                </c:pt>
                <c:pt idx="52">
                  <c:v>13067</c:v>
                </c:pt>
                <c:pt idx="53">
                  <c:v>13070</c:v>
                </c:pt>
                <c:pt idx="54">
                  <c:v>13072</c:v>
                </c:pt>
                <c:pt idx="55">
                  <c:v>13075</c:v>
                </c:pt>
                <c:pt idx="56">
                  <c:v>13078</c:v>
                </c:pt>
                <c:pt idx="57">
                  <c:v>13081</c:v>
                </c:pt>
                <c:pt idx="58">
                  <c:v>13085</c:v>
                </c:pt>
                <c:pt idx="59">
                  <c:v>13089</c:v>
                </c:pt>
                <c:pt idx="60">
                  <c:v>13093</c:v>
                </c:pt>
                <c:pt idx="61">
                  <c:v>13096</c:v>
                </c:pt>
                <c:pt idx="62">
                  <c:v>13101</c:v>
                </c:pt>
                <c:pt idx="63">
                  <c:v>13105</c:v>
                </c:pt>
                <c:pt idx="64">
                  <c:v>13108</c:v>
                </c:pt>
                <c:pt idx="65">
                  <c:v>13112</c:v>
                </c:pt>
                <c:pt idx="66">
                  <c:v>13117</c:v>
                </c:pt>
                <c:pt idx="67">
                  <c:v>13122</c:v>
                </c:pt>
                <c:pt idx="68">
                  <c:v>13127</c:v>
                </c:pt>
                <c:pt idx="69">
                  <c:v>13132</c:v>
                </c:pt>
                <c:pt idx="70">
                  <c:v>13137</c:v>
                </c:pt>
                <c:pt idx="71">
                  <c:v>13142</c:v>
                </c:pt>
                <c:pt idx="72">
                  <c:v>13148</c:v>
                </c:pt>
                <c:pt idx="73">
                  <c:v>13153</c:v>
                </c:pt>
                <c:pt idx="74">
                  <c:v>13158</c:v>
                </c:pt>
                <c:pt idx="75">
                  <c:v>13163</c:v>
                </c:pt>
                <c:pt idx="76">
                  <c:v>13168</c:v>
                </c:pt>
                <c:pt idx="77">
                  <c:v>13174</c:v>
                </c:pt>
                <c:pt idx="78">
                  <c:v>13178</c:v>
                </c:pt>
                <c:pt idx="79">
                  <c:v>13184</c:v>
                </c:pt>
                <c:pt idx="80">
                  <c:v>13190</c:v>
                </c:pt>
                <c:pt idx="81">
                  <c:v>13196</c:v>
                </c:pt>
                <c:pt idx="82">
                  <c:v>13202</c:v>
                </c:pt>
                <c:pt idx="83">
                  <c:v>13208</c:v>
                </c:pt>
                <c:pt idx="84">
                  <c:v>13213</c:v>
                </c:pt>
                <c:pt idx="85">
                  <c:v>13219</c:v>
                </c:pt>
                <c:pt idx="86">
                  <c:v>13225</c:v>
                </c:pt>
                <c:pt idx="87">
                  <c:v>13231</c:v>
                </c:pt>
                <c:pt idx="88">
                  <c:v>13236</c:v>
                </c:pt>
                <c:pt idx="89">
                  <c:v>13241</c:v>
                </c:pt>
                <c:pt idx="90">
                  <c:v>13246</c:v>
                </c:pt>
                <c:pt idx="91">
                  <c:v>13253</c:v>
                </c:pt>
                <c:pt idx="92">
                  <c:v>13258</c:v>
                </c:pt>
                <c:pt idx="93">
                  <c:v>13264</c:v>
                </c:pt>
                <c:pt idx="94">
                  <c:v>13270</c:v>
                </c:pt>
                <c:pt idx="95">
                  <c:v>13277</c:v>
                </c:pt>
                <c:pt idx="96">
                  <c:v>13282</c:v>
                </c:pt>
                <c:pt idx="97">
                  <c:v>13288</c:v>
                </c:pt>
                <c:pt idx="98">
                  <c:v>13293</c:v>
                </c:pt>
                <c:pt idx="99">
                  <c:v>13299</c:v>
                </c:pt>
                <c:pt idx="100">
                  <c:v>13305</c:v>
                </c:pt>
                <c:pt idx="101">
                  <c:v>13311</c:v>
                </c:pt>
                <c:pt idx="102">
                  <c:v>13316</c:v>
                </c:pt>
                <c:pt idx="103">
                  <c:v>13321</c:v>
                </c:pt>
                <c:pt idx="104">
                  <c:v>13326</c:v>
                </c:pt>
                <c:pt idx="105">
                  <c:v>13332</c:v>
                </c:pt>
                <c:pt idx="106">
                  <c:v>13338</c:v>
                </c:pt>
                <c:pt idx="107">
                  <c:v>13343</c:v>
                </c:pt>
                <c:pt idx="108">
                  <c:v>13349</c:v>
                </c:pt>
                <c:pt idx="109">
                  <c:v>13355</c:v>
                </c:pt>
                <c:pt idx="110">
                  <c:v>13360</c:v>
                </c:pt>
                <c:pt idx="111">
                  <c:v>13365</c:v>
                </c:pt>
                <c:pt idx="112">
                  <c:v>13370</c:v>
                </c:pt>
                <c:pt idx="113">
                  <c:v>13376</c:v>
                </c:pt>
                <c:pt idx="114">
                  <c:v>13381</c:v>
                </c:pt>
                <c:pt idx="115">
                  <c:v>13386</c:v>
                </c:pt>
                <c:pt idx="116">
                  <c:v>13390</c:v>
                </c:pt>
                <c:pt idx="117">
                  <c:v>13395</c:v>
                </c:pt>
                <c:pt idx="118">
                  <c:v>13400</c:v>
                </c:pt>
                <c:pt idx="119">
                  <c:v>13404</c:v>
                </c:pt>
                <c:pt idx="120">
                  <c:v>13409</c:v>
                </c:pt>
                <c:pt idx="121">
                  <c:v>13414</c:v>
                </c:pt>
                <c:pt idx="122">
                  <c:v>13418</c:v>
                </c:pt>
                <c:pt idx="123">
                  <c:v>13422</c:v>
                </c:pt>
                <c:pt idx="124">
                  <c:v>13427</c:v>
                </c:pt>
                <c:pt idx="125">
                  <c:v>13431</c:v>
                </c:pt>
                <c:pt idx="126">
                  <c:v>13436</c:v>
                </c:pt>
                <c:pt idx="127">
                  <c:v>13439</c:v>
                </c:pt>
                <c:pt idx="128">
                  <c:v>13444</c:v>
                </c:pt>
                <c:pt idx="129">
                  <c:v>13447</c:v>
                </c:pt>
                <c:pt idx="130">
                  <c:v>13451</c:v>
                </c:pt>
                <c:pt idx="131">
                  <c:v>13456</c:v>
                </c:pt>
                <c:pt idx="132">
                  <c:v>13461</c:v>
                </c:pt>
                <c:pt idx="133">
                  <c:v>13465</c:v>
                </c:pt>
                <c:pt idx="134">
                  <c:v>13468</c:v>
                </c:pt>
                <c:pt idx="135">
                  <c:v>13473</c:v>
                </c:pt>
                <c:pt idx="136">
                  <c:v>13476</c:v>
                </c:pt>
                <c:pt idx="137">
                  <c:v>13480</c:v>
                </c:pt>
                <c:pt idx="138">
                  <c:v>13484</c:v>
                </c:pt>
                <c:pt idx="139">
                  <c:v>13487</c:v>
                </c:pt>
                <c:pt idx="140">
                  <c:v>13490</c:v>
                </c:pt>
                <c:pt idx="141">
                  <c:v>13493</c:v>
                </c:pt>
                <c:pt idx="142">
                  <c:v>13496</c:v>
                </c:pt>
                <c:pt idx="143">
                  <c:v>13499</c:v>
                </c:pt>
                <c:pt idx="144">
                  <c:v>13502</c:v>
                </c:pt>
                <c:pt idx="145">
                  <c:v>13504</c:v>
                </c:pt>
                <c:pt idx="146">
                  <c:v>13507</c:v>
                </c:pt>
                <c:pt idx="147">
                  <c:v>13510</c:v>
                </c:pt>
                <c:pt idx="148">
                  <c:v>13514</c:v>
                </c:pt>
                <c:pt idx="149">
                  <c:v>13517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B5-48CF-B9B1-88BCE55B4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367616"/>
        <c:axId val="448366304"/>
      </c:scatterChart>
      <c:valAx>
        <c:axId val="448367616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8366304"/>
        <c:crosses val="autoZero"/>
        <c:crossBetween val="midCat"/>
      </c:valAx>
      <c:valAx>
        <c:axId val="44836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8367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Curados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P50_Rapido!$BV$14:$BV$93</c:f>
              <c:numCache>
                <c:formatCode>#,##0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36.70330156167531</c:v>
                </c:pt>
                <c:pt idx="17">
                  <c:v>36.70330156167531</c:v>
                </c:pt>
                <c:pt idx="18">
                  <c:v>73.406603123350621</c:v>
                </c:pt>
                <c:pt idx="19">
                  <c:v>110.10990468502592</c:v>
                </c:pt>
                <c:pt idx="20">
                  <c:v>146.81320624670124</c:v>
                </c:pt>
                <c:pt idx="21">
                  <c:v>220.21980937005185</c:v>
                </c:pt>
                <c:pt idx="22">
                  <c:v>293.62641249340248</c:v>
                </c:pt>
                <c:pt idx="23">
                  <c:v>403.73631717842841</c:v>
                </c:pt>
                <c:pt idx="24">
                  <c:v>513.84622186345439</c:v>
                </c:pt>
                <c:pt idx="25">
                  <c:v>660.65942811015555</c:v>
                </c:pt>
                <c:pt idx="26">
                  <c:v>880.87923748020739</c:v>
                </c:pt>
                <c:pt idx="27">
                  <c:v>1137.8023484119346</c:v>
                </c:pt>
                <c:pt idx="28">
                  <c:v>1394.7254593436619</c:v>
                </c:pt>
                <c:pt idx="29">
                  <c:v>1798.4617765220903</c:v>
                </c:pt>
                <c:pt idx="30">
                  <c:v>2238.901395262194</c:v>
                </c:pt>
                <c:pt idx="31">
                  <c:v>2789.4509186873238</c:v>
                </c:pt>
                <c:pt idx="32">
                  <c:v>3376.7037436741284</c:v>
                </c:pt>
                <c:pt idx="33">
                  <c:v>4184.1763780309857</c:v>
                </c:pt>
                <c:pt idx="34">
                  <c:v>5175.1655201962185</c:v>
                </c:pt>
                <c:pt idx="35">
                  <c:v>6349.6711701698287</c:v>
                </c:pt>
                <c:pt idx="36">
                  <c:v>7744.3966295134906</c:v>
                </c:pt>
                <c:pt idx="37">
                  <c:v>9432.7485013505557</c:v>
                </c:pt>
                <c:pt idx="38">
                  <c:v>11267.91357943432</c:v>
                </c:pt>
                <c:pt idx="39">
                  <c:v>13506.814974696514</c:v>
                </c:pt>
                <c:pt idx="40">
                  <c:v>16002.639480890435</c:v>
                </c:pt>
                <c:pt idx="41">
                  <c:v>18865.497002701111</c:v>
                </c:pt>
                <c:pt idx="42">
                  <c:v>22021.980937005188</c:v>
                </c:pt>
                <c:pt idx="43">
                  <c:v>25729.014394734393</c:v>
                </c:pt>
                <c:pt idx="44">
                  <c:v>29766.377566518677</c:v>
                </c:pt>
                <c:pt idx="45">
                  <c:v>34390.993563289769</c:v>
                </c:pt>
                <c:pt idx="46">
                  <c:v>39529.455781924313</c:v>
                </c:pt>
                <c:pt idx="47">
                  <c:v>45145.060920860633</c:v>
                </c:pt>
                <c:pt idx="48">
                  <c:v>51531.435392592139</c:v>
                </c:pt>
                <c:pt idx="49">
                  <c:v>58321.546181502068</c:v>
                </c:pt>
                <c:pt idx="50">
                  <c:v>65845.723001645514</c:v>
                </c:pt>
                <c:pt idx="51">
                  <c:v>74250.77905926916</c:v>
                </c:pt>
                <c:pt idx="52">
                  <c:v>83206.384640317934</c:v>
                </c:pt>
                <c:pt idx="53">
                  <c:v>92418.913332298427</c:v>
                </c:pt>
                <c:pt idx="54">
                  <c:v>102402.21135707412</c:v>
                </c:pt>
                <c:pt idx="55">
                  <c:v>113523.31173026173</c:v>
                </c:pt>
                <c:pt idx="56">
                  <c:v>124791.22530969605</c:v>
                </c:pt>
                <c:pt idx="57">
                  <c:v>136462.87520630882</c:v>
                </c:pt>
                <c:pt idx="58">
                  <c:v>148795.1845310317</c:v>
                </c:pt>
                <c:pt idx="59">
                  <c:v>161311.01036356299</c:v>
                </c:pt>
                <c:pt idx="60">
                  <c:v>174597.60552888946</c:v>
                </c:pt>
                <c:pt idx="61">
                  <c:v>188141.12380514765</c:v>
                </c:pt>
                <c:pt idx="62">
                  <c:v>201794.75198609085</c:v>
                </c:pt>
                <c:pt idx="63">
                  <c:v>215558.4900717191</c:v>
                </c:pt>
                <c:pt idx="64">
                  <c:v>229285.52485578565</c:v>
                </c:pt>
                <c:pt idx="65">
                  <c:v>242645.52662423547</c:v>
                </c:pt>
                <c:pt idx="66">
                  <c:v>255675.1986786302</c:v>
                </c:pt>
                <c:pt idx="67">
                  <c:v>268558.05752677826</c:v>
                </c:pt>
                <c:pt idx="68">
                  <c:v>280596.74043900776</c:v>
                </c:pt>
                <c:pt idx="69">
                  <c:v>292048.17052625044</c:v>
                </c:pt>
                <c:pt idx="70">
                  <c:v>302802.2378838213</c:v>
                </c:pt>
                <c:pt idx="71">
                  <c:v>313299.38213046046</c:v>
                </c:pt>
                <c:pt idx="72">
                  <c:v>322842.24053649604</c:v>
                </c:pt>
                <c:pt idx="73">
                  <c:v>331761.14281598316</c:v>
                </c:pt>
                <c:pt idx="74">
                  <c:v>339872.57246111339</c:v>
                </c:pt>
                <c:pt idx="75">
                  <c:v>347433.45258281851</c:v>
                </c:pt>
                <c:pt idx="76">
                  <c:v>354407.07987953682</c:v>
                </c:pt>
                <c:pt idx="77">
                  <c:v>360976.97085907665</c:v>
                </c:pt>
                <c:pt idx="78">
                  <c:v>366959.60901362973</c:v>
                </c:pt>
                <c:pt idx="79">
                  <c:v>372722.0273588128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86-4841-9C28-98A31B834F0E}"/>
            </c:ext>
          </c:extLst>
        </c:ser>
        <c:ser>
          <c:idx val="1"/>
          <c:order val="1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P50_Rapido!$BW$14:$BW$93</c:f>
              <c:numCache>
                <c:formatCode>#,##0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36.70330156167531</c:v>
                </c:pt>
                <c:pt idx="28">
                  <c:v>73.406603123350621</c:v>
                </c:pt>
                <c:pt idx="29">
                  <c:v>73.406603123350621</c:v>
                </c:pt>
                <c:pt idx="30">
                  <c:v>110.10990468502592</c:v>
                </c:pt>
                <c:pt idx="31">
                  <c:v>146.81320624670124</c:v>
                </c:pt>
                <c:pt idx="32">
                  <c:v>183.51650780837656</c:v>
                </c:pt>
                <c:pt idx="33">
                  <c:v>220.21980937005185</c:v>
                </c:pt>
                <c:pt idx="34">
                  <c:v>293.62641249340248</c:v>
                </c:pt>
                <c:pt idx="35">
                  <c:v>367.03301561675312</c:v>
                </c:pt>
                <c:pt idx="36">
                  <c:v>477.14292030177904</c:v>
                </c:pt>
                <c:pt idx="37">
                  <c:v>550.54952342512968</c:v>
                </c:pt>
                <c:pt idx="38">
                  <c:v>697.36272967183095</c:v>
                </c:pt>
                <c:pt idx="39">
                  <c:v>807.47263435685682</c:v>
                </c:pt>
                <c:pt idx="40">
                  <c:v>990.98914216523337</c:v>
                </c:pt>
                <c:pt idx="41">
                  <c:v>1174.5056499736099</c:v>
                </c:pt>
                <c:pt idx="42">
                  <c:v>1394.7254593436619</c:v>
                </c:pt>
                <c:pt idx="43">
                  <c:v>1614.9452687137136</c:v>
                </c:pt>
                <c:pt idx="44">
                  <c:v>1871.8683796454409</c:v>
                </c:pt>
                <c:pt idx="45">
                  <c:v>2165.4947921388434</c:v>
                </c:pt>
                <c:pt idx="46">
                  <c:v>2495.824506193921</c:v>
                </c:pt>
                <c:pt idx="47">
                  <c:v>2862.8575218106744</c:v>
                </c:pt>
                <c:pt idx="48">
                  <c:v>3303.2971405507778</c:v>
                </c:pt>
                <c:pt idx="49">
                  <c:v>3743.7367592908818</c:v>
                </c:pt>
                <c:pt idx="50">
                  <c:v>4257.5829811543363</c:v>
                </c:pt>
                <c:pt idx="51">
                  <c:v>4844.8358061411409</c:v>
                </c:pt>
                <c:pt idx="52">
                  <c:v>5468.7919326896208</c:v>
                </c:pt>
                <c:pt idx="53">
                  <c:v>6129.4513607997769</c:v>
                </c:pt>
                <c:pt idx="54">
                  <c:v>6863.5173920332827</c:v>
                </c:pt>
                <c:pt idx="55">
                  <c:v>7597.5834232667894</c:v>
                </c:pt>
                <c:pt idx="56">
                  <c:v>8405.0560576236458</c:v>
                </c:pt>
                <c:pt idx="57">
                  <c:v>9285.9352951038527</c:v>
                </c:pt>
                <c:pt idx="58">
                  <c:v>10203.517834145736</c:v>
                </c:pt>
                <c:pt idx="59">
                  <c:v>11157.803674749295</c:v>
                </c:pt>
                <c:pt idx="60">
                  <c:v>12222.199420037878</c:v>
                </c:pt>
                <c:pt idx="61">
                  <c:v>13249.891863764788</c:v>
                </c:pt>
                <c:pt idx="62">
                  <c:v>14314.287609053372</c:v>
                </c:pt>
                <c:pt idx="63">
                  <c:v>15452.089957465305</c:v>
                </c:pt>
                <c:pt idx="64">
                  <c:v>16626.595607438914</c:v>
                </c:pt>
                <c:pt idx="65">
                  <c:v>17764.397955850851</c:v>
                </c:pt>
                <c:pt idx="66">
                  <c:v>18902.200304262784</c:v>
                </c:pt>
                <c:pt idx="67">
                  <c:v>20076.705954236393</c:v>
                </c:pt>
                <c:pt idx="68">
                  <c:v>21251.211604210006</c:v>
                </c:pt>
                <c:pt idx="69">
                  <c:v>22499.123857306964</c:v>
                </c:pt>
                <c:pt idx="70">
                  <c:v>23563.519602595548</c:v>
                </c:pt>
                <c:pt idx="71">
                  <c:v>24627.915347884133</c:v>
                </c:pt>
                <c:pt idx="72">
                  <c:v>25692.311093172717</c:v>
                </c:pt>
                <c:pt idx="73">
                  <c:v>26720.003536899625</c:v>
                </c:pt>
                <c:pt idx="74">
                  <c:v>27674.289377503184</c:v>
                </c:pt>
                <c:pt idx="75">
                  <c:v>28591.871916545068</c:v>
                </c:pt>
                <c:pt idx="76">
                  <c:v>29436.047852463598</c:v>
                </c:pt>
                <c:pt idx="77">
                  <c:v>30243.520486820456</c:v>
                </c:pt>
                <c:pt idx="78">
                  <c:v>31087.696422738987</c:v>
                </c:pt>
                <c:pt idx="79">
                  <c:v>31858.465755534169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86-4841-9C28-98A31B834F0E}"/>
            </c:ext>
          </c:extLst>
        </c:ser>
        <c:ser>
          <c:idx val="2"/>
          <c:order val="2"/>
          <c:tx>
            <c:v>Curados Sanidad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EvolOf!$Q$3:$Q$70</c:f>
              <c:numCache>
                <c:formatCode>#,##0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25</c:v>
                </c:pt>
                <c:pt idx="18">
                  <c:v>140</c:v>
                </c:pt>
                <c:pt idx="19">
                  <c:v>188</c:v>
                </c:pt>
                <c:pt idx="20">
                  <c:v>201</c:v>
                </c:pt>
                <c:pt idx="21">
                  <c:v>200</c:v>
                </c:pt>
                <c:pt idx="22">
                  <c:v>544</c:v>
                </c:pt>
                <c:pt idx="23">
                  <c:v>556</c:v>
                </c:pt>
                <c:pt idx="24">
                  <c:v>575</c:v>
                </c:pt>
                <c:pt idx="25">
                  <c:v>1086</c:v>
                </c:pt>
                <c:pt idx="26">
                  <c:v>1160</c:v>
                </c:pt>
                <c:pt idx="27">
                  <c:v>1210</c:v>
                </c:pt>
                <c:pt idx="28">
                  <c:v>1542</c:v>
                </c:pt>
                <c:pt idx="29">
                  <c:v>2131</c:v>
                </c:pt>
                <c:pt idx="30">
                  <c:v>2672</c:v>
                </c:pt>
                <c:pt idx="31">
                  <c:v>3140</c:v>
                </c:pt>
                <c:pt idx="32">
                  <c:v>3697</c:v>
                </c:pt>
                <c:pt idx="33">
                  <c:v>5054</c:v>
                </c:pt>
                <c:pt idx="34">
                  <c:v>6326</c:v>
                </c:pt>
                <c:pt idx="35">
                  <c:v>8491</c:v>
                </c:pt>
                <c:pt idx="36">
                  <c:v>10896</c:v>
                </c:pt>
                <c:pt idx="37">
                  <c:v>13219</c:v>
                </c:pt>
                <c:pt idx="38">
                  <c:v>14823</c:v>
                </c:pt>
                <c:pt idx="39">
                  <c:v>16926</c:v>
                </c:pt>
                <c:pt idx="40">
                  <c:v>20023</c:v>
                </c:pt>
                <c:pt idx="41">
                  <c:v>23509</c:v>
                </c:pt>
                <c:pt idx="42">
                  <c:v>26540</c:v>
                </c:pt>
                <c:pt idx="43">
                  <c:v>30173</c:v>
                </c:pt>
                <c:pt idx="44">
                  <c:v>33701</c:v>
                </c:pt>
                <c:pt idx="45">
                  <c:v>35723</c:v>
                </c:pt>
                <c:pt idx="46">
                  <c:v>38620</c:v>
                </c:pt>
                <c:pt idx="47">
                  <c:v>43091</c:v>
                </c:pt>
                <c:pt idx="48">
                  <c:v>47116</c:v>
                </c:pt>
                <c:pt idx="49">
                  <c:v>50860</c:v>
                </c:pt>
                <c:pt idx="50">
                  <c:v>54118</c:v>
                </c:pt>
                <c:pt idx="51">
                  <c:v>57026</c:v>
                </c:pt>
                <c:pt idx="52">
                  <c:v>59165</c:v>
                </c:pt>
                <c:pt idx="53">
                  <c:v>61924</c:v>
                </c:pt>
                <c:pt idx="54">
                  <c:v>65682</c:v>
                </c:pt>
                <c:pt idx="55">
                  <c:v>69461</c:v>
                </c:pt>
                <c:pt idx="56">
                  <c:v>72952</c:v>
                </c:pt>
                <c:pt idx="57">
                  <c:v>74662</c:v>
                </c:pt>
                <c:pt idx="58">
                  <c:v>77357</c:v>
                </c:pt>
                <c:pt idx="59">
                  <c:v>80587</c:v>
                </c:pt>
                <c:pt idx="60">
                  <c:v>82514</c:v>
                </c:pt>
                <c:pt idx="61">
                  <c:v>85915</c:v>
                </c:pt>
                <c:pt idx="62">
                  <c:v>89250</c:v>
                </c:pt>
                <c:pt idx="63">
                  <c:v>92355</c:v>
                </c:pt>
                <c:pt idx="64">
                  <c:v>95708</c:v>
                </c:pt>
                <c:pt idx="65">
                  <c:v>98732</c:v>
                </c:pt>
                <c:pt idx="66">
                  <c:v>100875</c:v>
                </c:pt>
                <c:pt idx="67">
                  <c:v>102548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86-4841-9C28-98A31B834F0E}"/>
            </c:ext>
          </c:extLst>
        </c:ser>
        <c:ser>
          <c:idx val="3"/>
          <c:order val="3"/>
          <c:tx>
            <c:v>Muertos Sanidad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EvolOf!$O$3:$O$70</c:f>
              <c:numCache>
                <c:formatCode>#,##0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</c:v>
                </c:pt>
                <c:pt idx="18">
                  <c:v>35</c:v>
                </c:pt>
                <c:pt idx="19">
                  <c:v>48</c:v>
                </c:pt>
                <c:pt idx="20">
                  <c:v>86</c:v>
                </c:pt>
                <c:pt idx="21">
                  <c:v>123</c:v>
                </c:pt>
                <c:pt idx="22">
                  <c:v>141</c:v>
                </c:pt>
                <c:pt idx="23">
                  <c:v>292</c:v>
                </c:pt>
                <c:pt idx="24">
                  <c:v>314</c:v>
                </c:pt>
                <c:pt idx="25">
                  <c:v>496</c:v>
                </c:pt>
                <c:pt idx="26">
                  <c:v>590</c:v>
                </c:pt>
                <c:pt idx="27">
                  <c:v>765</c:v>
                </c:pt>
                <c:pt idx="28">
                  <c:v>993</c:v>
                </c:pt>
                <c:pt idx="29">
                  <c:v>1326</c:v>
                </c:pt>
                <c:pt idx="30">
                  <c:v>1672</c:v>
                </c:pt>
                <c:pt idx="31">
                  <c:v>2136</c:v>
                </c:pt>
                <c:pt idx="32">
                  <c:v>2707</c:v>
                </c:pt>
                <c:pt idx="33">
                  <c:v>3303</c:v>
                </c:pt>
                <c:pt idx="34">
                  <c:v>3918</c:v>
                </c:pt>
                <c:pt idx="35">
                  <c:v>4663</c:v>
                </c:pt>
                <c:pt idx="36">
                  <c:v>5502</c:v>
                </c:pt>
                <c:pt idx="37">
                  <c:v>6217</c:v>
                </c:pt>
                <c:pt idx="38">
                  <c:v>6913</c:v>
                </c:pt>
                <c:pt idx="39">
                  <c:v>7733</c:v>
                </c:pt>
                <c:pt idx="40">
                  <c:v>8662</c:v>
                </c:pt>
                <c:pt idx="41">
                  <c:v>9539</c:v>
                </c:pt>
                <c:pt idx="42">
                  <c:v>10384</c:v>
                </c:pt>
                <c:pt idx="43">
                  <c:v>11164</c:v>
                </c:pt>
                <c:pt idx="44">
                  <c:v>11834</c:v>
                </c:pt>
                <c:pt idx="45">
                  <c:v>12462</c:v>
                </c:pt>
                <c:pt idx="46">
                  <c:v>13219</c:v>
                </c:pt>
                <c:pt idx="47">
                  <c:v>13976</c:v>
                </c:pt>
                <c:pt idx="48">
                  <c:v>14757</c:v>
                </c:pt>
                <c:pt idx="49">
                  <c:v>15399</c:v>
                </c:pt>
                <c:pt idx="50">
                  <c:v>15899</c:v>
                </c:pt>
                <c:pt idx="51">
                  <c:v>16505</c:v>
                </c:pt>
                <c:pt idx="52">
                  <c:v>17056</c:v>
                </c:pt>
                <c:pt idx="53">
                  <c:v>17591</c:v>
                </c:pt>
                <c:pt idx="54">
                  <c:v>18276</c:v>
                </c:pt>
                <c:pt idx="55">
                  <c:v>18893</c:v>
                </c:pt>
                <c:pt idx="56">
                  <c:v>19478</c:v>
                </c:pt>
                <c:pt idx="57">
                  <c:v>20043</c:v>
                </c:pt>
                <c:pt idx="58">
                  <c:v>20453</c:v>
                </c:pt>
                <c:pt idx="59">
                  <c:v>20852</c:v>
                </c:pt>
                <c:pt idx="60">
                  <c:v>21282</c:v>
                </c:pt>
                <c:pt idx="61">
                  <c:v>21717</c:v>
                </c:pt>
                <c:pt idx="62">
                  <c:v>22157</c:v>
                </c:pt>
                <c:pt idx="63">
                  <c:v>22524</c:v>
                </c:pt>
                <c:pt idx="64">
                  <c:v>22902</c:v>
                </c:pt>
                <c:pt idx="65">
                  <c:v>23190</c:v>
                </c:pt>
                <c:pt idx="66">
                  <c:v>23521</c:v>
                </c:pt>
                <c:pt idx="67">
                  <c:v>23822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A86-4841-9C28-98A31B834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403480"/>
        <c:axId val="758403808"/>
      </c:scatterChart>
      <c:valAx>
        <c:axId val="758403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8403808"/>
        <c:crosses val="autoZero"/>
        <c:crossBetween val="midCat"/>
      </c:valAx>
      <c:valAx>
        <c:axId val="758403808"/>
        <c:scaling>
          <c:orientation val="minMax"/>
          <c:max val="1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8403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 / Casos-n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P50_Rapido!$CS$14:$CS$121</c:f>
              <c:numCache>
                <c:formatCode>0.00%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4.2</c:v>
                </c:pt>
                <c:pt idx="26">
                  <c:v>5.4</c:v>
                </c:pt>
                <c:pt idx="27">
                  <c:v>3.4</c:v>
                </c:pt>
                <c:pt idx="28">
                  <c:v>2.8333333333333335</c:v>
                </c:pt>
                <c:pt idx="29">
                  <c:v>2.7894736842105261</c:v>
                </c:pt>
                <c:pt idx="30">
                  <c:v>2.046153846153846</c:v>
                </c:pt>
                <c:pt idx="31">
                  <c:v>1.7684210526315789</c:v>
                </c:pt>
                <c:pt idx="32">
                  <c:v>1.5859375</c:v>
                </c:pt>
                <c:pt idx="33">
                  <c:v>1.3687150837988826</c:v>
                </c:pt>
                <c:pt idx="34">
                  <c:v>1.25</c:v>
                </c:pt>
                <c:pt idx="35">
                  <c:v>1.2192691029900333</c:v>
                </c:pt>
                <c:pt idx="36">
                  <c:v>1.2333333333333334</c:v>
                </c:pt>
                <c:pt idx="37">
                  <c:v>1.2840095465393795</c:v>
                </c:pt>
                <c:pt idx="38">
                  <c:v>1.3130081300813008</c:v>
                </c:pt>
                <c:pt idx="39">
                  <c:v>1.3548951048951048</c:v>
                </c:pt>
                <c:pt idx="40">
                  <c:v>1.3674074074074074</c:v>
                </c:pt>
                <c:pt idx="41">
                  <c:v>1.3489519112207151</c:v>
                </c:pt>
                <c:pt idx="42">
                  <c:v>1.3182751540041069</c:v>
                </c:pt>
                <c:pt idx="43">
                  <c:v>1.2757446808510637</c:v>
                </c:pt>
                <c:pt idx="44">
                  <c:v>1.2277856135401974</c:v>
                </c:pt>
                <c:pt idx="45">
                  <c:v>1.1730769230769231</c:v>
                </c:pt>
                <c:pt idx="46">
                  <c:v>1.1240911294231701</c:v>
                </c:pt>
                <c:pt idx="47">
                  <c:v>1.0808943089430894</c:v>
                </c:pt>
                <c:pt idx="48">
                  <c:v>1.0357873210633948</c:v>
                </c:pt>
                <c:pt idx="49">
                  <c:v>1.0020242914979758</c:v>
                </c:pt>
                <c:pt idx="50">
                  <c:v>0.97448600445875655</c:v>
                </c:pt>
                <c:pt idx="51">
                  <c:v>0.95114145508854275</c:v>
                </c:pt>
                <c:pt idx="52">
                  <c:v>0.93196143863552094</c:v>
                </c:pt>
                <c:pt idx="53">
                  <c:v>0.9104429356611704</c:v>
                </c:pt>
                <c:pt idx="54">
                  <c:v>0.89021276595744681</c:v>
                </c:pt>
                <c:pt idx="55">
                  <c:v>0.87384230287859821</c:v>
                </c:pt>
                <c:pt idx="56">
                  <c:v>0.85815997330070082</c:v>
                </c:pt>
                <c:pt idx="57">
                  <c:v>0.84521080434565932</c:v>
                </c:pt>
                <c:pt idx="58">
                  <c:v>0.8352528342630916</c:v>
                </c:pt>
                <c:pt idx="59">
                  <c:v>0.82837228372283722</c:v>
                </c:pt>
                <c:pt idx="60">
                  <c:v>0.82523906332354491</c:v>
                </c:pt>
                <c:pt idx="61">
                  <c:v>0.82667318708956261</c:v>
                </c:pt>
                <c:pt idx="62">
                  <c:v>0.831055900621118</c:v>
                </c:pt>
                <c:pt idx="63">
                  <c:v>0.83950845992342849</c:v>
                </c:pt>
                <c:pt idx="64">
                  <c:v>0.84940996888393117</c:v>
                </c:pt>
                <c:pt idx="65">
                  <c:v>0.86127362736273627</c:v>
                </c:pt>
                <c:pt idx="66">
                  <c:v>0.87519670085191814</c:v>
                </c:pt>
                <c:pt idx="67">
                  <c:v>0.88943217665615137</c:v>
                </c:pt>
                <c:pt idx="68">
                  <c:v>0.90260869565217394</c:v>
                </c:pt>
                <c:pt idx="69">
                  <c:v>0.91524746541477298</c:v>
                </c:pt>
                <c:pt idx="70">
                  <c:v>0.92628440142738422</c:v>
                </c:pt>
                <c:pt idx="71">
                  <c:v>0.93615185504745468</c:v>
                </c:pt>
                <c:pt idx="72">
                  <c:v>0.94415407072562041</c:v>
                </c:pt>
                <c:pt idx="73">
                  <c:v>0.9506230024549539</c:v>
                </c:pt>
                <c:pt idx="74">
                  <c:v>0.95557177393604886</c:v>
                </c:pt>
                <c:pt idx="75">
                  <c:v>0.95966182488645047</c:v>
                </c:pt>
                <c:pt idx="76">
                  <c:v>0.96256210078069548</c:v>
                </c:pt>
                <c:pt idx="77">
                  <c:v>0.96513054144033639</c:v>
                </c:pt>
                <c:pt idx="78">
                  <c:v>0.96718330591393198</c:v>
                </c:pt>
                <c:pt idx="79">
                  <c:v>0.96926238280748322</c:v>
                </c:pt>
                <c:pt idx="80">
                  <c:v>0.97101694915254233</c:v>
                </c:pt>
                <c:pt idx="81">
                  <c:v>0.97255675380806517</c:v>
                </c:pt>
                <c:pt idx="82">
                  <c:v>0.9740059890201298</c:v>
                </c:pt>
                <c:pt idx="83">
                  <c:v>0.97546290568683247</c:v>
                </c:pt>
                <c:pt idx="84">
                  <c:v>0.97688310625588148</c:v>
                </c:pt>
                <c:pt idx="85">
                  <c:v>0.97818492037699056</c:v>
                </c:pt>
                <c:pt idx="86">
                  <c:v>0.97953830010493181</c:v>
                </c:pt>
                <c:pt idx="87">
                  <c:v>0.98086872819155335</c:v>
                </c:pt>
                <c:pt idx="88">
                  <c:v>0.9821720575918319</c:v>
                </c:pt>
                <c:pt idx="89">
                  <c:v>0.98337367564779177</c:v>
                </c:pt>
                <c:pt idx="90">
                  <c:v>0.9846366508688783</c:v>
                </c:pt>
                <c:pt idx="91">
                  <c:v>0.9859614628391663</c:v>
                </c:pt>
                <c:pt idx="92">
                  <c:v>0.98711320015667847</c:v>
                </c:pt>
                <c:pt idx="93">
                  <c:v>0.98829085515787829</c:v>
                </c:pt>
                <c:pt idx="94">
                  <c:v>0.98933976578609506</c:v>
                </c:pt>
                <c:pt idx="95">
                  <c:v>0.99034134988363076</c:v>
                </c:pt>
                <c:pt idx="96">
                  <c:v>0.99125691516112813</c:v>
                </c:pt>
                <c:pt idx="97">
                  <c:v>0.99205154917621641</c:v>
                </c:pt>
                <c:pt idx="98">
                  <c:v>0.99283954419464115</c:v>
                </c:pt>
                <c:pt idx="99">
                  <c:v>0.99350823954211964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60-4C4E-AA0F-7F1CFB9C2EB9}"/>
            </c:ext>
          </c:extLst>
        </c:ser>
        <c:ser>
          <c:idx val="1"/>
          <c:order val="1"/>
          <c:tx>
            <c:v>Sanidad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P50_Rapido!$BJ$14:$BJ$113</c:f>
              <c:numCache>
                <c:formatCode>General</c:formatCode>
                <c:ptCount val="100"/>
                <c:pt idx="0">
                  <c:v>11</c:v>
                </c:pt>
                <c:pt idx="1">
                  <c:v>12</c:v>
                </c:pt>
                <c:pt idx="2">
                  <c:v>13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22</c:v>
                </c:pt>
                <c:pt idx="12">
                  <c:v>23</c:v>
                </c:pt>
                <c:pt idx="13">
                  <c:v>24</c:v>
                </c:pt>
                <c:pt idx="14">
                  <c:v>25</c:v>
                </c:pt>
                <c:pt idx="15">
                  <c:v>26</c:v>
                </c:pt>
                <c:pt idx="16">
                  <c:v>27</c:v>
                </c:pt>
                <c:pt idx="17">
                  <c:v>28</c:v>
                </c:pt>
                <c:pt idx="18">
                  <c:v>29</c:v>
                </c:pt>
                <c:pt idx="19">
                  <c:v>30</c:v>
                </c:pt>
                <c:pt idx="20">
                  <c:v>31</c:v>
                </c:pt>
                <c:pt idx="21">
                  <c:v>32</c:v>
                </c:pt>
                <c:pt idx="22">
                  <c:v>33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39</c:v>
                </c:pt>
                <c:pt idx="29">
                  <c:v>40</c:v>
                </c:pt>
                <c:pt idx="30">
                  <c:v>41</c:v>
                </c:pt>
                <c:pt idx="31">
                  <c:v>42</c:v>
                </c:pt>
                <c:pt idx="32">
                  <c:v>43</c:v>
                </c:pt>
                <c:pt idx="33">
                  <c:v>44</c:v>
                </c:pt>
                <c:pt idx="34">
                  <c:v>45</c:v>
                </c:pt>
                <c:pt idx="35">
                  <c:v>46</c:v>
                </c:pt>
                <c:pt idx="36">
                  <c:v>47</c:v>
                </c:pt>
                <c:pt idx="37">
                  <c:v>48</c:v>
                </c:pt>
                <c:pt idx="38">
                  <c:v>49</c:v>
                </c:pt>
                <c:pt idx="39">
                  <c:v>50</c:v>
                </c:pt>
                <c:pt idx="40">
                  <c:v>51</c:v>
                </c:pt>
                <c:pt idx="41">
                  <c:v>52</c:v>
                </c:pt>
                <c:pt idx="42">
                  <c:v>53</c:v>
                </c:pt>
                <c:pt idx="43">
                  <c:v>54</c:v>
                </c:pt>
                <c:pt idx="44">
                  <c:v>55</c:v>
                </c:pt>
                <c:pt idx="45">
                  <c:v>56</c:v>
                </c:pt>
                <c:pt idx="46">
                  <c:v>57</c:v>
                </c:pt>
                <c:pt idx="47">
                  <c:v>58</c:v>
                </c:pt>
                <c:pt idx="48">
                  <c:v>59</c:v>
                </c:pt>
                <c:pt idx="49">
                  <c:v>60</c:v>
                </c:pt>
                <c:pt idx="50">
                  <c:v>61</c:v>
                </c:pt>
                <c:pt idx="51">
                  <c:v>62</c:v>
                </c:pt>
                <c:pt idx="52">
                  <c:v>63</c:v>
                </c:pt>
                <c:pt idx="53">
                  <c:v>64</c:v>
                </c:pt>
                <c:pt idx="54">
                  <c:v>65</c:v>
                </c:pt>
                <c:pt idx="55">
                  <c:v>66</c:v>
                </c:pt>
                <c:pt idx="56">
                  <c:v>67</c:v>
                </c:pt>
                <c:pt idx="57">
                  <c:v>68</c:v>
                </c:pt>
                <c:pt idx="58">
                  <c:v>69</c:v>
                </c:pt>
                <c:pt idx="59">
                  <c:v>70</c:v>
                </c:pt>
                <c:pt idx="60">
                  <c:v>71</c:v>
                </c:pt>
                <c:pt idx="61">
                  <c:v>72</c:v>
                </c:pt>
                <c:pt idx="62">
                  <c:v>73</c:v>
                </c:pt>
                <c:pt idx="63">
                  <c:v>74</c:v>
                </c:pt>
                <c:pt idx="64">
                  <c:v>75</c:v>
                </c:pt>
                <c:pt idx="65">
                  <c:v>76</c:v>
                </c:pt>
                <c:pt idx="66">
                  <c:v>77</c:v>
                </c:pt>
                <c:pt idx="67">
                  <c:v>78</c:v>
                </c:pt>
                <c:pt idx="68">
                  <c:v>79</c:v>
                </c:pt>
                <c:pt idx="69">
                  <c:v>80</c:v>
                </c:pt>
                <c:pt idx="70">
                  <c:v>81</c:v>
                </c:pt>
                <c:pt idx="71">
                  <c:v>82</c:v>
                </c:pt>
                <c:pt idx="72">
                  <c:v>83</c:v>
                </c:pt>
                <c:pt idx="73">
                  <c:v>84</c:v>
                </c:pt>
                <c:pt idx="74">
                  <c:v>85</c:v>
                </c:pt>
                <c:pt idx="75">
                  <c:v>86</c:v>
                </c:pt>
                <c:pt idx="76">
                  <c:v>87</c:v>
                </c:pt>
                <c:pt idx="77">
                  <c:v>88</c:v>
                </c:pt>
                <c:pt idx="78">
                  <c:v>89</c:v>
                </c:pt>
                <c:pt idx="79">
                  <c:v>90</c:v>
                </c:pt>
                <c:pt idx="80">
                  <c:v>91</c:v>
                </c:pt>
                <c:pt idx="81">
                  <c:v>92</c:v>
                </c:pt>
                <c:pt idx="82">
                  <c:v>93</c:v>
                </c:pt>
                <c:pt idx="83">
                  <c:v>94</c:v>
                </c:pt>
                <c:pt idx="84">
                  <c:v>95</c:v>
                </c:pt>
                <c:pt idx="85">
                  <c:v>96</c:v>
                </c:pt>
                <c:pt idx="86">
                  <c:v>97</c:v>
                </c:pt>
                <c:pt idx="87">
                  <c:v>98</c:v>
                </c:pt>
                <c:pt idx="88">
                  <c:v>99</c:v>
                </c:pt>
                <c:pt idx="89">
                  <c:v>100</c:v>
                </c:pt>
                <c:pt idx="90">
                  <c:v>101</c:v>
                </c:pt>
                <c:pt idx="91">
                  <c:v>102</c:v>
                </c:pt>
                <c:pt idx="92">
                  <c:v>103</c:v>
                </c:pt>
                <c:pt idx="93">
                  <c:v>104</c:v>
                </c:pt>
                <c:pt idx="94">
                  <c:v>105</c:v>
                </c:pt>
                <c:pt idx="95">
                  <c:v>106</c:v>
                </c:pt>
                <c:pt idx="96">
                  <c:v>107</c:v>
                </c:pt>
                <c:pt idx="97">
                  <c:v>108</c:v>
                </c:pt>
                <c:pt idx="98">
                  <c:v>109</c:v>
                </c:pt>
                <c:pt idx="99">
                  <c:v>110</c:v>
                </c:pt>
              </c:numCache>
            </c:numRef>
          </c:xVal>
          <c:yVal>
            <c:numRef>
              <c:f>EvolOf!$X$3:$X$106</c:f>
              <c:numCache>
                <c:formatCode>0.0%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1.2325581395348837</c:v>
                </c:pt>
                <c:pt idx="18">
                  <c:v>2.6923076923076925</c:v>
                </c:pt>
                <c:pt idx="19">
                  <c:v>2.0884955752212391</c:v>
                </c:pt>
                <c:pt idx="20">
                  <c:v>1.9391891891891893</c:v>
                </c:pt>
                <c:pt idx="21">
                  <c:v>1.6649484536082475</c:v>
                </c:pt>
                <c:pt idx="22">
                  <c:v>2.8781512605042017</c:v>
                </c:pt>
                <c:pt idx="23">
                  <c:v>2.3296703296703298</c:v>
                </c:pt>
                <c:pt idx="24">
                  <c:v>2.3031088082901556</c:v>
                </c:pt>
                <c:pt idx="25">
                  <c:v>3.0076045627376424</c:v>
                </c:pt>
                <c:pt idx="26">
                  <c:v>1.7676767676767677</c:v>
                </c:pt>
                <c:pt idx="27">
                  <c:v>1.2627877237851663</c:v>
                </c:pt>
                <c:pt idx="28">
                  <c:v>1.2164107485604607</c:v>
                </c:pt>
                <c:pt idx="29">
                  <c:v>1.2041100661790316</c:v>
                </c:pt>
                <c:pt idx="30">
                  <c:v>1.0434782608695652</c:v>
                </c:pt>
                <c:pt idx="31">
                  <c:v>0.89529950789071777</c:v>
                </c:pt>
                <c:pt idx="32">
                  <c:v>0.8289967637540453</c:v>
                </c:pt>
                <c:pt idx="33">
                  <c:v>0.90219151462809022</c:v>
                </c:pt>
                <c:pt idx="34">
                  <c:v>0.91480621539560636</c:v>
                </c:pt>
                <c:pt idx="35">
                  <c:v>0.95902595508894717</c:v>
                </c:pt>
                <c:pt idx="36">
                  <c:v>0.95631888960167954</c:v>
                </c:pt>
                <c:pt idx="37">
                  <c:v>0.97277277277277274</c:v>
                </c:pt>
                <c:pt idx="38">
                  <c:v>0.87202118270079432</c:v>
                </c:pt>
                <c:pt idx="39">
                  <c:v>0.85283945493532543</c:v>
                </c:pt>
                <c:pt idx="40">
                  <c:v>0.87159308437908301</c:v>
                </c:pt>
                <c:pt idx="41">
                  <c:v>0.83300985556927887</c:v>
                </c:pt>
                <c:pt idx="42">
                  <c:v>0.77555135475740389</c:v>
                </c:pt>
                <c:pt idx="43">
                  <c:v>0.73569089485299355</c:v>
                </c:pt>
                <c:pt idx="44">
                  <c:v>0.71082907944238904</c:v>
                </c:pt>
                <c:pt idx="45">
                  <c:v>0.66693887720075296</c:v>
                </c:pt>
                <c:pt idx="46">
                  <c:v>0.65788872531600584</c:v>
                </c:pt>
                <c:pt idx="47">
                  <c:v>0.67025674755114983</c:v>
                </c:pt>
                <c:pt idx="48">
                  <c:v>0.65707701457032408</c:v>
                </c:pt>
                <c:pt idx="49">
                  <c:v>0.64873306179995305</c:v>
                </c:pt>
                <c:pt idx="50">
                  <c:v>0.63514396124748274</c:v>
                </c:pt>
                <c:pt idx="51">
                  <c:v>0.6246792965763317</c:v>
                </c:pt>
                <c:pt idx="52">
                  <c:v>0.61105855566957412</c:v>
                </c:pt>
                <c:pt idx="53">
                  <c:v>0.60810345750579309</c:v>
                </c:pt>
                <c:pt idx="54">
                  <c:v>0.62176373007879615</c:v>
                </c:pt>
                <c:pt idx="55">
                  <c:v>0.62880933741370726</c:v>
                </c:pt>
                <c:pt idx="56">
                  <c:v>0.63010430158838371</c:v>
                </c:pt>
                <c:pt idx="57">
                  <c:v>0.62123637222360706</c:v>
                </c:pt>
                <c:pt idx="58">
                  <c:v>0.62290634433391501</c:v>
                </c:pt>
                <c:pt idx="59">
                  <c:v>0.62673924325927388</c:v>
                </c:pt>
                <c:pt idx="60">
                  <c:v>0.62520554876249101</c:v>
                </c:pt>
                <c:pt idx="61">
                  <c:v>0.63535689830228326</c:v>
                </c:pt>
                <c:pt idx="62">
                  <c:v>0.64564305252909271</c:v>
                </c:pt>
                <c:pt idx="63">
                  <c:v>0.64733692467204618</c:v>
                </c:pt>
                <c:pt idx="64">
                  <c:v>0.65348422073342738</c:v>
                </c:pt>
                <c:pt idx="65">
                  <c:v>0.65583311816851708</c:v>
                </c:pt>
                <c:pt idx="66">
                  <c:v>0.65468822365374091</c:v>
                </c:pt>
                <c:pt idx="67">
                  <c:v>0.67012058670682684</c:v>
                </c:pt>
                <c:pt idx="68">
                  <c:v>0.69690264329394291</c:v>
                </c:pt>
                <c:pt idx="69">
                  <c:v>0.70222347890908154</c:v>
                </c:pt>
                <c:pt idx="70">
                  <c:v>0.70762191719674139</c:v>
                </c:pt>
                <c:pt idx="71">
                  <c:v>0.71105028122720959</c:v>
                </c:pt>
                <c:pt idx="72">
                  <c:v>0.71031380412985745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60-4C4E-AA0F-7F1CFB9C2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918512"/>
        <c:axId val="726922120"/>
      </c:scatterChart>
      <c:valAx>
        <c:axId val="726918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22120"/>
        <c:crosses val="autoZero"/>
        <c:crossBetween val="midCat"/>
      </c:valAx>
      <c:valAx>
        <c:axId val="726922120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18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Curados / Muertos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P50_Rapido!$CP$14:$CP$121</c:f>
              <c:numCache>
                <c:formatCode>0.0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31</c:v>
                </c:pt>
                <c:pt idx="28">
                  <c:v>19</c:v>
                </c:pt>
                <c:pt idx="29">
                  <c:v>24.5</c:v>
                </c:pt>
                <c:pt idx="30">
                  <c:v>20.333333333333332</c:v>
                </c:pt>
                <c:pt idx="31">
                  <c:v>19</c:v>
                </c:pt>
                <c:pt idx="32">
                  <c:v>18.399999999999999</c:v>
                </c:pt>
                <c:pt idx="33">
                  <c:v>19</c:v>
                </c:pt>
                <c:pt idx="34">
                  <c:v>17.625</c:v>
                </c:pt>
                <c:pt idx="35">
                  <c:v>17.3</c:v>
                </c:pt>
                <c:pt idx="36">
                  <c:v>16.23076923076923</c:v>
                </c:pt>
                <c:pt idx="37">
                  <c:v>17.133333333333333</c:v>
                </c:pt>
                <c:pt idx="38">
                  <c:v>16.157894736842106</c:v>
                </c:pt>
                <c:pt idx="39">
                  <c:v>16.727272727272727</c:v>
                </c:pt>
                <c:pt idx="40">
                  <c:v>16.148148148148149</c:v>
                </c:pt>
                <c:pt idx="41">
                  <c:v>16.0625</c:v>
                </c:pt>
                <c:pt idx="42">
                  <c:v>15.789473684210526</c:v>
                </c:pt>
                <c:pt idx="43">
                  <c:v>15.931818181818182</c:v>
                </c:pt>
                <c:pt idx="44">
                  <c:v>15.901960784313726</c:v>
                </c:pt>
                <c:pt idx="45">
                  <c:v>15.881355932203389</c:v>
                </c:pt>
                <c:pt idx="46">
                  <c:v>15.838235294117647</c:v>
                </c:pt>
                <c:pt idx="47">
                  <c:v>15.76923076923077</c:v>
                </c:pt>
                <c:pt idx="48">
                  <c:v>15.6</c:v>
                </c:pt>
                <c:pt idx="49">
                  <c:v>15.578431372549019</c:v>
                </c:pt>
                <c:pt idx="50">
                  <c:v>15.46551724137931</c:v>
                </c:pt>
                <c:pt idx="51">
                  <c:v>15.325757575757576</c:v>
                </c:pt>
                <c:pt idx="52">
                  <c:v>15.214765100671141</c:v>
                </c:pt>
                <c:pt idx="53">
                  <c:v>15.077844311377245</c:v>
                </c:pt>
                <c:pt idx="54">
                  <c:v>14.919786096256685</c:v>
                </c:pt>
                <c:pt idx="55">
                  <c:v>14.942028985507246</c:v>
                </c:pt>
                <c:pt idx="56">
                  <c:v>14.847161572052402</c:v>
                </c:pt>
                <c:pt idx="57">
                  <c:v>14.695652173913043</c:v>
                </c:pt>
                <c:pt idx="58">
                  <c:v>14.582733812949641</c:v>
                </c:pt>
                <c:pt idx="59">
                  <c:v>14.457236842105264</c:v>
                </c:pt>
                <c:pt idx="60">
                  <c:v>14.285285285285285</c:v>
                </c:pt>
                <c:pt idx="61">
                  <c:v>14.199445983379501</c:v>
                </c:pt>
                <c:pt idx="62">
                  <c:v>14.097435897435897</c:v>
                </c:pt>
                <c:pt idx="63">
                  <c:v>13.950118764845605</c:v>
                </c:pt>
                <c:pt idx="64">
                  <c:v>13.790286975717439</c:v>
                </c:pt>
                <c:pt idx="65">
                  <c:v>13.659090909090908</c:v>
                </c:pt>
                <c:pt idx="66">
                  <c:v>13.52621359223301</c:v>
                </c:pt>
                <c:pt idx="67">
                  <c:v>13.376599634369287</c:v>
                </c:pt>
                <c:pt idx="68">
                  <c:v>13.203799654576857</c:v>
                </c:pt>
                <c:pt idx="69">
                  <c:v>12.980424143556281</c:v>
                </c:pt>
                <c:pt idx="70">
                  <c:v>12.850467289719626</c:v>
                </c:pt>
                <c:pt idx="71">
                  <c:v>12.721311475409836</c:v>
                </c:pt>
                <c:pt idx="72">
                  <c:v>12.565714285714286</c:v>
                </c:pt>
                <c:pt idx="73">
                  <c:v>12.416208791208792</c:v>
                </c:pt>
                <c:pt idx="74">
                  <c:v>12.281167108753316</c:v>
                </c:pt>
                <c:pt idx="75">
                  <c:v>12.151476251604622</c:v>
                </c:pt>
                <c:pt idx="76">
                  <c:v>12.039900249376558</c:v>
                </c:pt>
                <c:pt idx="77">
                  <c:v>11.935679611650485</c:v>
                </c:pt>
                <c:pt idx="78">
                  <c:v>11.804014167650532</c:v>
                </c:pt>
                <c:pt idx="79">
                  <c:v>11.699308755760368</c:v>
                </c:pt>
                <c:pt idx="80">
                  <c:v>11.62528216704289</c:v>
                </c:pt>
                <c:pt idx="81">
                  <c:v>11.555924695459579</c:v>
                </c:pt>
                <c:pt idx="82">
                  <c:v>11.503267973856209</c:v>
                </c:pt>
                <c:pt idx="83">
                  <c:v>11.44908896034298</c:v>
                </c:pt>
                <c:pt idx="84">
                  <c:v>11.409090909090908</c:v>
                </c:pt>
                <c:pt idx="85">
                  <c:v>11.358706986444213</c:v>
                </c:pt>
                <c:pt idx="86">
                  <c:v>11.315139031925849</c:v>
                </c:pt>
                <c:pt idx="87">
                  <c:v>11.281059063136457</c:v>
                </c:pt>
                <c:pt idx="88">
                  <c:v>11.264379414732593</c:v>
                </c:pt>
                <c:pt idx="89">
                  <c:v>11.239000000000001</c:v>
                </c:pt>
                <c:pt idx="90">
                  <c:v>11.220238095238095</c:v>
                </c:pt>
                <c:pt idx="91">
                  <c:v>11.1998031496063</c:v>
                </c:pt>
                <c:pt idx="92">
                  <c:v>11.181818181818182</c:v>
                </c:pt>
                <c:pt idx="93">
                  <c:v>11.158252427184467</c:v>
                </c:pt>
                <c:pt idx="94">
                  <c:v>11.143822393822393</c:v>
                </c:pt>
                <c:pt idx="95">
                  <c:v>11.134486071085496</c:v>
                </c:pt>
                <c:pt idx="96">
                  <c:v>11.120458891013385</c:v>
                </c:pt>
                <c:pt idx="97">
                  <c:v>11.117142857142857</c:v>
                </c:pt>
                <c:pt idx="98">
                  <c:v>11.107210626185958</c:v>
                </c:pt>
                <c:pt idx="99">
                  <c:v>11.106906338694419</c:v>
                </c:pt>
                <c:pt idx="100">
                  <c:v>11.092365692742696</c:v>
                </c:pt>
                <c:pt idx="101">
                  <c:v>11.096895578551271</c:v>
                </c:pt>
                <c:pt idx="102">
                  <c:v>11.076850984067478</c:v>
                </c:pt>
                <c:pt idx="103">
                  <c:v>11.077642656688495</c:v>
                </c:pt>
                <c:pt idx="104">
                  <c:v>11.07749766573296</c:v>
                </c:pt>
                <c:pt idx="105">
                  <c:v>11.065176908752328</c:v>
                </c:pt>
                <c:pt idx="106">
                  <c:v>11.062267657992566</c:v>
                </c:pt>
                <c:pt idx="107">
                  <c:v>11.057513914656772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DA-4419-9692-F124878663E8}"/>
            </c:ext>
          </c:extLst>
        </c:ser>
        <c:ser>
          <c:idx val="1"/>
          <c:order val="1"/>
          <c:tx>
            <c:v>Sanidad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P50_Rapido!$BJ$14:$BJ$113</c:f>
              <c:numCache>
                <c:formatCode>General</c:formatCode>
                <c:ptCount val="100"/>
                <c:pt idx="0">
                  <c:v>11</c:v>
                </c:pt>
                <c:pt idx="1">
                  <c:v>12</c:v>
                </c:pt>
                <c:pt idx="2">
                  <c:v>13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22</c:v>
                </c:pt>
                <c:pt idx="12">
                  <c:v>23</c:v>
                </c:pt>
                <c:pt idx="13">
                  <c:v>24</c:v>
                </c:pt>
                <c:pt idx="14">
                  <c:v>25</c:v>
                </c:pt>
                <c:pt idx="15">
                  <c:v>26</c:v>
                </c:pt>
                <c:pt idx="16">
                  <c:v>27</c:v>
                </c:pt>
                <c:pt idx="17">
                  <c:v>28</c:v>
                </c:pt>
                <c:pt idx="18">
                  <c:v>29</c:v>
                </c:pt>
                <c:pt idx="19">
                  <c:v>30</c:v>
                </c:pt>
                <c:pt idx="20">
                  <c:v>31</c:v>
                </c:pt>
                <c:pt idx="21">
                  <c:v>32</c:v>
                </c:pt>
                <c:pt idx="22">
                  <c:v>33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39</c:v>
                </c:pt>
                <c:pt idx="29">
                  <c:v>40</c:v>
                </c:pt>
                <c:pt idx="30">
                  <c:v>41</c:v>
                </c:pt>
                <c:pt idx="31">
                  <c:v>42</c:v>
                </c:pt>
                <c:pt idx="32">
                  <c:v>43</c:v>
                </c:pt>
                <c:pt idx="33">
                  <c:v>44</c:v>
                </c:pt>
                <c:pt idx="34">
                  <c:v>45</c:v>
                </c:pt>
                <c:pt idx="35">
                  <c:v>46</c:v>
                </c:pt>
                <c:pt idx="36">
                  <c:v>47</c:v>
                </c:pt>
                <c:pt idx="37">
                  <c:v>48</c:v>
                </c:pt>
                <c:pt idx="38">
                  <c:v>49</c:v>
                </c:pt>
                <c:pt idx="39">
                  <c:v>50</c:v>
                </c:pt>
                <c:pt idx="40">
                  <c:v>51</c:v>
                </c:pt>
                <c:pt idx="41">
                  <c:v>52</c:v>
                </c:pt>
                <c:pt idx="42">
                  <c:v>53</c:v>
                </c:pt>
                <c:pt idx="43">
                  <c:v>54</c:v>
                </c:pt>
                <c:pt idx="44">
                  <c:v>55</c:v>
                </c:pt>
                <c:pt idx="45">
                  <c:v>56</c:v>
                </c:pt>
                <c:pt idx="46">
                  <c:v>57</c:v>
                </c:pt>
                <c:pt idx="47">
                  <c:v>58</c:v>
                </c:pt>
                <c:pt idx="48">
                  <c:v>59</c:v>
                </c:pt>
                <c:pt idx="49">
                  <c:v>60</c:v>
                </c:pt>
                <c:pt idx="50">
                  <c:v>61</c:v>
                </c:pt>
                <c:pt idx="51">
                  <c:v>62</c:v>
                </c:pt>
                <c:pt idx="52">
                  <c:v>63</c:v>
                </c:pt>
                <c:pt idx="53">
                  <c:v>64</c:v>
                </c:pt>
                <c:pt idx="54">
                  <c:v>65</c:v>
                </c:pt>
                <c:pt idx="55">
                  <c:v>66</c:v>
                </c:pt>
                <c:pt idx="56">
                  <c:v>67</c:v>
                </c:pt>
                <c:pt idx="57">
                  <c:v>68</c:v>
                </c:pt>
                <c:pt idx="58">
                  <c:v>69</c:v>
                </c:pt>
                <c:pt idx="59">
                  <c:v>70</c:v>
                </c:pt>
                <c:pt idx="60">
                  <c:v>71</c:v>
                </c:pt>
                <c:pt idx="61">
                  <c:v>72</c:v>
                </c:pt>
                <c:pt idx="62">
                  <c:v>73</c:v>
                </c:pt>
                <c:pt idx="63">
                  <c:v>74</c:v>
                </c:pt>
                <c:pt idx="64">
                  <c:v>75</c:v>
                </c:pt>
                <c:pt idx="65">
                  <c:v>76</c:v>
                </c:pt>
                <c:pt idx="66">
                  <c:v>77</c:v>
                </c:pt>
                <c:pt idx="67">
                  <c:v>78</c:v>
                </c:pt>
                <c:pt idx="68">
                  <c:v>79</c:v>
                </c:pt>
                <c:pt idx="69">
                  <c:v>80</c:v>
                </c:pt>
                <c:pt idx="70">
                  <c:v>81</c:v>
                </c:pt>
                <c:pt idx="71">
                  <c:v>82</c:v>
                </c:pt>
                <c:pt idx="72">
                  <c:v>83</c:v>
                </c:pt>
                <c:pt idx="73">
                  <c:v>84</c:v>
                </c:pt>
                <c:pt idx="74">
                  <c:v>85</c:v>
                </c:pt>
                <c:pt idx="75">
                  <c:v>86</c:v>
                </c:pt>
                <c:pt idx="76">
                  <c:v>87</c:v>
                </c:pt>
                <c:pt idx="77">
                  <c:v>88</c:v>
                </c:pt>
                <c:pt idx="78">
                  <c:v>89</c:v>
                </c:pt>
                <c:pt idx="79">
                  <c:v>90</c:v>
                </c:pt>
                <c:pt idx="80">
                  <c:v>91</c:v>
                </c:pt>
                <c:pt idx="81">
                  <c:v>92</c:v>
                </c:pt>
                <c:pt idx="82">
                  <c:v>93</c:v>
                </c:pt>
                <c:pt idx="83">
                  <c:v>94</c:v>
                </c:pt>
                <c:pt idx="84">
                  <c:v>95</c:v>
                </c:pt>
                <c:pt idx="85">
                  <c:v>96</c:v>
                </c:pt>
                <c:pt idx="86">
                  <c:v>97</c:v>
                </c:pt>
                <c:pt idx="87">
                  <c:v>98</c:v>
                </c:pt>
                <c:pt idx="88">
                  <c:v>99</c:v>
                </c:pt>
                <c:pt idx="89">
                  <c:v>100</c:v>
                </c:pt>
                <c:pt idx="90">
                  <c:v>101</c:v>
                </c:pt>
                <c:pt idx="91">
                  <c:v>102</c:v>
                </c:pt>
                <c:pt idx="92">
                  <c:v>103</c:v>
                </c:pt>
                <c:pt idx="93">
                  <c:v>104</c:v>
                </c:pt>
                <c:pt idx="94">
                  <c:v>105</c:v>
                </c:pt>
                <c:pt idx="95">
                  <c:v>106</c:v>
                </c:pt>
                <c:pt idx="96">
                  <c:v>107</c:v>
                </c:pt>
                <c:pt idx="97">
                  <c:v>108</c:v>
                </c:pt>
                <c:pt idx="98">
                  <c:v>109</c:v>
                </c:pt>
                <c:pt idx="99">
                  <c:v>110</c:v>
                </c:pt>
              </c:numCache>
            </c:numRef>
          </c:xVal>
          <c:yVal>
            <c:numRef>
              <c:f>EvolOf!$U$3:$U$106</c:f>
              <c:numCache>
                <c:formatCode>#,##0.0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0.8928571428571429</c:v>
                </c:pt>
                <c:pt idx="18">
                  <c:v>4</c:v>
                </c:pt>
                <c:pt idx="19">
                  <c:v>3.9166666666666665</c:v>
                </c:pt>
                <c:pt idx="20">
                  <c:v>2.3372093023255816</c:v>
                </c:pt>
                <c:pt idx="21">
                  <c:v>1.6260162601626016</c:v>
                </c:pt>
                <c:pt idx="22">
                  <c:v>3.8581560283687941</c:v>
                </c:pt>
                <c:pt idx="23">
                  <c:v>1.904109589041096</c:v>
                </c:pt>
                <c:pt idx="24">
                  <c:v>1.8312101910828025</c:v>
                </c:pt>
                <c:pt idx="25">
                  <c:v>2.189516129032258</c:v>
                </c:pt>
                <c:pt idx="26">
                  <c:v>1.9661016949152543</c:v>
                </c:pt>
                <c:pt idx="27">
                  <c:v>1.5816993464052287</c:v>
                </c:pt>
                <c:pt idx="28">
                  <c:v>1.552870090634441</c:v>
                </c:pt>
                <c:pt idx="29">
                  <c:v>1.6070889894419307</c:v>
                </c:pt>
                <c:pt idx="30">
                  <c:v>1.5980861244019138</c:v>
                </c:pt>
                <c:pt idx="31">
                  <c:v>1.4700374531835205</c:v>
                </c:pt>
                <c:pt idx="32">
                  <c:v>1.365718507572959</c:v>
                </c:pt>
                <c:pt idx="33">
                  <c:v>1.5301241295791705</c:v>
                </c:pt>
                <c:pt idx="34">
                  <c:v>1.6145992853496682</c:v>
                </c:pt>
                <c:pt idx="35">
                  <c:v>1.8209307312888698</c:v>
                </c:pt>
                <c:pt idx="36">
                  <c:v>1.9803707742639041</c:v>
                </c:pt>
                <c:pt idx="37">
                  <c:v>2.1262666881132377</c:v>
                </c:pt>
                <c:pt idx="38">
                  <c:v>2.1442210328366844</c:v>
                </c:pt>
                <c:pt idx="39">
                  <c:v>2.1888012414328202</c:v>
                </c:pt>
                <c:pt idx="40">
                  <c:v>2.3115908566151004</c:v>
                </c:pt>
                <c:pt idx="41">
                  <c:v>2.4645141000104833</c:v>
                </c:pt>
                <c:pt idx="42">
                  <c:v>2.555855161787365</c:v>
                </c:pt>
                <c:pt idx="43">
                  <c:v>2.7027051236116089</c:v>
                </c:pt>
                <c:pt idx="44">
                  <c:v>2.8478113909075544</c:v>
                </c:pt>
                <c:pt idx="45">
                  <c:v>2.8665543251484511</c:v>
                </c:pt>
                <c:pt idx="46">
                  <c:v>2.9215523110674031</c:v>
                </c:pt>
                <c:pt idx="47">
                  <c:v>3.0832140812821982</c:v>
                </c:pt>
                <c:pt idx="48">
                  <c:v>3.1927898624381648</c:v>
                </c:pt>
                <c:pt idx="49">
                  <c:v>3.3028118709007077</c:v>
                </c:pt>
                <c:pt idx="50">
                  <c:v>3.4038618781055412</c:v>
                </c:pt>
                <c:pt idx="51">
                  <c:v>3.4550742199333535</c:v>
                </c:pt>
                <c:pt idx="52">
                  <c:v>3.4688672607879925</c:v>
                </c:pt>
                <c:pt idx="53">
                  <c:v>3.5202091978852823</c:v>
                </c:pt>
                <c:pt idx="54">
                  <c:v>3.5938936309914644</c:v>
                </c:pt>
                <c:pt idx="55">
                  <c:v>3.676546869210819</c:v>
                </c:pt>
                <c:pt idx="56">
                  <c:v>3.7453537324160591</c:v>
                </c:pt>
                <c:pt idx="57">
                  <c:v>3.7250910542333981</c:v>
                </c:pt>
                <c:pt idx="58">
                  <c:v>3.782183542756564</c:v>
                </c:pt>
                <c:pt idx="59">
                  <c:v>3.8647132169576062</c:v>
                </c:pt>
                <c:pt idx="60">
                  <c:v>3.8771731980077062</c:v>
                </c:pt>
                <c:pt idx="61">
                  <c:v>3.9561173274393333</c:v>
                </c:pt>
                <c:pt idx="62">
                  <c:v>4.0280723924719046</c:v>
                </c:pt>
                <c:pt idx="63">
                  <c:v>4.100293020777837</c:v>
                </c:pt>
                <c:pt idx="64">
                  <c:v>4.1790236660553663</c:v>
                </c:pt>
                <c:pt idx="65">
                  <c:v>4.2575247951703323</c:v>
                </c:pt>
                <c:pt idx="66">
                  <c:v>4.2887207176565623</c:v>
                </c:pt>
                <c:pt idx="67">
                  <c:v>4.3047603055998653</c:v>
                </c:pt>
                <c:pt idx="68">
                  <c:v>4.4880329557157568</c:v>
                </c:pt>
                <c:pt idx="69">
                  <c:v>4.5654565456545653</c:v>
                </c:pt>
                <c:pt idx="70">
                  <c:v>4.619642281662907</c:v>
                </c:pt>
                <c:pt idx="71">
                  <c:v>4.6712350597609564</c:v>
                </c:pt>
                <c:pt idx="72">
                  <c:v>4.7063806206459784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DA-4419-9692-F12487866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3744"/>
        <c:axId val="673877352"/>
      </c:scatterChart>
      <c:valAx>
        <c:axId val="673873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877352"/>
        <c:crosses val="autoZero"/>
        <c:crossBetween val="midCat"/>
      </c:valAx>
      <c:valAx>
        <c:axId val="673877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873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Sin restricciones. Población visible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P50_Rapido!$AV$14:$AV$330</c:f>
              <c:numCache>
                <c:formatCode>0.000%</c:formatCode>
                <c:ptCount val="317"/>
                <c:pt idx="0">
                  <c:v>2.0000000000000002E-5</c:v>
                </c:pt>
                <c:pt idx="1">
                  <c:v>2.0000000000000002E-5</c:v>
                </c:pt>
                <c:pt idx="2">
                  <c:v>2.0000000000000002E-5</c:v>
                </c:pt>
                <c:pt idx="3">
                  <c:v>1.3999999999999999E-4</c:v>
                </c:pt>
                <c:pt idx="4">
                  <c:v>2.5999999999999998E-4</c:v>
                </c:pt>
                <c:pt idx="5">
                  <c:v>3.4000000000000002E-4</c:v>
                </c:pt>
                <c:pt idx="6">
                  <c:v>6.8000000000000005E-4</c:v>
                </c:pt>
                <c:pt idx="7">
                  <c:v>8.9999999999999998E-4</c:v>
                </c:pt>
                <c:pt idx="8">
                  <c:v>1.16E-3</c:v>
                </c:pt>
                <c:pt idx="9">
                  <c:v>1.58E-3</c:v>
                </c:pt>
                <c:pt idx="10">
                  <c:v>2.0999999999999999E-3</c:v>
                </c:pt>
                <c:pt idx="11">
                  <c:v>2.6199999999999999E-3</c:v>
                </c:pt>
                <c:pt idx="12">
                  <c:v>3.2200000000000002E-3</c:v>
                </c:pt>
                <c:pt idx="13">
                  <c:v>3.8800000000000002E-3</c:v>
                </c:pt>
                <c:pt idx="14">
                  <c:v>4.8399999999999997E-3</c:v>
                </c:pt>
                <c:pt idx="15">
                  <c:v>5.8599999999999998E-3</c:v>
                </c:pt>
                <c:pt idx="16">
                  <c:v>7.1999999999999998E-3</c:v>
                </c:pt>
                <c:pt idx="17">
                  <c:v>8.8400000000000006E-3</c:v>
                </c:pt>
                <c:pt idx="18">
                  <c:v>1.074E-2</c:v>
                </c:pt>
                <c:pt idx="19">
                  <c:v>1.304E-2</c:v>
                </c:pt>
                <c:pt idx="20">
                  <c:v>1.562E-2</c:v>
                </c:pt>
                <c:pt idx="21">
                  <c:v>1.8679999999999999E-2</c:v>
                </c:pt>
                <c:pt idx="22">
                  <c:v>2.1999999999999999E-2</c:v>
                </c:pt>
                <c:pt idx="23">
                  <c:v>2.5739999999999999E-2</c:v>
                </c:pt>
                <c:pt idx="24">
                  <c:v>3.0040000000000001E-2</c:v>
                </c:pt>
                <c:pt idx="25">
                  <c:v>3.4860000000000002E-2</c:v>
                </c:pt>
                <c:pt idx="26">
                  <c:v>0.04</c:v>
                </c:pt>
                <c:pt idx="27">
                  <c:v>4.5760000000000002E-2</c:v>
                </c:pt>
                <c:pt idx="28">
                  <c:v>5.194E-2</c:v>
                </c:pt>
                <c:pt idx="29">
                  <c:v>5.892E-2</c:v>
                </c:pt>
                <c:pt idx="30">
                  <c:v>6.6379999999999995E-2</c:v>
                </c:pt>
                <c:pt idx="31">
                  <c:v>7.4359999999999996E-2</c:v>
                </c:pt>
                <c:pt idx="32">
                  <c:v>8.2900000000000001E-2</c:v>
                </c:pt>
                <c:pt idx="33">
                  <c:v>9.1859999999999997E-2</c:v>
                </c:pt>
                <c:pt idx="34">
                  <c:v>0.1011</c:v>
                </c:pt>
                <c:pt idx="35">
                  <c:v>0.11044</c:v>
                </c:pt>
                <c:pt idx="36">
                  <c:v>0.12008000000000001</c:v>
                </c:pt>
                <c:pt idx="37">
                  <c:v>0.12936</c:v>
                </c:pt>
                <c:pt idx="38">
                  <c:v>0.13844000000000001</c:v>
                </c:pt>
                <c:pt idx="39">
                  <c:v>0.1472</c:v>
                </c:pt>
                <c:pt idx="40">
                  <c:v>0.15562000000000001</c:v>
                </c:pt>
                <c:pt idx="41">
                  <c:v>0.16339999999999999</c:v>
                </c:pt>
                <c:pt idx="42">
                  <c:v>0.17058000000000001</c:v>
                </c:pt>
                <c:pt idx="43">
                  <c:v>0.17721999999999999</c:v>
                </c:pt>
                <c:pt idx="44">
                  <c:v>0.18337999999999999</c:v>
                </c:pt>
                <c:pt idx="45">
                  <c:v>0.189</c:v>
                </c:pt>
                <c:pt idx="46">
                  <c:v>0.1943</c:v>
                </c:pt>
                <c:pt idx="47">
                  <c:v>0.19925999999999999</c:v>
                </c:pt>
                <c:pt idx="48">
                  <c:v>0.20396</c:v>
                </c:pt>
                <c:pt idx="49">
                  <c:v>0.20830000000000001</c:v>
                </c:pt>
                <c:pt idx="50">
                  <c:v>0.21234</c:v>
                </c:pt>
                <c:pt idx="51">
                  <c:v>0.21614</c:v>
                </c:pt>
                <c:pt idx="52">
                  <c:v>0.21981999999999999</c:v>
                </c:pt>
                <c:pt idx="53">
                  <c:v>0.22308</c:v>
                </c:pt>
                <c:pt idx="54">
                  <c:v>0.22624</c:v>
                </c:pt>
                <c:pt idx="55">
                  <c:v>0.22925999999999999</c:v>
                </c:pt>
                <c:pt idx="56">
                  <c:v>0.23204</c:v>
                </c:pt>
                <c:pt idx="57">
                  <c:v>0.23458000000000001</c:v>
                </c:pt>
                <c:pt idx="58">
                  <c:v>0.23694000000000001</c:v>
                </c:pt>
                <c:pt idx="59">
                  <c:v>0.23916000000000001</c:v>
                </c:pt>
                <c:pt idx="60">
                  <c:v>0.24127999999999999</c:v>
                </c:pt>
                <c:pt idx="61">
                  <c:v>0.2432</c:v>
                </c:pt>
                <c:pt idx="62">
                  <c:v>0.24492</c:v>
                </c:pt>
                <c:pt idx="63">
                  <c:v>0.24657999999999999</c:v>
                </c:pt>
                <c:pt idx="64">
                  <c:v>0.24806</c:v>
                </c:pt>
                <c:pt idx="65">
                  <c:v>0.24940000000000001</c:v>
                </c:pt>
                <c:pt idx="66">
                  <c:v>0.25062000000000001</c:v>
                </c:pt>
                <c:pt idx="67">
                  <c:v>0.25174000000000002</c:v>
                </c:pt>
                <c:pt idx="68">
                  <c:v>0.25272</c:v>
                </c:pt>
                <c:pt idx="69">
                  <c:v>0.25362000000000001</c:v>
                </c:pt>
                <c:pt idx="70">
                  <c:v>0.25444</c:v>
                </c:pt>
                <c:pt idx="71">
                  <c:v>0.25516</c:v>
                </c:pt>
                <c:pt idx="72">
                  <c:v>0.25584000000000001</c:v>
                </c:pt>
                <c:pt idx="73">
                  <c:v>0.25650000000000001</c:v>
                </c:pt>
                <c:pt idx="74">
                  <c:v>0.25707999999999998</c:v>
                </c:pt>
                <c:pt idx="75">
                  <c:v>0.25762000000000002</c:v>
                </c:pt>
                <c:pt idx="76">
                  <c:v>0.25813999999999998</c:v>
                </c:pt>
                <c:pt idx="77">
                  <c:v>0.25863999999999998</c:v>
                </c:pt>
                <c:pt idx="78">
                  <c:v>0.25907999999999998</c:v>
                </c:pt>
                <c:pt idx="79">
                  <c:v>0.25947999999999999</c:v>
                </c:pt>
                <c:pt idx="80">
                  <c:v>0.25985999999999998</c:v>
                </c:pt>
                <c:pt idx="81">
                  <c:v>0.26022000000000001</c:v>
                </c:pt>
                <c:pt idx="82">
                  <c:v>0.26057999999999998</c:v>
                </c:pt>
                <c:pt idx="83">
                  <c:v>0.26090000000000002</c:v>
                </c:pt>
                <c:pt idx="84">
                  <c:v>0.26118000000000002</c:v>
                </c:pt>
                <c:pt idx="85">
                  <c:v>0.26147999999999999</c:v>
                </c:pt>
                <c:pt idx="86">
                  <c:v>0.26173999999999997</c:v>
                </c:pt>
                <c:pt idx="87">
                  <c:v>0.26196000000000003</c:v>
                </c:pt>
                <c:pt idx="88">
                  <c:v>0.26219999999999999</c:v>
                </c:pt>
                <c:pt idx="89">
                  <c:v>0.26244000000000001</c:v>
                </c:pt>
                <c:pt idx="90">
                  <c:v>0.2626</c:v>
                </c:pt>
                <c:pt idx="91">
                  <c:v>0.26279999999999998</c:v>
                </c:pt>
                <c:pt idx="92">
                  <c:v>0.26296000000000003</c:v>
                </c:pt>
                <c:pt idx="93">
                  <c:v>0.26316000000000001</c:v>
                </c:pt>
                <c:pt idx="94">
                  <c:v>0.26332</c:v>
                </c:pt>
                <c:pt idx="95">
                  <c:v>0.26347999999999999</c:v>
                </c:pt>
                <c:pt idx="96">
                  <c:v>0.26362000000000002</c:v>
                </c:pt>
                <c:pt idx="97">
                  <c:v>0.26378000000000001</c:v>
                </c:pt>
                <c:pt idx="98">
                  <c:v>0.26388</c:v>
                </c:pt>
                <c:pt idx="99">
                  <c:v>0.26400000000000001</c:v>
                </c:pt>
                <c:pt idx="100">
                  <c:v>0.26413999999999999</c:v>
                </c:pt>
                <c:pt idx="101">
                  <c:v>0.26419999999999999</c:v>
                </c:pt>
                <c:pt idx="102">
                  <c:v>0.26434000000000002</c:v>
                </c:pt>
                <c:pt idx="103">
                  <c:v>0.26444000000000001</c:v>
                </c:pt>
                <c:pt idx="104">
                  <c:v>0.26450000000000001</c:v>
                </c:pt>
                <c:pt idx="105">
                  <c:v>0.26457999999999998</c:v>
                </c:pt>
                <c:pt idx="106">
                  <c:v>0.26466000000000001</c:v>
                </c:pt>
                <c:pt idx="107">
                  <c:v>0.26476</c:v>
                </c:pt>
                <c:pt idx="108">
                  <c:v>0.26484000000000002</c:v>
                </c:pt>
                <c:pt idx="109">
                  <c:v>0.26491999999999999</c:v>
                </c:pt>
                <c:pt idx="110">
                  <c:v>0.26500000000000001</c:v>
                </c:pt>
                <c:pt idx="111">
                  <c:v>0.26507999999999998</c:v>
                </c:pt>
                <c:pt idx="112">
                  <c:v>0.26512000000000002</c:v>
                </c:pt>
                <c:pt idx="113">
                  <c:v>0.26518000000000003</c:v>
                </c:pt>
                <c:pt idx="114">
                  <c:v>0.26528000000000002</c:v>
                </c:pt>
                <c:pt idx="115">
                  <c:v>0.26534000000000002</c:v>
                </c:pt>
                <c:pt idx="116">
                  <c:v>0.26540000000000002</c:v>
                </c:pt>
                <c:pt idx="117">
                  <c:v>0.26545999999999997</c:v>
                </c:pt>
                <c:pt idx="118">
                  <c:v>0.26550000000000001</c:v>
                </c:pt>
                <c:pt idx="119">
                  <c:v>0.26556000000000002</c:v>
                </c:pt>
                <c:pt idx="120">
                  <c:v>0.26562000000000002</c:v>
                </c:pt>
                <c:pt idx="121">
                  <c:v>0.26566000000000001</c:v>
                </c:pt>
                <c:pt idx="122">
                  <c:v>0.26569999999999999</c:v>
                </c:pt>
                <c:pt idx="123">
                  <c:v>0.26576</c:v>
                </c:pt>
                <c:pt idx="124">
                  <c:v>0.26582</c:v>
                </c:pt>
                <c:pt idx="125">
                  <c:v>0.26588000000000001</c:v>
                </c:pt>
                <c:pt idx="126">
                  <c:v>0.26590000000000003</c:v>
                </c:pt>
                <c:pt idx="127">
                  <c:v>0.26595999999999997</c:v>
                </c:pt>
                <c:pt idx="128">
                  <c:v>0.26600000000000001</c:v>
                </c:pt>
                <c:pt idx="129">
                  <c:v>0.26601999999999998</c:v>
                </c:pt>
                <c:pt idx="130">
                  <c:v>0.26607999999999998</c:v>
                </c:pt>
                <c:pt idx="131">
                  <c:v>0.26613999999999999</c:v>
                </c:pt>
                <c:pt idx="132">
                  <c:v>0.26616000000000001</c:v>
                </c:pt>
                <c:pt idx="133">
                  <c:v>0.26618000000000003</c:v>
                </c:pt>
                <c:pt idx="134">
                  <c:v>0.26626</c:v>
                </c:pt>
                <c:pt idx="135">
                  <c:v>0.26628000000000002</c:v>
                </c:pt>
                <c:pt idx="136">
                  <c:v>0.26632</c:v>
                </c:pt>
                <c:pt idx="137">
                  <c:v>0.26635999999999999</c:v>
                </c:pt>
                <c:pt idx="138">
                  <c:v>0.26638000000000001</c:v>
                </c:pt>
                <c:pt idx="139">
                  <c:v>0.26641999999999999</c:v>
                </c:pt>
                <c:pt idx="140">
                  <c:v>0.26645999999999997</c:v>
                </c:pt>
                <c:pt idx="141">
                  <c:v>0.26651999999999998</c:v>
                </c:pt>
                <c:pt idx="142">
                  <c:v>0.26654</c:v>
                </c:pt>
                <c:pt idx="143">
                  <c:v>0.26656000000000002</c:v>
                </c:pt>
                <c:pt idx="144">
                  <c:v>0.2666</c:v>
                </c:pt>
                <c:pt idx="145">
                  <c:v>0.26663999999999999</c:v>
                </c:pt>
                <c:pt idx="146">
                  <c:v>0.26669999999999999</c:v>
                </c:pt>
                <c:pt idx="147">
                  <c:v>0.26672000000000001</c:v>
                </c:pt>
                <c:pt idx="148">
                  <c:v>0.26676</c:v>
                </c:pt>
                <c:pt idx="149">
                  <c:v>0.26676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DA-4ABD-9508-AB1AAE523298}"/>
            </c:ext>
          </c:extLst>
        </c:ser>
        <c:ser>
          <c:idx val="3"/>
          <c:order val="1"/>
          <c:tx>
            <c:v>Afectados factor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P50_Rapido!$BA$14:$BA$330</c:f>
              <c:numCache>
                <c:formatCode>0.000%</c:formatCode>
                <c:ptCount val="317"/>
                <c:pt idx="0">
                  <c:v>9.7999999999999997E-5</c:v>
                </c:pt>
                <c:pt idx="1">
                  <c:v>9.7999999999999997E-5</c:v>
                </c:pt>
                <c:pt idx="2">
                  <c:v>9.7999999999999997E-5</c:v>
                </c:pt>
                <c:pt idx="3">
                  <c:v>1.9599999999999999E-4</c:v>
                </c:pt>
                <c:pt idx="4">
                  <c:v>2.9399999999999999E-4</c:v>
                </c:pt>
                <c:pt idx="5">
                  <c:v>3.724E-4</c:v>
                </c:pt>
                <c:pt idx="6">
                  <c:v>6.3699999999999998E-4</c:v>
                </c:pt>
                <c:pt idx="7">
                  <c:v>9.3099999999999997E-4</c:v>
                </c:pt>
                <c:pt idx="8">
                  <c:v>1.2544000000000001E-3</c:v>
                </c:pt>
                <c:pt idx="9">
                  <c:v>1.7541999999999998E-3</c:v>
                </c:pt>
                <c:pt idx="10">
                  <c:v>2.3519999999999999E-3</c:v>
                </c:pt>
                <c:pt idx="11">
                  <c:v>2.9497999999999998E-3</c:v>
                </c:pt>
                <c:pt idx="12">
                  <c:v>3.5279999999999999E-3</c:v>
                </c:pt>
                <c:pt idx="13">
                  <c:v>4.1062E-3</c:v>
                </c:pt>
                <c:pt idx="14">
                  <c:v>4.8215999999999997E-3</c:v>
                </c:pt>
                <c:pt idx="15">
                  <c:v>5.6056000000000005E-3</c:v>
                </c:pt>
                <c:pt idx="16">
                  <c:v>6.6150000000000002E-3</c:v>
                </c:pt>
                <c:pt idx="17">
                  <c:v>7.9477999999999997E-3</c:v>
                </c:pt>
                <c:pt idx="18">
                  <c:v>9.5452000000000002E-3</c:v>
                </c:pt>
                <c:pt idx="19">
                  <c:v>1.1514999999999999E-2</c:v>
                </c:pt>
                <c:pt idx="20">
                  <c:v>1.38964E-2</c:v>
                </c:pt>
                <c:pt idx="21">
                  <c:v>1.68168E-2</c:v>
                </c:pt>
                <c:pt idx="22">
                  <c:v>2.02174E-2</c:v>
                </c:pt>
                <c:pt idx="23">
                  <c:v>2.4108000000000001E-2</c:v>
                </c:pt>
                <c:pt idx="24">
                  <c:v>2.87532E-2</c:v>
                </c:pt>
                <c:pt idx="25">
                  <c:v>3.3888399999999999E-2</c:v>
                </c:pt>
                <c:pt idx="26">
                  <c:v>3.9562600000000003E-2</c:v>
                </c:pt>
                <c:pt idx="27">
                  <c:v>4.5932600000000004E-2</c:v>
                </c:pt>
                <c:pt idx="28">
                  <c:v>5.2861200000000004E-2</c:v>
                </c:pt>
                <c:pt idx="29">
                  <c:v>6.0622799999999998E-2</c:v>
                </c:pt>
                <c:pt idx="30">
                  <c:v>6.9089999999999999E-2</c:v>
                </c:pt>
                <c:pt idx="31">
                  <c:v>7.8301999999999997E-2</c:v>
                </c:pt>
                <c:pt idx="32">
                  <c:v>8.8092199999999996E-2</c:v>
                </c:pt>
                <c:pt idx="33">
                  <c:v>9.8323400000000005E-2</c:v>
                </c:pt>
                <c:pt idx="34">
                  <c:v>0.10891720000000001</c:v>
                </c:pt>
                <c:pt idx="35">
                  <c:v>0.11951100000000001</c:v>
                </c:pt>
                <c:pt idx="36">
                  <c:v>0.13015380000000001</c:v>
                </c:pt>
                <c:pt idx="37">
                  <c:v>0.14027719999999999</c:v>
                </c:pt>
                <c:pt idx="38">
                  <c:v>0.149891</c:v>
                </c:pt>
                <c:pt idx="39">
                  <c:v>0.15870119999999999</c:v>
                </c:pt>
                <c:pt idx="40">
                  <c:v>0.1669234</c:v>
                </c:pt>
                <c:pt idx="41">
                  <c:v>0.17420479999999999</c:v>
                </c:pt>
                <c:pt idx="42">
                  <c:v>0.18060419999999999</c:v>
                </c:pt>
                <c:pt idx="43">
                  <c:v>0.18639600000000001</c:v>
                </c:pt>
                <c:pt idx="44">
                  <c:v>0.19159000000000001</c:v>
                </c:pt>
                <c:pt idx="45">
                  <c:v>0.19622539999999999</c:v>
                </c:pt>
                <c:pt idx="46">
                  <c:v>0.20047860000000001</c:v>
                </c:pt>
                <c:pt idx="47">
                  <c:v>0.20444760000000001</c:v>
                </c:pt>
                <c:pt idx="48">
                  <c:v>0.20812259999999999</c:v>
                </c:pt>
                <c:pt idx="49">
                  <c:v>0.21157219999999999</c:v>
                </c:pt>
                <c:pt idx="50">
                  <c:v>0.21484539999999999</c:v>
                </c:pt>
                <c:pt idx="51">
                  <c:v>0.21792259999999999</c:v>
                </c:pt>
                <c:pt idx="52">
                  <c:v>0.22093119999999999</c:v>
                </c:pt>
                <c:pt idx="53">
                  <c:v>0.22371440000000001</c:v>
                </c:pt>
                <c:pt idx="54">
                  <c:v>0.22636039999999999</c:v>
                </c:pt>
                <c:pt idx="55">
                  <c:v>0.22891819999999999</c:v>
                </c:pt>
                <c:pt idx="56">
                  <c:v>0.23127999999999999</c:v>
                </c:pt>
                <c:pt idx="57">
                  <c:v>0.2335438</c:v>
                </c:pt>
                <c:pt idx="58">
                  <c:v>0.23563119999999999</c:v>
                </c:pt>
                <c:pt idx="59">
                  <c:v>0.2376402</c:v>
                </c:pt>
                <c:pt idx="60">
                  <c:v>0.23952179999999998</c:v>
                </c:pt>
                <c:pt idx="61">
                  <c:v>0.24123679999999997</c:v>
                </c:pt>
                <c:pt idx="62">
                  <c:v>0.2428244</c:v>
                </c:pt>
                <c:pt idx="63">
                  <c:v>0.24434339999999999</c:v>
                </c:pt>
                <c:pt idx="64">
                  <c:v>0.2457154</c:v>
                </c:pt>
                <c:pt idx="65">
                  <c:v>0.24696980000000002</c:v>
                </c:pt>
                <c:pt idx="66">
                  <c:v>0.24813599999999997</c:v>
                </c:pt>
                <c:pt idx="67">
                  <c:v>0.24921400000000002</c:v>
                </c:pt>
                <c:pt idx="68">
                  <c:v>0.25019400000000003</c:v>
                </c:pt>
                <c:pt idx="69">
                  <c:v>0.25108579999999997</c:v>
                </c:pt>
                <c:pt idx="70">
                  <c:v>0.25188939999999999</c:v>
                </c:pt>
                <c:pt idx="71">
                  <c:v>0.25264399999999998</c:v>
                </c:pt>
                <c:pt idx="72">
                  <c:v>0.2533202</c:v>
                </c:pt>
                <c:pt idx="73">
                  <c:v>0.25398660000000001</c:v>
                </c:pt>
                <c:pt idx="74">
                  <c:v>0.25456479999999998</c:v>
                </c:pt>
                <c:pt idx="75">
                  <c:v>0.2551234</c:v>
                </c:pt>
                <c:pt idx="76">
                  <c:v>0.25565260000000001</c:v>
                </c:pt>
                <c:pt idx="77">
                  <c:v>0.25616220000000001</c:v>
                </c:pt>
                <c:pt idx="78">
                  <c:v>0.25662279999999998</c:v>
                </c:pt>
                <c:pt idx="79">
                  <c:v>0.25706380000000001</c:v>
                </c:pt>
                <c:pt idx="80">
                  <c:v>0.25748519999999997</c:v>
                </c:pt>
                <c:pt idx="81">
                  <c:v>0.25790659999999999</c:v>
                </c:pt>
                <c:pt idx="82">
                  <c:v>0.25828879999999999</c:v>
                </c:pt>
                <c:pt idx="83">
                  <c:v>0.25862200000000002</c:v>
                </c:pt>
                <c:pt idx="84">
                  <c:v>0.258965</c:v>
                </c:pt>
                <c:pt idx="85">
                  <c:v>0.25929819999999998</c:v>
                </c:pt>
                <c:pt idx="86">
                  <c:v>0.25961179999999995</c:v>
                </c:pt>
                <c:pt idx="87">
                  <c:v>0.25988619999999996</c:v>
                </c:pt>
                <c:pt idx="88">
                  <c:v>0.26014100000000001</c:v>
                </c:pt>
                <c:pt idx="89">
                  <c:v>0.26040560000000001</c:v>
                </c:pt>
                <c:pt idx="90">
                  <c:v>0.260631</c:v>
                </c:pt>
                <c:pt idx="91">
                  <c:v>0.26085640000000004</c:v>
                </c:pt>
                <c:pt idx="92">
                  <c:v>0.26106220000000002</c:v>
                </c:pt>
                <c:pt idx="93">
                  <c:v>0.26130719999999996</c:v>
                </c:pt>
                <c:pt idx="94">
                  <c:v>0.26149339999999999</c:v>
                </c:pt>
                <c:pt idx="95">
                  <c:v>0.26169920000000002</c:v>
                </c:pt>
                <c:pt idx="96">
                  <c:v>0.26188539999999999</c:v>
                </c:pt>
                <c:pt idx="97">
                  <c:v>0.26207159999999996</c:v>
                </c:pt>
                <c:pt idx="98">
                  <c:v>0.26223819999999998</c:v>
                </c:pt>
                <c:pt idx="99">
                  <c:v>0.26240479999999999</c:v>
                </c:pt>
                <c:pt idx="100">
                  <c:v>0.26257140000000001</c:v>
                </c:pt>
                <c:pt idx="101">
                  <c:v>0.26268900000000001</c:v>
                </c:pt>
                <c:pt idx="102">
                  <c:v>0.26286540000000003</c:v>
                </c:pt>
                <c:pt idx="103">
                  <c:v>0.26298299999999997</c:v>
                </c:pt>
                <c:pt idx="104">
                  <c:v>0.26311039999999997</c:v>
                </c:pt>
                <c:pt idx="105">
                  <c:v>0.26325739999999997</c:v>
                </c:pt>
                <c:pt idx="106">
                  <c:v>0.26338479999999997</c:v>
                </c:pt>
                <c:pt idx="107">
                  <c:v>0.26349259999999997</c:v>
                </c:pt>
                <c:pt idx="108">
                  <c:v>0.26362000000000002</c:v>
                </c:pt>
                <c:pt idx="109">
                  <c:v>0.26374739999999997</c:v>
                </c:pt>
                <c:pt idx="110">
                  <c:v>0.26387480000000002</c:v>
                </c:pt>
                <c:pt idx="111">
                  <c:v>0.26397280000000001</c:v>
                </c:pt>
                <c:pt idx="112">
                  <c:v>0.2640806</c:v>
                </c:pt>
                <c:pt idx="113">
                  <c:v>0.26418839999999999</c:v>
                </c:pt>
                <c:pt idx="114">
                  <c:v>0.26430599999999999</c:v>
                </c:pt>
                <c:pt idx="115">
                  <c:v>0.26440399999999997</c:v>
                </c:pt>
                <c:pt idx="116">
                  <c:v>0.26450199999999996</c:v>
                </c:pt>
                <c:pt idx="117">
                  <c:v>0.2646</c:v>
                </c:pt>
                <c:pt idx="118">
                  <c:v>0.26469799999999999</c:v>
                </c:pt>
                <c:pt idx="119">
                  <c:v>0.26478619999999997</c:v>
                </c:pt>
                <c:pt idx="120">
                  <c:v>0.26487440000000001</c:v>
                </c:pt>
                <c:pt idx="121">
                  <c:v>0.26495279999999999</c:v>
                </c:pt>
                <c:pt idx="122">
                  <c:v>0.26504100000000003</c:v>
                </c:pt>
                <c:pt idx="123">
                  <c:v>0.26512920000000001</c:v>
                </c:pt>
                <c:pt idx="124">
                  <c:v>0.26521739999999999</c:v>
                </c:pt>
                <c:pt idx="125">
                  <c:v>0.26530560000000003</c:v>
                </c:pt>
                <c:pt idx="126">
                  <c:v>0.26539380000000001</c:v>
                </c:pt>
                <c:pt idx="127">
                  <c:v>0.26546239999999999</c:v>
                </c:pt>
                <c:pt idx="128">
                  <c:v>0.26554079999999997</c:v>
                </c:pt>
                <c:pt idx="129">
                  <c:v>0.2656094</c:v>
                </c:pt>
                <c:pt idx="130">
                  <c:v>0.26566819999999997</c:v>
                </c:pt>
                <c:pt idx="131">
                  <c:v>0.26577600000000001</c:v>
                </c:pt>
                <c:pt idx="132">
                  <c:v>0.26584459999999999</c:v>
                </c:pt>
                <c:pt idx="133">
                  <c:v>0.26592299999999996</c:v>
                </c:pt>
                <c:pt idx="134">
                  <c:v>0.26598179999999999</c:v>
                </c:pt>
                <c:pt idx="135">
                  <c:v>0.26606020000000002</c:v>
                </c:pt>
                <c:pt idx="136">
                  <c:v>0.2661288</c:v>
                </c:pt>
                <c:pt idx="137">
                  <c:v>0.26619739999999997</c:v>
                </c:pt>
                <c:pt idx="138">
                  <c:v>0.266266</c:v>
                </c:pt>
                <c:pt idx="139">
                  <c:v>0.26632479999999997</c:v>
                </c:pt>
                <c:pt idx="140">
                  <c:v>0.2663836</c:v>
                </c:pt>
                <c:pt idx="141">
                  <c:v>0.26645220000000003</c:v>
                </c:pt>
                <c:pt idx="142">
                  <c:v>0.26650119999999999</c:v>
                </c:pt>
                <c:pt idx="143">
                  <c:v>0.26655020000000001</c:v>
                </c:pt>
                <c:pt idx="144">
                  <c:v>0.26660899999999998</c:v>
                </c:pt>
                <c:pt idx="145">
                  <c:v>0.26666780000000001</c:v>
                </c:pt>
                <c:pt idx="146">
                  <c:v>0.26672660000000004</c:v>
                </c:pt>
                <c:pt idx="147">
                  <c:v>0.26678540000000001</c:v>
                </c:pt>
                <c:pt idx="148">
                  <c:v>0.26684419999999998</c:v>
                </c:pt>
                <c:pt idx="149">
                  <c:v>0.2668932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DA-4ABD-9508-AB1AAE523298}"/>
            </c:ext>
          </c:extLst>
        </c:ser>
        <c:ser>
          <c:idx val="2"/>
          <c:order val="2"/>
          <c:tx>
            <c:v>Enfermos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P50_Rapido!$AN$14:$AN$330</c:f>
              <c:numCache>
                <c:formatCode>0.000%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1.3999999999999999E-4</c:v>
                </c:pt>
                <c:pt idx="11">
                  <c:v>2.5999999999999998E-4</c:v>
                </c:pt>
                <c:pt idx="12">
                  <c:v>3.4000000000000002E-4</c:v>
                </c:pt>
                <c:pt idx="13">
                  <c:v>6.8000000000000005E-4</c:v>
                </c:pt>
                <c:pt idx="14">
                  <c:v>8.9999999999999998E-4</c:v>
                </c:pt>
                <c:pt idx="15">
                  <c:v>1.14E-3</c:v>
                </c:pt>
                <c:pt idx="16">
                  <c:v>1.56E-3</c:v>
                </c:pt>
                <c:pt idx="17">
                  <c:v>2.0600000000000002E-3</c:v>
                </c:pt>
                <c:pt idx="18">
                  <c:v>2.5799999999999998E-3</c:v>
                </c:pt>
                <c:pt idx="19">
                  <c:v>3.14E-3</c:v>
                </c:pt>
                <c:pt idx="20">
                  <c:v>3.8E-3</c:v>
                </c:pt>
                <c:pt idx="21">
                  <c:v>4.7200000000000002E-3</c:v>
                </c:pt>
                <c:pt idx="22">
                  <c:v>5.7000000000000002E-3</c:v>
                </c:pt>
                <c:pt idx="23">
                  <c:v>6.9800000000000001E-3</c:v>
                </c:pt>
                <c:pt idx="24">
                  <c:v>8.5599999999999999E-3</c:v>
                </c:pt>
                <c:pt idx="25">
                  <c:v>1.0359999999999999E-2</c:v>
                </c:pt>
                <c:pt idx="26">
                  <c:v>1.256E-2</c:v>
                </c:pt>
                <c:pt idx="27">
                  <c:v>1.4999999999999999E-2</c:v>
                </c:pt>
                <c:pt idx="28">
                  <c:v>1.788E-2</c:v>
                </c:pt>
                <c:pt idx="29">
                  <c:v>2.1000000000000001E-2</c:v>
                </c:pt>
                <c:pt idx="30">
                  <c:v>2.4479999999999998E-2</c:v>
                </c:pt>
                <c:pt idx="31">
                  <c:v>2.8479999999999998E-2</c:v>
                </c:pt>
                <c:pt idx="32">
                  <c:v>3.2939999999999997E-2</c:v>
                </c:pt>
                <c:pt idx="33">
                  <c:v>3.764E-2</c:v>
                </c:pt>
                <c:pt idx="34">
                  <c:v>4.2819999999999997E-2</c:v>
                </c:pt>
                <c:pt idx="35">
                  <c:v>4.8320000000000002E-2</c:v>
                </c:pt>
                <c:pt idx="36">
                  <c:v>5.4480000000000001E-2</c:v>
                </c:pt>
                <c:pt idx="37">
                  <c:v>6.096E-2</c:v>
                </c:pt>
                <c:pt idx="38">
                  <c:v>6.7879999999999996E-2</c:v>
                </c:pt>
                <c:pt idx="39">
                  <c:v>7.5160000000000005E-2</c:v>
                </c:pt>
                <c:pt idx="40">
                  <c:v>8.2640000000000005E-2</c:v>
                </c:pt>
                <c:pt idx="41">
                  <c:v>9.0200000000000002E-2</c:v>
                </c:pt>
                <c:pt idx="42">
                  <c:v>9.7720000000000001E-2</c:v>
                </c:pt>
                <c:pt idx="43">
                  <c:v>0.1052</c:v>
                </c:pt>
                <c:pt idx="44">
                  <c:v>0.11216</c:v>
                </c:pt>
                <c:pt idx="45">
                  <c:v>0.11856</c:v>
                </c:pt>
                <c:pt idx="46">
                  <c:v>0.12432</c:v>
                </c:pt>
                <c:pt idx="47">
                  <c:v>0.1295</c:v>
                </c:pt>
                <c:pt idx="48">
                  <c:v>0.13356000000000001</c:v>
                </c:pt>
                <c:pt idx="49">
                  <c:v>0.13678000000000001</c:v>
                </c:pt>
                <c:pt idx="50">
                  <c:v>0.13904</c:v>
                </c:pt>
                <c:pt idx="51">
                  <c:v>0.14030000000000001</c:v>
                </c:pt>
                <c:pt idx="52">
                  <c:v>0.14072000000000001</c:v>
                </c:pt>
                <c:pt idx="53">
                  <c:v>0.1406</c:v>
                </c:pt>
                <c:pt idx="54">
                  <c:v>0.13974</c:v>
                </c:pt>
                <c:pt idx="55">
                  <c:v>0.13797999999999999</c:v>
                </c:pt>
                <c:pt idx="56">
                  <c:v>0.13574</c:v>
                </c:pt>
                <c:pt idx="57">
                  <c:v>0.13294</c:v>
                </c:pt>
                <c:pt idx="58">
                  <c:v>0.1295</c:v>
                </c:pt>
                <c:pt idx="59">
                  <c:v>0.12584000000000001</c:v>
                </c:pt>
                <c:pt idx="60">
                  <c:v>0.12130000000000001</c:v>
                </c:pt>
                <c:pt idx="61">
                  <c:v>0.11652</c:v>
                </c:pt>
                <c:pt idx="62">
                  <c:v>0.1115</c:v>
                </c:pt>
                <c:pt idx="63">
                  <c:v>0.10616</c:v>
                </c:pt>
                <c:pt idx="64">
                  <c:v>0.10059999999999999</c:v>
                </c:pt>
                <c:pt idx="65">
                  <c:v>9.5060000000000006E-2</c:v>
                </c:pt>
                <c:pt idx="66">
                  <c:v>8.9560000000000001E-2</c:v>
                </c:pt>
                <c:pt idx="67">
                  <c:v>8.4019999999999997E-2</c:v>
                </c:pt>
                <c:pt idx="68">
                  <c:v>7.8719999999999998E-2</c:v>
                </c:pt>
                <c:pt idx="69">
                  <c:v>7.3520000000000002E-2</c:v>
                </c:pt>
                <c:pt idx="70">
                  <c:v>6.8739999999999996E-2</c:v>
                </c:pt>
                <c:pt idx="71">
                  <c:v>6.3899999999999998E-2</c:v>
                </c:pt>
                <c:pt idx="72">
                  <c:v>5.9459999999999999E-2</c:v>
                </c:pt>
                <c:pt idx="73">
                  <c:v>5.5280000000000003E-2</c:v>
                </c:pt>
                <c:pt idx="74">
                  <c:v>5.144E-2</c:v>
                </c:pt>
                <c:pt idx="75">
                  <c:v>4.7820000000000001E-2</c:v>
                </c:pt>
                <c:pt idx="76">
                  <c:v>4.446E-2</c:v>
                </c:pt>
                <c:pt idx="77">
                  <c:v>4.1279999999999997E-2</c:v>
                </c:pt>
                <c:pt idx="78">
                  <c:v>3.8280000000000002E-2</c:v>
                </c:pt>
                <c:pt idx="79">
                  <c:v>3.5380000000000002E-2</c:v>
                </c:pt>
                <c:pt idx="80">
                  <c:v>3.2800000000000003E-2</c:v>
                </c:pt>
                <c:pt idx="81">
                  <c:v>3.032E-2</c:v>
                </c:pt>
                <c:pt idx="82">
                  <c:v>2.8060000000000002E-2</c:v>
                </c:pt>
                <c:pt idx="83">
                  <c:v>2.5839999999999998E-2</c:v>
                </c:pt>
                <c:pt idx="84">
                  <c:v>2.3820000000000001E-2</c:v>
                </c:pt>
                <c:pt idx="85">
                  <c:v>2.2020000000000001E-2</c:v>
                </c:pt>
                <c:pt idx="86">
                  <c:v>2.034E-2</c:v>
                </c:pt>
                <c:pt idx="87">
                  <c:v>1.864E-2</c:v>
                </c:pt>
                <c:pt idx="88">
                  <c:v>1.7139999999999999E-2</c:v>
                </c:pt>
                <c:pt idx="89">
                  <c:v>1.5820000000000001E-2</c:v>
                </c:pt>
                <c:pt idx="90">
                  <c:v>1.4540000000000001E-2</c:v>
                </c:pt>
                <c:pt idx="91">
                  <c:v>1.332E-2</c:v>
                </c:pt>
                <c:pt idx="92">
                  <c:v>1.2239999999999999E-2</c:v>
                </c:pt>
                <c:pt idx="93">
                  <c:v>1.128E-2</c:v>
                </c:pt>
                <c:pt idx="94">
                  <c:v>1.0359999999999999E-2</c:v>
                </c:pt>
                <c:pt idx="95">
                  <c:v>9.5600000000000008E-3</c:v>
                </c:pt>
                <c:pt idx="96">
                  <c:v>8.8599999999999998E-3</c:v>
                </c:pt>
                <c:pt idx="97">
                  <c:v>8.1600000000000006E-3</c:v>
                </c:pt>
                <c:pt idx="98">
                  <c:v>7.5599999999999999E-3</c:v>
                </c:pt>
                <c:pt idx="99">
                  <c:v>7.0400000000000003E-3</c:v>
                </c:pt>
                <c:pt idx="100">
                  <c:v>6.5599999999999999E-3</c:v>
                </c:pt>
                <c:pt idx="101">
                  <c:v>6.1399999999999996E-3</c:v>
                </c:pt>
                <c:pt idx="102">
                  <c:v>5.7600000000000004E-3</c:v>
                </c:pt>
                <c:pt idx="103">
                  <c:v>5.4000000000000003E-3</c:v>
                </c:pt>
                <c:pt idx="104">
                  <c:v>5.0600000000000003E-3</c:v>
                </c:pt>
                <c:pt idx="105">
                  <c:v>4.7200000000000002E-3</c:v>
                </c:pt>
                <c:pt idx="106">
                  <c:v>4.4200000000000003E-3</c:v>
                </c:pt>
                <c:pt idx="107">
                  <c:v>4.1599999999999996E-3</c:v>
                </c:pt>
                <c:pt idx="108">
                  <c:v>3.8800000000000002E-3</c:v>
                </c:pt>
                <c:pt idx="109">
                  <c:v>3.6800000000000001E-3</c:v>
                </c:pt>
                <c:pt idx="110">
                  <c:v>3.4399999999999999E-3</c:v>
                </c:pt>
                <c:pt idx="111">
                  <c:v>3.2399999999999998E-3</c:v>
                </c:pt>
                <c:pt idx="112">
                  <c:v>3.0400000000000002E-3</c:v>
                </c:pt>
                <c:pt idx="113">
                  <c:v>2.8600000000000001E-3</c:v>
                </c:pt>
                <c:pt idx="114">
                  <c:v>2.7000000000000001E-3</c:v>
                </c:pt>
                <c:pt idx="115">
                  <c:v>2.5400000000000002E-3</c:v>
                </c:pt>
                <c:pt idx="116">
                  <c:v>2.4399999999999999E-3</c:v>
                </c:pt>
                <c:pt idx="117">
                  <c:v>2.32E-3</c:v>
                </c:pt>
                <c:pt idx="118">
                  <c:v>2.2000000000000001E-3</c:v>
                </c:pt>
                <c:pt idx="119">
                  <c:v>2.0799999999999998E-3</c:v>
                </c:pt>
                <c:pt idx="120">
                  <c:v>1.98E-3</c:v>
                </c:pt>
                <c:pt idx="121">
                  <c:v>1.9E-3</c:v>
                </c:pt>
                <c:pt idx="122">
                  <c:v>1.8E-3</c:v>
                </c:pt>
                <c:pt idx="123">
                  <c:v>1.72E-3</c:v>
                </c:pt>
                <c:pt idx="124">
                  <c:v>1.64E-3</c:v>
                </c:pt>
                <c:pt idx="125">
                  <c:v>1.5399999999999999E-3</c:v>
                </c:pt>
                <c:pt idx="126">
                  <c:v>1.48E-3</c:v>
                </c:pt>
                <c:pt idx="127">
                  <c:v>1.42E-3</c:v>
                </c:pt>
                <c:pt idx="128">
                  <c:v>1.3600000000000001E-3</c:v>
                </c:pt>
                <c:pt idx="129">
                  <c:v>1.32E-3</c:v>
                </c:pt>
                <c:pt idx="130">
                  <c:v>1.2600000000000001E-3</c:v>
                </c:pt>
                <c:pt idx="131">
                  <c:v>1.2199999999999999E-3</c:v>
                </c:pt>
                <c:pt idx="132">
                  <c:v>1.1999999999999999E-3</c:v>
                </c:pt>
                <c:pt idx="133">
                  <c:v>1.16E-3</c:v>
                </c:pt>
                <c:pt idx="134">
                  <c:v>1.1199999999999999E-3</c:v>
                </c:pt>
                <c:pt idx="135">
                  <c:v>1.08E-3</c:v>
                </c:pt>
                <c:pt idx="136">
                  <c:v>1.06E-3</c:v>
                </c:pt>
                <c:pt idx="137">
                  <c:v>1.0399999999999999E-3</c:v>
                </c:pt>
                <c:pt idx="138">
                  <c:v>1E-3</c:v>
                </c:pt>
                <c:pt idx="139">
                  <c:v>9.7999999999999997E-4</c:v>
                </c:pt>
                <c:pt idx="140">
                  <c:v>9.3999999999999997E-4</c:v>
                </c:pt>
                <c:pt idx="141">
                  <c:v>9.3999999999999997E-4</c:v>
                </c:pt>
                <c:pt idx="142">
                  <c:v>9.2000000000000003E-4</c:v>
                </c:pt>
                <c:pt idx="143">
                  <c:v>8.8000000000000003E-4</c:v>
                </c:pt>
                <c:pt idx="144">
                  <c:v>8.8000000000000003E-4</c:v>
                </c:pt>
                <c:pt idx="145">
                  <c:v>8.4000000000000003E-4</c:v>
                </c:pt>
                <c:pt idx="146">
                  <c:v>8.0000000000000004E-4</c:v>
                </c:pt>
                <c:pt idx="147">
                  <c:v>8.0000000000000004E-4</c:v>
                </c:pt>
                <c:pt idx="148">
                  <c:v>7.7999999999999999E-4</c:v>
                </c:pt>
                <c:pt idx="149">
                  <c:v>7.6000000000000004E-4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DA-4ABD-9508-AB1AAE523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5" Type="http://schemas.openxmlformats.org/officeDocument/2006/relationships/chart" Target="../charts/chart6.xml"/><Relationship Id="rId10" Type="http://schemas.openxmlformats.org/officeDocument/2006/relationships/chart" Target="../charts/chart11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13" Type="http://schemas.openxmlformats.org/officeDocument/2006/relationships/chart" Target="../charts/chart25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12" Type="http://schemas.openxmlformats.org/officeDocument/2006/relationships/chart" Target="../charts/chart24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11" Type="http://schemas.openxmlformats.org/officeDocument/2006/relationships/chart" Target="../charts/chart23.xml"/><Relationship Id="rId5" Type="http://schemas.openxmlformats.org/officeDocument/2006/relationships/chart" Target="../charts/chart17.xml"/><Relationship Id="rId10" Type="http://schemas.openxmlformats.org/officeDocument/2006/relationships/chart" Target="../charts/chart22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Relationship Id="rId14" Type="http://schemas.openxmlformats.org/officeDocument/2006/relationships/chart" Target="../charts/chart26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4.xml"/><Relationship Id="rId3" Type="http://schemas.openxmlformats.org/officeDocument/2006/relationships/chart" Target="../charts/chart29.xml"/><Relationship Id="rId7" Type="http://schemas.openxmlformats.org/officeDocument/2006/relationships/chart" Target="../charts/chart33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6" Type="http://schemas.openxmlformats.org/officeDocument/2006/relationships/chart" Target="../charts/chart32.xml"/><Relationship Id="rId5" Type="http://schemas.openxmlformats.org/officeDocument/2006/relationships/chart" Target="../charts/chart31.xml"/><Relationship Id="rId10" Type="http://schemas.openxmlformats.org/officeDocument/2006/relationships/chart" Target="../charts/chart36.xml"/><Relationship Id="rId4" Type="http://schemas.openxmlformats.org/officeDocument/2006/relationships/chart" Target="../charts/chart30.xml"/><Relationship Id="rId9" Type="http://schemas.openxmlformats.org/officeDocument/2006/relationships/chart" Target="../charts/chart35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3" Type="http://schemas.openxmlformats.org/officeDocument/2006/relationships/chart" Target="../charts/chart39.xml"/><Relationship Id="rId7" Type="http://schemas.openxmlformats.org/officeDocument/2006/relationships/chart" Target="../charts/chart43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5" Type="http://schemas.openxmlformats.org/officeDocument/2006/relationships/chart" Target="../charts/chart41.xml"/><Relationship Id="rId10" Type="http://schemas.openxmlformats.org/officeDocument/2006/relationships/chart" Target="../charts/chart46.xml"/><Relationship Id="rId4" Type="http://schemas.openxmlformats.org/officeDocument/2006/relationships/chart" Target="../charts/chart40.xml"/><Relationship Id="rId9" Type="http://schemas.openxmlformats.org/officeDocument/2006/relationships/chart" Target="../charts/chart45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4.xml"/><Relationship Id="rId3" Type="http://schemas.openxmlformats.org/officeDocument/2006/relationships/chart" Target="../charts/chart49.xml"/><Relationship Id="rId7" Type="http://schemas.openxmlformats.org/officeDocument/2006/relationships/chart" Target="../charts/chart53.xml"/><Relationship Id="rId2" Type="http://schemas.openxmlformats.org/officeDocument/2006/relationships/chart" Target="../charts/chart48.xml"/><Relationship Id="rId1" Type="http://schemas.openxmlformats.org/officeDocument/2006/relationships/chart" Target="../charts/chart47.xml"/><Relationship Id="rId6" Type="http://schemas.openxmlformats.org/officeDocument/2006/relationships/chart" Target="../charts/chart52.xml"/><Relationship Id="rId5" Type="http://schemas.openxmlformats.org/officeDocument/2006/relationships/chart" Target="../charts/chart51.xml"/><Relationship Id="rId10" Type="http://schemas.openxmlformats.org/officeDocument/2006/relationships/chart" Target="../charts/chart56.xml"/><Relationship Id="rId4" Type="http://schemas.openxmlformats.org/officeDocument/2006/relationships/chart" Target="../charts/chart50.xml"/><Relationship Id="rId9" Type="http://schemas.openxmlformats.org/officeDocument/2006/relationships/chart" Target="../charts/chart55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4.xml"/><Relationship Id="rId3" Type="http://schemas.openxmlformats.org/officeDocument/2006/relationships/chart" Target="../charts/chart59.xml"/><Relationship Id="rId7" Type="http://schemas.openxmlformats.org/officeDocument/2006/relationships/chart" Target="../charts/chart63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6" Type="http://schemas.openxmlformats.org/officeDocument/2006/relationships/chart" Target="../charts/chart62.xml"/><Relationship Id="rId5" Type="http://schemas.openxmlformats.org/officeDocument/2006/relationships/chart" Target="../charts/chart61.xml"/><Relationship Id="rId10" Type="http://schemas.openxmlformats.org/officeDocument/2006/relationships/chart" Target="../charts/chart66.xml"/><Relationship Id="rId4" Type="http://schemas.openxmlformats.org/officeDocument/2006/relationships/chart" Target="../charts/chart60.xml"/><Relationship Id="rId9" Type="http://schemas.openxmlformats.org/officeDocument/2006/relationships/chart" Target="../charts/chart65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4.xml"/><Relationship Id="rId3" Type="http://schemas.openxmlformats.org/officeDocument/2006/relationships/chart" Target="../charts/chart69.xml"/><Relationship Id="rId7" Type="http://schemas.openxmlformats.org/officeDocument/2006/relationships/chart" Target="../charts/chart73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6" Type="http://schemas.openxmlformats.org/officeDocument/2006/relationships/chart" Target="../charts/chart72.xml"/><Relationship Id="rId5" Type="http://schemas.openxmlformats.org/officeDocument/2006/relationships/chart" Target="../charts/chart71.xml"/><Relationship Id="rId10" Type="http://schemas.openxmlformats.org/officeDocument/2006/relationships/chart" Target="../charts/chart76.xml"/><Relationship Id="rId4" Type="http://schemas.openxmlformats.org/officeDocument/2006/relationships/chart" Target="../charts/chart70.xml"/><Relationship Id="rId9" Type="http://schemas.openxmlformats.org/officeDocument/2006/relationships/chart" Target="../charts/chart7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</xdr:colOff>
      <xdr:row>20</xdr:row>
      <xdr:rowOff>0</xdr:rowOff>
    </xdr:from>
    <xdr:to>
      <xdr:col>14</xdr:col>
      <xdr:colOff>708660</xdr:colOff>
      <xdr:row>35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98C0279-B23D-4CD0-A892-984F9204AD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7620</xdr:colOff>
      <xdr:row>2</xdr:row>
      <xdr:rowOff>0</xdr:rowOff>
    </xdr:from>
    <xdr:to>
      <xdr:col>31</xdr:col>
      <xdr:colOff>784860</xdr:colOff>
      <xdr:row>18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99B17ED-8B18-4092-A8D8-E93C79EEC5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18</xdr:row>
      <xdr:rowOff>0</xdr:rowOff>
    </xdr:from>
    <xdr:to>
      <xdr:col>32</xdr:col>
      <xdr:colOff>0</xdr:colOff>
      <xdr:row>34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5EDD0E8D-5FB9-4F1D-9DD0-F1FEDB6DD8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7620</xdr:colOff>
      <xdr:row>34</xdr:row>
      <xdr:rowOff>0</xdr:rowOff>
    </xdr:from>
    <xdr:to>
      <xdr:col>32</xdr:col>
      <xdr:colOff>0</xdr:colOff>
      <xdr:row>56</xdr:row>
      <xdr:rowOff>7620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618F3454-FBEB-47BF-9029-35ECF0D9E3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31</xdr:col>
      <xdr:colOff>784860</xdr:colOff>
      <xdr:row>78</xdr:row>
      <xdr:rowOff>7620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474D7EFC-AB37-4AB5-80FF-E7A8D5D9CB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0</xdr:colOff>
      <xdr:row>18</xdr:row>
      <xdr:rowOff>0</xdr:rowOff>
    </xdr:from>
    <xdr:to>
      <xdr:col>39</xdr:col>
      <xdr:colOff>0</xdr:colOff>
      <xdr:row>34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B5A46E7-33CE-472E-8124-C3A6914A75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39</xdr:col>
      <xdr:colOff>0</xdr:colOff>
      <xdr:row>2</xdr:row>
      <xdr:rowOff>7620</xdr:rowOff>
    </xdr:from>
    <xdr:to>
      <xdr:col>46</xdr:col>
      <xdr:colOff>0</xdr:colOff>
      <xdr:row>18</xdr:row>
      <xdr:rowOff>7620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86CA1043-CA90-4923-9B2C-EC1B2C1663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39</xdr:col>
      <xdr:colOff>0</xdr:colOff>
      <xdr:row>34</xdr:row>
      <xdr:rowOff>0</xdr:rowOff>
    </xdr:from>
    <xdr:to>
      <xdr:col>46</xdr:col>
      <xdr:colOff>0</xdr:colOff>
      <xdr:row>50</xdr:row>
      <xdr:rowOff>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5AB4A827-2CAB-43BB-9453-016CFC340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0</xdr:colOff>
      <xdr:row>2</xdr:row>
      <xdr:rowOff>0</xdr:rowOff>
    </xdr:from>
    <xdr:to>
      <xdr:col>39</xdr:col>
      <xdr:colOff>0</xdr:colOff>
      <xdr:row>18</xdr:row>
      <xdr:rowOff>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C8A81B16-2929-48F5-96E6-A1D05F6B2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39</xdr:col>
      <xdr:colOff>0</xdr:colOff>
      <xdr:row>18</xdr:row>
      <xdr:rowOff>0</xdr:rowOff>
    </xdr:from>
    <xdr:to>
      <xdr:col>46</xdr:col>
      <xdr:colOff>0</xdr:colOff>
      <xdr:row>34</xdr:row>
      <xdr:rowOff>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D08D34D1-B3F8-492E-AA36-FF328CCA4A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0</xdr:colOff>
      <xdr:row>34</xdr:row>
      <xdr:rowOff>0</xdr:rowOff>
    </xdr:from>
    <xdr:to>
      <xdr:col>39</xdr:col>
      <xdr:colOff>0</xdr:colOff>
      <xdr:row>50</xdr:row>
      <xdr:rowOff>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FD117399-0550-43D8-B432-611C690971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32</xdr:col>
      <xdr:colOff>0</xdr:colOff>
      <xdr:row>50</xdr:row>
      <xdr:rowOff>0</xdr:rowOff>
    </xdr:from>
    <xdr:to>
      <xdr:col>39</xdr:col>
      <xdr:colOff>0</xdr:colOff>
      <xdr:row>66</xdr:row>
      <xdr:rowOff>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D596511C-8CB8-4C0F-8D1D-7B5252781D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7620</xdr:colOff>
      <xdr:row>12</xdr:row>
      <xdr:rowOff>0</xdr:rowOff>
    </xdr:from>
    <xdr:to>
      <xdr:col>61</xdr:col>
      <xdr:colOff>0</xdr:colOff>
      <xdr:row>35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470B2B4-E4A8-4423-AF4B-FEF97F264B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0</xdr:colOff>
      <xdr:row>35</xdr:row>
      <xdr:rowOff>0</xdr:rowOff>
    </xdr:from>
    <xdr:to>
      <xdr:col>61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048B41A-3B54-4F7B-A151-BEA4531B5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0</xdr:colOff>
      <xdr:row>50</xdr:row>
      <xdr:rowOff>0</xdr:rowOff>
    </xdr:from>
    <xdr:to>
      <xdr:col>61</xdr:col>
      <xdr:colOff>0</xdr:colOff>
      <xdr:row>67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7CD865B-E853-48DA-953B-15F92530B4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75</xdr:col>
      <xdr:colOff>0</xdr:colOff>
      <xdr:row>36</xdr:row>
      <xdr:rowOff>0</xdr:rowOff>
    </xdr:from>
    <xdr:to>
      <xdr:col>84</xdr:col>
      <xdr:colOff>0</xdr:colOff>
      <xdr:row>57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35CD2C6-74B2-40E7-BD01-49F9137DB6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75</xdr:col>
      <xdr:colOff>0</xdr:colOff>
      <xdr:row>15</xdr:row>
      <xdr:rowOff>0</xdr:rowOff>
    </xdr:from>
    <xdr:to>
      <xdr:col>84</xdr:col>
      <xdr:colOff>0</xdr:colOff>
      <xdr:row>36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3115655-0341-42E3-8E28-4A5429831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0</xdr:row>
      <xdr:rowOff>0</xdr:rowOff>
    </xdr:from>
    <xdr:to>
      <xdr:col>14</xdr:col>
      <xdr:colOff>0</xdr:colOff>
      <xdr:row>11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FDC8A8A9-9BD2-4AC8-B454-8F5C746D6A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15</xdr:row>
      <xdr:rowOff>0</xdr:rowOff>
    </xdr:from>
    <xdr:to>
      <xdr:col>92</xdr:col>
      <xdr:colOff>83820</xdr:colOff>
      <xdr:row>36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198109DA-04A5-4088-BA38-7342030CEB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97</xdr:col>
      <xdr:colOff>0</xdr:colOff>
      <xdr:row>34</xdr:row>
      <xdr:rowOff>0</xdr:rowOff>
    </xdr:from>
    <xdr:to>
      <xdr:col>103</xdr:col>
      <xdr:colOff>0</xdr:colOff>
      <xdr:row>50</xdr:row>
      <xdr:rowOff>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86D5C20-030B-4855-95CA-1866B75233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96</xdr:col>
      <xdr:colOff>784860</xdr:colOff>
      <xdr:row>13</xdr:row>
      <xdr:rowOff>0</xdr:rowOff>
    </xdr:from>
    <xdr:to>
      <xdr:col>103</xdr:col>
      <xdr:colOff>0</xdr:colOff>
      <xdr:row>28</xdr:row>
      <xdr:rowOff>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EE66117-D691-449F-BB31-DACC3A8FD2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53</xdr:col>
      <xdr:colOff>0</xdr:colOff>
      <xdr:row>67</xdr:row>
      <xdr:rowOff>0</xdr:rowOff>
    </xdr:from>
    <xdr:to>
      <xdr:col>60</xdr:col>
      <xdr:colOff>784860</xdr:colOff>
      <xdr:row>90</xdr:row>
      <xdr:rowOff>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E0A63358-693B-42FA-99A2-0C80ACA35C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53</xdr:col>
      <xdr:colOff>0</xdr:colOff>
      <xdr:row>95</xdr:row>
      <xdr:rowOff>0</xdr:rowOff>
    </xdr:from>
    <xdr:to>
      <xdr:col>60</xdr:col>
      <xdr:colOff>784860</xdr:colOff>
      <xdr:row>118</xdr:row>
      <xdr:rowOff>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83EE7625-E400-400F-9241-5C88D5E9C8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53</xdr:col>
      <xdr:colOff>0</xdr:colOff>
      <xdr:row>118</xdr:row>
      <xdr:rowOff>0</xdr:rowOff>
    </xdr:from>
    <xdr:to>
      <xdr:col>60</xdr:col>
      <xdr:colOff>784860</xdr:colOff>
      <xdr:row>141</xdr:row>
      <xdr:rowOff>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5EB89AE-2B47-4807-B63D-E6AF3C976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53</xdr:col>
      <xdr:colOff>7620</xdr:colOff>
      <xdr:row>164</xdr:row>
      <xdr:rowOff>0</xdr:rowOff>
    </xdr:from>
    <xdr:to>
      <xdr:col>61</xdr:col>
      <xdr:colOff>0</xdr:colOff>
      <xdr:row>187</xdr:row>
      <xdr:rowOff>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16538566-A77A-4D27-88A6-710F85375B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53</xdr:col>
      <xdr:colOff>0</xdr:colOff>
      <xdr:row>141</xdr:row>
      <xdr:rowOff>0</xdr:rowOff>
    </xdr:from>
    <xdr:to>
      <xdr:col>60</xdr:col>
      <xdr:colOff>784860</xdr:colOff>
      <xdr:row>164</xdr:row>
      <xdr:rowOff>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58649C19-521D-4116-93DB-FD4F5BC2B9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7620</xdr:colOff>
      <xdr:row>12</xdr:row>
      <xdr:rowOff>0</xdr:rowOff>
    </xdr:from>
    <xdr:to>
      <xdr:col>61</xdr:col>
      <xdr:colOff>0</xdr:colOff>
      <xdr:row>35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B0BD561-F43E-49BD-8ED9-3DDB18BA06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0</xdr:colOff>
      <xdr:row>35</xdr:row>
      <xdr:rowOff>0</xdr:rowOff>
    </xdr:from>
    <xdr:to>
      <xdr:col>61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3A476C7-0D20-43F5-9EA4-3E67B0C62B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0</xdr:colOff>
      <xdr:row>50</xdr:row>
      <xdr:rowOff>0</xdr:rowOff>
    </xdr:from>
    <xdr:to>
      <xdr:col>61</xdr:col>
      <xdr:colOff>0</xdr:colOff>
      <xdr:row>67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F051D33-B3E2-4F49-A46A-6B5875B126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75</xdr:col>
      <xdr:colOff>0</xdr:colOff>
      <xdr:row>14</xdr:row>
      <xdr:rowOff>175260</xdr:rowOff>
    </xdr:from>
    <xdr:to>
      <xdr:col>84</xdr:col>
      <xdr:colOff>0</xdr:colOff>
      <xdr:row>36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20844E7-2DD2-4350-AD55-EB082F07DC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75</xdr:col>
      <xdr:colOff>0</xdr:colOff>
      <xdr:row>36</xdr:row>
      <xdr:rowOff>0</xdr:rowOff>
    </xdr:from>
    <xdr:to>
      <xdr:col>84</xdr:col>
      <xdr:colOff>0</xdr:colOff>
      <xdr:row>59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7607A22B-E76A-452B-AB3B-664D0FBDB3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0</xdr:row>
      <xdr:rowOff>0</xdr:rowOff>
    </xdr:from>
    <xdr:to>
      <xdr:col>14</xdr:col>
      <xdr:colOff>0</xdr:colOff>
      <xdr:row>11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2224E37D-56C7-421F-8743-7839171EB5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15</xdr:row>
      <xdr:rowOff>0</xdr:rowOff>
    </xdr:from>
    <xdr:to>
      <xdr:col>92</xdr:col>
      <xdr:colOff>83820</xdr:colOff>
      <xdr:row>36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25C38677-8024-4C80-B4FF-F62F43A29F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98</xdr:col>
      <xdr:colOff>0</xdr:colOff>
      <xdr:row>13</xdr:row>
      <xdr:rowOff>0</xdr:rowOff>
    </xdr:from>
    <xdr:to>
      <xdr:col>104</xdr:col>
      <xdr:colOff>0</xdr:colOff>
      <xdr:row>28</xdr:row>
      <xdr:rowOff>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6DB309AF-6F1E-4B7B-A226-3873481E9C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98</xdr:col>
      <xdr:colOff>15240</xdr:colOff>
      <xdr:row>34</xdr:row>
      <xdr:rowOff>0</xdr:rowOff>
    </xdr:from>
    <xdr:to>
      <xdr:col>104</xdr:col>
      <xdr:colOff>0</xdr:colOff>
      <xdr:row>50</xdr:row>
      <xdr:rowOff>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E12C913E-DA6E-4F2D-AD2F-578233A57C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53</xdr:col>
      <xdr:colOff>0</xdr:colOff>
      <xdr:row>67</xdr:row>
      <xdr:rowOff>0</xdr:rowOff>
    </xdr:from>
    <xdr:to>
      <xdr:col>60</xdr:col>
      <xdr:colOff>784860</xdr:colOff>
      <xdr:row>90</xdr:row>
      <xdr:rowOff>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B1F3B53-B653-4493-BBD0-233E3BC192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7620</xdr:colOff>
      <xdr:row>12</xdr:row>
      <xdr:rowOff>0</xdr:rowOff>
    </xdr:from>
    <xdr:to>
      <xdr:col>61</xdr:col>
      <xdr:colOff>0</xdr:colOff>
      <xdr:row>35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868F669-328B-413E-B7B9-161D95226E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0</xdr:colOff>
      <xdr:row>35</xdr:row>
      <xdr:rowOff>0</xdr:rowOff>
    </xdr:from>
    <xdr:to>
      <xdr:col>61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E730055-052F-462B-AEBC-FDB273004A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0</xdr:colOff>
      <xdr:row>50</xdr:row>
      <xdr:rowOff>0</xdr:rowOff>
    </xdr:from>
    <xdr:to>
      <xdr:col>61</xdr:col>
      <xdr:colOff>0</xdr:colOff>
      <xdr:row>67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4F0818C-E689-4DD6-922B-1B4BBF148E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75</xdr:col>
      <xdr:colOff>0</xdr:colOff>
      <xdr:row>14</xdr:row>
      <xdr:rowOff>175260</xdr:rowOff>
    </xdr:from>
    <xdr:to>
      <xdr:col>84</xdr:col>
      <xdr:colOff>0</xdr:colOff>
      <xdr:row>36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965CA2C-ED3A-4F6F-9138-912FC6915C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75</xdr:col>
      <xdr:colOff>0</xdr:colOff>
      <xdr:row>36</xdr:row>
      <xdr:rowOff>0</xdr:rowOff>
    </xdr:from>
    <xdr:to>
      <xdr:col>84</xdr:col>
      <xdr:colOff>0</xdr:colOff>
      <xdr:row>59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4FE15794-D332-44AD-BCF8-1C913E3FD5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0</xdr:row>
      <xdr:rowOff>0</xdr:rowOff>
    </xdr:from>
    <xdr:to>
      <xdr:col>14</xdr:col>
      <xdr:colOff>0</xdr:colOff>
      <xdr:row>11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28CA7C8D-7436-416D-A735-23718BC4B7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15</xdr:row>
      <xdr:rowOff>0</xdr:rowOff>
    </xdr:from>
    <xdr:to>
      <xdr:col>92</xdr:col>
      <xdr:colOff>83820</xdr:colOff>
      <xdr:row>36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2D3F3C33-6A3A-4020-A88B-9CB084C9F3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98</xdr:col>
      <xdr:colOff>0</xdr:colOff>
      <xdr:row>13</xdr:row>
      <xdr:rowOff>0</xdr:rowOff>
    </xdr:from>
    <xdr:to>
      <xdr:col>104</xdr:col>
      <xdr:colOff>0</xdr:colOff>
      <xdr:row>28</xdr:row>
      <xdr:rowOff>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1D7FC9A0-2B08-482F-A8B4-4C69E36097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98</xdr:col>
      <xdr:colOff>15240</xdr:colOff>
      <xdr:row>34</xdr:row>
      <xdr:rowOff>0</xdr:rowOff>
    </xdr:from>
    <xdr:to>
      <xdr:col>104</xdr:col>
      <xdr:colOff>0</xdr:colOff>
      <xdr:row>50</xdr:row>
      <xdr:rowOff>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94D064C5-BB2E-4300-B301-1A20A03CBB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53</xdr:col>
      <xdr:colOff>0</xdr:colOff>
      <xdr:row>67</xdr:row>
      <xdr:rowOff>0</xdr:rowOff>
    </xdr:from>
    <xdr:to>
      <xdr:col>60</xdr:col>
      <xdr:colOff>784860</xdr:colOff>
      <xdr:row>90</xdr:row>
      <xdr:rowOff>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100B78F0-FB76-4AC5-B416-E23487C017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7620</xdr:colOff>
      <xdr:row>12</xdr:row>
      <xdr:rowOff>0</xdr:rowOff>
    </xdr:from>
    <xdr:to>
      <xdr:col>61</xdr:col>
      <xdr:colOff>0</xdr:colOff>
      <xdr:row>35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339F8A4-EB2E-4FBE-A0F6-E205CBCAE8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0</xdr:colOff>
      <xdr:row>35</xdr:row>
      <xdr:rowOff>0</xdr:rowOff>
    </xdr:from>
    <xdr:to>
      <xdr:col>61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94EC40E-56DB-4AE0-87FF-99C27D2B6C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0</xdr:colOff>
      <xdr:row>50</xdr:row>
      <xdr:rowOff>0</xdr:rowOff>
    </xdr:from>
    <xdr:to>
      <xdr:col>61</xdr:col>
      <xdr:colOff>0</xdr:colOff>
      <xdr:row>67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CC75204-1C8D-46BC-839D-F9EC275C37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75</xdr:col>
      <xdr:colOff>0</xdr:colOff>
      <xdr:row>14</xdr:row>
      <xdr:rowOff>175260</xdr:rowOff>
    </xdr:from>
    <xdr:to>
      <xdr:col>84</xdr:col>
      <xdr:colOff>0</xdr:colOff>
      <xdr:row>36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C41B43D-9FE0-49AA-BA80-43F9A2F59A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75</xdr:col>
      <xdr:colOff>0</xdr:colOff>
      <xdr:row>36</xdr:row>
      <xdr:rowOff>0</xdr:rowOff>
    </xdr:from>
    <xdr:to>
      <xdr:col>84</xdr:col>
      <xdr:colOff>0</xdr:colOff>
      <xdr:row>59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30810D4C-12DA-4EE3-ABBD-881BC74413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0</xdr:row>
      <xdr:rowOff>0</xdr:rowOff>
    </xdr:from>
    <xdr:to>
      <xdr:col>14</xdr:col>
      <xdr:colOff>0</xdr:colOff>
      <xdr:row>11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4D23848-ED0E-4F27-8D3D-C7EE23240A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15</xdr:row>
      <xdr:rowOff>0</xdr:rowOff>
    </xdr:from>
    <xdr:to>
      <xdr:col>92</xdr:col>
      <xdr:colOff>83820</xdr:colOff>
      <xdr:row>36</xdr:row>
      <xdr:rowOff>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E582D86A-0D88-45FD-8A74-4622B761DE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98</xdr:col>
      <xdr:colOff>0</xdr:colOff>
      <xdr:row>13</xdr:row>
      <xdr:rowOff>0</xdr:rowOff>
    </xdr:from>
    <xdr:to>
      <xdr:col>104</xdr:col>
      <xdr:colOff>0</xdr:colOff>
      <xdr:row>28</xdr:row>
      <xdr:rowOff>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4C833AB1-916C-46C6-B309-61EEB6B33A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98</xdr:col>
      <xdr:colOff>15240</xdr:colOff>
      <xdr:row>34</xdr:row>
      <xdr:rowOff>0</xdr:rowOff>
    </xdr:from>
    <xdr:to>
      <xdr:col>104</xdr:col>
      <xdr:colOff>0</xdr:colOff>
      <xdr:row>50</xdr:row>
      <xdr:rowOff>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D48129FC-B889-4651-82E0-559CE6CA32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53</xdr:col>
      <xdr:colOff>0</xdr:colOff>
      <xdr:row>67</xdr:row>
      <xdr:rowOff>0</xdr:rowOff>
    </xdr:from>
    <xdr:to>
      <xdr:col>60</xdr:col>
      <xdr:colOff>784860</xdr:colOff>
      <xdr:row>90</xdr:row>
      <xdr:rowOff>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E7695B37-E6A2-4249-B702-82E5CD1737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7620</xdr:colOff>
      <xdr:row>12</xdr:row>
      <xdr:rowOff>0</xdr:rowOff>
    </xdr:from>
    <xdr:to>
      <xdr:col>61</xdr:col>
      <xdr:colOff>0</xdr:colOff>
      <xdr:row>35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E8E2328-E987-4D9F-B899-444039D044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0</xdr:colOff>
      <xdr:row>35</xdr:row>
      <xdr:rowOff>0</xdr:rowOff>
    </xdr:from>
    <xdr:to>
      <xdr:col>61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F6E641B-2FBD-4FA5-B735-B820DB71C5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0</xdr:colOff>
      <xdr:row>50</xdr:row>
      <xdr:rowOff>0</xdr:rowOff>
    </xdr:from>
    <xdr:to>
      <xdr:col>61</xdr:col>
      <xdr:colOff>0</xdr:colOff>
      <xdr:row>67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04FFCF4-7FD0-4E9E-81EC-FA4CFDE5B1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75</xdr:col>
      <xdr:colOff>0</xdr:colOff>
      <xdr:row>14</xdr:row>
      <xdr:rowOff>175260</xdr:rowOff>
    </xdr:from>
    <xdr:to>
      <xdr:col>84</xdr:col>
      <xdr:colOff>0</xdr:colOff>
      <xdr:row>36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37BDB757-0005-40CC-92B9-731467C031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75</xdr:col>
      <xdr:colOff>0</xdr:colOff>
      <xdr:row>36</xdr:row>
      <xdr:rowOff>0</xdr:rowOff>
    </xdr:from>
    <xdr:to>
      <xdr:col>84</xdr:col>
      <xdr:colOff>0</xdr:colOff>
      <xdr:row>59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638B1488-2910-4846-BF9D-2F61FDB831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0</xdr:row>
      <xdr:rowOff>0</xdr:rowOff>
    </xdr:from>
    <xdr:to>
      <xdr:col>14</xdr:col>
      <xdr:colOff>0</xdr:colOff>
      <xdr:row>11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8BCF4670-930A-4142-A555-C80EA99BE6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15</xdr:row>
      <xdr:rowOff>0</xdr:rowOff>
    </xdr:from>
    <xdr:to>
      <xdr:col>92</xdr:col>
      <xdr:colOff>83820</xdr:colOff>
      <xdr:row>36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A96E5966-FB55-49C9-AE6B-F377052D11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98</xdr:col>
      <xdr:colOff>0</xdr:colOff>
      <xdr:row>13</xdr:row>
      <xdr:rowOff>0</xdr:rowOff>
    </xdr:from>
    <xdr:to>
      <xdr:col>104</xdr:col>
      <xdr:colOff>0</xdr:colOff>
      <xdr:row>28</xdr:row>
      <xdr:rowOff>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8E3BB863-FB10-4DDD-998B-04CD038E40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98</xdr:col>
      <xdr:colOff>15240</xdr:colOff>
      <xdr:row>34</xdr:row>
      <xdr:rowOff>0</xdr:rowOff>
    </xdr:from>
    <xdr:to>
      <xdr:col>104</xdr:col>
      <xdr:colOff>0</xdr:colOff>
      <xdr:row>50</xdr:row>
      <xdr:rowOff>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9187540A-C93A-46DD-A722-C3031EAC1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53</xdr:col>
      <xdr:colOff>0</xdr:colOff>
      <xdr:row>67</xdr:row>
      <xdr:rowOff>0</xdr:rowOff>
    </xdr:from>
    <xdr:to>
      <xdr:col>60</xdr:col>
      <xdr:colOff>784860</xdr:colOff>
      <xdr:row>90</xdr:row>
      <xdr:rowOff>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D5208EA5-C43D-46B2-9DBC-E777EB3B70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7620</xdr:colOff>
      <xdr:row>12</xdr:row>
      <xdr:rowOff>0</xdr:rowOff>
    </xdr:from>
    <xdr:to>
      <xdr:col>61</xdr:col>
      <xdr:colOff>0</xdr:colOff>
      <xdr:row>35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32D0B9F-74C8-4C0A-B4AB-56C73FB6DD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0</xdr:colOff>
      <xdr:row>35</xdr:row>
      <xdr:rowOff>0</xdr:rowOff>
    </xdr:from>
    <xdr:to>
      <xdr:col>61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58BC259-3B2D-4477-9680-383C6E3D86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0</xdr:colOff>
      <xdr:row>50</xdr:row>
      <xdr:rowOff>0</xdr:rowOff>
    </xdr:from>
    <xdr:to>
      <xdr:col>61</xdr:col>
      <xdr:colOff>0</xdr:colOff>
      <xdr:row>67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D313372-E532-4C1D-91D4-45E28F6BAA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75</xdr:col>
      <xdr:colOff>0</xdr:colOff>
      <xdr:row>36</xdr:row>
      <xdr:rowOff>0</xdr:rowOff>
    </xdr:from>
    <xdr:to>
      <xdr:col>84</xdr:col>
      <xdr:colOff>0</xdr:colOff>
      <xdr:row>57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85C8424-B869-40CD-918B-E2992A6B41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75</xdr:col>
      <xdr:colOff>0</xdr:colOff>
      <xdr:row>15</xdr:row>
      <xdr:rowOff>0</xdr:rowOff>
    </xdr:from>
    <xdr:to>
      <xdr:col>84</xdr:col>
      <xdr:colOff>0</xdr:colOff>
      <xdr:row>36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9051268E-1CFE-4262-AE01-CA4DCB5829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0</xdr:row>
      <xdr:rowOff>0</xdr:rowOff>
    </xdr:from>
    <xdr:to>
      <xdr:col>14</xdr:col>
      <xdr:colOff>0</xdr:colOff>
      <xdr:row>11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C6329D91-726A-41B8-A946-2A0A25262F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15</xdr:row>
      <xdr:rowOff>0</xdr:rowOff>
    </xdr:from>
    <xdr:to>
      <xdr:col>92</xdr:col>
      <xdr:colOff>83820</xdr:colOff>
      <xdr:row>36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C1891F20-E322-401F-BDEF-57126D89C5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97</xdr:col>
      <xdr:colOff>0</xdr:colOff>
      <xdr:row>34</xdr:row>
      <xdr:rowOff>0</xdr:rowOff>
    </xdr:from>
    <xdr:to>
      <xdr:col>103</xdr:col>
      <xdr:colOff>0</xdr:colOff>
      <xdr:row>50</xdr:row>
      <xdr:rowOff>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EDE2D882-7726-4E57-9DD2-09D0373AE8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96</xdr:col>
      <xdr:colOff>784860</xdr:colOff>
      <xdr:row>13</xdr:row>
      <xdr:rowOff>0</xdr:rowOff>
    </xdr:from>
    <xdr:to>
      <xdr:col>103</xdr:col>
      <xdr:colOff>0</xdr:colOff>
      <xdr:row>28</xdr:row>
      <xdr:rowOff>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58EBD934-2AA6-4411-B695-C6CAEAFBEA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53</xdr:col>
      <xdr:colOff>0</xdr:colOff>
      <xdr:row>67</xdr:row>
      <xdr:rowOff>0</xdr:rowOff>
    </xdr:from>
    <xdr:to>
      <xdr:col>60</xdr:col>
      <xdr:colOff>784860</xdr:colOff>
      <xdr:row>90</xdr:row>
      <xdr:rowOff>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808FCA0-326E-400B-83FB-D66C42BA19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390B1-6CFD-4896-97B6-2F3BD1F1C7A2}">
  <dimension ref="A1:BP70"/>
  <sheetViews>
    <sheetView topLeftCell="W13" workbookViewId="0">
      <selection activeCell="AW25" sqref="AW25"/>
    </sheetView>
  </sheetViews>
  <sheetFormatPr baseColWidth="10" defaultRowHeight="14.4" x14ac:dyDescent="0.3"/>
  <cols>
    <col min="1" max="1" width="9.5546875" bestFit="1" customWidth="1"/>
    <col min="2" max="2" width="11.44140625" bestFit="1" customWidth="1"/>
    <col min="3" max="3" width="10.44140625" style="16" bestFit="1" customWidth="1"/>
    <col min="4" max="4" width="11.44140625" bestFit="1" customWidth="1"/>
    <col min="5" max="5" width="6.44140625" bestFit="1" customWidth="1"/>
    <col min="6" max="6" width="10.44140625" bestFit="1" customWidth="1"/>
    <col min="7" max="7" width="10.44140625" style="6" customWidth="1"/>
    <col min="8" max="12" width="10.44140625" style="7" customWidth="1"/>
    <col min="13" max="13" width="10.44140625" bestFit="1" customWidth="1"/>
    <col min="14" max="15" width="10.44140625" customWidth="1"/>
    <col min="16" max="16" width="3" bestFit="1" customWidth="1"/>
    <col min="17" max="17" width="15.109375" bestFit="1" customWidth="1"/>
    <col min="18" max="18" width="9.88671875" bestFit="1" customWidth="1"/>
    <col min="19" max="19" width="11.6640625" bestFit="1" customWidth="1"/>
    <col min="20" max="20" width="10" bestFit="1" customWidth="1"/>
    <col min="21" max="21" width="9.109375" bestFit="1" customWidth="1"/>
    <col min="22" max="22" width="6.88671875" bestFit="1" customWidth="1"/>
    <col min="23" max="23" width="7.5546875" bestFit="1" customWidth="1"/>
    <col min="24" max="24" width="7.77734375" bestFit="1" customWidth="1"/>
    <col min="25" max="25" width="5.5546875" bestFit="1" customWidth="1"/>
    <col min="26" max="26" width="8.109375" bestFit="1" customWidth="1"/>
    <col min="27" max="27" width="3" bestFit="1" customWidth="1"/>
    <col min="28" max="28" width="10" bestFit="1" customWidth="1"/>
    <col min="29" max="29" width="9.33203125" bestFit="1" customWidth="1"/>
    <col min="30" max="30" width="9.44140625" bestFit="1" customWidth="1"/>
    <col min="31" max="31" width="8.109375" bestFit="1" customWidth="1"/>
    <col min="32" max="32" width="9.109375" style="7" bestFit="1" customWidth="1"/>
    <col min="33" max="33" width="9.109375" bestFit="1" customWidth="1"/>
    <col min="34" max="34" width="10.33203125" bestFit="1" customWidth="1"/>
    <col min="35" max="35" width="8.5546875" bestFit="1" customWidth="1"/>
    <col min="36" max="36" width="7.44140625" bestFit="1" customWidth="1"/>
    <col min="37" max="37" width="11.21875" bestFit="1" customWidth="1"/>
    <col min="38" max="38" width="7.88671875" bestFit="1" customWidth="1"/>
    <col min="39" max="39" width="7.6640625" bestFit="1" customWidth="1"/>
    <col min="40" max="40" width="9.44140625" bestFit="1" customWidth="1"/>
    <col min="41" max="41" width="12.33203125" bestFit="1" customWidth="1"/>
    <col min="42" max="42" width="7.44140625" bestFit="1" customWidth="1"/>
    <col min="43" max="43" width="7.109375" bestFit="1" customWidth="1"/>
    <col min="44" max="44" width="4" bestFit="1" customWidth="1"/>
    <col min="45" max="45" width="8.5546875" bestFit="1" customWidth="1"/>
    <col min="46" max="46" width="4" bestFit="1" customWidth="1"/>
    <col min="47" max="47" width="3" bestFit="1" customWidth="1"/>
    <col min="48" max="48" width="5.44140625" bestFit="1" customWidth="1"/>
    <col min="49" max="49" width="4" bestFit="1" customWidth="1"/>
    <col min="50" max="50" width="3" bestFit="1" customWidth="1"/>
    <col min="52" max="52" width="54.88671875" bestFit="1" customWidth="1"/>
    <col min="55" max="55" width="7.44140625" bestFit="1" customWidth="1"/>
    <col min="56" max="56" width="4.33203125" bestFit="1" customWidth="1"/>
    <col min="57" max="57" width="4.6640625" bestFit="1" customWidth="1"/>
    <col min="58" max="58" width="9.109375" bestFit="1" customWidth="1"/>
    <col min="59" max="59" width="9.6640625" bestFit="1" customWidth="1"/>
    <col min="60" max="60" width="8.5546875" bestFit="1" customWidth="1"/>
    <col min="61" max="61" width="8.44140625" bestFit="1" customWidth="1"/>
    <col min="62" max="62" width="4.33203125" bestFit="1" customWidth="1"/>
    <col min="63" max="63" width="4.6640625" bestFit="1" customWidth="1"/>
    <col min="64" max="64" width="9.77734375" bestFit="1" customWidth="1"/>
    <col min="65" max="65" width="7.33203125" bestFit="1" customWidth="1"/>
    <col min="66" max="66" width="9.77734375" bestFit="1" customWidth="1"/>
  </cols>
  <sheetData>
    <row r="1" spans="1:53" s="7" customFormat="1" x14ac:dyDescent="0.3">
      <c r="C1" s="16"/>
      <c r="G1" s="6"/>
      <c r="V1" s="156" t="s">
        <v>185</v>
      </c>
      <c r="W1" s="156"/>
      <c r="X1" s="156"/>
      <c r="Y1" s="156"/>
      <c r="Z1" s="156"/>
    </row>
    <row r="2" spans="1:53" s="7" customFormat="1" x14ac:dyDescent="0.3">
      <c r="C2" s="16"/>
      <c r="G2" s="6"/>
      <c r="AF2" s="112" t="s">
        <v>34</v>
      </c>
      <c r="AH2" s="144" t="s">
        <v>35</v>
      </c>
      <c r="AI2" s="144"/>
      <c r="AK2" s="115" t="s">
        <v>83</v>
      </c>
    </row>
    <row r="3" spans="1:53" s="7" customFormat="1" x14ac:dyDescent="0.3">
      <c r="C3" s="16"/>
      <c r="G3" s="6"/>
      <c r="V3" s="144" t="s">
        <v>1</v>
      </c>
      <c r="W3" s="146" t="s">
        <v>80</v>
      </c>
      <c r="X3" s="146" t="s">
        <v>92</v>
      </c>
      <c r="Y3" s="146" t="s">
        <v>55</v>
      </c>
      <c r="Z3" s="146" t="s">
        <v>5</v>
      </c>
      <c r="AB3" s="144" t="s">
        <v>0</v>
      </c>
      <c r="AC3" s="144" t="s">
        <v>1</v>
      </c>
      <c r="AD3" s="146" t="s">
        <v>16</v>
      </c>
      <c r="AE3" s="146" t="s">
        <v>5</v>
      </c>
      <c r="AF3" s="145" t="s">
        <v>165</v>
      </c>
      <c r="AG3" s="144" t="s">
        <v>34</v>
      </c>
      <c r="AH3" s="75" t="s">
        <v>140</v>
      </c>
      <c r="AI3" s="75" t="s">
        <v>141</v>
      </c>
      <c r="AJ3" s="144" t="s">
        <v>0</v>
      </c>
      <c r="AK3" s="116" t="s">
        <v>85</v>
      </c>
      <c r="AL3" s="23" t="s">
        <v>38</v>
      </c>
      <c r="AM3" s="23" t="s">
        <v>84</v>
      </c>
    </row>
    <row r="4" spans="1:53" s="7" customFormat="1" x14ac:dyDescent="0.3">
      <c r="C4" s="16"/>
      <c r="G4" s="6"/>
      <c r="V4" s="7" t="s">
        <v>75</v>
      </c>
      <c r="W4" s="7">
        <v>111</v>
      </c>
      <c r="X4" s="40">
        <v>59</v>
      </c>
      <c r="Y4" s="1">
        <v>4</v>
      </c>
      <c r="Z4" s="1">
        <v>1</v>
      </c>
      <c r="AB4" s="7" t="s">
        <v>45</v>
      </c>
      <c r="AC4" s="7" t="s">
        <v>27</v>
      </c>
      <c r="AD4" s="1">
        <f>SUM(W4:W5)</f>
        <v>150</v>
      </c>
      <c r="AE4" s="1">
        <f>SUM(Z4:Z5)</f>
        <v>1</v>
      </c>
      <c r="AF4" s="113">
        <f>+AE4/$AD$9</f>
        <v>1.7776513670139014E-5</v>
      </c>
      <c r="AG4" s="18">
        <f t="shared" ref="AG4:AG9" si="0">+AE4/AD4</f>
        <v>6.6666666666666671E-3</v>
      </c>
      <c r="AH4" s="76">
        <f t="shared" ref="AH4:AH9" si="1">1-AG4</f>
        <v>0.99333333333333329</v>
      </c>
      <c r="AI4" s="78">
        <v>1</v>
      </c>
      <c r="AJ4" s="7" t="s">
        <v>45</v>
      </c>
      <c r="AK4" s="117">
        <f>+AD4/$AD$9</f>
        <v>2.6664770505208518E-3</v>
      </c>
      <c r="AL4" s="24">
        <v>0.04</v>
      </c>
      <c r="AM4" s="1">
        <f>+$AD$24*AL4</f>
        <v>8116.84</v>
      </c>
    </row>
    <row r="5" spans="1:53" s="7" customFormat="1" x14ac:dyDescent="0.3">
      <c r="C5" s="16"/>
      <c r="G5" s="6"/>
      <c r="V5" s="7" t="s">
        <v>76</v>
      </c>
      <c r="W5" s="1">
        <v>39</v>
      </c>
      <c r="X5" s="1">
        <v>12</v>
      </c>
      <c r="Y5" s="1">
        <v>2</v>
      </c>
      <c r="Z5" s="1">
        <v>0</v>
      </c>
      <c r="AB5" s="7" t="s">
        <v>46</v>
      </c>
      <c r="AC5" s="7" t="s">
        <v>28</v>
      </c>
      <c r="AD5" s="1">
        <f>SUM(W6)</f>
        <v>193</v>
      </c>
      <c r="AE5" s="1">
        <f>SUM(Z6)</f>
        <v>0</v>
      </c>
      <c r="AF5" s="113">
        <f t="shared" ref="AF5:AF9" si="2">+AE5/$AD$9</f>
        <v>0</v>
      </c>
      <c r="AG5" s="18">
        <f t="shared" si="0"/>
        <v>0</v>
      </c>
      <c r="AH5" s="76">
        <f t="shared" si="1"/>
        <v>1</v>
      </c>
      <c r="AI5" s="78">
        <v>1</v>
      </c>
      <c r="AJ5" s="7" t="s">
        <v>46</v>
      </c>
      <c r="AK5" s="117">
        <f t="shared" ref="AK5:AK8" si="3">+AD5/$AD$9</f>
        <v>3.4308671383368292E-3</v>
      </c>
      <c r="AL5" s="24">
        <v>0.15</v>
      </c>
      <c r="AM5" s="1">
        <f>+$AD$24*AL5</f>
        <v>30438.149999999998</v>
      </c>
    </row>
    <row r="6" spans="1:53" s="7" customFormat="1" x14ac:dyDescent="0.3">
      <c r="C6" s="16"/>
      <c r="G6" s="6"/>
      <c r="V6" s="7" t="s">
        <v>77</v>
      </c>
      <c r="W6" s="1">
        <v>193</v>
      </c>
      <c r="X6" s="1">
        <v>26</v>
      </c>
      <c r="Y6" s="1">
        <v>2</v>
      </c>
      <c r="Z6" s="1">
        <v>0</v>
      </c>
      <c r="AB6" s="7" t="s">
        <v>47</v>
      </c>
      <c r="AC6" s="7" t="s">
        <v>37</v>
      </c>
      <c r="AD6" s="1">
        <f>SUM(W7:W10)</f>
        <v>28051</v>
      </c>
      <c r="AE6" s="1">
        <f>SUM(Z7:Z10)</f>
        <v>154</v>
      </c>
      <c r="AF6" s="113">
        <f t="shared" si="2"/>
        <v>2.7375831052014079E-3</v>
      </c>
      <c r="AG6" s="18">
        <f t="shared" si="0"/>
        <v>5.4900003564935292E-3</v>
      </c>
      <c r="AH6" s="76">
        <f t="shared" si="1"/>
        <v>0.9945099996435065</v>
      </c>
      <c r="AI6" s="78">
        <v>0.98</v>
      </c>
      <c r="AJ6" s="7" t="s">
        <v>47</v>
      </c>
      <c r="AK6" s="117">
        <f t="shared" si="3"/>
        <v>0.49864898496106941</v>
      </c>
      <c r="AL6" s="24">
        <v>0.62</v>
      </c>
      <c r="AM6" s="1">
        <f>+$AD$24*AL6</f>
        <v>125811.02</v>
      </c>
    </row>
    <row r="7" spans="1:53" s="7" customFormat="1" x14ac:dyDescent="0.3">
      <c r="C7" s="16"/>
      <c r="G7" s="6"/>
      <c r="V7" s="7" t="s">
        <v>78</v>
      </c>
      <c r="W7" s="1">
        <v>3246</v>
      </c>
      <c r="X7" s="1">
        <v>502</v>
      </c>
      <c r="Y7" s="1">
        <v>25</v>
      </c>
      <c r="Z7" s="1">
        <v>6</v>
      </c>
      <c r="AB7" s="7" t="s">
        <v>48</v>
      </c>
      <c r="AC7" s="7" t="s">
        <v>32</v>
      </c>
      <c r="AD7" s="1">
        <f>SUM(W11)</f>
        <v>9348</v>
      </c>
      <c r="AE7" s="1">
        <f>SUM(Z11)</f>
        <v>299</v>
      </c>
      <c r="AF7" s="113">
        <f t="shared" si="2"/>
        <v>5.3151775873715645E-3</v>
      </c>
      <c r="AG7" s="18">
        <f t="shared" si="0"/>
        <v>3.1985451433461702E-2</v>
      </c>
      <c r="AH7" s="76">
        <f t="shared" si="1"/>
        <v>0.96801454856653835</v>
      </c>
      <c r="AI7" s="78">
        <v>0.85</v>
      </c>
      <c r="AJ7" s="7" t="s">
        <v>48</v>
      </c>
      <c r="AK7" s="117">
        <f t="shared" si="3"/>
        <v>0.16617484978845948</v>
      </c>
      <c r="AL7" s="24">
        <v>0.05</v>
      </c>
      <c r="AM7" s="1">
        <f>+$AD$24*AL7</f>
        <v>10146.050000000001</v>
      </c>
    </row>
    <row r="8" spans="1:53" s="7" customFormat="1" x14ac:dyDescent="0.3">
      <c r="C8" s="16"/>
      <c r="G8" s="6"/>
      <c r="V8" s="7" t="s">
        <v>29</v>
      </c>
      <c r="W8" s="1">
        <v>5738</v>
      </c>
      <c r="X8" s="1">
        <v>1127</v>
      </c>
      <c r="Y8" s="1">
        <v>64</v>
      </c>
      <c r="Z8" s="1">
        <v>6</v>
      </c>
      <c r="AB8" s="15" t="s">
        <v>49</v>
      </c>
      <c r="AC8" s="15" t="s">
        <v>36</v>
      </c>
      <c r="AD8" s="20">
        <f>SUM(W12:W13)</f>
        <v>18512</v>
      </c>
      <c r="AE8" s="20">
        <f>SUM(Z12:Z13)</f>
        <v>3050</v>
      </c>
      <c r="AF8" s="114">
        <f t="shared" si="2"/>
        <v>5.4218366693923985E-2</v>
      </c>
      <c r="AG8" s="19">
        <f t="shared" si="0"/>
        <v>0.16475799481417458</v>
      </c>
      <c r="AH8" s="77">
        <f t="shared" si="1"/>
        <v>0.83524200518582536</v>
      </c>
      <c r="AI8" s="79">
        <v>0.7</v>
      </c>
      <c r="AJ8" s="15" t="s">
        <v>49</v>
      </c>
      <c r="AK8" s="118">
        <f t="shared" si="3"/>
        <v>0.3290788210616134</v>
      </c>
      <c r="AL8" s="25">
        <v>0.14000000000000001</v>
      </c>
      <c r="AM8" s="20">
        <f>+$AD$24*AL8</f>
        <v>28408.940000000002</v>
      </c>
    </row>
    <row r="9" spans="1:53" s="7" customFormat="1" x14ac:dyDescent="0.3">
      <c r="C9" s="16"/>
      <c r="G9" s="6"/>
      <c r="V9" s="7" t="s">
        <v>30</v>
      </c>
      <c r="W9" s="1">
        <v>8709</v>
      </c>
      <c r="X9" s="1">
        <v>2430</v>
      </c>
      <c r="Y9" s="1">
        <v>162</v>
      </c>
      <c r="Z9" s="1">
        <v>42</v>
      </c>
      <c r="AD9" s="1">
        <f>SUM(AD4:AD8)</f>
        <v>56254</v>
      </c>
      <c r="AE9" s="1">
        <f>SUM(AE4:AE8)</f>
        <v>3504</v>
      </c>
      <c r="AF9" s="113">
        <f t="shared" si="2"/>
        <v>6.22889039001671E-2</v>
      </c>
      <c r="AG9" s="21">
        <f t="shared" si="0"/>
        <v>6.22889039001671E-2</v>
      </c>
      <c r="AH9" s="18">
        <f t="shared" si="1"/>
        <v>0.93771109609983294</v>
      </c>
      <c r="AK9" s="117">
        <f>SUM(AK4:AK8)</f>
        <v>1</v>
      </c>
      <c r="AL9" s="18">
        <f>SUM(AL4:AL8)</f>
        <v>1</v>
      </c>
      <c r="AM9" s="1">
        <f>SUM(AM4:AM8)</f>
        <v>202921</v>
      </c>
    </row>
    <row r="10" spans="1:53" s="7" customFormat="1" x14ac:dyDescent="0.3">
      <c r="C10" s="16"/>
      <c r="G10" s="6"/>
      <c r="V10" s="7" t="s">
        <v>31</v>
      </c>
      <c r="W10" s="1">
        <v>10358</v>
      </c>
      <c r="X10" s="1">
        <v>3625</v>
      </c>
      <c r="Y10" s="1">
        <v>301</v>
      </c>
      <c r="Z10" s="1">
        <v>100</v>
      </c>
      <c r="AC10" s="1"/>
      <c r="AD10" s="1"/>
      <c r="AE10" s="1"/>
      <c r="AF10" s="1"/>
      <c r="AK10" s="69"/>
    </row>
    <row r="11" spans="1:53" s="7" customFormat="1" x14ac:dyDescent="0.3">
      <c r="C11" s="16"/>
      <c r="G11" s="6"/>
      <c r="V11" s="7" t="s">
        <v>32</v>
      </c>
      <c r="W11" s="1">
        <v>9348</v>
      </c>
      <c r="X11" s="1">
        <v>4919</v>
      </c>
      <c r="Y11" s="1">
        <v>535</v>
      </c>
      <c r="Z11" s="1">
        <v>299</v>
      </c>
      <c r="AC11" s="1"/>
      <c r="AD11" s="1"/>
      <c r="AE11" s="1"/>
      <c r="AF11" s="1"/>
      <c r="AG11" s="92"/>
      <c r="AH11" s="28"/>
      <c r="AK11" s="22"/>
      <c r="AM11" s="28"/>
    </row>
    <row r="12" spans="1:53" s="7" customFormat="1" x14ac:dyDescent="0.3">
      <c r="C12" s="16"/>
      <c r="G12" s="6"/>
      <c r="V12" s="7" t="s">
        <v>33</v>
      </c>
      <c r="W12" s="1">
        <v>9128</v>
      </c>
      <c r="X12" s="1">
        <v>6215</v>
      </c>
      <c r="Y12" s="1">
        <v>568</v>
      </c>
      <c r="Z12" s="1">
        <v>956</v>
      </c>
      <c r="AC12" s="1"/>
      <c r="AD12" s="1"/>
      <c r="AE12" s="1"/>
      <c r="AF12" s="1"/>
      <c r="AG12" s="92"/>
      <c r="AH12" s="28"/>
      <c r="AK12" s="22"/>
      <c r="AM12" s="28"/>
    </row>
    <row r="13" spans="1:53" s="7" customFormat="1" x14ac:dyDescent="0.3">
      <c r="C13" s="16"/>
      <c r="G13" s="6"/>
      <c r="V13" s="15" t="s">
        <v>79</v>
      </c>
      <c r="W13" s="20">
        <v>9384</v>
      </c>
      <c r="X13" s="20">
        <v>5872</v>
      </c>
      <c r="Y13" s="20">
        <v>76</v>
      </c>
      <c r="Z13" s="20">
        <v>2094</v>
      </c>
      <c r="AC13" s="1"/>
      <c r="AD13" s="1"/>
      <c r="AE13" s="1"/>
      <c r="AF13" s="1"/>
      <c r="AG13" s="92"/>
      <c r="AH13" s="28"/>
      <c r="AK13" s="22"/>
      <c r="AM13" s="28"/>
    </row>
    <row r="14" spans="1:53" s="7" customFormat="1" x14ac:dyDescent="0.3">
      <c r="C14" s="16"/>
      <c r="G14" s="6"/>
      <c r="V14" s="39"/>
      <c r="W14" s="1">
        <f>SUM(W4:W13)</f>
        <v>56254</v>
      </c>
      <c r="X14" s="1">
        <f t="shared" ref="X14:Z14" si="4">SUM(X4:X13)</f>
        <v>24787</v>
      </c>
      <c r="Y14" s="1">
        <f t="shared" si="4"/>
        <v>1739</v>
      </c>
      <c r="Z14" s="1">
        <f t="shared" si="4"/>
        <v>3504</v>
      </c>
      <c r="AC14" s="1"/>
      <c r="AD14" s="1"/>
      <c r="AE14" s="1"/>
      <c r="AF14" s="1"/>
      <c r="AG14" s="92"/>
      <c r="AH14" s="28"/>
      <c r="AK14" s="22"/>
      <c r="AM14" s="28"/>
      <c r="AO14" s="42"/>
    </row>
    <row r="15" spans="1:53" x14ac:dyDescent="0.3">
      <c r="A15" s="12" t="s">
        <v>20</v>
      </c>
      <c r="B15" s="6">
        <v>3</v>
      </c>
      <c r="C15" s="12" t="s">
        <v>20</v>
      </c>
      <c r="D15" s="6">
        <v>3</v>
      </c>
      <c r="T15" s="7"/>
    </row>
    <row r="16" spans="1:53" x14ac:dyDescent="0.3">
      <c r="A16" s="12" t="s">
        <v>18</v>
      </c>
      <c r="B16" s="6">
        <v>20</v>
      </c>
      <c r="C16" s="12" t="s">
        <v>18</v>
      </c>
      <c r="D16" s="6">
        <v>35</v>
      </c>
      <c r="Q16" s="29"/>
      <c r="R16" s="27" t="s">
        <v>42</v>
      </c>
      <c r="S16" s="27" t="s">
        <v>44</v>
      </c>
      <c r="T16" s="7"/>
      <c r="U16" s="7"/>
      <c r="V16" s="156" t="s">
        <v>184</v>
      </c>
      <c r="W16" s="156"/>
      <c r="X16" s="156"/>
      <c r="Y16" s="156"/>
      <c r="Z16" s="156"/>
      <c r="AA16" s="7"/>
      <c r="AC16" s="7"/>
      <c r="AD16" s="7"/>
      <c r="AE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Z16" s="7" t="s">
        <v>110</v>
      </c>
      <c r="BA16" s="1">
        <v>50000</v>
      </c>
    </row>
    <row r="17" spans="1:68" x14ac:dyDescent="0.3">
      <c r="A17" s="12" t="s">
        <v>19</v>
      </c>
      <c r="B17" s="14">
        <f>1/($B$16^B15)</f>
        <v>1.25E-4</v>
      </c>
      <c r="C17" s="12" t="s">
        <v>19</v>
      </c>
      <c r="D17" s="14">
        <f>1/($D$16^D15)</f>
        <v>2.3323615160349855E-5</v>
      </c>
      <c r="Q17" s="26" t="s">
        <v>10</v>
      </c>
      <c r="R17" s="26" t="s">
        <v>43</v>
      </c>
      <c r="S17" s="26" t="s">
        <v>25</v>
      </c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112" t="s">
        <v>34</v>
      </c>
      <c r="AG17" s="7"/>
      <c r="AH17" s="89" t="s">
        <v>35</v>
      </c>
      <c r="AI17" s="89"/>
      <c r="AJ17" s="7"/>
      <c r="AK17" s="115" t="s">
        <v>83</v>
      </c>
      <c r="AL17" s="7"/>
      <c r="AM17" s="7"/>
      <c r="AN17" s="35" t="s">
        <v>86</v>
      </c>
      <c r="AO17" s="35" t="s">
        <v>86</v>
      </c>
      <c r="AP17" s="7"/>
      <c r="AQ17" s="155" t="s">
        <v>145</v>
      </c>
      <c r="AR17" s="155"/>
      <c r="AS17" s="155"/>
      <c r="AT17" s="155"/>
      <c r="AU17" s="155"/>
      <c r="AV17" s="155"/>
      <c r="AW17" s="155"/>
      <c r="AX17" s="155"/>
      <c r="AZ17" s="7" t="s">
        <v>122</v>
      </c>
      <c r="BA17" s="1">
        <v>2694</v>
      </c>
      <c r="BC17" s="7"/>
      <c r="BD17" s="156" t="s">
        <v>1</v>
      </c>
      <c r="BE17" s="156"/>
      <c r="BF17" s="35" t="s">
        <v>166</v>
      </c>
      <c r="BG17" s="35" t="s">
        <v>167</v>
      </c>
      <c r="BH17" s="35" t="s">
        <v>42</v>
      </c>
      <c r="BI17" s="35" t="s">
        <v>166</v>
      </c>
      <c r="BJ17" s="156" t="s">
        <v>176</v>
      </c>
      <c r="BK17" s="156"/>
      <c r="BL17" s="35" t="s">
        <v>166</v>
      </c>
      <c r="BM17" s="35" t="s">
        <v>166</v>
      </c>
      <c r="BN17" s="35" t="s">
        <v>168</v>
      </c>
    </row>
    <row r="18" spans="1:68" x14ac:dyDescent="0.3">
      <c r="Q18" s="30">
        <v>2.4</v>
      </c>
      <c r="R18" s="30">
        <v>30</v>
      </c>
      <c r="S18" s="31">
        <f>1/R18*Q18</f>
        <v>0.08</v>
      </c>
      <c r="T18" s="7"/>
      <c r="U18" s="7"/>
      <c r="V18" s="89" t="s">
        <v>1</v>
      </c>
      <c r="W18" s="91" t="s">
        <v>80</v>
      </c>
      <c r="X18" s="91" t="s">
        <v>92</v>
      </c>
      <c r="Y18" s="91" t="s">
        <v>55</v>
      </c>
      <c r="Z18" s="91" t="s">
        <v>5</v>
      </c>
      <c r="AA18" s="7"/>
      <c r="AB18" s="89" t="s">
        <v>0</v>
      </c>
      <c r="AC18" s="89" t="s">
        <v>1</v>
      </c>
      <c r="AD18" s="91" t="s">
        <v>16</v>
      </c>
      <c r="AE18" s="91" t="s">
        <v>5</v>
      </c>
      <c r="AF18" s="97" t="s">
        <v>165</v>
      </c>
      <c r="AG18" s="89" t="s">
        <v>34</v>
      </c>
      <c r="AH18" s="75" t="s">
        <v>140</v>
      </c>
      <c r="AI18" s="75" t="s">
        <v>141</v>
      </c>
      <c r="AJ18" s="89" t="s">
        <v>0</v>
      </c>
      <c r="AK18" s="116" t="s">
        <v>85</v>
      </c>
      <c r="AL18" s="23" t="s">
        <v>38</v>
      </c>
      <c r="AM18" s="23" t="s">
        <v>84</v>
      </c>
      <c r="AN18" s="23" t="s">
        <v>109</v>
      </c>
      <c r="AO18" s="23" t="s">
        <v>39</v>
      </c>
      <c r="AP18" s="7"/>
      <c r="AQ18" s="90" t="s">
        <v>142</v>
      </c>
      <c r="AR18" s="90"/>
      <c r="AS18" s="7"/>
      <c r="AT18" s="90" t="s">
        <v>143</v>
      </c>
      <c r="AU18" s="90"/>
      <c r="AV18" s="7"/>
      <c r="AW18" s="90" t="s">
        <v>144</v>
      </c>
      <c r="AX18" s="90"/>
      <c r="AZ18" s="7" t="s">
        <v>116</v>
      </c>
      <c r="BA18">
        <v>10</v>
      </c>
      <c r="BC18" s="89" t="s">
        <v>0</v>
      </c>
      <c r="BD18" s="89" t="s">
        <v>169</v>
      </c>
      <c r="BE18" s="89" t="s">
        <v>170</v>
      </c>
      <c r="BF18" s="89" t="s">
        <v>171</v>
      </c>
      <c r="BG18" s="89" t="s">
        <v>86</v>
      </c>
      <c r="BH18" s="89" t="s">
        <v>172</v>
      </c>
      <c r="BI18" s="89" t="s">
        <v>173</v>
      </c>
      <c r="BJ18" s="89" t="s">
        <v>169</v>
      </c>
      <c r="BK18" s="89" t="s">
        <v>170</v>
      </c>
      <c r="BL18" s="89" t="s">
        <v>168</v>
      </c>
      <c r="BM18" s="89" t="s">
        <v>174</v>
      </c>
      <c r="BN18" s="89" t="s">
        <v>175</v>
      </c>
    </row>
    <row r="19" spans="1:68" x14ac:dyDescent="0.3">
      <c r="A19" s="17" t="s">
        <v>23</v>
      </c>
      <c r="B19" s="10">
        <f>SUM(B21:B59)</f>
        <v>5.5125000000000002</v>
      </c>
      <c r="C19" s="10">
        <v>0.9</v>
      </c>
      <c r="D19" s="17" t="s">
        <v>23</v>
      </c>
      <c r="E19" s="10">
        <f>SUM(E21:E59)</f>
        <v>9.257142857142858</v>
      </c>
      <c r="F19" s="10">
        <f>1-C19</f>
        <v>9.9999999999999978E-2</v>
      </c>
      <c r="H19" s="10">
        <f>SUM(H21:H59)</f>
        <v>1.0000000000000002</v>
      </c>
      <c r="I19" s="10"/>
      <c r="J19" s="10"/>
      <c r="K19" s="10"/>
      <c r="L19" s="10"/>
      <c r="T19" s="7"/>
      <c r="U19" s="7"/>
      <c r="V19" s="7" t="s">
        <v>75</v>
      </c>
      <c r="W19" s="7">
        <v>309</v>
      </c>
      <c r="X19" s="40">
        <v>155</v>
      </c>
      <c r="Y19" s="1">
        <v>22</v>
      </c>
      <c r="Z19" s="1">
        <v>2</v>
      </c>
      <c r="AA19" s="7"/>
      <c r="AB19" s="7" t="s">
        <v>45</v>
      </c>
      <c r="AC19" s="7" t="s">
        <v>27</v>
      </c>
      <c r="AD19" s="1">
        <f>SUM(W19:W20)</f>
        <v>447</v>
      </c>
      <c r="AE19" s="1">
        <f>SUM(Z19:Z20)</f>
        <v>2</v>
      </c>
      <c r="AF19" s="113">
        <f>+AE19/$AD$24</f>
        <v>9.8560523553501122E-6</v>
      </c>
      <c r="AG19" s="18">
        <f t="shared" ref="AG19:AG24" si="5">+AE19/AD19</f>
        <v>4.4742729306487695E-3</v>
      </c>
      <c r="AH19" s="76">
        <f t="shared" ref="AH19:AH24" si="6">1-AG19</f>
        <v>0.99552572706935127</v>
      </c>
      <c r="AI19" s="78">
        <v>1</v>
      </c>
      <c r="AJ19" s="7" t="s">
        <v>45</v>
      </c>
      <c r="AK19" s="117">
        <f>+AD19/$AD$24</f>
        <v>2.2028277014207501E-3</v>
      </c>
      <c r="AL19" s="24">
        <v>0.04</v>
      </c>
      <c r="AM19" s="1">
        <f>+$AD$24*AL19</f>
        <v>8116.84</v>
      </c>
      <c r="AN19" s="80">
        <v>0.02</v>
      </c>
      <c r="AO19" s="53">
        <f>+AK19/AL19</f>
        <v>5.5070692535518752E-2</v>
      </c>
      <c r="AP19" s="7"/>
      <c r="AQ19" s="7">
        <v>80</v>
      </c>
      <c r="AR19" s="7">
        <v>120</v>
      </c>
      <c r="AS19" s="7"/>
      <c r="AT19" s="6">
        <f>+AQ19*0.75</f>
        <v>60</v>
      </c>
      <c r="AU19" s="6">
        <f>+AR19*0.75</f>
        <v>90</v>
      </c>
      <c r="AV19" s="7"/>
      <c r="AW19" s="7">
        <f>+AQ19/2</f>
        <v>40</v>
      </c>
      <c r="AX19" s="7">
        <f>+AR19/2</f>
        <v>60</v>
      </c>
      <c r="AZ19" s="7" t="s">
        <v>120</v>
      </c>
      <c r="BA19" s="24">
        <v>0.02</v>
      </c>
      <c r="BC19" s="7" t="s">
        <v>45</v>
      </c>
      <c r="BD19" s="7">
        <v>0</v>
      </c>
      <c r="BE19" s="7">
        <v>4</v>
      </c>
      <c r="BF19" s="7">
        <v>0.1</v>
      </c>
      <c r="BG19" s="7">
        <v>100</v>
      </c>
      <c r="BH19" s="7">
        <v>30</v>
      </c>
      <c r="BI19" s="7">
        <v>100</v>
      </c>
      <c r="BJ19" s="7">
        <v>80</v>
      </c>
      <c r="BK19" s="7">
        <v>120</v>
      </c>
      <c r="BL19" s="7">
        <v>4</v>
      </c>
      <c r="BM19" s="7">
        <v>4</v>
      </c>
      <c r="BN19">
        <v>40</v>
      </c>
    </row>
    <row r="20" spans="1:68" x14ac:dyDescent="0.3">
      <c r="A20" s="11" t="s">
        <v>21</v>
      </c>
      <c r="B20" s="13" t="s">
        <v>22</v>
      </c>
      <c r="C20" s="11" t="s">
        <v>24</v>
      </c>
      <c r="D20" s="128" t="s">
        <v>21</v>
      </c>
      <c r="E20" s="13" t="s">
        <v>22</v>
      </c>
      <c r="F20" s="128" t="s">
        <v>24</v>
      </c>
      <c r="G20" s="130"/>
      <c r="H20" s="128" t="s">
        <v>183</v>
      </c>
      <c r="I20" s="128" t="s">
        <v>24</v>
      </c>
      <c r="J20" s="36"/>
      <c r="K20" s="36"/>
      <c r="L20" s="36"/>
      <c r="T20" s="7"/>
      <c r="U20" s="7"/>
      <c r="V20" s="7" t="s">
        <v>76</v>
      </c>
      <c r="W20" s="1">
        <v>138</v>
      </c>
      <c r="X20" s="1">
        <v>37</v>
      </c>
      <c r="Y20" s="1">
        <v>4</v>
      </c>
      <c r="Z20" s="1">
        <v>0</v>
      </c>
      <c r="AA20" s="7"/>
      <c r="AB20" s="7" t="s">
        <v>46</v>
      </c>
      <c r="AC20" s="7" t="s">
        <v>28</v>
      </c>
      <c r="AD20" s="1">
        <f>SUM(W21)</f>
        <v>537</v>
      </c>
      <c r="AE20" s="1">
        <f>SUM(Z21)</f>
        <v>0</v>
      </c>
      <c r="AF20" s="113">
        <f t="shared" ref="AF20:AF24" si="7">+AE20/$AD$24</f>
        <v>0</v>
      </c>
      <c r="AG20" s="18">
        <f t="shared" si="5"/>
        <v>0</v>
      </c>
      <c r="AH20" s="76">
        <f t="shared" si="6"/>
        <v>1</v>
      </c>
      <c r="AI20" s="78">
        <v>1</v>
      </c>
      <c r="AJ20" s="7" t="s">
        <v>46</v>
      </c>
      <c r="AK20" s="117">
        <f>+AD20/$AD$24</f>
        <v>2.6463500574115048E-3</v>
      </c>
      <c r="AL20" s="24">
        <v>0.15</v>
      </c>
      <c r="AM20" s="1">
        <f>+$AD$24*AL20</f>
        <v>30438.149999999998</v>
      </c>
      <c r="AN20" s="80">
        <v>0.04</v>
      </c>
      <c r="AO20" s="53">
        <f>+AK20/AL20</f>
        <v>1.7642333716076701E-2</v>
      </c>
      <c r="AP20" s="7"/>
      <c r="AQ20" s="7">
        <v>80</v>
      </c>
      <c r="AR20" s="7">
        <v>120</v>
      </c>
      <c r="AS20" s="7"/>
      <c r="AT20" s="6">
        <f t="shared" ref="AT20:AT23" si="8">+AQ20*0.75</f>
        <v>60</v>
      </c>
      <c r="AU20" s="6">
        <f t="shared" ref="AU20:AU23" si="9">+AR20*0.75</f>
        <v>90</v>
      </c>
      <c r="AV20" s="7"/>
      <c r="AW20" s="7">
        <f t="shared" ref="AW20:AW23" si="10">+AQ20/2</f>
        <v>40</v>
      </c>
      <c r="AX20" s="7">
        <f t="shared" ref="AX20:AX23" si="11">+AR20/2</f>
        <v>60</v>
      </c>
      <c r="AZ20" s="7" t="s">
        <v>127</v>
      </c>
      <c r="BA20" s="24">
        <v>0.02</v>
      </c>
      <c r="BC20" s="7" t="s">
        <v>46</v>
      </c>
      <c r="BD20" s="7">
        <v>5</v>
      </c>
      <c r="BE20" s="7">
        <v>19</v>
      </c>
      <c r="BF20" s="7">
        <v>0.02</v>
      </c>
      <c r="BG20" s="7">
        <v>100</v>
      </c>
      <c r="BH20" s="7">
        <v>30</v>
      </c>
      <c r="BI20" s="7">
        <v>100</v>
      </c>
      <c r="BJ20" s="7">
        <v>80</v>
      </c>
      <c r="BK20" s="7">
        <v>120</v>
      </c>
      <c r="BL20" s="7">
        <v>15</v>
      </c>
      <c r="BM20" s="7">
        <v>15</v>
      </c>
      <c r="BN20">
        <v>70</v>
      </c>
    </row>
    <row r="21" spans="1:68" x14ac:dyDescent="0.3">
      <c r="A21">
        <v>0</v>
      </c>
      <c r="B21" s="10">
        <f t="shared" ref="B21:B51" si="12">IF(A21&gt;$B$16,0,$B$17*(A21^$B$15))</f>
        <v>0</v>
      </c>
      <c r="C21" s="16">
        <v>0</v>
      </c>
      <c r="D21" s="7">
        <v>0</v>
      </c>
      <c r="E21" s="10">
        <f>IF(D21&gt;$D$16,0,$D$17*(D21^$D$15))</f>
        <v>0</v>
      </c>
      <c r="F21" s="16">
        <v>0</v>
      </c>
      <c r="G21" s="6">
        <v>0</v>
      </c>
      <c r="H21" s="16">
        <f>+C21*$C$19+F21*$F$19</f>
        <v>0</v>
      </c>
      <c r="I21" s="10">
        <v>0</v>
      </c>
      <c r="J21" s="16"/>
      <c r="K21" s="16"/>
      <c r="L21" s="16"/>
      <c r="Q21" s="7"/>
      <c r="R21" s="41" t="s">
        <v>87</v>
      </c>
      <c r="S21" s="41" t="s">
        <v>88</v>
      </c>
      <c r="T21" s="41" t="s">
        <v>89</v>
      </c>
      <c r="U21" s="7"/>
      <c r="V21" s="7" t="s">
        <v>77</v>
      </c>
      <c r="W21" s="1">
        <v>537</v>
      </c>
      <c r="X21" s="1">
        <v>115</v>
      </c>
      <c r="Y21" s="1">
        <v>13</v>
      </c>
      <c r="Z21" s="1">
        <v>0</v>
      </c>
      <c r="AA21" s="7"/>
      <c r="AB21" s="7" t="s">
        <v>47</v>
      </c>
      <c r="AC21" s="7" t="s">
        <v>37</v>
      </c>
      <c r="AD21" s="1">
        <f>SUM(W22:W25)</f>
        <v>96194</v>
      </c>
      <c r="AE21" s="1">
        <f>SUM(Z22:Z25)</f>
        <v>747</v>
      </c>
      <c r="AF21" s="113">
        <f t="shared" si="7"/>
        <v>3.6812355547232666E-3</v>
      </c>
      <c r="AG21" s="18">
        <f t="shared" si="5"/>
        <v>7.7655571033536392E-3</v>
      </c>
      <c r="AH21" s="76">
        <f t="shared" si="6"/>
        <v>0.99223444289664631</v>
      </c>
      <c r="AI21" s="78">
        <v>0.98</v>
      </c>
      <c r="AJ21" s="7" t="s">
        <v>47</v>
      </c>
      <c r="AK21" s="117">
        <f>+AD21/$AD$24</f>
        <v>0.4740465501352743</v>
      </c>
      <c r="AL21" s="24">
        <v>0.62</v>
      </c>
      <c r="AM21" s="1">
        <f>+$AD$24*AL21</f>
        <v>125811.02</v>
      </c>
      <c r="AN21" s="80">
        <v>0.3</v>
      </c>
      <c r="AO21" s="53">
        <f>+AK21/AL21</f>
        <v>0.7645912098956037</v>
      </c>
      <c r="AP21" s="7"/>
      <c r="AQ21" s="7">
        <v>80</v>
      </c>
      <c r="AR21" s="7">
        <v>120</v>
      </c>
      <c r="AS21" s="7"/>
      <c r="AT21" s="6">
        <f t="shared" si="8"/>
        <v>60</v>
      </c>
      <c r="AU21" s="6">
        <f t="shared" si="9"/>
        <v>90</v>
      </c>
      <c r="AV21" s="7"/>
      <c r="AW21" s="7">
        <f t="shared" si="10"/>
        <v>40</v>
      </c>
      <c r="AX21" s="7">
        <f t="shared" si="11"/>
        <v>60</v>
      </c>
      <c r="AZ21" s="7" t="s">
        <v>111</v>
      </c>
      <c r="BA21" s="24">
        <v>0</v>
      </c>
      <c r="BC21" s="7" t="s">
        <v>47</v>
      </c>
      <c r="BD21" s="7">
        <v>20</v>
      </c>
      <c r="BE21" s="7">
        <v>64</v>
      </c>
      <c r="BF21" s="7">
        <v>5</v>
      </c>
      <c r="BG21" s="7">
        <v>100</v>
      </c>
      <c r="BH21" s="7">
        <v>30</v>
      </c>
      <c r="BI21" s="7">
        <v>99</v>
      </c>
      <c r="BJ21" s="7">
        <v>80</v>
      </c>
      <c r="BK21" s="7">
        <v>120</v>
      </c>
      <c r="BL21" s="7">
        <v>62</v>
      </c>
      <c r="BM21" s="7">
        <v>62</v>
      </c>
      <c r="BN21">
        <v>100</v>
      </c>
    </row>
    <row r="22" spans="1:68" x14ac:dyDescent="0.3">
      <c r="A22">
        <f>IF(A21&lt;$B$16,A21+1,"")</f>
        <v>1</v>
      </c>
      <c r="B22" s="10">
        <f t="shared" si="12"/>
        <v>1.25E-4</v>
      </c>
      <c r="C22" s="16">
        <f t="shared" ref="C22:C51" si="13">IF(OR(ISNA(A22),A22=""),0,B22/$B$19)</f>
        <v>2.2675736961451248E-5</v>
      </c>
      <c r="D22" s="7">
        <f>IF(D21&lt;$D$16,D21+1,"")</f>
        <v>1</v>
      </c>
      <c r="E22" s="10">
        <f t="shared" ref="E22:E61" si="14">IF(D22&gt;$D$16,0,$D$17*(D22^$D$15))</f>
        <v>2.3323615160349855E-5</v>
      </c>
      <c r="F22" s="16">
        <f>IF(OR(ISNA(D22),D22=0),"",E22/$E$19)</f>
        <v>2.5195263290501383E-6</v>
      </c>
      <c r="G22" s="6">
        <f>+G21+1</f>
        <v>1</v>
      </c>
      <c r="H22" s="16">
        <f t="shared" ref="H22:H61" si="15">+C22*$C$19+F22*$F$19</f>
        <v>2.0660115898211135E-5</v>
      </c>
      <c r="I22" s="16">
        <f>IF(OR(ISNA(G22),G22=0),"",H22/$H$19)</f>
        <v>2.0660115898211132E-5</v>
      </c>
      <c r="J22" s="16"/>
      <c r="K22" s="16"/>
      <c r="L22" s="16"/>
      <c r="Q22" s="7" t="s">
        <v>90</v>
      </c>
      <c r="R22" s="7">
        <v>193000</v>
      </c>
      <c r="S22" s="7">
        <v>88</v>
      </c>
      <c r="T22" s="7">
        <f t="shared" ref="T22:T27" si="16">ROUND( SQRT(S22*1000000/PI() ),0)</f>
        <v>5293</v>
      </c>
      <c r="U22" s="7"/>
      <c r="V22" s="7" t="s">
        <v>78</v>
      </c>
      <c r="W22" s="1">
        <v>11893</v>
      </c>
      <c r="X22" s="1">
        <v>1436</v>
      </c>
      <c r="Y22" s="1">
        <v>87</v>
      </c>
      <c r="Z22" s="1">
        <v>25</v>
      </c>
      <c r="AA22" s="7"/>
      <c r="AB22" s="7" t="s">
        <v>48</v>
      </c>
      <c r="AC22" s="7" t="s">
        <v>32</v>
      </c>
      <c r="AD22" s="1">
        <f>SUM(W26)</f>
        <v>30112</v>
      </c>
      <c r="AE22" s="1">
        <f>SUM(Z26)</f>
        <v>1392</v>
      </c>
      <c r="AF22" s="113">
        <f t="shared" si="7"/>
        <v>6.859812439323678E-3</v>
      </c>
      <c r="AG22" s="18">
        <f t="shared" si="5"/>
        <v>4.622741764080765E-2</v>
      </c>
      <c r="AH22" s="76">
        <f t="shared" si="6"/>
        <v>0.95377258235919238</v>
      </c>
      <c r="AI22" s="78">
        <v>0.85</v>
      </c>
      <c r="AJ22" s="7" t="s">
        <v>48</v>
      </c>
      <c r="AK22" s="117">
        <f>+AD22/$AD$24</f>
        <v>0.14839272426215128</v>
      </c>
      <c r="AL22" s="24">
        <v>0.05</v>
      </c>
      <c r="AM22" s="1">
        <f>+$AD$24*AL22</f>
        <v>10146.050000000001</v>
      </c>
      <c r="AN22" s="80">
        <v>45</v>
      </c>
      <c r="AO22" s="53">
        <f>+AK22/AL22</f>
        <v>2.9678544852430253</v>
      </c>
      <c r="AP22" s="7"/>
      <c r="AQ22" s="7">
        <v>80</v>
      </c>
      <c r="AR22" s="7">
        <v>120</v>
      </c>
      <c r="AS22" s="7"/>
      <c r="AT22" s="6">
        <f t="shared" si="8"/>
        <v>60</v>
      </c>
      <c r="AU22" s="6">
        <f t="shared" si="9"/>
        <v>90</v>
      </c>
      <c r="AV22" s="7"/>
      <c r="AW22" s="7">
        <f t="shared" si="10"/>
        <v>40</v>
      </c>
      <c r="AX22" s="7">
        <f t="shared" si="11"/>
        <v>60</v>
      </c>
      <c r="AZ22" s="7" t="s">
        <v>112</v>
      </c>
      <c r="BA22">
        <v>3</v>
      </c>
      <c r="BC22" s="7" t="s">
        <v>48</v>
      </c>
      <c r="BD22" s="7">
        <v>65</v>
      </c>
      <c r="BE22" s="7">
        <v>69</v>
      </c>
      <c r="BF22" s="7">
        <v>20</v>
      </c>
      <c r="BG22" s="7">
        <v>100</v>
      </c>
      <c r="BH22" s="7">
        <v>30</v>
      </c>
      <c r="BI22" s="7">
        <v>94</v>
      </c>
      <c r="BJ22" s="7">
        <v>80</v>
      </c>
      <c r="BK22" s="7">
        <v>120</v>
      </c>
      <c r="BL22" s="7">
        <v>5</v>
      </c>
      <c r="BM22" s="7">
        <v>5</v>
      </c>
      <c r="BN22">
        <v>70</v>
      </c>
    </row>
    <row r="23" spans="1:68" x14ac:dyDescent="0.3">
      <c r="A23" s="7">
        <f t="shared" ref="A23:A58" si="17">IF(A22&lt;$B$16,A22+1,"")</f>
        <v>2</v>
      </c>
      <c r="B23" s="10">
        <f t="shared" si="12"/>
        <v>1E-3</v>
      </c>
      <c r="C23" s="16">
        <f t="shared" si="13"/>
        <v>1.8140589569160998E-4</v>
      </c>
      <c r="D23" s="7">
        <f t="shared" ref="D23:D58" si="18">IF(D22&lt;$D$16,D22+1,"")</f>
        <v>2</v>
      </c>
      <c r="E23" s="10">
        <f t="shared" si="14"/>
        <v>1.8658892128279884E-4</v>
      </c>
      <c r="F23" s="16">
        <f t="shared" ref="F23:F58" si="19">IF(OR(ISNA(D23),D23=0),"",E23/$E$19)</f>
        <v>2.0156210632401106E-5</v>
      </c>
      <c r="G23" s="6">
        <f t="shared" ref="G23:G58" si="20">+G22+1</f>
        <v>2</v>
      </c>
      <c r="H23" s="16">
        <f t="shared" si="15"/>
        <v>1.6528092718568908E-4</v>
      </c>
      <c r="I23" s="16">
        <f t="shared" ref="I23:I58" si="21">IF(OR(ISNA(G23),G23=0),"",H23/$H$19)</f>
        <v>1.6528092718568906E-4</v>
      </c>
      <c r="J23" s="16"/>
      <c r="K23" s="16"/>
      <c r="L23" s="16"/>
      <c r="Q23" s="7" t="s">
        <v>91</v>
      </c>
      <c r="R23" s="7">
        <v>5000</v>
      </c>
      <c r="S23" s="42">
        <f t="shared" ref="S23:S28" si="22">+S22/R22*R23</f>
        <v>2.2797927461139897</v>
      </c>
      <c r="T23" s="7">
        <f t="shared" si="16"/>
        <v>852</v>
      </c>
      <c r="U23" s="7"/>
      <c r="V23" s="7" t="s">
        <v>29</v>
      </c>
      <c r="W23" s="1">
        <v>18825</v>
      </c>
      <c r="X23" s="1">
        <v>3358</v>
      </c>
      <c r="Y23" s="1">
        <v>224</v>
      </c>
      <c r="Z23" s="1">
        <v>53</v>
      </c>
      <c r="AA23" s="7"/>
      <c r="AB23" s="15" t="s">
        <v>49</v>
      </c>
      <c r="AC23" s="15" t="s">
        <v>36</v>
      </c>
      <c r="AD23" s="20">
        <f>SUM(W27:W28)</f>
        <v>75631</v>
      </c>
      <c r="AE23" s="20">
        <f>SUM(Z27:Z28)</f>
        <v>13723</v>
      </c>
      <c r="AF23" s="114">
        <f t="shared" si="7"/>
        <v>6.7627303236234795E-2</v>
      </c>
      <c r="AG23" s="19">
        <f t="shared" si="5"/>
        <v>0.18144676124869433</v>
      </c>
      <c r="AH23" s="77">
        <f t="shared" si="6"/>
        <v>0.8185532387513057</v>
      </c>
      <c r="AI23" s="79">
        <v>0.7</v>
      </c>
      <c r="AJ23" s="15" t="s">
        <v>49</v>
      </c>
      <c r="AK23" s="118">
        <f>+AD23/$AD$24</f>
        <v>0.37271154784374216</v>
      </c>
      <c r="AL23" s="25">
        <v>0.14000000000000001</v>
      </c>
      <c r="AM23" s="20">
        <f>+$AD$24*AL23</f>
        <v>28408.940000000002</v>
      </c>
      <c r="AN23" s="81">
        <v>20</v>
      </c>
      <c r="AO23" s="54">
        <f>+AK23/AL23</f>
        <v>2.6622253417410153</v>
      </c>
      <c r="AP23" s="7"/>
      <c r="AQ23" s="7">
        <v>10</v>
      </c>
      <c r="AR23" s="7">
        <v>20</v>
      </c>
      <c r="AS23" s="7"/>
      <c r="AT23" s="6">
        <f t="shared" si="8"/>
        <v>7.5</v>
      </c>
      <c r="AU23" s="6">
        <f t="shared" si="9"/>
        <v>15</v>
      </c>
      <c r="AV23" s="7"/>
      <c r="AW23" s="7">
        <f t="shared" si="10"/>
        <v>5</v>
      </c>
      <c r="AX23" s="7">
        <f t="shared" si="11"/>
        <v>10</v>
      </c>
      <c r="AZ23" s="7" t="s">
        <v>113</v>
      </c>
      <c r="BA23">
        <v>8</v>
      </c>
      <c r="BC23" s="7" t="s">
        <v>49</v>
      </c>
      <c r="BD23" s="7">
        <v>70</v>
      </c>
      <c r="BE23" s="7">
        <v>150</v>
      </c>
      <c r="BF23" s="7">
        <v>20</v>
      </c>
      <c r="BG23" s="7">
        <v>100</v>
      </c>
      <c r="BH23" s="7">
        <v>30</v>
      </c>
      <c r="BI23" s="7">
        <v>83</v>
      </c>
      <c r="BJ23" s="7">
        <v>10</v>
      </c>
      <c r="BK23" s="7">
        <v>20</v>
      </c>
      <c r="BL23" s="7">
        <v>14</v>
      </c>
      <c r="BM23" s="7">
        <v>14</v>
      </c>
      <c r="BN23">
        <v>20</v>
      </c>
    </row>
    <row r="24" spans="1:68" x14ac:dyDescent="0.3">
      <c r="A24" s="7">
        <f t="shared" si="17"/>
        <v>3</v>
      </c>
      <c r="B24" s="10">
        <f t="shared" si="12"/>
        <v>3.375E-3</v>
      </c>
      <c r="C24" s="16">
        <f t="shared" si="13"/>
        <v>6.1224489795918364E-4</v>
      </c>
      <c r="D24" s="7">
        <f t="shared" si="18"/>
        <v>3</v>
      </c>
      <c r="E24" s="10">
        <f t="shared" si="14"/>
        <v>6.2973760932944606E-4</v>
      </c>
      <c r="F24" s="16">
        <f t="shared" si="19"/>
        <v>6.802721088435374E-5</v>
      </c>
      <c r="G24" s="6">
        <f t="shared" si="20"/>
        <v>3</v>
      </c>
      <c r="H24" s="16">
        <f t="shared" si="15"/>
        <v>5.5782312925170064E-4</v>
      </c>
      <c r="I24" s="16">
        <f t="shared" si="21"/>
        <v>5.5782312925170053E-4</v>
      </c>
      <c r="J24" s="16"/>
      <c r="K24" s="16"/>
      <c r="L24" s="16"/>
      <c r="Q24" s="7" t="s">
        <v>91</v>
      </c>
      <c r="R24" s="7">
        <v>1000</v>
      </c>
      <c r="S24" s="42">
        <f t="shared" si="22"/>
        <v>0.45595854922279794</v>
      </c>
      <c r="T24" s="7">
        <f t="shared" si="16"/>
        <v>381</v>
      </c>
      <c r="U24" s="7"/>
      <c r="V24" s="7" t="s">
        <v>30</v>
      </c>
      <c r="W24" s="1">
        <v>29350</v>
      </c>
      <c r="X24" s="1">
        <v>7844</v>
      </c>
      <c r="Y24" s="1">
        <v>644</v>
      </c>
      <c r="Z24" s="1">
        <v>172</v>
      </c>
      <c r="AA24" s="7"/>
      <c r="AB24" s="7"/>
      <c r="AC24" s="7"/>
      <c r="AD24" s="1">
        <f>SUM(AD19:AD23)</f>
        <v>202921</v>
      </c>
      <c r="AE24" s="1">
        <f>SUM(AE19:AE23)</f>
        <v>15864</v>
      </c>
      <c r="AF24" s="113">
        <f t="shared" si="7"/>
        <v>7.817820728263708E-2</v>
      </c>
      <c r="AG24" s="21">
        <f t="shared" si="5"/>
        <v>7.817820728263708E-2</v>
      </c>
      <c r="AH24" s="18">
        <f t="shared" si="6"/>
        <v>0.92182179271736286</v>
      </c>
      <c r="AI24" s="7"/>
      <c r="AJ24" s="7"/>
      <c r="AK24" s="117">
        <f>SUM(AK19:AK23)</f>
        <v>1</v>
      </c>
      <c r="AL24" s="18">
        <f>SUM(AL19:AL23)</f>
        <v>1</v>
      </c>
      <c r="AM24" s="1">
        <f>SUM(AM19:AM23)</f>
        <v>202921</v>
      </c>
      <c r="AN24" s="24"/>
      <c r="AO24" s="7"/>
      <c r="AP24" s="15" t="s">
        <v>25</v>
      </c>
      <c r="AQ24" s="15">
        <v>200</v>
      </c>
      <c r="AR24" s="15"/>
      <c r="AS24" s="15"/>
      <c r="AT24" s="139">
        <f>AQ24/2</f>
        <v>100</v>
      </c>
      <c r="AU24" s="15"/>
      <c r="AV24" s="15"/>
      <c r="AW24" s="15">
        <f>+AQ24/4</f>
        <v>50</v>
      </c>
      <c r="AX24" s="7"/>
      <c r="AZ24" s="7" t="s">
        <v>121</v>
      </c>
      <c r="BA24" s="24">
        <v>1</v>
      </c>
    </row>
    <row r="25" spans="1:68" x14ac:dyDescent="0.3">
      <c r="A25" s="7">
        <f t="shared" si="17"/>
        <v>4</v>
      </c>
      <c r="B25" s="10">
        <f t="shared" si="12"/>
        <v>8.0000000000000002E-3</v>
      </c>
      <c r="C25" s="16">
        <f t="shared" si="13"/>
        <v>1.4512471655328798E-3</v>
      </c>
      <c r="D25" s="7">
        <f t="shared" si="18"/>
        <v>4</v>
      </c>
      <c r="E25" s="10">
        <f t="shared" si="14"/>
        <v>1.4927113702623907E-3</v>
      </c>
      <c r="F25" s="16">
        <f t="shared" si="19"/>
        <v>1.6124968505920885E-4</v>
      </c>
      <c r="G25" s="6">
        <f t="shared" si="20"/>
        <v>4</v>
      </c>
      <c r="H25" s="16">
        <f t="shared" si="15"/>
        <v>1.3222474174855127E-3</v>
      </c>
      <c r="I25" s="16">
        <f t="shared" si="21"/>
        <v>1.3222474174855124E-3</v>
      </c>
      <c r="J25" s="16"/>
      <c r="K25" s="16"/>
      <c r="L25" s="16"/>
      <c r="Q25" s="7" t="s">
        <v>91</v>
      </c>
      <c r="R25" s="7">
        <v>10000</v>
      </c>
      <c r="S25" s="42">
        <f t="shared" si="22"/>
        <v>4.5595854922279795</v>
      </c>
      <c r="T25" s="7">
        <f t="shared" si="16"/>
        <v>1205</v>
      </c>
      <c r="U25" s="7"/>
      <c r="V25" s="7" t="s">
        <v>31</v>
      </c>
      <c r="W25" s="1">
        <v>36126</v>
      </c>
      <c r="X25" s="1">
        <v>12649</v>
      </c>
      <c r="Y25" s="1">
        <v>1316</v>
      </c>
      <c r="Z25" s="1">
        <v>497</v>
      </c>
      <c r="AA25" s="7"/>
      <c r="AB25" s="7"/>
      <c r="AC25" s="15" t="s">
        <v>4</v>
      </c>
      <c r="AD25" s="15" t="s">
        <v>16</v>
      </c>
      <c r="AE25" s="15" t="s">
        <v>5</v>
      </c>
      <c r="AF25" s="111"/>
      <c r="AG25" s="7"/>
      <c r="AH25" s="7"/>
      <c r="AI25" s="7"/>
      <c r="AJ25" s="7"/>
      <c r="AK25" s="69"/>
      <c r="AL25" s="7"/>
      <c r="AM25" s="7"/>
      <c r="AN25" s="7"/>
      <c r="AO25" s="7"/>
      <c r="AP25" s="42"/>
      <c r="AQ25" s="42"/>
      <c r="AR25" s="42"/>
      <c r="AS25" s="42"/>
      <c r="AT25" s="42"/>
      <c r="AU25" s="42"/>
      <c r="AV25" s="42"/>
      <c r="AW25" s="42"/>
      <c r="AX25" s="42"/>
      <c r="AZ25" s="7" t="s">
        <v>124</v>
      </c>
      <c r="BA25" s="24">
        <v>0.25</v>
      </c>
      <c r="BC25" s="7"/>
    </row>
    <row r="26" spans="1:68" x14ac:dyDescent="0.3">
      <c r="A26" s="7">
        <f t="shared" si="17"/>
        <v>5</v>
      </c>
      <c r="B26" s="10">
        <f t="shared" si="12"/>
        <v>1.5625E-2</v>
      </c>
      <c r="C26" s="16">
        <f t="shared" si="13"/>
        <v>2.8344671201814059E-3</v>
      </c>
      <c r="D26" s="7">
        <f t="shared" si="18"/>
        <v>5</v>
      </c>
      <c r="E26" s="10">
        <f t="shared" si="14"/>
        <v>2.9154518950437317E-3</v>
      </c>
      <c r="F26" s="16">
        <f t="shared" si="19"/>
        <v>3.1494079113126731E-4</v>
      </c>
      <c r="G26" s="6">
        <f t="shared" si="20"/>
        <v>5</v>
      </c>
      <c r="H26" s="16">
        <f t="shared" si="15"/>
        <v>2.5825144872763921E-3</v>
      </c>
      <c r="I26" s="16">
        <f t="shared" si="21"/>
        <v>2.5825144872763917E-3</v>
      </c>
      <c r="J26" s="16"/>
      <c r="K26" s="16"/>
      <c r="L26" s="16"/>
      <c r="Q26" s="7" t="s">
        <v>91</v>
      </c>
      <c r="R26" s="7">
        <v>20000</v>
      </c>
      <c r="S26" s="42">
        <f t="shared" si="22"/>
        <v>9.119170984455959</v>
      </c>
      <c r="T26" s="7">
        <f t="shared" si="16"/>
        <v>1704</v>
      </c>
      <c r="U26" s="7"/>
      <c r="V26" s="7" t="s">
        <v>32</v>
      </c>
      <c r="W26" s="1">
        <v>30112</v>
      </c>
      <c r="X26" s="1">
        <v>15746</v>
      </c>
      <c r="Y26" s="1">
        <v>2121</v>
      </c>
      <c r="Z26" s="1">
        <v>1392</v>
      </c>
      <c r="AA26" s="7"/>
      <c r="AC26" s="1">
        <v>20</v>
      </c>
      <c r="AD26" s="1">
        <v>20</v>
      </c>
      <c r="AE26" s="1">
        <v>0</v>
      </c>
      <c r="AF26" s="1"/>
      <c r="AG26" s="92">
        <f>+AE26/AD26</f>
        <v>0</v>
      </c>
      <c r="AH26" s="28">
        <v>1</v>
      </c>
      <c r="AI26" s="7"/>
      <c r="AK26" s="22">
        <f>+AD26/$AD$31</f>
        <v>1.0659276235143633E-3</v>
      </c>
      <c r="AL26" s="7"/>
      <c r="AM26" s="28">
        <f>+AK19/AL19</f>
        <v>5.5070692535518752E-2</v>
      </c>
      <c r="AN26" s="7"/>
      <c r="AO26" s="42"/>
      <c r="AP26" s="22">
        <f>+AD19/AM19</f>
        <v>5.5070692535518745E-2</v>
      </c>
      <c r="AQ26" s="42"/>
      <c r="AR26" s="42"/>
      <c r="AS26" s="42"/>
      <c r="AT26" s="42"/>
      <c r="AU26" s="42"/>
      <c r="AV26" s="42"/>
      <c r="AW26" s="42"/>
      <c r="AX26" s="42"/>
      <c r="AZ26" s="7" t="s">
        <v>114</v>
      </c>
      <c r="BA26" s="24">
        <v>0.1</v>
      </c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</row>
    <row r="27" spans="1:68" x14ac:dyDescent="0.3">
      <c r="A27" s="7">
        <f t="shared" si="17"/>
        <v>6</v>
      </c>
      <c r="B27" s="10">
        <f t="shared" si="12"/>
        <v>2.7E-2</v>
      </c>
      <c r="C27" s="16">
        <f t="shared" si="13"/>
        <v>4.8979591836734691E-3</v>
      </c>
      <c r="D27" s="7">
        <f t="shared" si="18"/>
        <v>6</v>
      </c>
      <c r="E27" s="10">
        <f t="shared" si="14"/>
        <v>5.0379008746355685E-3</v>
      </c>
      <c r="F27" s="16">
        <f t="shared" si="19"/>
        <v>5.4421768707482992E-4</v>
      </c>
      <c r="G27" s="6">
        <f t="shared" si="20"/>
        <v>6</v>
      </c>
      <c r="H27" s="16">
        <f t="shared" si="15"/>
        <v>4.4625850340136051E-3</v>
      </c>
      <c r="I27" s="16">
        <f t="shared" si="21"/>
        <v>4.4625850340136042E-3</v>
      </c>
      <c r="J27" s="16"/>
      <c r="K27" s="16"/>
      <c r="L27" s="16"/>
      <c r="Q27" s="7" t="s">
        <v>91</v>
      </c>
      <c r="R27" s="7">
        <v>50000</v>
      </c>
      <c r="S27" s="42">
        <f t="shared" si="22"/>
        <v>22.797927461139899</v>
      </c>
      <c r="T27" s="7">
        <f t="shared" si="16"/>
        <v>2694</v>
      </c>
      <c r="U27" s="7"/>
      <c r="V27" s="7" t="s">
        <v>33</v>
      </c>
      <c r="W27" s="1">
        <v>29270</v>
      </c>
      <c r="X27" s="1">
        <v>18870</v>
      </c>
      <c r="Y27" s="1">
        <v>1915</v>
      </c>
      <c r="Z27" s="1">
        <v>3996</v>
      </c>
      <c r="AA27" s="7"/>
      <c r="AC27" s="1">
        <v>272</v>
      </c>
      <c r="AD27" s="1">
        <v>272</v>
      </c>
      <c r="AE27" s="1">
        <v>0</v>
      </c>
      <c r="AF27" s="1"/>
      <c r="AG27" s="92">
        <f t="shared" ref="AG27:AG31" si="23">+AE27/AD27</f>
        <v>0</v>
      </c>
      <c r="AH27" s="28">
        <v>1</v>
      </c>
      <c r="AI27" s="7"/>
      <c r="AK27" s="22">
        <f>+AD27/$AD$31</f>
        <v>1.4496615679795342E-2</v>
      </c>
      <c r="AL27" s="7"/>
      <c r="AM27" s="28">
        <f>+AK20/AL20</f>
        <v>1.7642333716076701E-2</v>
      </c>
      <c r="AN27" s="7"/>
      <c r="AO27" s="42"/>
      <c r="AP27" s="22">
        <f t="shared" ref="AP27:AP30" si="24">+AD20/AM20</f>
        <v>1.7642333716076701E-2</v>
      </c>
      <c r="AQ27" s="42"/>
      <c r="AR27" s="42"/>
      <c r="AS27" s="42"/>
      <c r="AT27" s="42"/>
      <c r="AU27" s="42"/>
      <c r="AV27" s="42"/>
      <c r="AW27" s="42"/>
      <c r="AX27" s="42"/>
      <c r="AZ27" s="7" t="s">
        <v>125</v>
      </c>
      <c r="BA27" s="24">
        <v>0</v>
      </c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</row>
    <row r="28" spans="1:68" x14ac:dyDescent="0.3">
      <c r="A28" s="7">
        <f t="shared" si="17"/>
        <v>7</v>
      </c>
      <c r="B28" s="10">
        <f t="shared" si="12"/>
        <v>4.2875000000000003E-2</v>
      </c>
      <c r="C28" s="16">
        <f t="shared" si="13"/>
        <v>7.7777777777777784E-3</v>
      </c>
      <c r="D28" s="7">
        <f t="shared" si="18"/>
        <v>7</v>
      </c>
      <c r="E28" s="10">
        <f t="shared" si="14"/>
        <v>8.0000000000000002E-3</v>
      </c>
      <c r="F28" s="16">
        <f t="shared" si="19"/>
        <v>8.6419753086419747E-4</v>
      </c>
      <c r="G28" s="6">
        <f t="shared" si="20"/>
        <v>7</v>
      </c>
      <c r="H28" s="16">
        <f t="shared" si="15"/>
        <v>7.0864197530864205E-3</v>
      </c>
      <c r="I28" s="16">
        <f t="shared" si="21"/>
        <v>7.0864197530864188E-3</v>
      </c>
      <c r="J28" s="16"/>
      <c r="K28" s="16"/>
      <c r="L28" s="16"/>
      <c r="Q28" s="7" t="s">
        <v>91</v>
      </c>
      <c r="R28" s="7">
        <v>75000</v>
      </c>
      <c r="S28" s="42">
        <f t="shared" si="22"/>
        <v>34.196891191709852</v>
      </c>
      <c r="T28" s="7">
        <f t="shared" ref="T28" si="25">ROUND( SQRT(S28*1000000/PI() ),0)</f>
        <v>3299</v>
      </c>
      <c r="U28" s="7"/>
      <c r="V28" s="15" t="s">
        <v>79</v>
      </c>
      <c r="W28" s="20">
        <v>46361</v>
      </c>
      <c r="X28" s="20">
        <v>21306</v>
      </c>
      <c r="Y28" s="20">
        <v>317</v>
      </c>
      <c r="Z28" s="20">
        <v>9727</v>
      </c>
      <c r="AA28" s="7"/>
      <c r="AC28" s="1">
        <v>10550</v>
      </c>
      <c r="AD28" s="1">
        <v>10760</v>
      </c>
      <c r="AE28" s="1">
        <v>210</v>
      </c>
      <c r="AF28" s="1"/>
      <c r="AG28" s="92">
        <f t="shared" si="23"/>
        <v>1.9516728624535316E-2</v>
      </c>
      <c r="AH28" s="28">
        <v>0.99</v>
      </c>
      <c r="AI28" s="7"/>
      <c r="AJ28" s="7"/>
      <c r="AK28" s="22">
        <f>+AD28/$AD$31</f>
        <v>0.57346906145072751</v>
      </c>
      <c r="AL28" s="7"/>
      <c r="AM28" s="28">
        <f>+AK21/AL21</f>
        <v>0.7645912098956037</v>
      </c>
      <c r="AN28" s="7"/>
      <c r="AO28" s="42"/>
      <c r="AP28" s="22">
        <f t="shared" si="24"/>
        <v>0.7645912098956037</v>
      </c>
      <c r="AQ28" s="42"/>
      <c r="AR28" s="42"/>
      <c r="AS28" s="42"/>
      <c r="AT28" s="42"/>
      <c r="AU28" s="42"/>
      <c r="AV28" s="42"/>
      <c r="AW28" s="42"/>
      <c r="AX28" s="42"/>
      <c r="AZ28" s="7" t="s">
        <v>115</v>
      </c>
      <c r="BA28" s="24">
        <v>0</v>
      </c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</row>
    <row r="29" spans="1:68" x14ac:dyDescent="0.3">
      <c r="A29" s="7">
        <f t="shared" si="17"/>
        <v>8</v>
      </c>
      <c r="B29" s="10">
        <f t="shared" si="12"/>
        <v>6.4000000000000001E-2</v>
      </c>
      <c r="C29" s="16">
        <f t="shared" si="13"/>
        <v>1.1609977324263039E-2</v>
      </c>
      <c r="D29" s="7">
        <f t="shared" si="18"/>
        <v>8</v>
      </c>
      <c r="E29" s="10">
        <f t="shared" si="14"/>
        <v>1.1941690962099126E-2</v>
      </c>
      <c r="F29" s="16">
        <f t="shared" si="19"/>
        <v>1.2899974804736708E-3</v>
      </c>
      <c r="G29" s="6">
        <f t="shared" si="20"/>
        <v>8</v>
      </c>
      <c r="H29" s="16">
        <f t="shared" si="15"/>
        <v>1.0577979339884101E-2</v>
      </c>
      <c r="I29" s="16">
        <f t="shared" si="21"/>
        <v>1.05779793398841E-2</v>
      </c>
      <c r="J29" s="16"/>
      <c r="K29" s="16"/>
      <c r="L29" s="16"/>
      <c r="Q29" s="7" t="s">
        <v>91</v>
      </c>
      <c r="R29" s="7">
        <v>100000</v>
      </c>
      <c r="S29" s="42">
        <f t="shared" ref="S29" si="26">+S28/R28*R29</f>
        <v>45.595854922279798</v>
      </c>
      <c r="T29" s="7">
        <f t="shared" ref="T29" si="27">ROUND( SQRT(S29*1000000/PI() ),0)</f>
        <v>3810</v>
      </c>
      <c r="U29" s="7"/>
      <c r="V29" s="39"/>
      <c r="W29" s="1">
        <f>SUM(W19:W28)</f>
        <v>202921</v>
      </c>
      <c r="X29" s="1">
        <f t="shared" ref="X29:Z29" si="28">SUM(X19:X28)</f>
        <v>81516</v>
      </c>
      <c r="Y29" s="1">
        <f t="shared" si="28"/>
        <v>6663</v>
      </c>
      <c r="Z29" s="1">
        <f t="shared" si="28"/>
        <v>15864</v>
      </c>
      <c r="AA29" s="7"/>
      <c r="AC29" s="1">
        <v>1987</v>
      </c>
      <c r="AD29" s="1">
        <v>2377</v>
      </c>
      <c r="AE29" s="1">
        <v>390</v>
      </c>
      <c r="AF29" s="1"/>
      <c r="AG29" s="92">
        <f t="shared" si="23"/>
        <v>0.16407236011779555</v>
      </c>
      <c r="AH29" s="28">
        <v>0.96</v>
      </c>
      <c r="AI29" s="7"/>
      <c r="AJ29" s="7"/>
      <c r="AK29" s="22">
        <f>+AD29/$AD$31</f>
        <v>0.1266854980546821</v>
      </c>
      <c r="AL29" s="7"/>
      <c r="AM29" s="28">
        <f>+AK22/AL22</f>
        <v>2.9678544852430253</v>
      </c>
      <c r="AN29" s="7"/>
      <c r="AO29" s="42"/>
      <c r="AP29" s="22">
        <f t="shared" si="24"/>
        <v>2.9678544852430253</v>
      </c>
      <c r="AQ29" s="42"/>
      <c r="AR29" s="42"/>
      <c r="AS29" s="42"/>
      <c r="AT29" s="42"/>
      <c r="AU29" s="42"/>
      <c r="AV29" s="42"/>
      <c r="AW29" s="42"/>
      <c r="AX29" s="42"/>
      <c r="AZ29" s="7" t="s">
        <v>117</v>
      </c>
      <c r="BA29">
        <v>1</v>
      </c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</row>
    <row r="30" spans="1:68" x14ac:dyDescent="0.3">
      <c r="A30" s="7">
        <f t="shared" si="17"/>
        <v>9</v>
      </c>
      <c r="B30" s="10">
        <f t="shared" si="12"/>
        <v>9.1124999999999998E-2</v>
      </c>
      <c r="C30" s="16">
        <f t="shared" si="13"/>
        <v>1.653061224489796E-2</v>
      </c>
      <c r="D30" s="7">
        <f t="shared" si="18"/>
        <v>9</v>
      </c>
      <c r="E30" s="10">
        <f t="shared" si="14"/>
        <v>1.7002915451895043E-2</v>
      </c>
      <c r="F30" s="16">
        <f t="shared" si="19"/>
        <v>1.8367346938775507E-3</v>
      </c>
      <c r="G30" s="6">
        <f t="shared" si="20"/>
        <v>9</v>
      </c>
      <c r="H30" s="16">
        <f t="shared" si="15"/>
        <v>1.5061224489795919E-2</v>
      </c>
      <c r="I30" s="16">
        <f t="shared" si="21"/>
        <v>1.5061224489795915E-2</v>
      </c>
      <c r="J30" s="16"/>
      <c r="K30" s="16"/>
      <c r="L30" s="16"/>
      <c r="U30" s="7"/>
      <c r="V30" s="7"/>
      <c r="W30" s="7"/>
      <c r="X30" s="7"/>
      <c r="Y30" s="7"/>
      <c r="Z30" s="7"/>
      <c r="AA30" s="1"/>
      <c r="AC30" s="20">
        <v>3684</v>
      </c>
      <c r="AD30" s="20">
        <v>5334</v>
      </c>
      <c r="AE30" s="20">
        <v>1650</v>
      </c>
      <c r="AF30" s="20"/>
      <c r="AG30" s="93">
        <f t="shared" si="23"/>
        <v>0.3093363329583802</v>
      </c>
      <c r="AH30" s="95">
        <v>0.81</v>
      </c>
      <c r="AI30" s="15"/>
      <c r="AJ30" s="15"/>
      <c r="AK30" s="72">
        <f>+AD30/$AD$31</f>
        <v>0.28428289719128069</v>
      </c>
      <c r="AL30" s="7"/>
      <c r="AM30" s="28">
        <f>+AK23/AL23</f>
        <v>2.6622253417410153</v>
      </c>
      <c r="AN30" s="7"/>
      <c r="AO30" s="42"/>
      <c r="AP30" s="22">
        <f t="shared" si="24"/>
        <v>2.6622253417410153</v>
      </c>
      <c r="AQ30" s="42"/>
      <c r="AR30" s="42"/>
      <c r="AS30" s="42"/>
      <c r="AT30" s="42"/>
      <c r="AU30" s="42"/>
      <c r="AV30" s="42"/>
      <c r="AW30" s="42"/>
      <c r="AX30" s="42"/>
      <c r="AZ30" s="7" t="s">
        <v>118</v>
      </c>
      <c r="BA30">
        <v>4</v>
      </c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</row>
    <row r="31" spans="1:68" x14ac:dyDescent="0.3">
      <c r="A31" s="7">
        <f t="shared" si="17"/>
        <v>10</v>
      </c>
      <c r="B31" s="10">
        <f t="shared" si="12"/>
        <v>0.125</v>
      </c>
      <c r="C31" s="16">
        <f t="shared" si="13"/>
        <v>2.2675736961451247E-2</v>
      </c>
      <c r="D31" s="7">
        <f t="shared" si="18"/>
        <v>10</v>
      </c>
      <c r="E31" s="10">
        <f t="shared" si="14"/>
        <v>2.3323615160349854E-2</v>
      </c>
      <c r="F31" s="16">
        <f t="shared" si="19"/>
        <v>2.5195263290501385E-3</v>
      </c>
      <c r="G31" s="6">
        <f t="shared" si="20"/>
        <v>10</v>
      </c>
      <c r="H31" s="16">
        <f t="shared" si="15"/>
        <v>2.0660115898211137E-2</v>
      </c>
      <c r="I31" s="16">
        <f t="shared" si="21"/>
        <v>2.0660115898211134E-2</v>
      </c>
      <c r="J31" s="16"/>
      <c r="K31" s="16"/>
      <c r="L31" s="16"/>
      <c r="Q31" s="7"/>
      <c r="R31" s="7"/>
      <c r="S31" s="7"/>
      <c r="T31" s="7"/>
      <c r="U31" s="7"/>
      <c r="V31" s="7"/>
      <c r="W31" s="7"/>
      <c r="X31" s="7"/>
      <c r="Y31" s="7"/>
      <c r="Z31" s="7"/>
      <c r="AA31" s="1"/>
      <c r="AC31" s="1">
        <f>SUM(AC26:AC30)</f>
        <v>16513</v>
      </c>
      <c r="AD31" s="1">
        <f>+AC31+AE31</f>
        <v>18763</v>
      </c>
      <c r="AE31" s="1">
        <f t="shared" ref="AE31" si="29">SUM(AE26:AE30)</f>
        <v>2250</v>
      </c>
      <c r="AF31" s="1"/>
      <c r="AG31" s="92">
        <f t="shared" si="23"/>
        <v>0.11991685764536587</v>
      </c>
      <c r="AH31" s="7"/>
      <c r="AI31" s="7"/>
      <c r="AJ31" s="7"/>
      <c r="AK31" s="22">
        <f>SUM(AK26:AK30)</f>
        <v>1</v>
      </c>
      <c r="AL31" s="7"/>
      <c r="AM31" s="4"/>
      <c r="AN31" s="7"/>
      <c r="AO31" s="7"/>
      <c r="AP31" s="1"/>
      <c r="AQ31" s="42"/>
      <c r="AR31" s="42"/>
      <c r="AS31" s="42"/>
      <c r="AT31" s="42"/>
      <c r="AU31" s="42"/>
      <c r="AV31" s="42"/>
      <c r="AW31" s="42"/>
      <c r="AX31" s="42"/>
      <c r="AZ31" s="7" t="s">
        <v>119</v>
      </c>
      <c r="BA31">
        <v>123</v>
      </c>
    </row>
    <row r="32" spans="1:68" x14ac:dyDescent="0.3">
      <c r="A32" s="7">
        <f t="shared" si="17"/>
        <v>11</v>
      </c>
      <c r="B32" s="10">
        <f t="shared" si="12"/>
        <v>0.166375</v>
      </c>
      <c r="C32" s="16">
        <f t="shared" si="13"/>
        <v>3.0181405895691609E-2</v>
      </c>
      <c r="D32" s="7">
        <f t="shared" si="18"/>
        <v>11</v>
      </c>
      <c r="E32" s="10">
        <f t="shared" si="14"/>
        <v>3.1043731778425655E-2</v>
      </c>
      <c r="F32" s="16">
        <f t="shared" si="19"/>
        <v>3.3534895439657339E-3</v>
      </c>
      <c r="G32" s="6">
        <f t="shared" si="20"/>
        <v>11</v>
      </c>
      <c r="H32" s="16">
        <f t="shared" si="15"/>
        <v>2.7498614260519024E-2</v>
      </c>
      <c r="I32" s="16">
        <f t="shared" si="21"/>
        <v>2.7498614260519017E-2</v>
      </c>
      <c r="J32" s="16"/>
      <c r="K32" s="16"/>
      <c r="L32" s="16"/>
      <c r="Q32" s="7"/>
      <c r="R32" s="7"/>
      <c r="S32" s="7"/>
      <c r="T32" s="7"/>
      <c r="U32" s="7"/>
      <c r="V32" s="7"/>
      <c r="W32" s="7"/>
      <c r="X32" s="7"/>
      <c r="Y32" s="7"/>
      <c r="Z32" s="7"/>
      <c r="AA32" s="1"/>
      <c r="AB32" s="7"/>
      <c r="AC32" s="7"/>
      <c r="AD32" s="7"/>
      <c r="AG32" s="22"/>
      <c r="AH32" s="7"/>
      <c r="AI32" s="7"/>
      <c r="AJ32" s="7"/>
      <c r="AK32" s="7"/>
      <c r="AL32" s="7"/>
      <c r="AM32" s="7"/>
      <c r="AN32" s="7"/>
      <c r="AO32" s="7"/>
      <c r="AP32" s="42"/>
      <c r="AQ32" s="42"/>
      <c r="AR32" s="42"/>
      <c r="AS32" s="42"/>
      <c r="AT32" s="42"/>
      <c r="AU32" s="42"/>
      <c r="AV32" s="42"/>
      <c r="AW32" s="42"/>
      <c r="AX32" s="42"/>
      <c r="AZ32" s="7" t="s">
        <v>126</v>
      </c>
      <c r="BA32">
        <v>3</v>
      </c>
    </row>
    <row r="33" spans="1:53" x14ac:dyDescent="0.3">
      <c r="A33" s="7">
        <f t="shared" si="17"/>
        <v>12</v>
      </c>
      <c r="B33" s="10">
        <f t="shared" si="12"/>
        <v>0.216</v>
      </c>
      <c r="C33" s="16">
        <f t="shared" si="13"/>
        <v>3.9183673469387753E-2</v>
      </c>
      <c r="D33" s="7">
        <f t="shared" si="18"/>
        <v>12</v>
      </c>
      <c r="E33" s="10">
        <f t="shared" si="14"/>
        <v>4.0303206997084548E-2</v>
      </c>
      <c r="F33" s="16">
        <f t="shared" si="19"/>
        <v>4.3537414965986393E-3</v>
      </c>
      <c r="G33" s="6">
        <f t="shared" si="20"/>
        <v>12</v>
      </c>
      <c r="H33" s="16">
        <f t="shared" si="15"/>
        <v>3.5700680272108841E-2</v>
      </c>
      <c r="I33" s="16">
        <f t="shared" si="21"/>
        <v>3.5700680272108834E-2</v>
      </c>
      <c r="J33" s="16"/>
      <c r="K33" s="16"/>
      <c r="L33" s="16"/>
      <c r="Q33" s="7"/>
      <c r="R33" s="7"/>
      <c r="S33" s="7"/>
      <c r="T33" s="7"/>
      <c r="U33" s="7"/>
      <c r="V33" s="7"/>
      <c r="W33" s="7"/>
      <c r="X33" s="7"/>
      <c r="Y33" s="7"/>
      <c r="Z33" s="7"/>
      <c r="AA33" s="1"/>
      <c r="AB33" s="7"/>
      <c r="AC33" s="7"/>
      <c r="AD33" s="7"/>
      <c r="AE33" s="7"/>
      <c r="AG33" s="7"/>
      <c r="AH33" s="7"/>
      <c r="AI33" s="7"/>
      <c r="AJ33" s="7"/>
      <c r="AK33" s="7"/>
      <c r="AL33" s="7"/>
      <c r="AM33" s="7"/>
      <c r="AN33" s="7"/>
      <c r="AO33" s="7"/>
      <c r="AP33" s="42"/>
      <c r="AQ33" s="42"/>
      <c r="AR33" s="42"/>
      <c r="AS33" s="42"/>
      <c r="AT33" s="42"/>
      <c r="AU33" s="42"/>
      <c r="AV33" s="42"/>
      <c r="AW33" s="42"/>
      <c r="AX33" s="42"/>
      <c r="AZ33" t="s">
        <v>123</v>
      </c>
      <c r="BA33">
        <v>30</v>
      </c>
    </row>
    <row r="34" spans="1:53" x14ac:dyDescent="0.3">
      <c r="A34" s="7">
        <f t="shared" si="17"/>
        <v>13</v>
      </c>
      <c r="B34" s="10">
        <f t="shared" si="12"/>
        <v>0.27462500000000001</v>
      </c>
      <c r="C34" s="16">
        <f t="shared" si="13"/>
        <v>4.9818594104308389E-2</v>
      </c>
      <c r="D34" s="7">
        <f t="shared" si="18"/>
        <v>13</v>
      </c>
      <c r="E34" s="10">
        <f t="shared" si="14"/>
        <v>5.1241982507288633E-2</v>
      </c>
      <c r="F34" s="16">
        <f t="shared" si="19"/>
        <v>5.5353993449231541E-3</v>
      </c>
      <c r="G34" s="6">
        <f t="shared" si="20"/>
        <v>13</v>
      </c>
      <c r="H34" s="16">
        <f t="shared" si="15"/>
        <v>4.5390274628369864E-2</v>
      </c>
      <c r="I34" s="16">
        <f t="shared" si="21"/>
        <v>4.5390274628369857E-2</v>
      </c>
      <c r="J34" s="16"/>
      <c r="K34" s="16"/>
      <c r="L34" s="16"/>
      <c r="Q34" s="7"/>
      <c r="R34" s="7"/>
      <c r="S34" s="7"/>
      <c r="T34" s="7"/>
      <c r="Z34" s="1">
        <f>+AB34*(1-AI34)</f>
        <v>0</v>
      </c>
      <c r="AA34" s="1"/>
      <c r="AB34" s="1">
        <f>+AB50*0.01</f>
        <v>7.76</v>
      </c>
      <c r="AC34" s="1">
        <v>682</v>
      </c>
      <c r="AD34" s="1">
        <v>682</v>
      </c>
      <c r="AE34" s="1">
        <v>0</v>
      </c>
      <c r="AF34" s="1"/>
      <c r="AG34" s="92">
        <f>+AE34/AD34</f>
        <v>0</v>
      </c>
      <c r="AI34" s="78">
        <v>1</v>
      </c>
      <c r="AK34" s="22">
        <f>+AD34/$AD$39</f>
        <v>3.8011369969903022E-2</v>
      </c>
      <c r="AM34" s="7"/>
      <c r="AN34" s="94">
        <v>0.03</v>
      </c>
      <c r="AP34" s="42"/>
      <c r="AQ34" s="42"/>
      <c r="AR34" s="42"/>
      <c r="AS34" s="42"/>
      <c r="AT34" s="42"/>
      <c r="AU34" s="42"/>
      <c r="AV34" s="42"/>
      <c r="AW34" s="42"/>
      <c r="AX34" s="42"/>
    </row>
    <row r="35" spans="1:53" x14ac:dyDescent="0.3">
      <c r="A35" s="7">
        <f t="shared" si="17"/>
        <v>14</v>
      </c>
      <c r="B35" s="10">
        <f t="shared" si="12"/>
        <v>0.34300000000000003</v>
      </c>
      <c r="C35" s="16">
        <f t="shared" si="13"/>
        <v>6.2222222222222227E-2</v>
      </c>
      <c r="D35" s="7">
        <f t="shared" si="18"/>
        <v>14</v>
      </c>
      <c r="E35" s="10">
        <f t="shared" si="14"/>
        <v>6.4000000000000001E-2</v>
      </c>
      <c r="F35" s="16">
        <f t="shared" si="19"/>
        <v>6.9135802469135798E-3</v>
      </c>
      <c r="G35" s="6">
        <f t="shared" si="20"/>
        <v>14</v>
      </c>
      <c r="H35" s="16">
        <f t="shared" si="15"/>
        <v>5.6691358024691364E-2</v>
      </c>
      <c r="I35" s="16">
        <f t="shared" si="21"/>
        <v>5.669135802469135E-2</v>
      </c>
      <c r="J35" s="16"/>
      <c r="K35" s="16"/>
      <c r="L35" s="16"/>
      <c r="Q35" s="7"/>
      <c r="R35" s="7"/>
      <c r="S35" s="7"/>
      <c r="T35" s="7"/>
      <c r="Z35" s="1">
        <f t="shared" ref="Z35:Z38" si="30">+AB35*(1-AI35)</f>
        <v>0</v>
      </c>
      <c r="AA35" s="1"/>
      <c r="AB35" s="1">
        <f>+AB51*0.01</f>
        <v>29.42</v>
      </c>
      <c r="AC35" s="1">
        <v>2708</v>
      </c>
      <c r="AD35" s="1">
        <v>2708</v>
      </c>
      <c r="AE35" s="1">
        <v>0</v>
      </c>
      <c r="AF35" s="1"/>
      <c r="AG35" s="92">
        <f t="shared" ref="AG35:AG39" si="31">+AE35/AD35</f>
        <v>0</v>
      </c>
      <c r="AI35" s="78">
        <v>1</v>
      </c>
      <c r="AK35" s="22">
        <f t="shared" ref="AK35:AK38" si="32">+AD35/$AD$39</f>
        <v>0.15093077694794338</v>
      </c>
      <c r="AM35" s="7"/>
      <c r="AN35" s="94">
        <v>0.01</v>
      </c>
      <c r="AP35" s="42"/>
      <c r="AQ35" s="42"/>
      <c r="AR35" s="42"/>
      <c r="AS35" s="42"/>
      <c r="AT35" s="42"/>
      <c r="AU35" s="42"/>
      <c r="AV35" s="42"/>
      <c r="AW35" s="42"/>
      <c r="AX35" s="42"/>
      <c r="AZ35" s="7"/>
    </row>
    <row r="36" spans="1:53" x14ac:dyDescent="0.3">
      <c r="A36" s="7">
        <f t="shared" si="17"/>
        <v>15</v>
      </c>
      <c r="B36" s="10">
        <f t="shared" si="12"/>
        <v>0.421875</v>
      </c>
      <c r="C36" s="16">
        <f t="shared" si="13"/>
        <v>7.6530612244897961E-2</v>
      </c>
      <c r="D36" s="7">
        <f t="shared" si="18"/>
        <v>15</v>
      </c>
      <c r="E36" s="10">
        <f t="shared" si="14"/>
        <v>7.8717201166180764E-2</v>
      </c>
      <c r="F36" s="16">
        <f t="shared" si="19"/>
        <v>8.5034013605442167E-3</v>
      </c>
      <c r="G36" s="6">
        <f t="shared" si="20"/>
        <v>15</v>
      </c>
      <c r="H36" s="16">
        <f t="shared" si="15"/>
        <v>6.9727891156462593E-2</v>
      </c>
      <c r="I36" s="16">
        <f t="shared" si="21"/>
        <v>6.9727891156462579E-2</v>
      </c>
      <c r="J36" s="16"/>
      <c r="K36" s="16"/>
      <c r="L36" s="16"/>
      <c r="Q36" s="7"/>
      <c r="R36" s="7"/>
      <c r="S36" s="7"/>
      <c r="T36" s="7"/>
      <c r="Z36" s="1">
        <f t="shared" si="30"/>
        <v>3.6663000000000032</v>
      </c>
      <c r="AA36" s="1"/>
      <c r="AB36" s="1">
        <f>+AB52*0.03</f>
        <v>366.63</v>
      </c>
      <c r="AC36" s="1">
        <v>11353</v>
      </c>
      <c r="AD36" s="1">
        <v>11355</v>
      </c>
      <c r="AE36" s="1">
        <v>2</v>
      </c>
      <c r="AF36" s="1"/>
      <c r="AG36" s="92">
        <f t="shared" si="31"/>
        <v>1.7613386173491853E-4</v>
      </c>
      <c r="AI36" s="78">
        <v>0.99</v>
      </c>
      <c r="AK36" s="22">
        <f t="shared" si="32"/>
        <v>0.63287258945491032</v>
      </c>
      <c r="AN36" s="94">
        <v>0.25</v>
      </c>
      <c r="AP36" s="42"/>
      <c r="AQ36" s="42"/>
      <c r="AR36" s="42"/>
      <c r="AS36" s="42"/>
      <c r="AT36" s="42"/>
      <c r="AU36" s="42"/>
      <c r="AV36" s="42"/>
      <c r="AW36" s="42"/>
      <c r="AX36" s="42"/>
    </row>
    <row r="37" spans="1:53" x14ac:dyDescent="0.3">
      <c r="A37" s="7">
        <f t="shared" si="17"/>
        <v>16</v>
      </c>
      <c r="B37" s="10">
        <f t="shared" si="12"/>
        <v>0.51200000000000001</v>
      </c>
      <c r="C37" s="16">
        <f t="shared" si="13"/>
        <v>9.287981859410431E-2</v>
      </c>
      <c r="D37" s="7">
        <f t="shared" si="18"/>
        <v>16</v>
      </c>
      <c r="E37" s="10">
        <f t="shared" si="14"/>
        <v>9.5533527696793005E-2</v>
      </c>
      <c r="F37" s="16">
        <f t="shared" si="19"/>
        <v>1.0319979843789366E-2</v>
      </c>
      <c r="G37" s="6">
        <f t="shared" si="20"/>
        <v>16</v>
      </c>
      <c r="H37" s="16">
        <f t="shared" si="15"/>
        <v>8.462383471907281E-2</v>
      </c>
      <c r="I37" s="16">
        <f t="shared" si="21"/>
        <v>8.4623834719072796E-2</v>
      </c>
      <c r="J37" s="16"/>
      <c r="K37" s="16"/>
      <c r="L37" s="16"/>
      <c r="Q37" s="7"/>
      <c r="R37" s="7"/>
      <c r="S37" s="7"/>
      <c r="T37" s="7"/>
      <c r="Z37" s="1">
        <f t="shared" si="30"/>
        <v>39.120000000000033</v>
      </c>
      <c r="AA37" s="1"/>
      <c r="AB37" s="1">
        <f>+AB53*1</f>
        <v>978</v>
      </c>
      <c r="AC37" s="1">
        <v>873</v>
      </c>
      <c r="AD37" s="1">
        <v>901</v>
      </c>
      <c r="AE37" s="1">
        <v>28</v>
      </c>
      <c r="AF37" s="1"/>
      <c r="AG37" s="92">
        <f t="shared" si="31"/>
        <v>3.1076581576026639E-2</v>
      </c>
      <c r="AI37" s="78">
        <v>0.96</v>
      </c>
      <c r="AK37" s="22">
        <f t="shared" si="32"/>
        <v>5.0217367071675401E-2</v>
      </c>
      <c r="AN37" s="94">
        <v>58</v>
      </c>
    </row>
    <row r="38" spans="1:53" x14ac:dyDescent="0.3">
      <c r="A38" s="7">
        <f t="shared" si="17"/>
        <v>17</v>
      </c>
      <c r="B38" s="10">
        <f t="shared" si="12"/>
        <v>0.61412500000000003</v>
      </c>
      <c r="C38" s="16">
        <f t="shared" si="13"/>
        <v>0.11140589569160998</v>
      </c>
      <c r="D38" s="7">
        <f t="shared" si="18"/>
        <v>17</v>
      </c>
      <c r="E38" s="10">
        <f t="shared" si="14"/>
        <v>0.11458892128279884</v>
      </c>
      <c r="F38" s="16">
        <f t="shared" si="19"/>
        <v>1.237843285462333E-2</v>
      </c>
      <c r="G38" s="6">
        <f t="shared" si="20"/>
        <v>17</v>
      </c>
      <c r="H38" s="16">
        <f t="shared" si="15"/>
        <v>0.10150314940791132</v>
      </c>
      <c r="I38" s="16">
        <f t="shared" si="21"/>
        <v>0.10150314940791129</v>
      </c>
      <c r="J38" s="16"/>
      <c r="K38" s="16"/>
      <c r="L38" s="16"/>
      <c r="Q38" s="7"/>
      <c r="R38" s="7"/>
      <c r="S38" s="7"/>
      <c r="T38" s="7"/>
      <c r="Z38" s="1">
        <f t="shared" si="30"/>
        <v>505.77999999999986</v>
      </c>
      <c r="AA38" s="1"/>
      <c r="AB38" s="1">
        <f>+AB54*1</f>
        <v>2662</v>
      </c>
      <c r="AC38" s="20">
        <v>1870</v>
      </c>
      <c r="AD38" s="20">
        <v>2296</v>
      </c>
      <c r="AE38" s="20">
        <v>426</v>
      </c>
      <c r="AF38" s="20"/>
      <c r="AG38" s="93">
        <f t="shared" si="31"/>
        <v>0.18554006968641115</v>
      </c>
      <c r="AH38" s="15"/>
      <c r="AI38" s="79">
        <v>0.81</v>
      </c>
      <c r="AJ38" s="15"/>
      <c r="AK38" s="72">
        <f t="shared" si="32"/>
        <v>0.12796789655556795</v>
      </c>
      <c r="AN38" s="94">
        <v>25</v>
      </c>
      <c r="AZ38" s="7"/>
    </row>
    <row r="39" spans="1:53" x14ac:dyDescent="0.3">
      <c r="A39" s="7">
        <f t="shared" si="17"/>
        <v>18</v>
      </c>
      <c r="B39" s="10">
        <f t="shared" si="12"/>
        <v>0.72899999999999998</v>
      </c>
      <c r="C39" s="16">
        <f t="shared" si="13"/>
        <v>0.13224489795918368</v>
      </c>
      <c r="D39" s="7">
        <f t="shared" si="18"/>
        <v>18</v>
      </c>
      <c r="E39" s="10">
        <f t="shared" si="14"/>
        <v>0.13602332361516034</v>
      </c>
      <c r="F39" s="16">
        <f t="shared" si="19"/>
        <v>1.4693877551020406E-2</v>
      </c>
      <c r="G39" s="6">
        <f t="shared" si="20"/>
        <v>18</v>
      </c>
      <c r="H39" s="16">
        <f t="shared" si="15"/>
        <v>0.12048979591836735</v>
      </c>
      <c r="I39" s="16">
        <f t="shared" si="21"/>
        <v>0.12048979591836732</v>
      </c>
      <c r="J39" s="16"/>
      <c r="K39" s="16"/>
      <c r="L39" s="16"/>
      <c r="Q39" s="7"/>
      <c r="R39" s="7"/>
      <c r="S39" s="7"/>
      <c r="T39" s="7"/>
      <c r="Z39" s="1"/>
      <c r="AA39" s="1"/>
      <c r="AB39" s="1"/>
      <c r="AC39" s="1">
        <f>SUM(AC34:AC38)</f>
        <v>17486</v>
      </c>
      <c r="AD39" s="1">
        <f>+AC39+AE39</f>
        <v>17942</v>
      </c>
      <c r="AE39" s="1">
        <f t="shared" ref="AE39" si="33">SUM(AE34:AE38)</f>
        <v>456</v>
      </c>
      <c r="AF39" s="1"/>
      <c r="AG39" s="92">
        <f t="shared" si="31"/>
        <v>2.5415226842046595E-2</v>
      </c>
      <c r="AK39" s="22">
        <f>SUM(AK34:AK38)</f>
        <v>1</v>
      </c>
      <c r="AN39" s="1"/>
      <c r="AZ39" s="7"/>
    </row>
    <row r="40" spans="1:53" x14ac:dyDescent="0.3">
      <c r="A40" s="7">
        <f t="shared" si="17"/>
        <v>19</v>
      </c>
      <c r="B40" s="10">
        <f t="shared" si="12"/>
        <v>0.857375</v>
      </c>
      <c r="C40" s="16">
        <f t="shared" si="13"/>
        <v>0.15553287981859409</v>
      </c>
      <c r="D40" s="7">
        <f t="shared" si="18"/>
        <v>19</v>
      </c>
      <c r="E40" s="10">
        <f t="shared" si="14"/>
        <v>0.15997667638483964</v>
      </c>
      <c r="F40" s="16">
        <f t="shared" si="19"/>
        <v>1.72814310909549E-2</v>
      </c>
      <c r="G40" s="6">
        <f t="shared" si="20"/>
        <v>19</v>
      </c>
      <c r="H40" s="16">
        <f t="shared" si="15"/>
        <v>0.14170773494583019</v>
      </c>
      <c r="I40" s="16">
        <f t="shared" si="21"/>
        <v>0.14170773494583017</v>
      </c>
      <c r="J40" s="16"/>
      <c r="K40" s="16"/>
      <c r="L40" s="16"/>
      <c r="Q40" s="7"/>
      <c r="R40" s="7"/>
      <c r="S40" s="7"/>
      <c r="T40" s="7"/>
      <c r="Z40" s="1"/>
      <c r="AA40" s="1"/>
      <c r="AB40" s="1"/>
      <c r="AC40" s="1"/>
      <c r="AD40" s="1"/>
      <c r="AE40" s="1"/>
      <c r="AF40" s="1"/>
      <c r="AN40" s="1"/>
      <c r="AZ40" s="7"/>
    </row>
    <row r="41" spans="1:53" x14ac:dyDescent="0.3">
      <c r="A41" s="7">
        <f t="shared" si="17"/>
        <v>20</v>
      </c>
      <c r="B41" s="10">
        <f t="shared" si="12"/>
        <v>1</v>
      </c>
      <c r="C41" s="16">
        <f t="shared" si="13"/>
        <v>0.18140589569160998</v>
      </c>
      <c r="D41" s="7">
        <f t="shared" si="18"/>
        <v>20</v>
      </c>
      <c r="E41" s="10">
        <f t="shared" si="14"/>
        <v>0.18658892128279883</v>
      </c>
      <c r="F41" s="16">
        <f t="shared" si="19"/>
        <v>2.0156210632401108E-2</v>
      </c>
      <c r="G41" s="6">
        <f t="shared" si="20"/>
        <v>20</v>
      </c>
      <c r="H41" s="16">
        <f t="shared" si="15"/>
        <v>0.1652809271856891</v>
      </c>
      <c r="I41" s="16">
        <f t="shared" si="21"/>
        <v>0.16528092718568907</v>
      </c>
      <c r="J41" s="16"/>
      <c r="K41" s="16"/>
      <c r="L41" s="16"/>
      <c r="Q41" s="7"/>
      <c r="R41" s="7"/>
      <c r="S41" s="7"/>
      <c r="T41" s="7"/>
      <c r="Z41" s="1"/>
      <c r="AA41" s="1"/>
      <c r="AB41" s="1"/>
      <c r="AC41" s="1"/>
      <c r="AD41" s="1"/>
      <c r="AE41" s="1"/>
      <c r="AF41" s="1"/>
      <c r="AN41" s="1"/>
    </row>
    <row r="42" spans="1:53" x14ac:dyDescent="0.3">
      <c r="A42" s="7" t="str">
        <f t="shared" si="17"/>
        <v/>
      </c>
      <c r="B42" s="10">
        <f t="shared" si="12"/>
        <v>0</v>
      </c>
      <c r="C42" s="16">
        <f t="shared" si="13"/>
        <v>0</v>
      </c>
      <c r="D42" s="7">
        <f t="shared" si="18"/>
        <v>21</v>
      </c>
      <c r="E42" s="10">
        <f t="shared" si="14"/>
        <v>0.216</v>
      </c>
      <c r="F42" s="16">
        <f t="shared" si="19"/>
        <v>2.3333333333333331E-2</v>
      </c>
      <c r="G42" s="6">
        <f t="shared" si="20"/>
        <v>21</v>
      </c>
      <c r="H42" s="16">
        <f t="shared" si="15"/>
        <v>2.3333333333333327E-3</v>
      </c>
      <c r="I42" s="16">
        <f t="shared" si="21"/>
        <v>2.3333333333333322E-3</v>
      </c>
      <c r="J42" s="16"/>
      <c r="K42" s="16"/>
      <c r="L42" s="16"/>
      <c r="Q42" s="7"/>
      <c r="R42" s="7"/>
      <c r="S42" s="7"/>
      <c r="T42" s="7"/>
      <c r="Z42" s="1"/>
      <c r="AA42" s="1"/>
      <c r="AB42" s="1"/>
      <c r="AC42" s="1">
        <v>16</v>
      </c>
      <c r="AD42" s="1">
        <v>16</v>
      </c>
      <c r="AE42" s="1">
        <v>0</v>
      </c>
      <c r="AF42" s="1"/>
      <c r="AG42" s="92">
        <f>+AE42/AD42</f>
        <v>0</v>
      </c>
      <c r="AK42" s="22">
        <f>+AD42/$AD$47</f>
        <v>2.2598870056497176E-3</v>
      </c>
      <c r="AN42" s="1"/>
    </row>
    <row r="43" spans="1:53" x14ac:dyDescent="0.3">
      <c r="A43" s="7" t="str">
        <f t="shared" si="17"/>
        <v/>
      </c>
      <c r="B43" s="10">
        <f t="shared" si="12"/>
        <v>0</v>
      </c>
      <c r="C43" s="16">
        <f t="shared" si="13"/>
        <v>0</v>
      </c>
      <c r="D43" s="7">
        <f t="shared" si="18"/>
        <v>22</v>
      </c>
      <c r="E43" s="10">
        <f t="shared" si="14"/>
        <v>0.24834985422740524</v>
      </c>
      <c r="F43" s="16">
        <f t="shared" si="19"/>
        <v>2.6827916351725871E-2</v>
      </c>
      <c r="G43" s="6">
        <f t="shared" si="20"/>
        <v>22</v>
      </c>
      <c r="H43" s="16">
        <f t="shared" si="15"/>
        <v>2.6827916351725863E-3</v>
      </c>
      <c r="I43" s="16">
        <f t="shared" si="21"/>
        <v>2.6827916351725859E-3</v>
      </c>
      <c r="J43" s="16"/>
      <c r="K43" s="16"/>
      <c r="L43" s="16"/>
      <c r="Q43" s="7"/>
      <c r="R43" s="7"/>
      <c r="S43" s="7"/>
      <c r="T43" s="7"/>
      <c r="Z43" s="1"/>
      <c r="AA43" s="1"/>
      <c r="AB43" s="1"/>
      <c r="AC43" s="1">
        <v>15</v>
      </c>
      <c r="AD43" s="1">
        <v>15</v>
      </c>
      <c r="AE43" s="1">
        <v>0</v>
      </c>
      <c r="AF43" s="1"/>
      <c r="AG43" s="92">
        <f t="shared" ref="AG43:AG47" si="34">+AE43/AD43</f>
        <v>0</v>
      </c>
      <c r="AK43" s="22">
        <f t="shared" ref="AK43:AK47" si="35">+AD43/$AD$47</f>
        <v>2.1186440677966102E-3</v>
      </c>
    </row>
    <row r="44" spans="1:53" x14ac:dyDescent="0.3">
      <c r="A44" s="7" t="str">
        <f t="shared" si="17"/>
        <v/>
      </c>
      <c r="B44" s="10">
        <f t="shared" si="12"/>
        <v>0</v>
      </c>
      <c r="C44" s="16">
        <f t="shared" si="13"/>
        <v>0</v>
      </c>
      <c r="D44" s="7">
        <f t="shared" si="18"/>
        <v>23</v>
      </c>
      <c r="E44" s="10">
        <f t="shared" si="14"/>
        <v>0.28377842565597666</v>
      </c>
      <c r="F44" s="16">
        <f t="shared" si="19"/>
        <v>3.065507684555303E-2</v>
      </c>
      <c r="G44" s="6">
        <f t="shared" si="20"/>
        <v>23</v>
      </c>
      <c r="H44" s="16">
        <f t="shared" si="15"/>
        <v>3.0655076845553025E-3</v>
      </c>
      <c r="I44" s="16">
        <f t="shared" si="21"/>
        <v>3.0655076845553016E-3</v>
      </c>
      <c r="J44" s="16"/>
      <c r="K44" s="16"/>
      <c r="L44" s="16"/>
      <c r="Q44" s="7"/>
      <c r="R44" s="7"/>
      <c r="S44" s="7"/>
      <c r="T44" s="7"/>
      <c r="Z44" s="1"/>
      <c r="AA44" s="1"/>
      <c r="AB44" s="1"/>
      <c r="AC44" s="1">
        <v>4017</v>
      </c>
      <c r="AD44" s="1">
        <v>4063</v>
      </c>
      <c r="AE44" s="1">
        <v>46</v>
      </c>
      <c r="AF44" s="1"/>
      <c r="AG44" s="92">
        <f t="shared" si="34"/>
        <v>1.1321683485109525E-2</v>
      </c>
      <c r="AK44" s="22">
        <f t="shared" si="35"/>
        <v>0.57387005649717515</v>
      </c>
    </row>
    <row r="45" spans="1:53" x14ac:dyDescent="0.3">
      <c r="A45" s="7" t="str">
        <f t="shared" si="17"/>
        <v/>
      </c>
      <c r="B45" s="10">
        <f t="shared" si="12"/>
        <v>0</v>
      </c>
      <c r="C45" s="16">
        <f t="shared" si="13"/>
        <v>0</v>
      </c>
      <c r="D45" s="7">
        <f t="shared" si="18"/>
        <v>24</v>
      </c>
      <c r="E45" s="10">
        <f t="shared" si="14"/>
        <v>0.32242565597667638</v>
      </c>
      <c r="F45" s="16">
        <f t="shared" si="19"/>
        <v>3.4829931972789115E-2</v>
      </c>
      <c r="G45" s="6">
        <f t="shared" si="20"/>
        <v>24</v>
      </c>
      <c r="H45" s="16">
        <f t="shared" si="15"/>
        <v>3.4829931972789109E-3</v>
      </c>
      <c r="I45" s="16">
        <f t="shared" si="21"/>
        <v>3.48299319727891E-3</v>
      </c>
      <c r="J45" s="16"/>
      <c r="K45" s="16"/>
      <c r="L45" s="16"/>
      <c r="Q45" s="7"/>
      <c r="R45" s="7"/>
      <c r="S45" s="7"/>
      <c r="T45" s="7"/>
      <c r="Z45" s="1"/>
      <c r="AA45" s="1"/>
      <c r="AB45" s="1"/>
      <c r="AC45" s="1">
        <v>881</v>
      </c>
      <c r="AD45" s="1">
        <v>917</v>
      </c>
      <c r="AE45" s="1">
        <v>36</v>
      </c>
      <c r="AF45" s="1"/>
      <c r="AG45" s="92">
        <f t="shared" si="34"/>
        <v>3.9258451472191931E-2</v>
      </c>
      <c r="AK45" s="22">
        <f t="shared" si="35"/>
        <v>0.12951977401129944</v>
      </c>
    </row>
    <row r="46" spans="1:53" x14ac:dyDescent="0.3">
      <c r="A46" s="7" t="str">
        <f t="shared" si="17"/>
        <v/>
      </c>
      <c r="B46" s="10">
        <f t="shared" si="12"/>
        <v>0</v>
      </c>
      <c r="C46" s="16">
        <f t="shared" si="13"/>
        <v>0</v>
      </c>
      <c r="D46" s="7">
        <f t="shared" si="18"/>
        <v>25</v>
      </c>
      <c r="E46" s="10">
        <f t="shared" si="14"/>
        <v>0.3644314868804665</v>
      </c>
      <c r="F46" s="16">
        <f t="shared" si="19"/>
        <v>3.9367598891408416E-2</v>
      </c>
      <c r="G46" s="6">
        <f t="shared" si="20"/>
        <v>25</v>
      </c>
      <c r="H46" s="16">
        <f t="shared" si="15"/>
        <v>3.9367598891408406E-3</v>
      </c>
      <c r="I46" s="16">
        <f t="shared" si="21"/>
        <v>3.9367598891408397E-3</v>
      </c>
      <c r="J46" s="16"/>
      <c r="K46" s="16"/>
      <c r="L46" s="16"/>
      <c r="Q46" s="7"/>
      <c r="R46" s="7"/>
      <c r="S46" s="7"/>
      <c r="T46" s="7"/>
      <c r="Z46" s="1"/>
      <c r="AA46" s="1"/>
      <c r="AB46" s="1"/>
      <c r="AC46" s="20">
        <v>1687</v>
      </c>
      <c r="AD46" s="20">
        <v>2069</v>
      </c>
      <c r="AE46" s="20">
        <v>382</v>
      </c>
      <c r="AF46" s="20"/>
      <c r="AG46" s="93">
        <f t="shared" si="34"/>
        <v>0.18463025616239728</v>
      </c>
      <c r="AH46" s="15"/>
      <c r="AI46" s="15"/>
      <c r="AJ46" s="15"/>
      <c r="AK46" s="72">
        <f t="shared" si="35"/>
        <v>0.29223163841807909</v>
      </c>
    </row>
    <row r="47" spans="1:53" x14ac:dyDescent="0.3">
      <c r="A47" s="7" t="str">
        <f t="shared" si="17"/>
        <v/>
      </c>
      <c r="B47" s="10">
        <f t="shared" si="12"/>
        <v>0</v>
      </c>
      <c r="C47" s="16">
        <f t="shared" si="13"/>
        <v>0</v>
      </c>
      <c r="D47" s="7">
        <f t="shared" si="18"/>
        <v>26</v>
      </c>
      <c r="E47" s="10">
        <f t="shared" si="14"/>
        <v>0.40993586005830907</v>
      </c>
      <c r="F47" s="16">
        <f t="shared" si="19"/>
        <v>4.4283194759385233E-2</v>
      </c>
      <c r="G47" s="6">
        <f t="shared" si="20"/>
        <v>26</v>
      </c>
      <c r="H47" s="16">
        <f t="shared" si="15"/>
        <v>4.4283194759385221E-3</v>
      </c>
      <c r="I47" s="16">
        <f t="shared" si="21"/>
        <v>4.4283194759385212E-3</v>
      </c>
      <c r="J47" s="16"/>
      <c r="K47" s="16"/>
      <c r="L47" s="16"/>
      <c r="Q47" s="7"/>
      <c r="R47" s="7"/>
      <c r="S47" s="7"/>
      <c r="T47" s="7"/>
      <c r="Z47" s="1"/>
      <c r="AA47" s="1"/>
      <c r="AB47" s="1"/>
      <c r="AC47" s="1">
        <f>SUM(AC42:AC46)</f>
        <v>6616</v>
      </c>
      <c r="AD47" s="1">
        <f>+AC47+AE47</f>
        <v>7080</v>
      </c>
      <c r="AE47" s="1">
        <f t="shared" ref="AE47" si="36">SUM(AE42:AE46)</f>
        <v>464</v>
      </c>
      <c r="AF47" s="1"/>
      <c r="AG47" s="92">
        <f t="shared" si="34"/>
        <v>6.5536723163841806E-2</v>
      </c>
      <c r="AK47" s="22">
        <f t="shared" si="35"/>
        <v>1</v>
      </c>
    </row>
    <row r="48" spans="1:53" x14ac:dyDescent="0.3">
      <c r="A48" s="7" t="str">
        <f t="shared" si="17"/>
        <v/>
      </c>
      <c r="B48" s="10">
        <f t="shared" si="12"/>
        <v>0</v>
      </c>
      <c r="C48" s="16">
        <f t="shared" si="13"/>
        <v>0</v>
      </c>
      <c r="D48" s="7">
        <f t="shared" si="18"/>
        <v>27</v>
      </c>
      <c r="E48" s="10">
        <f t="shared" si="14"/>
        <v>0.45907871720116622</v>
      </c>
      <c r="F48" s="16">
        <f t="shared" si="19"/>
        <v>4.9591836734693875E-2</v>
      </c>
      <c r="G48" s="6">
        <f t="shared" si="20"/>
        <v>27</v>
      </c>
      <c r="H48" s="16">
        <f t="shared" si="15"/>
        <v>4.9591836734693868E-3</v>
      </c>
      <c r="I48" s="16">
        <f t="shared" si="21"/>
        <v>4.959183673469386E-3</v>
      </c>
      <c r="J48" s="16"/>
      <c r="K48" s="16"/>
      <c r="L48" s="16"/>
      <c r="Q48" s="7"/>
      <c r="R48" s="7"/>
      <c r="S48" s="7"/>
      <c r="T48" s="7"/>
      <c r="Z48" s="1"/>
      <c r="AA48" s="1"/>
      <c r="AB48" s="1"/>
      <c r="AC48" s="1"/>
      <c r="AD48" s="1"/>
      <c r="AE48" s="1"/>
      <c r="AF48" s="1"/>
    </row>
    <row r="49" spans="1:32" x14ac:dyDescent="0.3">
      <c r="A49" s="7" t="str">
        <f t="shared" si="17"/>
        <v/>
      </c>
      <c r="B49" s="10">
        <f t="shared" si="12"/>
        <v>0</v>
      </c>
      <c r="C49" s="16">
        <f t="shared" si="13"/>
        <v>0</v>
      </c>
      <c r="D49" s="7">
        <f t="shared" si="18"/>
        <v>28</v>
      </c>
      <c r="E49" s="10">
        <f t="shared" si="14"/>
        <v>0.51200000000000001</v>
      </c>
      <c r="F49" s="16">
        <f t="shared" si="19"/>
        <v>5.5308641975308638E-2</v>
      </c>
      <c r="G49" s="6">
        <f t="shared" si="20"/>
        <v>28</v>
      </c>
      <c r="H49" s="16">
        <f t="shared" si="15"/>
        <v>5.5308641975308622E-3</v>
      </c>
      <c r="I49" s="16">
        <f t="shared" si="21"/>
        <v>5.5308641975308614E-3</v>
      </c>
      <c r="J49" s="16"/>
      <c r="K49" s="16"/>
      <c r="L49" s="16"/>
      <c r="Q49" s="7"/>
      <c r="R49" s="7"/>
      <c r="S49" s="7"/>
      <c r="T49" s="7"/>
      <c r="Z49" s="1"/>
      <c r="AA49" s="1"/>
      <c r="AB49" s="1"/>
      <c r="AC49" s="1"/>
      <c r="AD49" s="1"/>
      <c r="AE49" s="1"/>
      <c r="AF49" s="1"/>
    </row>
    <row r="50" spans="1:32" x14ac:dyDescent="0.3">
      <c r="A50" s="7" t="str">
        <f t="shared" si="17"/>
        <v/>
      </c>
      <c r="B50" s="10">
        <f t="shared" si="12"/>
        <v>0</v>
      </c>
      <c r="C50" s="16">
        <f t="shared" si="13"/>
        <v>0</v>
      </c>
      <c r="D50" s="7">
        <f t="shared" si="18"/>
        <v>29</v>
      </c>
      <c r="E50" s="10">
        <f t="shared" si="14"/>
        <v>0.56883965014577265</v>
      </c>
      <c r="F50" s="16">
        <f t="shared" si="19"/>
        <v>6.144872763920383E-2</v>
      </c>
      <c r="G50" s="6">
        <f t="shared" si="20"/>
        <v>29</v>
      </c>
      <c r="H50" s="16">
        <f t="shared" si="15"/>
        <v>6.1448727639203818E-3</v>
      </c>
      <c r="I50" s="16">
        <f t="shared" si="21"/>
        <v>6.1448727639203801E-3</v>
      </c>
      <c r="J50" s="16"/>
      <c r="K50" s="16"/>
      <c r="L50" s="16"/>
      <c r="Q50" s="7"/>
      <c r="R50" s="7"/>
      <c r="S50" s="7"/>
      <c r="T50" s="7"/>
      <c r="Z50" s="1"/>
      <c r="AA50" s="1"/>
      <c r="AB50" s="1">
        <v>776</v>
      </c>
      <c r="AC50" s="1">
        <v>776</v>
      </c>
      <c r="AD50" s="1">
        <v>776</v>
      </c>
      <c r="AE50" s="1">
        <v>0</v>
      </c>
      <c r="AF50" s="1"/>
    </row>
    <row r="51" spans="1:32" x14ac:dyDescent="0.3">
      <c r="A51" s="7" t="str">
        <f t="shared" si="17"/>
        <v/>
      </c>
      <c r="B51" s="10">
        <f t="shared" si="12"/>
        <v>0</v>
      </c>
      <c r="C51" s="16">
        <f t="shared" si="13"/>
        <v>0</v>
      </c>
      <c r="D51" s="7">
        <f t="shared" si="18"/>
        <v>30</v>
      </c>
      <c r="E51" s="10">
        <f t="shared" si="14"/>
        <v>0.62973760932944611</v>
      </c>
      <c r="F51" s="16">
        <f t="shared" si="19"/>
        <v>6.8027210884353734E-2</v>
      </c>
      <c r="G51" s="6">
        <f t="shared" si="20"/>
        <v>30</v>
      </c>
      <c r="H51" s="16">
        <f t="shared" si="15"/>
        <v>6.8027210884353722E-3</v>
      </c>
      <c r="I51" s="16">
        <f t="shared" si="21"/>
        <v>6.8027210884353704E-3</v>
      </c>
      <c r="J51" s="16"/>
      <c r="K51" s="16"/>
      <c r="L51" s="16"/>
      <c r="Q51" s="7"/>
      <c r="R51" s="7"/>
      <c r="S51" s="7"/>
      <c r="T51" s="7"/>
      <c r="Z51" s="1"/>
      <c r="AA51" s="1"/>
      <c r="AB51" s="1">
        <v>2942</v>
      </c>
      <c r="AC51" s="1">
        <v>2942</v>
      </c>
      <c r="AD51" s="1">
        <v>2942</v>
      </c>
      <c r="AE51" s="1">
        <v>0</v>
      </c>
      <c r="AF51" s="1"/>
    </row>
    <row r="52" spans="1:32" x14ac:dyDescent="0.3">
      <c r="A52" s="7" t="str">
        <f t="shared" si="17"/>
        <v/>
      </c>
      <c r="B52" s="10">
        <f>IF(A52&gt;$B$16,0,$B$17*(A52^$B$15))</f>
        <v>0</v>
      </c>
      <c r="C52" s="16">
        <f>IF(OR(ISNA(A52),A52=""),0,B52/$B$19)</f>
        <v>0</v>
      </c>
      <c r="D52" s="7">
        <f t="shared" si="18"/>
        <v>31</v>
      </c>
      <c r="E52" s="10">
        <f t="shared" si="14"/>
        <v>0.69483381924198251</v>
      </c>
      <c r="F52" s="16">
        <f t="shared" si="19"/>
        <v>7.5059208868732671E-2</v>
      </c>
      <c r="G52" s="6">
        <f t="shared" si="20"/>
        <v>31</v>
      </c>
      <c r="H52" s="16">
        <f t="shared" si="15"/>
        <v>7.5059208868732651E-3</v>
      </c>
      <c r="I52" s="16">
        <f t="shared" si="21"/>
        <v>7.5059208868732633E-3</v>
      </c>
      <c r="J52" s="16"/>
      <c r="K52" s="16"/>
      <c r="L52" s="16"/>
      <c r="Z52" s="1"/>
      <c r="AA52" s="1"/>
      <c r="AB52" s="1">
        <v>12221</v>
      </c>
      <c r="AC52" s="1">
        <v>12221</v>
      </c>
      <c r="AD52" s="1">
        <v>12221</v>
      </c>
      <c r="AE52" s="1">
        <v>0</v>
      </c>
      <c r="AF52" s="1"/>
    </row>
    <row r="53" spans="1:32" x14ac:dyDescent="0.3">
      <c r="A53" s="7" t="str">
        <f t="shared" si="17"/>
        <v/>
      </c>
      <c r="B53" s="10">
        <f t="shared" ref="B53:B61" si="37">IF(A53&gt;$B$16,0,$B$17*(A53^$B$15))</f>
        <v>0</v>
      </c>
      <c r="C53" s="16">
        <f t="shared" ref="C53:C58" si="38">IF(OR(ISNA(A53),A53=""),0,B53/$B$19)</f>
        <v>0</v>
      </c>
      <c r="D53" s="7">
        <f t="shared" si="18"/>
        <v>32</v>
      </c>
      <c r="E53" s="10">
        <f t="shared" si="14"/>
        <v>0.76426822157434404</v>
      </c>
      <c r="F53" s="16">
        <f t="shared" si="19"/>
        <v>8.2559838750314932E-2</v>
      </c>
      <c r="G53" s="6">
        <f t="shared" si="20"/>
        <v>32</v>
      </c>
      <c r="H53" s="16">
        <f t="shared" si="15"/>
        <v>8.2559838750314914E-3</v>
      </c>
      <c r="I53" s="16">
        <f t="shared" si="21"/>
        <v>8.2559838750314897E-3</v>
      </c>
      <c r="J53" s="16"/>
      <c r="K53" s="16"/>
      <c r="L53" s="16"/>
      <c r="Z53" s="1"/>
      <c r="AA53" s="1"/>
      <c r="AB53" s="1">
        <v>978</v>
      </c>
      <c r="AC53" s="1">
        <v>978</v>
      </c>
      <c r="AD53" s="1">
        <v>936</v>
      </c>
      <c r="AE53" s="1">
        <v>42</v>
      </c>
      <c r="AF53" s="1"/>
    </row>
    <row r="54" spans="1:32" x14ac:dyDescent="0.3">
      <c r="A54" s="7" t="str">
        <f t="shared" si="17"/>
        <v/>
      </c>
      <c r="B54" s="10">
        <f t="shared" si="37"/>
        <v>0</v>
      </c>
      <c r="C54" s="16">
        <f t="shared" si="38"/>
        <v>0</v>
      </c>
      <c r="D54" s="7">
        <f t="shared" si="18"/>
        <v>33</v>
      </c>
      <c r="E54" s="10">
        <f t="shared" si="14"/>
        <v>0.8381807580174927</v>
      </c>
      <c r="F54" s="16">
        <f t="shared" si="19"/>
        <v>9.0544217687074824E-2</v>
      </c>
      <c r="G54" s="6">
        <f t="shared" si="20"/>
        <v>33</v>
      </c>
      <c r="H54" s="16">
        <f t="shared" si="15"/>
        <v>9.0544217687074796E-3</v>
      </c>
      <c r="I54" s="16">
        <f t="shared" si="21"/>
        <v>9.0544217687074779E-3</v>
      </c>
      <c r="J54" s="16"/>
      <c r="K54" s="16"/>
      <c r="L54" s="16"/>
      <c r="Z54" s="1"/>
      <c r="AA54" s="1"/>
      <c r="AB54" s="1">
        <v>2662</v>
      </c>
      <c r="AC54" s="1">
        <v>2662</v>
      </c>
      <c r="AD54" s="1">
        <v>2137</v>
      </c>
      <c r="AE54" s="1">
        <v>525</v>
      </c>
      <c r="AF54" s="1"/>
    </row>
    <row r="55" spans="1:32" x14ac:dyDescent="0.3">
      <c r="A55" s="7" t="str">
        <f t="shared" si="17"/>
        <v/>
      </c>
      <c r="B55" s="10">
        <f t="shared" si="37"/>
        <v>0</v>
      </c>
      <c r="C55" s="16">
        <f t="shared" si="38"/>
        <v>0</v>
      </c>
      <c r="D55" s="7">
        <f t="shared" si="18"/>
        <v>34</v>
      </c>
      <c r="E55" s="10">
        <f t="shared" si="14"/>
        <v>0.91671137026239069</v>
      </c>
      <c r="F55" s="16">
        <f t="shared" si="19"/>
        <v>9.9027462836986643E-2</v>
      </c>
      <c r="G55" s="6">
        <f t="shared" si="20"/>
        <v>34</v>
      </c>
      <c r="H55" s="16">
        <f t="shared" si="15"/>
        <v>9.9027462836986622E-3</v>
      </c>
      <c r="I55" s="16">
        <f t="shared" si="21"/>
        <v>9.9027462836986605E-3</v>
      </c>
      <c r="J55" s="16"/>
      <c r="K55" s="16"/>
      <c r="L55" s="16"/>
      <c r="AB55" s="1">
        <f>SUM(AB50:AB54)</f>
        <v>19579</v>
      </c>
      <c r="AC55" s="1">
        <f>SUM(AC50:AC54)</f>
        <v>19579</v>
      </c>
      <c r="AD55" s="1">
        <f>SUM(AD50:AD54)</f>
        <v>19012</v>
      </c>
    </row>
    <row r="56" spans="1:32" x14ac:dyDescent="0.3">
      <c r="A56" s="7" t="str">
        <f t="shared" si="17"/>
        <v/>
      </c>
      <c r="B56" s="10">
        <f t="shared" si="37"/>
        <v>0</v>
      </c>
      <c r="C56" s="16">
        <f t="shared" si="38"/>
        <v>0</v>
      </c>
      <c r="D56" s="7">
        <f t="shared" si="18"/>
        <v>35</v>
      </c>
      <c r="E56" s="10">
        <f t="shared" si="14"/>
        <v>1</v>
      </c>
      <c r="F56" s="16">
        <f t="shared" si="19"/>
        <v>0.10802469135802469</v>
      </c>
      <c r="G56" s="6">
        <f t="shared" si="20"/>
        <v>35</v>
      </c>
      <c r="H56" s="16">
        <f t="shared" si="15"/>
        <v>1.0802469135802467E-2</v>
      </c>
      <c r="I56" s="16">
        <f t="shared" si="21"/>
        <v>1.0802469135802465E-2</v>
      </c>
      <c r="J56" s="16"/>
      <c r="K56" s="16"/>
      <c r="L56" s="16"/>
    </row>
    <row r="57" spans="1:32" x14ac:dyDescent="0.3">
      <c r="A57" s="7" t="str">
        <f t="shared" si="17"/>
        <v/>
      </c>
      <c r="B57" s="10">
        <f t="shared" si="37"/>
        <v>0</v>
      </c>
      <c r="C57" s="16">
        <f t="shared" si="38"/>
        <v>0</v>
      </c>
      <c r="D57" s="7" t="str">
        <f t="shared" si="18"/>
        <v/>
      </c>
      <c r="E57" s="10">
        <f t="shared" si="14"/>
        <v>0</v>
      </c>
      <c r="F57" s="16">
        <f t="shared" si="19"/>
        <v>0</v>
      </c>
      <c r="G57" s="6">
        <f t="shared" si="20"/>
        <v>36</v>
      </c>
      <c r="H57" s="16">
        <f t="shared" si="15"/>
        <v>0</v>
      </c>
      <c r="I57" s="16">
        <f t="shared" si="21"/>
        <v>0</v>
      </c>
      <c r="J57" s="16"/>
      <c r="K57" s="16"/>
      <c r="L57" s="16"/>
    </row>
    <row r="58" spans="1:32" x14ac:dyDescent="0.3">
      <c r="A58" s="7" t="str">
        <f t="shared" si="17"/>
        <v/>
      </c>
      <c r="B58" s="10">
        <f t="shared" si="37"/>
        <v>0</v>
      </c>
      <c r="C58" s="16">
        <f t="shared" si="38"/>
        <v>0</v>
      </c>
      <c r="D58" s="7" t="str">
        <f t="shared" si="18"/>
        <v/>
      </c>
      <c r="E58" s="10">
        <f t="shared" si="14"/>
        <v>0</v>
      </c>
      <c r="F58" s="16">
        <f t="shared" si="19"/>
        <v>0</v>
      </c>
      <c r="G58" s="6">
        <f t="shared" si="20"/>
        <v>37</v>
      </c>
      <c r="H58" s="16">
        <f t="shared" si="15"/>
        <v>0</v>
      </c>
      <c r="I58" s="16">
        <f t="shared" si="21"/>
        <v>0</v>
      </c>
      <c r="J58" s="16"/>
      <c r="K58" s="16"/>
      <c r="L58" s="16"/>
    </row>
    <row r="59" spans="1:32" x14ac:dyDescent="0.3">
      <c r="A59" s="7" t="str">
        <f t="shared" ref="A59:A61" si="39">IF(A58&lt;$B$16,A58+1,"")</f>
        <v/>
      </c>
      <c r="B59" s="10">
        <f t="shared" si="37"/>
        <v>0</v>
      </c>
      <c r="C59" s="16">
        <f t="shared" ref="C59:C61" si="40">IF(OR(ISNA(A59),A59=""),0,B59/$B$19)</f>
        <v>0</v>
      </c>
      <c r="D59" s="7" t="str">
        <f t="shared" ref="D59:D61" si="41">IF(D58&lt;$D$16,D58+1,"")</f>
        <v/>
      </c>
      <c r="E59" s="10">
        <f t="shared" si="14"/>
        <v>0</v>
      </c>
      <c r="F59" s="16">
        <f t="shared" ref="F59:F61" si="42">IF(OR(ISNA(D59),D59=0),"",E59/$E$19)</f>
        <v>0</v>
      </c>
      <c r="G59" s="6">
        <f t="shared" ref="G59:G61" si="43">+G58+1</f>
        <v>38</v>
      </c>
      <c r="H59" s="16">
        <f t="shared" si="15"/>
        <v>0</v>
      </c>
      <c r="I59" s="16">
        <f t="shared" ref="I59:I61" si="44">IF(OR(ISNA(G59),G59=0),"",H59/$H$19)</f>
        <v>0</v>
      </c>
      <c r="J59" s="129"/>
      <c r="K59" s="129"/>
      <c r="L59" s="129"/>
    </row>
    <row r="60" spans="1:32" x14ac:dyDescent="0.3">
      <c r="A60" s="7" t="str">
        <f t="shared" si="39"/>
        <v/>
      </c>
      <c r="B60" s="10">
        <f t="shared" si="37"/>
        <v>0</v>
      </c>
      <c r="C60" s="16">
        <f t="shared" si="40"/>
        <v>0</v>
      </c>
      <c r="D60" s="7" t="str">
        <f t="shared" si="41"/>
        <v/>
      </c>
      <c r="E60" s="10">
        <f t="shared" si="14"/>
        <v>0</v>
      </c>
      <c r="F60" s="16">
        <f t="shared" si="42"/>
        <v>0</v>
      </c>
      <c r="G60" s="6">
        <f t="shared" si="43"/>
        <v>39</v>
      </c>
      <c r="H60" s="16">
        <f t="shared" si="15"/>
        <v>0</v>
      </c>
      <c r="I60" s="16">
        <f t="shared" si="44"/>
        <v>0</v>
      </c>
    </row>
    <row r="61" spans="1:32" x14ac:dyDescent="0.3">
      <c r="A61" s="7" t="str">
        <f t="shared" si="39"/>
        <v/>
      </c>
      <c r="B61" s="10">
        <f t="shared" si="37"/>
        <v>0</v>
      </c>
      <c r="C61" s="16">
        <f t="shared" si="40"/>
        <v>0</v>
      </c>
      <c r="D61" s="7" t="str">
        <f t="shared" si="41"/>
        <v/>
      </c>
      <c r="E61" s="10">
        <f t="shared" si="14"/>
        <v>0</v>
      </c>
      <c r="F61" s="16">
        <f t="shared" si="42"/>
        <v>0</v>
      </c>
      <c r="G61" s="6">
        <f t="shared" si="43"/>
        <v>40</v>
      </c>
      <c r="H61" s="16">
        <f t="shared" si="15"/>
        <v>0</v>
      </c>
      <c r="I61" s="16">
        <f t="shared" si="44"/>
        <v>0</v>
      </c>
    </row>
    <row r="62" spans="1:32" x14ac:dyDescent="0.3">
      <c r="A62" s="131"/>
      <c r="B62" s="132"/>
      <c r="C62" s="133"/>
      <c r="D62" s="131"/>
      <c r="E62" s="131"/>
      <c r="F62" s="131"/>
      <c r="G62" s="134"/>
      <c r="H62" s="131"/>
      <c r="I62" s="131"/>
    </row>
    <row r="63" spans="1:32" x14ac:dyDescent="0.3">
      <c r="B63" s="10"/>
    </row>
    <row r="64" spans="1:32" x14ac:dyDescent="0.3">
      <c r="B64" s="10"/>
    </row>
    <row r="65" spans="2:2" x14ac:dyDescent="0.3">
      <c r="B65" s="10"/>
    </row>
    <row r="66" spans="2:2" x14ac:dyDescent="0.3">
      <c r="B66" s="10"/>
    </row>
    <row r="67" spans="2:2" x14ac:dyDescent="0.3">
      <c r="B67" s="10"/>
    </row>
    <row r="68" spans="2:2" x14ac:dyDescent="0.3">
      <c r="B68" s="10"/>
    </row>
    <row r="69" spans="2:2" x14ac:dyDescent="0.3">
      <c r="B69" s="10"/>
    </row>
    <row r="70" spans="2:2" x14ac:dyDescent="0.3">
      <c r="B70" s="10"/>
    </row>
  </sheetData>
  <mergeCells count="5">
    <mergeCell ref="AQ17:AX17"/>
    <mergeCell ref="BD17:BE17"/>
    <mergeCell ref="BJ17:BK17"/>
    <mergeCell ref="V16:Z16"/>
    <mergeCell ref="V1:Z1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3D464-B4F6-4D77-A01B-2270F7821231}">
  <dimension ref="A1:AH1389"/>
  <sheetViews>
    <sheetView topLeftCell="M3" zoomScale="96" zoomScaleNormal="96" workbookViewId="0"/>
  </sheetViews>
  <sheetFormatPr baseColWidth="10" defaultRowHeight="14.4" x14ac:dyDescent="0.3"/>
  <cols>
    <col min="1" max="1" width="5.6640625" style="7" bestFit="1" customWidth="1"/>
    <col min="2" max="2" width="11" style="7" bestFit="1" customWidth="1"/>
    <col min="3" max="3" width="6.88671875" style="7" bestFit="1" customWidth="1"/>
    <col min="4" max="5" width="6.88671875" style="7" customWidth="1"/>
    <col min="6" max="6" width="13.5546875" style="7" bestFit="1" customWidth="1"/>
    <col min="7" max="7" width="5.21875" style="7" bestFit="1" customWidth="1"/>
    <col min="8" max="8" width="9.44140625" style="7" bestFit="1" customWidth="1"/>
    <col min="9" max="9" width="12.33203125" style="7" bestFit="1" customWidth="1"/>
    <col min="10" max="10" width="11" style="7" bestFit="1" customWidth="1"/>
    <col min="11" max="11" width="7.88671875" style="1" bestFit="1" customWidth="1"/>
    <col min="12" max="13" width="7.88671875" style="1" customWidth="1"/>
    <col min="14" max="14" width="8.5546875" style="1" bestFit="1" customWidth="1"/>
    <col min="15" max="16" width="9.44140625" style="1" bestFit="1" customWidth="1"/>
    <col min="17" max="17" width="7.88671875" style="1" bestFit="1" customWidth="1"/>
    <col min="18" max="18" width="8.5546875" style="1" bestFit="1" customWidth="1"/>
    <col min="19" max="20" width="9.33203125" style="1" bestFit="1" customWidth="1"/>
    <col min="21" max="21" width="8.33203125" style="69" bestFit="1" customWidth="1"/>
    <col min="22" max="22" width="10.88671875" style="22" bestFit="1" customWidth="1"/>
    <col min="23" max="23" width="6.6640625" style="22" bestFit="1" customWidth="1"/>
    <col min="24" max="24" width="8.33203125" style="22" bestFit="1" customWidth="1"/>
    <col min="25" max="34" width="11.5546875" style="7"/>
  </cols>
  <sheetData>
    <row r="1" spans="1:34" s="7" customFormat="1" x14ac:dyDescent="0.3">
      <c r="K1" s="1"/>
      <c r="L1" s="1"/>
      <c r="M1" s="34" t="s">
        <v>182</v>
      </c>
      <c r="N1" s="34" t="s">
        <v>80</v>
      </c>
      <c r="O1" s="34"/>
      <c r="P1" s="87" t="s">
        <v>56</v>
      </c>
      <c r="Q1" s="34"/>
      <c r="R1" s="34" t="s">
        <v>50</v>
      </c>
      <c r="S1" s="34"/>
      <c r="T1" s="34" t="s">
        <v>82</v>
      </c>
      <c r="U1" s="73" t="s">
        <v>138</v>
      </c>
      <c r="V1" s="85" t="s">
        <v>156</v>
      </c>
      <c r="W1" s="85" t="s">
        <v>138</v>
      </c>
      <c r="X1" s="36">
        <f>+AH68</f>
        <v>9</v>
      </c>
      <c r="Y1" s="36"/>
      <c r="Z1" s="36"/>
      <c r="AA1" s="36"/>
      <c r="AB1" s="36"/>
      <c r="AC1" s="36"/>
      <c r="AD1" s="36"/>
      <c r="AE1" s="36"/>
      <c r="AF1" s="36"/>
      <c r="AG1" s="36"/>
      <c r="AH1" s="36"/>
    </row>
    <row r="2" spans="1:34" s="7" customFormat="1" x14ac:dyDescent="0.3">
      <c r="A2" s="123" t="s">
        <v>134</v>
      </c>
      <c r="B2" s="70" t="s">
        <v>177</v>
      </c>
      <c r="C2" s="89" t="s">
        <v>178</v>
      </c>
      <c r="D2" s="120" t="s">
        <v>180</v>
      </c>
      <c r="E2" s="120" t="s">
        <v>181</v>
      </c>
      <c r="F2" s="70" t="s">
        <v>54</v>
      </c>
      <c r="G2" s="70" t="s">
        <v>55</v>
      </c>
      <c r="H2" s="70" t="s">
        <v>56</v>
      </c>
      <c r="I2" s="89" t="s">
        <v>179</v>
      </c>
      <c r="J2" s="70" t="s">
        <v>52</v>
      </c>
      <c r="K2" s="71" t="s">
        <v>53</v>
      </c>
      <c r="L2" s="120" t="s">
        <v>180</v>
      </c>
      <c r="M2" s="121" t="s">
        <v>53</v>
      </c>
      <c r="N2" s="71" t="s">
        <v>2</v>
      </c>
      <c r="O2" s="71" t="s">
        <v>56</v>
      </c>
      <c r="P2" s="71" t="s">
        <v>2</v>
      </c>
      <c r="Q2" s="71" t="s">
        <v>50</v>
      </c>
      <c r="R2" s="86" t="s">
        <v>2</v>
      </c>
      <c r="S2" s="71" t="s">
        <v>82</v>
      </c>
      <c r="T2" s="86" t="s">
        <v>2</v>
      </c>
      <c r="U2" s="74" t="s">
        <v>139</v>
      </c>
      <c r="V2" s="83" t="s">
        <v>53</v>
      </c>
      <c r="W2" s="83" t="s">
        <v>53</v>
      </c>
      <c r="X2" s="83" t="s">
        <v>131</v>
      </c>
      <c r="Y2" s="36"/>
      <c r="Z2" s="36"/>
      <c r="AA2" s="36"/>
      <c r="AB2" s="36"/>
      <c r="AC2" s="36"/>
      <c r="AD2" s="36"/>
      <c r="AE2" s="36"/>
      <c r="AF2" s="36"/>
      <c r="AG2" s="36"/>
      <c r="AH2" s="36"/>
    </row>
    <row r="3" spans="1:34" x14ac:dyDescent="0.3">
      <c r="A3" s="7" t="s">
        <v>57</v>
      </c>
      <c r="B3" s="8">
        <v>43881</v>
      </c>
      <c r="I3" s="8"/>
      <c r="J3" s="8">
        <v>43881</v>
      </c>
      <c r="K3" s="1">
        <f t="shared" ref="K3:K34" si="0">SUMIF($B$3:$B$1500,$J3,$C$3:$C$1500)</f>
        <v>2</v>
      </c>
      <c r="L3" s="1">
        <f>SUMIF($B$3:$B$1500,$J3,$D$3:$D$1500)</f>
        <v>0</v>
      </c>
      <c r="M3" s="1">
        <f>+K3+L3</f>
        <v>2</v>
      </c>
      <c r="N3" s="1">
        <v>0</v>
      </c>
      <c r="O3" s="1">
        <f t="shared" ref="O3:O34" si="1">SUMIF($B$3:$B$1500,$J3,$H$3:$H$1500)</f>
        <v>0</v>
      </c>
      <c r="P3" s="1">
        <v>0</v>
      </c>
      <c r="Q3" s="1">
        <f t="shared" ref="Q3:Q34" si="2">SUMIF($B$3:$B$1500,$J3,$I$3:$I$1500)</f>
        <v>0</v>
      </c>
      <c r="R3" s="1">
        <v>0</v>
      </c>
      <c r="S3" s="1">
        <f>+M3-O3-Q3</f>
        <v>2</v>
      </c>
      <c r="T3" s="1">
        <v>0</v>
      </c>
      <c r="U3" s="5">
        <f>IF(O3=0,0,Q3/O3)</f>
        <v>0</v>
      </c>
      <c r="V3" s="22">
        <f>IF(M3=0,0,O3/M3)</f>
        <v>0</v>
      </c>
      <c r="W3" s="22">
        <f>IF(M3=0,0,Q3/M3)</f>
        <v>0</v>
      </c>
      <c r="X3" s="22" cm="1">
        <f t="array" ref="X3">IF(ROW(N3)-$X$1-2&gt;0,(O3+Q3)/INDEX($M$3:$M$78,ROW(N3)-$X$1-2),0)</f>
        <v>0</v>
      </c>
    </row>
    <row r="4" spans="1:34" x14ac:dyDescent="0.3">
      <c r="A4" s="7" t="s">
        <v>58</v>
      </c>
      <c r="B4" s="8">
        <v>43881</v>
      </c>
      <c r="I4" s="8"/>
      <c r="J4" s="8">
        <f>+J3+1</f>
        <v>43882</v>
      </c>
      <c r="K4" s="1">
        <f t="shared" si="0"/>
        <v>2</v>
      </c>
      <c r="L4" s="1">
        <f t="shared" ref="L4:L67" si="3">SUMIF($B$3:$B$1500,$J4,$D$3:$D$1500)</f>
        <v>0</v>
      </c>
      <c r="M4" s="1">
        <f t="shared" ref="M4:M67" si="4">+K4+L4</f>
        <v>2</v>
      </c>
      <c r="N4" s="1">
        <f>+M4-M3</f>
        <v>0</v>
      </c>
      <c r="O4" s="1">
        <f t="shared" si="1"/>
        <v>0</v>
      </c>
      <c r="P4" s="1">
        <f t="shared" ref="P4:T67" si="5">+O4-O3</f>
        <v>0</v>
      </c>
      <c r="Q4" s="1">
        <f t="shared" si="2"/>
        <v>0</v>
      </c>
      <c r="R4" s="1">
        <f t="shared" si="5"/>
        <v>0</v>
      </c>
      <c r="S4" s="1">
        <f t="shared" ref="S4:S67" si="6">+M4-O4-Q4</f>
        <v>2</v>
      </c>
      <c r="T4" s="1">
        <f t="shared" si="5"/>
        <v>0</v>
      </c>
      <c r="U4" s="5">
        <f t="shared" ref="U4:U67" si="7">IF(O4=0,0,Q4/O4)</f>
        <v>0</v>
      </c>
      <c r="V4" s="22">
        <f t="shared" ref="V4:V67" si="8">IF(M4=0,0,O4/M4)</f>
        <v>0</v>
      </c>
      <c r="W4" s="22">
        <f t="shared" ref="W4:W67" si="9">IF(M4=0,0,Q4/M4)</f>
        <v>0</v>
      </c>
      <c r="X4" s="22" cm="1">
        <f t="array" ref="X4">IF(ROW(N4)-$X$1-2&gt;0,(O4+Q4)/INDEX($M$3:$M$78,ROW(N4)-$X$1-2),0)</f>
        <v>0</v>
      </c>
    </row>
    <row r="5" spans="1:34" x14ac:dyDescent="0.3">
      <c r="A5" s="7" t="s">
        <v>59</v>
      </c>
      <c r="B5" s="8">
        <v>43881</v>
      </c>
      <c r="I5" s="8"/>
      <c r="J5" s="8">
        <f t="shared" ref="J5:J106" si="10">+J4+1</f>
        <v>43883</v>
      </c>
      <c r="K5" s="1">
        <f t="shared" si="0"/>
        <v>2</v>
      </c>
      <c r="L5" s="1">
        <f t="shared" si="3"/>
        <v>0</v>
      </c>
      <c r="M5" s="1">
        <f t="shared" si="4"/>
        <v>2</v>
      </c>
      <c r="N5" s="1">
        <f t="shared" ref="N5:N68" si="11">+M5-M4</f>
        <v>0</v>
      </c>
      <c r="O5" s="1">
        <f t="shared" si="1"/>
        <v>0</v>
      </c>
      <c r="P5" s="1">
        <f t="shared" si="5"/>
        <v>0</v>
      </c>
      <c r="Q5" s="1">
        <f t="shared" si="2"/>
        <v>0</v>
      </c>
      <c r="R5" s="1">
        <f t="shared" si="5"/>
        <v>0</v>
      </c>
      <c r="S5" s="1">
        <f t="shared" si="6"/>
        <v>2</v>
      </c>
      <c r="T5" s="1">
        <f t="shared" si="5"/>
        <v>0</v>
      </c>
      <c r="U5" s="5">
        <f t="shared" si="7"/>
        <v>0</v>
      </c>
      <c r="V5" s="22">
        <f t="shared" si="8"/>
        <v>0</v>
      </c>
      <c r="W5" s="22">
        <f t="shared" si="9"/>
        <v>0</v>
      </c>
      <c r="X5" s="22" cm="1">
        <f t="array" ref="X5">IF(ROW(N5)-$X$1-2&gt;0,(O5+Q5)/INDEX($M$3:$M$78,ROW(N5)-$X$1-2),0)</f>
        <v>0</v>
      </c>
    </row>
    <row r="6" spans="1:34" x14ac:dyDescent="0.3">
      <c r="A6" s="7" t="s">
        <v>60</v>
      </c>
      <c r="B6" s="8">
        <v>43881</v>
      </c>
      <c r="C6" s="7">
        <v>1</v>
      </c>
      <c r="I6" s="8"/>
      <c r="J6" s="8">
        <f t="shared" si="10"/>
        <v>43884</v>
      </c>
      <c r="K6" s="1">
        <f t="shared" si="0"/>
        <v>2</v>
      </c>
      <c r="L6" s="1">
        <f t="shared" si="3"/>
        <v>0</v>
      </c>
      <c r="M6" s="1">
        <f t="shared" si="4"/>
        <v>2</v>
      </c>
      <c r="N6" s="1">
        <f t="shared" si="11"/>
        <v>0</v>
      </c>
      <c r="O6" s="1">
        <f t="shared" si="1"/>
        <v>0</v>
      </c>
      <c r="P6" s="1">
        <f t="shared" si="5"/>
        <v>0</v>
      </c>
      <c r="Q6" s="1">
        <f t="shared" si="2"/>
        <v>0</v>
      </c>
      <c r="R6" s="1">
        <f t="shared" si="5"/>
        <v>0</v>
      </c>
      <c r="S6" s="1">
        <f t="shared" si="6"/>
        <v>2</v>
      </c>
      <c r="T6" s="1">
        <f t="shared" si="5"/>
        <v>0</v>
      </c>
      <c r="U6" s="5">
        <f t="shared" si="7"/>
        <v>0</v>
      </c>
      <c r="V6" s="22">
        <f t="shared" si="8"/>
        <v>0</v>
      </c>
      <c r="W6" s="22">
        <f t="shared" si="9"/>
        <v>0</v>
      </c>
      <c r="X6" s="22" cm="1">
        <f t="array" ref="X6">IF(ROW(N6)-$X$1-2&gt;0,(O6+Q6)/INDEX($M$3:$M$78,ROW(N6)-$X$1-2),0)</f>
        <v>0</v>
      </c>
    </row>
    <row r="7" spans="1:34" x14ac:dyDescent="0.3">
      <c r="A7" s="7" t="s">
        <v>61</v>
      </c>
      <c r="B7" s="8">
        <v>43881</v>
      </c>
      <c r="C7" s="7">
        <v>1</v>
      </c>
      <c r="I7" s="8"/>
      <c r="J7" s="8">
        <f t="shared" si="10"/>
        <v>43885</v>
      </c>
      <c r="K7" s="1">
        <f t="shared" si="0"/>
        <v>3</v>
      </c>
      <c r="L7" s="1">
        <f t="shared" si="3"/>
        <v>0</v>
      </c>
      <c r="M7" s="1">
        <f t="shared" si="4"/>
        <v>3</v>
      </c>
      <c r="N7" s="1">
        <f t="shared" si="11"/>
        <v>1</v>
      </c>
      <c r="O7" s="1">
        <f t="shared" si="1"/>
        <v>0</v>
      </c>
      <c r="P7" s="1">
        <f t="shared" si="5"/>
        <v>0</v>
      </c>
      <c r="Q7" s="1">
        <f t="shared" si="2"/>
        <v>0</v>
      </c>
      <c r="R7" s="1">
        <f t="shared" si="5"/>
        <v>0</v>
      </c>
      <c r="S7" s="1">
        <f t="shared" si="6"/>
        <v>3</v>
      </c>
      <c r="T7" s="1">
        <f t="shared" si="5"/>
        <v>1</v>
      </c>
      <c r="U7" s="5">
        <f t="shared" si="7"/>
        <v>0</v>
      </c>
      <c r="V7" s="22">
        <f t="shared" si="8"/>
        <v>0</v>
      </c>
      <c r="W7" s="22">
        <f t="shared" si="9"/>
        <v>0</v>
      </c>
      <c r="X7" s="22" cm="1">
        <f t="array" ref="X7">IF(ROW(N7)-$X$1-2&gt;0,(O7+Q7)/INDEX($M$3:$M$78,ROW(N7)-$X$1-2),0)</f>
        <v>0</v>
      </c>
    </row>
    <row r="8" spans="1:34" x14ac:dyDescent="0.3">
      <c r="A8" s="7" t="s">
        <v>62</v>
      </c>
      <c r="B8" s="8">
        <v>43881</v>
      </c>
      <c r="I8" s="8"/>
      <c r="J8" s="8">
        <f t="shared" si="10"/>
        <v>43886</v>
      </c>
      <c r="K8" s="1">
        <f t="shared" si="0"/>
        <v>10</v>
      </c>
      <c r="L8" s="1">
        <f t="shared" si="3"/>
        <v>0</v>
      </c>
      <c r="M8" s="1">
        <f t="shared" si="4"/>
        <v>10</v>
      </c>
      <c r="N8" s="1">
        <f t="shared" si="11"/>
        <v>7</v>
      </c>
      <c r="O8" s="1">
        <f t="shared" si="1"/>
        <v>0</v>
      </c>
      <c r="P8" s="1">
        <f t="shared" si="5"/>
        <v>0</v>
      </c>
      <c r="Q8" s="1">
        <f t="shared" si="2"/>
        <v>0</v>
      </c>
      <c r="R8" s="1">
        <f t="shared" si="5"/>
        <v>0</v>
      </c>
      <c r="S8" s="1">
        <f t="shared" si="6"/>
        <v>10</v>
      </c>
      <c r="T8" s="1">
        <f t="shared" si="5"/>
        <v>7</v>
      </c>
      <c r="U8" s="5">
        <f t="shared" si="7"/>
        <v>0</v>
      </c>
      <c r="V8" s="22">
        <f t="shared" si="8"/>
        <v>0</v>
      </c>
      <c r="W8" s="22">
        <f t="shared" si="9"/>
        <v>0</v>
      </c>
      <c r="X8" s="22" cm="1">
        <f t="array" ref="X8">IF(ROW(N8)-$X$1-2&gt;0,(O8+Q8)/INDEX($M$3:$M$78,ROW(N8)-$X$1-2),0)</f>
        <v>0</v>
      </c>
    </row>
    <row r="9" spans="1:34" x14ac:dyDescent="0.3">
      <c r="A9" s="7" t="s">
        <v>63</v>
      </c>
      <c r="B9" s="8">
        <v>43881</v>
      </c>
      <c r="I9" s="8"/>
      <c r="J9" s="8">
        <f t="shared" si="10"/>
        <v>43887</v>
      </c>
      <c r="K9" s="1">
        <f t="shared" si="0"/>
        <v>16</v>
      </c>
      <c r="L9" s="1">
        <f t="shared" si="3"/>
        <v>0</v>
      </c>
      <c r="M9" s="1">
        <f t="shared" si="4"/>
        <v>16</v>
      </c>
      <c r="N9" s="1">
        <f t="shared" si="11"/>
        <v>6</v>
      </c>
      <c r="O9" s="1">
        <f t="shared" si="1"/>
        <v>0</v>
      </c>
      <c r="P9" s="1">
        <f t="shared" si="5"/>
        <v>0</v>
      </c>
      <c r="Q9" s="1">
        <f t="shared" si="2"/>
        <v>0</v>
      </c>
      <c r="R9" s="1">
        <f t="shared" si="5"/>
        <v>0</v>
      </c>
      <c r="S9" s="1">
        <f t="shared" si="6"/>
        <v>16</v>
      </c>
      <c r="T9" s="1">
        <f t="shared" si="5"/>
        <v>6</v>
      </c>
      <c r="U9" s="5">
        <f t="shared" si="7"/>
        <v>0</v>
      </c>
      <c r="V9" s="22">
        <f t="shared" si="8"/>
        <v>0</v>
      </c>
      <c r="W9" s="22">
        <f t="shared" si="9"/>
        <v>0</v>
      </c>
      <c r="X9" s="22" cm="1">
        <f t="array" ref="X9">IF(ROW(N9)-$X$1-2&gt;0,(O9+Q9)/INDEX($M$3:$M$78,ROW(N9)-$X$1-2),0)</f>
        <v>0</v>
      </c>
    </row>
    <row r="10" spans="1:34" x14ac:dyDescent="0.3">
      <c r="A10" s="7" t="s">
        <v>64</v>
      </c>
      <c r="B10" s="8">
        <v>43881</v>
      </c>
      <c r="C10" s="7">
        <v>0</v>
      </c>
      <c r="I10" s="8"/>
      <c r="J10" s="8">
        <f t="shared" si="10"/>
        <v>43888</v>
      </c>
      <c r="K10" s="1">
        <f t="shared" si="0"/>
        <v>29</v>
      </c>
      <c r="L10" s="1">
        <f t="shared" si="3"/>
        <v>0</v>
      </c>
      <c r="M10" s="1">
        <f t="shared" si="4"/>
        <v>29</v>
      </c>
      <c r="N10" s="1">
        <f t="shared" si="11"/>
        <v>13</v>
      </c>
      <c r="O10" s="1">
        <f t="shared" si="1"/>
        <v>0</v>
      </c>
      <c r="P10" s="1">
        <f t="shared" si="5"/>
        <v>0</v>
      </c>
      <c r="Q10" s="1">
        <f t="shared" si="2"/>
        <v>0</v>
      </c>
      <c r="R10" s="1">
        <f t="shared" si="5"/>
        <v>0</v>
      </c>
      <c r="S10" s="1">
        <f t="shared" si="6"/>
        <v>29</v>
      </c>
      <c r="T10" s="1">
        <f t="shared" si="5"/>
        <v>13</v>
      </c>
      <c r="U10" s="5">
        <f t="shared" si="7"/>
        <v>0</v>
      </c>
      <c r="V10" s="22">
        <f t="shared" si="8"/>
        <v>0</v>
      </c>
      <c r="W10" s="22">
        <f t="shared" si="9"/>
        <v>0</v>
      </c>
      <c r="X10" s="22" cm="1">
        <f t="array" ref="X10">IF(ROW(N10)-$X$1-2&gt;0,(O10+Q10)/INDEX($M$3:$M$78,ROW(N10)-$X$1-2),0)</f>
        <v>0</v>
      </c>
    </row>
    <row r="11" spans="1:34" x14ac:dyDescent="0.3">
      <c r="A11" s="7" t="s">
        <v>65</v>
      </c>
      <c r="B11" s="8">
        <v>43881</v>
      </c>
      <c r="C11" s="7">
        <v>0</v>
      </c>
      <c r="I11" s="8"/>
      <c r="J11" s="8">
        <f t="shared" si="10"/>
        <v>43889</v>
      </c>
      <c r="K11" s="1">
        <f t="shared" si="0"/>
        <v>43</v>
      </c>
      <c r="L11" s="1">
        <f t="shared" si="3"/>
        <v>0</v>
      </c>
      <c r="M11" s="1">
        <f t="shared" si="4"/>
        <v>43</v>
      </c>
      <c r="N11" s="1">
        <f t="shared" si="11"/>
        <v>14</v>
      </c>
      <c r="O11" s="1">
        <f t="shared" si="1"/>
        <v>0</v>
      </c>
      <c r="P11" s="1">
        <f t="shared" si="5"/>
        <v>0</v>
      </c>
      <c r="Q11" s="1">
        <f t="shared" si="2"/>
        <v>0</v>
      </c>
      <c r="R11" s="1">
        <f t="shared" si="5"/>
        <v>0</v>
      </c>
      <c r="S11" s="1">
        <f t="shared" si="6"/>
        <v>43</v>
      </c>
      <c r="T11" s="1">
        <f t="shared" si="5"/>
        <v>14</v>
      </c>
      <c r="U11" s="5">
        <f t="shared" si="7"/>
        <v>0</v>
      </c>
      <c r="V11" s="22">
        <f t="shared" si="8"/>
        <v>0</v>
      </c>
      <c r="W11" s="22">
        <f t="shared" si="9"/>
        <v>0</v>
      </c>
      <c r="X11" s="22" cm="1">
        <f t="array" ref="X11">IF(ROW(N11)-$X$1-2&gt;0,(O11+Q11)/INDEX($M$3:$M$78,ROW(N11)-$X$1-2),0)</f>
        <v>0</v>
      </c>
    </row>
    <row r="12" spans="1:34" x14ac:dyDescent="0.3">
      <c r="A12" s="7" t="s">
        <v>66</v>
      </c>
      <c r="B12" s="8">
        <v>43881</v>
      </c>
      <c r="I12" s="8"/>
      <c r="J12" s="8">
        <f t="shared" si="10"/>
        <v>43890</v>
      </c>
      <c r="K12" s="1">
        <f t="shared" si="0"/>
        <v>65</v>
      </c>
      <c r="L12" s="1">
        <f t="shared" si="3"/>
        <v>0</v>
      </c>
      <c r="M12" s="1">
        <f t="shared" si="4"/>
        <v>65</v>
      </c>
      <c r="N12" s="1">
        <f t="shared" si="11"/>
        <v>22</v>
      </c>
      <c r="O12" s="1">
        <f t="shared" si="1"/>
        <v>0</v>
      </c>
      <c r="P12" s="1">
        <f t="shared" si="5"/>
        <v>0</v>
      </c>
      <c r="Q12" s="1">
        <f t="shared" si="2"/>
        <v>0</v>
      </c>
      <c r="R12" s="1">
        <f t="shared" si="5"/>
        <v>0</v>
      </c>
      <c r="S12" s="1">
        <f t="shared" si="6"/>
        <v>65</v>
      </c>
      <c r="T12" s="1">
        <f t="shared" si="5"/>
        <v>22</v>
      </c>
      <c r="U12" s="5">
        <f t="shared" si="7"/>
        <v>0</v>
      </c>
      <c r="V12" s="22">
        <f t="shared" si="8"/>
        <v>0</v>
      </c>
      <c r="W12" s="22">
        <f t="shared" si="9"/>
        <v>0</v>
      </c>
      <c r="X12" s="22" cm="1">
        <f t="array" ref="X12">IF(ROW(N12)-$X$1-2&gt;0,(O12+Q12)/INDEX($M$3:$M$78,ROW(N12)-$X$1-2),0)</f>
        <v>0</v>
      </c>
    </row>
    <row r="13" spans="1:34" x14ac:dyDescent="0.3">
      <c r="A13" s="7" t="s">
        <v>67</v>
      </c>
      <c r="B13" s="8">
        <v>43881</v>
      </c>
      <c r="F13" s="7">
        <v>26</v>
      </c>
      <c r="G13" s="7">
        <v>0</v>
      </c>
      <c r="I13" s="8"/>
      <c r="J13" s="8">
        <f t="shared" si="10"/>
        <v>43891</v>
      </c>
      <c r="K13" s="1">
        <f t="shared" si="0"/>
        <v>113</v>
      </c>
      <c r="L13" s="1">
        <f t="shared" si="3"/>
        <v>0</v>
      </c>
      <c r="M13" s="1">
        <f t="shared" si="4"/>
        <v>113</v>
      </c>
      <c r="N13" s="1">
        <f t="shared" si="11"/>
        <v>48</v>
      </c>
      <c r="O13" s="1">
        <f t="shared" si="1"/>
        <v>0</v>
      </c>
      <c r="P13" s="1">
        <f t="shared" si="5"/>
        <v>0</v>
      </c>
      <c r="Q13" s="1">
        <f t="shared" si="2"/>
        <v>0</v>
      </c>
      <c r="R13" s="1">
        <f t="shared" si="5"/>
        <v>0</v>
      </c>
      <c r="S13" s="1">
        <f t="shared" si="6"/>
        <v>113</v>
      </c>
      <c r="T13" s="1">
        <f t="shared" si="5"/>
        <v>48</v>
      </c>
      <c r="U13" s="5">
        <f t="shared" si="7"/>
        <v>0</v>
      </c>
      <c r="V13" s="22">
        <f t="shared" si="8"/>
        <v>0</v>
      </c>
      <c r="W13" s="22">
        <f t="shared" si="9"/>
        <v>0</v>
      </c>
      <c r="X13" s="22" cm="1">
        <f t="array" ref="X13">IF(ROW(N13)-$X$1-2&gt;0,(O13+Q13)/INDEX($M$3:$M$78,ROW(N13)-$X$1-2),0)</f>
        <v>0</v>
      </c>
    </row>
    <row r="14" spans="1:34" x14ac:dyDescent="0.3">
      <c r="A14" s="7" t="s">
        <v>68</v>
      </c>
      <c r="B14" s="8">
        <v>43881</v>
      </c>
      <c r="I14" s="8"/>
      <c r="J14" s="8">
        <f t="shared" si="10"/>
        <v>43892</v>
      </c>
      <c r="K14" s="1">
        <f t="shared" si="0"/>
        <v>148</v>
      </c>
      <c r="L14" s="1">
        <f t="shared" si="3"/>
        <v>0</v>
      </c>
      <c r="M14" s="1">
        <f t="shared" si="4"/>
        <v>148</v>
      </c>
      <c r="N14" s="1">
        <f t="shared" si="11"/>
        <v>35</v>
      </c>
      <c r="O14" s="1">
        <f t="shared" si="1"/>
        <v>0</v>
      </c>
      <c r="P14" s="1">
        <f t="shared" si="5"/>
        <v>0</v>
      </c>
      <c r="Q14" s="1">
        <f t="shared" si="2"/>
        <v>0</v>
      </c>
      <c r="R14" s="1">
        <f t="shared" si="5"/>
        <v>0</v>
      </c>
      <c r="S14" s="1">
        <f t="shared" si="6"/>
        <v>148</v>
      </c>
      <c r="T14" s="1">
        <f t="shared" si="5"/>
        <v>35</v>
      </c>
      <c r="U14" s="5">
        <f t="shared" si="7"/>
        <v>0</v>
      </c>
      <c r="V14" s="22">
        <f t="shared" si="8"/>
        <v>0</v>
      </c>
      <c r="W14" s="22">
        <f t="shared" si="9"/>
        <v>0</v>
      </c>
      <c r="X14" s="22" cm="1">
        <f t="array" ref="X14">IF(ROW(N14)-$X$1-2&gt;0,(O14+Q14)/INDEX($M$3:$M$78,ROW(N14)-$X$1-2),0)</f>
        <v>0</v>
      </c>
    </row>
    <row r="15" spans="1:34" x14ac:dyDescent="0.3">
      <c r="A15" s="7" t="s">
        <v>69</v>
      </c>
      <c r="B15" s="8">
        <v>43881</v>
      </c>
      <c r="I15" s="8"/>
      <c r="J15" s="8">
        <f t="shared" si="10"/>
        <v>43893</v>
      </c>
      <c r="K15" s="1">
        <f t="shared" si="0"/>
        <v>194</v>
      </c>
      <c r="L15" s="1">
        <f t="shared" si="3"/>
        <v>0</v>
      </c>
      <c r="M15" s="1">
        <f t="shared" si="4"/>
        <v>194</v>
      </c>
      <c r="N15" s="1">
        <f t="shared" si="11"/>
        <v>46</v>
      </c>
      <c r="O15" s="1">
        <f t="shared" si="1"/>
        <v>0</v>
      </c>
      <c r="P15" s="1">
        <f t="shared" si="5"/>
        <v>0</v>
      </c>
      <c r="Q15" s="1">
        <f t="shared" si="2"/>
        <v>0</v>
      </c>
      <c r="R15" s="1">
        <f t="shared" si="5"/>
        <v>0</v>
      </c>
      <c r="S15" s="1">
        <f t="shared" si="6"/>
        <v>194</v>
      </c>
      <c r="T15" s="1">
        <f t="shared" si="5"/>
        <v>46</v>
      </c>
      <c r="U15" s="5">
        <f t="shared" si="7"/>
        <v>0</v>
      </c>
      <c r="V15" s="22">
        <f t="shared" si="8"/>
        <v>0</v>
      </c>
      <c r="W15" s="22">
        <f t="shared" si="9"/>
        <v>0</v>
      </c>
      <c r="X15" s="22" cm="1">
        <f t="array" ref="X15">IF(ROW(N15)-$X$1-2&gt;0,(O15+Q15)/INDEX($M$3:$M$78,ROW(N15)-$X$1-2),0)</f>
        <v>0</v>
      </c>
    </row>
    <row r="16" spans="1:34" x14ac:dyDescent="0.3">
      <c r="A16" s="7" t="s">
        <v>70</v>
      </c>
      <c r="B16" s="8">
        <v>43881</v>
      </c>
      <c r="I16" s="8"/>
      <c r="J16" s="8">
        <f t="shared" si="10"/>
        <v>43894</v>
      </c>
      <c r="K16" s="1">
        <f t="shared" si="0"/>
        <v>238</v>
      </c>
      <c r="L16" s="1">
        <f t="shared" si="3"/>
        <v>0</v>
      </c>
      <c r="M16" s="1">
        <f t="shared" si="4"/>
        <v>238</v>
      </c>
      <c r="N16" s="1">
        <f t="shared" si="11"/>
        <v>44</v>
      </c>
      <c r="O16" s="1">
        <f t="shared" si="1"/>
        <v>0</v>
      </c>
      <c r="P16" s="1">
        <f t="shared" si="5"/>
        <v>0</v>
      </c>
      <c r="Q16" s="1">
        <f t="shared" si="2"/>
        <v>0</v>
      </c>
      <c r="R16" s="1">
        <f t="shared" si="5"/>
        <v>0</v>
      </c>
      <c r="S16" s="1">
        <f t="shared" si="6"/>
        <v>238</v>
      </c>
      <c r="T16" s="1">
        <f t="shared" si="5"/>
        <v>44</v>
      </c>
      <c r="U16" s="5">
        <f t="shared" si="7"/>
        <v>0</v>
      </c>
      <c r="V16" s="22">
        <f t="shared" si="8"/>
        <v>0</v>
      </c>
      <c r="W16" s="22">
        <f t="shared" si="9"/>
        <v>0</v>
      </c>
      <c r="X16" s="22" cm="1">
        <f t="array" ref="X16">IF(ROW(N16)-$X$1-2&gt;0,(O16+Q16)/INDEX($M$3:$M$78,ROW(N16)-$X$1-2),0)</f>
        <v>0</v>
      </c>
    </row>
    <row r="17" spans="1:24" x14ac:dyDescent="0.3">
      <c r="A17" s="7" t="s">
        <v>128</v>
      </c>
      <c r="B17" s="8">
        <v>43881</v>
      </c>
      <c r="I17" s="8"/>
      <c r="J17" s="8">
        <f t="shared" si="10"/>
        <v>43895</v>
      </c>
      <c r="K17" s="1">
        <f t="shared" si="0"/>
        <v>364</v>
      </c>
      <c r="L17" s="1">
        <f t="shared" si="3"/>
        <v>0</v>
      </c>
      <c r="M17" s="1">
        <f t="shared" si="4"/>
        <v>364</v>
      </c>
      <c r="N17" s="1">
        <f t="shared" si="11"/>
        <v>126</v>
      </c>
      <c r="O17" s="1">
        <f t="shared" si="1"/>
        <v>0</v>
      </c>
      <c r="P17" s="1">
        <f t="shared" si="5"/>
        <v>0</v>
      </c>
      <c r="Q17" s="1">
        <f t="shared" si="2"/>
        <v>0</v>
      </c>
      <c r="R17" s="1">
        <f t="shared" si="5"/>
        <v>0</v>
      </c>
      <c r="S17" s="1">
        <f t="shared" si="6"/>
        <v>364</v>
      </c>
      <c r="T17" s="1">
        <f t="shared" si="5"/>
        <v>126</v>
      </c>
      <c r="U17" s="5">
        <f t="shared" si="7"/>
        <v>0</v>
      </c>
      <c r="V17" s="22">
        <f t="shared" si="8"/>
        <v>0</v>
      </c>
      <c r="W17" s="22">
        <f t="shared" si="9"/>
        <v>0</v>
      </c>
      <c r="X17" s="22" cm="1">
        <f t="array" ref="X17">IF(ROW(N17)-$X$1-2&gt;0,(O17+Q17)/INDEX($M$3:$M$78,ROW(N17)-$X$1-2),0)</f>
        <v>0</v>
      </c>
    </row>
    <row r="18" spans="1:24" x14ac:dyDescent="0.3">
      <c r="A18" s="7" t="s">
        <v>71</v>
      </c>
      <c r="B18" s="8">
        <v>43881</v>
      </c>
      <c r="I18" s="8"/>
      <c r="J18" s="8">
        <f t="shared" si="10"/>
        <v>43896</v>
      </c>
      <c r="K18" s="1">
        <f t="shared" si="0"/>
        <v>386</v>
      </c>
      <c r="L18" s="1">
        <f t="shared" si="3"/>
        <v>0</v>
      </c>
      <c r="M18" s="1">
        <f t="shared" si="4"/>
        <v>386</v>
      </c>
      <c r="N18" s="1">
        <f t="shared" si="11"/>
        <v>22</v>
      </c>
      <c r="O18" s="1">
        <f t="shared" si="1"/>
        <v>0</v>
      </c>
      <c r="P18" s="1">
        <f t="shared" si="5"/>
        <v>0</v>
      </c>
      <c r="Q18" s="1">
        <f t="shared" si="2"/>
        <v>0</v>
      </c>
      <c r="R18" s="1">
        <f t="shared" si="5"/>
        <v>0</v>
      </c>
      <c r="S18" s="1">
        <f t="shared" si="6"/>
        <v>386</v>
      </c>
      <c r="T18" s="1">
        <f t="shared" si="5"/>
        <v>22</v>
      </c>
      <c r="U18" s="5">
        <f t="shared" si="7"/>
        <v>0</v>
      </c>
      <c r="V18" s="22">
        <f t="shared" si="8"/>
        <v>0</v>
      </c>
      <c r="W18" s="22">
        <f t="shared" si="9"/>
        <v>0</v>
      </c>
      <c r="X18" s="22" cm="1">
        <f t="array" ref="X18">IF(ROW(N18)-$X$1-2&gt;0,(O18+Q18)/INDEX($M$3:$M$78,ROW(N18)-$X$1-2),0)</f>
        <v>0</v>
      </c>
    </row>
    <row r="19" spans="1:24" x14ac:dyDescent="0.3">
      <c r="A19" s="7" t="s">
        <v>72</v>
      </c>
      <c r="B19" s="8">
        <v>43881</v>
      </c>
      <c r="I19" s="8"/>
      <c r="J19" s="8">
        <f t="shared" si="10"/>
        <v>43897</v>
      </c>
      <c r="K19" s="1">
        <f t="shared" si="0"/>
        <v>526</v>
      </c>
      <c r="L19" s="1">
        <f t="shared" si="3"/>
        <v>0</v>
      </c>
      <c r="M19" s="1">
        <f t="shared" si="4"/>
        <v>526</v>
      </c>
      <c r="N19" s="1">
        <f t="shared" si="11"/>
        <v>140</v>
      </c>
      <c r="O19" s="1">
        <f t="shared" si="1"/>
        <v>0</v>
      </c>
      <c r="P19" s="1">
        <f t="shared" si="5"/>
        <v>0</v>
      </c>
      <c r="Q19" s="1">
        <f t="shared" si="2"/>
        <v>0</v>
      </c>
      <c r="R19" s="1">
        <f t="shared" si="5"/>
        <v>0</v>
      </c>
      <c r="S19" s="1">
        <f t="shared" si="6"/>
        <v>526</v>
      </c>
      <c r="T19" s="1">
        <f t="shared" si="5"/>
        <v>140</v>
      </c>
      <c r="U19" s="5">
        <f t="shared" si="7"/>
        <v>0</v>
      </c>
      <c r="V19" s="22">
        <f t="shared" si="8"/>
        <v>0</v>
      </c>
      <c r="W19" s="22">
        <f t="shared" si="9"/>
        <v>0</v>
      </c>
      <c r="X19" s="22" cm="1">
        <f t="array" ref="X19">IF(ROW(N19)-$X$1-2&gt;0,(O19+Q19)/INDEX($M$3:$M$78,ROW(N19)-$X$1-2),0)</f>
        <v>0</v>
      </c>
    </row>
    <row r="20" spans="1:24" x14ac:dyDescent="0.3">
      <c r="A20" s="7" t="s">
        <v>73</v>
      </c>
      <c r="B20" s="8">
        <v>43881</v>
      </c>
      <c r="I20" s="8"/>
      <c r="J20" s="8">
        <f t="shared" si="10"/>
        <v>43898</v>
      </c>
      <c r="K20" s="1">
        <f t="shared" si="0"/>
        <v>990</v>
      </c>
      <c r="L20" s="1">
        <f t="shared" si="3"/>
        <v>0</v>
      </c>
      <c r="M20" s="1">
        <f t="shared" si="4"/>
        <v>990</v>
      </c>
      <c r="N20" s="1">
        <f t="shared" si="11"/>
        <v>464</v>
      </c>
      <c r="O20" s="1">
        <f t="shared" si="1"/>
        <v>28</v>
      </c>
      <c r="P20" s="1">
        <f t="shared" si="5"/>
        <v>28</v>
      </c>
      <c r="Q20" s="1">
        <f t="shared" si="2"/>
        <v>25</v>
      </c>
      <c r="R20" s="1">
        <f t="shared" si="5"/>
        <v>25</v>
      </c>
      <c r="S20" s="1">
        <f t="shared" si="6"/>
        <v>937</v>
      </c>
      <c r="T20" s="1">
        <f t="shared" si="5"/>
        <v>411</v>
      </c>
      <c r="U20" s="5">
        <f t="shared" si="7"/>
        <v>0.8928571428571429</v>
      </c>
      <c r="V20" s="22">
        <f t="shared" si="8"/>
        <v>2.8282828282828285E-2</v>
      </c>
      <c r="W20" s="22">
        <f t="shared" si="9"/>
        <v>2.5252525252525252E-2</v>
      </c>
      <c r="X20" s="22" cm="1">
        <f t="array" ref="X20">IF(ROW(N20)-$X$1-2&gt;0,(O20+Q20)/INDEX($M$3:$M$78,ROW(N20)-$X$1-2),0)</f>
        <v>1.2325581395348837</v>
      </c>
    </row>
    <row r="21" spans="1:24" x14ac:dyDescent="0.3">
      <c r="A21" s="7" t="s">
        <v>74</v>
      </c>
      <c r="B21" s="8">
        <v>43881</v>
      </c>
      <c r="I21" s="8"/>
      <c r="J21" s="8">
        <f t="shared" si="10"/>
        <v>43899</v>
      </c>
      <c r="K21" s="1">
        <f t="shared" si="0"/>
        <v>1564</v>
      </c>
      <c r="L21" s="1">
        <f t="shared" si="3"/>
        <v>0</v>
      </c>
      <c r="M21" s="1">
        <f t="shared" si="4"/>
        <v>1564</v>
      </c>
      <c r="N21" s="1">
        <f t="shared" si="11"/>
        <v>574</v>
      </c>
      <c r="O21" s="1">
        <f t="shared" si="1"/>
        <v>35</v>
      </c>
      <c r="P21" s="1">
        <f t="shared" si="5"/>
        <v>7</v>
      </c>
      <c r="Q21" s="1">
        <f t="shared" si="2"/>
        <v>140</v>
      </c>
      <c r="R21" s="1">
        <f t="shared" si="5"/>
        <v>115</v>
      </c>
      <c r="S21" s="1">
        <f t="shared" si="6"/>
        <v>1389</v>
      </c>
      <c r="T21" s="1">
        <f t="shared" si="5"/>
        <v>452</v>
      </c>
      <c r="U21" s="5">
        <f t="shared" si="7"/>
        <v>4</v>
      </c>
      <c r="V21" s="22">
        <f t="shared" si="8"/>
        <v>2.2378516624040921E-2</v>
      </c>
      <c r="W21" s="22">
        <f t="shared" si="9"/>
        <v>8.9514066496163683E-2</v>
      </c>
      <c r="X21" s="22" cm="1">
        <f t="array" ref="X21">IF(ROW(N21)-$X$1-2&gt;0,(O21+Q21)/INDEX($M$3:$M$78,ROW(N21)-$X$1-2),0)</f>
        <v>2.6923076923076925</v>
      </c>
    </row>
    <row r="22" spans="1:24" x14ac:dyDescent="0.3">
      <c r="A22" s="7" t="s">
        <v>57</v>
      </c>
      <c r="B22" s="8">
        <v>43882</v>
      </c>
      <c r="I22" s="8"/>
      <c r="J22" s="8">
        <f t="shared" si="10"/>
        <v>43900</v>
      </c>
      <c r="K22" s="1">
        <f t="shared" si="0"/>
        <v>2084</v>
      </c>
      <c r="L22" s="1">
        <f t="shared" si="3"/>
        <v>0</v>
      </c>
      <c r="M22" s="1">
        <f t="shared" si="4"/>
        <v>2084</v>
      </c>
      <c r="N22" s="1">
        <f t="shared" si="11"/>
        <v>520</v>
      </c>
      <c r="O22" s="1">
        <f t="shared" si="1"/>
        <v>48</v>
      </c>
      <c r="P22" s="1">
        <f t="shared" si="5"/>
        <v>13</v>
      </c>
      <c r="Q22" s="1">
        <f t="shared" si="2"/>
        <v>188</v>
      </c>
      <c r="R22" s="1">
        <f t="shared" si="5"/>
        <v>48</v>
      </c>
      <c r="S22" s="1">
        <f t="shared" si="6"/>
        <v>1848</v>
      </c>
      <c r="T22" s="1">
        <f t="shared" si="5"/>
        <v>459</v>
      </c>
      <c r="U22" s="5">
        <f t="shared" si="7"/>
        <v>3.9166666666666665</v>
      </c>
      <c r="V22" s="22">
        <f t="shared" si="8"/>
        <v>2.3032629558541268E-2</v>
      </c>
      <c r="W22" s="22">
        <f t="shared" si="9"/>
        <v>9.0211132437619967E-2</v>
      </c>
      <c r="X22" s="22" cm="1">
        <f t="array" ref="X22">IF(ROW(N22)-$X$1-2&gt;0,(O22+Q22)/INDEX($M$3:$M$78,ROW(N22)-$X$1-2),0)</f>
        <v>2.0884955752212391</v>
      </c>
    </row>
    <row r="23" spans="1:24" x14ac:dyDescent="0.3">
      <c r="A23" s="7" t="s">
        <v>58</v>
      </c>
      <c r="B23" s="8">
        <v>43882</v>
      </c>
      <c r="I23" s="8"/>
      <c r="J23" s="8">
        <f t="shared" si="10"/>
        <v>43901</v>
      </c>
      <c r="K23" s="1">
        <f t="shared" si="0"/>
        <v>2871</v>
      </c>
      <c r="L23" s="1">
        <f t="shared" si="3"/>
        <v>0</v>
      </c>
      <c r="M23" s="1">
        <f t="shared" si="4"/>
        <v>2871</v>
      </c>
      <c r="N23" s="1">
        <f t="shared" si="11"/>
        <v>787</v>
      </c>
      <c r="O23" s="1">
        <f t="shared" si="1"/>
        <v>86</v>
      </c>
      <c r="P23" s="1">
        <f t="shared" si="5"/>
        <v>38</v>
      </c>
      <c r="Q23" s="1">
        <f t="shared" si="2"/>
        <v>201</v>
      </c>
      <c r="R23" s="1">
        <f t="shared" si="5"/>
        <v>13</v>
      </c>
      <c r="S23" s="1">
        <f t="shared" si="6"/>
        <v>2584</v>
      </c>
      <c r="T23" s="1">
        <f t="shared" si="5"/>
        <v>736</v>
      </c>
      <c r="U23" s="5">
        <f t="shared" si="7"/>
        <v>2.3372093023255816</v>
      </c>
      <c r="V23" s="22">
        <f t="shared" si="8"/>
        <v>2.9954719609892023E-2</v>
      </c>
      <c r="W23" s="22">
        <f t="shared" si="9"/>
        <v>7.0010449320794144E-2</v>
      </c>
      <c r="X23" s="22" cm="1">
        <f t="array" ref="X23">IF(ROW(N23)-$X$1-2&gt;0,(O23+Q23)/INDEX($M$3:$M$78,ROW(N23)-$X$1-2),0)</f>
        <v>1.9391891891891893</v>
      </c>
    </row>
    <row r="24" spans="1:24" x14ac:dyDescent="0.3">
      <c r="A24" s="7" t="s">
        <v>59</v>
      </c>
      <c r="B24" s="8">
        <v>43882</v>
      </c>
      <c r="I24" s="8"/>
      <c r="J24" s="8">
        <f t="shared" si="10"/>
        <v>43902</v>
      </c>
      <c r="K24" s="1">
        <f t="shared" si="0"/>
        <v>4163</v>
      </c>
      <c r="L24" s="1">
        <f t="shared" si="3"/>
        <v>0</v>
      </c>
      <c r="M24" s="1">
        <f t="shared" si="4"/>
        <v>4163</v>
      </c>
      <c r="N24" s="1">
        <f t="shared" si="11"/>
        <v>1292</v>
      </c>
      <c r="O24" s="1">
        <f t="shared" si="1"/>
        <v>123</v>
      </c>
      <c r="P24" s="1">
        <f t="shared" si="5"/>
        <v>37</v>
      </c>
      <c r="Q24" s="1">
        <f t="shared" si="2"/>
        <v>200</v>
      </c>
      <c r="R24" s="1">
        <f t="shared" si="5"/>
        <v>-1</v>
      </c>
      <c r="S24" s="1">
        <f t="shared" si="6"/>
        <v>3840</v>
      </c>
      <c r="T24" s="1">
        <f t="shared" si="5"/>
        <v>1256</v>
      </c>
      <c r="U24" s="5">
        <f t="shared" si="7"/>
        <v>1.6260162601626016</v>
      </c>
      <c r="V24" s="22">
        <f t="shared" si="8"/>
        <v>2.954600048042277E-2</v>
      </c>
      <c r="W24" s="22">
        <f t="shared" si="9"/>
        <v>4.8042277203939464E-2</v>
      </c>
      <c r="X24" s="22" cm="1">
        <f t="array" ref="X24">IF(ROW(N24)-$X$1-2&gt;0,(O24+Q24)/INDEX($M$3:$M$78,ROW(N24)-$X$1-2),0)</f>
        <v>1.6649484536082475</v>
      </c>
    </row>
    <row r="25" spans="1:24" x14ac:dyDescent="0.3">
      <c r="A25" s="7" t="s">
        <v>60</v>
      </c>
      <c r="B25" s="8">
        <v>43882</v>
      </c>
      <c r="C25" s="7">
        <v>1</v>
      </c>
      <c r="I25" s="8"/>
      <c r="J25" s="8">
        <f t="shared" si="10"/>
        <v>43903</v>
      </c>
      <c r="K25" s="1">
        <f t="shared" si="0"/>
        <v>5893</v>
      </c>
      <c r="L25" s="1">
        <f t="shared" si="3"/>
        <v>0</v>
      </c>
      <c r="M25" s="1">
        <f t="shared" si="4"/>
        <v>5893</v>
      </c>
      <c r="N25" s="1">
        <f t="shared" si="11"/>
        <v>1730</v>
      </c>
      <c r="O25" s="1">
        <f t="shared" si="1"/>
        <v>141</v>
      </c>
      <c r="P25" s="1">
        <f t="shared" si="5"/>
        <v>18</v>
      </c>
      <c r="Q25" s="1">
        <f t="shared" si="2"/>
        <v>544</v>
      </c>
      <c r="R25" s="1">
        <f t="shared" si="5"/>
        <v>344</v>
      </c>
      <c r="S25" s="1">
        <f t="shared" si="6"/>
        <v>5208</v>
      </c>
      <c r="T25" s="1">
        <f t="shared" si="5"/>
        <v>1368</v>
      </c>
      <c r="U25" s="5">
        <f t="shared" si="7"/>
        <v>3.8581560283687941</v>
      </c>
      <c r="V25" s="22">
        <f t="shared" si="8"/>
        <v>2.392669268623791E-2</v>
      </c>
      <c r="W25" s="22">
        <f t="shared" si="9"/>
        <v>9.2312913626336326E-2</v>
      </c>
      <c r="X25" s="22" cm="1">
        <f t="array" ref="X25">IF(ROW(N25)-$X$1-2&gt;0,(O25+Q25)/INDEX($M$3:$M$78,ROW(N25)-$X$1-2),0)</f>
        <v>2.8781512605042017</v>
      </c>
    </row>
    <row r="26" spans="1:24" x14ac:dyDescent="0.3">
      <c r="A26" s="7" t="s">
        <v>61</v>
      </c>
      <c r="B26" s="8">
        <v>43882</v>
      </c>
      <c r="C26" s="7">
        <v>1</v>
      </c>
      <c r="I26" s="8"/>
      <c r="J26" s="8">
        <f t="shared" si="10"/>
        <v>43904</v>
      </c>
      <c r="K26" s="1">
        <f t="shared" si="0"/>
        <v>7725</v>
      </c>
      <c r="L26" s="1">
        <f t="shared" si="3"/>
        <v>0</v>
      </c>
      <c r="M26" s="1">
        <f t="shared" si="4"/>
        <v>7725</v>
      </c>
      <c r="N26" s="1">
        <f t="shared" si="11"/>
        <v>1832</v>
      </c>
      <c r="O26" s="1">
        <f t="shared" si="1"/>
        <v>292</v>
      </c>
      <c r="P26" s="1">
        <f t="shared" si="5"/>
        <v>151</v>
      </c>
      <c r="Q26" s="1">
        <f t="shared" si="2"/>
        <v>556</v>
      </c>
      <c r="R26" s="1">
        <f t="shared" si="5"/>
        <v>12</v>
      </c>
      <c r="S26" s="1">
        <f t="shared" si="6"/>
        <v>6877</v>
      </c>
      <c r="T26" s="1">
        <f t="shared" si="5"/>
        <v>1669</v>
      </c>
      <c r="U26" s="5">
        <f t="shared" si="7"/>
        <v>1.904109589041096</v>
      </c>
      <c r="V26" s="22">
        <f t="shared" si="8"/>
        <v>3.7799352750809062E-2</v>
      </c>
      <c r="W26" s="22">
        <f t="shared" si="9"/>
        <v>7.1974110032362454E-2</v>
      </c>
      <c r="X26" s="22" cm="1">
        <f t="array" ref="X26">IF(ROW(N26)-$X$1-2&gt;0,(O26+Q26)/INDEX($M$3:$M$78,ROW(N26)-$X$1-2),0)</f>
        <v>2.3296703296703298</v>
      </c>
    </row>
    <row r="27" spans="1:24" x14ac:dyDescent="0.3">
      <c r="A27" s="7" t="s">
        <v>62</v>
      </c>
      <c r="B27" s="8">
        <v>43882</v>
      </c>
      <c r="I27" s="8"/>
      <c r="J27" s="8">
        <f t="shared" si="10"/>
        <v>43905</v>
      </c>
      <c r="K27" s="1">
        <f t="shared" si="0"/>
        <v>9263</v>
      </c>
      <c r="L27" s="1">
        <f t="shared" si="3"/>
        <v>0</v>
      </c>
      <c r="M27" s="1">
        <f t="shared" si="4"/>
        <v>9263</v>
      </c>
      <c r="N27" s="1">
        <f t="shared" si="11"/>
        <v>1538</v>
      </c>
      <c r="O27" s="1">
        <f t="shared" si="1"/>
        <v>314</v>
      </c>
      <c r="P27" s="1">
        <f t="shared" si="5"/>
        <v>22</v>
      </c>
      <c r="Q27" s="1">
        <f t="shared" si="2"/>
        <v>575</v>
      </c>
      <c r="R27" s="1">
        <f t="shared" si="5"/>
        <v>19</v>
      </c>
      <c r="S27" s="1">
        <f t="shared" si="6"/>
        <v>8374</v>
      </c>
      <c r="T27" s="1">
        <f t="shared" si="5"/>
        <v>1497</v>
      </c>
      <c r="U27" s="5">
        <f t="shared" si="7"/>
        <v>1.8312101910828025</v>
      </c>
      <c r="V27" s="22">
        <f t="shared" si="8"/>
        <v>3.3898305084745763E-2</v>
      </c>
      <c r="W27" s="22">
        <f t="shared" si="9"/>
        <v>6.2074921731620422E-2</v>
      </c>
      <c r="X27" s="22" cm="1">
        <f t="array" ref="X27">IF(ROW(N27)-$X$1-2&gt;0,(O27+Q27)/INDEX($M$3:$M$78,ROW(N27)-$X$1-2),0)</f>
        <v>2.3031088082901556</v>
      </c>
    </row>
    <row r="28" spans="1:24" x14ac:dyDescent="0.3">
      <c r="A28" s="7" t="s">
        <v>63</v>
      </c>
      <c r="B28" s="8">
        <v>43882</v>
      </c>
      <c r="I28" s="8"/>
      <c r="J28" s="8">
        <f t="shared" si="10"/>
        <v>43906</v>
      </c>
      <c r="K28" s="1">
        <f t="shared" si="0"/>
        <v>11198</v>
      </c>
      <c r="L28" s="1">
        <f t="shared" si="3"/>
        <v>0</v>
      </c>
      <c r="M28" s="1">
        <f t="shared" si="4"/>
        <v>11198</v>
      </c>
      <c r="N28" s="1">
        <f t="shared" si="11"/>
        <v>1935</v>
      </c>
      <c r="O28" s="1">
        <f t="shared" si="1"/>
        <v>496</v>
      </c>
      <c r="P28" s="1">
        <f t="shared" si="5"/>
        <v>182</v>
      </c>
      <c r="Q28" s="1">
        <f t="shared" si="2"/>
        <v>1086</v>
      </c>
      <c r="R28" s="1">
        <f t="shared" si="5"/>
        <v>511</v>
      </c>
      <c r="S28" s="1">
        <f t="shared" si="6"/>
        <v>9616</v>
      </c>
      <c r="T28" s="1">
        <f t="shared" si="5"/>
        <v>1242</v>
      </c>
      <c r="U28" s="5">
        <f t="shared" si="7"/>
        <v>2.189516129032258</v>
      </c>
      <c r="V28" s="22">
        <f t="shared" si="8"/>
        <v>4.4293623861403821E-2</v>
      </c>
      <c r="W28" s="22">
        <f t="shared" si="9"/>
        <v>9.698160385783175E-2</v>
      </c>
      <c r="X28" s="22" cm="1">
        <f t="array" ref="X28">IF(ROW(N28)-$X$1-2&gt;0,(O28+Q28)/INDEX($M$3:$M$78,ROW(N28)-$X$1-2),0)</f>
        <v>3.0076045627376424</v>
      </c>
    </row>
    <row r="29" spans="1:24" x14ac:dyDescent="0.3">
      <c r="A29" s="7" t="s">
        <v>64</v>
      </c>
      <c r="B29" s="8">
        <v>43882</v>
      </c>
      <c r="C29" s="7">
        <v>0</v>
      </c>
      <c r="I29" s="8"/>
      <c r="J29" s="8">
        <f t="shared" si="10"/>
        <v>43907</v>
      </c>
      <c r="K29" s="1">
        <f t="shared" si="0"/>
        <v>13716</v>
      </c>
      <c r="L29" s="1">
        <f t="shared" si="3"/>
        <v>0</v>
      </c>
      <c r="M29" s="1">
        <f t="shared" si="4"/>
        <v>13716</v>
      </c>
      <c r="N29" s="1">
        <f t="shared" si="11"/>
        <v>2518</v>
      </c>
      <c r="O29" s="1">
        <f t="shared" si="1"/>
        <v>590</v>
      </c>
      <c r="P29" s="1">
        <f t="shared" si="5"/>
        <v>94</v>
      </c>
      <c r="Q29" s="1">
        <f t="shared" si="2"/>
        <v>1160</v>
      </c>
      <c r="R29" s="1">
        <f t="shared" si="5"/>
        <v>74</v>
      </c>
      <c r="S29" s="1">
        <f t="shared" si="6"/>
        <v>11966</v>
      </c>
      <c r="T29" s="1">
        <f t="shared" si="5"/>
        <v>2350</v>
      </c>
      <c r="U29" s="5">
        <f t="shared" si="7"/>
        <v>1.9661016949152543</v>
      </c>
      <c r="V29" s="22">
        <f t="shared" si="8"/>
        <v>4.3015456401283174E-2</v>
      </c>
      <c r="W29" s="22">
        <f t="shared" si="9"/>
        <v>8.4572761738116065E-2</v>
      </c>
      <c r="X29" s="22" cm="1">
        <f t="array" ref="X29">IF(ROW(N29)-$X$1-2&gt;0,(O29+Q29)/INDEX($M$3:$M$78,ROW(N29)-$X$1-2),0)</f>
        <v>1.7676767676767677</v>
      </c>
    </row>
    <row r="30" spans="1:24" x14ac:dyDescent="0.3">
      <c r="A30" s="7" t="s">
        <v>65</v>
      </c>
      <c r="B30" s="8">
        <v>43882</v>
      </c>
      <c r="C30" s="7">
        <v>0</v>
      </c>
      <c r="I30" s="8"/>
      <c r="J30" s="8">
        <f t="shared" si="10"/>
        <v>43908</v>
      </c>
      <c r="K30" s="1">
        <f t="shared" si="0"/>
        <v>17147</v>
      </c>
      <c r="L30" s="1">
        <f t="shared" si="3"/>
        <v>0</v>
      </c>
      <c r="M30" s="1">
        <f t="shared" si="4"/>
        <v>17147</v>
      </c>
      <c r="N30" s="1">
        <f t="shared" si="11"/>
        <v>3431</v>
      </c>
      <c r="O30" s="1">
        <f t="shared" si="1"/>
        <v>765</v>
      </c>
      <c r="P30" s="1">
        <f t="shared" si="5"/>
        <v>175</v>
      </c>
      <c r="Q30" s="1">
        <f t="shared" si="2"/>
        <v>1210</v>
      </c>
      <c r="R30" s="1">
        <f t="shared" si="5"/>
        <v>50</v>
      </c>
      <c r="S30" s="1">
        <f t="shared" si="6"/>
        <v>15172</v>
      </c>
      <c r="T30" s="1">
        <f t="shared" si="5"/>
        <v>3206</v>
      </c>
      <c r="U30" s="5">
        <f t="shared" si="7"/>
        <v>1.5816993464052287</v>
      </c>
      <c r="V30" s="22">
        <f t="shared" si="8"/>
        <v>4.461421823059427E-2</v>
      </c>
      <c r="W30" s="22">
        <f t="shared" si="9"/>
        <v>7.0566279815711203E-2</v>
      </c>
      <c r="X30" s="22" cm="1">
        <f t="array" ref="X30">IF(ROW(N30)-$X$1-2&gt;0,(O30+Q30)/INDEX($M$3:$M$78,ROW(N30)-$X$1-2),0)</f>
        <v>1.2627877237851663</v>
      </c>
    </row>
    <row r="31" spans="1:24" x14ac:dyDescent="0.3">
      <c r="A31" s="7" t="s">
        <v>66</v>
      </c>
      <c r="B31" s="8">
        <v>43882</v>
      </c>
      <c r="I31" s="8"/>
      <c r="J31" s="8">
        <f t="shared" si="10"/>
        <v>43909</v>
      </c>
      <c r="K31" s="1">
        <f t="shared" si="0"/>
        <v>19980</v>
      </c>
      <c r="L31" s="1">
        <f t="shared" si="3"/>
        <v>0</v>
      </c>
      <c r="M31" s="1">
        <f t="shared" si="4"/>
        <v>19980</v>
      </c>
      <c r="N31" s="1">
        <f t="shared" si="11"/>
        <v>2833</v>
      </c>
      <c r="O31" s="1">
        <f t="shared" si="1"/>
        <v>993</v>
      </c>
      <c r="P31" s="1">
        <f t="shared" si="5"/>
        <v>228</v>
      </c>
      <c r="Q31" s="1">
        <f t="shared" si="2"/>
        <v>1542</v>
      </c>
      <c r="R31" s="1">
        <f t="shared" si="5"/>
        <v>332</v>
      </c>
      <c r="S31" s="1">
        <f t="shared" si="6"/>
        <v>17445</v>
      </c>
      <c r="T31" s="1">
        <f t="shared" si="5"/>
        <v>2273</v>
      </c>
      <c r="U31" s="5">
        <f t="shared" si="7"/>
        <v>1.552870090634441</v>
      </c>
      <c r="V31" s="22">
        <f t="shared" si="8"/>
        <v>4.9699699699699701E-2</v>
      </c>
      <c r="W31" s="22">
        <f t="shared" si="9"/>
        <v>7.7177177177177175E-2</v>
      </c>
      <c r="X31" s="22" cm="1">
        <f t="array" ref="X31">IF(ROW(N31)-$X$1-2&gt;0,(O31+Q31)/INDEX($M$3:$M$78,ROW(N31)-$X$1-2),0)</f>
        <v>1.2164107485604607</v>
      </c>
    </row>
    <row r="32" spans="1:24" x14ac:dyDescent="0.3">
      <c r="A32" s="7" t="s">
        <v>67</v>
      </c>
      <c r="B32" s="8">
        <v>43882</v>
      </c>
      <c r="F32" s="7">
        <v>30</v>
      </c>
      <c r="G32" s="7">
        <v>1</v>
      </c>
      <c r="I32" s="8"/>
      <c r="J32" s="8">
        <f t="shared" si="10"/>
        <v>43910</v>
      </c>
      <c r="K32" s="1">
        <f t="shared" si="0"/>
        <v>24926</v>
      </c>
      <c r="L32" s="1">
        <f t="shared" si="3"/>
        <v>0</v>
      </c>
      <c r="M32" s="1">
        <f t="shared" si="4"/>
        <v>24926</v>
      </c>
      <c r="N32" s="1">
        <f t="shared" si="11"/>
        <v>4946</v>
      </c>
      <c r="O32" s="1">
        <f t="shared" si="1"/>
        <v>1326</v>
      </c>
      <c r="P32" s="1">
        <f t="shared" si="5"/>
        <v>333</v>
      </c>
      <c r="Q32" s="1">
        <f t="shared" si="2"/>
        <v>2131</v>
      </c>
      <c r="R32" s="1">
        <f t="shared" si="5"/>
        <v>589</v>
      </c>
      <c r="S32" s="1">
        <f t="shared" si="6"/>
        <v>21469</v>
      </c>
      <c r="T32" s="1">
        <f t="shared" si="5"/>
        <v>4024</v>
      </c>
      <c r="U32" s="5">
        <f t="shared" si="7"/>
        <v>1.6070889894419307</v>
      </c>
      <c r="V32" s="22">
        <f t="shared" si="8"/>
        <v>5.3197464494904916E-2</v>
      </c>
      <c r="W32" s="22">
        <f t="shared" si="9"/>
        <v>8.5493059455989728E-2</v>
      </c>
      <c r="X32" s="22" cm="1">
        <f t="array" ref="X32">IF(ROW(N32)-$X$1-2&gt;0,(O32+Q32)/INDEX($M$3:$M$78,ROW(N32)-$X$1-2),0)</f>
        <v>1.2041100661790316</v>
      </c>
    </row>
    <row r="33" spans="1:24" x14ac:dyDescent="0.3">
      <c r="A33" s="7" t="s">
        <v>68</v>
      </c>
      <c r="B33" s="8">
        <v>43882</v>
      </c>
      <c r="I33" s="8"/>
      <c r="J33" s="8">
        <f t="shared" si="10"/>
        <v>43911</v>
      </c>
      <c r="K33" s="1">
        <f t="shared" si="0"/>
        <v>28914</v>
      </c>
      <c r="L33" s="1">
        <f t="shared" si="3"/>
        <v>0</v>
      </c>
      <c r="M33" s="1">
        <f t="shared" si="4"/>
        <v>28914</v>
      </c>
      <c r="N33" s="1">
        <f t="shared" si="11"/>
        <v>3988</v>
      </c>
      <c r="O33" s="1">
        <f t="shared" si="1"/>
        <v>1672</v>
      </c>
      <c r="P33" s="1">
        <f t="shared" si="5"/>
        <v>346</v>
      </c>
      <c r="Q33" s="1">
        <f t="shared" si="2"/>
        <v>2672</v>
      </c>
      <c r="R33" s="1">
        <f t="shared" si="5"/>
        <v>541</v>
      </c>
      <c r="S33" s="1">
        <f t="shared" si="6"/>
        <v>24570</v>
      </c>
      <c r="T33" s="1">
        <f t="shared" si="5"/>
        <v>3101</v>
      </c>
      <c r="U33" s="5">
        <f t="shared" si="7"/>
        <v>1.5980861244019138</v>
      </c>
      <c r="V33" s="22">
        <f t="shared" si="8"/>
        <v>5.7826658366189387E-2</v>
      </c>
      <c r="W33" s="22">
        <f t="shared" si="9"/>
        <v>9.2411980355537104E-2</v>
      </c>
      <c r="X33" s="22" cm="1">
        <f t="array" ref="X33">IF(ROW(N33)-$X$1-2&gt;0,(O33+Q33)/INDEX($M$3:$M$78,ROW(N33)-$X$1-2),0)</f>
        <v>1.0434782608695652</v>
      </c>
    </row>
    <row r="34" spans="1:24" x14ac:dyDescent="0.3">
      <c r="A34" s="7" t="s">
        <v>69</v>
      </c>
      <c r="B34" s="8">
        <v>43882</v>
      </c>
      <c r="I34" s="8"/>
      <c r="J34" s="8">
        <f t="shared" si="10"/>
        <v>43912</v>
      </c>
      <c r="K34" s="1">
        <f t="shared" si="0"/>
        <v>32911</v>
      </c>
      <c r="L34" s="1">
        <f t="shared" si="3"/>
        <v>0</v>
      </c>
      <c r="M34" s="1">
        <f t="shared" si="4"/>
        <v>32911</v>
      </c>
      <c r="N34" s="1">
        <f t="shared" si="11"/>
        <v>3997</v>
      </c>
      <c r="O34" s="1">
        <f t="shared" si="1"/>
        <v>2136</v>
      </c>
      <c r="P34" s="1">
        <f t="shared" si="5"/>
        <v>464</v>
      </c>
      <c r="Q34" s="1">
        <f t="shared" si="2"/>
        <v>3140</v>
      </c>
      <c r="R34" s="1">
        <f t="shared" si="5"/>
        <v>468</v>
      </c>
      <c r="S34" s="1">
        <f t="shared" si="6"/>
        <v>27635</v>
      </c>
      <c r="T34" s="1">
        <f t="shared" si="5"/>
        <v>3065</v>
      </c>
      <c r="U34" s="5">
        <f t="shared" si="7"/>
        <v>1.4700374531835205</v>
      </c>
      <c r="V34" s="22">
        <f t="shared" si="8"/>
        <v>6.4902312296800463E-2</v>
      </c>
      <c r="W34" s="22">
        <f t="shared" si="9"/>
        <v>9.5408829874510048E-2</v>
      </c>
      <c r="X34" s="22" cm="1">
        <f t="array" ref="X34">IF(ROW(N34)-$X$1-2&gt;0,(O34+Q34)/INDEX($M$3:$M$78,ROW(N34)-$X$1-2),0)</f>
        <v>0.89529950789071777</v>
      </c>
    </row>
    <row r="35" spans="1:24" x14ac:dyDescent="0.3">
      <c r="A35" s="7" t="s">
        <v>70</v>
      </c>
      <c r="B35" s="8">
        <v>43882</v>
      </c>
      <c r="I35" s="8"/>
      <c r="J35" s="8">
        <f t="shared" si="10"/>
        <v>43913</v>
      </c>
      <c r="K35" s="1">
        <f t="shared" ref="K35:K67" si="12">SUMIF($B$3:$B$1500,$J35,$C$3:$C$1500)</f>
        <v>39673</v>
      </c>
      <c r="L35" s="1">
        <f t="shared" si="3"/>
        <v>0</v>
      </c>
      <c r="M35" s="1">
        <f t="shared" si="4"/>
        <v>39673</v>
      </c>
      <c r="N35" s="1">
        <f t="shared" si="11"/>
        <v>6762</v>
      </c>
      <c r="O35" s="1">
        <f t="shared" ref="O35:O67" si="13">SUMIF($B$3:$B$1500,$J35,$H$3:$H$1500)</f>
        <v>2707</v>
      </c>
      <c r="P35" s="1">
        <f t="shared" si="5"/>
        <v>571</v>
      </c>
      <c r="Q35" s="1">
        <f t="shared" ref="Q35:Q67" si="14">SUMIF($B$3:$B$1500,$J35,$I$3:$I$1500)</f>
        <v>3697</v>
      </c>
      <c r="R35" s="1">
        <f t="shared" si="5"/>
        <v>557</v>
      </c>
      <c r="S35" s="1">
        <f t="shared" si="6"/>
        <v>33269</v>
      </c>
      <c r="T35" s="1">
        <f t="shared" si="5"/>
        <v>5634</v>
      </c>
      <c r="U35" s="5">
        <f t="shared" si="7"/>
        <v>1.365718507572959</v>
      </c>
      <c r="V35" s="22">
        <f t="shared" si="8"/>
        <v>6.8232803165881081E-2</v>
      </c>
      <c r="W35" s="22">
        <f t="shared" si="9"/>
        <v>9.3186802107226574E-2</v>
      </c>
      <c r="X35" s="22" cm="1">
        <f t="array" ref="X35">IF(ROW(N35)-$X$1-2&gt;0,(O35+Q35)/INDEX($M$3:$M$78,ROW(N35)-$X$1-2),0)</f>
        <v>0.8289967637540453</v>
      </c>
    </row>
    <row r="36" spans="1:24" x14ac:dyDescent="0.3">
      <c r="A36" s="7" t="s">
        <v>128</v>
      </c>
      <c r="B36" s="8">
        <v>43882</v>
      </c>
      <c r="I36" s="8"/>
      <c r="J36" s="8">
        <f t="shared" si="10"/>
        <v>43914</v>
      </c>
      <c r="K36" s="1">
        <f t="shared" si="12"/>
        <v>47610</v>
      </c>
      <c r="L36" s="1">
        <f t="shared" si="3"/>
        <v>0</v>
      </c>
      <c r="M36" s="1">
        <f t="shared" si="4"/>
        <v>47610</v>
      </c>
      <c r="N36" s="1">
        <f t="shared" si="11"/>
        <v>7937</v>
      </c>
      <c r="O36" s="1">
        <f t="shared" si="13"/>
        <v>3303</v>
      </c>
      <c r="P36" s="1">
        <f t="shared" si="5"/>
        <v>596</v>
      </c>
      <c r="Q36" s="1">
        <f t="shared" si="14"/>
        <v>5054</v>
      </c>
      <c r="R36" s="1">
        <f t="shared" si="5"/>
        <v>1357</v>
      </c>
      <c r="S36" s="1">
        <f t="shared" si="6"/>
        <v>39253</v>
      </c>
      <c r="T36" s="1">
        <f t="shared" si="5"/>
        <v>5984</v>
      </c>
      <c r="U36" s="5">
        <f t="shared" si="7"/>
        <v>1.5301241295791705</v>
      </c>
      <c r="V36" s="22">
        <f t="shared" si="8"/>
        <v>6.9376181474480145E-2</v>
      </c>
      <c r="W36" s="22">
        <f t="shared" si="9"/>
        <v>0.10615416929216551</v>
      </c>
      <c r="X36" s="22" cm="1">
        <f t="array" ref="X36">IF(ROW(N36)-$X$1-2&gt;0,(O36+Q36)/INDEX($M$3:$M$78,ROW(N36)-$X$1-2),0)</f>
        <v>0.90219151462809022</v>
      </c>
    </row>
    <row r="37" spans="1:24" x14ac:dyDescent="0.3">
      <c r="A37" s="7" t="s">
        <v>71</v>
      </c>
      <c r="B37" s="8">
        <v>43882</v>
      </c>
      <c r="I37" s="8"/>
      <c r="J37" s="8">
        <f t="shared" si="10"/>
        <v>43915</v>
      </c>
      <c r="K37" s="1">
        <f t="shared" si="12"/>
        <v>56188</v>
      </c>
      <c r="L37" s="1">
        <f t="shared" si="3"/>
        <v>0</v>
      </c>
      <c r="M37" s="1">
        <f t="shared" si="4"/>
        <v>56188</v>
      </c>
      <c r="N37" s="1">
        <f t="shared" si="11"/>
        <v>8578</v>
      </c>
      <c r="O37" s="1">
        <f t="shared" si="13"/>
        <v>3918</v>
      </c>
      <c r="P37" s="1">
        <f t="shared" si="5"/>
        <v>615</v>
      </c>
      <c r="Q37" s="1">
        <f t="shared" si="14"/>
        <v>6326</v>
      </c>
      <c r="R37" s="1">
        <f t="shared" si="5"/>
        <v>1272</v>
      </c>
      <c r="S37" s="1">
        <f t="shared" si="6"/>
        <v>45944</v>
      </c>
      <c r="T37" s="1">
        <f t="shared" si="5"/>
        <v>6691</v>
      </c>
      <c r="U37" s="5">
        <f t="shared" si="7"/>
        <v>1.6145992853496682</v>
      </c>
      <c r="V37" s="22">
        <f t="shared" si="8"/>
        <v>6.97301914999644E-2</v>
      </c>
      <c r="W37" s="22">
        <f t="shared" si="9"/>
        <v>0.11258631736313804</v>
      </c>
      <c r="X37" s="22" cm="1">
        <f t="array" ref="X37">IF(ROW(N37)-$X$1-2&gt;0,(O37+Q37)/INDEX($M$3:$M$78,ROW(N37)-$X$1-2),0)</f>
        <v>0.91480621539560636</v>
      </c>
    </row>
    <row r="38" spans="1:24" x14ac:dyDescent="0.3">
      <c r="A38" s="7" t="s">
        <v>72</v>
      </c>
      <c r="B38" s="8">
        <v>43882</v>
      </c>
      <c r="I38" s="8"/>
      <c r="J38" s="8">
        <f t="shared" si="10"/>
        <v>43916</v>
      </c>
      <c r="K38" s="1">
        <f t="shared" si="12"/>
        <v>64059</v>
      </c>
      <c r="L38" s="1">
        <f t="shared" si="3"/>
        <v>0</v>
      </c>
      <c r="M38" s="1">
        <f t="shared" si="4"/>
        <v>64059</v>
      </c>
      <c r="N38" s="1">
        <f t="shared" si="11"/>
        <v>7871</v>
      </c>
      <c r="O38" s="1">
        <f t="shared" si="13"/>
        <v>4663</v>
      </c>
      <c r="P38" s="1">
        <f t="shared" si="5"/>
        <v>745</v>
      </c>
      <c r="Q38" s="1">
        <f t="shared" si="14"/>
        <v>8491</v>
      </c>
      <c r="R38" s="1">
        <f t="shared" si="5"/>
        <v>2165</v>
      </c>
      <c r="S38" s="1">
        <f t="shared" si="6"/>
        <v>50905</v>
      </c>
      <c r="T38" s="1">
        <f t="shared" si="5"/>
        <v>4961</v>
      </c>
      <c r="U38" s="5">
        <f t="shared" si="7"/>
        <v>1.8209307312888698</v>
      </c>
      <c r="V38" s="22">
        <f t="shared" si="8"/>
        <v>7.279226962643813E-2</v>
      </c>
      <c r="W38" s="22">
        <f t="shared" si="9"/>
        <v>0.13254968076304657</v>
      </c>
      <c r="X38" s="22" cm="1">
        <f t="array" ref="X38">IF(ROW(N38)-$X$1-2&gt;0,(O38+Q38)/INDEX($M$3:$M$78,ROW(N38)-$X$1-2),0)</f>
        <v>0.95902595508894717</v>
      </c>
    </row>
    <row r="39" spans="1:24" x14ac:dyDescent="0.3">
      <c r="A39" s="7" t="s">
        <v>73</v>
      </c>
      <c r="B39" s="8">
        <v>43882</v>
      </c>
      <c r="I39" s="8"/>
      <c r="J39" s="8">
        <f t="shared" si="10"/>
        <v>43917</v>
      </c>
      <c r="K39" s="1">
        <f t="shared" si="12"/>
        <v>72248</v>
      </c>
      <c r="L39" s="1">
        <f t="shared" si="3"/>
        <v>0</v>
      </c>
      <c r="M39" s="1">
        <f t="shared" si="4"/>
        <v>72248</v>
      </c>
      <c r="N39" s="1">
        <f t="shared" si="11"/>
        <v>8189</v>
      </c>
      <c r="O39" s="1">
        <f t="shared" si="13"/>
        <v>5502</v>
      </c>
      <c r="P39" s="1">
        <f t="shared" si="5"/>
        <v>839</v>
      </c>
      <c r="Q39" s="1">
        <f t="shared" si="14"/>
        <v>10896</v>
      </c>
      <c r="R39" s="1">
        <f t="shared" si="5"/>
        <v>2405</v>
      </c>
      <c r="S39" s="1">
        <f t="shared" si="6"/>
        <v>55850</v>
      </c>
      <c r="T39" s="1">
        <f t="shared" si="5"/>
        <v>4945</v>
      </c>
      <c r="U39" s="5">
        <f t="shared" si="7"/>
        <v>1.9803707742639041</v>
      </c>
      <c r="V39" s="22">
        <f t="shared" si="8"/>
        <v>7.6154357214040527E-2</v>
      </c>
      <c r="W39" s="22">
        <f t="shared" si="9"/>
        <v>0.15081386335953936</v>
      </c>
      <c r="X39" s="22" cm="1">
        <f t="array" ref="X39">IF(ROW(N39)-$X$1-2&gt;0,(O39+Q39)/INDEX($M$3:$M$78,ROW(N39)-$X$1-2),0)</f>
        <v>0.95631888960167954</v>
      </c>
    </row>
    <row r="40" spans="1:24" x14ac:dyDescent="0.3">
      <c r="A40" s="7" t="s">
        <v>74</v>
      </c>
      <c r="B40" s="8">
        <v>43882</v>
      </c>
      <c r="I40" s="8"/>
      <c r="J40" s="8">
        <f t="shared" si="10"/>
        <v>43918</v>
      </c>
      <c r="K40" s="1">
        <f t="shared" si="12"/>
        <v>78796</v>
      </c>
      <c r="L40" s="1">
        <f t="shared" si="3"/>
        <v>0</v>
      </c>
      <c r="M40" s="1">
        <f t="shared" si="4"/>
        <v>78796</v>
      </c>
      <c r="N40" s="1">
        <f t="shared" si="11"/>
        <v>6548</v>
      </c>
      <c r="O40" s="1">
        <f t="shared" si="13"/>
        <v>6217</v>
      </c>
      <c r="P40" s="1">
        <f t="shared" si="5"/>
        <v>715</v>
      </c>
      <c r="Q40" s="1">
        <f t="shared" si="14"/>
        <v>13219</v>
      </c>
      <c r="R40" s="1">
        <f t="shared" si="5"/>
        <v>2323</v>
      </c>
      <c r="S40" s="1">
        <f t="shared" si="6"/>
        <v>59360</v>
      </c>
      <c r="T40" s="1">
        <f t="shared" si="5"/>
        <v>3510</v>
      </c>
      <c r="U40" s="5">
        <f t="shared" si="7"/>
        <v>2.1262666881132377</v>
      </c>
      <c r="V40" s="22">
        <f t="shared" si="8"/>
        <v>7.8899944159602012E-2</v>
      </c>
      <c r="W40" s="22">
        <f t="shared" si="9"/>
        <v>0.16776232296055638</v>
      </c>
      <c r="X40" s="22" cm="1">
        <f t="array" ref="X40">IF(ROW(N40)-$X$1-2&gt;0,(O40+Q40)/INDEX($M$3:$M$78,ROW(N40)-$X$1-2),0)</f>
        <v>0.97277277277277274</v>
      </c>
    </row>
    <row r="41" spans="1:24" x14ac:dyDescent="0.3">
      <c r="A41" s="7" t="s">
        <v>57</v>
      </c>
      <c r="B41" s="8">
        <v>43883</v>
      </c>
      <c r="I41" s="8"/>
      <c r="J41" s="8">
        <f t="shared" si="10"/>
        <v>43919</v>
      </c>
      <c r="K41" s="1">
        <f t="shared" si="12"/>
        <v>85142</v>
      </c>
      <c r="L41" s="1">
        <f t="shared" si="3"/>
        <v>0</v>
      </c>
      <c r="M41" s="1">
        <f t="shared" si="4"/>
        <v>85142</v>
      </c>
      <c r="N41" s="1">
        <f t="shared" si="11"/>
        <v>6346</v>
      </c>
      <c r="O41" s="1">
        <f t="shared" si="13"/>
        <v>6913</v>
      </c>
      <c r="P41" s="1">
        <f t="shared" si="5"/>
        <v>696</v>
      </c>
      <c r="Q41" s="1">
        <f t="shared" si="14"/>
        <v>14823</v>
      </c>
      <c r="R41" s="1">
        <f t="shared" si="5"/>
        <v>1604</v>
      </c>
      <c r="S41" s="1">
        <f t="shared" si="6"/>
        <v>63406</v>
      </c>
      <c r="T41" s="1">
        <f t="shared" si="5"/>
        <v>4046</v>
      </c>
      <c r="U41" s="5">
        <f t="shared" si="7"/>
        <v>2.1442210328366844</v>
      </c>
      <c r="V41" s="22">
        <f t="shared" si="8"/>
        <v>8.1193770407084628E-2</v>
      </c>
      <c r="W41" s="22">
        <f t="shared" si="9"/>
        <v>0.17409739024218365</v>
      </c>
      <c r="X41" s="22" cm="1">
        <f t="array" ref="X41">IF(ROW(N41)-$X$1-2&gt;0,(O41+Q41)/INDEX($M$3:$M$78,ROW(N41)-$X$1-2),0)</f>
        <v>0.87202118270079432</v>
      </c>
    </row>
    <row r="42" spans="1:24" x14ac:dyDescent="0.3">
      <c r="A42" s="7" t="s">
        <v>58</v>
      </c>
      <c r="B42" s="8">
        <v>43883</v>
      </c>
      <c r="I42" s="8"/>
      <c r="J42" s="8">
        <f t="shared" si="10"/>
        <v>43920</v>
      </c>
      <c r="K42" s="1">
        <f t="shared" si="12"/>
        <v>94164</v>
      </c>
      <c r="L42" s="1">
        <f t="shared" si="3"/>
        <v>0</v>
      </c>
      <c r="M42" s="1">
        <f t="shared" si="4"/>
        <v>94164</v>
      </c>
      <c r="N42" s="1">
        <f t="shared" si="11"/>
        <v>9022</v>
      </c>
      <c r="O42" s="1">
        <f t="shared" si="13"/>
        <v>7733</v>
      </c>
      <c r="P42" s="1">
        <f t="shared" si="5"/>
        <v>820</v>
      </c>
      <c r="Q42" s="1">
        <f t="shared" si="14"/>
        <v>16926</v>
      </c>
      <c r="R42" s="1">
        <f t="shared" si="5"/>
        <v>2103</v>
      </c>
      <c r="S42" s="1">
        <f t="shared" si="6"/>
        <v>69505</v>
      </c>
      <c r="T42" s="1">
        <f t="shared" si="5"/>
        <v>6099</v>
      </c>
      <c r="U42" s="5">
        <f t="shared" si="7"/>
        <v>2.1888012414328202</v>
      </c>
      <c r="V42" s="22">
        <f t="shared" si="8"/>
        <v>8.2122679580306696E-2</v>
      </c>
      <c r="W42" s="22">
        <f t="shared" si="9"/>
        <v>0.17975022301516502</v>
      </c>
      <c r="X42" s="22" cm="1">
        <f t="array" ref="X42">IF(ROW(N42)-$X$1-2&gt;0,(O42+Q42)/INDEX($M$3:$M$78,ROW(N42)-$X$1-2),0)</f>
        <v>0.85283945493532543</v>
      </c>
    </row>
    <row r="43" spans="1:24" x14ac:dyDescent="0.3">
      <c r="A43" s="7" t="s">
        <v>59</v>
      </c>
      <c r="B43" s="8">
        <v>43883</v>
      </c>
      <c r="I43" s="8"/>
      <c r="J43" s="8">
        <f t="shared" si="10"/>
        <v>43921</v>
      </c>
      <c r="K43" s="1">
        <f t="shared" si="12"/>
        <v>102136</v>
      </c>
      <c r="L43" s="1">
        <f t="shared" si="3"/>
        <v>0</v>
      </c>
      <c r="M43" s="1">
        <f t="shared" si="4"/>
        <v>102136</v>
      </c>
      <c r="N43" s="1">
        <f t="shared" si="11"/>
        <v>7972</v>
      </c>
      <c r="O43" s="1">
        <f t="shared" si="13"/>
        <v>8662</v>
      </c>
      <c r="P43" s="1">
        <f t="shared" si="5"/>
        <v>929</v>
      </c>
      <c r="Q43" s="1">
        <f t="shared" si="14"/>
        <v>20023</v>
      </c>
      <c r="R43" s="1">
        <f t="shared" si="5"/>
        <v>3097</v>
      </c>
      <c r="S43" s="1">
        <f t="shared" si="6"/>
        <v>73451</v>
      </c>
      <c r="T43" s="1">
        <f t="shared" si="5"/>
        <v>3946</v>
      </c>
      <c r="U43" s="5">
        <f t="shared" si="7"/>
        <v>2.3115908566151004</v>
      </c>
      <c r="V43" s="22">
        <f t="shared" si="8"/>
        <v>8.4808490639931067E-2</v>
      </c>
      <c r="W43" s="22">
        <f t="shared" si="9"/>
        <v>0.19604253152659198</v>
      </c>
      <c r="X43" s="22" cm="1">
        <f t="array" ref="X43">IF(ROW(N43)-$X$1-2&gt;0,(O43+Q43)/INDEX($M$3:$M$78,ROW(N43)-$X$1-2),0)</f>
        <v>0.87159308437908301</v>
      </c>
    </row>
    <row r="44" spans="1:24" x14ac:dyDescent="0.3">
      <c r="A44" s="7" t="s">
        <v>60</v>
      </c>
      <c r="B44" s="8">
        <v>43883</v>
      </c>
      <c r="C44" s="7">
        <v>1</v>
      </c>
      <c r="I44" s="8"/>
      <c r="J44" s="8">
        <f t="shared" si="10"/>
        <v>43922</v>
      </c>
      <c r="K44" s="1">
        <f t="shared" si="12"/>
        <v>110238</v>
      </c>
      <c r="L44" s="1">
        <f t="shared" si="3"/>
        <v>0</v>
      </c>
      <c r="M44" s="1">
        <f t="shared" si="4"/>
        <v>110238</v>
      </c>
      <c r="N44" s="1">
        <f t="shared" si="11"/>
        <v>8102</v>
      </c>
      <c r="O44" s="1">
        <f t="shared" si="13"/>
        <v>9539</v>
      </c>
      <c r="P44" s="1">
        <f t="shared" si="5"/>
        <v>877</v>
      </c>
      <c r="Q44" s="1">
        <f t="shared" si="14"/>
        <v>23509</v>
      </c>
      <c r="R44" s="1">
        <f t="shared" si="5"/>
        <v>3486</v>
      </c>
      <c r="S44" s="1">
        <f t="shared" si="6"/>
        <v>77190</v>
      </c>
      <c r="T44" s="1">
        <f t="shared" si="5"/>
        <v>3739</v>
      </c>
      <c r="U44" s="5">
        <f t="shared" si="7"/>
        <v>2.4645141000104833</v>
      </c>
      <c r="V44" s="22">
        <f t="shared" si="8"/>
        <v>8.6530960285926814E-2</v>
      </c>
      <c r="W44" s="22">
        <f t="shared" si="9"/>
        <v>0.2132567717121138</v>
      </c>
      <c r="X44" s="22" cm="1">
        <f t="array" ref="X44">IF(ROW(N44)-$X$1-2&gt;0,(O44+Q44)/INDEX($M$3:$M$78,ROW(N44)-$X$1-2),0)</f>
        <v>0.83300985556927887</v>
      </c>
    </row>
    <row r="45" spans="1:24" x14ac:dyDescent="0.3">
      <c r="A45" s="7" t="s">
        <v>61</v>
      </c>
      <c r="B45" s="8">
        <v>43883</v>
      </c>
      <c r="C45" s="7">
        <v>1</v>
      </c>
      <c r="I45" s="8"/>
      <c r="J45" s="8">
        <f t="shared" si="10"/>
        <v>43923</v>
      </c>
      <c r="K45" s="1">
        <f t="shared" si="12"/>
        <v>117710</v>
      </c>
      <c r="L45" s="1">
        <f t="shared" si="3"/>
        <v>0</v>
      </c>
      <c r="M45" s="1">
        <f t="shared" si="4"/>
        <v>117710</v>
      </c>
      <c r="N45" s="1">
        <f t="shared" si="11"/>
        <v>7472</v>
      </c>
      <c r="O45" s="1">
        <f t="shared" si="13"/>
        <v>10384</v>
      </c>
      <c r="P45" s="1">
        <f t="shared" si="5"/>
        <v>845</v>
      </c>
      <c r="Q45" s="1">
        <f t="shared" si="14"/>
        <v>26540</v>
      </c>
      <c r="R45" s="1">
        <f t="shared" si="5"/>
        <v>3031</v>
      </c>
      <c r="S45" s="1">
        <f t="shared" si="6"/>
        <v>80786</v>
      </c>
      <c r="T45" s="1">
        <f t="shared" si="5"/>
        <v>3596</v>
      </c>
      <c r="U45" s="5">
        <f t="shared" si="7"/>
        <v>2.555855161787365</v>
      </c>
      <c r="V45" s="22">
        <f t="shared" si="8"/>
        <v>8.8216804009854724E-2</v>
      </c>
      <c r="W45" s="22">
        <f t="shared" si="9"/>
        <v>0.22546937388497154</v>
      </c>
      <c r="X45" s="22" cm="1">
        <f t="array" ref="X45">IF(ROW(N45)-$X$1-2&gt;0,(O45+Q45)/INDEX($M$3:$M$78,ROW(N45)-$X$1-2),0)</f>
        <v>0.77555135475740389</v>
      </c>
    </row>
    <row r="46" spans="1:24" x14ac:dyDescent="0.3">
      <c r="A46" s="7" t="s">
        <v>62</v>
      </c>
      <c r="B46" s="8">
        <v>43883</v>
      </c>
      <c r="I46" s="8"/>
      <c r="J46" s="8">
        <f t="shared" si="10"/>
        <v>43924</v>
      </c>
      <c r="K46" s="1">
        <f t="shared" si="12"/>
        <v>124736</v>
      </c>
      <c r="L46" s="1">
        <f t="shared" si="3"/>
        <v>0</v>
      </c>
      <c r="M46" s="1">
        <f t="shared" si="4"/>
        <v>124736</v>
      </c>
      <c r="N46" s="1">
        <f t="shared" si="11"/>
        <v>7026</v>
      </c>
      <c r="O46" s="1">
        <f t="shared" si="13"/>
        <v>11164</v>
      </c>
      <c r="P46" s="1">
        <f t="shared" si="5"/>
        <v>780</v>
      </c>
      <c r="Q46" s="1">
        <f t="shared" si="14"/>
        <v>30173</v>
      </c>
      <c r="R46" s="1">
        <f t="shared" si="5"/>
        <v>3633</v>
      </c>
      <c r="S46" s="1">
        <f t="shared" si="6"/>
        <v>83399</v>
      </c>
      <c r="T46" s="1">
        <f t="shared" si="5"/>
        <v>2613</v>
      </c>
      <c r="U46" s="5">
        <f t="shared" si="7"/>
        <v>2.7027051236116089</v>
      </c>
      <c r="V46" s="22">
        <f t="shared" si="8"/>
        <v>8.9501026167265268E-2</v>
      </c>
      <c r="W46" s="22">
        <f t="shared" si="9"/>
        <v>0.2418948819907645</v>
      </c>
      <c r="X46" s="22" cm="1">
        <f t="array" ref="X46">IF(ROW(N46)-$X$1-2&gt;0,(O46+Q46)/INDEX($M$3:$M$78,ROW(N46)-$X$1-2),0)</f>
        <v>0.73569089485299355</v>
      </c>
    </row>
    <row r="47" spans="1:24" x14ac:dyDescent="0.3">
      <c r="A47" s="7" t="s">
        <v>63</v>
      </c>
      <c r="B47" s="8">
        <v>43883</v>
      </c>
      <c r="I47" s="8"/>
      <c r="J47" s="8">
        <f t="shared" si="10"/>
        <v>43925</v>
      </c>
      <c r="K47" s="1">
        <f t="shared" si="12"/>
        <v>130759</v>
      </c>
      <c r="L47" s="1">
        <f t="shared" si="3"/>
        <v>0</v>
      </c>
      <c r="M47" s="1">
        <f t="shared" si="4"/>
        <v>130759</v>
      </c>
      <c r="N47" s="1">
        <f t="shared" si="11"/>
        <v>6023</v>
      </c>
      <c r="O47" s="1">
        <f t="shared" si="13"/>
        <v>11834</v>
      </c>
      <c r="P47" s="1">
        <f t="shared" si="5"/>
        <v>670</v>
      </c>
      <c r="Q47" s="1">
        <f t="shared" si="14"/>
        <v>33701</v>
      </c>
      <c r="R47" s="1">
        <f t="shared" si="5"/>
        <v>3528</v>
      </c>
      <c r="S47" s="1">
        <f t="shared" si="6"/>
        <v>85224</v>
      </c>
      <c r="T47" s="1">
        <f t="shared" si="5"/>
        <v>1825</v>
      </c>
      <c r="U47" s="5">
        <f t="shared" si="7"/>
        <v>2.8478113909075544</v>
      </c>
      <c r="V47" s="22">
        <f t="shared" si="8"/>
        <v>9.050237459754204E-2</v>
      </c>
      <c r="W47" s="22">
        <f t="shared" si="9"/>
        <v>0.25773369328306273</v>
      </c>
      <c r="X47" s="22" cm="1">
        <f t="array" ref="X47">IF(ROW(N47)-$X$1-2&gt;0,(O47+Q47)/INDEX($M$3:$M$78,ROW(N47)-$X$1-2),0)</f>
        <v>0.71082907944238904</v>
      </c>
    </row>
    <row r="48" spans="1:24" x14ac:dyDescent="0.3">
      <c r="A48" s="7" t="s">
        <v>64</v>
      </c>
      <c r="B48" s="8">
        <v>43883</v>
      </c>
      <c r="C48" s="7">
        <v>0</v>
      </c>
      <c r="I48" s="8"/>
      <c r="J48" s="8">
        <f t="shared" si="10"/>
        <v>43926</v>
      </c>
      <c r="K48" s="1">
        <f t="shared" si="12"/>
        <v>135032</v>
      </c>
      <c r="L48" s="1">
        <f t="shared" si="3"/>
        <v>0</v>
      </c>
      <c r="M48" s="1">
        <f t="shared" si="4"/>
        <v>135032</v>
      </c>
      <c r="N48" s="1">
        <f t="shared" si="11"/>
        <v>4273</v>
      </c>
      <c r="O48" s="1">
        <f t="shared" si="13"/>
        <v>12462</v>
      </c>
      <c r="P48" s="1">
        <f t="shared" si="5"/>
        <v>628</v>
      </c>
      <c r="Q48" s="1">
        <f t="shared" si="14"/>
        <v>35723</v>
      </c>
      <c r="R48" s="1">
        <f t="shared" si="5"/>
        <v>2022</v>
      </c>
      <c r="S48" s="1">
        <f t="shared" si="6"/>
        <v>86847</v>
      </c>
      <c r="T48" s="1">
        <f t="shared" si="5"/>
        <v>1623</v>
      </c>
      <c r="U48" s="5">
        <f t="shared" si="7"/>
        <v>2.8665543251484511</v>
      </c>
      <c r="V48" s="22">
        <f t="shared" si="8"/>
        <v>9.22892351442621E-2</v>
      </c>
      <c r="W48" s="22">
        <f t="shared" si="9"/>
        <v>0.26455210616742697</v>
      </c>
      <c r="X48" s="22" cm="1">
        <f t="array" ref="X48">IF(ROW(N48)-$X$1-2&gt;0,(O48+Q48)/INDEX($M$3:$M$78,ROW(N48)-$X$1-2),0)</f>
        <v>0.66693887720075296</v>
      </c>
    </row>
    <row r="49" spans="1:24" x14ac:dyDescent="0.3">
      <c r="A49" s="7" t="s">
        <v>65</v>
      </c>
      <c r="B49" s="8">
        <v>43883</v>
      </c>
      <c r="C49" s="7">
        <v>0</v>
      </c>
      <c r="I49" s="8"/>
      <c r="J49" s="8">
        <f t="shared" si="10"/>
        <v>43927</v>
      </c>
      <c r="K49" s="1">
        <f t="shared" si="12"/>
        <v>140510</v>
      </c>
      <c r="L49" s="1">
        <f t="shared" si="3"/>
        <v>0</v>
      </c>
      <c r="M49" s="1">
        <f t="shared" si="4"/>
        <v>140510</v>
      </c>
      <c r="N49" s="1">
        <f t="shared" si="11"/>
        <v>5478</v>
      </c>
      <c r="O49" s="1">
        <f t="shared" si="13"/>
        <v>13219</v>
      </c>
      <c r="P49" s="1">
        <f t="shared" si="5"/>
        <v>757</v>
      </c>
      <c r="Q49" s="1">
        <f t="shared" si="14"/>
        <v>38620</v>
      </c>
      <c r="R49" s="1">
        <f t="shared" si="5"/>
        <v>2897</v>
      </c>
      <c r="S49" s="1">
        <f t="shared" si="6"/>
        <v>88671</v>
      </c>
      <c r="T49" s="1">
        <f t="shared" si="5"/>
        <v>1824</v>
      </c>
      <c r="U49" s="5">
        <f t="shared" si="7"/>
        <v>2.9215523110674031</v>
      </c>
      <c r="V49" s="22">
        <f t="shared" si="8"/>
        <v>9.4078713258842789E-2</v>
      </c>
      <c r="W49" s="22">
        <f t="shared" si="9"/>
        <v>0.27485588214361967</v>
      </c>
      <c r="X49" s="22" cm="1">
        <f t="array" ref="X49">IF(ROW(N49)-$X$1-2&gt;0,(O49+Q49)/INDEX($M$3:$M$78,ROW(N49)-$X$1-2),0)</f>
        <v>0.65788872531600584</v>
      </c>
    </row>
    <row r="50" spans="1:24" x14ac:dyDescent="0.3">
      <c r="A50" s="7" t="s">
        <v>66</v>
      </c>
      <c r="B50" s="8">
        <v>43883</v>
      </c>
      <c r="I50" s="8"/>
      <c r="J50" s="8">
        <f t="shared" si="10"/>
        <v>43928</v>
      </c>
      <c r="K50" s="1">
        <f t="shared" si="12"/>
        <v>146690</v>
      </c>
      <c r="L50" s="1">
        <f t="shared" si="3"/>
        <v>0</v>
      </c>
      <c r="M50" s="1">
        <f t="shared" si="4"/>
        <v>146690</v>
      </c>
      <c r="N50" s="1">
        <f t="shared" si="11"/>
        <v>6180</v>
      </c>
      <c r="O50" s="1">
        <f t="shared" si="13"/>
        <v>13976</v>
      </c>
      <c r="P50" s="1">
        <f t="shared" si="5"/>
        <v>757</v>
      </c>
      <c r="Q50" s="1">
        <f t="shared" si="14"/>
        <v>43091</v>
      </c>
      <c r="R50" s="1">
        <f t="shared" si="5"/>
        <v>4471</v>
      </c>
      <c r="S50" s="1">
        <f t="shared" si="6"/>
        <v>89623</v>
      </c>
      <c r="T50" s="1">
        <f t="shared" si="5"/>
        <v>952</v>
      </c>
      <c r="U50" s="5">
        <f t="shared" si="7"/>
        <v>3.0832140812821982</v>
      </c>
      <c r="V50" s="22">
        <f t="shared" si="8"/>
        <v>9.5275751584975116E-2</v>
      </c>
      <c r="W50" s="22">
        <f t="shared" si="9"/>
        <v>0.29375553889153999</v>
      </c>
      <c r="X50" s="22" cm="1">
        <f t="array" ref="X50">IF(ROW(N50)-$X$1-2&gt;0,(O50+Q50)/INDEX($M$3:$M$78,ROW(N50)-$X$1-2),0)</f>
        <v>0.67025674755114983</v>
      </c>
    </row>
    <row r="51" spans="1:24" x14ac:dyDescent="0.3">
      <c r="A51" s="7" t="s">
        <v>67</v>
      </c>
      <c r="B51" s="8">
        <v>43883</v>
      </c>
      <c r="F51" s="7">
        <v>33</v>
      </c>
      <c r="G51" s="7">
        <v>1</v>
      </c>
      <c r="I51" s="8"/>
      <c r="J51" s="8">
        <f t="shared" si="10"/>
        <v>43929</v>
      </c>
      <c r="K51" s="1">
        <f t="shared" si="12"/>
        <v>152446</v>
      </c>
      <c r="L51" s="1">
        <f t="shared" si="3"/>
        <v>0</v>
      </c>
      <c r="M51" s="1">
        <f t="shared" si="4"/>
        <v>152446</v>
      </c>
      <c r="N51" s="1">
        <f t="shared" si="11"/>
        <v>5756</v>
      </c>
      <c r="O51" s="1">
        <f t="shared" si="13"/>
        <v>14757</v>
      </c>
      <c r="P51" s="1">
        <f t="shared" si="5"/>
        <v>781</v>
      </c>
      <c r="Q51" s="1">
        <f t="shared" si="14"/>
        <v>47116</v>
      </c>
      <c r="R51" s="1">
        <f t="shared" si="5"/>
        <v>4025</v>
      </c>
      <c r="S51" s="1">
        <f t="shared" si="6"/>
        <v>90573</v>
      </c>
      <c r="T51" s="1">
        <f t="shared" si="5"/>
        <v>950</v>
      </c>
      <c r="U51" s="5">
        <f t="shared" si="7"/>
        <v>3.1927898624381648</v>
      </c>
      <c r="V51" s="22">
        <f t="shared" si="8"/>
        <v>9.6801490363800952E-2</v>
      </c>
      <c r="W51" s="22">
        <f t="shared" si="9"/>
        <v>0.30906681710244938</v>
      </c>
      <c r="X51" s="22" cm="1">
        <f t="array" ref="X51">IF(ROW(N51)-$X$1-2&gt;0,(O51+Q51)/INDEX($M$3:$M$78,ROW(N51)-$X$1-2),0)</f>
        <v>0.65707701457032408</v>
      </c>
    </row>
    <row r="52" spans="1:24" x14ac:dyDescent="0.3">
      <c r="A52" s="7" t="s">
        <v>68</v>
      </c>
      <c r="B52" s="8">
        <v>43883</v>
      </c>
      <c r="I52" s="8"/>
      <c r="J52" s="8">
        <f t="shared" si="10"/>
        <v>43930</v>
      </c>
      <c r="K52" s="1">
        <f t="shared" si="12"/>
        <v>157022</v>
      </c>
      <c r="L52" s="1">
        <f t="shared" si="3"/>
        <v>0</v>
      </c>
      <c r="M52" s="1">
        <f t="shared" si="4"/>
        <v>157022</v>
      </c>
      <c r="N52" s="1">
        <f t="shared" si="11"/>
        <v>4576</v>
      </c>
      <c r="O52" s="1">
        <f t="shared" si="13"/>
        <v>15399</v>
      </c>
      <c r="P52" s="1">
        <f t="shared" si="5"/>
        <v>642</v>
      </c>
      <c r="Q52" s="1">
        <f t="shared" si="14"/>
        <v>50860</v>
      </c>
      <c r="R52" s="1">
        <f t="shared" si="5"/>
        <v>3744</v>
      </c>
      <c r="S52" s="1">
        <f t="shared" si="6"/>
        <v>90763</v>
      </c>
      <c r="T52" s="1">
        <f t="shared" si="5"/>
        <v>190</v>
      </c>
      <c r="U52" s="5">
        <f t="shared" si="7"/>
        <v>3.3028118709007077</v>
      </c>
      <c r="V52" s="22">
        <f t="shared" si="8"/>
        <v>9.8069060386442669E-2</v>
      </c>
      <c r="W52" s="22">
        <f t="shared" si="9"/>
        <v>0.32390365681242117</v>
      </c>
      <c r="X52" s="22" cm="1">
        <f t="array" ref="X52">IF(ROW(N52)-$X$1-2&gt;0,(O52+Q52)/INDEX($M$3:$M$78,ROW(N52)-$X$1-2),0)</f>
        <v>0.64873306179995305</v>
      </c>
    </row>
    <row r="53" spans="1:24" x14ac:dyDescent="0.3">
      <c r="A53" s="7" t="s">
        <v>69</v>
      </c>
      <c r="B53" s="8">
        <v>43883</v>
      </c>
      <c r="I53" s="8"/>
      <c r="J53" s="8">
        <f t="shared" si="10"/>
        <v>43931</v>
      </c>
      <c r="K53" s="1">
        <f t="shared" si="12"/>
        <v>161852</v>
      </c>
      <c r="L53" s="1">
        <f t="shared" si="3"/>
        <v>0</v>
      </c>
      <c r="M53" s="1">
        <f t="shared" si="4"/>
        <v>161852</v>
      </c>
      <c r="N53" s="1">
        <f t="shared" si="11"/>
        <v>4830</v>
      </c>
      <c r="O53" s="1">
        <f t="shared" si="13"/>
        <v>15899</v>
      </c>
      <c r="P53" s="1">
        <f t="shared" si="5"/>
        <v>500</v>
      </c>
      <c r="Q53" s="1">
        <f t="shared" si="14"/>
        <v>54118</v>
      </c>
      <c r="R53" s="1">
        <f t="shared" si="5"/>
        <v>3258</v>
      </c>
      <c r="S53" s="1">
        <f t="shared" si="6"/>
        <v>91835</v>
      </c>
      <c r="T53" s="1">
        <f t="shared" si="5"/>
        <v>1072</v>
      </c>
      <c r="U53" s="5">
        <f t="shared" si="7"/>
        <v>3.4038618781055412</v>
      </c>
      <c r="V53" s="22">
        <f t="shared" si="8"/>
        <v>9.8231717865704476E-2</v>
      </c>
      <c r="W53" s="22">
        <f t="shared" si="9"/>
        <v>0.33436719966389045</v>
      </c>
      <c r="X53" s="22" cm="1">
        <f t="array" ref="X53">IF(ROW(N53)-$X$1-2&gt;0,(O53+Q53)/INDEX($M$3:$M$78,ROW(N53)-$X$1-2),0)</f>
        <v>0.63514396124748274</v>
      </c>
    </row>
    <row r="54" spans="1:24" x14ac:dyDescent="0.3">
      <c r="A54" s="7" t="s">
        <v>70</v>
      </c>
      <c r="B54" s="8">
        <v>43883</v>
      </c>
      <c r="I54" s="8"/>
      <c r="J54" s="8">
        <f t="shared" si="10"/>
        <v>43932</v>
      </c>
      <c r="K54" s="1">
        <f t="shared" si="12"/>
        <v>166019</v>
      </c>
      <c r="L54" s="1">
        <f t="shared" si="3"/>
        <v>0</v>
      </c>
      <c r="M54" s="1">
        <f t="shared" si="4"/>
        <v>166019</v>
      </c>
      <c r="N54" s="1">
        <f t="shared" si="11"/>
        <v>4167</v>
      </c>
      <c r="O54" s="1">
        <f t="shared" si="13"/>
        <v>16505</v>
      </c>
      <c r="P54" s="1">
        <f t="shared" si="5"/>
        <v>606</v>
      </c>
      <c r="Q54" s="1">
        <f t="shared" si="14"/>
        <v>57026</v>
      </c>
      <c r="R54" s="1">
        <f t="shared" si="5"/>
        <v>2908</v>
      </c>
      <c r="S54" s="1">
        <f t="shared" si="6"/>
        <v>92488</v>
      </c>
      <c r="T54" s="1">
        <f t="shared" si="5"/>
        <v>653</v>
      </c>
      <c r="U54" s="5">
        <f t="shared" si="7"/>
        <v>3.4550742199333535</v>
      </c>
      <c r="V54" s="22">
        <f t="shared" si="8"/>
        <v>9.9416331865629842E-2</v>
      </c>
      <c r="W54" s="22">
        <f t="shared" si="9"/>
        <v>0.34349080526927639</v>
      </c>
      <c r="X54" s="22" cm="1">
        <f t="array" ref="X54">IF(ROW(N54)-$X$1-2&gt;0,(O54+Q54)/INDEX($M$3:$M$78,ROW(N54)-$X$1-2),0)</f>
        <v>0.6246792965763317</v>
      </c>
    </row>
    <row r="55" spans="1:24" x14ac:dyDescent="0.3">
      <c r="A55" s="7" t="s">
        <v>128</v>
      </c>
      <c r="B55" s="8">
        <v>43883</v>
      </c>
      <c r="I55" s="8"/>
      <c r="J55" s="8">
        <f t="shared" si="10"/>
        <v>43933</v>
      </c>
      <c r="K55" s="1">
        <f t="shared" si="12"/>
        <v>169404</v>
      </c>
      <c r="L55" s="1">
        <f t="shared" si="3"/>
        <v>0</v>
      </c>
      <c r="M55" s="1">
        <f t="shared" si="4"/>
        <v>169404</v>
      </c>
      <c r="N55" s="1">
        <f t="shared" si="11"/>
        <v>3385</v>
      </c>
      <c r="O55" s="1">
        <f t="shared" si="13"/>
        <v>17056</v>
      </c>
      <c r="P55" s="1">
        <f t="shared" si="5"/>
        <v>551</v>
      </c>
      <c r="Q55" s="1">
        <f t="shared" si="14"/>
        <v>59165</v>
      </c>
      <c r="R55" s="1">
        <f t="shared" si="5"/>
        <v>2139</v>
      </c>
      <c r="S55" s="1">
        <f t="shared" si="6"/>
        <v>93183</v>
      </c>
      <c r="T55" s="1">
        <f t="shared" si="5"/>
        <v>695</v>
      </c>
      <c r="U55" s="5">
        <f t="shared" si="7"/>
        <v>3.4688672607879925</v>
      </c>
      <c r="V55" s="22">
        <f t="shared" si="8"/>
        <v>0.10068239238742886</v>
      </c>
      <c r="W55" s="22">
        <f t="shared" si="9"/>
        <v>0.34925385469056219</v>
      </c>
      <c r="X55" s="22" cm="1">
        <f t="array" ref="X55">IF(ROW(N55)-$X$1-2&gt;0,(O55+Q55)/INDEX($M$3:$M$78,ROW(N55)-$X$1-2),0)</f>
        <v>0.61105855566957412</v>
      </c>
    </row>
    <row r="56" spans="1:24" x14ac:dyDescent="0.3">
      <c r="A56" s="7" t="s">
        <v>71</v>
      </c>
      <c r="B56" s="8">
        <v>43883</v>
      </c>
      <c r="I56" s="8"/>
      <c r="J56" s="8">
        <f t="shared" si="10"/>
        <v>43934</v>
      </c>
      <c r="K56" s="1">
        <f t="shared" si="12"/>
        <v>172552</v>
      </c>
      <c r="L56" s="1">
        <f t="shared" si="3"/>
        <v>0</v>
      </c>
      <c r="M56" s="1">
        <f t="shared" si="4"/>
        <v>172552</v>
      </c>
      <c r="N56" s="1">
        <f t="shared" si="11"/>
        <v>3148</v>
      </c>
      <c r="O56" s="1">
        <f t="shared" si="13"/>
        <v>17591</v>
      </c>
      <c r="P56" s="1">
        <f t="shared" si="5"/>
        <v>535</v>
      </c>
      <c r="Q56" s="1">
        <f t="shared" si="14"/>
        <v>61924</v>
      </c>
      <c r="R56" s="1">
        <f t="shared" si="5"/>
        <v>2759</v>
      </c>
      <c r="S56" s="1">
        <f t="shared" si="6"/>
        <v>93037</v>
      </c>
      <c r="T56" s="1">
        <f t="shared" si="5"/>
        <v>-146</v>
      </c>
      <c r="U56" s="5">
        <f t="shared" si="7"/>
        <v>3.5202091978852823</v>
      </c>
      <c r="V56" s="22">
        <f t="shared" si="8"/>
        <v>0.10194608002225417</v>
      </c>
      <c r="W56" s="22">
        <f t="shared" si="9"/>
        <v>0.35887152858268812</v>
      </c>
      <c r="X56" s="22" cm="1">
        <f t="array" ref="X56">IF(ROW(N56)-$X$1-2&gt;0,(O56+Q56)/INDEX($M$3:$M$78,ROW(N56)-$X$1-2),0)</f>
        <v>0.60810345750579309</v>
      </c>
    </row>
    <row r="57" spans="1:24" x14ac:dyDescent="0.3">
      <c r="A57" s="7" t="s">
        <v>72</v>
      </c>
      <c r="B57" s="8">
        <v>43883</v>
      </c>
      <c r="I57" s="8"/>
      <c r="J57" s="8">
        <f t="shared" si="10"/>
        <v>43935</v>
      </c>
      <c r="K57" s="1">
        <f t="shared" si="12"/>
        <v>177464</v>
      </c>
      <c r="L57" s="1">
        <f t="shared" si="3"/>
        <v>0</v>
      </c>
      <c r="M57" s="1">
        <f t="shared" si="4"/>
        <v>177464</v>
      </c>
      <c r="N57" s="1">
        <f t="shared" si="11"/>
        <v>4912</v>
      </c>
      <c r="O57" s="1">
        <f t="shared" si="13"/>
        <v>18276</v>
      </c>
      <c r="P57" s="1">
        <f t="shared" si="5"/>
        <v>685</v>
      </c>
      <c r="Q57" s="1">
        <f t="shared" si="14"/>
        <v>65682</v>
      </c>
      <c r="R57" s="1">
        <f t="shared" si="5"/>
        <v>3758</v>
      </c>
      <c r="S57" s="1">
        <f t="shared" si="6"/>
        <v>93506</v>
      </c>
      <c r="T57" s="1">
        <f t="shared" si="5"/>
        <v>469</v>
      </c>
      <c r="U57" s="5">
        <f t="shared" si="7"/>
        <v>3.5938936309914644</v>
      </c>
      <c r="V57" s="22">
        <f t="shared" si="8"/>
        <v>0.10298426723166389</v>
      </c>
      <c r="W57" s="22">
        <f t="shared" si="9"/>
        <v>0.37011450209619978</v>
      </c>
      <c r="X57" s="22" cm="1">
        <f t="array" ref="X57">IF(ROW(N57)-$X$1-2&gt;0,(O57+Q57)/INDEX($M$3:$M$78,ROW(N57)-$X$1-2),0)</f>
        <v>0.62176373007879615</v>
      </c>
    </row>
    <row r="58" spans="1:24" x14ac:dyDescent="0.3">
      <c r="A58" s="7" t="s">
        <v>73</v>
      </c>
      <c r="B58" s="8">
        <v>43883</v>
      </c>
      <c r="I58" s="8"/>
      <c r="J58" s="8">
        <f t="shared" si="10"/>
        <v>43936</v>
      </c>
      <c r="K58" s="1">
        <f t="shared" si="12"/>
        <v>154687</v>
      </c>
      <c r="L58" s="1">
        <f t="shared" si="3"/>
        <v>26817</v>
      </c>
      <c r="M58" s="1">
        <f t="shared" si="4"/>
        <v>181504</v>
      </c>
      <c r="N58" s="1">
        <f t="shared" si="11"/>
        <v>4040</v>
      </c>
      <c r="O58" s="1">
        <f t="shared" si="13"/>
        <v>18893</v>
      </c>
      <c r="P58" s="1">
        <f t="shared" si="5"/>
        <v>617</v>
      </c>
      <c r="Q58" s="1">
        <f t="shared" si="14"/>
        <v>69461</v>
      </c>
      <c r="R58" s="1">
        <f t="shared" si="5"/>
        <v>3779</v>
      </c>
      <c r="S58" s="1">
        <f t="shared" si="6"/>
        <v>93150</v>
      </c>
      <c r="T58" s="1">
        <f t="shared" si="5"/>
        <v>-356</v>
      </c>
      <c r="U58" s="5">
        <f t="shared" si="7"/>
        <v>3.676546869210819</v>
      </c>
      <c r="V58" s="22">
        <f t="shared" si="8"/>
        <v>0.10409136988716503</v>
      </c>
      <c r="W58" s="22">
        <f t="shared" si="9"/>
        <v>0.38269680007052187</v>
      </c>
      <c r="X58" s="22" cm="1">
        <f t="array" ref="X58">IF(ROW(N58)-$X$1-2&gt;0,(O58+Q58)/INDEX($M$3:$M$78,ROW(N58)-$X$1-2),0)</f>
        <v>0.62880933741370726</v>
      </c>
    </row>
    <row r="59" spans="1:24" x14ac:dyDescent="0.3">
      <c r="A59" s="7" t="s">
        <v>74</v>
      </c>
      <c r="B59" s="8">
        <v>43883</v>
      </c>
      <c r="I59" s="8"/>
      <c r="J59" s="8">
        <f t="shared" si="10"/>
        <v>43937</v>
      </c>
      <c r="K59" s="1">
        <f t="shared" si="12"/>
        <v>149400</v>
      </c>
      <c r="L59" s="1">
        <f t="shared" si="3"/>
        <v>36504</v>
      </c>
      <c r="M59" s="1">
        <f t="shared" si="4"/>
        <v>185904</v>
      </c>
      <c r="N59" s="1">
        <f t="shared" si="11"/>
        <v>4400</v>
      </c>
      <c r="O59" s="1">
        <f t="shared" si="13"/>
        <v>19478</v>
      </c>
      <c r="P59" s="1">
        <f t="shared" si="5"/>
        <v>585</v>
      </c>
      <c r="Q59" s="1">
        <f t="shared" si="14"/>
        <v>72952</v>
      </c>
      <c r="R59" s="1">
        <f t="shared" si="5"/>
        <v>3491</v>
      </c>
      <c r="S59" s="1">
        <f t="shared" si="6"/>
        <v>93474</v>
      </c>
      <c r="T59" s="1">
        <f t="shared" si="5"/>
        <v>324</v>
      </c>
      <c r="U59" s="5">
        <f t="shared" si="7"/>
        <v>3.7453537324160591</v>
      </c>
      <c r="V59" s="22">
        <f t="shared" si="8"/>
        <v>0.10477450727257079</v>
      </c>
      <c r="W59" s="22">
        <f t="shared" si="9"/>
        <v>0.39241759187537656</v>
      </c>
      <c r="X59" s="22" cm="1">
        <f t="array" ref="X59">IF(ROW(N59)-$X$1-2&gt;0,(O59+Q59)/INDEX($M$3:$M$78,ROW(N59)-$X$1-2),0)</f>
        <v>0.63010430158838371</v>
      </c>
    </row>
    <row r="60" spans="1:24" x14ac:dyDescent="0.3">
      <c r="A60" s="7" t="s">
        <v>57</v>
      </c>
      <c r="B60" s="8">
        <v>43884</v>
      </c>
      <c r="I60" s="8"/>
      <c r="J60" s="8">
        <f t="shared" si="10"/>
        <v>43938</v>
      </c>
      <c r="K60" s="1">
        <f t="shared" si="12"/>
        <v>54071</v>
      </c>
      <c r="L60" s="1">
        <f t="shared" si="3"/>
        <v>135937</v>
      </c>
      <c r="M60" s="1">
        <f t="shared" si="4"/>
        <v>190008</v>
      </c>
      <c r="N60" s="1">
        <f t="shared" si="11"/>
        <v>4104</v>
      </c>
      <c r="O60" s="1">
        <f t="shared" si="13"/>
        <v>20043</v>
      </c>
      <c r="P60" s="1">
        <f t="shared" si="5"/>
        <v>565</v>
      </c>
      <c r="Q60" s="1">
        <f t="shared" si="14"/>
        <v>74662</v>
      </c>
      <c r="R60" s="1">
        <f t="shared" si="5"/>
        <v>1710</v>
      </c>
      <c r="S60" s="1">
        <f t="shared" si="6"/>
        <v>95303</v>
      </c>
      <c r="T60" s="1">
        <f t="shared" si="5"/>
        <v>1829</v>
      </c>
      <c r="U60" s="5">
        <f t="shared" si="7"/>
        <v>3.7250910542333981</v>
      </c>
      <c r="V60" s="22">
        <f t="shared" si="8"/>
        <v>0.10548503220917015</v>
      </c>
      <c r="W60" s="22">
        <f t="shared" si="9"/>
        <v>0.39294134983790158</v>
      </c>
      <c r="X60" s="22" cm="1">
        <f t="array" ref="X60">IF(ROW(N60)-$X$1-2&gt;0,(O60+Q60)/INDEX($M$3:$M$78,ROW(N60)-$X$1-2),0)</f>
        <v>0.62123637222360706</v>
      </c>
    </row>
    <row r="61" spans="1:24" x14ac:dyDescent="0.3">
      <c r="A61" s="7" t="s">
        <v>58</v>
      </c>
      <c r="B61" s="8">
        <v>43884</v>
      </c>
      <c r="I61" s="8"/>
      <c r="J61" s="8">
        <f t="shared" si="10"/>
        <v>43939</v>
      </c>
      <c r="K61" s="1">
        <f t="shared" si="12"/>
        <v>8185</v>
      </c>
      <c r="L61" s="1">
        <f t="shared" si="3"/>
        <v>180393</v>
      </c>
      <c r="M61" s="1">
        <f t="shared" si="4"/>
        <v>188578</v>
      </c>
      <c r="N61" s="1">
        <f t="shared" si="11"/>
        <v>-1430</v>
      </c>
      <c r="O61" s="1">
        <f t="shared" si="13"/>
        <v>20453</v>
      </c>
      <c r="P61" s="1">
        <f t="shared" si="5"/>
        <v>410</v>
      </c>
      <c r="Q61" s="1">
        <f t="shared" si="14"/>
        <v>77357</v>
      </c>
      <c r="R61" s="1">
        <f t="shared" si="5"/>
        <v>2695</v>
      </c>
      <c r="S61" s="1">
        <f t="shared" si="6"/>
        <v>90768</v>
      </c>
      <c r="T61" s="1">
        <f t="shared" si="5"/>
        <v>-4535</v>
      </c>
      <c r="U61" s="5">
        <f t="shared" si="7"/>
        <v>3.782183542756564</v>
      </c>
      <c r="V61" s="22">
        <f t="shared" si="8"/>
        <v>0.10845909915260529</v>
      </c>
      <c r="W61" s="22">
        <f t="shared" si="9"/>
        <v>0.41021221987718609</v>
      </c>
      <c r="X61" s="22" cm="1">
        <f t="array" ref="X61">IF(ROW(N61)-$X$1-2&gt;0,(O61+Q61)/INDEX($M$3:$M$78,ROW(N61)-$X$1-2),0)</f>
        <v>0.62290634433391501</v>
      </c>
    </row>
    <row r="62" spans="1:24" x14ac:dyDescent="0.3">
      <c r="A62" s="7" t="s">
        <v>59</v>
      </c>
      <c r="B62" s="8">
        <v>43884</v>
      </c>
      <c r="I62" s="8"/>
      <c r="J62" s="8">
        <f t="shared" si="10"/>
        <v>43940</v>
      </c>
      <c r="K62" s="1">
        <f t="shared" si="12"/>
        <v>8299</v>
      </c>
      <c r="L62" s="1">
        <f t="shared" si="3"/>
        <v>182864</v>
      </c>
      <c r="M62" s="1">
        <f t="shared" si="4"/>
        <v>191163</v>
      </c>
      <c r="N62" s="1">
        <f t="shared" si="11"/>
        <v>2585</v>
      </c>
      <c r="O62" s="1">
        <f t="shared" si="13"/>
        <v>20852</v>
      </c>
      <c r="P62" s="1">
        <f t="shared" si="5"/>
        <v>399</v>
      </c>
      <c r="Q62" s="1">
        <f t="shared" si="14"/>
        <v>80587</v>
      </c>
      <c r="R62" s="1">
        <f t="shared" si="5"/>
        <v>3230</v>
      </c>
      <c r="S62" s="1">
        <f t="shared" si="6"/>
        <v>89724</v>
      </c>
      <c r="T62" s="1">
        <f t="shared" si="5"/>
        <v>-1044</v>
      </c>
      <c r="U62" s="5">
        <f t="shared" si="7"/>
        <v>3.8647132169576062</v>
      </c>
      <c r="V62" s="22">
        <f t="shared" si="8"/>
        <v>0.109079685922485</v>
      </c>
      <c r="W62" s="22">
        <f t="shared" si="9"/>
        <v>0.42156170388621228</v>
      </c>
      <c r="X62" s="22" cm="1">
        <f t="array" ref="X62">IF(ROW(N62)-$X$1-2&gt;0,(O62+Q62)/INDEX($M$3:$M$78,ROW(N62)-$X$1-2),0)</f>
        <v>0.62673924325927388</v>
      </c>
    </row>
    <row r="63" spans="1:24" x14ac:dyDescent="0.3">
      <c r="A63" s="7" t="s">
        <v>60</v>
      </c>
      <c r="B63" s="8">
        <v>43884</v>
      </c>
      <c r="C63" s="7">
        <v>1</v>
      </c>
      <c r="I63" s="8"/>
      <c r="J63" s="8">
        <f t="shared" si="10"/>
        <v>43941</v>
      </c>
      <c r="K63" s="1">
        <f t="shared" si="12"/>
        <v>8468</v>
      </c>
      <c r="L63" s="1">
        <f t="shared" si="3"/>
        <v>186047</v>
      </c>
      <c r="M63" s="1">
        <f t="shared" si="4"/>
        <v>194515</v>
      </c>
      <c r="N63" s="1">
        <f t="shared" si="11"/>
        <v>3352</v>
      </c>
      <c r="O63" s="1">
        <f t="shared" si="13"/>
        <v>21282</v>
      </c>
      <c r="P63" s="1">
        <f t="shared" si="5"/>
        <v>430</v>
      </c>
      <c r="Q63" s="1">
        <f t="shared" si="14"/>
        <v>82514</v>
      </c>
      <c r="R63" s="1">
        <f t="shared" si="5"/>
        <v>1927</v>
      </c>
      <c r="S63" s="1">
        <f t="shared" si="6"/>
        <v>90719</v>
      </c>
      <c r="T63" s="1">
        <f t="shared" si="5"/>
        <v>995</v>
      </c>
      <c r="U63" s="5">
        <f t="shared" si="7"/>
        <v>3.8771731980077062</v>
      </c>
      <c r="V63" s="22">
        <f t="shared" si="8"/>
        <v>0.10941058530190474</v>
      </c>
      <c r="W63" s="22">
        <f t="shared" si="9"/>
        <v>0.4242037889108809</v>
      </c>
      <c r="X63" s="22" cm="1">
        <f t="array" ref="X63">IF(ROW(N63)-$X$1-2&gt;0,(O63+Q63)/INDEX($M$3:$M$78,ROW(N63)-$X$1-2),0)</f>
        <v>0.62520554876249101</v>
      </c>
    </row>
    <row r="64" spans="1:24" x14ac:dyDescent="0.3">
      <c r="A64" s="7" t="s">
        <v>61</v>
      </c>
      <c r="B64" s="8">
        <v>43884</v>
      </c>
      <c r="C64" s="7">
        <v>1</v>
      </c>
      <c r="I64" s="8"/>
      <c r="J64" s="8">
        <f t="shared" si="10"/>
        <v>43942</v>
      </c>
      <c r="K64" s="1">
        <f t="shared" si="12"/>
        <v>8634</v>
      </c>
      <c r="L64" s="1">
        <f t="shared" si="3"/>
        <v>188508</v>
      </c>
      <c r="M64" s="1">
        <f t="shared" si="4"/>
        <v>197142</v>
      </c>
      <c r="N64" s="1">
        <f t="shared" si="11"/>
        <v>2627</v>
      </c>
      <c r="O64" s="1">
        <f t="shared" si="13"/>
        <v>21717</v>
      </c>
      <c r="P64" s="1">
        <f t="shared" si="5"/>
        <v>435</v>
      </c>
      <c r="Q64" s="1">
        <f t="shared" si="14"/>
        <v>85915</v>
      </c>
      <c r="R64" s="1">
        <f t="shared" si="5"/>
        <v>3401</v>
      </c>
      <c r="S64" s="1">
        <f t="shared" si="6"/>
        <v>89510</v>
      </c>
      <c r="T64" s="1">
        <f t="shared" si="5"/>
        <v>-1209</v>
      </c>
      <c r="U64" s="5">
        <f t="shared" si="7"/>
        <v>3.9561173274393333</v>
      </c>
      <c r="V64" s="22">
        <f t="shared" si="8"/>
        <v>0.11015917460510698</v>
      </c>
      <c r="W64" s="22">
        <f t="shared" si="9"/>
        <v>0.43580261943167869</v>
      </c>
      <c r="X64" s="22" cm="1">
        <f t="array" ref="X64">IF(ROW(N64)-$X$1-2&gt;0,(O64+Q64)/INDEX($M$3:$M$78,ROW(N64)-$X$1-2),0)</f>
        <v>0.63535689830228326</v>
      </c>
    </row>
    <row r="65" spans="1:34" x14ac:dyDescent="0.3">
      <c r="A65" s="7" t="s">
        <v>62</v>
      </c>
      <c r="B65" s="8">
        <v>43884</v>
      </c>
      <c r="I65" s="8"/>
      <c r="J65" s="8">
        <f t="shared" si="10"/>
        <v>43943</v>
      </c>
      <c r="K65" s="1">
        <f t="shared" si="12"/>
        <v>8805</v>
      </c>
      <c r="L65" s="1">
        <f t="shared" si="3"/>
        <v>191389</v>
      </c>
      <c r="M65" s="1">
        <f t="shared" si="4"/>
        <v>200194</v>
      </c>
      <c r="N65" s="1">
        <f t="shared" si="11"/>
        <v>3052</v>
      </c>
      <c r="O65" s="1">
        <f t="shared" si="13"/>
        <v>22157</v>
      </c>
      <c r="P65" s="1">
        <f t="shared" si="5"/>
        <v>440</v>
      </c>
      <c r="Q65" s="1">
        <f t="shared" si="14"/>
        <v>89250</v>
      </c>
      <c r="R65" s="1">
        <f t="shared" si="5"/>
        <v>3335</v>
      </c>
      <c r="S65" s="1">
        <f t="shared" si="6"/>
        <v>88787</v>
      </c>
      <c r="T65" s="1">
        <f t="shared" si="5"/>
        <v>-723</v>
      </c>
      <c r="U65" s="5">
        <f t="shared" si="7"/>
        <v>4.0280723924719046</v>
      </c>
      <c r="V65" s="22">
        <f t="shared" si="8"/>
        <v>0.11067764268659401</v>
      </c>
      <c r="W65" s="22">
        <f t="shared" si="9"/>
        <v>0.44581755696973935</v>
      </c>
      <c r="X65" s="22" cm="1">
        <f t="array" ref="X65">IF(ROW(N65)-$X$1-2&gt;0,(O65+Q65)/INDEX($M$3:$M$78,ROW(N65)-$X$1-2),0)</f>
        <v>0.64564305252909271</v>
      </c>
    </row>
    <row r="66" spans="1:34" x14ac:dyDescent="0.3">
      <c r="A66" s="7" t="s">
        <v>63</v>
      </c>
      <c r="B66" s="8">
        <v>43884</v>
      </c>
      <c r="I66" s="8"/>
      <c r="J66" s="8">
        <f t="shared" si="10"/>
        <v>43944</v>
      </c>
      <c r="K66" s="1">
        <f t="shared" si="12"/>
        <v>8932</v>
      </c>
      <c r="L66" s="1">
        <f t="shared" si="3"/>
        <v>194029</v>
      </c>
      <c r="M66" s="1">
        <f t="shared" si="4"/>
        <v>202961</v>
      </c>
      <c r="N66" s="1">
        <f t="shared" si="11"/>
        <v>2767</v>
      </c>
      <c r="O66" s="1">
        <f t="shared" si="13"/>
        <v>22524</v>
      </c>
      <c r="P66" s="1">
        <f t="shared" si="5"/>
        <v>367</v>
      </c>
      <c r="Q66" s="1">
        <f t="shared" si="14"/>
        <v>92355</v>
      </c>
      <c r="R66" s="1">
        <f t="shared" si="5"/>
        <v>3105</v>
      </c>
      <c r="S66" s="1">
        <f t="shared" si="6"/>
        <v>88082</v>
      </c>
      <c r="T66" s="1">
        <f t="shared" si="5"/>
        <v>-705</v>
      </c>
      <c r="U66" s="5">
        <f t="shared" si="7"/>
        <v>4.100293020777837</v>
      </c>
      <c r="V66" s="22">
        <f t="shared" si="8"/>
        <v>0.11097698572632181</v>
      </c>
      <c r="W66" s="22">
        <f t="shared" si="9"/>
        <v>0.45503816004059894</v>
      </c>
      <c r="X66" s="22" cm="1">
        <f t="array" ref="X66">IF(ROW(N66)-$X$1-2&gt;0,(O66+Q66)/INDEX($M$3:$M$78,ROW(N66)-$X$1-2),0)</f>
        <v>0.64733692467204618</v>
      </c>
    </row>
    <row r="67" spans="1:34" x14ac:dyDescent="0.3">
      <c r="A67" s="7" t="s">
        <v>64</v>
      </c>
      <c r="B67" s="8">
        <v>43884</v>
      </c>
      <c r="C67" s="7">
        <v>0</v>
      </c>
      <c r="I67" s="8"/>
      <c r="J67" s="8">
        <f t="shared" si="10"/>
        <v>43945</v>
      </c>
      <c r="K67" s="1">
        <f t="shared" si="12"/>
        <v>9116</v>
      </c>
      <c r="L67" s="1">
        <f t="shared" si="3"/>
        <v>196789</v>
      </c>
      <c r="M67" s="1">
        <f t="shared" si="4"/>
        <v>205905</v>
      </c>
      <c r="N67" s="1">
        <f t="shared" si="11"/>
        <v>2944</v>
      </c>
      <c r="O67" s="1">
        <f t="shared" si="13"/>
        <v>22902</v>
      </c>
      <c r="P67" s="1">
        <f t="shared" si="5"/>
        <v>378</v>
      </c>
      <c r="Q67" s="1">
        <f t="shared" si="14"/>
        <v>95708</v>
      </c>
      <c r="R67" s="1">
        <f t="shared" si="5"/>
        <v>3353</v>
      </c>
      <c r="S67" s="1">
        <f t="shared" si="6"/>
        <v>87295</v>
      </c>
      <c r="T67" s="1">
        <f t="shared" si="5"/>
        <v>-787</v>
      </c>
      <c r="U67" s="5">
        <f t="shared" si="7"/>
        <v>4.1790236660553663</v>
      </c>
      <c r="V67" s="22">
        <f t="shared" si="8"/>
        <v>0.11122605084869236</v>
      </c>
      <c r="W67" s="22">
        <f t="shared" si="9"/>
        <v>0.46481629877856295</v>
      </c>
      <c r="X67" s="22" cm="1">
        <f t="array" ref="X67">IF(ROW(N67)-$X$1-2&gt;0,(O67+Q67)/INDEX($M$3:$M$78,ROW(N67)-$X$1-2),0)</f>
        <v>0.65348422073342738</v>
      </c>
    </row>
    <row r="68" spans="1:34" x14ac:dyDescent="0.3">
      <c r="A68" s="7" t="s">
        <v>65</v>
      </c>
      <c r="B68" s="8">
        <v>43884</v>
      </c>
      <c r="C68" s="7">
        <v>0</v>
      </c>
      <c r="I68" s="8"/>
      <c r="J68" s="8">
        <f t="shared" si="10"/>
        <v>43946</v>
      </c>
      <c r="K68" s="1">
        <f t="shared" ref="K68:K70" si="15">SUMIF($B$3:$B$1500,$J68,$C$3:$C$1500)</f>
        <v>9176</v>
      </c>
      <c r="L68" s="1">
        <f t="shared" ref="L68:L106" si="16">SUMIF($B$3:$B$1500,$J68,$D$3:$D$1500)</f>
        <v>198458</v>
      </c>
      <c r="M68" s="1">
        <f t="shared" ref="M68:M86" si="17">+K68+L68</f>
        <v>207634</v>
      </c>
      <c r="N68" s="1">
        <f t="shared" si="11"/>
        <v>1729</v>
      </c>
      <c r="O68" s="1">
        <f t="shared" ref="O68:O106" si="18">SUMIF($B$3:$B$1500,$J68,$H$3:$H$1500)</f>
        <v>23190</v>
      </c>
      <c r="P68" s="1">
        <f t="shared" ref="P68:P86" si="19">+O68-O67</f>
        <v>288</v>
      </c>
      <c r="Q68" s="1">
        <f t="shared" ref="Q68:Q106" si="20">SUMIF($B$3:$B$1500,$J68,$I$3:$I$1500)</f>
        <v>98732</v>
      </c>
      <c r="R68" s="1">
        <f t="shared" ref="R68:R86" si="21">+Q68-Q67</f>
        <v>3024</v>
      </c>
      <c r="S68" s="1">
        <f t="shared" ref="S68:S86" si="22">+M68-O68-Q68</f>
        <v>85712</v>
      </c>
      <c r="T68" s="1">
        <f t="shared" ref="T68:T86" si="23">+S68-S67</f>
        <v>-1583</v>
      </c>
      <c r="U68" s="5">
        <f t="shared" ref="U68:U86" si="24">IF(O68=0,0,Q68/O68)</f>
        <v>4.2575247951703323</v>
      </c>
      <c r="V68" s="22">
        <f t="shared" ref="V68:V86" si="25">IF(M68=0,0,O68/M68)</f>
        <v>0.1116869106215745</v>
      </c>
      <c r="W68" s="22">
        <f t="shared" ref="W68:W86" si="26">IF(M68=0,0,Q68/M68)</f>
        <v>0.47550979126732618</v>
      </c>
      <c r="X68" s="22" cm="1">
        <f t="array" ref="X68">IF(ROW(N68)-$X$1-2&gt;0,(O68+Q68)/INDEX($M$3:$M$78,ROW(N68)-$X$1-2),0)</f>
        <v>0.65583311816851708</v>
      </c>
      <c r="AG68" s="32" t="s">
        <v>157</v>
      </c>
      <c r="AH68" s="32">
        <v>9</v>
      </c>
    </row>
    <row r="69" spans="1:34" x14ac:dyDescent="0.3">
      <c r="A69" s="7" t="s">
        <v>66</v>
      </c>
      <c r="B69" s="8">
        <v>43884</v>
      </c>
      <c r="I69" s="8"/>
      <c r="J69" s="8">
        <f t="shared" si="10"/>
        <v>43947</v>
      </c>
      <c r="K69" s="1">
        <f t="shared" si="15"/>
        <v>9238</v>
      </c>
      <c r="L69" s="1">
        <f t="shared" si="16"/>
        <v>200227</v>
      </c>
      <c r="M69" s="1">
        <f t="shared" si="17"/>
        <v>209465</v>
      </c>
      <c r="N69" s="1">
        <f t="shared" ref="N69:N86" si="27">+M69-M68</f>
        <v>1831</v>
      </c>
      <c r="O69" s="1">
        <f t="shared" si="18"/>
        <v>23521</v>
      </c>
      <c r="P69" s="1">
        <f t="shared" si="19"/>
        <v>331</v>
      </c>
      <c r="Q69" s="1">
        <f t="shared" si="20"/>
        <v>100875</v>
      </c>
      <c r="R69" s="1">
        <f t="shared" si="21"/>
        <v>2143</v>
      </c>
      <c r="S69" s="1">
        <f t="shared" si="22"/>
        <v>85069</v>
      </c>
      <c r="T69" s="1">
        <f t="shared" si="23"/>
        <v>-643</v>
      </c>
      <c r="U69" s="5">
        <f t="shared" si="24"/>
        <v>4.2887207176565623</v>
      </c>
      <c r="V69" s="22">
        <f t="shared" si="25"/>
        <v>0.11229083617788174</v>
      </c>
      <c r="W69" s="22">
        <f t="shared" si="26"/>
        <v>0.48158403551906048</v>
      </c>
      <c r="X69" s="22" cm="1">
        <f t="array" ref="X69">IF(ROW(N69)-$X$1-2&gt;0,(O69+Q69)/INDEX($M$3:$M$78,ROW(N69)-$X$1-2),0)</f>
        <v>0.65468822365374091</v>
      </c>
    </row>
    <row r="70" spans="1:34" x14ac:dyDescent="0.3">
      <c r="A70" s="7" t="s">
        <v>67</v>
      </c>
      <c r="B70" s="8">
        <v>43884</v>
      </c>
      <c r="F70" s="7">
        <v>38</v>
      </c>
      <c r="G70" s="7">
        <v>2</v>
      </c>
      <c r="I70" s="8"/>
      <c r="J70" s="8">
        <f t="shared" si="10"/>
        <v>43948</v>
      </c>
      <c r="K70" s="1">
        <f t="shared" si="15"/>
        <v>9328</v>
      </c>
      <c r="L70" s="1">
        <f t="shared" si="16"/>
        <v>201445</v>
      </c>
      <c r="M70" s="1">
        <f t="shared" si="17"/>
        <v>210773</v>
      </c>
      <c r="N70" s="1">
        <f t="shared" si="27"/>
        <v>1308</v>
      </c>
      <c r="O70" s="1">
        <f t="shared" si="18"/>
        <v>23822</v>
      </c>
      <c r="P70" s="1">
        <f t="shared" si="19"/>
        <v>301</v>
      </c>
      <c r="Q70" s="1">
        <f t="shared" si="20"/>
        <v>102548</v>
      </c>
      <c r="R70" s="1">
        <f t="shared" si="21"/>
        <v>1673</v>
      </c>
      <c r="S70" s="1">
        <f t="shared" si="22"/>
        <v>84403</v>
      </c>
      <c r="T70" s="1">
        <f t="shared" si="23"/>
        <v>-666</v>
      </c>
      <c r="U70" s="5">
        <f t="shared" si="24"/>
        <v>4.3047603055998653</v>
      </c>
      <c r="V70" s="22">
        <f t="shared" si="25"/>
        <v>0.11302206639370317</v>
      </c>
      <c r="W70" s="22">
        <f t="shared" si="26"/>
        <v>0.48653290506848601</v>
      </c>
      <c r="X70" s="22" cm="1">
        <f t="array" ref="X70">IF(ROW(N70)-$X$1-2&gt;0,(O70+Q70)/INDEX($M$3:$M$78,ROW(N70)-$X$1-2),0)</f>
        <v>0.67012058670682684</v>
      </c>
    </row>
    <row r="71" spans="1:34" x14ac:dyDescent="0.3">
      <c r="A71" s="7" t="s">
        <v>68</v>
      </c>
      <c r="B71" s="8">
        <v>43884</v>
      </c>
      <c r="I71" s="8"/>
      <c r="J71" s="8">
        <f t="shared" si="10"/>
        <v>43949</v>
      </c>
      <c r="L71" s="1">
        <f t="shared" si="16"/>
        <v>212126</v>
      </c>
      <c r="M71" s="1">
        <f t="shared" si="17"/>
        <v>212126</v>
      </c>
      <c r="N71" s="1">
        <f t="shared" si="27"/>
        <v>1353</v>
      </c>
      <c r="O71" s="1">
        <f t="shared" si="18"/>
        <v>24275</v>
      </c>
      <c r="P71" s="1">
        <f t="shared" si="19"/>
        <v>453</v>
      </c>
      <c r="Q71" s="1">
        <f t="shared" si="20"/>
        <v>108947</v>
      </c>
      <c r="R71" s="1">
        <f t="shared" si="21"/>
        <v>6399</v>
      </c>
      <c r="S71" s="1">
        <f t="shared" si="22"/>
        <v>78904</v>
      </c>
      <c r="T71" s="1">
        <f t="shared" si="23"/>
        <v>-5499</v>
      </c>
      <c r="U71" s="5">
        <f t="shared" si="24"/>
        <v>4.4880329557157568</v>
      </c>
      <c r="V71" s="22">
        <f t="shared" si="25"/>
        <v>0.11443670271442445</v>
      </c>
      <c r="W71" s="22">
        <f t="shared" si="26"/>
        <v>0.51359569312578368</v>
      </c>
      <c r="X71" s="22" cm="1">
        <f t="array" ref="X71">IF(ROW(N71)-$X$1-2&gt;0,(O71+Q71)/INDEX($M$3:$M$78,ROW(N71)-$X$1-2),0)</f>
        <v>0.69690264329394291</v>
      </c>
    </row>
    <row r="72" spans="1:34" x14ac:dyDescent="0.3">
      <c r="A72" s="7" t="s">
        <v>69</v>
      </c>
      <c r="B72" s="8">
        <v>43884</v>
      </c>
      <c r="I72" s="8"/>
      <c r="J72" s="8">
        <f t="shared" si="10"/>
        <v>43950</v>
      </c>
      <c r="L72" s="1">
        <f t="shared" si="16"/>
        <v>213435</v>
      </c>
      <c r="M72" s="1">
        <f t="shared" si="17"/>
        <v>213435</v>
      </c>
      <c r="N72" s="1">
        <f t="shared" si="27"/>
        <v>1309</v>
      </c>
      <c r="O72" s="1">
        <f t="shared" si="18"/>
        <v>24543</v>
      </c>
      <c r="P72" s="1">
        <f t="shared" si="19"/>
        <v>268</v>
      </c>
      <c r="Q72" s="1">
        <f t="shared" si="20"/>
        <v>112050</v>
      </c>
      <c r="R72" s="1">
        <f t="shared" si="21"/>
        <v>3103</v>
      </c>
      <c r="S72" s="1">
        <f t="shared" si="22"/>
        <v>76842</v>
      </c>
      <c r="T72" s="1">
        <f t="shared" si="23"/>
        <v>-2062</v>
      </c>
      <c r="U72" s="5">
        <f t="shared" si="24"/>
        <v>4.5654565456545653</v>
      </c>
      <c r="V72" s="22">
        <f t="shared" si="25"/>
        <v>0.11499051233396584</v>
      </c>
      <c r="W72" s="22">
        <f t="shared" si="26"/>
        <v>0.52498418722327644</v>
      </c>
      <c r="X72" s="22" cm="1">
        <f t="array" ref="X72">IF(ROW(N72)-$X$1-2&gt;0,(O72+Q72)/INDEX($M$3:$M$78,ROW(N72)-$X$1-2),0)</f>
        <v>0.70222347890908154</v>
      </c>
    </row>
    <row r="73" spans="1:34" x14ac:dyDescent="0.3">
      <c r="A73" s="7" t="s">
        <v>70</v>
      </c>
      <c r="B73" s="8">
        <v>43884</v>
      </c>
      <c r="I73" s="8"/>
      <c r="J73" s="8">
        <f t="shared" si="10"/>
        <v>43951</v>
      </c>
      <c r="L73" s="1">
        <f t="shared" si="16"/>
        <v>215216</v>
      </c>
      <c r="M73" s="1">
        <f t="shared" si="17"/>
        <v>215216</v>
      </c>
      <c r="N73" s="1">
        <f t="shared" si="27"/>
        <v>1781</v>
      </c>
      <c r="O73" s="1">
        <f t="shared" si="18"/>
        <v>24824</v>
      </c>
      <c r="P73" s="1">
        <f t="shared" si="19"/>
        <v>281</v>
      </c>
      <c r="Q73" s="1">
        <f t="shared" si="20"/>
        <v>114678</v>
      </c>
      <c r="R73" s="1">
        <f t="shared" si="21"/>
        <v>2628</v>
      </c>
      <c r="S73" s="1">
        <f t="shared" si="22"/>
        <v>75714</v>
      </c>
      <c r="T73" s="1">
        <f t="shared" si="23"/>
        <v>-1128</v>
      </c>
      <c r="U73" s="5">
        <f t="shared" si="24"/>
        <v>4.619642281662907</v>
      </c>
      <c r="V73" s="22">
        <f t="shared" si="25"/>
        <v>0.11534458404579585</v>
      </c>
      <c r="W73" s="22">
        <f t="shared" si="26"/>
        <v>0.53285071741877932</v>
      </c>
      <c r="X73" s="22" cm="1">
        <f t="array" ref="X73">IF(ROW(N73)-$X$1-2&gt;0,(O73+Q73)/INDEX($M$3:$M$78,ROW(N73)-$X$1-2),0)</f>
        <v>0.70762191719674139</v>
      </c>
    </row>
    <row r="74" spans="1:34" x14ac:dyDescent="0.3">
      <c r="A74" s="7" t="s">
        <v>128</v>
      </c>
      <c r="B74" s="8">
        <v>43884</v>
      </c>
      <c r="I74" s="8"/>
      <c r="J74" s="8">
        <f t="shared" si="10"/>
        <v>43952</v>
      </c>
      <c r="L74" s="1">
        <f t="shared" si="16"/>
        <v>216582</v>
      </c>
      <c r="M74" s="1">
        <f t="shared" si="17"/>
        <v>216582</v>
      </c>
      <c r="N74" s="1">
        <f t="shared" si="27"/>
        <v>1366</v>
      </c>
      <c r="O74" s="1">
        <f t="shared" si="18"/>
        <v>25100</v>
      </c>
      <c r="P74" s="1">
        <f t="shared" si="19"/>
        <v>276</v>
      </c>
      <c r="Q74" s="1">
        <f t="shared" si="20"/>
        <v>117248</v>
      </c>
      <c r="R74" s="1">
        <f t="shared" si="21"/>
        <v>2570</v>
      </c>
      <c r="S74" s="1">
        <f t="shared" si="22"/>
        <v>74234</v>
      </c>
      <c r="T74" s="1">
        <f t="shared" si="23"/>
        <v>-1480</v>
      </c>
      <c r="U74" s="5">
        <f t="shared" si="24"/>
        <v>4.6712350597609564</v>
      </c>
      <c r="V74" s="22">
        <f t="shared" si="25"/>
        <v>0.11589144065527145</v>
      </c>
      <c r="W74" s="22">
        <f t="shared" si="26"/>
        <v>0.54135616071511017</v>
      </c>
      <c r="X74" s="22" cm="1">
        <f t="array" ref="X74">IF(ROW(N74)-$X$1-2&gt;0,(O74+Q74)/INDEX($M$3:$M$78,ROW(N74)-$X$1-2),0)</f>
        <v>0.71105028122720959</v>
      </c>
    </row>
    <row r="75" spans="1:34" x14ac:dyDescent="0.3">
      <c r="A75" s="7" t="s">
        <v>71</v>
      </c>
      <c r="B75" s="8">
        <v>43884</v>
      </c>
      <c r="I75" s="8"/>
      <c r="J75" s="8">
        <f t="shared" si="10"/>
        <v>43953</v>
      </c>
      <c r="L75" s="1">
        <f t="shared" si="16"/>
        <v>217466</v>
      </c>
      <c r="M75" s="1">
        <f t="shared" si="17"/>
        <v>217466</v>
      </c>
      <c r="N75" s="1">
        <f t="shared" si="27"/>
        <v>884</v>
      </c>
      <c r="O75" s="1">
        <f t="shared" si="18"/>
        <v>25264</v>
      </c>
      <c r="P75" s="1">
        <f t="shared" si="19"/>
        <v>164</v>
      </c>
      <c r="Q75" s="1">
        <f t="shared" si="20"/>
        <v>118902</v>
      </c>
      <c r="R75" s="1">
        <f t="shared" si="21"/>
        <v>1654</v>
      </c>
      <c r="S75" s="1">
        <f t="shared" si="22"/>
        <v>73300</v>
      </c>
      <c r="T75" s="1">
        <f t="shared" si="23"/>
        <v>-934</v>
      </c>
      <c r="U75" s="5">
        <f t="shared" si="24"/>
        <v>4.7063806206459784</v>
      </c>
      <c r="V75" s="22">
        <f t="shared" si="25"/>
        <v>0.11617448244783092</v>
      </c>
      <c r="W75" s="22">
        <f t="shared" si="26"/>
        <v>0.54676133280604788</v>
      </c>
      <c r="X75" s="22" cm="1">
        <f t="array" ref="X75">IF(ROW(N75)-$X$1-2&gt;0,(O75+Q75)/INDEX($M$3:$M$78,ROW(N75)-$X$1-2),0)</f>
        <v>0.71031380412985745</v>
      </c>
    </row>
    <row r="76" spans="1:34" x14ac:dyDescent="0.3">
      <c r="A76" s="7" t="s">
        <v>72</v>
      </c>
      <c r="B76" s="8">
        <v>43884</v>
      </c>
      <c r="I76" s="8"/>
      <c r="J76" s="8">
        <f t="shared" si="10"/>
        <v>43954</v>
      </c>
      <c r="L76" s="1">
        <f t="shared" si="16"/>
        <v>0</v>
      </c>
      <c r="M76" s="1">
        <f t="shared" si="17"/>
        <v>0</v>
      </c>
      <c r="N76" s="1">
        <f t="shared" si="27"/>
        <v>-217466</v>
      </c>
      <c r="O76" s="1">
        <f t="shared" si="18"/>
        <v>0</v>
      </c>
      <c r="P76" s="1">
        <f t="shared" si="19"/>
        <v>-25264</v>
      </c>
      <c r="Q76" s="1">
        <f t="shared" si="20"/>
        <v>0</v>
      </c>
      <c r="R76" s="1">
        <f t="shared" si="21"/>
        <v>-118902</v>
      </c>
      <c r="S76" s="1">
        <f t="shared" si="22"/>
        <v>0</v>
      </c>
      <c r="T76" s="1">
        <f t="shared" si="23"/>
        <v>-73300</v>
      </c>
      <c r="U76" s="5">
        <f t="shared" si="24"/>
        <v>0</v>
      </c>
      <c r="V76" s="22">
        <f t="shared" si="25"/>
        <v>0</v>
      </c>
      <c r="W76" s="22">
        <f t="shared" si="26"/>
        <v>0</v>
      </c>
      <c r="X76" s="22" cm="1">
        <f t="array" ref="X76">IF(ROW(N76)-$X$1-2&gt;0,(O76+Q76)/INDEX($M$3:$M$78,ROW(N76)-$X$1-2),0)</f>
        <v>0</v>
      </c>
    </row>
    <row r="77" spans="1:34" x14ac:dyDescent="0.3">
      <c r="A77" s="7" t="s">
        <v>73</v>
      </c>
      <c r="B77" s="8">
        <v>43884</v>
      </c>
      <c r="I77" s="8"/>
      <c r="J77" s="8">
        <f t="shared" si="10"/>
        <v>43955</v>
      </c>
      <c r="L77" s="1">
        <f t="shared" si="16"/>
        <v>0</v>
      </c>
      <c r="M77" s="1">
        <f t="shared" si="17"/>
        <v>0</v>
      </c>
      <c r="N77" s="1">
        <f t="shared" si="27"/>
        <v>0</v>
      </c>
      <c r="O77" s="1">
        <f t="shared" si="18"/>
        <v>0</v>
      </c>
      <c r="P77" s="1">
        <f t="shared" si="19"/>
        <v>0</v>
      </c>
      <c r="Q77" s="1">
        <f t="shared" si="20"/>
        <v>0</v>
      </c>
      <c r="R77" s="1">
        <f t="shared" si="21"/>
        <v>0</v>
      </c>
      <c r="S77" s="1">
        <f t="shared" si="22"/>
        <v>0</v>
      </c>
      <c r="T77" s="1">
        <f t="shared" si="23"/>
        <v>0</v>
      </c>
      <c r="U77" s="5">
        <f t="shared" si="24"/>
        <v>0</v>
      </c>
      <c r="V77" s="22">
        <f t="shared" si="25"/>
        <v>0</v>
      </c>
      <c r="W77" s="22">
        <f t="shared" si="26"/>
        <v>0</v>
      </c>
      <c r="X77" s="22" cm="1">
        <f t="array" ref="X77">IF(ROW(N77)-$X$1-2&gt;0,(O77+Q77)/INDEX($M$3:$M$78,ROW(N77)-$X$1-2),0)</f>
        <v>0</v>
      </c>
    </row>
    <row r="78" spans="1:34" x14ac:dyDescent="0.3">
      <c r="A78" s="7" t="s">
        <v>74</v>
      </c>
      <c r="B78" s="8">
        <v>43884</v>
      </c>
      <c r="I78" s="8"/>
      <c r="J78" s="8">
        <f t="shared" si="10"/>
        <v>43956</v>
      </c>
      <c r="L78" s="1">
        <f t="shared" si="16"/>
        <v>0</v>
      </c>
      <c r="M78" s="1">
        <f t="shared" si="17"/>
        <v>0</v>
      </c>
      <c r="N78" s="1">
        <f t="shared" si="27"/>
        <v>0</v>
      </c>
      <c r="O78" s="1">
        <f t="shared" si="18"/>
        <v>0</v>
      </c>
      <c r="P78" s="1">
        <f t="shared" si="19"/>
        <v>0</v>
      </c>
      <c r="Q78" s="1">
        <f t="shared" si="20"/>
        <v>0</v>
      </c>
      <c r="R78" s="1">
        <f t="shared" si="21"/>
        <v>0</v>
      </c>
      <c r="S78" s="1">
        <f t="shared" si="22"/>
        <v>0</v>
      </c>
      <c r="T78" s="1">
        <f t="shared" si="23"/>
        <v>0</v>
      </c>
      <c r="U78" s="5">
        <f t="shared" si="24"/>
        <v>0</v>
      </c>
      <c r="V78" s="22">
        <f t="shared" si="25"/>
        <v>0</v>
      </c>
      <c r="W78" s="22">
        <f t="shared" si="26"/>
        <v>0</v>
      </c>
      <c r="X78" s="22" cm="1">
        <f t="array" ref="X78">IF(ROW(N78)-$X$1-2&gt;0,(O78+Q78)/INDEX($M$3:$M$78,ROW(N78)-$X$1-2),0)</f>
        <v>0</v>
      </c>
    </row>
    <row r="79" spans="1:34" x14ac:dyDescent="0.3">
      <c r="A79" s="7" t="s">
        <v>57</v>
      </c>
      <c r="B79" s="8">
        <v>43885</v>
      </c>
      <c r="I79" s="8"/>
      <c r="J79" s="8">
        <f t="shared" si="10"/>
        <v>43957</v>
      </c>
      <c r="L79" s="1">
        <f t="shared" si="16"/>
        <v>0</v>
      </c>
      <c r="M79" s="1">
        <f t="shared" si="17"/>
        <v>0</v>
      </c>
      <c r="N79" s="1">
        <f t="shared" si="27"/>
        <v>0</v>
      </c>
      <c r="O79" s="1">
        <f t="shared" si="18"/>
        <v>0</v>
      </c>
      <c r="P79" s="1">
        <f t="shared" si="19"/>
        <v>0</v>
      </c>
      <c r="Q79" s="1">
        <f t="shared" si="20"/>
        <v>0</v>
      </c>
      <c r="R79" s="1">
        <f t="shared" si="21"/>
        <v>0</v>
      </c>
      <c r="S79" s="1">
        <f t="shared" si="22"/>
        <v>0</v>
      </c>
      <c r="T79" s="1">
        <f t="shared" si="23"/>
        <v>0</v>
      </c>
      <c r="U79" s="5">
        <f t="shared" si="24"/>
        <v>0</v>
      </c>
      <c r="V79" s="22">
        <f t="shared" si="25"/>
        <v>0</v>
      </c>
      <c r="W79" s="22">
        <f t="shared" si="26"/>
        <v>0</v>
      </c>
      <c r="X79" s="22" cm="1">
        <f t="array" ref="X79">IF(ROW(N79)-$X$1-2&gt;0,(O79+Q79)/INDEX($M$3:$M$78,ROW(N79)-$X$1-2),0)</f>
        <v>0</v>
      </c>
    </row>
    <row r="80" spans="1:34" x14ac:dyDescent="0.3">
      <c r="A80" s="7" t="s">
        <v>58</v>
      </c>
      <c r="B80" s="8">
        <v>43885</v>
      </c>
      <c r="I80" s="8"/>
      <c r="J80" s="8">
        <f t="shared" si="10"/>
        <v>43958</v>
      </c>
      <c r="L80" s="1">
        <f t="shared" si="16"/>
        <v>0</v>
      </c>
      <c r="M80" s="1">
        <f t="shared" si="17"/>
        <v>0</v>
      </c>
      <c r="N80" s="1">
        <f t="shared" si="27"/>
        <v>0</v>
      </c>
      <c r="O80" s="1">
        <f t="shared" si="18"/>
        <v>0</v>
      </c>
      <c r="P80" s="1">
        <f t="shared" si="19"/>
        <v>0</v>
      </c>
      <c r="Q80" s="1">
        <f t="shared" si="20"/>
        <v>0</v>
      </c>
      <c r="R80" s="1">
        <f t="shared" si="21"/>
        <v>0</v>
      </c>
      <c r="S80" s="1">
        <f t="shared" si="22"/>
        <v>0</v>
      </c>
      <c r="T80" s="1">
        <f t="shared" si="23"/>
        <v>0</v>
      </c>
      <c r="U80" s="5">
        <f t="shared" si="24"/>
        <v>0</v>
      </c>
      <c r="V80" s="22">
        <f t="shared" si="25"/>
        <v>0</v>
      </c>
      <c r="W80" s="22">
        <f t="shared" si="26"/>
        <v>0</v>
      </c>
      <c r="X80" s="22" cm="1">
        <f t="array" ref="X80">IF(ROW(N80)-$X$1-2&gt;0,(O80+Q80)/INDEX($M$3:$M$78,ROW(N80)-$X$1-2),0)</f>
        <v>0</v>
      </c>
    </row>
    <row r="81" spans="1:24" x14ac:dyDescent="0.3">
      <c r="A81" s="7" t="s">
        <v>59</v>
      </c>
      <c r="B81" s="8">
        <v>43885</v>
      </c>
      <c r="I81" s="8"/>
      <c r="J81" s="8">
        <f t="shared" si="10"/>
        <v>43959</v>
      </c>
      <c r="L81" s="1">
        <f t="shared" si="16"/>
        <v>0</v>
      </c>
      <c r="M81" s="1">
        <f t="shared" si="17"/>
        <v>0</v>
      </c>
      <c r="N81" s="1">
        <f t="shared" si="27"/>
        <v>0</v>
      </c>
      <c r="O81" s="1">
        <f t="shared" si="18"/>
        <v>0</v>
      </c>
      <c r="P81" s="1">
        <f t="shared" si="19"/>
        <v>0</v>
      </c>
      <c r="Q81" s="1">
        <f t="shared" si="20"/>
        <v>0</v>
      </c>
      <c r="R81" s="1">
        <f t="shared" si="21"/>
        <v>0</v>
      </c>
      <c r="S81" s="1">
        <f t="shared" si="22"/>
        <v>0</v>
      </c>
      <c r="T81" s="1">
        <f t="shared" si="23"/>
        <v>0</v>
      </c>
      <c r="U81" s="5">
        <f t="shared" si="24"/>
        <v>0</v>
      </c>
      <c r="V81" s="22">
        <f t="shared" si="25"/>
        <v>0</v>
      </c>
      <c r="W81" s="22">
        <f t="shared" si="26"/>
        <v>0</v>
      </c>
      <c r="X81" s="22" cm="1">
        <f t="array" ref="X81">IF(ROW(N81)-$X$1-2&gt;0,(O81+Q81)/INDEX($M$3:$M$78,ROW(N81)-$X$1-2),0)</f>
        <v>0</v>
      </c>
    </row>
    <row r="82" spans="1:24" x14ac:dyDescent="0.3">
      <c r="A82" s="7" t="s">
        <v>60</v>
      </c>
      <c r="B82" s="8">
        <v>43885</v>
      </c>
      <c r="C82" s="7">
        <v>1</v>
      </c>
      <c r="I82" s="8"/>
      <c r="J82" s="8">
        <f t="shared" si="10"/>
        <v>43960</v>
      </c>
      <c r="L82" s="1">
        <f t="shared" si="16"/>
        <v>0</v>
      </c>
      <c r="M82" s="1">
        <f t="shared" si="17"/>
        <v>0</v>
      </c>
      <c r="N82" s="1">
        <f t="shared" si="27"/>
        <v>0</v>
      </c>
      <c r="O82" s="1">
        <f t="shared" si="18"/>
        <v>0</v>
      </c>
      <c r="P82" s="1">
        <f t="shared" si="19"/>
        <v>0</v>
      </c>
      <c r="Q82" s="1">
        <f t="shared" si="20"/>
        <v>0</v>
      </c>
      <c r="R82" s="1">
        <f t="shared" si="21"/>
        <v>0</v>
      </c>
      <c r="S82" s="1">
        <f t="shared" si="22"/>
        <v>0</v>
      </c>
      <c r="T82" s="1">
        <f t="shared" si="23"/>
        <v>0</v>
      </c>
      <c r="U82" s="5">
        <f t="shared" si="24"/>
        <v>0</v>
      </c>
      <c r="V82" s="22">
        <f t="shared" si="25"/>
        <v>0</v>
      </c>
      <c r="W82" s="22">
        <f t="shared" si="26"/>
        <v>0</v>
      </c>
      <c r="X82" s="22" cm="1">
        <f t="array" ref="X82">IF(ROW(N82)-$X$1-2&gt;0,(O82+Q82)/INDEX($M$3:$M$78,ROW(N82)-$X$1-2),0)</f>
        <v>0</v>
      </c>
    </row>
    <row r="83" spans="1:24" x14ac:dyDescent="0.3">
      <c r="A83" s="7" t="s">
        <v>61</v>
      </c>
      <c r="B83" s="8">
        <v>43885</v>
      </c>
      <c r="C83" s="7">
        <v>2</v>
      </c>
      <c r="I83" s="8"/>
      <c r="J83" s="8">
        <f t="shared" si="10"/>
        <v>43961</v>
      </c>
      <c r="L83" s="1">
        <f t="shared" si="16"/>
        <v>0</v>
      </c>
      <c r="M83" s="1">
        <f t="shared" si="17"/>
        <v>0</v>
      </c>
      <c r="N83" s="1">
        <f t="shared" si="27"/>
        <v>0</v>
      </c>
      <c r="O83" s="1">
        <f t="shared" si="18"/>
        <v>0</v>
      </c>
      <c r="P83" s="1">
        <f t="shared" si="19"/>
        <v>0</v>
      </c>
      <c r="Q83" s="1">
        <f t="shared" si="20"/>
        <v>0</v>
      </c>
      <c r="R83" s="1">
        <f t="shared" si="21"/>
        <v>0</v>
      </c>
      <c r="S83" s="1">
        <f t="shared" si="22"/>
        <v>0</v>
      </c>
      <c r="T83" s="1">
        <f t="shared" si="23"/>
        <v>0</v>
      </c>
      <c r="U83" s="5">
        <f t="shared" si="24"/>
        <v>0</v>
      </c>
      <c r="V83" s="22">
        <f t="shared" si="25"/>
        <v>0</v>
      </c>
      <c r="W83" s="22">
        <f t="shared" si="26"/>
        <v>0</v>
      </c>
      <c r="X83" s="22" cm="1">
        <f t="array" ref="X83">IF(ROW(N83)-$X$1-2&gt;0,(O83+Q83)/INDEX($M$3:$M$78,ROW(N83)-$X$1-2),0)</f>
        <v>0</v>
      </c>
    </row>
    <row r="84" spans="1:24" x14ac:dyDescent="0.3">
      <c r="A84" s="7" t="s">
        <v>62</v>
      </c>
      <c r="B84" s="8">
        <v>43885</v>
      </c>
      <c r="I84" s="8"/>
      <c r="J84" s="8">
        <f t="shared" si="10"/>
        <v>43962</v>
      </c>
      <c r="L84" s="1">
        <f t="shared" si="16"/>
        <v>0</v>
      </c>
      <c r="M84" s="1">
        <f t="shared" si="17"/>
        <v>0</v>
      </c>
      <c r="N84" s="1">
        <f t="shared" si="27"/>
        <v>0</v>
      </c>
      <c r="O84" s="1">
        <f t="shared" si="18"/>
        <v>0</v>
      </c>
      <c r="P84" s="1">
        <f t="shared" si="19"/>
        <v>0</v>
      </c>
      <c r="Q84" s="1">
        <f t="shared" si="20"/>
        <v>0</v>
      </c>
      <c r="R84" s="1">
        <f t="shared" si="21"/>
        <v>0</v>
      </c>
      <c r="S84" s="1">
        <f t="shared" si="22"/>
        <v>0</v>
      </c>
      <c r="T84" s="1">
        <f t="shared" si="23"/>
        <v>0</v>
      </c>
      <c r="U84" s="5">
        <f t="shared" si="24"/>
        <v>0</v>
      </c>
      <c r="V84" s="22">
        <f t="shared" si="25"/>
        <v>0</v>
      </c>
      <c r="W84" s="22">
        <f t="shared" si="26"/>
        <v>0</v>
      </c>
      <c r="X84" s="22" cm="1">
        <f t="array" ref="X84">IF(ROW(N84)-$X$1-2&gt;0,(O84+Q84)/INDEX($M$3:$M$78,ROW(N84)-$X$1-2),0)</f>
        <v>0</v>
      </c>
    </row>
    <row r="85" spans="1:24" s="7" customFormat="1" x14ac:dyDescent="0.3">
      <c r="A85" s="7" t="s">
        <v>63</v>
      </c>
      <c r="B85" s="8">
        <v>43885</v>
      </c>
      <c r="I85" s="8"/>
      <c r="J85" s="8">
        <f t="shared" si="10"/>
        <v>43963</v>
      </c>
      <c r="K85" s="1"/>
      <c r="L85" s="1">
        <f t="shared" si="16"/>
        <v>0</v>
      </c>
      <c r="M85" s="1">
        <f t="shared" si="17"/>
        <v>0</v>
      </c>
      <c r="N85" s="1">
        <f t="shared" si="27"/>
        <v>0</v>
      </c>
      <c r="O85" s="1">
        <f t="shared" si="18"/>
        <v>0</v>
      </c>
      <c r="P85" s="1">
        <f t="shared" si="19"/>
        <v>0</v>
      </c>
      <c r="Q85" s="1">
        <f t="shared" si="20"/>
        <v>0</v>
      </c>
      <c r="R85" s="1">
        <f t="shared" si="21"/>
        <v>0</v>
      </c>
      <c r="S85" s="1">
        <f t="shared" si="22"/>
        <v>0</v>
      </c>
      <c r="T85" s="1">
        <f t="shared" si="23"/>
        <v>0</v>
      </c>
      <c r="U85" s="5">
        <f t="shared" si="24"/>
        <v>0</v>
      </c>
      <c r="V85" s="22">
        <f t="shared" si="25"/>
        <v>0</v>
      </c>
      <c r="W85" s="22">
        <f t="shared" si="26"/>
        <v>0</v>
      </c>
      <c r="X85" s="22" t="e" cm="1">
        <f t="array" ref="X85">IF(ROW(N85)-$X$1-2&gt;0,(O85+Q85)/INDEX($M$3:$M$78,ROW(N85)-$X$1-2),0)</f>
        <v>#DIV/0!</v>
      </c>
    </row>
    <row r="86" spans="1:24" s="7" customFormat="1" x14ac:dyDescent="0.3">
      <c r="A86" s="7" t="s">
        <v>64</v>
      </c>
      <c r="B86" s="8">
        <v>43885</v>
      </c>
      <c r="C86" s="7">
        <v>0</v>
      </c>
      <c r="I86" s="8"/>
      <c r="J86" s="8">
        <f t="shared" si="10"/>
        <v>43964</v>
      </c>
      <c r="K86" s="1"/>
      <c r="L86" s="1">
        <f t="shared" si="16"/>
        <v>0</v>
      </c>
      <c r="M86" s="1">
        <f t="shared" si="17"/>
        <v>0</v>
      </c>
      <c r="N86" s="1">
        <f t="shared" si="27"/>
        <v>0</v>
      </c>
      <c r="O86" s="1">
        <f t="shared" si="18"/>
        <v>0</v>
      </c>
      <c r="P86" s="1">
        <f t="shared" si="19"/>
        <v>0</v>
      </c>
      <c r="Q86" s="1">
        <f t="shared" si="20"/>
        <v>0</v>
      </c>
      <c r="R86" s="1">
        <f t="shared" si="21"/>
        <v>0</v>
      </c>
      <c r="S86" s="1">
        <f t="shared" si="22"/>
        <v>0</v>
      </c>
      <c r="T86" s="1">
        <f t="shared" si="23"/>
        <v>0</v>
      </c>
      <c r="U86" s="5">
        <f t="shared" si="24"/>
        <v>0</v>
      </c>
      <c r="V86" s="22">
        <f t="shared" si="25"/>
        <v>0</v>
      </c>
      <c r="W86" s="22">
        <f t="shared" si="26"/>
        <v>0</v>
      </c>
      <c r="X86" s="22" t="e" cm="1">
        <f t="array" ref="X86">IF(ROW(N86)-$X$1-2&gt;0,(O86+Q86)/INDEX($M$3:$M$78,ROW(N86)-$X$1-2),0)</f>
        <v>#DIV/0!</v>
      </c>
    </row>
    <row r="87" spans="1:24" s="7" customFormat="1" x14ac:dyDescent="0.3">
      <c r="A87" s="7" t="s">
        <v>65</v>
      </c>
      <c r="B87" s="8">
        <v>43885</v>
      </c>
      <c r="C87" s="7">
        <v>0</v>
      </c>
      <c r="I87" s="8"/>
      <c r="J87" s="8">
        <f t="shared" si="10"/>
        <v>43965</v>
      </c>
      <c r="K87" s="1"/>
      <c r="L87" s="1">
        <f t="shared" si="16"/>
        <v>0</v>
      </c>
      <c r="M87" s="1">
        <f t="shared" ref="M87:M106" si="28">+K87+L87</f>
        <v>0</v>
      </c>
      <c r="N87" s="1">
        <f t="shared" ref="N87:N106" si="29">+M87-M86</f>
        <v>0</v>
      </c>
      <c r="O87" s="1">
        <f t="shared" si="18"/>
        <v>0</v>
      </c>
      <c r="P87" s="1">
        <f t="shared" ref="P87:P106" si="30">+O87-O86</f>
        <v>0</v>
      </c>
      <c r="Q87" s="1">
        <f t="shared" si="20"/>
        <v>0</v>
      </c>
      <c r="R87" s="1">
        <f t="shared" ref="R87:R106" si="31">+Q87-Q86</f>
        <v>0</v>
      </c>
      <c r="S87" s="1">
        <f t="shared" ref="S87:S106" si="32">+M87-O87-Q87</f>
        <v>0</v>
      </c>
      <c r="T87" s="1">
        <f t="shared" ref="T87:T106" si="33">+S87-S86</f>
        <v>0</v>
      </c>
      <c r="U87" s="5">
        <f t="shared" ref="U87:U106" si="34">IF(O87=0,0,Q87/O87)</f>
        <v>0</v>
      </c>
      <c r="V87" s="22">
        <f t="shared" ref="V87:V106" si="35">IF(M87=0,0,O87/M87)</f>
        <v>0</v>
      </c>
      <c r="W87" s="22">
        <f t="shared" ref="W87:W106" si="36">IF(M87=0,0,Q87/M87)</f>
        <v>0</v>
      </c>
      <c r="X87" s="22" t="e" cm="1">
        <f t="array" ref="X87">IF(ROW(N87)-$X$1-2&gt;0,(O87+Q87)/INDEX($M$3:$M$78,ROW(N87)-$X$1-2),0)</f>
        <v>#DIV/0!</v>
      </c>
    </row>
    <row r="88" spans="1:24" s="7" customFormat="1" x14ac:dyDescent="0.3">
      <c r="A88" s="7" t="s">
        <v>66</v>
      </c>
      <c r="B88" s="8">
        <v>43885</v>
      </c>
      <c r="I88" s="8"/>
      <c r="J88" s="8">
        <f t="shared" si="10"/>
        <v>43966</v>
      </c>
      <c r="K88" s="1"/>
      <c r="L88" s="1">
        <f t="shared" si="16"/>
        <v>0</v>
      </c>
      <c r="M88" s="1">
        <f t="shared" si="28"/>
        <v>0</v>
      </c>
      <c r="N88" s="1">
        <f t="shared" si="29"/>
        <v>0</v>
      </c>
      <c r="O88" s="1">
        <f t="shared" si="18"/>
        <v>0</v>
      </c>
      <c r="P88" s="1">
        <f t="shared" si="30"/>
        <v>0</v>
      </c>
      <c r="Q88" s="1">
        <f t="shared" si="20"/>
        <v>0</v>
      </c>
      <c r="R88" s="1">
        <f t="shared" si="31"/>
        <v>0</v>
      </c>
      <c r="S88" s="1">
        <f t="shared" si="32"/>
        <v>0</v>
      </c>
      <c r="T88" s="1">
        <f t="shared" si="33"/>
        <v>0</v>
      </c>
      <c r="U88" s="5">
        <f t="shared" si="34"/>
        <v>0</v>
      </c>
      <c r="V88" s="22">
        <f t="shared" si="35"/>
        <v>0</v>
      </c>
      <c r="W88" s="22">
        <f t="shared" si="36"/>
        <v>0</v>
      </c>
      <c r="X88" s="22" t="e" cm="1">
        <f t="array" ref="X88">IF(ROW(N88)-$X$1-2&gt;0,(O88+Q88)/INDEX($M$3:$M$78,ROW(N88)-$X$1-2),0)</f>
        <v>#REF!</v>
      </c>
    </row>
    <row r="89" spans="1:24" s="7" customFormat="1" x14ac:dyDescent="0.3">
      <c r="A89" s="7" t="s">
        <v>67</v>
      </c>
      <c r="B89" s="8">
        <v>43885</v>
      </c>
      <c r="F89" s="7">
        <v>49</v>
      </c>
      <c r="G89" s="7">
        <v>2</v>
      </c>
      <c r="I89" s="8"/>
      <c r="J89" s="8">
        <f t="shared" si="10"/>
        <v>43967</v>
      </c>
      <c r="K89" s="1"/>
      <c r="L89" s="1">
        <f t="shared" si="16"/>
        <v>0</v>
      </c>
      <c r="M89" s="1">
        <f t="shared" si="28"/>
        <v>0</v>
      </c>
      <c r="N89" s="1">
        <f t="shared" si="29"/>
        <v>0</v>
      </c>
      <c r="O89" s="1">
        <f t="shared" si="18"/>
        <v>0</v>
      </c>
      <c r="P89" s="1">
        <f t="shared" si="30"/>
        <v>0</v>
      </c>
      <c r="Q89" s="1">
        <f t="shared" si="20"/>
        <v>0</v>
      </c>
      <c r="R89" s="1">
        <f t="shared" si="31"/>
        <v>0</v>
      </c>
      <c r="S89" s="1">
        <f t="shared" si="32"/>
        <v>0</v>
      </c>
      <c r="T89" s="1">
        <f t="shared" si="33"/>
        <v>0</v>
      </c>
      <c r="U89" s="5">
        <f t="shared" si="34"/>
        <v>0</v>
      </c>
      <c r="V89" s="22">
        <f t="shared" si="35"/>
        <v>0</v>
      </c>
      <c r="W89" s="22">
        <f t="shared" si="36"/>
        <v>0</v>
      </c>
      <c r="X89" s="22" t="e" cm="1">
        <f t="array" ref="X89">IF(ROW(N89)-$X$1-2&gt;0,(O89+Q89)/INDEX($M$3:$M$78,ROW(N89)-$X$1-2),0)</f>
        <v>#REF!</v>
      </c>
    </row>
    <row r="90" spans="1:24" s="7" customFormat="1" x14ac:dyDescent="0.3">
      <c r="A90" s="7" t="s">
        <v>68</v>
      </c>
      <c r="B90" s="8">
        <v>43885</v>
      </c>
      <c r="I90" s="8"/>
      <c r="J90" s="8">
        <f t="shared" si="10"/>
        <v>43968</v>
      </c>
      <c r="K90" s="1"/>
      <c r="L90" s="1">
        <f t="shared" si="16"/>
        <v>0</v>
      </c>
      <c r="M90" s="1">
        <f t="shared" si="28"/>
        <v>0</v>
      </c>
      <c r="N90" s="1">
        <f t="shared" si="29"/>
        <v>0</v>
      </c>
      <c r="O90" s="1">
        <f t="shared" si="18"/>
        <v>0</v>
      </c>
      <c r="P90" s="1">
        <f t="shared" si="30"/>
        <v>0</v>
      </c>
      <c r="Q90" s="1">
        <f t="shared" si="20"/>
        <v>0</v>
      </c>
      <c r="R90" s="1">
        <f t="shared" si="31"/>
        <v>0</v>
      </c>
      <c r="S90" s="1">
        <f t="shared" si="32"/>
        <v>0</v>
      </c>
      <c r="T90" s="1">
        <f t="shared" si="33"/>
        <v>0</v>
      </c>
      <c r="U90" s="5">
        <f t="shared" si="34"/>
        <v>0</v>
      </c>
      <c r="V90" s="22">
        <f t="shared" si="35"/>
        <v>0</v>
      </c>
      <c r="W90" s="22">
        <f t="shared" si="36"/>
        <v>0</v>
      </c>
      <c r="X90" s="22" t="e" cm="1">
        <f t="array" ref="X90">IF(ROW(N90)-$X$1-2&gt;0,(O90+Q90)/INDEX($M$3:$M$78,ROW(N90)-$X$1-2),0)</f>
        <v>#REF!</v>
      </c>
    </row>
    <row r="91" spans="1:24" s="7" customFormat="1" x14ac:dyDescent="0.3">
      <c r="A91" s="7" t="s">
        <v>69</v>
      </c>
      <c r="B91" s="8">
        <v>43885</v>
      </c>
      <c r="I91" s="8"/>
      <c r="J91" s="8">
        <f t="shared" si="10"/>
        <v>43969</v>
      </c>
      <c r="K91" s="1"/>
      <c r="L91" s="1">
        <f t="shared" si="16"/>
        <v>0</v>
      </c>
      <c r="M91" s="1">
        <f t="shared" si="28"/>
        <v>0</v>
      </c>
      <c r="N91" s="1">
        <f t="shared" si="29"/>
        <v>0</v>
      </c>
      <c r="O91" s="1">
        <f t="shared" si="18"/>
        <v>0</v>
      </c>
      <c r="P91" s="1">
        <f t="shared" si="30"/>
        <v>0</v>
      </c>
      <c r="Q91" s="1">
        <f t="shared" si="20"/>
        <v>0</v>
      </c>
      <c r="R91" s="1">
        <f t="shared" si="31"/>
        <v>0</v>
      </c>
      <c r="S91" s="1">
        <f t="shared" si="32"/>
        <v>0</v>
      </c>
      <c r="T91" s="1">
        <f t="shared" si="33"/>
        <v>0</v>
      </c>
      <c r="U91" s="5">
        <f t="shared" si="34"/>
        <v>0</v>
      </c>
      <c r="V91" s="22">
        <f t="shared" si="35"/>
        <v>0</v>
      </c>
      <c r="W91" s="22">
        <f t="shared" si="36"/>
        <v>0</v>
      </c>
      <c r="X91" s="22" t="e" cm="1">
        <f t="array" ref="X91">IF(ROW(N91)-$X$1-2&gt;0,(O91+Q91)/INDEX($M$3:$M$78,ROW(N91)-$X$1-2),0)</f>
        <v>#REF!</v>
      </c>
    </row>
    <row r="92" spans="1:24" s="7" customFormat="1" x14ac:dyDescent="0.3">
      <c r="A92" s="7" t="s">
        <v>70</v>
      </c>
      <c r="B92" s="8">
        <v>43885</v>
      </c>
      <c r="I92" s="8"/>
      <c r="J92" s="8">
        <f t="shared" si="10"/>
        <v>43970</v>
      </c>
      <c r="K92" s="1"/>
      <c r="L92" s="1">
        <f t="shared" si="16"/>
        <v>0</v>
      </c>
      <c r="M92" s="1">
        <f t="shared" si="28"/>
        <v>0</v>
      </c>
      <c r="N92" s="1">
        <f t="shared" si="29"/>
        <v>0</v>
      </c>
      <c r="O92" s="1">
        <f t="shared" si="18"/>
        <v>0</v>
      </c>
      <c r="P92" s="1">
        <f t="shared" si="30"/>
        <v>0</v>
      </c>
      <c r="Q92" s="1">
        <f t="shared" si="20"/>
        <v>0</v>
      </c>
      <c r="R92" s="1">
        <f t="shared" si="31"/>
        <v>0</v>
      </c>
      <c r="S92" s="1">
        <f t="shared" si="32"/>
        <v>0</v>
      </c>
      <c r="T92" s="1">
        <f t="shared" si="33"/>
        <v>0</v>
      </c>
      <c r="U92" s="5">
        <f t="shared" si="34"/>
        <v>0</v>
      </c>
      <c r="V92" s="22">
        <f t="shared" si="35"/>
        <v>0</v>
      </c>
      <c r="W92" s="22">
        <f t="shared" si="36"/>
        <v>0</v>
      </c>
      <c r="X92" s="22" t="e" cm="1">
        <f t="array" ref="X92">IF(ROW(N92)-$X$1-2&gt;0,(O92+Q92)/INDEX($M$3:$M$78,ROW(N92)-$X$1-2),0)</f>
        <v>#REF!</v>
      </c>
    </row>
    <row r="93" spans="1:24" s="7" customFormat="1" x14ac:dyDescent="0.3">
      <c r="A93" s="7" t="s">
        <v>128</v>
      </c>
      <c r="B93" s="8">
        <v>43885</v>
      </c>
      <c r="I93" s="8"/>
      <c r="J93" s="8">
        <f t="shared" si="10"/>
        <v>43971</v>
      </c>
      <c r="K93" s="1"/>
      <c r="L93" s="1">
        <f t="shared" si="16"/>
        <v>0</v>
      </c>
      <c r="M93" s="1">
        <f t="shared" si="28"/>
        <v>0</v>
      </c>
      <c r="N93" s="1">
        <f t="shared" si="29"/>
        <v>0</v>
      </c>
      <c r="O93" s="1">
        <f t="shared" si="18"/>
        <v>0</v>
      </c>
      <c r="P93" s="1">
        <f t="shared" si="30"/>
        <v>0</v>
      </c>
      <c r="Q93" s="1">
        <f t="shared" si="20"/>
        <v>0</v>
      </c>
      <c r="R93" s="1">
        <f t="shared" si="31"/>
        <v>0</v>
      </c>
      <c r="S93" s="1">
        <f t="shared" si="32"/>
        <v>0</v>
      </c>
      <c r="T93" s="1">
        <f t="shared" si="33"/>
        <v>0</v>
      </c>
      <c r="U93" s="5">
        <f t="shared" si="34"/>
        <v>0</v>
      </c>
      <c r="V93" s="22">
        <f t="shared" si="35"/>
        <v>0</v>
      </c>
      <c r="W93" s="22">
        <f t="shared" si="36"/>
        <v>0</v>
      </c>
      <c r="X93" s="22" t="e" cm="1">
        <f t="array" ref="X93">IF(ROW(N93)-$X$1-2&gt;0,(O93+Q93)/INDEX($M$3:$M$78,ROW(N93)-$X$1-2),0)</f>
        <v>#REF!</v>
      </c>
    </row>
    <row r="94" spans="1:24" s="7" customFormat="1" x14ac:dyDescent="0.3">
      <c r="A94" s="7" t="s">
        <v>71</v>
      </c>
      <c r="B94" s="8">
        <v>43885</v>
      </c>
      <c r="I94" s="8"/>
      <c r="J94" s="8">
        <f t="shared" si="10"/>
        <v>43972</v>
      </c>
      <c r="K94" s="1"/>
      <c r="L94" s="1">
        <f t="shared" si="16"/>
        <v>0</v>
      </c>
      <c r="M94" s="1">
        <f t="shared" si="28"/>
        <v>0</v>
      </c>
      <c r="N94" s="1">
        <f t="shared" si="29"/>
        <v>0</v>
      </c>
      <c r="O94" s="1">
        <f t="shared" si="18"/>
        <v>0</v>
      </c>
      <c r="P94" s="1">
        <f t="shared" si="30"/>
        <v>0</v>
      </c>
      <c r="Q94" s="1">
        <f t="shared" si="20"/>
        <v>0</v>
      </c>
      <c r="R94" s="1">
        <f t="shared" si="31"/>
        <v>0</v>
      </c>
      <c r="S94" s="1">
        <f t="shared" si="32"/>
        <v>0</v>
      </c>
      <c r="T94" s="1">
        <f t="shared" si="33"/>
        <v>0</v>
      </c>
      <c r="U94" s="5">
        <f t="shared" si="34"/>
        <v>0</v>
      </c>
      <c r="V94" s="22">
        <f t="shared" si="35"/>
        <v>0</v>
      </c>
      <c r="W94" s="22">
        <f t="shared" si="36"/>
        <v>0</v>
      </c>
      <c r="X94" s="22" t="e" cm="1">
        <f t="array" ref="X94">IF(ROW(N94)-$X$1-2&gt;0,(O94+Q94)/INDEX($M$3:$M$78,ROW(N94)-$X$1-2),0)</f>
        <v>#REF!</v>
      </c>
    </row>
    <row r="95" spans="1:24" s="7" customFormat="1" x14ac:dyDescent="0.3">
      <c r="A95" s="7" t="s">
        <v>72</v>
      </c>
      <c r="B95" s="8">
        <v>43885</v>
      </c>
      <c r="I95" s="8"/>
      <c r="J95" s="8">
        <f t="shared" si="10"/>
        <v>43973</v>
      </c>
      <c r="K95" s="1"/>
      <c r="L95" s="1">
        <f t="shared" si="16"/>
        <v>0</v>
      </c>
      <c r="M95" s="1">
        <f t="shared" si="28"/>
        <v>0</v>
      </c>
      <c r="N95" s="1">
        <f t="shared" si="29"/>
        <v>0</v>
      </c>
      <c r="O95" s="1">
        <f t="shared" si="18"/>
        <v>0</v>
      </c>
      <c r="P95" s="1">
        <f t="shared" si="30"/>
        <v>0</v>
      </c>
      <c r="Q95" s="1">
        <f t="shared" si="20"/>
        <v>0</v>
      </c>
      <c r="R95" s="1">
        <f t="shared" si="31"/>
        <v>0</v>
      </c>
      <c r="S95" s="1">
        <f t="shared" si="32"/>
        <v>0</v>
      </c>
      <c r="T95" s="1">
        <f t="shared" si="33"/>
        <v>0</v>
      </c>
      <c r="U95" s="5">
        <f t="shared" si="34"/>
        <v>0</v>
      </c>
      <c r="V95" s="22">
        <f t="shared" si="35"/>
        <v>0</v>
      </c>
      <c r="W95" s="22">
        <f t="shared" si="36"/>
        <v>0</v>
      </c>
      <c r="X95" s="22" t="e" cm="1">
        <f t="array" ref="X95">IF(ROW(N95)-$X$1-2&gt;0,(O95+Q95)/INDEX($M$3:$M$78,ROW(N95)-$X$1-2),0)</f>
        <v>#REF!</v>
      </c>
    </row>
    <row r="96" spans="1:24" s="7" customFormat="1" x14ac:dyDescent="0.3">
      <c r="A96" s="7" t="s">
        <v>73</v>
      </c>
      <c r="B96" s="8">
        <v>43885</v>
      </c>
      <c r="I96" s="8"/>
      <c r="J96" s="8">
        <f t="shared" si="10"/>
        <v>43974</v>
      </c>
      <c r="K96" s="1"/>
      <c r="L96" s="1">
        <f t="shared" si="16"/>
        <v>0</v>
      </c>
      <c r="M96" s="1">
        <f t="shared" si="28"/>
        <v>0</v>
      </c>
      <c r="N96" s="1">
        <f t="shared" si="29"/>
        <v>0</v>
      </c>
      <c r="O96" s="1">
        <f t="shared" si="18"/>
        <v>0</v>
      </c>
      <c r="P96" s="1">
        <f t="shared" si="30"/>
        <v>0</v>
      </c>
      <c r="Q96" s="1">
        <f t="shared" si="20"/>
        <v>0</v>
      </c>
      <c r="R96" s="1">
        <f t="shared" si="31"/>
        <v>0</v>
      </c>
      <c r="S96" s="1">
        <f t="shared" si="32"/>
        <v>0</v>
      </c>
      <c r="T96" s="1">
        <f t="shared" si="33"/>
        <v>0</v>
      </c>
      <c r="U96" s="5">
        <f t="shared" si="34"/>
        <v>0</v>
      </c>
      <c r="V96" s="22">
        <f t="shared" si="35"/>
        <v>0</v>
      </c>
      <c r="W96" s="22">
        <f t="shared" si="36"/>
        <v>0</v>
      </c>
      <c r="X96" s="22" t="e" cm="1">
        <f t="array" ref="X96">IF(ROW(N96)-$X$1-2&gt;0,(O96+Q96)/INDEX($M$3:$M$78,ROW(N96)-$X$1-2),0)</f>
        <v>#REF!</v>
      </c>
    </row>
    <row r="97" spans="1:24" s="7" customFormat="1" x14ac:dyDescent="0.3">
      <c r="A97" s="7" t="s">
        <v>74</v>
      </c>
      <c r="B97" s="8">
        <v>43885</v>
      </c>
      <c r="I97" s="8"/>
      <c r="J97" s="8">
        <f t="shared" si="10"/>
        <v>43975</v>
      </c>
      <c r="K97" s="1"/>
      <c r="L97" s="1">
        <f t="shared" si="16"/>
        <v>0</v>
      </c>
      <c r="M97" s="1">
        <f t="shared" si="28"/>
        <v>0</v>
      </c>
      <c r="N97" s="1">
        <f t="shared" si="29"/>
        <v>0</v>
      </c>
      <c r="O97" s="1">
        <f t="shared" si="18"/>
        <v>0</v>
      </c>
      <c r="P97" s="1">
        <f t="shared" si="30"/>
        <v>0</v>
      </c>
      <c r="Q97" s="1">
        <f t="shared" si="20"/>
        <v>0</v>
      </c>
      <c r="R97" s="1">
        <f t="shared" si="31"/>
        <v>0</v>
      </c>
      <c r="S97" s="1">
        <f t="shared" si="32"/>
        <v>0</v>
      </c>
      <c r="T97" s="1">
        <f t="shared" si="33"/>
        <v>0</v>
      </c>
      <c r="U97" s="5">
        <f t="shared" si="34"/>
        <v>0</v>
      </c>
      <c r="V97" s="22">
        <f t="shared" si="35"/>
        <v>0</v>
      </c>
      <c r="W97" s="22">
        <f t="shared" si="36"/>
        <v>0</v>
      </c>
      <c r="X97" s="22" t="e" cm="1">
        <f t="array" ref="X97">IF(ROW(N97)-$X$1-2&gt;0,(O97+Q97)/INDEX($M$3:$M$78,ROW(N97)-$X$1-2),0)</f>
        <v>#REF!</v>
      </c>
    </row>
    <row r="98" spans="1:24" s="7" customFormat="1" x14ac:dyDescent="0.3">
      <c r="A98" s="7" t="s">
        <v>57</v>
      </c>
      <c r="B98" s="8">
        <v>43886</v>
      </c>
      <c r="I98" s="8"/>
      <c r="J98" s="8">
        <f t="shared" si="10"/>
        <v>43976</v>
      </c>
      <c r="K98" s="1"/>
      <c r="L98" s="1">
        <f t="shared" si="16"/>
        <v>0</v>
      </c>
      <c r="M98" s="1">
        <f t="shared" si="28"/>
        <v>0</v>
      </c>
      <c r="N98" s="1">
        <f t="shared" si="29"/>
        <v>0</v>
      </c>
      <c r="O98" s="1">
        <f t="shared" si="18"/>
        <v>0</v>
      </c>
      <c r="P98" s="1">
        <f t="shared" si="30"/>
        <v>0</v>
      </c>
      <c r="Q98" s="1">
        <f t="shared" si="20"/>
        <v>0</v>
      </c>
      <c r="R98" s="1">
        <f t="shared" si="31"/>
        <v>0</v>
      </c>
      <c r="S98" s="1">
        <f t="shared" si="32"/>
        <v>0</v>
      </c>
      <c r="T98" s="1">
        <f t="shared" si="33"/>
        <v>0</v>
      </c>
      <c r="U98" s="5">
        <f t="shared" si="34"/>
        <v>0</v>
      </c>
      <c r="V98" s="22">
        <f t="shared" si="35"/>
        <v>0</v>
      </c>
      <c r="W98" s="22">
        <f t="shared" si="36"/>
        <v>0</v>
      </c>
      <c r="X98" s="22" t="e" cm="1">
        <f t="array" ref="X98">IF(ROW(N98)-$X$1-2&gt;0,(O98+Q98)/INDEX($M$3:$M$78,ROW(N98)-$X$1-2),0)</f>
        <v>#REF!</v>
      </c>
    </row>
    <row r="99" spans="1:24" s="7" customFormat="1" x14ac:dyDescent="0.3">
      <c r="A99" s="7" t="s">
        <v>58</v>
      </c>
      <c r="B99" s="8">
        <v>43886</v>
      </c>
      <c r="I99" s="8"/>
      <c r="J99" s="8">
        <f t="shared" si="10"/>
        <v>43977</v>
      </c>
      <c r="K99" s="1"/>
      <c r="L99" s="1">
        <f t="shared" si="16"/>
        <v>0</v>
      </c>
      <c r="M99" s="1">
        <f t="shared" si="28"/>
        <v>0</v>
      </c>
      <c r="N99" s="1">
        <f t="shared" si="29"/>
        <v>0</v>
      </c>
      <c r="O99" s="1">
        <f t="shared" si="18"/>
        <v>0</v>
      </c>
      <c r="P99" s="1">
        <f t="shared" si="30"/>
        <v>0</v>
      </c>
      <c r="Q99" s="1">
        <f t="shared" si="20"/>
        <v>0</v>
      </c>
      <c r="R99" s="1">
        <f t="shared" si="31"/>
        <v>0</v>
      </c>
      <c r="S99" s="1">
        <f t="shared" si="32"/>
        <v>0</v>
      </c>
      <c r="T99" s="1">
        <f t="shared" si="33"/>
        <v>0</v>
      </c>
      <c r="U99" s="5">
        <f t="shared" si="34"/>
        <v>0</v>
      </c>
      <c r="V99" s="22">
        <f t="shared" si="35"/>
        <v>0</v>
      </c>
      <c r="W99" s="22">
        <f t="shared" si="36"/>
        <v>0</v>
      </c>
      <c r="X99" s="22" t="e" cm="1">
        <f t="array" ref="X99">IF(ROW(N99)-$X$1-2&gt;0,(O99+Q99)/INDEX($M$3:$M$78,ROW(N99)-$X$1-2),0)</f>
        <v>#REF!</v>
      </c>
    </row>
    <row r="100" spans="1:24" x14ac:dyDescent="0.3">
      <c r="A100" s="7" t="s">
        <v>59</v>
      </c>
      <c r="B100" s="8">
        <v>43886</v>
      </c>
      <c r="I100" s="8"/>
      <c r="J100" s="8">
        <f t="shared" si="10"/>
        <v>43978</v>
      </c>
      <c r="L100" s="1">
        <f t="shared" si="16"/>
        <v>0</v>
      </c>
      <c r="M100" s="1">
        <f t="shared" si="28"/>
        <v>0</v>
      </c>
      <c r="N100" s="1">
        <f t="shared" si="29"/>
        <v>0</v>
      </c>
      <c r="O100" s="1">
        <f t="shared" si="18"/>
        <v>0</v>
      </c>
      <c r="P100" s="1">
        <f t="shared" si="30"/>
        <v>0</v>
      </c>
      <c r="Q100" s="1">
        <f t="shared" si="20"/>
        <v>0</v>
      </c>
      <c r="R100" s="1">
        <f t="shared" si="31"/>
        <v>0</v>
      </c>
      <c r="S100" s="1">
        <f t="shared" si="32"/>
        <v>0</v>
      </c>
      <c r="T100" s="1">
        <f t="shared" si="33"/>
        <v>0</v>
      </c>
      <c r="U100" s="5">
        <f t="shared" si="34"/>
        <v>0</v>
      </c>
      <c r="V100" s="22">
        <f t="shared" si="35"/>
        <v>0</v>
      </c>
      <c r="W100" s="22">
        <f t="shared" si="36"/>
        <v>0</v>
      </c>
      <c r="X100" s="22" t="e" cm="1">
        <f t="array" ref="X100">IF(ROW(N100)-$X$1-2&gt;0,(O100+Q100)/INDEX($M$3:$M$78,ROW(N100)-$X$1-2),0)</f>
        <v>#REF!</v>
      </c>
    </row>
    <row r="101" spans="1:24" x14ac:dyDescent="0.3">
      <c r="A101" s="7" t="s">
        <v>60</v>
      </c>
      <c r="B101" s="8">
        <v>43886</v>
      </c>
      <c r="C101" s="7">
        <v>1</v>
      </c>
      <c r="I101" s="8"/>
      <c r="J101" s="8">
        <f t="shared" si="10"/>
        <v>43979</v>
      </c>
      <c r="L101" s="1">
        <f t="shared" si="16"/>
        <v>0</v>
      </c>
      <c r="M101" s="1">
        <f t="shared" si="28"/>
        <v>0</v>
      </c>
      <c r="N101" s="1">
        <f t="shared" si="29"/>
        <v>0</v>
      </c>
      <c r="O101" s="1">
        <f t="shared" si="18"/>
        <v>0</v>
      </c>
      <c r="P101" s="1">
        <f t="shared" si="30"/>
        <v>0</v>
      </c>
      <c r="Q101" s="1">
        <f t="shared" si="20"/>
        <v>0</v>
      </c>
      <c r="R101" s="1">
        <f t="shared" si="31"/>
        <v>0</v>
      </c>
      <c r="S101" s="1">
        <f t="shared" si="32"/>
        <v>0</v>
      </c>
      <c r="T101" s="1">
        <f t="shared" si="33"/>
        <v>0</v>
      </c>
      <c r="U101" s="5">
        <f t="shared" si="34"/>
        <v>0</v>
      </c>
      <c r="V101" s="22">
        <f t="shared" si="35"/>
        <v>0</v>
      </c>
      <c r="W101" s="22">
        <f t="shared" si="36"/>
        <v>0</v>
      </c>
      <c r="X101" s="22" t="e" cm="1">
        <f t="array" ref="X101">IF(ROW(N101)-$X$1-2&gt;0,(O101+Q101)/INDEX($M$3:$M$78,ROW(N101)-$X$1-2),0)</f>
        <v>#REF!</v>
      </c>
    </row>
    <row r="102" spans="1:24" x14ac:dyDescent="0.3">
      <c r="A102" s="7" t="s">
        <v>61</v>
      </c>
      <c r="B102" s="8">
        <v>43886</v>
      </c>
      <c r="C102" s="7">
        <v>5</v>
      </c>
      <c r="I102" s="8"/>
      <c r="J102" s="8">
        <f t="shared" si="10"/>
        <v>43980</v>
      </c>
      <c r="L102" s="1">
        <f t="shared" si="16"/>
        <v>0</v>
      </c>
      <c r="M102" s="1">
        <f t="shared" si="28"/>
        <v>0</v>
      </c>
      <c r="N102" s="1">
        <f t="shared" si="29"/>
        <v>0</v>
      </c>
      <c r="O102" s="1">
        <f t="shared" si="18"/>
        <v>0</v>
      </c>
      <c r="P102" s="1">
        <f t="shared" si="30"/>
        <v>0</v>
      </c>
      <c r="Q102" s="1">
        <f t="shared" si="20"/>
        <v>0</v>
      </c>
      <c r="R102" s="1">
        <f t="shared" si="31"/>
        <v>0</v>
      </c>
      <c r="S102" s="1">
        <f t="shared" si="32"/>
        <v>0</v>
      </c>
      <c r="T102" s="1">
        <f t="shared" si="33"/>
        <v>0</v>
      </c>
      <c r="U102" s="5">
        <f t="shared" si="34"/>
        <v>0</v>
      </c>
      <c r="V102" s="22">
        <f t="shared" si="35"/>
        <v>0</v>
      </c>
      <c r="W102" s="22">
        <f t="shared" si="36"/>
        <v>0</v>
      </c>
      <c r="X102" s="22" t="e" cm="1">
        <f t="array" ref="X102">IF(ROW(N102)-$X$1-2&gt;0,(O102+Q102)/INDEX($M$3:$M$78,ROW(N102)-$X$1-2),0)</f>
        <v>#REF!</v>
      </c>
    </row>
    <row r="103" spans="1:24" x14ac:dyDescent="0.3">
      <c r="A103" s="7" t="s">
        <v>62</v>
      </c>
      <c r="B103" s="8">
        <v>43886</v>
      </c>
      <c r="I103" s="8"/>
      <c r="J103" s="8">
        <f t="shared" si="10"/>
        <v>43981</v>
      </c>
      <c r="L103" s="1">
        <f t="shared" si="16"/>
        <v>0</v>
      </c>
      <c r="M103" s="1">
        <f t="shared" si="28"/>
        <v>0</v>
      </c>
      <c r="N103" s="1">
        <f t="shared" si="29"/>
        <v>0</v>
      </c>
      <c r="O103" s="1">
        <f t="shared" si="18"/>
        <v>0</v>
      </c>
      <c r="P103" s="1">
        <f t="shared" si="30"/>
        <v>0</v>
      </c>
      <c r="Q103" s="1">
        <f t="shared" si="20"/>
        <v>0</v>
      </c>
      <c r="R103" s="1">
        <f t="shared" si="31"/>
        <v>0</v>
      </c>
      <c r="S103" s="1">
        <f t="shared" si="32"/>
        <v>0</v>
      </c>
      <c r="T103" s="1">
        <f t="shared" si="33"/>
        <v>0</v>
      </c>
      <c r="U103" s="5">
        <f t="shared" si="34"/>
        <v>0</v>
      </c>
      <c r="V103" s="22">
        <f t="shared" si="35"/>
        <v>0</v>
      </c>
      <c r="W103" s="22">
        <f t="shared" si="36"/>
        <v>0</v>
      </c>
      <c r="X103" s="22" t="e" cm="1">
        <f t="array" ref="X103">IF(ROW(N103)-$X$1-2&gt;0,(O103+Q103)/INDEX($M$3:$M$78,ROW(N103)-$X$1-2),0)</f>
        <v>#REF!</v>
      </c>
    </row>
    <row r="104" spans="1:24" x14ac:dyDescent="0.3">
      <c r="A104" s="7" t="s">
        <v>63</v>
      </c>
      <c r="B104" s="8">
        <v>43886</v>
      </c>
      <c r="I104" s="8"/>
      <c r="J104" s="8">
        <f t="shared" si="10"/>
        <v>43982</v>
      </c>
      <c r="L104" s="1">
        <f t="shared" si="16"/>
        <v>0</v>
      </c>
      <c r="M104" s="1">
        <f t="shared" si="28"/>
        <v>0</v>
      </c>
      <c r="N104" s="1">
        <f t="shared" si="29"/>
        <v>0</v>
      </c>
      <c r="O104" s="1">
        <f t="shared" si="18"/>
        <v>0</v>
      </c>
      <c r="P104" s="1">
        <f t="shared" si="30"/>
        <v>0</v>
      </c>
      <c r="Q104" s="1">
        <f t="shared" si="20"/>
        <v>0</v>
      </c>
      <c r="R104" s="1">
        <f t="shared" si="31"/>
        <v>0</v>
      </c>
      <c r="S104" s="1">
        <f t="shared" si="32"/>
        <v>0</v>
      </c>
      <c r="T104" s="1">
        <f t="shared" si="33"/>
        <v>0</v>
      </c>
      <c r="U104" s="5">
        <f t="shared" si="34"/>
        <v>0</v>
      </c>
      <c r="V104" s="22">
        <f t="shared" si="35"/>
        <v>0</v>
      </c>
      <c r="W104" s="22">
        <f t="shared" si="36"/>
        <v>0</v>
      </c>
      <c r="X104" s="22" t="e" cm="1">
        <f t="array" ref="X104">IF(ROW(N104)-$X$1-2&gt;0,(O104+Q104)/INDEX($M$3:$M$78,ROW(N104)-$X$1-2),0)</f>
        <v>#REF!</v>
      </c>
    </row>
    <row r="105" spans="1:24" x14ac:dyDescent="0.3">
      <c r="A105" s="7" t="s">
        <v>64</v>
      </c>
      <c r="B105" s="8">
        <v>43886</v>
      </c>
      <c r="C105" s="7">
        <v>0</v>
      </c>
      <c r="I105" s="8"/>
      <c r="J105" s="8">
        <f t="shared" si="10"/>
        <v>43983</v>
      </c>
      <c r="L105" s="1">
        <f t="shared" si="16"/>
        <v>0</v>
      </c>
      <c r="M105" s="1">
        <f t="shared" si="28"/>
        <v>0</v>
      </c>
      <c r="N105" s="1">
        <f t="shared" si="29"/>
        <v>0</v>
      </c>
      <c r="O105" s="1">
        <f t="shared" si="18"/>
        <v>0</v>
      </c>
      <c r="P105" s="1">
        <f t="shared" si="30"/>
        <v>0</v>
      </c>
      <c r="Q105" s="1">
        <f t="shared" si="20"/>
        <v>0</v>
      </c>
      <c r="R105" s="1">
        <f t="shared" si="31"/>
        <v>0</v>
      </c>
      <c r="S105" s="1">
        <f t="shared" si="32"/>
        <v>0</v>
      </c>
      <c r="T105" s="1">
        <f t="shared" si="33"/>
        <v>0</v>
      </c>
      <c r="U105" s="5">
        <f t="shared" si="34"/>
        <v>0</v>
      </c>
      <c r="V105" s="22">
        <f t="shared" si="35"/>
        <v>0</v>
      </c>
      <c r="W105" s="22">
        <f t="shared" si="36"/>
        <v>0</v>
      </c>
      <c r="X105" s="22" t="e" cm="1">
        <f t="array" ref="X105">IF(ROW(N105)-$X$1-2&gt;0,(O105+Q105)/INDEX($M$3:$M$78,ROW(N105)-$X$1-2),0)</f>
        <v>#REF!</v>
      </c>
    </row>
    <row r="106" spans="1:24" x14ac:dyDescent="0.3">
      <c r="A106" s="7" t="s">
        <v>65</v>
      </c>
      <c r="B106" s="8">
        <v>43886</v>
      </c>
      <c r="C106" s="7">
        <v>1</v>
      </c>
      <c r="I106" s="8"/>
      <c r="J106" s="8">
        <f t="shared" si="10"/>
        <v>43984</v>
      </c>
      <c r="L106" s="1">
        <f t="shared" si="16"/>
        <v>0</v>
      </c>
      <c r="M106" s="1">
        <f t="shared" si="28"/>
        <v>0</v>
      </c>
      <c r="N106" s="1">
        <f t="shared" si="29"/>
        <v>0</v>
      </c>
      <c r="O106" s="1">
        <f t="shared" si="18"/>
        <v>0</v>
      </c>
      <c r="P106" s="1">
        <f t="shared" si="30"/>
        <v>0</v>
      </c>
      <c r="Q106" s="1">
        <f t="shared" si="20"/>
        <v>0</v>
      </c>
      <c r="R106" s="1">
        <f t="shared" si="31"/>
        <v>0</v>
      </c>
      <c r="S106" s="1">
        <f t="shared" si="32"/>
        <v>0</v>
      </c>
      <c r="T106" s="1">
        <f t="shared" si="33"/>
        <v>0</v>
      </c>
      <c r="U106" s="5">
        <f t="shared" si="34"/>
        <v>0</v>
      </c>
      <c r="V106" s="22">
        <f t="shared" si="35"/>
        <v>0</v>
      </c>
      <c r="W106" s="22">
        <f t="shared" si="36"/>
        <v>0</v>
      </c>
      <c r="X106" s="22" t="e" cm="1">
        <f t="array" ref="X106">IF(ROW(N106)-$X$1-2&gt;0,(O106+Q106)/INDEX($M$3:$M$78,ROW(N106)-$X$1-2),0)</f>
        <v>#REF!</v>
      </c>
    </row>
    <row r="107" spans="1:24" x14ac:dyDescent="0.3">
      <c r="A107" s="7" t="s">
        <v>66</v>
      </c>
      <c r="B107" s="8">
        <v>43886</v>
      </c>
      <c r="I107" s="8"/>
      <c r="U107" s="5"/>
    </row>
    <row r="108" spans="1:24" x14ac:dyDescent="0.3">
      <c r="A108" s="7" t="s">
        <v>67</v>
      </c>
      <c r="B108" s="8">
        <v>43886</v>
      </c>
      <c r="C108" s="7">
        <v>1</v>
      </c>
      <c r="F108" s="7">
        <v>58</v>
      </c>
      <c r="G108" s="7">
        <v>2</v>
      </c>
      <c r="I108" s="8"/>
      <c r="U108" s="5"/>
    </row>
    <row r="109" spans="1:24" x14ac:dyDescent="0.3">
      <c r="A109" s="7" t="s">
        <v>68</v>
      </c>
      <c r="B109" s="8">
        <v>43886</v>
      </c>
      <c r="I109" s="8"/>
      <c r="U109" s="5"/>
    </row>
    <row r="110" spans="1:24" x14ac:dyDescent="0.3">
      <c r="A110" s="7" t="s">
        <v>69</v>
      </c>
      <c r="B110" s="8">
        <v>43886</v>
      </c>
      <c r="I110" s="8"/>
      <c r="U110" s="5"/>
    </row>
    <row r="111" spans="1:24" x14ac:dyDescent="0.3">
      <c r="A111" s="7" t="s">
        <v>70</v>
      </c>
      <c r="B111" s="8">
        <v>43886</v>
      </c>
      <c r="C111" s="7">
        <v>2</v>
      </c>
      <c r="I111" s="8"/>
      <c r="U111" s="5"/>
    </row>
    <row r="112" spans="1:24" x14ac:dyDescent="0.3">
      <c r="A112" s="7" t="s">
        <v>128</v>
      </c>
      <c r="B112" s="8">
        <v>43886</v>
      </c>
      <c r="I112" s="8"/>
      <c r="U112" s="5"/>
    </row>
    <row r="113" spans="1:26" x14ac:dyDescent="0.3">
      <c r="A113" s="7" t="s">
        <v>71</v>
      </c>
      <c r="B113" s="8">
        <v>43886</v>
      </c>
      <c r="I113" s="8"/>
      <c r="U113" s="5"/>
    </row>
    <row r="114" spans="1:26" x14ac:dyDescent="0.3">
      <c r="A114" s="7" t="s">
        <v>72</v>
      </c>
      <c r="B114" s="8">
        <v>43886</v>
      </c>
      <c r="I114" s="8"/>
      <c r="U114" s="5"/>
    </row>
    <row r="115" spans="1:26" x14ac:dyDescent="0.3">
      <c r="A115" s="7" t="s">
        <v>73</v>
      </c>
      <c r="B115" s="8">
        <v>43886</v>
      </c>
      <c r="I115" s="8"/>
      <c r="U115" s="5"/>
    </row>
    <row r="116" spans="1:26" x14ac:dyDescent="0.3">
      <c r="A116" s="7" t="s">
        <v>74</v>
      </c>
      <c r="B116" s="8">
        <v>43886</v>
      </c>
      <c r="I116" s="8"/>
      <c r="U116" s="5"/>
    </row>
    <row r="117" spans="1:26" x14ac:dyDescent="0.3">
      <c r="A117" s="7" t="s">
        <v>57</v>
      </c>
      <c r="B117" s="8">
        <v>43887</v>
      </c>
      <c r="C117" s="7">
        <v>1</v>
      </c>
      <c r="I117" s="8"/>
      <c r="U117" s="5"/>
      <c r="Z117" s="7">
        <f>SUM(C117:C135)</f>
        <v>16</v>
      </c>
    </row>
    <row r="118" spans="1:26" x14ac:dyDescent="0.3">
      <c r="A118" s="7" t="s">
        <v>58</v>
      </c>
      <c r="B118" s="8">
        <v>43887</v>
      </c>
      <c r="I118" s="8"/>
      <c r="U118" s="5"/>
    </row>
    <row r="119" spans="1:26" x14ac:dyDescent="0.3">
      <c r="A119" s="7" t="s">
        <v>59</v>
      </c>
      <c r="B119" s="8">
        <v>43887</v>
      </c>
      <c r="I119" s="8"/>
      <c r="U119" s="5"/>
    </row>
    <row r="120" spans="1:26" x14ac:dyDescent="0.3">
      <c r="A120" s="7" t="s">
        <v>60</v>
      </c>
      <c r="B120" s="8">
        <v>43887</v>
      </c>
      <c r="C120" s="7">
        <v>1</v>
      </c>
      <c r="I120" s="8"/>
      <c r="U120" s="5"/>
    </row>
    <row r="121" spans="1:26" x14ac:dyDescent="0.3">
      <c r="A121" s="7" t="s">
        <v>61</v>
      </c>
      <c r="B121" s="8">
        <v>43887</v>
      </c>
      <c r="C121" s="7">
        <v>6</v>
      </c>
      <c r="I121" s="8"/>
      <c r="U121" s="5"/>
    </row>
    <row r="122" spans="1:26" x14ac:dyDescent="0.3">
      <c r="A122" s="7" t="s">
        <v>62</v>
      </c>
      <c r="B122" s="8">
        <v>43887</v>
      </c>
      <c r="I122" s="8"/>
      <c r="U122" s="5"/>
    </row>
    <row r="123" spans="1:26" x14ac:dyDescent="0.3">
      <c r="A123" s="7" t="s">
        <v>63</v>
      </c>
      <c r="B123" s="8">
        <v>43887</v>
      </c>
      <c r="I123" s="8"/>
      <c r="U123" s="5"/>
    </row>
    <row r="124" spans="1:26" x14ac:dyDescent="0.3">
      <c r="A124" s="7" t="s">
        <v>64</v>
      </c>
      <c r="B124" s="8">
        <v>43887</v>
      </c>
      <c r="C124" s="7">
        <v>0</v>
      </c>
      <c r="I124" s="8"/>
      <c r="U124" s="5"/>
    </row>
    <row r="125" spans="1:26" x14ac:dyDescent="0.3">
      <c r="A125" s="7" t="s">
        <v>65</v>
      </c>
      <c r="B125" s="8">
        <v>43887</v>
      </c>
      <c r="C125" s="7">
        <v>2</v>
      </c>
      <c r="I125" s="8"/>
      <c r="U125" s="5"/>
    </row>
    <row r="126" spans="1:26" x14ac:dyDescent="0.3">
      <c r="A126" s="7" t="s">
        <v>66</v>
      </c>
      <c r="B126" s="8">
        <v>43887</v>
      </c>
      <c r="I126" s="8"/>
      <c r="U126" s="5"/>
    </row>
    <row r="127" spans="1:26" x14ac:dyDescent="0.3">
      <c r="A127" s="7" t="s">
        <v>67</v>
      </c>
      <c r="B127" s="8">
        <v>43887</v>
      </c>
      <c r="C127" s="7">
        <v>2</v>
      </c>
      <c r="F127" s="7">
        <v>63</v>
      </c>
      <c r="G127" s="7">
        <v>3</v>
      </c>
      <c r="I127" s="8"/>
      <c r="U127" s="5"/>
    </row>
    <row r="128" spans="1:26" x14ac:dyDescent="0.3">
      <c r="A128" s="7" t="s">
        <v>68</v>
      </c>
      <c r="B128" s="8">
        <v>43887</v>
      </c>
      <c r="I128" s="8"/>
      <c r="U128" s="5"/>
    </row>
    <row r="129" spans="1:26" x14ac:dyDescent="0.3">
      <c r="A129" s="7" t="s">
        <v>69</v>
      </c>
      <c r="B129" s="8">
        <v>43887</v>
      </c>
      <c r="I129" s="8"/>
      <c r="U129" s="5"/>
    </row>
    <row r="130" spans="1:26" x14ac:dyDescent="0.3">
      <c r="A130" s="7" t="s">
        <v>70</v>
      </c>
      <c r="B130" s="8">
        <v>43887</v>
      </c>
      <c r="C130" s="7">
        <v>4</v>
      </c>
      <c r="I130" s="8"/>
      <c r="U130" s="5"/>
    </row>
    <row r="131" spans="1:26" x14ac:dyDescent="0.3">
      <c r="A131" s="7" t="s">
        <v>128</v>
      </c>
      <c r="B131" s="8">
        <v>43887</v>
      </c>
      <c r="I131" s="8"/>
      <c r="U131" s="5"/>
    </row>
    <row r="132" spans="1:26" x14ac:dyDescent="0.3">
      <c r="A132" s="7" t="s">
        <v>71</v>
      </c>
      <c r="B132" s="8">
        <v>43887</v>
      </c>
      <c r="I132" s="8"/>
      <c r="U132" s="5"/>
    </row>
    <row r="133" spans="1:26" x14ac:dyDescent="0.3">
      <c r="A133" s="7" t="s">
        <v>72</v>
      </c>
      <c r="B133" s="8">
        <v>43887</v>
      </c>
      <c r="I133" s="8"/>
      <c r="U133" s="5"/>
    </row>
    <row r="134" spans="1:26" x14ac:dyDescent="0.3">
      <c r="A134" s="7" t="s">
        <v>73</v>
      </c>
      <c r="B134" s="8">
        <v>43887</v>
      </c>
      <c r="I134" s="8"/>
      <c r="U134" s="5"/>
    </row>
    <row r="135" spans="1:26" x14ac:dyDescent="0.3">
      <c r="A135" s="7" t="s">
        <v>74</v>
      </c>
      <c r="B135" s="8">
        <v>43887</v>
      </c>
      <c r="I135" s="8"/>
      <c r="U135" s="5"/>
    </row>
    <row r="136" spans="1:26" x14ac:dyDescent="0.3">
      <c r="A136" s="7" t="s">
        <v>57</v>
      </c>
      <c r="B136" s="8">
        <v>43888</v>
      </c>
      <c r="C136" s="7">
        <v>6</v>
      </c>
      <c r="I136" s="8"/>
      <c r="U136" s="5"/>
      <c r="Z136" s="7">
        <f>SUM(C136:C154)</f>
        <v>29</v>
      </c>
    </row>
    <row r="137" spans="1:26" x14ac:dyDescent="0.3">
      <c r="A137" s="7" t="s">
        <v>58</v>
      </c>
      <c r="B137" s="8">
        <v>43888</v>
      </c>
      <c r="I137" s="8"/>
      <c r="U137" s="5"/>
    </row>
    <row r="138" spans="1:26" x14ac:dyDescent="0.3">
      <c r="A138" s="7" t="s">
        <v>59</v>
      </c>
      <c r="B138" s="8">
        <v>43888</v>
      </c>
      <c r="I138" s="8"/>
      <c r="U138" s="5"/>
    </row>
    <row r="139" spans="1:26" x14ac:dyDescent="0.3">
      <c r="A139" s="7" t="s">
        <v>60</v>
      </c>
      <c r="B139" s="8">
        <v>43888</v>
      </c>
      <c r="C139" s="7">
        <v>1</v>
      </c>
      <c r="I139" s="8"/>
      <c r="U139" s="5"/>
    </row>
    <row r="140" spans="1:26" x14ac:dyDescent="0.3">
      <c r="A140" s="7" t="s">
        <v>61</v>
      </c>
      <c r="B140" s="8">
        <v>43888</v>
      </c>
      <c r="C140" s="7">
        <v>6</v>
      </c>
      <c r="I140" s="8"/>
      <c r="U140" s="5"/>
    </row>
    <row r="141" spans="1:26" x14ac:dyDescent="0.3">
      <c r="A141" s="7" t="s">
        <v>62</v>
      </c>
      <c r="B141" s="8">
        <v>43888</v>
      </c>
      <c r="I141" s="8"/>
      <c r="U141" s="5"/>
    </row>
    <row r="142" spans="1:26" x14ac:dyDescent="0.3">
      <c r="A142" s="7" t="s">
        <v>63</v>
      </c>
      <c r="B142" s="8">
        <v>43888</v>
      </c>
      <c r="I142" s="8"/>
      <c r="U142" s="5"/>
    </row>
    <row r="143" spans="1:26" x14ac:dyDescent="0.3">
      <c r="A143" s="7" t="s">
        <v>64</v>
      </c>
      <c r="B143" s="8">
        <v>43888</v>
      </c>
      <c r="C143" s="7">
        <v>0</v>
      </c>
      <c r="I143" s="8"/>
      <c r="U143" s="5"/>
    </row>
    <row r="144" spans="1:26" x14ac:dyDescent="0.3">
      <c r="A144" s="7" t="s">
        <v>65</v>
      </c>
      <c r="B144" s="8">
        <v>43888</v>
      </c>
      <c r="C144" s="7">
        <v>3</v>
      </c>
      <c r="I144" s="8"/>
      <c r="U144" s="5"/>
    </row>
    <row r="145" spans="1:26" x14ac:dyDescent="0.3">
      <c r="A145" s="7" t="s">
        <v>66</v>
      </c>
      <c r="B145" s="8">
        <v>43888</v>
      </c>
      <c r="I145" s="8"/>
      <c r="U145" s="5"/>
    </row>
    <row r="146" spans="1:26" x14ac:dyDescent="0.3">
      <c r="A146" s="7" t="s">
        <v>67</v>
      </c>
      <c r="B146" s="8">
        <v>43888</v>
      </c>
      <c r="C146" s="7">
        <v>8</v>
      </c>
      <c r="F146" s="7">
        <v>73</v>
      </c>
      <c r="G146" s="7">
        <v>3</v>
      </c>
      <c r="I146" s="8"/>
      <c r="U146" s="5"/>
    </row>
    <row r="147" spans="1:26" x14ac:dyDescent="0.3">
      <c r="A147" s="7" t="s">
        <v>68</v>
      </c>
      <c r="B147" s="8">
        <v>43888</v>
      </c>
      <c r="I147" s="8"/>
      <c r="U147" s="5"/>
    </row>
    <row r="148" spans="1:26" x14ac:dyDescent="0.3">
      <c r="A148" s="7" t="s">
        <v>69</v>
      </c>
      <c r="B148" s="8">
        <v>43888</v>
      </c>
      <c r="I148" s="8"/>
      <c r="U148" s="5"/>
    </row>
    <row r="149" spans="1:26" x14ac:dyDescent="0.3">
      <c r="A149" s="7" t="s">
        <v>70</v>
      </c>
      <c r="B149" s="8">
        <v>43888</v>
      </c>
      <c r="C149" s="7">
        <v>5</v>
      </c>
      <c r="I149" s="8"/>
      <c r="U149" s="5"/>
    </row>
    <row r="150" spans="1:26" x14ac:dyDescent="0.3">
      <c r="A150" s="7" t="s">
        <v>128</v>
      </c>
      <c r="B150" s="8">
        <v>43888</v>
      </c>
      <c r="I150" s="8"/>
      <c r="U150" s="5"/>
    </row>
    <row r="151" spans="1:26" x14ac:dyDescent="0.3">
      <c r="A151" s="7" t="s">
        <v>71</v>
      </c>
      <c r="B151" s="8">
        <v>43888</v>
      </c>
      <c r="I151" s="8"/>
      <c r="U151" s="5"/>
    </row>
    <row r="152" spans="1:26" x14ac:dyDescent="0.3">
      <c r="A152" s="7" t="s">
        <v>72</v>
      </c>
      <c r="B152" s="8">
        <v>43888</v>
      </c>
      <c r="I152" s="8"/>
      <c r="U152" s="5"/>
    </row>
    <row r="153" spans="1:26" x14ac:dyDescent="0.3">
      <c r="A153" s="7" t="s">
        <v>73</v>
      </c>
      <c r="B153" s="8">
        <v>43888</v>
      </c>
      <c r="I153" s="8"/>
      <c r="U153" s="5"/>
    </row>
    <row r="154" spans="1:26" x14ac:dyDescent="0.3">
      <c r="A154" s="7" t="s">
        <v>74</v>
      </c>
      <c r="B154" s="8">
        <v>43888</v>
      </c>
      <c r="I154" s="8"/>
      <c r="U154" s="5"/>
    </row>
    <row r="155" spans="1:26" x14ac:dyDescent="0.3">
      <c r="A155" s="7" t="s">
        <v>57</v>
      </c>
      <c r="B155" s="8">
        <v>43889</v>
      </c>
      <c r="C155" s="7">
        <v>8</v>
      </c>
      <c r="I155" s="8"/>
      <c r="U155" s="5"/>
      <c r="Z155" s="7">
        <f>SUM(C155:C173)</f>
        <v>43</v>
      </c>
    </row>
    <row r="156" spans="1:26" x14ac:dyDescent="0.3">
      <c r="A156" s="7" t="s">
        <v>58</v>
      </c>
      <c r="B156" s="8">
        <v>43889</v>
      </c>
      <c r="I156" s="8"/>
      <c r="U156" s="5"/>
    </row>
    <row r="157" spans="1:26" x14ac:dyDescent="0.3">
      <c r="A157" s="7" t="s">
        <v>59</v>
      </c>
      <c r="B157" s="8">
        <v>43889</v>
      </c>
      <c r="I157" s="8"/>
      <c r="U157" s="5"/>
    </row>
    <row r="158" spans="1:26" x14ac:dyDescent="0.3">
      <c r="A158" s="7" t="s">
        <v>60</v>
      </c>
      <c r="B158" s="8">
        <v>43889</v>
      </c>
      <c r="C158" s="7">
        <v>2</v>
      </c>
      <c r="I158" s="8"/>
      <c r="U158" s="5"/>
    </row>
    <row r="159" spans="1:26" x14ac:dyDescent="0.3">
      <c r="A159" s="7" t="s">
        <v>61</v>
      </c>
      <c r="B159" s="8">
        <v>43889</v>
      </c>
      <c r="C159" s="7">
        <v>6</v>
      </c>
      <c r="I159" s="8"/>
      <c r="U159" s="5"/>
    </row>
    <row r="160" spans="1:26" x14ac:dyDescent="0.3">
      <c r="A160" s="7" t="s">
        <v>62</v>
      </c>
      <c r="B160" s="8">
        <v>43889</v>
      </c>
      <c r="I160" s="8"/>
      <c r="U160" s="5"/>
    </row>
    <row r="161" spans="1:26" x14ac:dyDescent="0.3">
      <c r="A161" s="7" t="s">
        <v>63</v>
      </c>
      <c r="B161" s="8">
        <v>43889</v>
      </c>
      <c r="I161" s="8"/>
      <c r="U161" s="5"/>
    </row>
    <row r="162" spans="1:26" x14ac:dyDescent="0.3">
      <c r="A162" s="7" t="s">
        <v>64</v>
      </c>
      <c r="B162" s="8">
        <v>43889</v>
      </c>
      <c r="C162" s="7">
        <v>2</v>
      </c>
      <c r="I162" s="8"/>
      <c r="U162" s="5"/>
    </row>
    <row r="163" spans="1:26" x14ac:dyDescent="0.3">
      <c r="A163" s="7" t="s">
        <v>65</v>
      </c>
      <c r="B163" s="8">
        <v>43889</v>
      </c>
      <c r="C163" s="7">
        <v>5</v>
      </c>
      <c r="I163" s="8"/>
      <c r="U163" s="5"/>
    </row>
    <row r="164" spans="1:26" x14ac:dyDescent="0.3">
      <c r="A164" s="7" t="s">
        <v>66</v>
      </c>
      <c r="B164" s="8">
        <v>43889</v>
      </c>
      <c r="I164" s="8"/>
      <c r="U164" s="5"/>
    </row>
    <row r="165" spans="1:26" x14ac:dyDescent="0.3">
      <c r="A165" s="7" t="s">
        <v>67</v>
      </c>
      <c r="B165" s="8">
        <v>43889</v>
      </c>
      <c r="C165" s="7">
        <v>10</v>
      </c>
      <c r="F165" s="7">
        <v>78</v>
      </c>
      <c r="G165" s="7">
        <v>3</v>
      </c>
      <c r="I165" s="8"/>
      <c r="U165" s="5"/>
    </row>
    <row r="166" spans="1:26" x14ac:dyDescent="0.3">
      <c r="A166" s="7" t="s">
        <v>68</v>
      </c>
      <c r="B166" s="8">
        <v>43889</v>
      </c>
      <c r="I166" s="8"/>
      <c r="U166" s="5"/>
    </row>
    <row r="167" spans="1:26" x14ac:dyDescent="0.3">
      <c r="A167" s="7" t="s">
        <v>69</v>
      </c>
      <c r="B167" s="8">
        <v>43889</v>
      </c>
      <c r="I167" s="8"/>
      <c r="U167" s="5"/>
    </row>
    <row r="168" spans="1:26" x14ac:dyDescent="0.3">
      <c r="A168" s="7" t="s">
        <v>70</v>
      </c>
      <c r="B168" s="8">
        <v>43889</v>
      </c>
      <c r="C168" s="7">
        <v>8</v>
      </c>
      <c r="I168" s="8"/>
      <c r="U168" s="5"/>
    </row>
    <row r="169" spans="1:26" x14ac:dyDescent="0.3">
      <c r="A169" s="7" t="s">
        <v>128</v>
      </c>
      <c r="B169" s="8">
        <v>43889</v>
      </c>
      <c r="I169" s="8"/>
      <c r="U169" s="5"/>
    </row>
    <row r="170" spans="1:26" x14ac:dyDescent="0.3">
      <c r="A170" s="7" t="s">
        <v>71</v>
      </c>
      <c r="B170" s="8">
        <v>43889</v>
      </c>
      <c r="I170" s="8"/>
      <c r="U170" s="5"/>
    </row>
    <row r="171" spans="1:26" x14ac:dyDescent="0.3">
      <c r="A171" s="7" t="s">
        <v>72</v>
      </c>
      <c r="B171" s="8">
        <v>43889</v>
      </c>
      <c r="I171" s="8"/>
      <c r="U171" s="5"/>
    </row>
    <row r="172" spans="1:26" x14ac:dyDescent="0.3">
      <c r="A172" s="7" t="s">
        <v>73</v>
      </c>
      <c r="B172" s="8">
        <v>43889</v>
      </c>
      <c r="C172" s="7">
        <v>2</v>
      </c>
      <c r="I172" s="8"/>
      <c r="U172" s="5"/>
    </row>
    <row r="173" spans="1:26" x14ac:dyDescent="0.3">
      <c r="A173" s="7" t="s">
        <v>74</v>
      </c>
      <c r="B173" s="8">
        <v>43889</v>
      </c>
      <c r="I173" s="8"/>
      <c r="U173" s="5"/>
    </row>
    <row r="174" spans="1:26" x14ac:dyDescent="0.3">
      <c r="A174" s="7" t="s">
        <v>57</v>
      </c>
      <c r="B174" s="8">
        <v>43890</v>
      </c>
      <c r="C174" s="7">
        <v>12</v>
      </c>
      <c r="I174" s="8"/>
      <c r="U174" s="5"/>
      <c r="Z174" s="7">
        <f>SUM(C174:C192)</f>
        <v>65</v>
      </c>
    </row>
    <row r="175" spans="1:26" x14ac:dyDescent="0.3">
      <c r="A175" s="7" t="s">
        <v>58</v>
      </c>
      <c r="B175" s="8">
        <v>43890</v>
      </c>
      <c r="I175" s="8"/>
      <c r="U175" s="5"/>
    </row>
    <row r="176" spans="1:26" x14ac:dyDescent="0.3">
      <c r="A176" s="7" t="s">
        <v>59</v>
      </c>
      <c r="B176" s="8">
        <v>43890</v>
      </c>
      <c r="C176" s="7">
        <v>1</v>
      </c>
      <c r="I176" s="8"/>
      <c r="U176" s="5"/>
    </row>
    <row r="177" spans="1:21" x14ac:dyDescent="0.3">
      <c r="A177" s="7" t="s">
        <v>60</v>
      </c>
      <c r="B177" s="8">
        <v>43890</v>
      </c>
      <c r="C177" s="7">
        <v>2</v>
      </c>
      <c r="I177" s="8"/>
      <c r="U177" s="5"/>
    </row>
    <row r="178" spans="1:21" x14ac:dyDescent="0.3">
      <c r="A178" s="7" t="s">
        <v>61</v>
      </c>
      <c r="B178" s="8">
        <v>43890</v>
      </c>
      <c r="C178" s="7">
        <v>7</v>
      </c>
      <c r="I178" s="8"/>
      <c r="U178" s="5"/>
    </row>
    <row r="179" spans="1:21" x14ac:dyDescent="0.3">
      <c r="A179" s="7" t="s">
        <v>62</v>
      </c>
      <c r="B179" s="8">
        <v>43890</v>
      </c>
      <c r="C179" s="7">
        <v>1</v>
      </c>
      <c r="I179" s="8"/>
      <c r="U179" s="5"/>
    </row>
    <row r="180" spans="1:21" x14ac:dyDescent="0.3">
      <c r="A180" s="7" t="s">
        <v>63</v>
      </c>
      <c r="B180" s="8">
        <v>43890</v>
      </c>
      <c r="C180" s="7">
        <v>1</v>
      </c>
      <c r="I180" s="8"/>
      <c r="U180" s="5"/>
    </row>
    <row r="181" spans="1:21" x14ac:dyDescent="0.3">
      <c r="A181" s="7" t="s">
        <v>64</v>
      </c>
      <c r="B181" s="8">
        <v>43890</v>
      </c>
      <c r="C181" s="7">
        <v>2</v>
      </c>
      <c r="I181" s="8"/>
      <c r="U181" s="5"/>
    </row>
    <row r="182" spans="1:21" x14ac:dyDescent="0.3">
      <c r="A182" s="7" t="s">
        <v>65</v>
      </c>
      <c r="B182" s="8">
        <v>43890</v>
      </c>
      <c r="C182" s="7">
        <v>6</v>
      </c>
      <c r="I182" s="8"/>
      <c r="U182" s="5"/>
    </row>
    <row r="183" spans="1:21" x14ac:dyDescent="0.3">
      <c r="A183" s="7" t="s">
        <v>66</v>
      </c>
      <c r="B183" s="8">
        <v>43890</v>
      </c>
      <c r="I183" s="8"/>
      <c r="U183" s="5"/>
    </row>
    <row r="184" spans="1:21" x14ac:dyDescent="0.3">
      <c r="A184" s="7" t="s">
        <v>67</v>
      </c>
      <c r="B184" s="8">
        <v>43890</v>
      </c>
      <c r="C184" s="7">
        <v>15</v>
      </c>
      <c r="F184" s="7">
        <v>85</v>
      </c>
      <c r="G184" s="7">
        <v>3</v>
      </c>
      <c r="I184" s="8"/>
      <c r="U184" s="5"/>
    </row>
    <row r="185" spans="1:21" x14ac:dyDescent="0.3">
      <c r="A185" s="7" t="s">
        <v>68</v>
      </c>
      <c r="B185" s="8">
        <v>43890</v>
      </c>
      <c r="C185" s="7">
        <v>4</v>
      </c>
      <c r="I185" s="8"/>
      <c r="U185" s="5"/>
    </row>
    <row r="186" spans="1:21" x14ac:dyDescent="0.3">
      <c r="A186" s="7" t="s">
        <v>69</v>
      </c>
      <c r="B186" s="8">
        <v>43890</v>
      </c>
      <c r="I186" s="8"/>
      <c r="U186" s="5"/>
    </row>
    <row r="187" spans="1:21" x14ac:dyDescent="0.3">
      <c r="A187" s="7" t="s">
        <v>70</v>
      </c>
      <c r="B187" s="8">
        <v>43890</v>
      </c>
      <c r="C187" s="7">
        <v>10</v>
      </c>
      <c r="I187" s="8"/>
      <c r="U187" s="5"/>
    </row>
    <row r="188" spans="1:21" x14ac:dyDescent="0.3">
      <c r="A188" s="7" t="s">
        <v>128</v>
      </c>
      <c r="B188" s="8">
        <v>43890</v>
      </c>
      <c r="I188" s="8"/>
      <c r="U188" s="5"/>
    </row>
    <row r="189" spans="1:21" x14ac:dyDescent="0.3">
      <c r="A189" s="7" t="s">
        <v>71</v>
      </c>
      <c r="B189" s="8">
        <v>43890</v>
      </c>
      <c r="I189" s="8"/>
      <c r="U189" s="5"/>
    </row>
    <row r="190" spans="1:21" x14ac:dyDescent="0.3">
      <c r="A190" s="7" t="s">
        <v>72</v>
      </c>
      <c r="B190" s="8">
        <v>43890</v>
      </c>
      <c r="C190" s="7">
        <v>1</v>
      </c>
      <c r="I190" s="8"/>
      <c r="U190" s="5"/>
    </row>
    <row r="191" spans="1:21" x14ac:dyDescent="0.3">
      <c r="A191" s="7" t="s">
        <v>73</v>
      </c>
      <c r="B191" s="8">
        <v>43890</v>
      </c>
      <c r="C191" s="7">
        <v>3</v>
      </c>
      <c r="I191" s="8"/>
      <c r="U191" s="5"/>
    </row>
    <row r="192" spans="1:21" x14ac:dyDescent="0.3">
      <c r="A192" s="7" t="s">
        <v>74</v>
      </c>
      <c r="B192" s="8">
        <v>43890</v>
      </c>
      <c r="I192" s="8"/>
      <c r="U192" s="5"/>
    </row>
    <row r="193" spans="1:26" x14ac:dyDescent="0.3">
      <c r="A193" s="7" t="s">
        <v>57</v>
      </c>
      <c r="B193" s="8">
        <v>43891</v>
      </c>
      <c r="C193" s="7">
        <v>12</v>
      </c>
      <c r="I193" s="8"/>
      <c r="U193" s="5"/>
      <c r="Z193" s="7">
        <f>SUM(C193:C211)</f>
        <v>113</v>
      </c>
    </row>
    <row r="194" spans="1:26" x14ac:dyDescent="0.3">
      <c r="A194" s="7" t="s">
        <v>58</v>
      </c>
      <c r="B194" s="8">
        <v>43891</v>
      </c>
      <c r="I194" s="8"/>
      <c r="U194" s="5"/>
    </row>
    <row r="195" spans="1:26" x14ac:dyDescent="0.3">
      <c r="A195" s="7" t="s">
        <v>59</v>
      </c>
      <c r="B195" s="8">
        <v>43891</v>
      </c>
      <c r="C195" s="7">
        <v>1</v>
      </c>
      <c r="I195" s="8"/>
      <c r="U195" s="5"/>
    </row>
    <row r="196" spans="1:26" x14ac:dyDescent="0.3">
      <c r="A196" s="7" t="s">
        <v>60</v>
      </c>
      <c r="B196" s="8">
        <v>43891</v>
      </c>
      <c r="C196" s="7">
        <v>2</v>
      </c>
      <c r="I196" s="8"/>
      <c r="U196" s="5"/>
    </row>
    <row r="197" spans="1:26" x14ac:dyDescent="0.3">
      <c r="A197" s="7" t="s">
        <v>61</v>
      </c>
      <c r="B197" s="8">
        <v>43891</v>
      </c>
      <c r="C197" s="7">
        <v>7</v>
      </c>
      <c r="I197" s="8"/>
      <c r="U197" s="5"/>
    </row>
    <row r="198" spans="1:26" x14ac:dyDescent="0.3">
      <c r="A198" s="7" t="s">
        <v>62</v>
      </c>
      <c r="B198" s="8">
        <v>43891</v>
      </c>
      <c r="C198" s="7">
        <v>10</v>
      </c>
      <c r="I198" s="8"/>
      <c r="U198" s="5"/>
    </row>
    <row r="199" spans="1:26" x14ac:dyDescent="0.3">
      <c r="A199" s="7" t="s">
        <v>63</v>
      </c>
      <c r="B199" s="8">
        <v>43891</v>
      </c>
      <c r="C199" s="7">
        <v>3</v>
      </c>
      <c r="I199" s="8"/>
      <c r="U199" s="5"/>
    </row>
    <row r="200" spans="1:26" x14ac:dyDescent="0.3">
      <c r="A200" s="7" t="s">
        <v>64</v>
      </c>
      <c r="B200" s="8">
        <v>43891</v>
      </c>
      <c r="C200" s="7">
        <v>2</v>
      </c>
      <c r="I200" s="8"/>
      <c r="U200" s="5"/>
    </row>
    <row r="201" spans="1:26" x14ac:dyDescent="0.3">
      <c r="A201" s="7" t="s">
        <v>65</v>
      </c>
      <c r="B201" s="8">
        <v>43891</v>
      </c>
      <c r="C201" s="7">
        <v>15</v>
      </c>
      <c r="I201" s="8"/>
      <c r="U201" s="5"/>
    </row>
    <row r="202" spans="1:26" x14ac:dyDescent="0.3">
      <c r="A202" s="7" t="s">
        <v>66</v>
      </c>
      <c r="B202" s="8">
        <v>43891</v>
      </c>
      <c r="I202" s="8"/>
      <c r="U202" s="5"/>
    </row>
    <row r="203" spans="1:26" x14ac:dyDescent="0.3">
      <c r="A203" s="7" t="s">
        <v>67</v>
      </c>
      <c r="B203" s="8">
        <v>43891</v>
      </c>
      <c r="C203" s="7">
        <v>15</v>
      </c>
      <c r="F203" s="7">
        <v>88</v>
      </c>
      <c r="G203" s="7">
        <v>3</v>
      </c>
      <c r="I203" s="8"/>
      <c r="U203" s="5"/>
    </row>
    <row r="204" spans="1:26" x14ac:dyDescent="0.3">
      <c r="A204" s="7" t="s">
        <v>68</v>
      </c>
      <c r="B204" s="8">
        <v>43891</v>
      </c>
      <c r="C204" s="7">
        <v>6</v>
      </c>
      <c r="I204" s="8"/>
      <c r="U204" s="5"/>
    </row>
    <row r="205" spans="1:26" x14ac:dyDescent="0.3">
      <c r="A205" s="7" t="s">
        <v>69</v>
      </c>
      <c r="B205" s="8">
        <v>43891</v>
      </c>
      <c r="I205" s="8"/>
      <c r="U205" s="5"/>
    </row>
    <row r="206" spans="1:26" x14ac:dyDescent="0.3">
      <c r="A206" s="7" t="s">
        <v>70</v>
      </c>
      <c r="B206" s="8">
        <v>43891</v>
      </c>
      <c r="C206" s="7">
        <v>29</v>
      </c>
      <c r="I206" s="8"/>
      <c r="U206" s="5"/>
    </row>
    <row r="207" spans="1:26" x14ac:dyDescent="0.3">
      <c r="A207" s="7" t="s">
        <v>128</v>
      </c>
      <c r="B207" s="8">
        <v>43891</v>
      </c>
      <c r="I207" s="8"/>
      <c r="U207" s="5"/>
    </row>
    <row r="208" spans="1:26" x14ac:dyDescent="0.3">
      <c r="A208" s="7" t="s">
        <v>71</v>
      </c>
      <c r="B208" s="8">
        <v>43891</v>
      </c>
      <c r="I208" s="8"/>
      <c r="U208" s="5"/>
    </row>
    <row r="209" spans="1:26" x14ac:dyDescent="0.3">
      <c r="A209" s="7" t="s">
        <v>72</v>
      </c>
      <c r="B209" s="8">
        <v>43891</v>
      </c>
      <c r="C209" s="7">
        <v>1</v>
      </c>
      <c r="I209" s="8"/>
      <c r="U209" s="5"/>
    </row>
    <row r="210" spans="1:26" x14ac:dyDescent="0.3">
      <c r="A210" s="7" t="s">
        <v>73</v>
      </c>
      <c r="B210" s="8">
        <v>43891</v>
      </c>
      <c r="C210" s="7">
        <v>9</v>
      </c>
      <c r="I210" s="8"/>
      <c r="U210" s="5"/>
    </row>
    <row r="211" spans="1:26" x14ac:dyDescent="0.3">
      <c r="A211" s="7" t="s">
        <v>74</v>
      </c>
      <c r="B211" s="8">
        <v>43891</v>
      </c>
      <c r="C211" s="7">
        <v>1</v>
      </c>
      <c r="I211" s="8"/>
      <c r="U211" s="5"/>
    </row>
    <row r="212" spans="1:26" x14ac:dyDescent="0.3">
      <c r="A212" s="7" t="s">
        <v>57</v>
      </c>
      <c r="B212" s="8">
        <v>43892</v>
      </c>
      <c r="C212" s="7">
        <v>12</v>
      </c>
      <c r="I212" s="8"/>
      <c r="U212" s="5"/>
      <c r="Z212" s="7">
        <f>SUM(C212:C230)</f>
        <v>148</v>
      </c>
    </row>
    <row r="213" spans="1:26" x14ac:dyDescent="0.3">
      <c r="A213" s="7" t="s">
        <v>58</v>
      </c>
      <c r="B213" s="8">
        <v>43892</v>
      </c>
      <c r="C213" s="7">
        <v>0</v>
      </c>
      <c r="I213" s="8"/>
      <c r="U213" s="5"/>
    </row>
    <row r="214" spans="1:26" x14ac:dyDescent="0.3">
      <c r="A214" s="7" t="s">
        <v>59</v>
      </c>
      <c r="B214" s="8">
        <v>43892</v>
      </c>
      <c r="C214" s="7">
        <v>1</v>
      </c>
      <c r="I214" s="8"/>
      <c r="U214" s="5"/>
    </row>
    <row r="215" spans="1:26" x14ac:dyDescent="0.3">
      <c r="A215" s="7" t="s">
        <v>60</v>
      </c>
      <c r="B215" s="8">
        <v>43892</v>
      </c>
      <c r="C215" s="7">
        <v>2</v>
      </c>
      <c r="I215" s="8"/>
      <c r="U215" s="5"/>
    </row>
    <row r="216" spans="1:26" x14ac:dyDescent="0.3">
      <c r="A216" s="7" t="s">
        <v>61</v>
      </c>
      <c r="B216" s="8">
        <v>43892</v>
      </c>
      <c r="C216" s="7">
        <v>7</v>
      </c>
      <c r="I216" s="8"/>
      <c r="U216" s="5"/>
    </row>
    <row r="217" spans="1:26" x14ac:dyDescent="0.3">
      <c r="A217" s="7" t="s">
        <v>62</v>
      </c>
      <c r="B217" s="8">
        <v>43892</v>
      </c>
      <c r="C217" s="7">
        <v>10</v>
      </c>
      <c r="I217" s="8"/>
      <c r="U217" s="5"/>
    </row>
    <row r="218" spans="1:26" x14ac:dyDescent="0.3">
      <c r="A218" s="7" t="s">
        <v>63</v>
      </c>
      <c r="B218" s="8">
        <v>43892</v>
      </c>
      <c r="C218" s="7">
        <v>7</v>
      </c>
      <c r="I218" s="8"/>
      <c r="U218" s="5"/>
    </row>
    <row r="219" spans="1:26" x14ac:dyDescent="0.3">
      <c r="A219" s="7" t="s">
        <v>64</v>
      </c>
      <c r="B219" s="8">
        <v>43892</v>
      </c>
      <c r="C219" s="7">
        <v>7</v>
      </c>
      <c r="I219" s="8"/>
      <c r="U219" s="5"/>
    </row>
    <row r="220" spans="1:26" x14ac:dyDescent="0.3">
      <c r="A220" s="7" t="s">
        <v>65</v>
      </c>
      <c r="B220" s="8">
        <v>43892</v>
      </c>
      <c r="C220" s="7">
        <v>15</v>
      </c>
      <c r="I220" s="8"/>
      <c r="U220" s="5"/>
    </row>
    <row r="221" spans="1:26" x14ac:dyDescent="0.3">
      <c r="A221" s="7" t="s">
        <v>66</v>
      </c>
      <c r="B221" s="8">
        <v>43892</v>
      </c>
      <c r="C221" s="7">
        <v>0</v>
      </c>
      <c r="I221" s="8"/>
      <c r="U221" s="5"/>
    </row>
    <row r="222" spans="1:26" x14ac:dyDescent="0.3">
      <c r="A222" s="7" t="s">
        <v>67</v>
      </c>
      <c r="B222" s="8">
        <v>43892</v>
      </c>
      <c r="C222" s="7">
        <v>15</v>
      </c>
      <c r="F222" s="7">
        <v>93</v>
      </c>
      <c r="G222" s="7">
        <v>3</v>
      </c>
      <c r="I222" s="8"/>
      <c r="U222" s="5"/>
    </row>
    <row r="223" spans="1:26" x14ac:dyDescent="0.3">
      <c r="A223" s="7" t="s">
        <v>68</v>
      </c>
      <c r="B223" s="8">
        <v>43892</v>
      </c>
      <c r="C223" s="7">
        <v>6</v>
      </c>
      <c r="I223" s="8"/>
      <c r="U223" s="5"/>
    </row>
    <row r="224" spans="1:26" x14ac:dyDescent="0.3">
      <c r="A224" s="7" t="s">
        <v>69</v>
      </c>
      <c r="B224" s="8">
        <v>43892</v>
      </c>
      <c r="C224" s="7">
        <v>0</v>
      </c>
      <c r="I224" s="8"/>
      <c r="U224" s="5"/>
    </row>
    <row r="225" spans="1:26" x14ac:dyDescent="0.3">
      <c r="A225" s="7" t="s">
        <v>70</v>
      </c>
      <c r="B225" s="8">
        <v>43892</v>
      </c>
      <c r="C225" s="7">
        <v>49</v>
      </c>
      <c r="I225" s="8"/>
      <c r="U225" s="5"/>
    </row>
    <row r="226" spans="1:26" x14ac:dyDescent="0.3">
      <c r="A226" s="7" t="s">
        <v>128</v>
      </c>
      <c r="B226" s="8">
        <v>43892</v>
      </c>
      <c r="C226" s="7">
        <v>0</v>
      </c>
      <c r="I226" s="8"/>
      <c r="U226" s="5"/>
    </row>
    <row r="227" spans="1:26" x14ac:dyDescent="0.3">
      <c r="A227" s="7" t="s">
        <v>71</v>
      </c>
      <c r="B227" s="8">
        <v>43892</v>
      </c>
      <c r="C227" s="7">
        <v>0</v>
      </c>
      <c r="I227" s="8"/>
      <c r="U227" s="5"/>
    </row>
    <row r="228" spans="1:26" x14ac:dyDescent="0.3">
      <c r="A228" s="7" t="s">
        <v>72</v>
      </c>
      <c r="B228" s="8">
        <v>43892</v>
      </c>
      <c r="C228" s="7">
        <v>1</v>
      </c>
      <c r="I228" s="8"/>
      <c r="U228" s="5"/>
    </row>
    <row r="229" spans="1:26" x14ac:dyDescent="0.3">
      <c r="A229" s="7" t="s">
        <v>73</v>
      </c>
      <c r="B229" s="8">
        <v>43892</v>
      </c>
      <c r="C229" s="7">
        <v>13</v>
      </c>
      <c r="I229" s="8"/>
      <c r="U229" s="5"/>
    </row>
    <row r="230" spans="1:26" x14ac:dyDescent="0.3">
      <c r="A230" s="7" t="s">
        <v>74</v>
      </c>
      <c r="B230" s="8">
        <v>43892</v>
      </c>
      <c r="C230" s="7">
        <v>3</v>
      </c>
      <c r="I230" s="8"/>
      <c r="U230" s="5"/>
    </row>
    <row r="231" spans="1:26" x14ac:dyDescent="0.3">
      <c r="A231" s="7" t="s">
        <v>57</v>
      </c>
      <c r="B231" s="8">
        <v>43893</v>
      </c>
      <c r="C231" s="7">
        <v>12</v>
      </c>
      <c r="I231" s="8"/>
      <c r="U231" s="5"/>
      <c r="Z231" s="7">
        <f>SUM(C231:C249)</f>
        <v>194</v>
      </c>
    </row>
    <row r="232" spans="1:26" x14ac:dyDescent="0.3">
      <c r="A232" s="7" t="s">
        <v>58</v>
      </c>
      <c r="B232" s="8">
        <v>43893</v>
      </c>
      <c r="C232" s="7">
        <v>0</v>
      </c>
      <c r="I232" s="8"/>
      <c r="U232" s="5"/>
    </row>
    <row r="233" spans="1:26" x14ac:dyDescent="0.3">
      <c r="A233" s="7" t="s">
        <v>59</v>
      </c>
      <c r="B233" s="8">
        <v>43893</v>
      </c>
      <c r="C233" s="7">
        <v>2</v>
      </c>
      <c r="I233" s="8"/>
      <c r="U233" s="5"/>
    </row>
    <row r="234" spans="1:26" x14ac:dyDescent="0.3">
      <c r="A234" s="7" t="s">
        <v>60</v>
      </c>
      <c r="B234" s="8">
        <v>43893</v>
      </c>
      <c r="C234" s="7">
        <v>5</v>
      </c>
      <c r="I234" s="8"/>
      <c r="U234" s="5"/>
    </row>
    <row r="235" spans="1:26" x14ac:dyDescent="0.3">
      <c r="A235" s="7" t="s">
        <v>61</v>
      </c>
      <c r="B235" s="8">
        <v>43893</v>
      </c>
      <c r="C235" s="7">
        <v>7</v>
      </c>
      <c r="I235" s="8"/>
      <c r="U235" s="5"/>
    </row>
    <row r="236" spans="1:26" x14ac:dyDescent="0.3">
      <c r="A236" s="7" t="s">
        <v>62</v>
      </c>
      <c r="B236" s="8">
        <v>43893</v>
      </c>
      <c r="C236" s="7">
        <v>10</v>
      </c>
      <c r="I236" s="8"/>
      <c r="U236" s="5"/>
    </row>
    <row r="237" spans="1:26" x14ac:dyDescent="0.3">
      <c r="A237" s="7" t="s">
        <v>63</v>
      </c>
      <c r="B237" s="8">
        <v>43893</v>
      </c>
      <c r="C237" s="7">
        <v>12</v>
      </c>
      <c r="I237" s="8"/>
      <c r="U237" s="5"/>
    </row>
    <row r="238" spans="1:26" x14ac:dyDescent="0.3">
      <c r="A238" s="7" t="s">
        <v>64</v>
      </c>
      <c r="B238" s="8">
        <v>43893</v>
      </c>
      <c r="C238" s="7">
        <v>8</v>
      </c>
      <c r="I238" s="8"/>
      <c r="U238" s="5"/>
    </row>
    <row r="239" spans="1:26" x14ac:dyDescent="0.3">
      <c r="A239" s="7" t="s">
        <v>65</v>
      </c>
      <c r="B239" s="8">
        <v>43893</v>
      </c>
      <c r="C239" s="7">
        <v>15</v>
      </c>
      <c r="I239" s="8"/>
      <c r="U239" s="5"/>
    </row>
    <row r="240" spans="1:26" x14ac:dyDescent="0.3">
      <c r="A240" s="7" t="s">
        <v>66</v>
      </c>
      <c r="B240" s="8">
        <v>43893</v>
      </c>
      <c r="C240" s="7">
        <v>0</v>
      </c>
      <c r="I240" s="8"/>
      <c r="U240" s="5"/>
    </row>
    <row r="241" spans="1:26" x14ac:dyDescent="0.3">
      <c r="A241" s="7" t="s">
        <v>67</v>
      </c>
      <c r="B241" s="8">
        <v>43893</v>
      </c>
      <c r="C241" s="7">
        <v>19</v>
      </c>
      <c r="F241" s="7">
        <v>105</v>
      </c>
      <c r="G241" s="7">
        <v>5</v>
      </c>
      <c r="I241" s="8"/>
      <c r="U241" s="5"/>
    </row>
    <row r="242" spans="1:26" x14ac:dyDescent="0.3">
      <c r="A242" s="7" t="s">
        <v>68</v>
      </c>
      <c r="B242" s="8">
        <v>43893</v>
      </c>
      <c r="C242" s="7">
        <v>6</v>
      </c>
      <c r="I242" s="8"/>
      <c r="U242" s="5"/>
    </row>
    <row r="243" spans="1:26" x14ac:dyDescent="0.3">
      <c r="A243" s="7" t="s">
        <v>69</v>
      </c>
      <c r="B243" s="8">
        <v>43893</v>
      </c>
      <c r="C243" s="7">
        <v>1</v>
      </c>
      <c r="I243" s="8"/>
      <c r="U243" s="5"/>
    </row>
    <row r="244" spans="1:26" x14ac:dyDescent="0.3">
      <c r="A244" s="7" t="s">
        <v>70</v>
      </c>
      <c r="B244" s="8">
        <v>43893</v>
      </c>
      <c r="C244" s="7">
        <v>70</v>
      </c>
      <c r="I244" s="8"/>
      <c r="U244" s="5"/>
    </row>
    <row r="245" spans="1:26" x14ac:dyDescent="0.3">
      <c r="A245" s="7" t="s">
        <v>128</v>
      </c>
      <c r="B245" s="8">
        <v>43893</v>
      </c>
      <c r="C245" s="7">
        <v>0</v>
      </c>
      <c r="I245" s="8"/>
      <c r="U245" s="5"/>
    </row>
    <row r="246" spans="1:26" x14ac:dyDescent="0.3">
      <c r="A246" s="7" t="s">
        <v>71</v>
      </c>
      <c r="B246" s="8">
        <v>43893</v>
      </c>
      <c r="C246" s="7">
        <v>0</v>
      </c>
      <c r="I246" s="8"/>
      <c r="U246" s="5"/>
    </row>
    <row r="247" spans="1:26" x14ac:dyDescent="0.3">
      <c r="A247" s="7" t="s">
        <v>72</v>
      </c>
      <c r="B247" s="8">
        <v>43893</v>
      </c>
      <c r="C247" s="7">
        <v>3</v>
      </c>
      <c r="I247" s="8"/>
      <c r="U247" s="5"/>
    </row>
    <row r="248" spans="1:26" x14ac:dyDescent="0.3">
      <c r="A248" s="7" t="s">
        <v>73</v>
      </c>
      <c r="B248" s="8">
        <v>43893</v>
      </c>
      <c r="C248" s="7">
        <v>17</v>
      </c>
      <c r="I248" s="8"/>
      <c r="U248" s="5"/>
    </row>
    <row r="249" spans="1:26" x14ac:dyDescent="0.3">
      <c r="A249" s="7" t="s">
        <v>74</v>
      </c>
      <c r="B249" s="8">
        <v>43893</v>
      </c>
      <c r="C249" s="7">
        <v>7</v>
      </c>
      <c r="I249" s="8"/>
      <c r="U249" s="5"/>
    </row>
    <row r="250" spans="1:26" x14ac:dyDescent="0.3">
      <c r="A250" s="7" t="s">
        <v>57</v>
      </c>
      <c r="B250" s="8">
        <v>43894</v>
      </c>
      <c r="C250" s="7">
        <v>12</v>
      </c>
      <c r="I250" s="8"/>
      <c r="U250" s="5"/>
      <c r="Z250" s="7">
        <f>SUM(C250:C268)</f>
        <v>238</v>
      </c>
    </row>
    <row r="251" spans="1:26" x14ac:dyDescent="0.3">
      <c r="A251" s="7" t="s">
        <v>58</v>
      </c>
      <c r="B251" s="8">
        <v>43894</v>
      </c>
      <c r="C251" s="7">
        <v>1</v>
      </c>
      <c r="I251" s="8"/>
      <c r="U251" s="5"/>
    </row>
    <row r="252" spans="1:26" x14ac:dyDescent="0.3">
      <c r="A252" s="7" t="s">
        <v>59</v>
      </c>
      <c r="B252" s="8">
        <v>43894</v>
      </c>
      <c r="C252" s="7">
        <v>5</v>
      </c>
      <c r="I252" s="8"/>
      <c r="U252" s="5"/>
    </row>
    <row r="253" spans="1:26" x14ac:dyDescent="0.3">
      <c r="A253" s="7" t="s">
        <v>60</v>
      </c>
      <c r="B253" s="8">
        <v>43894</v>
      </c>
      <c r="C253" s="7">
        <v>6</v>
      </c>
      <c r="I253" s="8"/>
      <c r="U253" s="5"/>
    </row>
    <row r="254" spans="1:26" x14ac:dyDescent="0.3">
      <c r="A254" s="7" t="s">
        <v>61</v>
      </c>
      <c r="B254" s="8">
        <v>43894</v>
      </c>
      <c r="C254" s="7">
        <v>8</v>
      </c>
      <c r="I254" s="8"/>
      <c r="U254" s="5"/>
    </row>
    <row r="255" spans="1:26" x14ac:dyDescent="0.3">
      <c r="A255" s="7" t="s">
        <v>62</v>
      </c>
      <c r="B255" s="8">
        <v>43894</v>
      </c>
      <c r="C255" s="7">
        <v>10</v>
      </c>
      <c r="I255" s="8"/>
      <c r="U255" s="5"/>
    </row>
    <row r="256" spans="1:26" x14ac:dyDescent="0.3">
      <c r="A256" s="7" t="s">
        <v>63</v>
      </c>
      <c r="B256" s="8">
        <v>43894</v>
      </c>
      <c r="C256" s="7">
        <v>13</v>
      </c>
      <c r="I256" s="8"/>
      <c r="U256" s="5"/>
    </row>
    <row r="257" spans="1:26" x14ac:dyDescent="0.3">
      <c r="A257" s="7" t="s">
        <v>64</v>
      </c>
      <c r="B257" s="8">
        <v>43894</v>
      </c>
      <c r="C257" s="7">
        <v>12</v>
      </c>
      <c r="I257" s="8"/>
      <c r="U257" s="5"/>
    </row>
    <row r="258" spans="1:26" x14ac:dyDescent="0.3">
      <c r="A258" s="7" t="s">
        <v>65</v>
      </c>
      <c r="B258" s="8">
        <v>43894</v>
      </c>
      <c r="C258" s="7">
        <v>24</v>
      </c>
      <c r="I258" s="8"/>
      <c r="U258" s="5"/>
    </row>
    <row r="259" spans="1:26" x14ac:dyDescent="0.3">
      <c r="A259" s="7" t="s">
        <v>66</v>
      </c>
      <c r="B259" s="8">
        <v>43894</v>
      </c>
      <c r="C259" s="7">
        <v>0</v>
      </c>
      <c r="I259" s="8"/>
      <c r="U259" s="5"/>
    </row>
    <row r="260" spans="1:26" x14ac:dyDescent="0.3">
      <c r="A260" s="7" t="s">
        <v>67</v>
      </c>
      <c r="B260" s="8">
        <v>43894</v>
      </c>
      <c r="C260" s="7">
        <v>19</v>
      </c>
      <c r="F260" s="7">
        <v>117</v>
      </c>
      <c r="G260" s="7">
        <v>6</v>
      </c>
      <c r="I260" s="8"/>
      <c r="U260" s="5"/>
    </row>
    <row r="261" spans="1:26" x14ac:dyDescent="0.3">
      <c r="A261" s="7" t="s">
        <v>68</v>
      </c>
      <c r="B261" s="8">
        <v>43894</v>
      </c>
      <c r="C261" s="7">
        <v>6</v>
      </c>
      <c r="I261" s="8"/>
      <c r="U261" s="5"/>
    </row>
    <row r="262" spans="1:26" x14ac:dyDescent="0.3">
      <c r="A262" s="7" t="s">
        <v>69</v>
      </c>
      <c r="B262" s="8">
        <v>43894</v>
      </c>
      <c r="C262" s="7">
        <v>1</v>
      </c>
      <c r="I262" s="8"/>
      <c r="U262" s="5"/>
    </row>
    <row r="263" spans="1:26" x14ac:dyDescent="0.3">
      <c r="A263" s="7" t="s">
        <v>70</v>
      </c>
      <c r="B263" s="8">
        <v>43894</v>
      </c>
      <c r="C263" s="7">
        <v>90</v>
      </c>
      <c r="I263" s="8"/>
      <c r="U263" s="5"/>
    </row>
    <row r="264" spans="1:26" x14ac:dyDescent="0.3">
      <c r="A264" s="7" t="s">
        <v>128</v>
      </c>
      <c r="B264" s="8">
        <v>43894</v>
      </c>
      <c r="C264" s="7">
        <v>0</v>
      </c>
      <c r="I264" s="8"/>
      <c r="U264" s="5"/>
    </row>
    <row r="265" spans="1:26" x14ac:dyDescent="0.3">
      <c r="A265" s="7" t="s">
        <v>71</v>
      </c>
      <c r="B265" s="8">
        <v>43894</v>
      </c>
      <c r="C265" s="7">
        <v>0</v>
      </c>
      <c r="I265" s="8"/>
      <c r="U265" s="5"/>
    </row>
    <row r="266" spans="1:26" x14ac:dyDescent="0.3">
      <c r="A266" s="7" t="s">
        <v>72</v>
      </c>
      <c r="B266" s="8">
        <v>43894</v>
      </c>
      <c r="C266" s="7">
        <v>3</v>
      </c>
      <c r="I266" s="8"/>
      <c r="U266" s="5"/>
    </row>
    <row r="267" spans="1:26" x14ac:dyDescent="0.3">
      <c r="A267" s="7" t="s">
        <v>73</v>
      </c>
      <c r="B267" s="8">
        <v>43894</v>
      </c>
      <c r="C267" s="7">
        <v>17</v>
      </c>
      <c r="I267" s="8"/>
      <c r="U267" s="5"/>
    </row>
    <row r="268" spans="1:26" x14ac:dyDescent="0.3">
      <c r="A268" s="7" t="s">
        <v>74</v>
      </c>
      <c r="B268" s="8">
        <v>43894</v>
      </c>
      <c r="C268" s="7">
        <v>11</v>
      </c>
      <c r="I268" s="8"/>
      <c r="U268" s="5"/>
    </row>
    <row r="269" spans="1:26" x14ac:dyDescent="0.3">
      <c r="A269" s="7" t="s">
        <v>57</v>
      </c>
      <c r="B269" s="8">
        <v>43895</v>
      </c>
      <c r="C269" s="7">
        <v>21</v>
      </c>
      <c r="I269" s="8"/>
      <c r="U269" s="5"/>
      <c r="Z269" s="7">
        <f>SUM(C269:C287)</f>
        <v>364</v>
      </c>
    </row>
    <row r="270" spans="1:26" x14ac:dyDescent="0.3">
      <c r="A270" s="7" t="s">
        <v>58</v>
      </c>
      <c r="B270" s="8">
        <v>43895</v>
      </c>
      <c r="C270" s="7">
        <v>6</v>
      </c>
      <c r="I270" s="8"/>
      <c r="U270" s="5"/>
    </row>
    <row r="271" spans="1:26" x14ac:dyDescent="0.3">
      <c r="A271" s="7" t="s">
        <v>59</v>
      </c>
      <c r="B271" s="8">
        <v>43895</v>
      </c>
      <c r="C271" s="7">
        <v>5</v>
      </c>
      <c r="I271" s="8"/>
      <c r="U271" s="5"/>
    </row>
    <row r="272" spans="1:26" x14ac:dyDescent="0.3">
      <c r="A272" s="7" t="s">
        <v>60</v>
      </c>
      <c r="B272" s="8">
        <v>43895</v>
      </c>
      <c r="C272" s="7">
        <v>6</v>
      </c>
      <c r="I272" s="8"/>
      <c r="U272" s="5"/>
    </row>
    <row r="273" spans="1:26" x14ac:dyDescent="0.3">
      <c r="A273" s="7" t="s">
        <v>61</v>
      </c>
      <c r="B273" s="8">
        <v>43895</v>
      </c>
      <c r="C273" s="7">
        <v>11</v>
      </c>
      <c r="I273" s="8"/>
      <c r="U273" s="5"/>
    </row>
    <row r="274" spans="1:26" x14ac:dyDescent="0.3">
      <c r="A274" s="7" t="s">
        <v>62</v>
      </c>
      <c r="B274" s="8">
        <v>43895</v>
      </c>
      <c r="C274" s="7">
        <v>10</v>
      </c>
      <c r="I274" s="8"/>
      <c r="U274" s="5"/>
    </row>
    <row r="275" spans="1:26" x14ac:dyDescent="0.3">
      <c r="A275" s="7" t="s">
        <v>63</v>
      </c>
      <c r="B275" s="8">
        <v>43895</v>
      </c>
      <c r="C275" s="7">
        <v>15</v>
      </c>
      <c r="I275" s="8"/>
      <c r="U275" s="5"/>
    </row>
    <row r="276" spans="1:26" x14ac:dyDescent="0.3">
      <c r="A276" s="7" t="s">
        <v>64</v>
      </c>
      <c r="B276" s="8">
        <v>43895</v>
      </c>
      <c r="C276" s="7">
        <v>13</v>
      </c>
      <c r="I276" s="8"/>
      <c r="U276" s="5"/>
    </row>
    <row r="277" spans="1:26" x14ac:dyDescent="0.3">
      <c r="A277" s="7" t="s">
        <v>65</v>
      </c>
      <c r="B277" s="8">
        <v>43895</v>
      </c>
      <c r="C277" s="7">
        <v>24</v>
      </c>
      <c r="I277" s="8"/>
      <c r="U277" s="5"/>
    </row>
    <row r="278" spans="1:26" x14ac:dyDescent="0.3">
      <c r="A278" s="7" t="s">
        <v>66</v>
      </c>
      <c r="B278" s="8">
        <v>43895</v>
      </c>
      <c r="C278" s="7">
        <v>0</v>
      </c>
      <c r="I278" s="8"/>
      <c r="U278" s="5"/>
    </row>
    <row r="279" spans="1:26" x14ac:dyDescent="0.3">
      <c r="A279" s="7" t="s">
        <v>67</v>
      </c>
      <c r="B279" s="8">
        <v>43895</v>
      </c>
      <c r="C279" s="7">
        <v>30</v>
      </c>
      <c r="F279" s="7">
        <v>130</v>
      </c>
      <c r="G279" s="7">
        <v>8</v>
      </c>
      <c r="I279" s="8"/>
      <c r="U279" s="5"/>
    </row>
    <row r="280" spans="1:26" x14ac:dyDescent="0.3">
      <c r="A280" s="7" t="s">
        <v>68</v>
      </c>
      <c r="B280" s="8">
        <v>43895</v>
      </c>
      <c r="C280" s="7">
        <v>6</v>
      </c>
      <c r="I280" s="8"/>
      <c r="U280" s="5"/>
    </row>
    <row r="281" spans="1:26" x14ac:dyDescent="0.3">
      <c r="A281" s="7" t="s">
        <v>69</v>
      </c>
      <c r="B281" s="8">
        <v>43895</v>
      </c>
      <c r="C281" s="7">
        <v>3</v>
      </c>
      <c r="I281" s="8"/>
      <c r="U281" s="5"/>
    </row>
    <row r="282" spans="1:26" x14ac:dyDescent="0.3">
      <c r="A282" s="7" t="s">
        <v>70</v>
      </c>
      <c r="B282" s="8">
        <v>43895</v>
      </c>
      <c r="C282" s="7">
        <v>137</v>
      </c>
      <c r="I282" s="8"/>
      <c r="U282" s="5"/>
    </row>
    <row r="283" spans="1:26" x14ac:dyDescent="0.3">
      <c r="A283" s="7" t="s">
        <v>128</v>
      </c>
      <c r="B283" s="8">
        <v>43895</v>
      </c>
      <c r="C283" s="7">
        <v>0</v>
      </c>
      <c r="I283" s="8"/>
      <c r="U283" s="5"/>
    </row>
    <row r="284" spans="1:26" x14ac:dyDescent="0.3">
      <c r="A284" s="7" t="s">
        <v>71</v>
      </c>
      <c r="B284" s="8">
        <v>43895</v>
      </c>
      <c r="C284" s="7">
        <v>0</v>
      </c>
      <c r="I284" s="8"/>
      <c r="U284" s="5"/>
    </row>
    <row r="285" spans="1:26" x14ac:dyDescent="0.3">
      <c r="A285" s="7" t="s">
        <v>72</v>
      </c>
      <c r="B285" s="8">
        <v>43895</v>
      </c>
      <c r="C285" s="7">
        <v>3</v>
      </c>
      <c r="I285" s="8"/>
      <c r="U285" s="5"/>
    </row>
    <row r="286" spans="1:26" x14ac:dyDescent="0.3">
      <c r="A286" s="7" t="s">
        <v>73</v>
      </c>
      <c r="B286" s="8">
        <v>43895</v>
      </c>
      <c r="C286" s="7">
        <v>45</v>
      </c>
      <c r="I286" s="8"/>
      <c r="U286" s="5"/>
    </row>
    <row r="287" spans="1:26" x14ac:dyDescent="0.3">
      <c r="A287" s="7" t="s">
        <v>74</v>
      </c>
      <c r="B287" s="8">
        <v>43895</v>
      </c>
      <c r="C287" s="7">
        <v>29</v>
      </c>
      <c r="I287" s="8"/>
      <c r="U287" s="5"/>
    </row>
    <row r="288" spans="1:26" x14ac:dyDescent="0.3">
      <c r="A288" s="7" t="s">
        <v>57</v>
      </c>
      <c r="B288" s="8">
        <v>43896</v>
      </c>
      <c r="C288" s="7">
        <v>27</v>
      </c>
      <c r="I288" s="8"/>
      <c r="U288" s="5"/>
      <c r="Z288" s="7">
        <f>SUM(C288:C306)</f>
        <v>386</v>
      </c>
    </row>
    <row r="289" spans="1:21" x14ac:dyDescent="0.3">
      <c r="A289" s="7" t="s">
        <v>58</v>
      </c>
      <c r="B289" s="8">
        <v>43896</v>
      </c>
      <c r="C289" s="7">
        <v>11</v>
      </c>
      <c r="I289" s="8"/>
      <c r="U289" s="5"/>
    </row>
    <row r="290" spans="1:21" x14ac:dyDescent="0.3">
      <c r="A290" s="7" t="s">
        <v>59</v>
      </c>
      <c r="B290" s="8">
        <v>43896</v>
      </c>
      <c r="C290" s="7">
        <v>5</v>
      </c>
      <c r="I290" s="8"/>
      <c r="U290" s="5"/>
    </row>
    <row r="291" spans="1:21" x14ac:dyDescent="0.3">
      <c r="A291" s="7" t="s">
        <v>60</v>
      </c>
      <c r="B291" s="8">
        <v>43896</v>
      </c>
      <c r="C291" s="7">
        <v>6</v>
      </c>
      <c r="I291" s="8"/>
      <c r="U291" s="5"/>
    </row>
    <row r="292" spans="1:21" x14ac:dyDescent="0.3">
      <c r="A292" s="7" t="s">
        <v>61</v>
      </c>
      <c r="B292" s="8">
        <v>43896</v>
      </c>
      <c r="C292" s="7">
        <v>11</v>
      </c>
      <c r="I292" s="8"/>
      <c r="U292" s="5"/>
    </row>
    <row r="293" spans="1:21" x14ac:dyDescent="0.3">
      <c r="A293" s="7" t="s">
        <v>62</v>
      </c>
      <c r="B293" s="8">
        <v>43896</v>
      </c>
      <c r="C293" s="7">
        <v>10</v>
      </c>
      <c r="I293" s="8"/>
      <c r="U293" s="5"/>
    </row>
    <row r="294" spans="1:21" x14ac:dyDescent="0.3">
      <c r="A294" s="7" t="s">
        <v>63</v>
      </c>
      <c r="B294" s="8">
        <v>43896</v>
      </c>
      <c r="C294" s="7">
        <v>15</v>
      </c>
      <c r="I294" s="8"/>
      <c r="U294" s="5"/>
    </row>
    <row r="295" spans="1:21" x14ac:dyDescent="0.3">
      <c r="A295" s="7" t="s">
        <v>64</v>
      </c>
      <c r="B295" s="8">
        <v>43896</v>
      </c>
      <c r="C295" s="7">
        <v>14</v>
      </c>
      <c r="I295" s="8"/>
      <c r="U295" s="5"/>
    </row>
    <row r="296" spans="1:21" x14ac:dyDescent="0.3">
      <c r="A296" s="7" t="s">
        <v>65</v>
      </c>
      <c r="B296" s="8">
        <v>43896</v>
      </c>
      <c r="C296" s="7">
        <v>24</v>
      </c>
      <c r="I296" s="8"/>
      <c r="U296" s="5"/>
    </row>
    <row r="297" spans="1:21" x14ac:dyDescent="0.3">
      <c r="A297" s="7" t="s">
        <v>66</v>
      </c>
      <c r="B297" s="8">
        <v>43896</v>
      </c>
      <c r="C297" s="7">
        <v>0</v>
      </c>
      <c r="I297" s="8"/>
      <c r="U297" s="5"/>
    </row>
    <row r="298" spans="1:21" x14ac:dyDescent="0.3">
      <c r="A298" s="7" t="s">
        <v>67</v>
      </c>
      <c r="B298" s="8">
        <v>43896</v>
      </c>
      <c r="C298" s="7">
        <v>30</v>
      </c>
      <c r="F298" s="7">
        <v>138</v>
      </c>
      <c r="G298" s="7">
        <v>8</v>
      </c>
      <c r="I298" s="8"/>
      <c r="U298" s="5"/>
    </row>
    <row r="299" spans="1:21" x14ac:dyDescent="0.3">
      <c r="A299" s="7" t="s">
        <v>68</v>
      </c>
      <c r="B299" s="8">
        <v>43896</v>
      </c>
      <c r="C299" s="7">
        <v>6</v>
      </c>
      <c r="I299" s="8"/>
      <c r="U299" s="5"/>
    </row>
    <row r="300" spans="1:21" x14ac:dyDescent="0.3">
      <c r="A300" s="7" t="s">
        <v>69</v>
      </c>
      <c r="B300" s="8">
        <v>43896</v>
      </c>
      <c r="C300" s="7">
        <v>3</v>
      </c>
      <c r="I300" s="8"/>
      <c r="U300" s="5"/>
    </row>
    <row r="301" spans="1:21" x14ac:dyDescent="0.3">
      <c r="A301" s="7" t="s">
        <v>70</v>
      </c>
      <c r="B301" s="8">
        <v>43896</v>
      </c>
      <c r="C301" s="7">
        <v>137</v>
      </c>
      <c r="I301" s="8"/>
      <c r="U301" s="5"/>
    </row>
    <row r="302" spans="1:21" x14ac:dyDescent="0.3">
      <c r="A302" s="7" t="s">
        <v>128</v>
      </c>
      <c r="B302" s="8">
        <v>43896</v>
      </c>
      <c r="C302" s="7">
        <v>0</v>
      </c>
      <c r="I302" s="8"/>
      <c r="U302" s="5"/>
    </row>
    <row r="303" spans="1:21" x14ac:dyDescent="0.3">
      <c r="A303" s="7" t="s">
        <v>71</v>
      </c>
      <c r="B303" s="8">
        <v>43896</v>
      </c>
      <c r="C303" s="7">
        <v>0</v>
      </c>
      <c r="I303" s="8"/>
      <c r="U303" s="5"/>
    </row>
    <row r="304" spans="1:21" x14ac:dyDescent="0.3">
      <c r="A304" s="7" t="s">
        <v>72</v>
      </c>
      <c r="B304" s="8">
        <v>43896</v>
      </c>
      <c r="C304" s="7">
        <v>3</v>
      </c>
      <c r="I304" s="8"/>
      <c r="U304" s="5"/>
    </row>
    <row r="305" spans="1:26" x14ac:dyDescent="0.3">
      <c r="A305" s="7" t="s">
        <v>73</v>
      </c>
      <c r="B305" s="8">
        <v>43896</v>
      </c>
      <c r="C305" s="7">
        <v>45</v>
      </c>
      <c r="I305" s="8"/>
      <c r="U305" s="5"/>
    </row>
    <row r="306" spans="1:26" x14ac:dyDescent="0.3">
      <c r="A306" s="7" t="s">
        <v>74</v>
      </c>
      <c r="B306" s="8">
        <v>43896</v>
      </c>
      <c r="C306" s="7">
        <v>39</v>
      </c>
      <c r="I306" s="8"/>
      <c r="U306" s="5"/>
    </row>
    <row r="307" spans="1:26" x14ac:dyDescent="0.3">
      <c r="A307" s="7" t="s">
        <v>57</v>
      </c>
      <c r="B307" s="8">
        <v>43897</v>
      </c>
      <c r="C307" s="7">
        <v>34</v>
      </c>
      <c r="I307" s="8"/>
      <c r="U307" s="5"/>
      <c r="Z307" s="7">
        <f>SUM(C307:C325)</f>
        <v>526</v>
      </c>
    </row>
    <row r="308" spans="1:26" x14ac:dyDescent="0.3">
      <c r="A308" s="7" t="s">
        <v>58</v>
      </c>
      <c r="B308" s="8">
        <v>43897</v>
      </c>
      <c r="C308" s="7">
        <v>11</v>
      </c>
      <c r="I308" s="8"/>
      <c r="U308" s="5"/>
    </row>
    <row r="309" spans="1:26" x14ac:dyDescent="0.3">
      <c r="A309" s="7" t="s">
        <v>59</v>
      </c>
      <c r="B309" s="8">
        <v>43897</v>
      </c>
      <c r="C309" s="7">
        <v>7</v>
      </c>
      <c r="I309" s="8"/>
      <c r="U309" s="5"/>
    </row>
    <row r="310" spans="1:26" x14ac:dyDescent="0.3">
      <c r="A310" s="7" t="s">
        <v>60</v>
      </c>
      <c r="B310" s="8">
        <v>43897</v>
      </c>
      <c r="C310" s="7">
        <v>8</v>
      </c>
      <c r="I310" s="8"/>
      <c r="U310" s="5"/>
    </row>
    <row r="311" spans="1:26" x14ac:dyDescent="0.3">
      <c r="A311" s="7" t="s">
        <v>61</v>
      </c>
      <c r="B311" s="8">
        <v>43897</v>
      </c>
      <c r="C311" s="7">
        <v>17</v>
      </c>
      <c r="I311" s="8"/>
      <c r="U311" s="5"/>
    </row>
    <row r="312" spans="1:26" x14ac:dyDescent="0.3">
      <c r="A312" s="7" t="s">
        <v>62</v>
      </c>
      <c r="B312" s="8">
        <v>43897</v>
      </c>
      <c r="C312" s="7">
        <v>12</v>
      </c>
      <c r="I312" s="8"/>
      <c r="U312" s="5"/>
    </row>
    <row r="313" spans="1:26" x14ac:dyDescent="0.3">
      <c r="A313" s="7" t="s">
        <v>63</v>
      </c>
      <c r="B313" s="8">
        <v>43897</v>
      </c>
      <c r="C313" s="7">
        <v>15</v>
      </c>
      <c r="I313" s="8"/>
      <c r="U313" s="5"/>
    </row>
    <row r="314" spans="1:26" x14ac:dyDescent="0.3">
      <c r="A314" s="7" t="s">
        <v>64</v>
      </c>
      <c r="B314" s="8">
        <v>43897</v>
      </c>
      <c r="C314" s="7">
        <v>21</v>
      </c>
      <c r="I314" s="8"/>
      <c r="U314" s="5"/>
    </row>
    <row r="315" spans="1:26" x14ac:dyDescent="0.3">
      <c r="A315" s="7" t="s">
        <v>65</v>
      </c>
      <c r="B315" s="8">
        <v>43897</v>
      </c>
      <c r="C315" s="7">
        <v>49</v>
      </c>
      <c r="I315" s="8"/>
      <c r="U315" s="5"/>
    </row>
    <row r="316" spans="1:26" x14ac:dyDescent="0.3">
      <c r="A316" s="7" t="s">
        <v>66</v>
      </c>
      <c r="B316" s="8">
        <v>43897</v>
      </c>
      <c r="C316" s="7">
        <v>0</v>
      </c>
      <c r="I316" s="8"/>
      <c r="U316" s="5"/>
    </row>
    <row r="317" spans="1:26" x14ac:dyDescent="0.3">
      <c r="A317" s="7" t="s">
        <v>67</v>
      </c>
      <c r="B317" s="8">
        <v>43897</v>
      </c>
      <c r="C317" s="7">
        <v>37</v>
      </c>
      <c r="F317" s="7">
        <v>146</v>
      </c>
      <c r="G317" s="7">
        <v>9</v>
      </c>
      <c r="I317" s="8"/>
      <c r="U317" s="5"/>
    </row>
    <row r="318" spans="1:26" x14ac:dyDescent="0.3">
      <c r="A318" s="7" t="s">
        <v>68</v>
      </c>
      <c r="B318" s="8">
        <v>43897</v>
      </c>
      <c r="C318" s="7">
        <v>6</v>
      </c>
      <c r="I318" s="8"/>
      <c r="U318" s="5"/>
    </row>
    <row r="319" spans="1:26" x14ac:dyDescent="0.3">
      <c r="A319" s="7" t="s">
        <v>69</v>
      </c>
      <c r="B319" s="8">
        <v>43897</v>
      </c>
      <c r="C319" s="7">
        <v>5</v>
      </c>
      <c r="I319" s="8"/>
      <c r="U319" s="5"/>
    </row>
    <row r="320" spans="1:26" x14ac:dyDescent="0.3">
      <c r="A320" s="7" t="s">
        <v>70</v>
      </c>
      <c r="B320" s="8">
        <v>43897</v>
      </c>
      <c r="C320" s="7">
        <v>175</v>
      </c>
      <c r="I320" s="8"/>
      <c r="U320" s="5"/>
    </row>
    <row r="321" spans="1:26" x14ac:dyDescent="0.3">
      <c r="A321" s="7" t="s">
        <v>128</v>
      </c>
      <c r="B321" s="8">
        <v>43897</v>
      </c>
      <c r="C321" s="7">
        <v>0</v>
      </c>
      <c r="I321" s="8"/>
      <c r="U321" s="5"/>
    </row>
    <row r="322" spans="1:26" x14ac:dyDescent="0.3">
      <c r="A322" s="7" t="s">
        <v>71</v>
      </c>
      <c r="B322" s="8">
        <v>43897</v>
      </c>
      <c r="C322" s="7">
        <v>1</v>
      </c>
      <c r="I322" s="8"/>
      <c r="U322" s="5"/>
    </row>
    <row r="323" spans="1:26" x14ac:dyDescent="0.3">
      <c r="A323" s="7" t="s">
        <v>72</v>
      </c>
      <c r="B323" s="8">
        <v>43897</v>
      </c>
      <c r="C323" s="7">
        <v>3</v>
      </c>
      <c r="I323" s="8"/>
      <c r="U323" s="5"/>
    </row>
    <row r="324" spans="1:26" x14ac:dyDescent="0.3">
      <c r="A324" s="7" t="s">
        <v>73</v>
      </c>
      <c r="B324" s="8">
        <v>43897</v>
      </c>
      <c r="C324" s="7">
        <v>70</v>
      </c>
      <c r="I324" s="8"/>
      <c r="U324" s="5"/>
    </row>
    <row r="325" spans="1:26" x14ac:dyDescent="0.3">
      <c r="A325" s="7" t="s">
        <v>74</v>
      </c>
      <c r="B325" s="8">
        <v>43897</v>
      </c>
      <c r="C325" s="7">
        <v>55</v>
      </c>
      <c r="I325" s="8"/>
      <c r="U325" s="5"/>
    </row>
    <row r="326" spans="1:26" x14ac:dyDescent="0.3">
      <c r="A326" s="7" t="s">
        <v>57</v>
      </c>
      <c r="B326" s="8">
        <v>43898</v>
      </c>
      <c r="C326" s="7">
        <v>54</v>
      </c>
      <c r="G326" s="7">
        <v>1</v>
      </c>
      <c r="H326" s="7">
        <v>0</v>
      </c>
      <c r="I326" s="8">
        <v>11</v>
      </c>
      <c r="U326" s="5"/>
      <c r="Z326" s="7">
        <f>SUM(C326:C344)</f>
        <v>990</v>
      </c>
    </row>
    <row r="327" spans="1:26" x14ac:dyDescent="0.3">
      <c r="A327" s="7" t="s">
        <v>58</v>
      </c>
      <c r="B327" s="8">
        <v>43898</v>
      </c>
      <c r="C327" s="7">
        <v>13</v>
      </c>
      <c r="G327" s="7">
        <v>3</v>
      </c>
      <c r="H327" s="7">
        <v>3</v>
      </c>
      <c r="I327" s="8"/>
      <c r="U327" s="5"/>
    </row>
    <row r="328" spans="1:26" x14ac:dyDescent="0.3">
      <c r="A328" s="7" t="s">
        <v>59</v>
      </c>
      <c r="B328" s="8">
        <v>43898</v>
      </c>
      <c r="C328" s="7">
        <v>7</v>
      </c>
      <c r="G328" s="7">
        <v>2</v>
      </c>
      <c r="H328" s="7">
        <v>0</v>
      </c>
      <c r="I328" s="8"/>
      <c r="U328" s="5"/>
    </row>
    <row r="329" spans="1:26" x14ac:dyDescent="0.3">
      <c r="A329" s="7" t="s">
        <v>60</v>
      </c>
      <c r="B329" s="8">
        <v>43898</v>
      </c>
      <c r="C329" s="7">
        <v>11</v>
      </c>
      <c r="G329" s="7">
        <v>1</v>
      </c>
      <c r="H329" s="7">
        <v>0</v>
      </c>
      <c r="I329" s="8">
        <v>2</v>
      </c>
      <c r="U329" s="5"/>
    </row>
    <row r="330" spans="1:26" x14ac:dyDescent="0.3">
      <c r="A330" s="7" t="s">
        <v>61</v>
      </c>
      <c r="B330" s="8">
        <v>43898</v>
      </c>
      <c r="C330" s="7">
        <v>22</v>
      </c>
      <c r="G330" s="7">
        <v>0</v>
      </c>
      <c r="H330" s="7">
        <v>0</v>
      </c>
      <c r="I330" s="8">
        <v>4</v>
      </c>
      <c r="U330" s="5"/>
    </row>
    <row r="331" spans="1:26" x14ac:dyDescent="0.3">
      <c r="A331" s="7" t="s">
        <v>62</v>
      </c>
      <c r="B331" s="8">
        <v>43898</v>
      </c>
      <c r="C331" s="7">
        <v>12</v>
      </c>
      <c r="G331" s="7">
        <v>0</v>
      </c>
      <c r="H331" s="7">
        <v>0</v>
      </c>
      <c r="I331" s="8"/>
      <c r="U331" s="5"/>
    </row>
    <row r="332" spans="1:26" x14ac:dyDescent="0.3">
      <c r="A332" s="7" t="s">
        <v>63</v>
      </c>
      <c r="B332" s="8">
        <v>43898</v>
      </c>
      <c r="C332" s="7">
        <v>26</v>
      </c>
      <c r="G332" s="7">
        <v>2</v>
      </c>
      <c r="H332" s="7">
        <v>0</v>
      </c>
      <c r="I332" s="8">
        <v>2</v>
      </c>
      <c r="U332" s="5"/>
    </row>
    <row r="333" spans="1:26" x14ac:dyDescent="0.3">
      <c r="A333" s="7" t="s">
        <v>64</v>
      </c>
      <c r="B333" s="8">
        <v>43898</v>
      </c>
      <c r="C333" s="7">
        <v>30</v>
      </c>
      <c r="G333" s="7">
        <v>2</v>
      </c>
      <c r="H333" s="7">
        <v>0</v>
      </c>
      <c r="I333" s="8"/>
      <c r="U333" s="5"/>
    </row>
    <row r="334" spans="1:26" x14ac:dyDescent="0.3">
      <c r="A334" s="7" t="s">
        <v>65</v>
      </c>
      <c r="B334" s="8">
        <v>43898</v>
      </c>
      <c r="C334" s="7">
        <v>59</v>
      </c>
      <c r="F334" s="7">
        <v>16</v>
      </c>
      <c r="G334" s="7">
        <v>5</v>
      </c>
      <c r="H334" s="7">
        <v>2</v>
      </c>
      <c r="I334" s="8">
        <v>2</v>
      </c>
      <c r="U334" s="5"/>
    </row>
    <row r="335" spans="1:26" x14ac:dyDescent="0.3">
      <c r="A335" s="7" t="s">
        <v>66</v>
      </c>
      <c r="B335" s="8">
        <v>43898</v>
      </c>
      <c r="C335" s="7">
        <v>0</v>
      </c>
      <c r="G335" s="7">
        <v>0</v>
      </c>
      <c r="H335" s="7">
        <v>0</v>
      </c>
      <c r="I335" s="8"/>
      <c r="U335" s="5"/>
    </row>
    <row r="336" spans="1:26" x14ac:dyDescent="0.3">
      <c r="A336" s="7" t="s">
        <v>67</v>
      </c>
      <c r="B336" s="8">
        <v>43898</v>
      </c>
      <c r="C336" s="7">
        <v>37</v>
      </c>
      <c r="F336" s="7">
        <v>153</v>
      </c>
      <c r="G336" s="7">
        <v>9</v>
      </c>
      <c r="H336" s="7">
        <v>1</v>
      </c>
      <c r="I336" s="8">
        <v>1</v>
      </c>
      <c r="U336" s="5"/>
    </row>
    <row r="337" spans="1:26" x14ac:dyDescent="0.3">
      <c r="A337" s="7" t="s">
        <v>68</v>
      </c>
      <c r="B337" s="8">
        <v>43898</v>
      </c>
      <c r="C337" s="7">
        <v>7</v>
      </c>
      <c r="G337" s="7">
        <v>0</v>
      </c>
      <c r="H337" s="7">
        <v>0</v>
      </c>
      <c r="I337" s="8">
        <v>1</v>
      </c>
      <c r="U337" s="5"/>
    </row>
    <row r="338" spans="1:26" x14ac:dyDescent="0.3">
      <c r="A338" s="7" t="s">
        <v>69</v>
      </c>
      <c r="B338" s="8">
        <v>43898</v>
      </c>
      <c r="C338" s="7">
        <v>6</v>
      </c>
      <c r="G338" s="7">
        <v>2</v>
      </c>
      <c r="H338" s="7">
        <v>0</v>
      </c>
      <c r="I338" s="8"/>
      <c r="U338" s="5"/>
    </row>
    <row r="339" spans="1:26" x14ac:dyDescent="0.3">
      <c r="A339" s="7" t="s">
        <v>70</v>
      </c>
      <c r="B339" s="8">
        <v>43898</v>
      </c>
      <c r="C339" s="7">
        <v>469</v>
      </c>
      <c r="G339" s="7">
        <v>53</v>
      </c>
      <c r="H339" s="7">
        <v>16</v>
      </c>
      <c r="I339" s="8"/>
      <c r="U339" s="5"/>
    </row>
    <row r="340" spans="1:26" x14ac:dyDescent="0.3">
      <c r="A340" s="7" t="s">
        <v>128</v>
      </c>
      <c r="B340" s="8">
        <v>43898</v>
      </c>
      <c r="C340" s="7">
        <v>0</v>
      </c>
      <c r="G340" s="7">
        <v>0</v>
      </c>
      <c r="H340" s="7">
        <v>0</v>
      </c>
      <c r="I340" s="8"/>
      <c r="U340" s="5"/>
    </row>
    <row r="341" spans="1:26" x14ac:dyDescent="0.3">
      <c r="A341" s="7" t="s">
        <v>71</v>
      </c>
      <c r="B341" s="8">
        <v>43898</v>
      </c>
      <c r="C341" s="7">
        <v>4</v>
      </c>
      <c r="G341" s="7">
        <v>0</v>
      </c>
      <c r="H341" s="7">
        <v>0</v>
      </c>
      <c r="I341" s="8"/>
      <c r="U341" s="5"/>
    </row>
    <row r="342" spans="1:26" x14ac:dyDescent="0.3">
      <c r="A342" s="7" t="s">
        <v>72</v>
      </c>
      <c r="B342" s="8">
        <v>43898</v>
      </c>
      <c r="C342" s="7">
        <v>3</v>
      </c>
      <c r="G342" s="7">
        <v>1</v>
      </c>
      <c r="H342" s="7">
        <v>0</v>
      </c>
      <c r="I342" s="8"/>
      <c r="U342" s="5"/>
    </row>
    <row r="343" spans="1:26" x14ac:dyDescent="0.3">
      <c r="A343" s="7" t="s">
        <v>73</v>
      </c>
      <c r="B343" s="8">
        <v>43898</v>
      </c>
      <c r="C343" s="7">
        <v>149</v>
      </c>
      <c r="G343" s="7">
        <v>5</v>
      </c>
      <c r="H343" s="7">
        <v>6</v>
      </c>
      <c r="I343" s="8">
        <v>2</v>
      </c>
      <c r="U343" s="5"/>
    </row>
    <row r="344" spans="1:26" x14ac:dyDescent="0.3">
      <c r="A344" s="7" t="s">
        <v>74</v>
      </c>
      <c r="B344" s="8">
        <v>43898</v>
      </c>
      <c r="C344" s="7">
        <v>81</v>
      </c>
      <c r="G344" s="7">
        <v>1</v>
      </c>
      <c r="H344" s="7">
        <v>0</v>
      </c>
      <c r="I344" s="8"/>
      <c r="U344" s="5"/>
    </row>
    <row r="345" spans="1:26" x14ac:dyDescent="0.3">
      <c r="A345" s="7" t="s">
        <v>57</v>
      </c>
      <c r="B345" s="8">
        <v>43899</v>
      </c>
      <c r="C345" s="7">
        <v>71</v>
      </c>
      <c r="G345" s="7">
        <v>1</v>
      </c>
      <c r="H345" s="7">
        <v>0</v>
      </c>
      <c r="I345" s="8">
        <v>11</v>
      </c>
      <c r="U345" s="5"/>
      <c r="Z345" s="7">
        <f>SUM(C345:C363)</f>
        <v>1564</v>
      </c>
    </row>
    <row r="346" spans="1:26" x14ac:dyDescent="0.3">
      <c r="A346" s="7" t="s">
        <v>58</v>
      </c>
      <c r="B346" s="8">
        <v>43899</v>
      </c>
      <c r="C346" s="7">
        <v>38</v>
      </c>
      <c r="G346" s="7">
        <v>3</v>
      </c>
      <c r="H346" s="7">
        <v>4</v>
      </c>
      <c r="I346" s="8">
        <v>0</v>
      </c>
      <c r="U346" s="5"/>
    </row>
    <row r="347" spans="1:26" x14ac:dyDescent="0.3">
      <c r="A347" s="7" t="s">
        <v>59</v>
      </c>
      <c r="B347" s="8">
        <v>43899</v>
      </c>
      <c r="C347" s="7">
        <v>22</v>
      </c>
      <c r="G347" s="7">
        <v>2</v>
      </c>
      <c r="H347" s="7">
        <v>0</v>
      </c>
      <c r="I347" s="8">
        <v>1</v>
      </c>
      <c r="U347" s="5"/>
    </row>
    <row r="348" spans="1:26" x14ac:dyDescent="0.3">
      <c r="A348" s="7" t="s">
        <v>60</v>
      </c>
      <c r="B348" s="8">
        <v>43899</v>
      </c>
      <c r="C348" s="7">
        <v>13</v>
      </c>
      <c r="G348" s="7">
        <v>1</v>
      </c>
      <c r="H348" s="7">
        <v>0</v>
      </c>
      <c r="I348" s="8">
        <v>3</v>
      </c>
      <c r="U348" s="5"/>
    </row>
    <row r="349" spans="1:26" x14ac:dyDescent="0.3">
      <c r="A349" s="7" t="s">
        <v>61</v>
      </c>
      <c r="B349" s="8">
        <v>43899</v>
      </c>
      <c r="C349" s="7">
        <v>25</v>
      </c>
      <c r="G349" s="7">
        <v>1</v>
      </c>
      <c r="H349" s="7">
        <v>0</v>
      </c>
      <c r="I349" s="8">
        <v>5</v>
      </c>
      <c r="U349" s="5"/>
    </row>
    <row r="350" spans="1:26" x14ac:dyDescent="0.3">
      <c r="A350" s="7" t="s">
        <v>62</v>
      </c>
      <c r="B350" s="8">
        <v>43899</v>
      </c>
      <c r="C350" s="7">
        <v>12</v>
      </c>
      <c r="G350" s="7">
        <v>0</v>
      </c>
      <c r="H350" s="7">
        <v>0</v>
      </c>
      <c r="I350" s="8"/>
      <c r="U350" s="5"/>
    </row>
    <row r="351" spans="1:26" x14ac:dyDescent="0.3">
      <c r="A351" s="7" t="s">
        <v>63</v>
      </c>
      <c r="B351" s="8">
        <v>43899</v>
      </c>
      <c r="C351" s="7">
        <v>39</v>
      </c>
      <c r="G351" s="7">
        <v>3</v>
      </c>
      <c r="H351" s="7">
        <v>0</v>
      </c>
      <c r="I351" s="8">
        <v>2</v>
      </c>
      <c r="U351" s="5"/>
    </row>
    <row r="352" spans="1:26" x14ac:dyDescent="0.3">
      <c r="A352" s="7" t="s">
        <v>64</v>
      </c>
      <c r="B352" s="8">
        <v>43899</v>
      </c>
      <c r="C352" s="7">
        <v>40</v>
      </c>
      <c r="G352" s="7">
        <v>2</v>
      </c>
      <c r="H352" s="7">
        <v>0</v>
      </c>
      <c r="I352" s="8"/>
      <c r="U352" s="5"/>
    </row>
    <row r="353" spans="1:26" x14ac:dyDescent="0.3">
      <c r="A353" s="7" t="s">
        <v>65</v>
      </c>
      <c r="B353" s="8">
        <v>43899</v>
      </c>
      <c r="C353" s="7">
        <v>82</v>
      </c>
      <c r="F353" s="7">
        <v>31</v>
      </c>
      <c r="G353" s="7">
        <v>7</v>
      </c>
      <c r="H353" s="7">
        <v>2</v>
      </c>
      <c r="I353" s="8">
        <v>5</v>
      </c>
      <c r="U353" s="5"/>
    </row>
    <row r="354" spans="1:26" x14ac:dyDescent="0.3">
      <c r="A354" s="7" t="s">
        <v>66</v>
      </c>
      <c r="B354" s="8">
        <v>43899</v>
      </c>
      <c r="G354" s="7">
        <v>0</v>
      </c>
      <c r="H354" s="7">
        <v>0</v>
      </c>
      <c r="I354" s="8"/>
      <c r="U354" s="5"/>
    </row>
    <row r="355" spans="1:26" x14ac:dyDescent="0.3">
      <c r="A355" s="7" t="s">
        <v>67</v>
      </c>
      <c r="B355" s="8">
        <v>43899</v>
      </c>
      <c r="C355" s="7">
        <v>50</v>
      </c>
      <c r="F355" s="7">
        <v>171</v>
      </c>
      <c r="G355" s="7">
        <v>10</v>
      </c>
      <c r="H355" s="7">
        <v>1</v>
      </c>
      <c r="I355" s="8">
        <v>1</v>
      </c>
      <c r="U355" s="5"/>
    </row>
    <row r="356" spans="1:26" x14ac:dyDescent="0.3">
      <c r="A356" s="7" t="s">
        <v>68</v>
      </c>
      <c r="B356" s="8">
        <v>43899</v>
      </c>
      <c r="C356" s="7">
        <v>8</v>
      </c>
      <c r="G356" s="7">
        <v>0</v>
      </c>
      <c r="H356" s="7">
        <v>0</v>
      </c>
      <c r="I356" s="8">
        <v>1</v>
      </c>
      <c r="U356" s="5"/>
    </row>
    <row r="357" spans="1:26" x14ac:dyDescent="0.3">
      <c r="A357" s="7" t="s">
        <v>69</v>
      </c>
      <c r="B357" s="8">
        <v>43899</v>
      </c>
      <c r="C357" s="7">
        <v>22</v>
      </c>
      <c r="G357" s="7">
        <v>2</v>
      </c>
      <c r="H357" s="7">
        <v>0</v>
      </c>
      <c r="I357" s="8"/>
      <c r="U357" s="5"/>
    </row>
    <row r="358" spans="1:26" x14ac:dyDescent="0.3">
      <c r="A358" s="7" t="s">
        <v>70</v>
      </c>
      <c r="B358" s="8">
        <v>43899</v>
      </c>
      <c r="C358" s="7">
        <v>782</v>
      </c>
      <c r="G358" s="7">
        <v>77</v>
      </c>
      <c r="H358" s="7">
        <v>21</v>
      </c>
      <c r="I358" s="8">
        <v>109</v>
      </c>
      <c r="U358" s="5"/>
    </row>
    <row r="359" spans="1:26" x14ac:dyDescent="0.3">
      <c r="A359" s="7" t="s">
        <v>128</v>
      </c>
      <c r="B359" s="8">
        <v>43899</v>
      </c>
      <c r="G359" s="7">
        <v>0</v>
      </c>
      <c r="H359" s="7">
        <v>0</v>
      </c>
      <c r="I359" s="8"/>
      <c r="U359" s="5"/>
    </row>
    <row r="360" spans="1:26" x14ac:dyDescent="0.3">
      <c r="A360" s="7" t="s">
        <v>71</v>
      </c>
      <c r="B360" s="8">
        <v>43899</v>
      </c>
      <c r="C360" s="7">
        <v>9</v>
      </c>
      <c r="G360" s="7">
        <v>0</v>
      </c>
      <c r="H360" s="7">
        <v>0</v>
      </c>
      <c r="I360" s="8"/>
      <c r="U360" s="5"/>
    </row>
    <row r="361" spans="1:26" x14ac:dyDescent="0.3">
      <c r="A361" s="7" t="s">
        <v>72</v>
      </c>
      <c r="B361" s="8">
        <v>43899</v>
      </c>
      <c r="C361" s="7">
        <v>12</v>
      </c>
      <c r="G361" s="7">
        <v>2</v>
      </c>
      <c r="H361" s="7">
        <v>0</v>
      </c>
      <c r="I361" s="8"/>
      <c r="U361" s="5"/>
    </row>
    <row r="362" spans="1:26" x14ac:dyDescent="0.3">
      <c r="A362" s="7" t="s">
        <v>73</v>
      </c>
      <c r="B362" s="8">
        <v>43899</v>
      </c>
      <c r="C362" s="7">
        <v>195</v>
      </c>
      <c r="G362" s="7">
        <v>5</v>
      </c>
      <c r="H362" s="7">
        <v>6</v>
      </c>
      <c r="I362" s="8">
        <v>2</v>
      </c>
      <c r="U362" s="5"/>
    </row>
    <row r="363" spans="1:26" x14ac:dyDescent="0.3">
      <c r="A363" s="7" t="s">
        <v>74</v>
      </c>
      <c r="B363" s="8">
        <v>43899</v>
      </c>
      <c r="C363" s="7">
        <v>144</v>
      </c>
      <c r="G363" s="7">
        <v>1</v>
      </c>
      <c r="H363" s="7">
        <v>1</v>
      </c>
      <c r="I363" s="8"/>
      <c r="U363" s="5"/>
    </row>
    <row r="364" spans="1:26" x14ac:dyDescent="0.3">
      <c r="A364" s="7" t="s">
        <v>57</v>
      </c>
      <c r="B364" s="8">
        <v>43900</v>
      </c>
      <c r="C364" s="7">
        <v>90</v>
      </c>
      <c r="F364" s="7">
        <v>32</v>
      </c>
      <c r="G364" s="7">
        <v>3</v>
      </c>
      <c r="H364" s="7">
        <v>0</v>
      </c>
      <c r="I364" s="8">
        <v>11</v>
      </c>
      <c r="U364" s="5"/>
      <c r="Z364" s="7">
        <f>SUM(C364:C382)</f>
        <v>2084</v>
      </c>
    </row>
    <row r="365" spans="1:26" x14ac:dyDescent="0.3">
      <c r="A365" s="7" t="s">
        <v>58</v>
      </c>
      <c r="B365" s="8">
        <v>43900</v>
      </c>
      <c r="C365" s="7">
        <v>45</v>
      </c>
      <c r="F365" s="7">
        <v>22</v>
      </c>
      <c r="G365" s="7">
        <v>3</v>
      </c>
      <c r="H365" s="7">
        <v>4</v>
      </c>
      <c r="I365" s="8">
        <v>0</v>
      </c>
      <c r="U365" s="5"/>
    </row>
    <row r="366" spans="1:26" x14ac:dyDescent="0.3">
      <c r="A366" s="7" t="s">
        <v>59</v>
      </c>
      <c r="B366" s="8">
        <v>43900</v>
      </c>
      <c r="C366" s="7">
        <v>32</v>
      </c>
      <c r="F366" s="7">
        <v>12</v>
      </c>
      <c r="G366" s="7">
        <v>2</v>
      </c>
      <c r="H366" s="7">
        <v>0</v>
      </c>
      <c r="I366" s="8">
        <v>1</v>
      </c>
      <c r="U366" s="5"/>
    </row>
    <row r="367" spans="1:26" x14ac:dyDescent="0.3">
      <c r="A367" s="7" t="s">
        <v>60</v>
      </c>
      <c r="B367" s="8">
        <v>43900</v>
      </c>
      <c r="C367" s="7">
        <v>16</v>
      </c>
      <c r="F367" s="7">
        <v>8</v>
      </c>
      <c r="G367" s="7">
        <v>1</v>
      </c>
      <c r="H367" s="7">
        <v>0</v>
      </c>
      <c r="I367" s="8">
        <v>1</v>
      </c>
      <c r="U367" s="5"/>
    </row>
    <row r="368" spans="1:26" x14ac:dyDescent="0.3">
      <c r="A368" s="7" t="s">
        <v>61</v>
      </c>
      <c r="B368" s="8">
        <v>43900</v>
      </c>
      <c r="C368" s="7">
        <v>37</v>
      </c>
      <c r="F368" s="7">
        <v>10</v>
      </c>
      <c r="G368" s="7">
        <v>1</v>
      </c>
      <c r="H368" s="7">
        <v>0</v>
      </c>
      <c r="I368" s="8">
        <v>5</v>
      </c>
      <c r="U368" s="5"/>
    </row>
    <row r="369" spans="1:26" x14ac:dyDescent="0.3">
      <c r="A369" s="7" t="s">
        <v>62</v>
      </c>
      <c r="B369" s="8">
        <v>43900</v>
      </c>
      <c r="C369" s="7">
        <v>12</v>
      </c>
      <c r="F369" s="7">
        <v>0</v>
      </c>
      <c r="G369" s="7">
        <v>0</v>
      </c>
      <c r="H369" s="7">
        <v>0</v>
      </c>
      <c r="I369" s="8">
        <v>0</v>
      </c>
      <c r="U369" s="5"/>
    </row>
    <row r="370" spans="1:26" x14ac:dyDescent="0.3">
      <c r="A370" s="7" t="s">
        <v>63</v>
      </c>
      <c r="B370" s="8">
        <v>43900</v>
      </c>
      <c r="C370" s="7">
        <v>71</v>
      </c>
      <c r="F370" s="7">
        <v>0</v>
      </c>
      <c r="G370" s="7">
        <v>5</v>
      </c>
      <c r="H370" s="7">
        <v>0</v>
      </c>
      <c r="I370" s="8">
        <v>2</v>
      </c>
      <c r="U370" s="5"/>
    </row>
    <row r="371" spans="1:26" x14ac:dyDescent="0.3">
      <c r="A371" s="7" t="s">
        <v>64</v>
      </c>
      <c r="B371" s="8">
        <v>43900</v>
      </c>
      <c r="C371" s="7">
        <v>64</v>
      </c>
      <c r="F371" s="7">
        <v>14</v>
      </c>
      <c r="G371" s="7">
        <v>2</v>
      </c>
      <c r="H371" s="7">
        <v>0</v>
      </c>
      <c r="I371" s="8">
        <v>0</v>
      </c>
      <c r="U371" s="5"/>
    </row>
    <row r="372" spans="1:26" x14ac:dyDescent="0.3">
      <c r="A372" s="7" t="s">
        <v>65</v>
      </c>
      <c r="B372" s="8">
        <v>43900</v>
      </c>
      <c r="C372" s="7">
        <v>123</v>
      </c>
      <c r="F372" s="7">
        <v>50</v>
      </c>
      <c r="G372" s="7">
        <v>8</v>
      </c>
      <c r="H372" s="7">
        <v>3</v>
      </c>
      <c r="I372" s="8">
        <v>6</v>
      </c>
      <c r="U372" s="5"/>
    </row>
    <row r="373" spans="1:26" x14ac:dyDescent="0.3">
      <c r="A373" s="7" t="s">
        <v>66</v>
      </c>
      <c r="B373" s="8">
        <v>43900</v>
      </c>
      <c r="C373" s="7">
        <v>0</v>
      </c>
      <c r="F373" s="7">
        <v>0</v>
      </c>
      <c r="G373" s="7">
        <v>0</v>
      </c>
      <c r="H373" s="7">
        <v>0</v>
      </c>
      <c r="I373" s="8">
        <v>0</v>
      </c>
      <c r="U373" s="5"/>
    </row>
    <row r="374" spans="1:26" x14ac:dyDescent="0.3">
      <c r="A374" s="7" t="s">
        <v>67</v>
      </c>
      <c r="B374" s="8">
        <v>43900</v>
      </c>
      <c r="C374" s="7">
        <v>65</v>
      </c>
      <c r="F374" s="7">
        <v>200</v>
      </c>
      <c r="G374" s="7">
        <v>12</v>
      </c>
      <c r="H374" s="7">
        <v>1</v>
      </c>
      <c r="I374" s="8">
        <v>1</v>
      </c>
      <c r="U374" s="5"/>
    </row>
    <row r="375" spans="1:26" x14ac:dyDescent="0.3">
      <c r="A375" s="7" t="s">
        <v>68</v>
      </c>
      <c r="B375" s="8">
        <v>43900</v>
      </c>
      <c r="C375" s="7">
        <v>9</v>
      </c>
      <c r="F375" s="7">
        <v>2</v>
      </c>
      <c r="G375" s="7">
        <v>1</v>
      </c>
      <c r="H375" s="7">
        <v>1</v>
      </c>
      <c r="I375" s="8">
        <v>1</v>
      </c>
      <c r="U375" s="5"/>
    </row>
    <row r="376" spans="1:26" x14ac:dyDescent="0.3">
      <c r="A376" s="7" t="s">
        <v>69</v>
      </c>
      <c r="B376" s="8">
        <v>43900</v>
      </c>
      <c r="C376" s="7">
        <v>35</v>
      </c>
      <c r="F376" s="7">
        <v>7</v>
      </c>
      <c r="G376" s="7">
        <v>2</v>
      </c>
      <c r="H376" s="7">
        <v>0</v>
      </c>
      <c r="I376" s="8">
        <v>0</v>
      </c>
      <c r="U376" s="5"/>
    </row>
    <row r="377" spans="1:26" x14ac:dyDescent="0.3">
      <c r="A377" s="7" t="s">
        <v>70</v>
      </c>
      <c r="B377" s="8">
        <v>43900</v>
      </c>
      <c r="C377" s="7">
        <v>1024</v>
      </c>
      <c r="F377" s="7">
        <v>0</v>
      </c>
      <c r="G377" s="7">
        <v>102</v>
      </c>
      <c r="H377" s="7">
        <v>31</v>
      </c>
      <c r="I377" s="8">
        <v>157</v>
      </c>
      <c r="U377" s="5"/>
    </row>
    <row r="378" spans="1:26" x14ac:dyDescent="0.3">
      <c r="A378" s="7" t="s">
        <v>128</v>
      </c>
      <c r="B378" s="8">
        <v>43900</v>
      </c>
      <c r="C378" s="7">
        <v>0</v>
      </c>
      <c r="F378" s="7">
        <v>0</v>
      </c>
      <c r="G378" s="7">
        <v>0</v>
      </c>
      <c r="H378" s="7">
        <v>0</v>
      </c>
      <c r="I378" s="8">
        <v>0</v>
      </c>
      <c r="U378" s="5"/>
    </row>
    <row r="379" spans="1:26" x14ac:dyDescent="0.3">
      <c r="A379" s="7" t="s">
        <v>71</v>
      </c>
      <c r="B379" s="8">
        <v>43900</v>
      </c>
      <c r="C379" s="7">
        <v>11</v>
      </c>
      <c r="F379" s="7">
        <v>4</v>
      </c>
      <c r="G379" s="7">
        <v>0</v>
      </c>
      <c r="H379" s="7">
        <v>0</v>
      </c>
      <c r="I379" s="8">
        <v>0</v>
      </c>
      <c r="U379" s="5"/>
    </row>
    <row r="380" spans="1:26" x14ac:dyDescent="0.3">
      <c r="A380" s="7" t="s">
        <v>72</v>
      </c>
      <c r="B380" s="8">
        <v>43900</v>
      </c>
      <c r="C380" s="7">
        <v>46</v>
      </c>
      <c r="F380" s="7">
        <v>10</v>
      </c>
      <c r="G380" s="7">
        <v>3</v>
      </c>
      <c r="H380" s="7">
        <v>0</v>
      </c>
      <c r="I380" s="8">
        <v>0</v>
      </c>
      <c r="U380" s="5"/>
    </row>
    <row r="381" spans="1:26" x14ac:dyDescent="0.3">
      <c r="A381" s="7" t="s">
        <v>73</v>
      </c>
      <c r="B381" s="8">
        <v>43900</v>
      </c>
      <c r="C381" s="7">
        <v>225</v>
      </c>
      <c r="F381" s="7">
        <v>102</v>
      </c>
      <c r="G381" s="7">
        <v>15</v>
      </c>
      <c r="H381" s="7">
        <v>6</v>
      </c>
      <c r="I381" s="8">
        <v>2</v>
      </c>
      <c r="U381" s="5"/>
    </row>
    <row r="382" spans="1:26" x14ac:dyDescent="0.3">
      <c r="A382" s="7" t="s">
        <v>74</v>
      </c>
      <c r="B382" s="8">
        <v>43900</v>
      </c>
      <c r="C382" s="7">
        <v>179</v>
      </c>
      <c r="F382" s="7">
        <v>13</v>
      </c>
      <c r="G382" s="7">
        <v>1</v>
      </c>
      <c r="H382" s="7">
        <v>2</v>
      </c>
      <c r="I382" s="8">
        <v>1</v>
      </c>
      <c r="U382" s="5"/>
    </row>
    <row r="383" spans="1:26" x14ac:dyDescent="0.3">
      <c r="A383" s="7" t="s">
        <v>57</v>
      </c>
      <c r="B383" s="8">
        <v>43901</v>
      </c>
      <c r="C383" s="7">
        <v>115</v>
      </c>
      <c r="F383" s="7">
        <v>50</v>
      </c>
      <c r="G383" s="7">
        <v>4</v>
      </c>
      <c r="H383" s="7">
        <v>0</v>
      </c>
      <c r="I383" s="8">
        <v>11</v>
      </c>
      <c r="U383" s="5"/>
      <c r="Z383" s="7">
        <f>SUM(C383:C401)</f>
        <v>2871</v>
      </c>
    </row>
    <row r="384" spans="1:26" x14ac:dyDescent="0.3">
      <c r="A384" s="7" t="s">
        <v>58</v>
      </c>
      <c r="B384" s="8">
        <v>43901</v>
      </c>
      <c r="C384" s="7">
        <v>64</v>
      </c>
      <c r="F384" s="7">
        <v>28</v>
      </c>
      <c r="G384" s="7">
        <v>3</v>
      </c>
      <c r="H384" s="7">
        <v>6</v>
      </c>
      <c r="I384" s="8">
        <v>0</v>
      </c>
      <c r="U384" s="5"/>
    </row>
    <row r="385" spans="1:21" x14ac:dyDescent="0.3">
      <c r="A385" s="7" t="s">
        <v>59</v>
      </c>
      <c r="B385" s="8">
        <v>43901</v>
      </c>
      <c r="C385" s="7">
        <v>47</v>
      </c>
      <c r="F385" s="7">
        <v>12</v>
      </c>
      <c r="G385" s="7">
        <v>2</v>
      </c>
      <c r="H385" s="7">
        <v>1</v>
      </c>
      <c r="I385" s="8">
        <v>1</v>
      </c>
      <c r="U385" s="5"/>
    </row>
    <row r="386" spans="1:21" x14ac:dyDescent="0.3">
      <c r="A386" s="7" t="s">
        <v>60</v>
      </c>
      <c r="B386" s="8">
        <v>43901</v>
      </c>
      <c r="C386" s="7">
        <v>22</v>
      </c>
      <c r="F386" s="7">
        <v>8</v>
      </c>
      <c r="G386" s="7">
        <v>2</v>
      </c>
      <c r="H386" s="7">
        <v>1</v>
      </c>
      <c r="I386" s="8">
        <v>1</v>
      </c>
      <c r="U386" s="5"/>
    </row>
    <row r="387" spans="1:21" x14ac:dyDescent="0.3">
      <c r="A387" s="7" t="s">
        <v>61</v>
      </c>
      <c r="B387" s="8">
        <v>43901</v>
      </c>
      <c r="C387" s="7">
        <v>51</v>
      </c>
      <c r="F387" s="7">
        <v>15</v>
      </c>
      <c r="G387" s="7">
        <v>3</v>
      </c>
      <c r="H387" s="7">
        <v>0</v>
      </c>
      <c r="I387" s="8">
        <v>5</v>
      </c>
      <c r="U387" s="5"/>
    </row>
    <row r="388" spans="1:21" x14ac:dyDescent="0.3">
      <c r="A388" s="7" t="s">
        <v>62</v>
      </c>
      <c r="B388" s="8">
        <v>43901</v>
      </c>
      <c r="C388" s="7">
        <v>16</v>
      </c>
      <c r="F388" s="7">
        <v>3</v>
      </c>
      <c r="G388" s="7">
        <v>0</v>
      </c>
      <c r="H388" s="7">
        <v>0</v>
      </c>
      <c r="I388" s="8">
        <v>6</v>
      </c>
      <c r="U388" s="5"/>
    </row>
    <row r="389" spans="1:21" x14ac:dyDescent="0.3">
      <c r="A389" s="7" t="s">
        <v>63</v>
      </c>
      <c r="B389" s="8">
        <v>43901</v>
      </c>
      <c r="C389" s="7">
        <v>115</v>
      </c>
      <c r="F389" s="7">
        <v>39</v>
      </c>
      <c r="G389" s="7">
        <v>9</v>
      </c>
      <c r="H389" s="7">
        <v>1</v>
      </c>
      <c r="I389" s="8">
        <v>2</v>
      </c>
      <c r="U389" s="5"/>
    </row>
    <row r="390" spans="1:21" x14ac:dyDescent="0.3">
      <c r="A390" s="7" t="s">
        <v>64</v>
      </c>
      <c r="B390" s="8">
        <v>43901</v>
      </c>
      <c r="C390" s="7">
        <v>71</v>
      </c>
      <c r="F390" s="7">
        <v>24</v>
      </c>
      <c r="G390" s="7">
        <v>2</v>
      </c>
      <c r="H390" s="7">
        <v>0</v>
      </c>
      <c r="I390" s="8">
        <v>0</v>
      </c>
      <c r="U390" s="5"/>
    </row>
    <row r="391" spans="1:21" x14ac:dyDescent="0.3">
      <c r="A391" s="7" t="s">
        <v>65</v>
      </c>
      <c r="B391" s="8">
        <v>43901</v>
      </c>
      <c r="C391" s="7">
        <v>202</v>
      </c>
      <c r="F391" s="7">
        <v>74</v>
      </c>
      <c r="G391" s="7">
        <v>16</v>
      </c>
      <c r="H391" s="7">
        <v>6</v>
      </c>
      <c r="I391" s="8">
        <v>12</v>
      </c>
      <c r="U391" s="5"/>
    </row>
    <row r="392" spans="1:21" x14ac:dyDescent="0.3">
      <c r="A392" s="7" t="s">
        <v>66</v>
      </c>
      <c r="B392" s="8">
        <v>43901</v>
      </c>
      <c r="C392" s="7">
        <v>0</v>
      </c>
      <c r="F392" s="7">
        <v>0</v>
      </c>
      <c r="G392" s="7">
        <v>0</v>
      </c>
      <c r="H392" s="7">
        <v>0</v>
      </c>
      <c r="I392" s="8">
        <v>0</v>
      </c>
      <c r="U392" s="5"/>
    </row>
    <row r="393" spans="1:21" x14ac:dyDescent="0.3">
      <c r="A393" s="7" t="s">
        <v>67</v>
      </c>
      <c r="B393" s="8">
        <v>43901</v>
      </c>
      <c r="C393" s="7">
        <v>76</v>
      </c>
      <c r="F393" s="7">
        <v>232</v>
      </c>
      <c r="G393" s="7">
        <v>15</v>
      </c>
      <c r="H393" s="7">
        <v>1</v>
      </c>
      <c r="I393" s="8">
        <v>1</v>
      </c>
      <c r="U393" s="5"/>
    </row>
    <row r="394" spans="1:21" x14ac:dyDescent="0.3">
      <c r="A394" s="7" t="s">
        <v>68</v>
      </c>
      <c r="B394" s="8">
        <v>43901</v>
      </c>
      <c r="C394" s="7">
        <v>19</v>
      </c>
      <c r="F394" s="7">
        <v>2</v>
      </c>
      <c r="G394" s="7">
        <v>1</v>
      </c>
      <c r="H394" s="7">
        <v>1</v>
      </c>
      <c r="I394" s="8">
        <v>3</v>
      </c>
      <c r="U394" s="5"/>
    </row>
    <row r="395" spans="1:21" x14ac:dyDescent="0.3">
      <c r="A395" s="7" t="s">
        <v>69</v>
      </c>
      <c r="B395" s="8">
        <v>43901</v>
      </c>
      <c r="C395" s="7">
        <v>35</v>
      </c>
      <c r="F395" s="7">
        <v>7</v>
      </c>
      <c r="G395" s="7">
        <v>2</v>
      </c>
      <c r="H395" s="7">
        <v>0</v>
      </c>
      <c r="I395" s="8">
        <v>0</v>
      </c>
      <c r="U395" s="5"/>
    </row>
    <row r="396" spans="1:21" x14ac:dyDescent="0.3">
      <c r="A396" s="7" t="s">
        <v>70</v>
      </c>
      <c r="B396" s="8">
        <v>43901</v>
      </c>
      <c r="C396" s="7">
        <v>1388</v>
      </c>
      <c r="F396" s="7">
        <v>0</v>
      </c>
      <c r="G396" s="7">
        <v>135</v>
      </c>
      <c r="H396" s="7">
        <v>56</v>
      </c>
      <c r="I396" s="8">
        <v>157</v>
      </c>
      <c r="U396" s="5"/>
    </row>
    <row r="397" spans="1:21" x14ac:dyDescent="0.3">
      <c r="A397" s="7" t="s">
        <v>128</v>
      </c>
      <c r="B397" s="8">
        <v>43901</v>
      </c>
      <c r="C397" s="7">
        <v>0</v>
      </c>
      <c r="F397" s="7">
        <v>0</v>
      </c>
      <c r="G397" s="7">
        <v>0</v>
      </c>
      <c r="H397" s="7">
        <v>0</v>
      </c>
      <c r="I397" s="8">
        <v>0</v>
      </c>
      <c r="U397" s="5"/>
    </row>
    <row r="398" spans="1:21" x14ac:dyDescent="0.3">
      <c r="A398" s="7" t="s">
        <v>71</v>
      </c>
      <c r="B398" s="8">
        <v>43901</v>
      </c>
      <c r="C398" s="7">
        <v>26</v>
      </c>
      <c r="F398" s="7">
        <v>5</v>
      </c>
      <c r="G398" s="7">
        <v>1</v>
      </c>
      <c r="H398" s="7">
        <v>0</v>
      </c>
      <c r="I398" s="8">
        <v>0</v>
      </c>
      <c r="U398" s="5"/>
    </row>
    <row r="399" spans="1:21" x14ac:dyDescent="0.3">
      <c r="A399" s="7" t="s">
        <v>72</v>
      </c>
      <c r="B399" s="8">
        <v>43901</v>
      </c>
      <c r="C399" s="7">
        <v>73</v>
      </c>
      <c r="F399" s="7">
        <v>17</v>
      </c>
      <c r="G399" s="7">
        <v>3</v>
      </c>
      <c r="H399" s="7">
        <v>0</v>
      </c>
      <c r="I399" s="8">
        <v>0</v>
      </c>
      <c r="U399" s="5"/>
    </row>
    <row r="400" spans="1:21" x14ac:dyDescent="0.3">
      <c r="A400" s="7" t="s">
        <v>73</v>
      </c>
      <c r="B400" s="8">
        <v>43901</v>
      </c>
      <c r="C400" s="7">
        <v>346</v>
      </c>
      <c r="F400" s="7">
        <v>146</v>
      </c>
      <c r="G400" s="7">
        <v>18</v>
      </c>
      <c r="H400" s="7">
        <v>11</v>
      </c>
      <c r="I400" s="8">
        <v>1</v>
      </c>
      <c r="U400" s="5"/>
    </row>
    <row r="401" spans="1:26" x14ac:dyDescent="0.3">
      <c r="A401" s="7" t="s">
        <v>74</v>
      </c>
      <c r="B401" s="8">
        <v>43901</v>
      </c>
      <c r="C401" s="7">
        <v>205</v>
      </c>
      <c r="F401" s="7">
        <v>21</v>
      </c>
      <c r="G401" s="7">
        <v>1</v>
      </c>
      <c r="H401" s="7">
        <v>2</v>
      </c>
      <c r="I401" s="8">
        <v>1</v>
      </c>
      <c r="U401" s="5"/>
    </row>
    <row r="402" spans="1:26" x14ac:dyDescent="0.3">
      <c r="A402" s="7" t="s">
        <v>57</v>
      </c>
      <c r="B402" s="8">
        <v>43902</v>
      </c>
      <c r="C402" s="7">
        <v>219</v>
      </c>
      <c r="F402" s="7">
        <v>92</v>
      </c>
      <c r="G402" s="7">
        <v>8</v>
      </c>
      <c r="H402" s="7">
        <v>0</v>
      </c>
      <c r="I402" s="8">
        <v>0</v>
      </c>
      <c r="U402" s="5"/>
      <c r="Z402" s="7">
        <f>SUM(C402:C420)</f>
        <v>4163</v>
      </c>
    </row>
    <row r="403" spans="1:26" x14ac:dyDescent="0.3">
      <c r="A403" s="7" t="s">
        <v>58</v>
      </c>
      <c r="B403" s="8">
        <v>43902</v>
      </c>
      <c r="C403" s="7">
        <v>80</v>
      </c>
      <c r="F403" s="7">
        <v>30</v>
      </c>
      <c r="G403" s="7">
        <v>3</v>
      </c>
      <c r="H403" s="7">
        <v>7</v>
      </c>
      <c r="I403" s="8">
        <v>0</v>
      </c>
      <c r="U403" s="5"/>
    </row>
    <row r="404" spans="1:26" x14ac:dyDescent="0.3">
      <c r="A404" s="7" t="s">
        <v>59</v>
      </c>
      <c r="B404" s="8">
        <v>43902</v>
      </c>
      <c r="C404" s="7">
        <v>67</v>
      </c>
      <c r="F404" s="7">
        <v>16</v>
      </c>
      <c r="G404" s="7">
        <v>2</v>
      </c>
      <c r="H404" s="7">
        <v>1</v>
      </c>
      <c r="I404" s="8">
        <v>1</v>
      </c>
      <c r="U404" s="5"/>
    </row>
    <row r="405" spans="1:26" x14ac:dyDescent="0.3">
      <c r="A405" s="7" t="s">
        <v>60</v>
      </c>
      <c r="B405" s="8">
        <v>43902</v>
      </c>
      <c r="C405" s="7">
        <v>28</v>
      </c>
      <c r="F405" s="7">
        <v>9</v>
      </c>
      <c r="G405" s="7">
        <v>2</v>
      </c>
      <c r="H405" s="7">
        <v>1</v>
      </c>
      <c r="I405" s="8">
        <v>1</v>
      </c>
      <c r="U405" s="5"/>
    </row>
    <row r="406" spans="1:26" x14ac:dyDescent="0.3">
      <c r="A406" s="7" t="s">
        <v>61</v>
      </c>
      <c r="B406" s="8">
        <v>43902</v>
      </c>
      <c r="C406" s="7">
        <v>70</v>
      </c>
      <c r="F406" s="7">
        <v>15</v>
      </c>
      <c r="G406" s="7">
        <v>3</v>
      </c>
      <c r="H406" s="7">
        <v>0</v>
      </c>
      <c r="I406" s="8">
        <v>5</v>
      </c>
      <c r="U406" s="5"/>
    </row>
    <row r="407" spans="1:26" x14ac:dyDescent="0.3">
      <c r="A407" s="7" t="s">
        <v>62</v>
      </c>
      <c r="B407" s="8">
        <v>43902</v>
      </c>
      <c r="C407" s="7">
        <v>29</v>
      </c>
      <c r="F407" s="7">
        <v>3</v>
      </c>
      <c r="G407" s="7">
        <v>0</v>
      </c>
      <c r="H407" s="7">
        <v>0</v>
      </c>
      <c r="I407" s="8">
        <v>7</v>
      </c>
      <c r="U407" s="5"/>
    </row>
    <row r="408" spans="1:26" x14ac:dyDescent="0.3">
      <c r="A408" s="7" t="s">
        <v>63</v>
      </c>
      <c r="B408" s="8">
        <v>43902</v>
      </c>
      <c r="C408" s="7">
        <v>194</v>
      </c>
      <c r="F408" s="7">
        <v>78</v>
      </c>
      <c r="G408" s="7">
        <v>10</v>
      </c>
      <c r="H408" s="7">
        <v>5</v>
      </c>
      <c r="I408" s="8">
        <v>1</v>
      </c>
      <c r="U408" s="5"/>
    </row>
    <row r="409" spans="1:26" x14ac:dyDescent="0.3">
      <c r="A409" s="7" t="s">
        <v>64</v>
      </c>
      <c r="B409" s="8">
        <v>43902</v>
      </c>
      <c r="C409" s="7">
        <v>92</v>
      </c>
      <c r="F409" s="7">
        <v>25</v>
      </c>
      <c r="G409" s="7">
        <v>4</v>
      </c>
      <c r="H409" s="7">
        <v>0</v>
      </c>
      <c r="I409" s="8">
        <v>1</v>
      </c>
      <c r="U409" s="5"/>
    </row>
    <row r="410" spans="1:26" x14ac:dyDescent="0.3">
      <c r="A410" s="7" t="s">
        <v>65</v>
      </c>
      <c r="B410" s="8">
        <v>43902</v>
      </c>
      <c r="C410" s="7">
        <v>349</v>
      </c>
      <c r="F410" s="7">
        <v>137</v>
      </c>
      <c r="G410" s="7">
        <v>22</v>
      </c>
      <c r="H410" s="7">
        <v>9</v>
      </c>
      <c r="I410" s="8">
        <v>19</v>
      </c>
      <c r="U410" s="5"/>
    </row>
    <row r="411" spans="1:26" x14ac:dyDescent="0.3">
      <c r="A411" s="7" t="s">
        <v>66</v>
      </c>
      <c r="B411" s="8">
        <v>43902</v>
      </c>
      <c r="C411" s="7">
        <v>0</v>
      </c>
      <c r="F411" s="7">
        <v>0</v>
      </c>
      <c r="G411" s="7">
        <v>0</v>
      </c>
      <c r="H411" s="7">
        <v>0</v>
      </c>
      <c r="I411" s="8">
        <v>0</v>
      </c>
      <c r="U411" s="5"/>
    </row>
    <row r="412" spans="1:26" x14ac:dyDescent="0.3">
      <c r="A412" s="7" t="s">
        <v>67</v>
      </c>
      <c r="B412" s="8">
        <v>43902</v>
      </c>
      <c r="C412" s="7">
        <v>94</v>
      </c>
      <c r="F412" s="7">
        <v>271</v>
      </c>
      <c r="G412" s="7">
        <v>22</v>
      </c>
      <c r="H412" s="7">
        <v>1</v>
      </c>
      <c r="I412" s="8">
        <v>2</v>
      </c>
      <c r="U412" s="5"/>
    </row>
    <row r="413" spans="1:26" x14ac:dyDescent="0.3">
      <c r="A413" s="7" t="s">
        <v>68</v>
      </c>
      <c r="B413" s="8">
        <v>43902</v>
      </c>
      <c r="C413" s="7">
        <v>39</v>
      </c>
      <c r="F413" s="7">
        <v>3</v>
      </c>
      <c r="G413" s="7">
        <v>1</v>
      </c>
      <c r="H413" s="7">
        <v>1</v>
      </c>
      <c r="I413" s="8">
        <v>3</v>
      </c>
      <c r="U413" s="5"/>
    </row>
    <row r="414" spans="1:26" x14ac:dyDescent="0.3">
      <c r="A414" s="7" t="s">
        <v>69</v>
      </c>
      <c r="B414" s="8">
        <v>43902</v>
      </c>
      <c r="C414" s="7">
        <v>85</v>
      </c>
      <c r="F414" s="7">
        <v>15</v>
      </c>
      <c r="G414" s="7">
        <v>2</v>
      </c>
      <c r="H414" s="7">
        <v>0</v>
      </c>
      <c r="I414" s="8">
        <v>0</v>
      </c>
      <c r="U414" s="5"/>
    </row>
    <row r="415" spans="1:26" x14ac:dyDescent="0.3">
      <c r="A415" s="7" t="s">
        <v>70</v>
      </c>
      <c r="B415" s="8">
        <v>43902</v>
      </c>
      <c r="C415" s="7">
        <v>1990</v>
      </c>
      <c r="F415" s="7">
        <v>1304</v>
      </c>
      <c r="G415" s="7">
        <v>180</v>
      </c>
      <c r="H415" s="7">
        <v>81</v>
      </c>
      <c r="I415" s="8">
        <v>157</v>
      </c>
      <c r="U415" s="5"/>
    </row>
    <row r="416" spans="1:26" x14ac:dyDescent="0.3">
      <c r="A416" s="7" t="s">
        <v>128</v>
      </c>
      <c r="B416" s="8">
        <v>43902</v>
      </c>
      <c r="C416" s="7">
        <v>2</v>
      </c>
      <c r="F416" s="7">
        <v>3</v>
      </c>
      <c r="G416" s="7">
        <v>0</v>
      </c>
      <c r="H416" s="7">
        <v>0</v>
      </c>
      <c r="I416" s="8">
        <v>0</v>
      </c>
      <c r="U416" s="5"/>
    </row>
    <row r="417" spans="1:26" x14ac:dyDescent="0.3">
      <c r="A417" s="7" t="s">
        <v>71</v>
      </c>
      <c r="B417" s="8">
        <v>43902</v>
      </c>
      <c r="C417" s="7">
        <v>35</v>
      </c>
      <c r="F417" s="7">
        <v>8</v>
      </c>
      <c r="G417" s="7">
        <v>2</v>
      </c>
      <c r="H417" s="7">
        <v>0</v>
      </c>
      <c r="I417" s="8">
        <v>0</v>
      </c>
      <c r="U417" s="5"/>
    </row>
    <row r="418" spans="1:26" x14ac:dyDescent="0.3">
      <c r="A418" s="7" t="s">
        <v>72</v>
      </c>
      <c r="B418" s="8">
        <v>43902</v>
      </c>
      <c r="C418" s="7">
        <v>130</v>
      </c>
      <c r="F418" s="7">
        <v>28</v>
      </c>
      <c r="G418" s="7">
        <v>4</v>
      </c>
      <c r="H418" s="7">
        <v>0</v>
      </c>
      <c r="I418" s="8">
        <v>0</v>
      </c>
      <c r="U418" s="5"/>
    </row>
    <row r="419" spans="1:26" x14ac:dyDescent="0.3">
      <c r="A419" s="7" t="s">
        <v>73</v>
      </c>
      <c r="B419" s="8">
        <v>43902</v>
      </c>
      <c r="C419" s="7">
        <v>417</v>
      </c>
      <c r="F419" s="7">
        <v>179</v>
      </c>
      <c r="G419" s="7">
        <v>20</v>
      </c>
      <c r="H419" s="7">
        <v>14</v>
      </c>
      <c r="I419" s="8">
        <v>2</v>
      </c>
      <c r="U419" s="5"/>
    </row>
    <row r="420" spans="1:26" x14ac:dyDescent="0.3">
      <c r="A420" s="7" t="s">
        <v>74</v>
      </c>
      <c r="B420" s="8">
        <v>43902</v>
      </c>
      <c r="C420" s="7">
        <v>243</v>
      </c>
      <c r="F420" s="7">
        <v>27</v>
      </c>
      <c r="G420" s="7">
        <v>2</v>
      </c>
      <c r="H420" s="7">
        <v>3</v>
      </c>
      <c r="I420" s="8">
        <v>1</v>
      </c>
      <c r="U420" s="5"/>
    </row>
    <row r="421" spans="1:26" x14ac:dyDescent="0.3">
      <c r="A421" s="7" t="s">
        <v>57</v>
      </c>
      <c r="B421" s="8">
        <v>43903</v>
      </c>
      <c r="C421" s="7">
        <v>269</v>
      </c>
      <c r="F421" s="7">
        <v>92</v>
      </c>
      <c r="G421" s="7">
        <v>8</v>
      </c>
      <c r="H421" s="7">
        <v>2</v>
      </c>
      <c r="I421" s="8">
        <v>0</v>
      </c>
      <c r="U421" s="5"/>
      <c r="Z421" s="7">
        <f>SUM(C421:C439)</f>
        <v>5893</v>
      </c>
    </row>
    <row r="422" spans="1:26" x14ac:dyDescent="0.3">
      <c r="A422" s="7" t="s">
        <v>58</v>
      </c>
      <c r="B422" s="8">
        <v>43903</v>
      </c>
      <c r="C422" s="7">
        <v>121</v>
      </c>
      <c r="F422" s="7">
        <v>42</v>
      </c>
      <c r="G422" s="7">
        <v>5</v>
      </c>
      <c r="H422" s="7">
        <v>7</v>
      </c>
      <c r="I422" s="8">
        <v>0</v>
      </c>
      <c r="U422" s="5"/>
    </row>
    <row r="423" spans="1:26" x14ac:dyDescent="0.3">
      <c r="A423" s="7" t="s">
        <v>59</v>
      </c>
      <c r="B423" s="8">
        <v>43903</v>
      </c>
      <c r="C423" s="7">
        <v>92</v>
      </c>
      <c r="F423" s="7">
        <v>16</v>
      </c>
      <c r="G423" s="7">
        <v>2</v>
      </c>
      <c r="H423" s="7">
        <v>1</v>
      </c>
      <c r="I423" s="8">
        <v>1</v>
      </c>
      <c r="U423" s="5"/>
    </row>
    <row r="424" spans="1:26" x14ac:dyDescent="0.3">
      <c r="A424" s="7" t="s">
        <v>60</v>
      </c>
      <c r="B424" s="8">
        <v>43903</v>
      </c>
      <c r="C424" s="7">
        <v>28</v>
      </c>
      <c r="F424" s="7">
        <v>9</v>
      </c>
      <c r="G424" s="7">
        <v>2</v>
      </c>
      <c r="H424" s="7">
        <v>1</v>
      </c>
      <c r="I424" s="8">
        <v>1</v>
      </c>
      <c r="U424" s="5"/>
    </row>
    <row r="425" spans="1:26" x14ac:dyDescent="0.3">
      <c r="A425" s="7" t="s">
        <v>61</v>
      </c>
      <c r="B425" s="8">
        <v>43903</v>
      </c>
      <c r="C425" s="7">
        <v>90</v>
      </c>
      <c r="F425" s="7">
        <v>15</v>
      </c>
      <c r="G425" s="7">
        <v>6</v>
      </c>
      <c r="H425" s="7">
        <v>1</v>
      </c>
      <c r="I425" s="8">
        <v>7</v>
      </c>
      <c r="U425" s="5"/>
    </row>
    <row r="426" spans="1:26" x14ac:dyDescent="0.3">
      <c r="A426" s="7" t="s">
        <v>62</v>
      </c>
      <c r="B426" s="8">
        <v>43903</v>
      </c>
      <c r="C426" s="7">
        <v>31</v>
      </c>
      <c r="F426" s="7">
        <v>3</v>
      </c>
      <c r="G426" s="7">
        <v>0</v>
      </c>
      <c r="H426" s="7">
        <v>0</v>
      </c>
      <c r="I426" s="8">
        <v>7</v>
      </c>
      <c r="U426" s="5"/>
    </row>
    <row r="427" spans="1:26" x14ac:dyDescent="0.3">
      <c r="A427" s="7" t="s">
        <v>63</v>
      </c>
      <c r="B427" s="8">
        <v>43903</v>
      </c>
      <c r="C427" s="7">
        <v>289</v>
      </c>
      <c r="F427" s="7">
        <v>78</v>
      </c>
      <c r="G427" s="7">
        <v>10</v>
      </c>
      <c r="H427" s="7">
        <v>6</v>
      </c>
      <c r="I427" s="8">
        <v>5</v>
      </c>
      <c r="U427" s="5"/>
    </row>
    <row r="428" spans="1:26" x14ac:dyDescent="0.3">
      <c r="A428" s="7" t="s">
        <v>64</v>
      </c>
      <c r="B428" s="8">
        <v>43903</v>
      </c>
      <c r="C428" s="7">
        <v>169</v>
      </c>
      <c r="F428" s="7">
        <v>25</v>
      </c>
      <c r="G428" s="7">
        <v>8</v>
      </c>
      <c r="H428" s="7">
        <v>1</v>
      </c>
      <c r="I428" s="8">
        <v>2</v>
      </c>
      <c r="U428" s="5"/>
    </row>
    <row r="429" spans="1:26" x14ac:dyDescent="0.3">
      <c r="A429" s="7" t="s">
        <v>65</v>
      </c>
      <c r="B429" s="8">
        <v>43903</v>
      </c>
      <c r="C429" s="7">
        <v>558</v>
      </c>
      <c r="F429" s="7">
        <v>200</v>
      </c>
      <c r="G429" s="7">
        <v>29</v>
      </c>
      <c r="H429" s="7">
        <v>13</v>
      </c>
      <c r="I429" s="8">
        <v>32</v>
      </c>
      <c r="U429" s="5"/>
    </row>
    <row r="430" spans="1:26" x14ac:dyDescent="0.3">
      <c r="A430" s="7" t="s">
        <v>66</v>
      </c>
      <c r="B430" s="8">
        <v>43903</v>
      </c>
      <c r="C430" s="7">
        <v>0</v>
      </c>
      <c r="F430" s="7">
        <v>0</v>
      </c>
      <c r="G430" s="7">
        <v>0</v>
      </c>
      <c r="H430" s="7">
        <v>0</v>
      </c>
      <c r="I430" s="8">
        <v>0</v>
      </c>
      <c r="U430" s="5"/>
    </row>
    <row r="431" spans="1:26" x14ac:dyDescent="0.3">
      <c r="A431" s="7" t="s">
        <v>67</v>
      </c>
      <c r="B431" s="8">
        <v>43903</v>
      </c>
      <c r="C431" s="7">
        <v>130</v>
      </c>
      <c r="F431" s="7">
        <v>307</v>
      </c>
      <c r="G431" s="7">
        <v>29</v>
      </c>
      <c r="H431" s="7">
        <v>4</v>
      </c>
      <c r="I431" s="8">
        <v>2</v>
      </c>
      <c r="U431" s="5"/>
    </row>
    <row r="432" spans="1:26" x14ac:dyDescent="0.3">
      <c r="A432" s="7" t="s">
        <v>68</v>
      </c>
      <c r="B432" s="8">
        <v>43903</v>
      </c>
      <c r="C432" s="7">
        <v>66</v>
      </c>
      <c r="F432" s="7">
        <v>3</v>
      </c>
      <c r="G432" s="7">
        <v>1</v>
      </c>
      <c r="H432" s="7">
        <v>2</v>
      </c>
      <c r="I432" s="8">
        <v>4</v>
      </c>
      <c r="U432" s="5"/>
    </row>
    <row r="433" spans="1:21" x14ac:dyDescent="0.3">
      <c r="A433" s="7" t="s">
        <v>69</v>
      </c>
      <c r="B433" s="8">
        <v>43903</v>
      </c>
      <c r="C433" s="7">
        <v>115</v>
      </c>
      <c r="F433" s="7">
        <v>32</v>
      </c>
      <c r="G433" s="7">
        <v>7</v>
      </c>
      <c r="H433" s="7">
        <v>0</v>
      </c>
      <c r="I433" s="8">
        <v>3</v>
      </c>
      <c r="U433" s="5"/>
    </row>
    <row r="434" spans="1:21" x14ac:dyDescent="0.3">
      <c r="A434" s="7" t="s">
        <v>70</v>
      </c>
      <c r="B434" s="8">
        <v>43903</v>
      </c>
      <c r="C434" s="7">
        <v>2940</v>
      </c>
      <c r="F434" s="7">
        <v>1518</v>
      </c>
      <c r="G434" s="7">
        <v>180</v>
      </c>
      <c r="H434" s="7">
        <v>86</v>
      </c>
      <c r="I434" s="8">
        <v>474</v>
      </c>
      <c r="U434" s="5"/>
    </row>
    <row r="435" spans="1:21" x14ac:dyDescent="0.3">
      <c r="A435" s="7" t="s">
        <v>128</v>
      </c>
      <c r="B435" s="8">
        <v>43903</v>
      </c>
      <c r="C435" s="7">
        <v>3</v>
      </c>
      <c r="F435" s="7">
        <v>3</v>
      </c>
      <c r="G435" s="7">
        <v>0</v>
      </c>
      <c r="H435" s="7">
        <v>0</v>
      </c>
      <c r="I435" s="8">
        <v>0</v>
      </c>
      <c r="U435" s="5"/>
    </row>
    <row r="436" spans="1:21" x14ac:dyDescent="0.3">
      <c r="A436" s="7" t="s">
        <v>71</v>
      </c>
      <c r="B436" s="8">
        <v>43903</v>
      </c>
      <c r="C436" s="7">
        <v>47</v>
      </c>
      <c r="F436" s="7">
        <v>8</v>
      </c>
      <c r="G436" s="7">
        <v>2</v>
      </c>
      <c r="H436" s="7">
        <v>0</v>
      </c>
      <c r="I436" s="8">
        <v>0</v>
      </c>
      <c r="U436" s="5"/>
    </row>
    <row r="437" spans="1:21" x14ac:dyDescent="0.3">
      <c r="A437" s="7" t="s">
        <v>72</v>
      </c>
      <c r="B437" s="8">
        <v>43903</v>
      </c>
      <c r="C437" s="7">
        <v>146</v>
      </c>
      <c r="F437" s="7">
        <v>28</v>
      </c>
      <c r="G437" s="7">
        <v>4</v>
      </c>
      <c r="H437" s="7">
        <v>0</v>
      </c>
      <c r="I437" s="8">
        <v>0</v>
      </c>
      <c r="U437" s="5"/>
    </row>
    <row r="438" spans="1:21" x14ac:dyDescent="0.3">
      <c r="A438" s="7" t="s">
        <v>73</v>
      </c>
      <c r="B438" s="8">
        <v>43903</v>
      </c>
      <c r="C438" s="7">
        <v>521</v>
      </c>
      <c r="F438" s="7">
        <v>179</v>
      </c>
      <c r="G438" s="7">
        <v>22</v>
      </c>
      <c r="H438" s="7">
        <v>14</v>
      </c>
      <c r="I438" s="8">
        <v>5</v>
      </c>
      <c r="U438" s="5"/>
    </row>
    <row r="439" spans="1:21" x14ac:dyDescent="0.3">
      <c r="A439" s="7" t="s">
        <v>74</v>
      </c>
      <c r="B439" s="8">
        <v>43903</v>
      </c>
      <c r="C439" s="7">
        <v>278</v>
      </c>
      <c r="F439" s="7">
        <v>38</v>
      </c>
      <c r="G439" s="7">
        <v>2</v>
      </c>
      <c r="H439" s="7">
        <v>3</v>
      </c>
      <c r="I439" s="8">
        <v>1</v>
      </c>
      <c r="U439" s="5"/>
    </row>
    <row r="440" spans="1:21" x14ac:dyDescent="0.3">
      <c r="A440" s="7" t="s">
        <v>57</v>
      </c>
      <c r="B440" s="8">
        <v>43904</v>
      </c>
      <c r="C440" s="7">
        <v>437</v>
      </c>
      <c r="F440" s="7">
        <v>92</v>
      </c>
      <c r="G440" s="7">
        <v>8</v>
      </c>
      <c r="H440" s="7">
        <v>6</v>
      </c>
      <c r="I440" s="8">
        <v>0</v>
      </c>
      <c r="U440" s="5"/>
    </row>
    <row r="441" spans="1:21" x14ac:dyDescent="0.3">
      <c r="A441" s="7" t="s">
        <v>58</v>
      </c>
      <c r="B441" s="8">
        <v>43904</v>
      </c>
      <c r="C441" s="7">
        <v>147</v>
      </c>
      <c r="F441" s="7">
        <v>59</v>
      </c>
      <c r="G441" s="7">
        <v>5</v>
      </c>
      <c r="H441" s="7">
        <v>7</v>
      </c>
      <c r="I441" s="8">
        <v>0</v>
      </c>
      <c r="U441" s="5"/>
    </row>
    <row r="442" spans="1:21" x14ac:dyDescent="0.3">
      <c r="A442" s="7" t="s">
        <v>59</v>
      </c>
      <c r="B442" s="8">
        <v>43904</v>
      </c>
      <c r="C442" s="7">
        <v>137</v>
      </c>
      <c r="F442" s="7">
        <v>16</v>
      </c>
      <c r="G442" s="7">
        <v>3</v>
      </c>
      <c r="H442" s="7">
        <v>1</v>
      </c>
      <c r="I442" s="8">
        <v>1</v>
      </c>
      <c r="U442" s="5"/>
    </row>
    <row r="443" spans="1:21" x14ac:dyDescent="0.3">
      <c r="A443" s="7" t="s">
        <v>60</v>
      </c>
      <c r="B443" s="8">
        <v>43904</v>
      </c>
      <c r="C443" s="7">
        <v>42</v>
      </c>
      <c r="F443" s="7">
        <v>9</v>
      </c>
      <c r="G443" s="7">
        <v>2</v>
      </c>
      <c r="H443" s="7">
        <v>1</v>
      </c>
      <c r="I443" s="8">
        <v>1</v>
      </c>
      <c r="U443" s="5"/>
    </row>
    <row r="444" spans="1:21" x14ac:dyDescent="0.3">
      <c r="A444" s="7" t="s">
        <v>61</v>
      </c>
      <c r="B444" s="8">
        <v>43904</v>
      </c>
      <c r="C444" s="7">
        <v>109</v>
      </c>
      <c r="F444" s="7">
        <v>15</v>
      </c>
      <c r="G444" s="7">
        <v>6</v>
      </c>
      <c r="H444" s="7">
        <v>1</v>
      </c>
      <c r="I444" s="8">
        <v>7</v>
      </c>
      <c r="U444" s="5"/>
    </row>
    <row r="445" spans="1:21" x14ac:dyDescent="0.3">
      <c r="A445" s="7" t="s">
        <v>62</v>
      </c>
      <c r="B445" s="8">
        <v>43904</v>
      </c>
      <c r="C445" s="7">
        <v>51</v>
      </c>
      <c r="F445" s="7">
        <v>3</v>
      </c>
      <c r="G445" s="7">
        <v>0</v>
      </c>
      <c r="H445" s="7">
        <v>0</v>
      </c>
      <c r="I445" s="8">
        <v>10</v>
      </c>
      <c r="U445" s="5"/>
    </row>
    <row r="446" spans="1:21" x14ac:dyDescent="0.3">
      <c r="A446" s="7" t="s">
        <v>63</v>
      </c>
      <c r="B446" s="8">
        <v>43904</v>
      </c>
      <c r="C446" s="7">
        <v>401</v>
      </c>
      <c r="F446" s="7">
        <v>78</v>
      </c>
      <c r="G446" s="7">
        <v>10</v>
      </c>
      <c r="H446" s="7">
        <v>10</v>
      </c>
      <c r="I446" s="8">
        <v>5</v>
      </c>
      <c r="U446" s="5"/>
    </row>
    <row r="447" spans="1:21" x14ac:dyDescent="0.3">
      <c r="A447" s="7" t="s">
        <v>64</v>
      </c>
      <c r="B447" s="8">
        <v>43904</v>
      </c>
      <c r="C447" s="7">
        <v>223</v>
      </c>
      <c r="F447" s="7">
        <v>45</v>
      </c>
      <c r="G447" s="7">
        <v>8</v>
      </c>
      <c r="H447" s="7">
        <v>3</v>
      </c>
      <c r="I447" s="8">
        <v>3</v>
      </c>
      <c r="U447" s="5"/>
    </row>
    <row r="448" spans="1:21" x14ac:dyDescent="0.3">
      <c r="A448" s="7" t="s">
        <v>65</v>
      </c>
      <c r="B448" s="8">
        <v>43904</v>
      </c>
      <c r="C448" s="7">
        <v>742</v>
      </c>
      <c r="F448" s="7">
        <v>287</v>
      </c>
      <c r="G448" s="7">
        <v>40</v>
      </c>
      <c r="H448" s="7">
        <v>15</v>
      </c>
      <c r="I448" s="8">
        <v>39</v>
      </c>
      <c r="U448" s="5"/>
    </row>
    <row r="449" spans="1:21" x14ac:dyDescent="0.3">
      <c r="A449" s="7" t="s">
        <v>66</v>
      </c>
      <c r="B449" s="8">
        <v>43904</v>
      </c>
      <c r="C449" s="7">
        <v>1</v>
      </c>
      <c r="F449" s="7">
        <v>0</v>
      </c>
      <c r="G449" s="7">
        <v>0</v>
      </c>
      <c r="H449" s="7">
        <v>0</v>
      </c>
      <c r="I449" s="8">
        <v>0</v>
      </c>
      <c r="U449" s="5"/>
    </row>
    <row r="450" spans="1:21" x14ac:dyDescent="0.3">
      <c r="A450" s="7" t="s">
        <v>67</v>
      </c>
      <c r="B450" s="8">
        <v>43904</v>
      </c>
      <c r="C450" s="7">
        <v>409</v>
      </c>
      <c r="F450" s="7">
        <v>339</v>
      </c>
      <c r="G450" s="7">
        <v>37</v>
      </c>
      <c r="H450" s="7">
        <v>5</v>
      </c>
      <c r="I450" s="8">
        <v>2</v>
      </c>
      <c r="U450" s="5"/>
    </row>
    <row r="451" spans="1:21" x14ac:dyDescent="0.3">
      <c r="A451" s="7" t="s">
        <v>68</v>
      </c>
      <c r="B451" s="8">
        <v>43904</v>
      </c>
      <c r="C451" s="7">
        <v>95</v>
      </c>
      <c r="F451" s="7">
        <v>8</v>
      </c>
      <c r="G451" s="7">
        <v>1</v>
      </c>
      <c r="H451" s="7">
        <v>2</v>
      </c>
      <c r="I451" s="8">
        <v>4</v>
      </c>
      <c r="U451" s="5"/>
    </row>
    <row r="452" spans="1:21" x14ac:dyDescent="0.3">
      <c r="A452" s="7" t="s">
        <v>69</v>
      </c>
      <c r="B452" s="8">
        <v>43904</v>
      </c>
      <c r="C452" s="7">
        <v>195</v>
      </c>
      <c r="F452" s="7">
        <v>32</v>
      </c>
      <c r="G452" s="7">
        <v>8</v>
      </c>
      <c r="H452" s="7">
        <v>2</v>
      </c>
      <c r="I452" s="8">
        <v>4</v>
      </c>
      <c r="U452" s="5"/>
    </row>
    <row r="453" spans="1:21" x14ac:dyDescent="0.3">
      <c r="A453" s="7" t="s">
        <v>70</v>
      </c>
      <c r="B453" s="8">
        <v>43904</v>
      </c>
      <c r="C453" s="7">
        <v>3544</v>
      </c>
      <c r="F453" s="7">
        <v>2337</v>
      </c>
      <c r="G453" s="7">
        <v>253</v>
      </c>
      <c r="H453" s="7">
        <v>213</v>
      </c>
      <c r="I453" s="8">
        <v>474</v>
      </c>
      <c r="U453" s="5"/>
    </row>
    <row r="454" spans="1:21" x14ac:dyDescent="0.3">
      <c r="A454" s="7" t="s">
        <v>128</v>
      </c>
      <c r="B454" s="8">
        <v>43904</v>
      </c>
      <c r="C454" s="7">
        <v>8</v>
      </c>
      <c r="F454" s="7">
        <v>4</v>
      </c>
      <c r="G454" s="7">
        <v>0</v>
      </c>
      <c r="H454" s="7">
        <v>0</v>
      </c>
      <c r="I454" s="8">
        <v>0</v>
      </c>
      <c r="U454" s="5"/>
    </row>
    <row r="455" spans="1:21" x14ac:dyDescent="0.3">
      <c r="A455" s="7" t="s">
        <v>71</v>
      </c>
      <c r="B455" s="8">
        <v>43904</v>
      </c>
      <c r="C455" s="7">
        <v>71</v>
      </c>
      <c r="F455" s="7">
        <v>13</v>
      </c>
      <c r="G455" s="7">
        <v>2</v>
      </c>
      <c r="H455" s="7">
        <v>0</v>
      </c>
      <c r="I455" s="8">
        <v>0</v>
      </c>
      <c r="U455" s="5"/>
    </row>
    <row r="456" spans="1:21" x14ac:dyDescent="0.3">
      <c r="A456" s="7" t="s">
        <v>72</v>
      </c>
      <c r="B456" s="8">
        <v>43904</v>
      </c>
      <c r="C456" s="7">
        <v>183</v>
      </c>
      <c r="F456" s="7">
        <v>34</v>
      </c>
      <c r="G456" s="7">
        <v>4</v>
      </c>
      <c r="H456" s="7">
        <v>0</v>
      </c>
      <c r="I456" s="8">
        <v>0</v>
      </c>
      <c r="U456" s="5"/>
    </row>
    <row r="457" spans="1:21" x14ac:dyDescent="0.3">
      <c r="A457" s="7" t="s">
        <v>73</v>
      </c>
      <c r="B457" s="8">
        <v>43904</v>
      </c>
      <c r="C457" s="7">
        <v>630</v>
      </c>
      <c r="F457" s="7">
        <v>262</v>
      </c>
      <c r="G457" s="7">
        <v>29</v>
      </c>
      <c r="H457" s="7">
        <v>23</v>
      </c>
      <c r="I457" s="8">
        <v>5</v>
      </c>
      <c r="U457" s="5"/>
    </row>
    <row r="458" spans="1:21" x14ac:dyDescent="0.3">
      <c r="A458" s="7" t="s">
        <v>74</v>
      </c>
      <c r="B458" s="8">
        <v>43904</v>
      </c>
      <c r="C458" s="7">
        <v>300</v>
      </c>
      <c r="F458" s="7">
        <v>58</v>
      </c>
      <c r="G458" s="7">
        <v>7</v>
      </c>
      <c r="H458" s="7">
        <v>3</v>
      </c>
      <c r="I458" s="8">
        <v>1</v>
      </c>
      <c r="U458" s="5"/>
    </row>
    <row r="459" spans="1:21" x14ac:dyDescent="0.3">
      <c r="A459" s="7" t="s">
        <v>57</v>
      </c>
      <c r="B459" s="8">
        <v>43905</v>
      </c>
      <c r="C459" s="7">
        <v>554</v>
      </c>
      <c r="F459" s="7">
        <v>197</v>
      </c>
      <c r="G459" s="7">
        <v>11</v>
      </c>
      <c r="H459" s="7">
        <v>7</v>
      </c>
      <c r="I459" s="8">
        <v>0</v>
      </c>
      <c r="U459" s="5"/>
    </row>
    <row r="460" spans="1:21" x14ac:dyDescent="0.3">
      <c r="A460" s="7" t="s">
        <v>58</v>
      </c>
      <c r="B460" s="8">
        <v>43905</v>
      </c>
      <c r="C460" s="7">
        <v>174</v>
      </c>
      <c r="F460" s="7">
        <v>64</v>
      </c>
      <c r="G460" s="7">
        <v>7</v>
      </c>
      <c r="H460" s="7">
        <v>11</v>
      </c>
      <c r="I460" s="8">
        <v>0</v>
      </c>
      <c r="U460" s="5"/>
    </row>
    <row r="461" spans="1:21" x14ac:dyDescent="0.3">
      <c r="A461" s="7" t="s">
        <v>59</v>
      </c>
      <c r="B461" s="8">
        <v>43905</v>
      </c>
      <c r="C461" s="7">
        <v>177</v>
      </c>
      <c r="F461" s="7">
        <v>16</v>
      </c>
      <c r="G461" s="7">
        <v>3</v>
      </c>
      <c r="H461" s="7">
        <v>1</v>
      </c>
      <c r="I461" s="8">
        <v>3</v>
      </c>
      <c r="U461" s="5"/>
    </row>
    <row r="462" spans="1:21" x14ac:dyDescent="0.3">
      <c r="A462" s="7" t="s">
        <v>60</v>
      </c>
      <c r="B462" s="8">
        <v>43905</v>
      </c>
      <c r="C462" s="7">
        <v>73</v>
      </c>
      <c r="F462" s="7">
        <v>21</v>
      </c>
      <c r="G462" s="7">
        <v>4</v>
      </c>
      <c r="H462" s="7">
        <v>1</v>
      </c>
      <c r="I462" s="8">
        <v>1</v>
      </c>
      <c r="U462" s="5"/>
    </row>
    <row r="463" spans="1:21" x14ac:dyDescent="0.3">
      <c r="A463" s="7" t="s">
        <v>61</v>
      </c>
      <c r="B463" s="8">
        <v>43905</v>
      </c>
      <c r="C463" s="7">
        <v>119</v>
      </c>
      <c r="F463" s="7">
        <v>40</v>
      </c>
      <c r="G463" s="7">
        <v>9</v>
      </c>
      <c r="H463" s="7">
        <v>1</v>
      </c>
      <c r="I463" s="8">
        <v>7</v>
      </c>
      <c r="U463" s="5"/>
    </row>
    <row r="464" spans="1:21" x14ac:dyDescent="0.3">
      <c r="A464" s="7" t="s">
        <v>62</v>
      </c>
      <c r="B464" s="8">
        <v>43905</v>
      </c>
      <c r="C464" s="7">
        <v>58</v>
      </c>
      <c r="F464" s="7">
        <v>18</v>
      </c>
      <c r="G464" s="7">
        <v>2</v>
      </c>
      <c r="H464" s="7">
        <v>0</v>
      </c>
      <c r="I464" s="8">
        <v>10</v>
      </c>
      <c r="U464" s="5"/>
    </row>
    <row r="465" spans="1:21" x14ac:dyDescent="0.3">
      <c r="A465" s="7" t="s">
        <v>63</v>
      </c>
      <c r="B465" s="8">
        <v>43905</v>
      </c>
      <c r="C465" s="7">
        <v>567</v>
      </c>
      <c r="F465" s="7">
        <v>207</v>
      </c>
      <c r="G465" s="7">
        <v>23</v>
      </c>
      <c r="H465" s="7">
        <v>17</v>
      </c>
      <c r="I465" s="8">
        <v>12</v>
      </c>
      <c r="U465" s="5"/>
    </row>
    <row r="466" spans="1:21" x14ac:dyDescent="0.3">
      <c r="A466" s="7" t="s">
        <v>64</v>
      </c>
      <c r="B466" s="8">
        <v>43905</v>
      </c>
      <c r="C466" s="7">
        <v>292</v>
      </c>
      <c r="F466" s="7">
        <v>45</v>
      </c>
      <c r="G466" s="7">
        <v>8</v>
      </c>
      <c r="H466" s="7">
        <v>6</v>
      </c>
      <c r="I466" s="8">
        <v>5</v>
      </c>
      <c r="U466" s="5"/>
    </row>
    <row r="467" spans="1:21" x14ac:dyDescent="0.3">
      <c r="A467" s="7" t="s">
        <v>65</v>
      </c>
      <c r="B467" s="8">
        <v>43905</v>
      </c>
      <c r="C467" s="7">
        <v>1017</v>
      </c>
      <c r="F467" s="7">
        <v>375</v>
      </c>
      <c r="G467" s="7">
        <v>52</v>
      </c>
      <c r="H467" s="7">
        <v>20</v>
      </c>
      <c r="I467" s="8">
        <v>45</v>
      </c>
      <c r="U467" s="5"/>
    </row>
    <row r="468" spans="1:21" x14ac:dyDescent="0.3">
      <c r="A468" s="7" t="s">
        <v>66</v>
      </c>
      <c r="B468" s="8">
        <v>43905</v>
      </c>
      <c r="C468" s="7">
        <v>1</v>
      </c>
      <c r="F468" s="7">
        <v>0</v>
      </c>
      <c r="G468" s="7">
        <v>0</v>
      </c>
      <c r="H468" s="7">
        <v>0</v>
      </c>
      <c r="I468" s="8">
        <v>0</v>
      </c>
      <c r="U468" s="5"/>
    </row>
    <row r="469" spans="1:21" x14ac:dyDescent="0.3">
      <c r="A469" s="7" t="s">
        <v>67</v>
      </c>
      <c r="B469" s="8">
        <v>43905</v>
      </c>
      <c r="C469" s="7">
        <v>409</v>
      </c>
      <c r="F469" s="7">
        <v>390</v>
      </c>
      <c r="G469" s="7">
        <v>47</v>
      </c>
      <c r="H469" s="7">
        <v>5</v>
      </c>
      <c r="I469" s="8">
        <v>2</v>
      </c>
      <c r="U469" s="5"/>
    </row>
    <row r="470" spans="1:21" x14ac:dyDescent="0.3">
      <c r="A470" s="7" t="s">
        <v>68</v>
      </c>
      <c r="B470" s="8">
        <v>43905</v>
      </c>
      <c r="C470" s="7">
        <v>111</v>
      </c>
      <c r="F470" s="7">
        <v>9</v>
      </c>
      <c r="G470" s="7">
        <v>1</v>
      </c>
      <c r="H470" s="7">
        <v>2</v>
      </c>
      <c r="I470" s="8">
        <v>4</v>
      </c>
      <c r="U470" s="5"/>
    </row>
    <row r="471" spans="1:21" x14ac:dyDescent="0.3">
      <c r="A471" s="7" t="s">
        <v>69</v>
      </c>
      <c r="B471" s="8">
        <v>43905</v>
      </c>
      <c r="C471" s="7">
        <v>245</v>
      </c>
      <c r="F471" s="7">
        <v>49</v>
      </c>
      <c r="G471" s="7">
        <v>9</v>
      </c>
      <c r="H471" s="7">
        <v>2</v>
      </c>
      <c r="I471" s="8">
        <v>4</v>
      </c>
      <c r="U471" s="5"/>
    </row>
    <row r="472" spans="1:21" x14ac:dyDescent="0.3">
      <c r="A472" s="7" t="s">
        <v>70</v>
      </c>
      <c r="B472" s="8">
        <v>43905</v>
      </c>
      <c r="C472" s="7">
        <v>4165</v>
      </c>
      <c r="F472" s="7">
        <v>2337</v>
      </c>
      <c r="G472" s="7">
        <v>253</v>
      </c>
      <c r="H472" s="7">
        <v>213</v>
      </c>
      <c r="I472" s="8">
        <v>474</v>
      </c>
      <c r="U472" s="5"/>
    </row>
    <row r="473" spans="1:21" x14ac:dyDescent="0.3">
      <c r="A473" s="7" t="s">
        <v>128</v>
      </c>
      <c r="B473" s="8">
        <v>43905</v>
      </c>
      <c r="C473" s="7">
        <v>8</v>
      </c>
      <c r="F473" s="7">
        <v>4</v>
      </c>
      <c r="G473" s="7">
        <v>0</v>
      </c>
      <c r="H473" s="7">
        <v>0</v>
      </c>
      <c r="I473" s="8">
        <v>0</v>
      </c>
      <c r="U473" s="5"/>
    </row>
    <row r="474" spans="1:21" x14ac:dyDescent="0.3">
      <c r="A474" s="7" t="s">
        <v>71</v>
      </c>
      <c r="B474" s="8">
        <v>43905</v>
      </c>
      <c r="C474" s="7">
        <v>77</v>
      </c>
      <c r="F474" s="7">
        <v>13</v>
      </c>
      <c r="G474" s="7">
        <v>2</v>
      </c>
      <c r="H474" s="7">
        <v>0</v>
      </c>
      <c r="I474" s="8">
        <v>1</v>
      </c>
      <c r="U474" s="5"/>
    </row>
    <row r="475" spans="1:21" x14ac:dyDescent="0.3">
      <c r="A475" s="7" t="s">
        <v>72</v>
      </c>
      <c r="B475" s="8">
        <v>43905</v>
      </c>
      <c r="C475" s="7">
        <v>274</v>
      </c>
      <c r="F475" s="7">
        <v>58</v>
      </c>
      <c r="G475" s="7">
        <v>5</v>
      </c>
      <c r="H475" s="7">
        <v>1</v>
      </c>
      <c r="I475" s="8">
        <v>0</v>
      </c>
      <c r="U475" s="5"/>
    </row>
    <row r="476" spans="1:21" x14ac:dyDescent="0.3">
      <c r="A476" s="7" t="s">
        <v>73</v>
      </c>
      <c r="B476" s="8">
        <v>43905</v>
      </c>
      <c r="C476" s="7">
        <v>630</v>
      </c>
      <c r="F476" s="7">
        <v>262</v>
      </c>
      <c r="G476" s="7">
        <v>29</v>
      </c>
      <c r="H476" s="7">
        <v>23</v>
      </c>
      <c r="I476" s="8">
        <v>5</v>
      </c>
      <c r="U476" s="5"/>
    </row>
    <row r="477" spans="1:21" x14ac:dyDescent="0.3">
      <c r="A477" s="7" t="s">
        <v>74</v>
      </c>
      <c r="B477" s="8">
        <v>43905</v>
      </c>
      <c r="C477" s="7">
        <v>312</v>
      </c>
      <c r="F477" s="7">
        <v>64</v>
      </c>
      <c r="G477" s="7">
        <v>13</v>
      </c>
      <c r="H477" s="7">
        <v>4</v>
      </c>
      <c r="I477" s="8">
        <v>2</v>
      </c>
      <c r="U477" s="5"/>
    </row>
    <row r="478" spans="1:21" x14ac:dyDescent="0.3">
      <c r="A478" s="7" t="s">
        <v>57</v>
      </c>
      <c r="B478" s="8">
        <v>43906</v>
      </c>
      <c r="C478" s="7">
        <v>683</v>
      </c>
      <c r="F478" s="7">
        <v>229</v>
      </c>
      <c r="G478" s="7">
        <v>13</v>
      </c>
      <c r="H478" s="7">
        <v>11</v>
      </c>
      <c r="I478" s="8">
        <v>0</v>
      </c>
      <c r="U478" s="5"/>
    </row>
    <row r="479" spans="1:21" x14ac:dyDescent="0.3">
      <c r="A479" s="7" t="s">
        <v>58</v>
      </c>
      <c r="B479" s="8">
        <v>43906</v>
      </c>
      <c r="C479" s="7">
        <v>207</v>
      </c>
      <c r="F479" s="7">
        <v>74</v>
      </c>
      <c r="G479" s="7">
        <v>9</v>
      </c>
      <c r="H479" s="7">
        <v>12</v>
      </c>
      <c r="I479" s="8">
        <v>0</v>
      </c>
      <c r="U479" s="5"/>
    </row>
    <row r="480" spans="1:21" x14ac:dyDescent="0.3">
      <c r="A480" s="7" t="s">
        <v>59</v>
      </c>
      <c r="B480" s="8">
        <v>43906</v>
      </c>
      <c r="C480" s="7">
        <v>193</v>
      </c>
      <c r="F480" s="7">
        <v>34</v>
      </c>
      <c r="G480" s="7">
        <v>5</v>
      </c>
      <c r="H480" s="7">
        <v>1</v>
      </c>
      <c r="I480" s="8">
        <v>3</v>
      </c>
      <c r="U480" s="5"/>
    </row>
    <row r="481" spans="1:21" x14ac:dyDescent="0.3">
      <c r="A481" s="7" t="s">
        <v>60</v>
      </c>
      <c r="B481" s="8">
        <v>43906</v>
      </c>
      <c r="C481" s="7">
        <v>92</v>
      </c>
      <c r="F481" s="7">
        <v>26</v>
      </c>
      <c r="G481" s="7">
        <v>4</v>
      </c>
      <c r="H481" s="7">
        <v>1</v>
      </c>
      <c r="I481" s="8">
        <v>1</v>
      </c>
      <c r="U481" s="5"/>
    </row>
    <row r="482" spans="1:21" x14ac:dyDescent="0.3">
      <c r="A482" s="7" t="s">
        <v>61</v>
      </c>
      <c r="B482" s="8">
        <v>43906</v>
      </c>
      <c r="C482" s="7">
        <v>148</v>
      </c>
      <c r="F482" s="7">
        <v>56</v>
      </c>
      <c r="G482" s="7">
        <v>13</v>
      </c>
      <c r="H482" s="7">
        <v>2</v>
      </c>
      <c r="I482" s="8">
        <v>8</v>
      </c>
      <c r="U482" s="5"/>
    </row>
    <row r="483" spans="1:21" x14ac:dyDescent="0.3">
      <c r="A483" s="7" t="s">
        <v>62</v>
      </c>
      <c r="B483" s="8">
        <v>43906</v>
      </c>
      <c r="C483" s="7">
        <v>58</v>
      </c>
      <c r="F483" s="7">
        <v>18</v>
      </c>
      <c r="G483" s="7">
        <v>2</v>
      </c>
      <c r="H483" s="7">
        <v>0</v>
      </c>
      <c r="I483" s="8">
        <v>10</v>
      </c>
      <c r="U483" s="5"/>
    </row>
    <row r="484" spans="1:21" x14ac:dyDescent="0.3">
      <c r="A484" s="7" t="s">
        <v>63</v>
      </c>
      <c r="B484" s="8">
        <v>43906</v>
      </c>
      <c r="C484" s="7">
        <v>567</v>
      </c>
      <c r="F484" s="7">
        <v>207</v>
      </c>
      <c r="G484" s="7">
        <v>23</v>
      </c>
      <c r="H484" s="7">
        <v>17</v>
      </c>
      <c r="I484" s="8">
        <v>12</v>
      </c>
      <c r="U484" s="5"/>
    </row>
    <row r="485" spans="1:21" x14ac:dyDescent="0.3">
      <c r="A485" s="7" t="s">
        <v>64</v>
      </c>
      <c r="B485" s="8">
        <v>43906</v>
      </c>
      <c r="C485" s="7">
        <v>431</v>
      </c>
      <c r="F485" s="7">
        <v>95</v>
      </c>
      <c r="G485" s="7">
        <v>24</v>
      </c>
      <c r="H485" s="7">
        <v>12</v>
      </c>
      <c r="I485" s="8">
        <v>5</v>
      </c>
      <c r="U485" s="5"/>
    </row>
    <row r="486" spans="1:21" x14ac:dyDescent="0.3">
      <c r="A486" s="7" t="s">
        <v>65</v>
      </c>
      <c r="B486" s="8">
        <v>43906</v>
      </c>
      <c r="C486" s="7">
        <v>1414</v>
      </c>
      <c r="F486" s="7">
        <v>525</v>
      </c>
      <c r="G486" s="7">
        <v>73</v>
      </c>
      <c r="H486" s="7">
        <v>23</v>
      </c>
      <c r="I486" s="8">
        <v>58</v>
      </c>
      <c r="U486" s="5"/>
    </row>
    <row r="487" spans="1:21" x14ac:dyDescent="0.3">
      <c r="A487" s="7" t="s">
        <v>66</v>
      </c>
      <c r="B487" s="8">
        <v>43906</v>
      </c>
      <c r="C487" s="7">
        <v>1</v>
      </c>
      <c r="F487" s="7">
        <v>0</v>
      </c>
      <c r="G487" s="7">
        <v>0</v>
      </c>
      <c r="H487" s="7">
        <v>0</v>
      </c>
      <c r="I487" s="8">
        <v>0</v>
      </c>
      <c r="U487" s="5"/>
    </row>
    <row r="488" spans="1:21" x14ac:dyDescent="0.3">
      <c r="A488" s="7" t="s">
        <v>67</v>
      </c>
      <c r="B488" s="8">
        <v>43906</v>
      </c>
      <c r="C488" s="7">
        <v>541</v>
      </c>
      <c r="F488" s="7">
        <v>456</v>
      </c>
      <c r="G488" s="7">
        <v>52</v>
      </c>
      <c r="H488" s="7">
        <v>13</v>
      </c>
      <c r="I488" s="8">
        <v>12</v>
      </c>
      <c r="U488" s="5"/>
    </row>
    <row r="489" spans="1:21" x14ac:dyDescent="0.3">
      <c r="A489" s="7" t="s">
        <v>68</v>
      </c>
      <c r="B489" s="8">
        <v>43906</v>
      </c>
      <c r="C489" s="7">
        <v>153</v>
      </c>
      <c r="F489" s="7">
        <v>18</v>
      </c>
      <c r="G489" s="7">
        <v>2</v>
      </c>
      <c r="H489" s="7">
        <v>3</v>
      </c>
      <c r="I489" s="8">
        <v>5</v>
      </c>
      <c r="U489" s="5"/>
    </row>
    <row r="490" spans="1:21" x14ac:dyDescent="0.3">
      <c r="A490" s="7" t="s">
        <v>69</v>
      </c>
      <c r="B490" s="8">
        <v>43906</v>
      </c>
      <c r="C490" s="7">
        <v>292</v>
      </c>
      <c r="F490" s="7">
        <v>49</v>
      </c>
      <c r="G490" s="7">
        <v>9</v>
      </c>
      <c r="H490" s="7">
        <v>3</v>
      </c>
      <c r="I490" s="8">
        <v>7</v>
      </c>
      <c r="U490" s="5"/>
    </row>
    <row r="491" spans="1:21" x14ac:dyDescent="0.3">
      <c r="A491" s="7" t="s">
        <v>70</v>
      </c>
      <c r="B491" s="8">
        <v>43906</v>
      </c>
      <c r="C491" s="7">
        <v>4871</v>
      </c>
      <c r="F491" s="7">
        <v>3710</v>
      </c>
      <c r="G491" s="7">
        <v>340</v>
      </c>
      <c r="H491" s="7">
        <v>355</v>
      </c>
      <c r="I491" s="8">
        <v>951</v>
      </c>
      <c r="U491" s="5"/>
    </row>
    <row r="492" spans="1:21" x14ac:dyDescent="0.3">
      <c r="A492" s="7" t="s">
        <v>128</v>
      </c>
      <c r="B492" s="8">
        <v>43906</v>
      </c>
      <c r="C492" s="7">
        <v>17</v>
      </c>
      <c r="F492" s="7">
        <v>4</v>
      </c>
      <c r="G492" s="7">
        <v>0</v>
      </c>
      <c r="H492" s="7">
        <v>0</v>
      </c>
      <c r="I492" s="8">
        <v>0</v>
      </c>
      <c r="U492" s="5"/>
    </row>
    <row r="493" spans="1:21" x14ac:dyDescent="0.3">
      <c r="A493" s="7" t="s">
        <v>71</v>
      </c>
      <c r="B493" s="8">
        <v>43906</v>
      </c>
      <c r="C493" s="7">
        <v>97</v>
      </c>
      <c r="F493" s="7">
        <v>18</v>
      </c>
      <c r="G493" s="7">
        <v>3</v>
      </c>
      <c r="H493" s="7">
        <v>0</v>
      </c>
      <c r="I493" s="8">
        <v>1</v>
      </c>
      <c r="U493" s="5"/>
    </row>
    <row r="494" spans="1:21" x14ac:dyDescent="0.3">
      <c r="A494" s="7" t="s">
        <v>72</v>
      </c>
      <c r="B494" s="8">
        <v>43906</v>
      </c>
      <c r="C494" s="7">
        <v>313</v>
      </c>
      <c r="F494" s="7">
        <v>72</v>
      </c>
      <c r="G494" s="7">
        <v>10</v>
      </c>
      <c r="H494" s="7">
        <v>2</v>
      </c>
      <c r="I494" s="8">
        <v>0</v>
      </c>
      <c r="U494" s="5"/>
    </row>
    <row r="495" spans="1:21" x14ac:dyDescent="0.3">
      <c r="A495" s="7" t="s">
        <v>73</v>
      </c>
      <c r="B495" s="8">
        <v>43906</v>
      </c>
      <c r="C495" s="7">
        <v>765</v>
      </c>
      <c r="F495" s="7">
        <v>309</v>
      </c>
      <c r="G495" s="7">
        <v>33</v>
      </c>
      <c r="H495" s="7">
        <v>36</v>
      </c>
      <c r="I495" s="8">
        <v>11</v>
      </c>
      <c r="U495" s="5"/>
    </row>
    <row r="496" spans="1:21" x14ac:dyDescent="0.3">
      <c r="A496" s="7" t="s">
        <v>74</v>
      </c>
      <c r="B496" s="8">
        <v>43906</v>
      </c>
      <c r="C496" s="7">
        <v>355</v>
      </c>
      <c r="F496" s="7">
        <v>82</v>
      </c>
      <c r="G496" s="7">
        <v>13</v>
      </c>
      <c r="H496" s="7">
        <v>5</v>
      </c>
      <c r="I496" s="8">
        <v>2</v>
      </c>
      <c r="U496" s="5"/>
    </row>
    <row r="497" spans="1:21" x14ac:dyDescent="0.3">
      <c r="A497" s="7" t="s">
        <v>57</v>
      </c>
      <c r="B497" s="8">
        <v>43907</v>
      </c>
      <c r="C497" s="7">
        <v>859</v>
      </c>
      <c r="F497" s="7">
        <v>319</v>
      </c>
      <c r="G497" s="7">
        <v>21</v>
      </c>
      <c r="H497" s="7">
        <v>19</v>
      </c>
      <c r="I497" s="8">
        <v>38</v>
      </c>
      <c r="U497" s="5"/>
    </row>
    <row r="498" spans="1:21" x14ac:dyDescent="0.3">
      <c r="A498" s="7" t="s">
        <v>58</v>
      </c>
      <c r="B498" s="8">
        <v>43907</v>
      </c>
      <c r="C498" s="7">
        <v>226</v>
      </c>
      <c r="F498" s="7">
        <v>81</v>
      </c>
      <c r="G498" s="7">
        <v>9</v>
      </c>
      <c r="H498" s="7">
        <v>13</v>
      </c>
      <c r="I498" s="8">
        <v>0</v>
      </c>
      <c r="U498" s="5"/>
    </row>
    <row r="499" spans="1:21" x14ac:dyDescent="0.3">
      <c r="A499" s="7" t="s">
        <v>59</v>
      </c>
      <c r="B499" s="8">
        <v>43907</v>
      </c>
      <c r="C499" s="7">
        <v>242</v>
      </c>
      <c r="F499" s="7">
        <v>45</v>
      </c>
      <c r="G499" s="7">
        <v>5</v>
      </c>
      <c r="H499" s="7">
        <v>1</v>
      </c>
      <c r="I499" s="8">
        <v>4</v>
      </c>
      <c r="U499" s="5"/>
    </row>
    <row r="500" spans="1:21" x14ac:dyDescent="0.3">
      <c r="A500" s="7" t="s">
        <v>60</v>
      </c>
      <c r="B500" s="8">
        <v>43907</v>
      </c>
      <c r="C500" s="7">
        <v>112</v>
      </c>
      <c r="F500" s="7">
        <v>29</v>
      </c>
      <c r="G500" s="7">
        <v>4</v>
      </c>
      <c r="H500" s="7">
        <v>1</v>
      </c>
      <c r="I500" s="8">
        <v>4</v>
      </c>
      <c r="U500" s="5"/>
    </row>
    <row r="501" spans="1:21" x14ac:dyDescent="0.3">
      <c r="A501" s="7" t="s">
        <v>61</v>
      </c>
      <c r="B501" s="8">
        <v>43907</v>
      </c>
      <c r="C501" s="7">
        <v>181</v>
      </c>
      <c r="F501" s="7">
        <v>73</v>
      </c>
      <c r="G501" s="7">
        <v>17</v>
      </c>
      <c r="H501" s="7">
        <v>3</v>
      </c>
      <c r="I501" s="8">
        <v>8</v>
      </c>
      <c r="U501" s="5"/>
    </row>
    <row r="502" spans="1:21" x14ac:dyDescent="0.3">
      <c r="A502" s="7" t="s">
        <v>62</v>
      </c>
      <c r="B502" s="8">
        <v>43907</v>
      </c>
      <c r="C502" s="7">
        <v>68</v>
      </c>
      <c r="F502" s="7">
        <v>25</v>
      </c>
      <c r="G502" s="7">
        <v>3</v>
      </c>
      <c r="H502" s="7">
        <v>1</v>
      </c>
      <c r="I502" s="8">
        <v>10</v>
      </c>
      <c r="U502" s="5"/>
    </row>
    <row r="503" spans="1:21" x14ac:dyDescent="0.3">
      <c r="A503" s="7" t="s">
        <v>63</v>
      </c>
      <c r="B503" s="8">
        <v>43907</v>
      </c>
      <c r="C503" s="7">
        <v>675</v>
      </c>
      <c r="F503" s="7">
        <v>277</v>
      </c>
      <c r="G503" s="7">
        <v>29</v>
      </c>
      <c r="H503" s="7">
        <v>28</v>
      </c>
      <c r="I503" s="8">
        <v>15</v>
      </c>
      <c r="U503" s="5"/>
    </row>
    <row r="504" spans="1:21" x14ac:dyDescent="0.3">
      <c r="A504" s="7" t="s">
        <v>64</v>
      </c>
      <c r="B504" s="8">
        <v>43907</v>
      </c>
      <c r="C504" s="7">
        <v>668</v>
      </c>
      <c r="F504" s="7">
        <v>281</v>
      </c>
      <c r="G504" s="7">
        <v>43</v>
      </c>
      <c r="H504" s="7">
        <v>22</v>
      </c>
      <c r="I504" s="8">
        <v>5</v>
      </c>
      <c r="U504" s="5"/>
    </row>
    <row r="505" spans="1:21" x14ac:dyDescent="0.3">
      <c r="A505" s="7" t="s">
        <v>65</v>
      </c>
      <c r="B505" s="8">
        <v>43907</v>
      </c>
      <c r="C505" s="7">
        <v>1866</v>
      </c>
      <c r="F505" s="7">
        <v>679</v>
      </c>
      <c r="G505" s="7">
        <v>101</v>
      </c>
      <c r="H505" s="7">
        <v>33</v>
      </c>
      <c r="I505" s="8">
        <v>79</v>
      </c>
      <c r="U505" s="5"/>
    </row>
    <row r="506" spans="1:21" x14ac:dyDescent="0.3">
      <c r="A506" s="7" t="s">
        <v>66</v>
      </c>
      <c r="B506" s="8">
        <v>43907</v>
      </c>
      <c r="C506" s="7">
        <v>1</v>
      </c>
      <c r="F506" s="7">
        <v>0</v>
      </c>
      <c r="G506" s="7">
        <v>0</v>
      </c>
      <c r="H506" s="7">
        <v>0</v>
      </c>
      <c r="I506" s="8">
        <v>0</v>
      </c>
      <c r="U506" s="5"/>
    </row>
    <row r="507" spans="1:21" x14ac:dyDescent="0.3">
      <c r="A507" s="7" t="s">
        <v>67</v>
      </c>
      <c r="B507" s="8">
        <v>43907</v>
      </c>
      <c r="C507" s="7">
        <v>726</v>
      </c>
      <c r="F507" s="7">
        <v>530</v>
      </c>
      <c r="G507" s="7">
        <v>65</v>
      </c>
      <c r="H507" s="7">
        <v>22</v>
      </c>
      <c r="I507" s="8">
        <v>16</v>
      </c>
      <c r="U507" s="5"/>
    </row>
    <row r="508" spans="1:21" x14ac:dyDescent="0.3">
      <c r="A508" s="7" t="s">
        <v>68</v>
      </c>
      <c r="B508" s="8">
        <v>43907</v>
      </c>
      <c r="C508" s="7">
        <v>194</v>
      </c>
      <c r="F508" s="7">
        <v>27</v>
      </c>
      <c r="G508" s="7">
        <v>3</v>
      </c>
      <c r="H508" s="7">
        <v>6</v>
      </c>
      <c r="I508" s="8">
        <v>6</v>
      </c>
      <c r="U508" s="5"/>
    </row>
    <row r="509" spans="1:21" x14ac:dyDescent="0.3">
      <c r="A509" s="7" t="s">
        <v>69</v>
      </c>
      <c r="B509" s="8">
        <v>43907</v>
      </c>
      <c r="C509" s="7">
        <v>341</v>
      </c>
      <c r="F509" s="7">
        <v>63</v>
      </c>
      <c r="G509" s="7">
        <v>12</v>
      </c>
      <c r="H509" s="7">
        <v>3</v>
      </c>
      <c r="I509" s="8">
        <v>7</v>
      </c>
      <c r="U509" s="5"/>
    </row>
    <row r="510" spans="1:21" x14ac:dyDescent="0.3">
      <c r="A510" s="7" t="s">
        <v>70</v>
      </c>
      <c r="B510" s="8">
        <v>43907</v>
      </c>
      <c r="C510" s="7">
        <v>5637</v>
      </c>
      <c r="F510" s="7">
        <v>3778</v>
      </c>
      <c r="G510" s="7">
        <v>491</v>
      </c>
      <c r="H510" s="7">
        <v>390</v>
      </c>
      <c r="I510" s="8">
        <v>951</v>
      </c>
      <c r="U510" s="5"/>
    </row>
    <row r="511" spans="1:21" x14ac:dyDescent="0.3">
      <c r="A511" s="7" t="s">
        <v>128</v>
      </c>
      <c r="B511" s="8">
        <v>43907</v>
      </c>
      <c r="C511" s="7">
        <v>20</v>
      </c>
      <c r="F511" s="7">
        <v>4</v>
      </c>
      <c r="G511" s="7">
        <v>0</v>
      </c>
      <c r="H511" s="7">
        <v>0</v>
      </c>
      <c r="I511" s="8">
        <v>0</v>
      </c>
      <c r="U511" s="5"/>
    </row>
    <row r="512" spans="1:21" x14ac:dyDescent="0.3">
      <c r="A512" s="7" t="s">
        <v>71</v>
      </c>
      <c r="B512" s="8">
        <v>43907</v>
      </c>
      <c r="C512" s="7">
        <v>122</v>
      </c>
      <c r="F512" s="7">
        <v>22</v>
      </c>
      <c r="G512" s="7">
        <v>4</v>
      </c>
      <c r="H512" s="7">
        <v>0</v>
      </c>
      <c r="I512" s="8">
        <v>1</v>
      </c>
      <c r="U512" s="5"/>
    </row>
    <row r="513" spans="1:21" x14ac:dyDescent="0.3">
      <c r="A513" s="7" t="s">
        <v>72</v>
      </c>
      <c r="B513" s="8">
        <v>43907</v>
      </c>
      <c r="C513" s="7">
        <v>386</v>
      </c>
      <c r="F513" s="7">
        <v>93</v>
      </c>
      <c r="G513" s="7">
        <v>10</v>
      </c>
      <c r="H513" s="7">
        <v>3</v>
      </c>
      <c r="I513" s="8">
        <v>0</v>
      </c>
      <c r="U513" s="5"/>
    </row>
    <row r="514" spans="1:21" x14ac:dyDescent="0.3">
      <c r="A514" s="7" t="s">
        <v>73</v>
      </c>
      <c r="B514" s="8">
        <v>43907</v>
      </c>
      <c r="C514" s="7">
        <v>973</v>
      </c>
      <c r="F514" s="7">
        <v>353</v>
      </c>
      <c r="G514" s="7">
        <v>37</v>
      </c>
      <c r="H514" s="7">
        <v>40</v>
      </c>
      <c r="I514" s="8">
        <v>14</v>
      </c>
      <c r="U514" s="5"/>
    </row>
    <row r="515" spans="1:21" x14ac:dyDescent="0.3">
      <c r="A515" s="7" t="s">
        <v>74</v>
      </c>
      <c r="B515" s="8">
        <v>43907</v>
      </c>
      <c r="C515" s="7">
        <v>419</v>
      </c>
      <c r="F515" s="7">
        <v>99</v>
      </c>
      <c r="G515" s="7">
        <v>13</v>
      </c>
      <c r="H515" s="7">
        <v>5</v>
      </c>
      <c r="I515" s="8">
        <v>2</v>
      </c>
      <c r="U515" s="5"/>
    </row>
    <row r="516" spans="1:21" x14ac:dyDescent="0.3">
      <c r="A516" s="7" t="s">
        <v>57</v>
      </c>
      <c r="B516" s="8">
        <v>43908</v>
      </c>
      <c r="C516" s="7">
        <v>1008</v>
      </c>
      <c r="F516" s="7">
        <v>384</v>
      </c>
      <c r="G516" s="7">
        <v>25</v>
      </c>
      <c r="H516" s="7">
        <v>23</v>
      </c>
      <c r="I516" s="8">
        <v>33</v>
      </c>
      <c r="U516" s="5"/>
    </row>
    <row r="517" spans="1:21" x14ac:dyDescent="0.3">
      <c r="A517" s="7" t="s">
        <v>58</v>
      </c>
      <c r="B517" s="8">
        <v>43908</v>
      </c>
      <c r="C517" s="7">
        <v>281</v>
      </c>
      <c r="F517" s="7">
        <v>101</v>
      </c>
      <c r="G517" s="7">
        <v>14</v>
      </c>
      <c r="H517" s="7">
        <v>15</v>
      </c>
      <c r="I517" s="8">
        <v>0</v>
      </c>
      <c r="U517" s="5"/>
    </row>
    <row r="518" spans="1:21" x14ac:dyDescent="0.3">
      <c r="A518" s="7" t="s">
        <v>59</v>
      </c>
      <c r="B518" s="8">
        <v>43908</v>
      </c>
      <c r="C518" s="7">
        <v>292</v>
      </c>
      <c r="F518" s="7">
        <v>61</v>
      </c>
      <c r="G518" s="7">
        <v>6</v>
      </c>
      <c r="H518" s="7">
        <v>1</v>
      </c>
      <c r="I518" s="8">
        <v>4</v>
      </c>
      <c r="U518" s="5"/>
    </row>
    <row r="519" spans="1:21" x14ac:dyDescent="0.3">
      <c r="A519" s="7" t="s">
        <v>60</v>
      </c>
      <c r="B519" s="8">
        <v>43908</v>
      </c>
      <c r="C519" s="7">
        <v>169</v>
      </c>
      <c r="F519" s="7">
        <v>31</v>
      </c>
      <c r="G519" s="7">
        <v>7</v>
      </c>
      <c r="H519" s="7">
        <v>2</v>
      </c>
      <c r="I519" s="8">
        <v>6</v>
      </c>
      <c r="U519" s="5"/>
    </row>
    <row r="520" spans="1:21" x14ac:dyDescent="0.3">
      <c r="A520" s="7" t="s">
        <v>61</v>
      </c>
      <c r="B520" s="8">
        <v>43908</v>
      </c>
      <c r="C520" s="7">
        <v>220</v>
      </c>
      <c r="F520" s="7">
        <v>82</v>
      </c>
      <c r="G520" s="7">
        <v>23</v>
      </c>
      <c r="H520" s="7">
        <v>3</v>
      </c>
      <c r="I520" s="8">
        <v>9</v>
      </c>
      <c r="U520" s="5"/>
    </row>
    <row r="521" spans="1:21" x14ac:dyDescent="0.3">
      <c r="A521" s="7" t="s">
        <v>62</v>
      </c>
      <c r="B521" s="8">
        <v>43908</v>
      </c>
      <c r="C521" s="7">
        <v>83</v>
      </c>
      <c r="F521" s="7">
        <v>40</v>
      </c>
      <c r="G521" s="7">
        <v>4</v>
      </c>
      <c r="H521" s="7">
        <v>1</v>
      </c>
      <c r="I521" s="8">
        <v>10</v>
      </c>
      <c r="U521" s="5"/>
    </row>
    <row r="522" spans="1:21" x14ac:dyDescent="0.3">
      <c r="A522" s="7" t="s">
        <v>63</v>
      </c>
      <c r="B522" s="8">
        <v>43908</v>
      </c>
      <c r="C522" s="7">
        <v>801</v>
      </c>
      <c r="F522" s="7">
        <v>313</v>
      </c>
      <c r="G522" s="7">
        <v>37</v>
      </c>
      <c r="H522" s="7">
        <v>42</v>
      </c>
      <c r="I522" s="8">
        <v>27</v>
      </c>
      <c r="U522" s="5"/>
    </row>
    <row r="523" spans="1:21" x14ac:dyDescent="0.3">
      <c r="A523" s="7" t="s">
        <v>64</v>
      </c>
      <c r="B523" s="8">
        <v>43908</v>
      </c>
      <c r="C523" s="7">
        <v>868</v>
      </c>
      <c r="F523" s="7">
        <v>362</v>
      </c>
      <c r="G523" s="7">
        <v>54</v>
      </c>
      <c r="H523" s="7">
        <v>29</v>
      </c>
      <c r="I523" s="8">
        <v>27</v>
      </c>
      <c r="U523" s="5"/>
    </row>
    <row r="524" spans="1:21" x14ac:dyDescent="0.3">
      <c r="A524" s="7" t="s">
        <v>65</v>
      </c>
      <c r="B524" s="8">
        <v>43908</v>
      </c>
      <c r="C524" s="7">
        <v>2702</v>
      </c>
      <c r="F524" s="7">
        <v>825</v>
      </c>
      <c r="G524" s="7">
        <v>118</v>
      </c>
      <c r="H524" s="7">
        <v>53</v>
      </c>
      <c r="I524" s="8">
        <v>103</v>
      </c>
      <c r="U524" s="5"/>
    </row>
    <row r="525" spans="1:21" x14ac:dyDescent="0.3">
      <c r="A525" s="7" t="s">
        <v>66</v>
      </c>
      <c r="B525" s="8">
        <v>43908</v>
      </c>
      <c r="C525" s="7">
        <v>1</v>
      </c>
      <c r="F525" s="7">
        <v>0</v>
      </c>
      <c r="G525" s="7">
        <v>0</v>
      </c>
      <c r="H525" s="7">
        <v>0</v>
      </c>
      <c r="I525" s="8">
        <v>0</v>
      </c>
      <c r="U525" s="5"/>
    </row>
    <row r="526" spans="1:21" x14ac:dyDescent="0.3">
      <c r="A526" s="7" t="s">
        <v>67</v>
      </c>
      <c r="B526" s="8">
        <v>43908</v>
      </c>
      <c r="C526" s="7">
        <v>921</v>
      </c>
      <c r="F526" s="7">
        <v>647</v>
      </c>
      <c r="G526" s="7">
        <v>85</v>
      </c>
      <c r="H526" s="7">
        <v>24</v>
      </c>
      <c r="I526" s="8">
        <v>19</v>
      </c>
      <c r="U526" s="5"/>
    </row>
    <row r="527" spans="1:21" x14ac:dyDescent="0.3">
      <c r="A527" s="7" t="s">
        <v>68</v>
      </c>
      <c r="B527" s="8">
        <v>43908</v>
      </c>
      <c r="C527" s="7">
        <v>241</v>
      </c>
      <c r="F527" s="7">
        <v>36</v>
      </c>
      <c r="G527" s="7">
        <v>3</v>
      </c>
      <c r="H527" s="7">
        <v>8</v>
      </c>
      <c r="I527" s="8">
        <v>6</v>
      </c>
      <c r="U527" s="5"/>
    </row>
    <row r="528" spans="1:21" x14ac:dyDescent="0.3">
      <c r="A528" s="7" t="s">
        <v>69</v>
      </c>
      <c r="B528" s="8">
        <v>43908</v>
      </c>
      <c r="C528" s="7">
        <v>453</v>
      </c>
      <c r="F528" s="7">
        <v>100</v>
      </c>
      <c r="G528" s="7">
        <v>15</v>
      </c>
      <c r="H528" s="7">
        <v>4</v>
      </c>
      <c r="I528" s="8">
        <v>4</v>
      </c>
      <c r="U528" s="5"/>
    </row>
    <row r="529" spans="1:21" x14ac:dyDescent="0.3">
      <c r="A529" s="7" t="s">
        <v>70</v>
      </c>
      <c r="B529" s="8">
        <v>43908</v>
      </c>
      <c r="C529" s="7">
        <v>6777</v>
      </c>
      <c r="F529" s="7">
        <v>5168</v>
      </c>
      <c r="G529" s="7">
        <v>590</v>
      </c>
      <c r="H529" s="7">
        <v>498</v>
      </c>
      <c r="I529" s="8">
        <v>941</v>
      </c>
      <c r="U529" s="5"/>
    </row>
    <row r="530" spans="1:21" x14ac:dyDescent="0.3">
      <c r="A530" s="7" t="s">
        <v>128</v>
      </c>
      <c r="B530" s="8">
        <v>43908</v>
      </c>
      <c r="C530" s="7">
        <v>23</v>
      </c>
      <c r="F530" s="7">
        <v>4</v>
      </c>
      <c r="G530" s="7">
        <v>0</v>
      </c>
      <c r="H530" s="7">
        <v>0</v>
      </c>
      <c r="I530" s="8">
        <v>0</v>
      </c>
      <c r="U530" s="5"/>
    </row>
    <row r="531" spans="1:21" x14ac:dyDescent="0.3">
      <c r="A531" s="7" t="s">
        <v>71</v>
      </c>
      <c r="B531" s="8">
        <v>43908</v>
      </c>
      <c r="C531" s="7">
        <v>167</v>
      </c>
      <c r="F531" s="7">
        <v>36</v>
      </c>
      <c r="G531" s="7">
        <v>6</v>
      </c>
      <c r="H531" s="7">
        <v>0</v>
      </c>
      <c r="I531" s="8">
        <v>1</v>
      </c>
      <c r="U531" s="5"/>
    </row>
    <row r="532" spans="1:21" x14ac:dyDescent="0.3">
      <c r="A532" s="7" t="s">
        <v>72</v>
      </c>
      <c r="B532" s="8">
        <v>43908</v>
      </c>
      <c r="C532" s="7">
        <v>482</v>
      </c>
      <c r="F532" s="7">
        <v>132</v>
      </c>
      <c r="G532" s="7">
        <v>11</v>
      </c>
      <c r="H532" s="7">
        <v>4</v>
      </c>
      <c r="I532" s="8">
        <v>0</v>
      </c>
      <c r="U532" s="5"/>
    </row>
    <row r="533" spans="1:21" x14ac:dyDescent="0.3">
      <c r="A533" s="7" t="s">
        <v>73</v>
      </c>
      <c r="B533" s="8">
        <v>43908</v>
      </c>
      <c r="C533" s="7">
        <v>1190</v>
      </c>
      <c r="F533" s="7">
        <v>455</v>
      </c>
      <c r="G533" s="7">
        <v>44</v>
      </c>
      <c r="H533" s="7">
        <v>53</v>
      </c>
      <c r="I533" s="8">
        <v>18</v>
      </c>
      <c r="U533" s="5"/>
    </row>
    <row r="534" spans="1:21" x14ac:dyDescent="0.3">
      <c r="A534" s="7" t="s">
        <v>74</v>
      </c>
      <c r="B534" s="8">
        <v>43908</v>
      </c>
      <c r="C534" s="7">
        <v>468</v>
      </c>
      <c r="F534" s="7">
        <v>121</v>
      </c>
      <c r="G534" s="7">
        <v>15</v>
      </c>
      <c r="H534" s="7">
        <v>5</v>
      </c>
      <c r="I534" s="8">
        <v>2</v>
      </c>
      <c r="U534" s="5"/>
    </row>
    <row r="535" spans="1:21" x14ac:dyDescent="0.3">
      <c r="A535" s="7" t="s">
        <v>57</v>
      </c>
      <c r="B535" s="8">
        <v>43909</v>
      </c>
      <c r="C535" s="7">
        <v>1287</v>
      </c>
      <c r="F535" s="7">
        <v>501</v>
      </c>
      <c r="G535" s="7">
        <v>38</v>
      </c>
      <c r="H535" s="7">
        <v>30</v>
      </c>
      <c r="I535" s="8">
        <v>36</v>
      </c>
      <c r="U535" s="5"/>
    </row>
    <row r="536" spans="1:21" x14ac:dyDescent="0.3">
      <c r="A536" s="7" t="s">
        <v>58</v>
      </c>
      <c r="B536" s="8">
        <v>43909</v>
      </c>
      <c r="C536" s="7">
        <v>360</v>
      </c>
      <c r="F536" s="7">
        <v>127</v>
      </c>
      <c r="G536" s="7">
        <v>28</v>
      </c>
      <c r="H536" s="7">
        <v>17</v>
      </c>
      <c r="I536" s="8">
        <v>0</v>
      </c>
      <c r="U536" s="5"/>
    </row>
    <row r="537" spans="1:21" x14ac:dyDescent="0.3">
      <c r="A537" s="7" t="s">
        <v>59</v>
      </c>
      <c r="B537" s="8">
        <v>43909</v>
      </c>
      <c r="C537" s="7">
        <v>344</v>
      </c>
      <c r="F537" s="7">
        <v>87</v>
      </c>
      <c r="G537" s="7">
        <v>7</v>
      </c>
      <c r="H537" s="7">
        <v>2</v>
      </c>
      <c r="I537" s="8">
        <v>12</v>
      </c>
      <c r="U537" s="5"/>
    </row>
    <row r="538" spans="1:21" x14ac:dyDescent="0.3">
      <c r="A538" s="7" t="s">
        <v>60</v>
      </c>
      <c r="B538" s="8">
        <v>43909</v>
      </c>
      <c r="C538" s="7">
        <v>203</v>
      </c>
      <c r="F538" s="7">
        <v>48</v>
      </c>
      <c r="G538" s="7">
        <v>10</v>
      </c>
      <c r="H538" s="7">
        <v>2</v>
      </c>
      <c r="I538" s="8">
        <v>10</v>
      </c>
      <c r="U538" s="5"/>
    </row>
    <row r="539" spans="1:21" x14ac:dyDescent="0.3">
      <c r="A539" s="7" t="s">
        <v>61</v>
      </c>
      <c r="B539" s="8">
        <v>43909</v>
      </c>
      <c r="C539" s="7">
        <v>287</v>
      </c>
      <c r="F539" s="7">
        <v>115</v>
      </c>
      <c r="G539" s="7">
        <v>25</v>
      </c>
      <c r="H539" s="7">
        <v>4</v>
      </c>
      <c r="I539" s="8">
        <v>9</v>
      </c>
      <c r="U539" s="5"/>
    </row>
    <row r="540" spans="1:21" x14ac:dyDescent="0.3">
      <c r="A540" s="7" t="s">
        <v>62</v>
      </c>
      <c r="B540" s="8">
        <v>43909</v>
      </c>
      <c r="C540" s="7">
        <v>144</v>
      </c>
      <c r="F540" s="7">
        <v>61</v>
      </c>
      <c r="G540" s="7">
        <v>7</v>
      </c>
      <c r="H540" s="7">
        <v>1</v>
      </c>
      <c r="I540" s="8">
        <v>10</v>
      </c>
      <c r="U540" s="5"/>
    </row>
    <row r="541" spans="1:21" x14ac:dyDescent="0.3">
      <c r="A541" s="7" t="s">
        <v>63</v>
      </c>
      <c r="B541" s="8">
        <v>43909</v>
      </c>
      <c r="C541" s="7">
        <v>1044</v>
      </c>
      <c r="F541" s="7">
        <v>313</v>
      </c>
      <c r="G541" s="7">
        <v>37</v>
      </c>
      <c r="H541" s="7">
        <v>42</v>
      </c>
      <c r="I541" s="8">
        <v>27</v>
      </c>
      <c r="U541" s="5"/>
    </row>
    <row r="542" spans="1:21" x14ac:dyDescent="0.3">
      <c r="A542" s="7" t="s">
        <v>64</v>
      </c>
      <c r="B542" s="8">
        <v>43909</v>
      </c>
      <c r="C542" s="7">
        <v>1147</v>
      </c>
      <c r="F542" s="7">
        <v>476</v>
      </c>
      <c r="G542" s="7">
        <v>69</v>
      </c>
      <c r="H542" s="7">
        <v>43</v>
      </c>
      <c r="I542" s="8">
        <v>37</v>
      </c>
      <c r="U542" s="5"/>
    </row>
    <row r="543" spans="1:21" x14ac:dyDescent="0.3">
      <c r="A543" s="7" t="s">
        <v>65</v>
      </c>
      <c r="B543" s="8">
        <v>43909</v>
      </c>
      <c r="C543" s="7">
        <v>3270</v>
      </c>
      <c r="F543" s="7">
        <v>994</v>
      </c>
      <c r="G543" s="7">
        <v>175</v>
      </c>
      <c r="H543" s="7">
        <v>93</v>
      </c>
      <c r="I543" s="8">
        <v>147</v>
      </c>
      <c r="U543" s="5"/>
    </row>
    <row r="544" spans="1:21" x14ac:dyDescent="0.3">
      <c r="A544" s="7" t="s">
        <v>66</v>
      </c>
      <c r="B544" s="8">
        <v>43909</v>
      </c>
      <c r="C544" s="7">
        <v>5</v>
      </c>
      <c r="F544" s="7">
        <v>0</v>
      </c>
      <c r="G544" s="7">
        <v>0</v>
      </c>
      <c r="H544" s="7">
        <v>0</v>
      </c>
      <c r="I544" s="8">
        <v>0</v>
      </c>
      <c r="U544" s="5"/>
    </row>
    <row r="545" spans="1:21" x14ac:dyDescent="0.3">
      <c r="A545" s="7" t="s">
        <v>67</v>
      </c>
      <c r="B545" s="8">
        <v>43909</v>
      </c>
      <c r="C545" s="7">
        <v>1105</v>
      </c>
      <c r="F545" s="7">
        <v>777</v>
      </c>
      <c r="G545" s="7">
        <v>101</v>
      </c>
      <c r="H545" s="7">
        <v>33</v>
      </c>
      <c r="I545" s="8">
        <v>20</v>
      </c>
      <c r="U545" s="5"/>
    </row>
    <row r="546" spans="1:21" x14ac:dyDescent="0.3">
      <c r="A546" s="7" t="s">
        <v>68</v>
      </c>
      <c r="B546" s="8">
        <v>43909</v>
      </c>
      <c r="C546" s="7">
        <v>297</v>
      </c>
      <c r="F546" s="7">
        <v>44</v>
      </c>
      <c r="G546" s="7">
        <v>4</v>
      </c>
      <c r="H546" s="7">
        <v>10</v>
      </c>
      <c r="I546" s="8">
        <v>7</v>
      </c>
      <c r="U546" s="5"/>
    </row>
    <row r="547" spans="1:21" x14ac:dyDescent="0.3">
      <c r="A547" s="7" t="s">
        <v>69</v>
      </c>
      <c r="B547" s="8">
        <v>43909</v>
      </c>
      <c r="C547" s="7">
        <v>578</v>
      </c>
      <c r="F547" s="7">
        <v>138</v>
      </c>
      <c r="G547" s="7">
        <v>19</v>
      </c>
      <c r="H547" s="7">
        <v>5</v>
      </c>
      <c r="I547" s="8">
        <v>5</v>
      </c>
      <c r="U547" s="5"/>
    </row>
    <row r="548" spans="1:21" x14ac:dyDescent="0.3">
      <c r="A548" s="7" t="s">
        <v>70</v>
      </c>
      <c r="B548" s="8">
        <v>43909</v>
      </c>
      <c r="C548" s="7">
        <v>7165</v>
      </c>
      <c r="F548" s="7">
        <v>6338</v>
      </c>
      <c r="G548" s="7">
        <v>678</v>
      </c>
      <c r="H548" s="7">
        <v>628</v>
      </c>
      <c r="I548" s="8">
        <v>1186</v>
      </c>
      <c r="U548" s="5"/>
    </row>
    <row r="549" spans="1:21" x14ac:dyDescent="0.3">
      <c r="A549" s="7" t="s">
        <v>128</v>
      </c>
      <c r="B549" s="8">
        <v>43909</v>
      </c>
      <c r="C549" s="7">
        <v>24</v>
      </c>
      <c r="F549" s="7">
        <v>5</v>
      </c>
      <c r="G549" s="7">
        <v>1</v>
      </c>
      <c r="H549" s="7">
        <v>0</v>
      </c>
      <c r="I549" s="8">
        <v>0</v>
      </c>
      <c r="U549" s="5"/>
    </row>
    <row r="550" spans="1:21" x14ac:dyDescent="0.3">
      <c r="A550" s="7" t="s">
        <v>71</v>
      </c>
      <c r="B550" s="8">
        <v>43909</v>
      </c>
      <c r="C550" s="7">
        <v>204</v>
      </c>
      <c r="F550" s="7">
        <v>47</v>
      </c>
      <c r="G550" s="7">
        <v>11</v>
      </c>
      <c r="H550" s="7">
        <v>0</v>
      </c>
      <c r="I550" s="8">
        <v>1</v>
      </c>
      <c r="U550" s="5"/>
    </row>
    <row r="551" spans="1:21" x14ac:dyDescent="0.3">
      <c r="A551" s="7" t="s">
        <v>72</v>
      </c>
      <c r="B551" s="8">
        <v>43909</v>
      </c>
      <c r="C551" s="7">
        <v>554</v>
      </c>
      <c r="F551" s="7">
        <v>172</v>
      </c>
      <c r="G551" s="7">
        <v>19</v>
      </c>
      <c r="H551" s="7">
        <v>5</v>
      </c>
      <c r="I551" s="8">
        <v>1</v>
      </c>
      <c r="U551" s="5"/>
    </row>
    <row r="552" spans="1:21" x14ac:dyDescent="0.3">
      <c r="A552" s="7" t="s">
        <v>73</v>
      </c>
      <c r="B552" s="8">
        <v>43909</v>
      </c>
      <c r="C552" s="7">
        <v>1465</v>
      </c>
      <c r="F552" s="7">
        <v>550</v>
      </c>
      <c r="G552" s="7">
        <v>53</v>
      </c>
      <c r="H552" s="7">
        <v>71</v>
      </c>
      <c r="I552" s="8">
        <v>21</v>
      </c>
      <c r="U552" s="5"/>
    </row>
    <row r="553" spans="1:21" x14ac:dyDescent="0.3">
      <c r="A553" s="7" t="s">
        <v>74</v>
      </c>
      <c r="B553" s="8">
        <v>43909</v>
      </c>
      <c r="C553" s="7">
        <v>497</v>
      </c>
      <c r="F553" s="7">
        <v>122</v>
      </c>
      <c r="G553" s="7">
        <v>15</v>
      </c>
      <c r="H553" s="7">
        <v>7</v>
      </c>
      <c r="I553" s="8">
        <v>13</v>
      </c>
      <c r="U553" s="5"/>
    </row>
    <row r="554" spans="1:21" x14ac:dyDescent="0.3">
      <c r="A554" s="7" t="s">
        <v>57</v>
      </c>
      <c r="B554" s="8">
        <v>43910</v>
      </c>
      <c r="C554" s="7">
        <v>1515</v>
      </c>
      <c r="F554" s="7">
        <v>605</v>
      </c>
      <c r="G554" s="7">
        <v>53</v>
      </c>
      <c r="H554" s="7">
        <v>40</v>
      </c>
      <c r="I554" s="8">
        <v>36</v>
      </c>
      <c r="U554" s="5"/>
    </row>
    <row r="555" spans="1:21" x14ac:dyDescent="0.3">
      <c r="A555" s="7" t="s">
        <v>58</v>
      </c>
      <c r="B555" s="8">
        <v>43910</v>
      </c>
      <c r="C555" s="7">
        <v>424</v>
      </c>
      <c r="F555" s="7">
        <v>192</v>
      </c>
      <c r="G555" s="7">
        <v>33</v>
      </c>
      <c r="H555" s="7">
        <v>22</v>
      </c>
      <c r="I555" s="8">
        <v>0</v>
      </c>
      <c r="U555" s="5"/>
    </row>
    <row r="556" spans="1:21" x14ac:dyDescent="0.3">
      <c r="A556" s="7" t="s">
        <v>59</v>
      </c>
      <c r="B556" s="8">
        <v>43910</v>
      </c>
      <c r="C556" s="7">
        <v>486</v>
      </c>
      <c r="F556" s="7">
        <v>133</v>
      </c>
      <c r="G556" s="7">
        <v>12</v>
      </c>
      <c r="H556" s="7">
        <v>5</v>
      </c>
      <c r="I556" s="8">
        <v>16</v>
      </c>
      <c r="U556" s="5"/>
    </row>
    <row r="557" spans="1:21" x14ac:dyDescent="0.3">
      <c r="A557" s="7" t="s">
        <v>60</v>
      </c>
      <c r="B557" s="8">
        <v>43910</v>
      </c>
      <c r="C557" s="7">
        <v>246</v>
      </c>
      <c r="F557" s="7">
        <v>60</v>
      </c>
      <c r="G557" s="7">
        <v>14</v>
      </c>
      <c r="H557" s="7">
        <v>4</v>
      </c>
      <c r="I557" s="8">
        <v>11</v>
      </c>
      <c r="U557" s="5"/>
    </row>
    <row r="558" spans="1:21" x14ac:dyDescent="0.3">
      <c r="A558" s="7" t="s">
        <v>61</v>
      </c>
      <c r="B558" s="8">
        <v>43910</v>
      </c>
      <c r="C558" s="7">
        <v>348</v>
      </c>
      <c r="F558" s="7">
        <v>139</v>
      </c>
      <c r="G558" s="7">
        <v>29</v>
      </c>
      <c r="H558" s="7">
        <v>7</v>
      </c>
      <c r="I558" s="8">
        <v>7</v>
      </c>
      <c r="U558" s="5"/>
    </row>
    <row r="559" spans="1:21" x14ac:dyDescent="0.3">
      <c r="A559" s="7" t="s">
        <v>62</v>
      </c>
      <c r="B559" s="8">
        <v>43910</v>
      </c>
      <c r="C559" s="7">
        <v>215</v>
      </c>
      <c r="F559" s="7">
        <v>92</v>
      </c>
      <c r="G559" s="7">
        <v>9</v>
      </c>
      <c r="H559" s="7">
        <v>2</v>
      </c>
      <c r="I559" s="8">
        <v>11</v>
      </c>
      <c r="U559" s="5"/>
    </row>
    <row r="560" spans="1:21" x14ac:dyDescent="0.3">
      <c r="A560" s="7" t="s">
        <v>63</v>
      </c>
      <c r="B560" s="8">
        <v>43910</v>
      </c>
      <c r="C560" s="7">
        <v>1423</v>
      </c>
      <c r="F560" s="7">
        <v>635</v>
      </c>
      <c r="G560" s="7">
        <v>65</v>
      </c>
      <c r="H560" s="7">
        <v>84</v>
      </c>
      <c r="I560" s="8">
        <v>38</v>
      </c>
      <c r="U560" s="5"/>
    </row>
    <row r="561" spans="1:21" x14ac:dyDescent="0.3">
      <c r="A561" s="7" t="s">
        <v>64</v>
      </c>
      <c r="B561" s="8">
        <v>43910</v>
      </c>
      <c r="C561" s="7">
        <v>1466</v>
      </c>
      <c r="F561" s="7">
        <v>629</v>
      </c>
      <c r="G561" s="7">
        <v>85</v>
      </c>
      <c r="H561" s="7">
        <v>55</v>
      </c>
      <c r="I561" s="8">
        <v>54</v>
      </c>
      <c r="U561" s="5"/>
    </row>
    <row r="562" spans="1:21" x14ac:dyDescent="0.3">
      <c r="A562" s="7" t="s">
        <v>65</v>
      </c>
      <c r="B562" s="8">
        <v>43910</v>
      </c>
      <c r="C562" s="7">
        <v>4203</v>
      </c>
      <c r="F562" s="7">
        <v>1681</v>
      </c>
      <c r="G562" s="7">
        <v>271</v>
      </c>
      <c r="H562" s="7">
        <v>122</v>
      </c>
      <c r="I562" s="8">
        <v>192</v>
      </c>
      <c r="U562" s="5"/>
    </row>
    <row r="563" spans="1:21" x14ac:dyDescent="0.3">
      <c r="A563" s="7" t="s">
        <v>66</v>
      </c>
      <c r="B563" s="8">
        <v>43910</v>
      </c>
      <c r="C563" s="7">
        <v>5</v>
      </c>
      <c r="F563" s="7">
        <v>0</v>
      </c>
      <c r="G563" s="7">
        <v>0</v>
      </c>
      <c r="H563" s="7">
        <v>0</v>
      </c>
      <c r="I563" s="8">
        <v>0</v>
      </c>
      <c r="U563" s="5"/>
    </row>
    <row r="564" spans="1:21" x14ac:dyDescent="0.3">
      <c r="A564" s="7" t="s">
        <v>67</v>
      </c>
      <c r="B564" s="8">
        <v>43910</v>
      </c>
      <c r="C564" s="7">
        <v>1363</v>
      </c>
      <c r="F564" s="7">
        <v>947</v>
      </c>
      <c r="G564" s="7">
        <v>129</v>
      </c>
      <c r="H564" s="7">
        <v>50</v>
      </c>
      <c r="I564" s="8">
        <v>25</v>
      </c>
      <c r="U564" s="5"/>
    </row>
    <row r="565" spans="1:21" x14ac:dyDescent="0.3">
      <c r="A565" s="7" t="s">
        <v>68</v>
      </c>
      <c r="B565" s="8">
        <v>43910</v>
      </c>
      <c r="C565" s="7">
        <v>354</v>
      </c>
      <c r="F565" s="7">
        <v>65</v>
      </c>
      <c r="G565" s="7">
        <v>6</v>
      </c>
      <c r="H565" s="7">
        <v>12</v>
      </c>
      <c r="I565" s="8">
        <v>8</v>
      </c>
      <c r="U565" s="5"/>
    </row>
    <row r="566" spans="1:21" x14ac:dyDescent="0.3">
      <c r="A566" s="7" t="s">
        <v>69</v>
      </c>
      <c r="B566" s="8">
        <v>43910</v>
      </c>
      <c r="C566" s="7">
        <v>739</v>
      </c>
      <c r="F566" s="7">
        <v>168</v>
      </c>
      <c r="G566" s="7">
        <v>29</v>
      </c>
      <c r="H566" s="7">
        <v>9</v>
      </c>
      <c r="I566" s="8">
        <v>6</v>
      </c>
      <c r="U566" s="5"/>
    </row>
    <row r="567" spans="1:21" x14ac:dyDescent="0.3">
      <c r="A567" s="7" t="s">
        <v>70</v>
      </c>
      <c r="B567" s="8">
        <v>43910</v>
      </c>
      <c r="C567" s="7">
        <v>8921</v>
      </c>
      <c r="F567" s="7">
        <v>7388</v>
      </c>
      <c r="G567" s="7">
        <v>767</v>
      </c>
      <c r="H567" s="7">
        <v>804</v>
      </c>
      <c r="I567" s="8">
        <v>1542</v>
      </c>
      <c r="U567" s="5"/>
    </row>
    <row r="568" spans="1:21" x14ac:dyDescent="0.3">
      <c r="A568" s="7" t="s">
        <v>128</v>
      </c>
      <c r="B568" s="8">
        <v>43910</v>
      </c>
      <c r="C568" s="7">
        <v>25</v>
      </c>
      <c r="F568" s="7">
        <v>8</v>
      </c>
      <c r="G568" s="7">
        <v>1</v>
      </c>
      <c r="H568" s="7">
        <v>0</v>
      </c>
      <c r="I568" s="8">
        <v>0</v>
      </c>
      <c r="U568" s="5"/>
    </row>
    <row r="569" spans="1:21" x14ac:dyDescent="0.3">
      <c r="A569" s="7" t="s">
        <v>71</v>
      </c>
      <c r="B569" s="8">
        <v>43910</v>
      </c>
      <c r="C569" s="7">
        <v>240</v>
      </c>
      <c r="F569" s="7">
        <v>61</v>
      </c>
      <c r="G569" s="7">
        <v>14</v>
      </c>
      <c r="H569" s="7">
        <v>1</v>
      </c>
      <c r="I569" s="8">
        <v>1</v>
      </c>
      <c r="U569" s="5"/>
    </row>
    <row r="570" spans="1:21" x14ac:dyDescent="0.3">
      <c r="A570" s="7" t="s">
        <v>72</v>
      </c>
      <c r="B570" s="8">
        <v>43910</v>
      </c>
      <c r="C570" s="7">
        <v>664</v>
      </c>
      <c r="F570" s="7">
        <v>222</v>
      </c>
      <c r="G570" s="7">
        <v>25</v>
      </c>
      <c r="H570" s="7">
        <v>9</v>
      </c>
      <c r="I570" s="8">
        <v>1</v>
      </c>
      <c r="U570" s="5"/>
    </row>
    <row r="571" spans="1:21" x14ac:dyDescent="0.3">
      <c r="A571" s="7" t="s">
        <v>73</v>
      </c>
      <c r="B571" s="8">
        <v>43910</v>
      </c>
      <c r="C571" s="7">
        <v>1725</v>
      </c>
      <c r="F571" s="7">
        <v>654</v>
      </c>
      <c r="G571" s="7">
        <v>71</v>
      </c>
      <c r="H571" s="7">
        <v>85</v>
      </c>
      <c r="I571" s="8">
        <v>165</v>
      </c>
      <c r="U571" s="5"/>
    </row>
    <row r="572" spans="1:21" x14ac:dyDescent="0.3">
      <c r="A572" s="7" t="s">
        <v>74</v>
      </c>
      <c r="B572" s="8">
        <v>43910</v>
      </c>
      <c r="C572" s="7">
        <v>564</v>
      </c>
      <c r="F572" s="7">
        <v>128</v>
      </c>
      <c r="G572" s="7">
        <v>17</v>
      </c>
      <c r="H572" s="7">
        <v>15</v>
      </c>
      <c r="I572" s="8">
        <v>18</v>
      </c>
      <c r="U572" s="5"/>
    </row>
    <row r="573" spans="1:21" x14ac:dyDescent="0.3">
      <c r="A573" s="7" t="s">
        <v>57</v>
      </c>
      <c r="B573" s="8">
        <v>43911</v>
      </c>
      <c r="C573" s="7">
        <v>1725</v>
      </c>
      <c r="F573" s="7">
        <v>724</v>
      </c>
      <c r="G573" s="7">
        <v>55</v>
      </c>
      <c r="H573" s="7">
        <v>47</v>
      </c>
      <c r="I573" s="8">
        <v>38</v>
      </c>
      <c r="U573" s="5"/>
    </row>
    <row r="574" spans="1:21" x14ac:dyDescent="0.3">
      <c r="A574" s="7" t="s">
        <v>58</v>
      </c>
      <c r="B574" s="8">
        <v>43911</v>
      </c>
      <c r="C574" s="7">
        <v>532</v>
      </c>
      <c r="F574" s="7">
        <v>241</v>
      </c>
      <c r="G574" s="7">
        <v>45</v>
      </c>
      <c r="H574" s="7">
        <v>24</v>
      </c>
      <c r="I574" s="8">
        <v>3</v>
      </c>
      <c r="U574" s="5"/>
    </row>
    <row r="575" spans="1:21" x14ac:dyDescent="0.3">
      <c r="A575" s="7" t="s">
        <v>59</v>
      </c>
      <c r="B575" s="8">
        <v>43911</v>
      </c>
      <c r="C575" s="7">
        <v>545</v>
      </c>
      <c r="F575" s="7">
        <v>171</v>
      </c>
      <c r="G575" s="7">
        <v>15</v>
      </c>
      <c r="H575" s="7">
        <v>8</v>
      </c>
      <c r="I575" s="8">
        <v>20</v>
      </c>
      <c r="U575" s="5"/>
    </row>
    <row r="576" spans="1:21" x14ac:dyDescent="0.3">
      <c r="A576" s="7" t="s">
        <v>60</v>
      </c>
      <c r="B576" s="8">
        <v>43911</v>
      </c>
      <c r="C576" s="7">
        <v>331</v>
      </c>
      <c r="F576" s="7">
        <v>79</v>
      </c>
      <c r="G576" s="7">
        <v>14</v>
      </c>
      <c r="H576" s="7">
        <v>4</v>
      </c>
      <c r="I576" s="8">
        <v>17</v>
      </c>
      <c r="U576" s="5"/>
    </row>
    <row r="577" spans="1:21" x14ac:dyDescent="0.3">
      <c r="A577" s="7" t="s">
        <v>61</v>
      </c>
      <c r="B577" s="8">
        <v>43911</v>
      </c>
      <c r="C577" s="7">
        <v>414</v>
      </c>
      <c r="F577" s="7">
        <v>150</v>
      </c>
      <c r="G577" s="7">
        <v>32</v>
      </c>
      <c r="H577" s="7">
        <v>9</v>
      </c>
      <c r="I577" s="8">
        <v>7</v>
      </c>
      <c r="U577" s="5"/>
    </row>
    <row r="578" spans="1:21" x14ac:dyDescent="0.3">
      <c r="A578" s="7" t="s">
        <v>62</v>
      </c>
      <c r="B578" s="8">
        <v>43911</v>
      </c>
      <c r="C578" s="7">
        <v>282</v>
      </c>
      <c r="F578" s="7">
        <v>116</v>
      </c>
      <c r="G578" s="7">
        <v>9</v>
      </c>
      <c r="H578" s="7">
        <v>5</v>
      </c>
      <c r="I578" s="8">
        <v>11</v>
      </c>
      <c r="U578" s="5"/>
    </row>
    <row r="579" spans="1:21" x14ac:dyDescent="0.3">
      <c r="A579" s="7" t="s">
        <v>63</v>
      </c>
      <c r="B579" s="8">
        <v>43911</v>
      </c>
      <c r="C579" s="7">
        <v>1819</v>
      </c>
      <c r="F579" s="7">
        <v>838</v>
      </c>
      <c r="G579" s="7">
        <v>76</v>
      </c>
      <c r="H579" s="7">
        <v>112</v>
      </c>
      <c r="I579" s="8">
        <v>48</v>
      </c>
      <c r="U579" s="5"/>
    </row>
    <row r="580" spans="1:21" x14ac:dyDescent="0.3">
      <c r="A580" s="7" t="s">
        <v>64</v>
      </c>
      <c r="B580" s="8">
        <v>43911</v>
      </c>
      <c r="C580" s="7">
        <v>1744</v>
      </c>
      <c r="F580" s="7">
        <v>798</v>
      </c>
      <c r="G580" s="7">
        <v>106</v>
      </c>
      <c r="H580" s="7">
        <v>74</v>
      </c>
      <c r="I580" s="8">
        <v>89</v>
      </c>
      <c r="U580" s="5"/>
    </row>
    <row r="581" spans="1:21" x14ac:dyDescent="0.3">
      <c r="A581" s="7" t="s">
        <v>65</v>
      </c>
      <c r="B581" s="8">
        <v>43911</v>
      </c>
      <c r="C581" s="7">
        <v>5046</v>
      </c>
      <c r="F581" s="7">
        <v>1917</v>
      </c>
      <c r="G581" s="7">
        <v>290</v>
      </c>
      <c r="H581" s="7">
        <v>143</v>
      </c>
      <c r="I581" s="8">
        <v>247</v>
      </c>
      <c r="U581" s="5"/>
    </row>
    <row r="582" spans="1:21" x14ac:dyDescent="0.3">
      <c r="A582" s="7" t="s">
        <v>66</v>
      </c>
      <c r="B582" s="8">
        <v>43911</v>
      </c>
      <c r="C582" s="7">
        <v>5</v>
      </c>
      <c r="F582" s="7">
        <v>0</v>
      </c>
      <c r="G582" s="7">
        <v>0</v>
      </c>
      <c r="H582" s="7">
        <v>0</v>
      </c>
      <c r="I582" s="8">
        <v>0</v>
      </c>
      <c r="U582" s="5"/>
    </row>
    <row r="583" spans="1:21" x14ac:dyDescent="0.3">
      <c r="A583" s="7" t="s">
        <v>67</v>
      </c>
      <c r="B583" s="8">
        <v>43911</v>
      </c>
      <c r="C583" s="7">
        <v>1604</v>
      </c>
      <c r="F583" s="7">
        <v>1136</v>
      </c>
      <c r="G583" s="7">
        <v>152</v>
      </c>
      <c r="H583" s="7">
        <v>69</v>
      </c>
      <c r="I583" s="8">
        <v>30</v>
      </c>
      <c r="U583" s="5"/>
    </row>
    <row r="584" spans="1:21" x14ac:dyDescent="0.3">
      <c r="A584" s="7" t="s">
        <v>68</v>
      </c>
      <c r="B584" s="8">
        <v>43911</v>
      </c>
      <c r="C584" s="7">
        <v>384</v>
      </c>
      <c r="F584" s="7">
        <v>87</v>
      </c>
      <c r="G584" s="7">
        <v>8</v>
      </c>
      <c r="H584" s="7">
        <v>14</v>
      </c>
      <c r="I584" s="8">
        <v>8</v>
      </c>
      <c r="U584" s="5"/>
    </row>
    <row r="585" spans="1:21" x14ac:dyDescent="0.3">
      <c r="A585" s="7" t="s">
        <v>69</v>
      </c>
      <c r="B585" s="8">
        <v>43911</v>
      </c>
      <c r="C585" s="7">
        <v>915</v>
      </c>
      <c r="F585" s="7">
        <v>227</v>
      </c>
      <c r="G585" s="7">
        <v>35</v>
      </c>
      <c r="H585" s="7">
        <v>12</v>
      </c>
      <c r="I585" s="8">
        <v>16</v>
      </c>
      <c r="U585" s="5"/>
    </row>
    <row r="586" spans="1:21" x14ac:dyDescent="0.3">
      <c r="A586" s="7" t="s">
        <v>70</v>
      </c>
      <c r="B586" s="8">
        <v>43911</v>
      </c>
      <c r="C586" s="7">
        <v>9702</v>
      </c>
      <c r="F586" s="7">
        <v>8441</v>
      </c>
      <c r="G586" s="7">
        <v>834</v>
      </c>
      <c r="H586" s="7">
        <v>1021</v>
      </c>
      <c r="I586" s="8">
        <v>1899</v>
      </c>
      <c r="U586" s="5"/>
    </row>
    <row r="587" spans="1:21" x14ac:dyDescent="0.3">
      <c r="A587" s="7" t="s">
        <v>128</v>
      </c>
      <c r="B587" s="8">
        <v>43911</v>
      </c>
      <c r="C587" s="7">
        <v>25</v>
      </c>
      <c r="F587" s="7">
        <v>12</v>
      </c>
      <c r="G587" s="7">
        <v>1</v>
      </c>
      <c r="H587" s="7">
        <v>0</v>
      </c>
      <c r="I587" s="8">
        <v>0</v>
      </c>
      <c r="U587" s="5"/>
    </row>
    <row r="588" spans="1:21" x14ac:dyDescent="0.3">
      <c r="A588" s="7" t="s">
        <v>71</v>
      </c>
      <c r="B588" s="8">
        <v>43911</v>
      </c>
      <c r="C588" s="7">
        <v>296</v>
      </c>
      <c r="F588" s="7">
        <v>78</v>
      </c>
      <c r="G588" s="7">
        <v>16</v>
      </c>
      <c r="H588" s="7">
        <v>1</v>
      </c>
      <c r="I588" s="8">
        <v>1</v>
      </c>
      <c r="U588" s="5"/>
    </row>
    <row r="589" spans="1:21" x14ac:dyDescent="0.3">
      <c r="A589" s="7" t="s">
        <v>72</v>
      </c>
      <c r="B589" s="8">
        <v>43911</v>
      </c>
      <c r="C589" s="7">
        <v>794</v>
      </c>
      <c r="F589" s="7">
        <v>288</v>
      </c>
      <c r="G589" s="7">
        <v>30</v>
      </c>
      <c r="H589" s="7">
        <v>14</v>
      </c>
      <c r="I589" s="8">
        <v>4</v>
      </c>
      <c r="U589" s="5"/>
    </row>
    <row r="590" spans="1:21" x14ac:dyDescent="0.3">
      <c r="A590" s="7" t="s">
        <v>73</v>
      </c>
      <c r="B590" s="8">
        <v>43911</v>
      </c>
      <c r="C590" s="7">
        <v>2097</v>
      </c>
      <c r="F590" s="7">
        <v>988</v>
      </c>
      <c r="G590" s="7">
        <v>81</v>
      </c>
      <c r="H590" s="7">
        <v>97</v>
      </c>
      <c r="I590" s="8">
        <v>216</v>
      </c>
      <c r="U590" s="5"/>
    </row>
    <row r="591" spans="1:21" x14ac:dyDescent="0.3">
      <c r="A591" s="7" t="s">
        <v>74</v>
      </c>
      <c r="B591" s="8">
        <v>43911</v>
      </c>
      <c r="C591" s="7">
        <v>654</v>
      </c>
      <c r="F591" s="7">
        <v>134</v>
      </c>
      <c r="G591" s="7">
        <v>17</v>
      </c>
      <c r="H591" s="7">
        <v>18</v>
      </c>
      <c r="I591" s="8">
        <v>18</v>
      </c>
      <c r="U591" s="5"/>
    </row>
    <row r="592" spans="1:21" x14ac:dyDescent="0.3">
      <c r="A592" s="7" t="s">
        <v>57</v>
      </c>
      <c r="B592" s="8">
        <v>43912</v>
      </c>
      <c r="C592" s="7">
        <v>1961</v>
      </c>
      <c r="F592" s="7">
        <v>865</v>
      </c>
      <c r="G592" s="7">
        <v>77</v>
      </c>
      <c r="H592" s="7">
        <v>58</v>
      </c>
      <c r="I592" s="8">
        <v>50</v>
      </c>
      <c r="U592" s="5"/>
    </row>
    <row r="593" spans="1:21" x14ac:dyDescent="0.3">
      <c r="A593" s="7" t="s">
        <v>58</v>
      </c>
      <c r="B593" s="8">
        <v>43912</v>
      </c>
      <c r="C593" s="7">
        <v>638</v>
      </c>
      <c r="F593" s="7">
        <v>298</v>
      </c>
      <c r="G593" s="7">
        <v>52</v>
      </c>
      <c r="H593" s="7">
        <v>32</v>
      </c>
      <c r="I593" s="8">
        <v>30</v>
      </c>
      <c r="U593" s="5"/>
    </row>
    <row r="594" spans="1:21" x14ac:dyDescent="0.3">
      <c r="A594" s="7" t="s">
        <v>59</v>
      </c>
      <c r="B594" s="8">
        <v>43912</v>
      </c>
      <c r="C594" s="7">
        <v>594</v>
      </c>
      <c r="F594" s="7">
        <v>194</v>
      </c>
      <c r="G594" s="7">
        <v>22</v>
      </c>
      <c r="H594" s="7">
        <v>12</v>
      </c>
      <c r="I594" s="8">
        <v>21</v>
      </c>
      <c r="U594" s="5"/>
    </row>
    <row r="595" spans="1:21" x14ac:dyDescent="0.3">
      <c r="A595" s="7" t="s">
        <v>60</v>
      </c>
      <c r="B595" s="8">
        <v>43912</v>
      </c>
      <c r="C595" s="7">
        <v>400</v>
      </c>
      <c r="F595" s="7">
        <v>87</v>
      </c>
      <c r="G595" s="7">
        <v>27</v>
      </c>
      <c r="H595" s="7">
        <v>10</v>
      </c>
      <c r="I595" s="8">
        <v>18</v>
      </c>
      <c r="U595" s="5"/>
    </row>
    <row r="596" spans="1:21" x14ac:dyDescent="0.3">
      <c r="A596" s="7" t="s">
        <v>61</v>
      </c>
      <c r="B596" s="8">
        <v>43912</v>
      </c>
      <c r="C596" s="7">
        <v>481</v>
      </c>
      <c r="F596" s="7">
        <v>172</v>
      </c>
      <c r="G596" s="7">
        <v>32</v>
      </c>
      <c r="H596" s="7">
        <v>11</v>
      </c>
      <c r="I596" s="8">
        <v>7</v>
      </c>
      <c r="U596" s="5"/>
    </row>
    <row r="597" spans="1:21" x14ac:dyDescent="0.3">
      <c r="A597" s="7" t="s">
        <v>62</v>
      </c>
      <c r="B597" s="8">
        <v>43912</v>
      </c>
      <c r="C597" s="7">
        <v>347</v>
      </c>
      <c r="F597" s="7">
        <v>157</v>
      </c>
      <c r="G597" s="7">
        <v>14</v>
      </c>
      <c r="H597" s="7">
        <v>6</v>
      </c>
      <c r="I597" s="8">
        <v>11</v>
      </c>
      <c r="U597" s="5"/>
    </row>
    <row r="598" spans="1:21" x14ac:dyDescent="0.3">
      <c r="A598" s="7" t="s">
        <v>63</v>
      </c>
      <c r="B598" s="8">
        <v>43912</v>
      </c>
      <c r="C598" s="7">
        <v>2078</v>
      </c>
      <c r="F598" s="7">
        <v>1547</v>
      </c>
      <c r="G598" s="7">
        <v>142</v>
      </c>
      <c r="H598" s="7">
        <v>145</v>
      </c>
      <c r="I598" s="8">
        <v>51</v>
      </c>
      <c r="U598" s="5"/>
    </row>
    <row r="599" spans="1:21" x14ac:dyDescent="0.3">
      <c r="A599" s="7" t="s">
        <v>64</v>
      </c>
      <c r="B599" s="8">
        <v>43912</v>
      </c>
      <c r="C599" s="7">
        <v>2055</v>
      </c>
      <c r="F599" s="7">
        <v>977</v>
      </c>
      <c r="G599" s="7">
        <v>120</v>
      </c>
      <c r="H599" s="7">
        <v>102</v>
      </c>
      <c r="I599" s="8">
        <v>117</v>
      </c>
      <c r="U599" s="5"/>
    </row>
    <row r="600" spans="1:21" x14ac:dyDescent="0.3">
      <c r="A600" s="7" t="s">
        <v>65</v>
      </c>
      <c r="B600" s="8">
        <v>43912</v>
      </c>
      <c r="C600" s="7">
        <v>5747</v>
      </c>
      <c r="F600" s="7">
        <v>2158</v>
      </c>
      <c r="G600" s="7">
        <v>308</v>
      </c>
      <c r="H600" s="7">
        <v>199</v>
      </c>
      <c r="I600" s="8">
        <v>402</v>
      </c>
      <c r="U600" s="5"/>
    </row>
    <row r="601" spans="1:21" x14ac:dyDescent="0.3">
      <c r="A601" s="7" t="s">
        <v>66</v>
      </c>
      <c r="B601" s="8">
        <v>43912</v>
      </c>
      <c r="C601" s="7">
        <v>6</v>
      </c>
      <c r="F601" s="7">
        <v>0</v>
      </c>
      <c r="G601" s="7">
        <v>0</v>
      </c>
      <c r="H601" s="7">
        <v>0</v>
      </c>
      <c r="I601" s="8">
        <v>0</v>
      </c>
      <c r="U601" s="5"/>
    </row>
    <row r="602" spans="1:21" x14ac:dyDescent="0.3">
      <c r="A602" s="7" t="s">
        <v>67</v>
      </c>
      <c r="B602" s="8">
        <v>43912</v>
      </c>
      <c r="C602" s="7">
        <v>1901</v>
      </c>
      <c r="F602" s="7">
        <v>1311</v>
      </c>
      <c r="G602" s="7">
        <v>181</v>
      </c>
      <c r="H602" s="7">
        <v>94</v>
      </c>
      <c r="I602" s="8">
        <v>36</v>
      </c>
      <c r="U602" s="5"/>
    </row>
    <row r="603" spans="1:21" x14ac:dyDescent="0.3">
      <c r="A603" s="7" t="s">
        <v>68</v>
      </c>
      <c r="B603" s="8">
        <v>43912</v>
      </c>
      <c r="C603" s="7">
        <v>493</v>
      </c>
      <c r="F603" s="7">
        <v>131</v>
      </c>
      <c r="G603" s="7">
        <v>13</v>
      </c>
      <c r="H603" s="7">
        <v>18</v>
      </c>
      <c r="I603" s="8">
        <v>6</v>
      </c>
      <c r="U603" s="5"/>
    </row>
    <row r="604" spans="1:21" x14ac:dyDescent="0.3">
      <c r="A604" s="7" t="s">
        <v>69</v>
      </c>
      <c r="B604" s="8">
        <v>43912</v>
      </c>
      <c r="C604" s="7">
        <v>1208</v>
      </c>
      <c r="F604" s="7">
        <v>270</v>
      </c>
      <c r="G604" s="7">
        <v>47</v>
      </c>
      <c r="H604" s="7">
        <v>18</v>
      </c>
      <c r="I604" s="8">
        <v>19</v>
      </c>
      <c r="U604" s="5"/>
    </row>
    <row r="605" spans="1:21" x14ac:dyDescent="0.3">
      <c r="A605" s="7" t="s">
        <v>70</v>
      </c>
      <c r="B605" s="8">
        <v>43912</v>
      </c>
      <c r="C605" s="7">
        <v>10575</v>
      </c>
      <c r="F605" s="7">
        <v>9561</v>
      </c>
      <c r="G605" s="7">
        <v>942</v>
      </c>
      <c r="H605" s="7">
        <v>1263</v>
      </c>
      <c r="I605" s="8">
        <v>2063</v>
      </c>
      <c r="U605" s="5"/>
    </row>
    <row r="606" spans="1:21" x14ac:dyDescent="0.3">
      <c r="A606" s="7" t="s">
        <v>128</v>
      </c>
      <c r="B606" s="8">
        <v>43912</v>
      </c>
      <c r="C606" s="7">
        <v>28</v>
      </c>
      <c r="F606" s="7">
        <v>12</v>
      </c>
      <c r="G606" s="7">
        <v>1</v>
      </c>
      <c r="H606" s="7">
        <v>0</v>
      </c>
      <c r="I606" s="8">
        <v>0</v>
      </c>
      <c r="U606" s="5"/>
    </row>
    <row r="607" spans="1:21" x14ac:dyDescent="0.3">
      <c r="A607" s="7" t="s">
        <v>71</v>
      </c>
      <c r="B607" s="8">
        <v>43912</v>
      </c>
      <c r="C607" s="7">
        <v>345</v>
      </c>
      <c r="F607" s="7">
        <v>80</v>
      </c>
      <c r="G607" s="7">
        <v>23</v>
      </c>
      <c r="H607" s="7">
        <v>2</v>
      </c>
      <c r="I607" s="8">
        <v>1</v>
      </c>
      <c r="U607" s="5"/>
    </row>
    <row r="608" spans="1:21" x14ac:dyDescent="0.3">
      <c r="A608" s="7" t="s">
        <v>72</v>
      </c>
      <c r="B608" s="8">
        <v>43912</v>
      </c>
      <c r="C608" s="7">
        <v>886</v>
      </c>
      <c r="F608" s="7">
        <v>339</v>
      </c>
      <c r="G608" s="7">
        <v>40</v>
      </c>
      <c r="H608" s="7">
        <v>24</v>
      </c>
      <c r="I608" s="8">
        <v>7</v>
      </c>
      <c r="U608" s="5"/>
    </row>
    <row r="609" spans="1:21" x14ac:dyDescent="0.3">
      <c r="A609" s="7" t="s">
        <v>73</v>
      </c>
      <c r="B609" s="8">
        <v>43912</v>
      </c>
      <c r="C609" s="7">
        <v>2421</v>
      </c>
      <c r="F609" s="7">
        <v>1252</v>
      </c>
      <c r="G609" s="7">
        <v>92</v>
      </c>
      <c r="H609" s="7">
        <v>120</v>
      </c>
      <c r="I609" s="8">
        <v>283</v>
      </c>
      <c r="U609" s="5"/>
    </row>
    <row r="610" spans="1:21" x14ac:dyDescent="0.3">
      <c r="A610" s="7" t="s">
        <v>74</v>
      </c>
      <c r="B610" s="8">
        <v>43912</v>
      </c>
      <c r="C610" s="7">
        <v>747</v>
      </c>
      <c r="F610" s="7">
        <v>166</v>
      </c>
      <c r="G610" s="7">
        <v>22</v>
      </c>
      <c r="H610" s="7">
        <v>22</v>
      </c>
      <c r="I610" s="8">
        <v>18</v>
      </c>
      <c r="U610" s="5"/>
    </row>
    <row r="611" spans="1:21" x14ac:dyDescent="0.3">
      <c r="A611" s="7" t="s">
        <v>57</v>
      </c>
      <c r="B611" s="8">
        <v>43913</v>
      </c>
      <c r="C611" s="7">
        <v>2471</v>
      </c>
      <c r="F611" s="7">
        <v>1132</v>
      </c>
      <c r="G611" s="7">
        <v>102</v>
      </c>
      <c r="H611" s="7">
        <v>87</v>
      </c>
      <c r="I611" s="8">
        <v>66</v>
      </c>
      <c r="U611" s="5"/>
    </row>
    <row r="612" spans="1:21" x14ac:dyDescent="0.3">
      <c r="A612" s="7" t="s">
        <v>58</v>
      </c>
      <c r="B612" s="8">
        <v>43913</v>
      </c>
      <c r="C612" s="7">
        <v>758</v>
      </c>
      <c r="F612" s="7">
        <v>384</v>
      </c>
      <c r="G612" s="7">
        <v>66</v>
      </c>
      <c r="H612" s="7">
        <v>37</v>
      </c>
      <c r="I612" s="8">
        <v>3</v>
      </c>
      <c r="U612" s="5"/>
    </row>
    <row r="613" spans="1:21" x14ac:dyDescent="0.3">
      <c r="A613" s="7" t="s">
        <v>59</v>
      </c>
      <c r="B613" s="8">
        <v>43913</v>
      </c>
      <c r="C613" s="7">
        <v>662</v>
      </c>
      <c r="F613" s="7">
        <v>224</v>
      </c>
      <c r="G613" s="7">
        <v>23</v>
      </c>
      <c r="H613" s="7">
        <v>22</v>
      </c>
      <c r="I613" s="8">
        <v>30</v>
      </c>
      <c r="U613" s="5"/>
    </row>
    <row r="614" spans="1:21" x14ac:dyDescent="0.3">
      <c r="A614" s="7" t="s">
        <v>60</v>
      </c>
      <c r="B614" s="8">
        <v>43913</v>
      </c>
      <c r="C614" s="7">
        <v>478</v>
      </c>
      <c r="F614" s="7">
        <v>127</v>
      </c>
      <c r="G614" s="7">
        <v>35</v>
      </c>
      <c r="H614" s="7">
        <v>10</v>
      </c>
      <c r="I614" s="8">
        <v>19</v>
      </c>
      <c r="U614" s="5"/>
    </row>
    <row r="615" spans="1:21" x14ac:dyDescent="0.3">
      <c r="A615" s="7" t="s">
        <v>61</v>
      </c>
      <c r="B615" s="8">
        <v>43913</v>
      </c>
      <c r="C615" s="7">
        <v>557</v>
      </c>
      <c r="F615" s="7">
        <v>207</v>
      </c>
      <c r="G615" s="7">
        <v>36</v>
      </c>
      <c r="H615" s="7">
        <v>16</v>
      </c>
      <c r="I615" s="8">
        <v>8</v>
      </c>
      <c r="U615" s="5"/>
    </row>
    <row r="616" spans="1:21" x14ac:dyDescent="0.3">
      <c r="A616" s="7" t="s">
        <v>62</v>
      </c>
      <c r="B616" s="8">
        <v>43913</v>
      </c>
      <c r="C616" s="7">
        <v>425</v>
      </c>
      <c r="F616" s="7">
        <v>200</v>
      </c>
      <c r="G616" s="7">
        <v>16</v>
      </c>
      <c r="H616" s="7">
        <v>9</v>
      </c>
      <c r="I616" s="8">
        <v>12</v>
      </c>
      <c r="U616" s="5"/>
    </row>
    <row r="617" spans="1:21" x14ac:dyDescent="0.3">
      <c r="A617" s="7" t="s">
        <v>63</v>
      </c>
      <c r="B617" s="8">
        <v>43913</v>
      </c>
      <c r="C617" s="7">
        <v>2465</v>
      </c>
      <c r="F617" s="7">
        <v>1826</v>
      </c>
      <c r="G617" s="7">
        <v>182</v>
      </c>
      <c r="H617" s="7">
        <v>216</v>
      </c>
      <c r="I617" s="8">
        <v>53</v>
      </c>
      <c r="U617" s="5"/>
    </row>
    <row r="618" spans="1:21" x14ac:dyDescent="0.3">
      <c r="A618" s="7" t="s">
        <v>64</v>
      </c>
      <c r="B618" s="8">
        <v>43913</v>
      </c>
      <c r="C618" s="7">
        <v>2460</v>
      </c>
      <c r="F618" s="7">
        <v>1197</v>
      </c>
      <c r="G618" s="7">
        <v>137</v>
      </c>
      <c r="H618" s="7">
        <v>124</v>
      </c>
      <c r="I618" s="8">
        <v>140</v>
      </c>
      <c r="U618" s="5"/>
    </row>
    <row r="619" spans="1:21" x14ac:dyDescent="0.3">
      <c r="A619" s="7" t="s">
        <v>65</v>
      </c>
      <c r="B619" s="8">
        <v>43913</v>
      </c>
      <c r="C619" s="7">
        <v>7864</v>
      </c>
      <c r="F619" s="7">
        <v>3209</v>
      </c>
      <c r="G619" s="7">
        <v>471</v>
      </c>
      <c r="H619" s="7">
        <v>293</v>
      </c>
      <c r="I619" s="8">
        <v>631</v>
      </c>
      <c r="U619" s="5"/>
    </row>
    <row r="620" spans="1:21" x14ac:dyDescent="0.3">
      <c r="A620" s="7" t="s">
        <v>66</v>
      </c>
      <c r="B620" s="8">
        <v>43913</v>
      </c>
      <c r="C620" s="7">
        <v>6</v>
      </c>
      <c r="F620" s="7">
        <v>0</v>
      </c>
      <c r="G620" s="7">
        <v>0</v>
      </c>
      <c r="H620" s="7">
        <v>0</v>
      </c>
      <c r="I620" s="8">
        <v>0</v>
      </c>
      <c r="U620" s="5"/>
    </row>
    <row r="621" spans="1:21" x14ac:dyDescent="0.3">
      <c r="A621" s="7" t="s">
        <v>67</v>
      </c>
      <c r="B621" s="8">
        <v>43913</v>
      </c>
      <c r="C621" s="7">
        <v>2167</v>
      </c>
      <c r="F621" s="7">
        <v>1562</v>
      </c>
      <c r="G621" s="7">
        <v>222</v>
      </c>
      <c r="H621" s="7">
        <v>115</v>
      </c>
      <c r="I621" s="8">
        <v>37</v>
      </c>
      <c r="U621" s="5"/>
    </row>
    <row r="622" spans="1:21" x14ac:dyDescent="0.3">
      <c r="A622" s="7" t="s">
        <v>68</v>
      </c>
      <c r="B622" s="8">
        <v>43913</v>
      </c>
      <c r="C622" s="7">
        <v>636</v>
      </c>
      <c r="F622" s="7">
        <v>161</v>
      </c>
      <c r="G622" s="7">
        <v>20</v>
      </c>
      <c r="H622" s="7">
        <v>26</v>
      </c>
      <c r="I622" s="8">
        <v>8</v>
      </c>
      <c r="U622" s="5"/>
    </row>
    <row r="623" spans="1:21" x14ac:dyDescent="0.3">
      <c r="A623" s="7" t="s">
        <v>69</v>
      </c>
      <c r="B623" s="8">
        <v>43913</v>
      </c>
      <c r="C623" s="7">
        <v>1415</v>
      </c>
      <c r="F623" s="7">
        <v>338</v>
      </c>
      <c r="G623" s="7">
        <v>55</v>
      </c>
      <c r="H623" s="7">
        <v>20</v>
      </c>
      <c r="I623" s="8">
        <v>19</v>
      </c>
      <c r="U623" s="5"/>
    </row>
    <row r="624" spans="1:21" x14ac:dyDescent="0.3">
      <c r="A624" s="7" t="s">
        <v>70</v>
      </c>
      <c r="B624" s="8">
        <v>43913</v>
      </c>
      <c r="C624" s="7">
        <v>12352</v>
      </c>
      <c r="F624" s="7">
        <v>10443</v>
      </c>
      <c r="G624" s="7">
        <v>1050</v>
      </c>
      <c r="H624" s="7">
        <v>1535</v>
      </c>
      <c r="I624" s="8">
        <v>2291</v>
      </c>
      <c r="U624" s="5"/>
    </row>
    <row r="625" spans="1:26" x14ac:dyDescent="0.3">
      <c r="A625" s="7" t="s">
        <v>128</v>
      </c>
      <c r="B625" s="8">
        <v>43913</v>
      </c>
      <c r="C625" s="7">
        <v>28</v>
      </c>
      <c r="F625" s="7">
        <v>12</v>
      </c>
      <c r="G625" s="7">
        <v>1</v>
      </c>
      <c r="H625" s="7">
        <v>0</v>
      </c>
      <c r="I625" s="8">
        <v>0</v>
      </c>
      <c r="U625" s="5"/>
    </row>
    <row r="626" spans="1:26" x14ac:dyDescent="0.3">
      <c r="A626" s="7" t="s">
        <v>71</v>
      </c>
      <c r="B626" s="8">
        <v>43913</v>
      </c>
      <c r="C626" s="7">
        <v>385</v>
      </c>
      <c r="F626" s="7">
        <v>99</v>
      </c>
      <c r="G626" s="7">
        <v>26</v>
      </c>
      <c r="H626" s="7">
        <v>3</v>
      </c>
      <c r="I626" s="8">
        <v>1</v>
      </c>
      <c r="U626" s="5"/>
    </row>
    <row r="627" spans="1:26" x14ac:dyDescent="0.3">
      <c r="A627" s="7" t="s">
        <v>72</v>
      </c>
      <c r="B627" s="8">
        <v>43913</v>
      </c>
      <c r="C627" s="7">
        <v>1014</v>
      </c>
      <c r="F627" s="7">
        <v>405</v>
      </c>
      <c r="G627" s="7">
        <v>45</v>
      </c>
      <c r="H627" s="7">
        <v>31</v>
      </c>
      <c r="I627" s="8">
        <v>11</v>
      </c>
      <c r="U627" s="5"/>
    </row>
    <row r="628" spans="1:26" x14ac:dyDescent="0.3">
      <c r="A628" s="7" t="s">
        <v>73</v>
      </c>
      <c r="B628" s="8">
        <v>43913</v>
      </c>
      <c r="C628" s="7">
        <v>2728</v>
      </c>
      <c r="F628" s="7">
        <v>1425</v>
      </c>
      <c r="G628" s="7">
        <v>106</v>
      </c>
      <c r="H628" s="7">
        <v>133</v>
      </c>
      <c r="I628" s="8">
        <v>344</v>
      </c>
      <c r="U628" s="5"/>
    </row>
    <row r="629" spans="1:26" x14ac:dyDescent="0.3">
      <c r="A629" s="7" t="s">
        <v>74</v>
      </c>
      <c r="B629" s="8">
        <v>43913</v>
      </c>
      <c r="C629" s="7">
        <v>802</v>
      </c>
      <c r="F629" s="7">
        <v>206</v>
      </c>
      <c r="G629" s="7">
        <v>24</v>
      </c>
      <c r="H629" s="7">
        <v>30</v>
      </c>
      <c r="I629" s="8">
        <v>24</v>
      </c>
      <c r="U629" s="5"/>
    </row>
    <row r="630" spans="1:26" x14ac:dyDescent="0.3">
      <c r="A630" s="7" t="s">
        <v>57</v>
      </c>
      <c r="B630" s="8">
        <v>43914</v>
      </c>
      <c r="C630" s="7">
        <v>3010</v>
      </c>
      <c r="F630" s="7">
        <v>1433</v>
      </c>
      <c r="G630" s="7">
        <v>116</v>
      </c>
      <c r="H630" s="7">
        <v>113</v>
      </c>
      <c r="I630" s="8">
        <v>71</v>
      </c>
      <c r="U630" s="5"/>
      <c r="Z630" s="7">
        <f>SUM(C630:C648)</f>
        <v>47610</v>
      </c>
    </row>
    <row r="631" spans="1:26" x14ac:dyDescent="0.3">
      <c r="A631" s="7" t="s">
        <v>58</v>
      </c>
      <c r="B631" s="8">
        <v>43914</v>
      </c>
      <c r="C631" s="7">
        <v>907</v>
      </c>
      <c r="F631" s="7">
        <v>459</v>
      </c>
      <c r="G631" s="7">
        <v>75</v>
      </c>
      <c r="H631" s="7">
        <v>40</v>
      </c>
      <c r="I631" s="8">
        <v>4</v>
      </c>
      <c r="U631" s="5"/>
    </row>
    <row r="632" spans="1:26" x14ac:dyDescent="0.3">
      <c r="A632" s="7" t="s">
        <v>59</v>
      </c>
      <c r="B632" s="8">
        <v>43914</v>
      </c>
      <c r="C632" s="7">
        <v>779</v>
      </c>
      <c r="F632" s="7">
        <v>263</v>
      </c>
      <c r="G632" s="7">
        <v>29</v>
      </c>
      <c r="H632" s="7">
        <v>25</v>
      </c>
      <c r="I632" s="8">
        <v>35</v>
      </c>
      <c r="U632" s="5"/>
    </row>
    <row r="633" spans="1:26" x14ac:dyDescent="0.3">
      <c r="A633" s="7" t="s">
        <v>60</v>
      </c>
      <c r="B633" s="8">
        <v>43914</v>
      </c>
      <c r="C633" s="7">
        <v>562</v>
      </c>
      <c r="F633" s="7">
        <v>164</v>
      </c>
      <c r="G633" s="7">
        <v>40</v>
      </c>
      <c r="H633" s="7">
        <v>13</v>
      </c>
      <c r="I633" s="8">
        <v>28</v>
      </c>
      <c r="U633" s="5"/>
    </row>
    <row r="634" spans="1:26" x14ac:dyDescent="0.3">
      <c r="A634" s="7" t="s">
        <v>61</v>
      </c>
      <c r="B634" s="8">
        <v>43914</v>
      </c>
      <c r="C634" s="7">
        <v>657</v>
      </c>
      <c r="F634" s="7">
        <v>235</v>
      </c>
      <c r="G634" s="7">
        <v>43</v>
      </c>
      <c r="H634" s="7">
        <v>21</v>
      </c>
      <c r="I634" s="8">
        <v>15</v>
      </c>
      <c r="U634" s="5"/>
    </row>
    <row r="635" spans="1:26" x14ac:dyDescent="0.3">
      <c r="A635" s="7" t="s">
        <v>62</v>
      </c>
      <c r="B635" s="8">
        <v>43914</v>
      </c>
      <c r="C635" s="7">
        <v>510</v>
      </c>
      <c r="F635" s="7">
        <v>241</v>
      </c>
      <c r="G635" s="7">
        <v>18</v>
      </c>
      <c r="H635" s="7">
        <v>14</v>
      </c>
      <c r="I635" s="8">
        <v>12</v>
      </c>
      <c r="U635" s="5"/>
    </row>
    <row r="636" spans="1:26" x14ac:dyDescent="0.3">
      <c r="A636" s="7" t="s">
        <v>63</v>
      </c>
      <c r="B636" s="8">
        <v>43914</v>
      </c>
      <c r="C636" s="7">
        <v>2780</v>
      </c>
      <c r="F636" s="7">
        <v>2162</v>
      </c>
      <c r="G636" s="7">
        <v>210</v>
      </c>
      <c r="H636" s="7">
        <v>263</v>
      </c>
      <c r="I636" s="8">
        <v>71</v>
      </c>
      <c r="U636" s="5"/>
    </row>
    <row r="637" spans="1:26" x14ac:dyDescent="0.3">
      <c r="A637" s="7" t="s">
        <v>64</v>
      </c>
      <c r="B637" s="8">
        <v>43914</v>
      </c>
      <c r="C637" s="7">
        <v>2940</v>
      </c>
      <c r="F637" s="7">
        <v>1457</v>
      </c>
      <c r="G637" s="7">
        <v>170</v>
      </c>
      <c r="H637" s="7">
        <v>165</v>
      </c>
      <c r="I637" s="8">
        <v>213</v>
      </c>
      <c r="U637" s="5"/>
    </row>
    <row r="638" spans="1:26" x14ac:dyDescent="0.3">
      <c r="A638" s="7" t="s">
        <v>65</v>
      </c>
      <c r="B638" s="8">
        <v>43914</v>
      </c>
      <c r="C638" s="7">
        <v>9937</v>
      </c>
      <c r="F638" s="7">
        <v>4349</v>
      </c>
      <c r="G638" s="7">
        <v>713</v>
      </c>
      <c r="H638" s="7">
        <v>385</v>
      </c>
      <c r="I638" s="8">
        <v>961</v>
      </c>
      <c r="U638" s="5"/>
    </row>
    <row r="639" spans="1:26" x14ac:dyDescent="0.3">
      <c r="A639" s="7" t="s">
        <v>66</v>
      </c>
      <c r="B639" s="8">
        <v>43914</v>
      </c>
      <c r="C639" s="7">
        <v>9</v>
      </c>
      <c r="F639" s="7">
        <v>2</v>
      </c>
      <c r="G639" s="7">
        <v>1</v>
      </c>
      <c r="H639" s="7">
        <v>0</v>
      </c>
      <c r="I639" s="8">
        <v>0</v>
      </c>
      <c r="U639" s="5"/>
    </row>
    <row r="640" spans="1:26" x14ac:dyDescent="0.3">
      <c r="A640" s="7" t="s">
        <v>67</v>
      </c>
      <c r="B640" s="8">
        <v>43914</v>
      </c>
      <c r="C640" s="7">
        <v>2616</v>
      </c>
      <c r="F640" s="7">
        <v>1842</v>
      </c>
      <c r="G640" s="7">
        <v>255</v>
      </c>
      <c r="H640" s="7">
        <v>143</v>
      </c>
      <c r="I640" s="8">
        <v>44</v>
      </c>
      <c r="U640" s="5"/>
    </row>
    <row r="641" spans="1:26" x14ac:dyDescent="0.3">
      <c r="A641" s="7" t="s">
        <v>68</v>
      </c>
      <c r="B641" s="8">
        <v>43914</v>
      </c>
      <c r="C641" s="7">
        <v>742</v>
      </c>
      <c r="F641" s="7">
        <v>209</v>
      </c>
      <c r="G641" s="7">
        <v>28</v>
      </c>
      <c r="H641" s="7">
        <v>39</v>
      </c>
      <c r="I641" s="8">
        <v>8</v>
      </c>
      <c r="U641" s="5"/>
    </row>
    <row r="642" spans="1:26" x14ac:dyDescent="0.3">
      <c r="A642" s="7" t="s">
        <v>69</v>
      </c>
      <c r="B642" s="8">
        <v>43914</v>
      </c>
      <c r="C642" s="7">
        <v>1653</v>
      </c>
      <c r="F642" s="7">
        <v>412</v>
      </c>
      <c r="G642" s="7">
        <v>69</v>
      </c>
      <c r="H642" s="7">
        <v>27</v>
      </c>
      <c r="I642" s="8">
        <v>25</v>
      </c>
      <c r="U642" s="5"/>
    </row>
    <row r="643" spans="1:26" x14ac:dyDescent="0.3">
      <c r="A643" s="7" t="s">
        <v>70</v>
      </c>
      <c r="B643" s="8">
        <v>43914</v>
      </c>
      <c r="C643" s="7">
        <v>14597</v>
      </c>
      <c r="F643" s="7">
        <v>11153</v>
      </c>
      <c r="G643" s="7">
        <v>1150</v>
      </c>
      <c r="H643" s="7">
        <v>1825</v>
      </c>
      <c r="I643" s="8">
        <v>3031</v>
      </c>
      <c r="U643" s="5"/>
    </row>
    <row r="644" spans="1:26" x14ac:dyDescent="0.3">
      <c r="A644" s="7" t="s">
        <v>128</v>
      </c>
      <c r="B644" s="8">
        <v>43914</v>
      </c>
      <c r="C644" s="7">
        <v>38</v>
      </c>
      <c r="F644" s="7">
        <v>14</v>
      </c>
      <c r="G644" s="7">
        <v>2</v>
      </c>
      <c r="H644" s="7">
        <v>0</v>
      </c>
      <c r="I644" s="8">
        <v>0</v>
      </c>
      <c r="U644" s="5"/>
    </row>
    <row r="645" spans="1:26" x14ac:dyDescent="0.3">
      <c r="A645" s="7" t="s">
        <v>71</v>
      </c>
      <c r="B645" s="8">
        <v>43914</v>
      </c>
      <c r="C645" s="7">
        <v>477</v>
      </c>
      <c r="F645" s="7">
        <v>127</v>
      </c>
      <c r="G645" s="7">
        <v>33</v>
      </c>
      <c r="H645" s="7">
        <v>5</v>
      </c>
      <c r="I645" s="8">
        <v>4</v>
      </c>
      <c r="U645" s="5"/>
    </row>
    <row r="646" spans="1:26" x14ac:dyDescent="0.3">
      <c r="A646" s="7" t="s">
        <v>72</v>
      </c>
      <c r="B646" s="8">
        <v>43914</v>
      </c>
      <c r="C646" s="7">
        <v>1197</v>
      </c>
      <c r="F646" s="7">
        <v>506</v>
      </c>
      <c r="G646" s="7">
        <v>51</v>
      </c>
      <c r="H646" s="7">
        <v>33</v>
      </c>
      <c r="I646" s="8">
        <v>23</v>
      </c>
      <c r="U646" s="5"/>
    </row>
    <row r="647" spans="1:26" x14ac:dyDescent="0.3">
      <c r="A647" s="7" t="s">
        <v>73</v>
      </c>
      <c r="B647" s="8">
        <v>43914</v>
      </c>
      <c r="C647" s="7">
        <v>3271</v>
      </c>
      <c r="F647" s="7">
        <v>1577</v>
      </c>
      <c r="G647" s="7">
        <v>119</v>
      </c>
      <c r="H647" s="7">
        <v>155</v>
      </c>
      <c r="I647" s="8">
        <v>466</v>
      </c>
      <c r="U647" s="5"/>
    </row>
    <row r="648" spans="1:26" x14ac:dyDescent="0.3">
      <c r="A648" s="7" t="s">
        <v>74</v>
      </c>
      <c r="B648" s="8">
        <v>43914</v>
      </c>
      <c r="C648" s="7">
        <v>928</v>
      </c>
      <c r="F648" s="7">
        <v>254</v>
      </c>
      <c r="G648" s="7">
        <v>33</v>
      </c>
      <c r="H648" s="7">
        <v>37</v>
      </c>
      <c r="I648" s="8">
        <v>43</v>
      </c>
      <c r="U648" s="5"/>
    </row>
    <row r="649" spans="1:26" x14ac:dyDescent="0.3">
      <c r="A649" s="7" t="s">
        <v>57</v>
      </c>
      <c r="B649" s="8">
        <v>43915</v>
      </c>
      <c r="C649" s="7">
        <v>3406</v>
      </c>
      <c r="F649" s="7">
        <v>1626</v>
      </c>
      <c r="G649" s="7">
        <v>134</v>
      </c>
      <c r="H649" s="7">
        <v>134</v>
      </c>
      <c r="I649" s="8">
        <v>77</v>
      </c>
      <c r="U649" s="5"/>
      <c r="Z649" s="7">
        <f>SUM(C649:C667)</f>
        <v>56188</v>
      </c>
    </row>
    <row r="650" spans="1:26" x14ac:dyDescent="0.3">
      <c r="A650" s="7" t="s">
        <v>58</v>
      </c>
      <c r="B650" s="8">
        <v>43915</v>
      </c>
      <c r="C650" s="7">
        <v>1116</v>
      </c>
      <c r="F650" s="7">
        <v>562</v>
      </c>
      <c r="G650" s="7">
        <v>93</v>
      </c>
      <c r="H650" s="7">
        <v>48</v>
      </c>
      <c r="I650" s="8">
        <v>4</v>
      </c>
      <c r="U650" s="5"/>
    </row>
    <row r="651" spans="1:26" x14ac:dyDescent="0.3">
      <c r="A651" s="7" t="s">
        <v>59</v>
      </c>
      <c r="B651" s="8">
        <v>43915</v>
      </c>
      <c r="C651" s="7">
        <v>841</v>
      </c>
      <c r="F651" s="7">
        <v>300</v>
      </c>
      <c r="G651" s="7">
        <v>34</v>
      </c>
      <c r="H651" s="7">
        <v>27</v>
      </c>
      <c r="I651" s="8">
        <v>40</v>
      </c>
      <c r="U651" s="5"/>
    </row>
    <row r="652" spans="1:26" x14ac:dyDescent="0.3">
      <c r="A652" s="7" t="s">
        <v>60</v>
      </c>
      <c r="B652" s="8">
        <v>43915</v>
      </c>
      <c r="C652" s="7">
        <v>660</v>
      </c>
      <c r="F652" s="7">
        <v>205</v>
      </c>
      <c r="G652" s="7">
        <v>43</v>
      </c>
      <c r="H652" s="7">
        <v>17</v>
      </c>
      <c r="I652" s="8">
        <v>39</v>
      </c>
      <c r="U652" s="5"/>
    </row>
    <row r="653" spans="1:26" x14ac:dyDescent="0.3">
      <c r="A653" s="7" t="s">
        <v>61</v>
      </c>
      <c r="B653" s="8">
        <v>43915</v>
      </c>
      <c r="C653" s="7">
        <v>784</v>
      </c>
      <c r="F653" s="7">
        <v>279</v>
      </c>
      <c r="G653" s="7">
        <v>45</v>
      </c>
      <c r="H653" s="7">
        <v>24</v>
      </c>
      <c r="I653" s="8">
        <v>18</v>
      </c>
      <c r="U653" s="5"/>
    </row>
    <row r="654" spans="1:26" x14ac:dyDescent="0.3">
      <c r="A654" s="7" t="s">
        <v>62</v>
      </c>
      <c r="B654" s="8">
        <v>43915</v>
      </c>
      <c r="C654" s="7">
        <v>671</v>
      </c>
      <c r="F654" s="7">
        <v>300</v>
      </c>
      <c r="G654" s="7">
        <v>26</v>
      </c>
      <c r="H654" s="7">
        <v>17</v>
      </c>
      <c r="I654" s="8">
        <v>14</v>
      </c>
      <c r="U654" s="5"/>
    </row>
    <row r="655" spans="1:26" x14ac:dyDescent="0.3">
      <c r="A655" s="7" t="s">
        <v>63</v>
      </c>
      <c r="B655" s="8">
        <v>43915</v>
      </c>
      <c r="C655" s="7">
        <v>3383</v>
      </c>
      <c r="F655" s="7">
        <v>2162</v>
      </c>
      <c r="G655" s="7">
        <v>243</v>
      </c>
      <c r="H655" s="7">
        <v>316</v>
      </c>
      <c r="I655" s="8">
        <v>95</v>
      </c>
      <c r="U655" s="5"/>
    </row>
    <row r="656" spans="1:26" x14ac:dyDescent="0.3">
      <c r="A656" s="7" t="s">
        <v>64</v>
      </c>
      <c r="B656" s="8">
        <v>43915</v>
      </c>
      <c r="C656" s="7">
        <v>3488</v>
      </c>
      <c r="F656" s="7">
        <v>1823</v>
      </c>
      <c r="G656" s="7">
        <v>202</v>
      </c>
      <c r="H656" s="7">
        <v>206</v>
      </c>
      <c r="I656" s="8">
        <v>308</v>
      </c>
      <c r="U656" s="5"/>
    </row>
    <row r="657" spans="1:21" x14ac:dyDescent="0.3">
      <c r="A657" s="7" t="s">
        <v>65</v>
      </c>
      <c r="B657" s="8">
        <v>43915</v>
      </c>
      <c r="C657" s="7">
        <v>11592</v>
      </c>
      <c r="F657" s="7">
        <v>5371</v>
      </c>
      <c r="G657" s="7">
        <v>764</v>
      </c>
      <c r="H657" s="7">
        <v>501</v>
      </c>
      <c r="I657" s="8">
        <v>1008</v>
      </c>
      <c r="U657" s="5"/>
    </row>
    <row r="658" spans="1:21" x14ac:dyDescent="0.3">
      <c r="A658" s="7" t="s">
        <v>66</v>
      </c>
      <c r="B658" s="8">
        <v>43915</v>
      </c>
      <c r="C658" s="7">
        <v>10</v>
      </c>
      <c r="F658" s="7">
        <v>2</v>
      </c>
      <c r="G658" s="7">
        <v>2</v>
      </c>
      <c r="H658" s="7">
        <v>0</v>
      </c>
      <c r="I658" s="8">
        <v>0</v>
      </c>
      <c r="U658" s="5"/>
    </row>
    <row r="659" spans="1:21" x14ac:dyDescent="0.3">
      <c r="A659" s="7" t="s">
        <v>67</v>
      </c>
      <c r="B659" s="8">
        <v>43915</v>
      </c>
      <c r="C659" s="7">
        <v>3200</v>
      </c>
      <c r="F659" s="7">
        <v>2097</v>
      </c>
      <c r="G659" s="7">
        <v>289</v>
      </c>
      <c r="H659" s="7">
        <v>167</v>
      </c>
      <c r="I659" s="8">
        <v>57</v>
      </c>
      <c r="U659" s="5"/>
    </row>
    <row r="660" spans="1:21" x14ac:dyDescent="0.3">
      <c r="A660" s="7" t="s">
        <v>68</v>
      </c>
      <c r="B660" s="8">
        <v>43915</v>
      </c>
      <c r="C660" s="7">
        <v>969</v>
      </c>
      <c r="F660" s="7">
        <v>241</v>
      </c>
      <c r="G660" s="7">
        <v>34</v>
      </c>
      <c r="H660" s="7">
        <v>58</v>
      </c>
      <c r="I660" s="8">
        <v>24</v>
      </c>
      <c r="U660" s="5"/>
    </row>
    <row r="661" spans="1:21" x14ac:dyDescent="0.3">
      <c r="A661" s="7" t="s">
        <v>69</v>
      </c>
      <c r="B661" s="8">
        <v>43915</v>
      </c>
      <c r="C661" s="7">
        <v>1915</v>
      </c>
      <c r="F661" s="7">
        <v>503</v>
      </c>
      <c r="G661" s="7">
        <v>86</v>
      </c>
      <c r="H661" s="7">
        <v>32</v>
      </c>
      <c r="I661" s="8">
        <v>47</v>
      </c>
      <c r="U661" s="5"/>
    </row>
    <row r="662" spans="1:21" x14ac:dyDescent="0.3">
      <c r="A662" s="7" t="s">
        <v>70</v>
      </c>
      <c r="B662" s="8">
        <v>43915</v>
      </c>
      <c r="C662" s="7">
        <v>17166</v>
      </c>
      <c r="F662" s="7">
        <v>12440</v>
      </c>
      <c r="G662" s="7">
        <v>1221</v>
      </c>
      <c r="H662" s="7">
        <v>2090</v>
      </c>
      <c r="I662" s="8">
        <v>3882</v>
      </c>
      <c r="U662" s="5"/>
    </row>
    <row r="663" spans="1:21" x14ac:dyDescent="0.3">
      <c r="A663" s="7" t="s">
        <v>128</v>
      </c>
      <c r="B663" s="8">
        <v>43915</v>
      </c>
      <c r="C663" s="7">
        <v>39</v>
      </c>
      <c r="F663" s="7">
        <v>16</v>
      </c>
      <c r="G663" s="7">
        <v>2</v>
      </c>
      <c r="H663" s="7">
        <v>1</v>
      </c>
      <c r="I663" s="8">
        <v>0</v>
      </c>
      <c r="U663" s="5"/>
    </row>
    <row r="664" spans="1:21" x14ac:dyDescent="0.3">
      <c r="A664" s="7" t="s">
        <v>71</v>
      </c>
      <c r="B664" s="8">
        <v>43915</v>
      </c>
      <c r="C664" s="7">
        <v>596</v>
      </c>
      <c r="F664" s="7">
        <v>172</v>
      </c>
      <c r="G664" s="7">
        <v>36</v>
      </c>
      <c r="H664" s="7">
        <v>8</v>
      </c>
      <c r="I664" s="8">
        <v>9</v>
      </c>
      <c r="U664" s="5"/>
    </row>
    <row r="665" spans="1:21" x14ac:dyDescent="0.3">
      <c r="A665" s="7" t="s">
        <v>72</v>
      </c>
      <c r="B665" s="8">
        <v>43915</v>
      </c>
      <c r="C665" s="7">
        <v>1411</v>
      </c>
      <c r="F665" s="7">
        <v>649</v>
      </c>
      <c r="G665" s="7">
        <v>54</v>
      </c>
      <c r="H665" s="7">
        <v>49</v>
      </c>
      <c r="I665" s="8">
        <v>35</v>
      </c>
      <c r="U665" s="5"/>
    </row>
    <row r="666" spans="1:21" x14ac:dyDescent="0.3">
      <c r="A666" s="7" t="s">
        <v>73</v>
      </c>
      <c r="B666" s="8">
        <v>43915</v>
      </c>
      <c r="C666" s="7">
        <v>3946</v>
      </c>
      <c r="F666" s="7">
        <v>1907</v>
      </c>
      <c r="G666" s="7">
        <v>137</v>
      </c>
      <c r="H666" s="7">
        <v>180</v>
      </c>
      <c r="I666" s="8">
        <v>621</v>
      </c>
      <c r="U666" s="5"/>
    </row>
    <row r="667" spans="1:21" x14ac:dyDescent="0.3">
      <c r="A667" s="7" t="s">
        <v>74</v>
      </c>
      <c r="B667" s="8">
        <v>43915</v>
      </c>
      <c r="C667" s="7">
        <v>995</v>
      </c>
      <c r="F667" s="7">
        <v>316</v>
      </c>
      <c r="G667" s="7">
        <v>36</v>
      </c>
      <c r="H667" s="7">
        <v>43</v>
      </c>
      <c r="I667" s="8">
        <v>48</v>
      </c>
      <c r="U667" s="5"/>
    </row>
    <row r="668" spans="1:21" x14ac:dyDescent="0.3">
      <c r="A668" s="7" t="s">
        <v>57</v>
      </c>
      <c r="B668" s="8">
        <v>43916</v>
      </c>
      <c r="C668" s="7">
        <v>3793</v>
      </c>
      <c r="F668" s="7">
        <v>1843</v>
      </c>
      <c r="G668" s="7">
        <v>148</v>
      </c>
      <c r="H668" s="7">
        <v>144</v>
      </c>
      <c r="I668" s="8">
        <v>92</v>
      </c>
      <c r="U668" s="5"/>
    </row>
    <row r="669" spans="1:21" x14ac:dyDescent="0.3">
      <c r="A669" s="7" t="s">
        <v>58</v>
      </c>
      <c r="B669" s="8">
        <v>43916</v>
      </c>
      <c r="C669" s="7">
        <v>1338</v>
      </c>
      <c r="F669" s="7">
        <v>693</v>
      </c>
      <c r="G669" s="7">
        <v>114</v>
      </c>
      <c r="H669" s="7">
        <v>58</v>
      </c>
      <c r="I669" s="8">
        <v>8</v>
      </c>
      <c r="U669" s="5"/>
    </row>
    <row r="670" spans="1:21" x14ac:dyDescent="0.3">
      <c r="A670" s="7" t="s">
        <v>59</v>
      </c>
      <c r="B670" s="8">
        <v>43916</v>
      </c>
      <c r="C670" s="7">
        <v>900</v>
      </c>
      <c r="F670" s="7">
        <v>339</v>
      </c>
      <c r="G670" s="7">
        <v>47</v>
      </c>
      <c r="H670" s="7">
        <v>29</v>
      </c>
      <c r="I670" s="8">
        <v>52</v>
      </c>
      <c r="U670" s="5"/>
    </row>
    <row r="671" spans="1:21" x14ac:dyDescent="0.3">
      <c r="A671" s="7" t="s">
        <v>60</v>
      </c>
      <c r="B671" s="8">
        <v>43916</v>
      </c>
      <c r="C671" s="7">
        <v>755</v>
      </c>
      <c r="F671" s="7">
        <v>237</v>
      </c>
      <c r="G671" s="7">
        <v>46</v>
      </c>
      <c r="H671" s="7">
        <v>22</v>
      </c>
      <c r="I671" s="8">
        <v>67</v>
      </c>
      <c r="U671" s="5"/>
    </row>
    <row r="672" spans="1:21" x14ac:dyDescent="0.3">
      <c r="A672" s="7" t="s">
        <v>61</v>
      </c>
      <c r="B672" s="8">
        <v>43916</v>
      </c>
      <c r="C672" s="7">
        <v>878</v>
      </c>
      <c r="F672" s="7">
        <v>328</v>
      </c>
      <c r="G672" s="7">
        <v>61</v>
      </c>
      <c r="H672" s="7">
        <v>27</v>
      </c>
      <c r="I672" s="8">
        <v>20</v>
      </c>
      <c r="U672" s="5"/>
    </row>
    <row r="673" spans="1:21" x14ac:dyDescent="0.3">
      <c r="A673" s="7" t="s">
        <v>62</v>
      </c>
      <c r="B673" s="8">
        <v>43916</v>
      </c>
      <c r="C673" s="7">
        <v>810</v>
      </c>
      <c r="F673" s="7">
        <v>355</v>
      </c>
      <c r="G673" s="7">
        <v>29</v>
      </c>
      <c r="H673" s="7">
        <v>21</v>
      </c>
      <c r="I673" s="8">
        <v>19</v>
      </c>
      <c r="U673" s="5"/>
    </row>
    <row r="674" spans="1:21" x14ac:dyDescent="0.3">
      <c r="A674" s="7" t="s">
        <v>63</v>
      </c>
      <c r="B674" s="8">
        <v>43916</v>
      </c>
      <c r="C674" s="7">
        <v>3934</v>
      </c>
      <c r="F674" s="7">
        <v>2707</v>
      </c>
      <c r="G674" s="7">
        <v>273</v>
      </c>
      <c r="H674" s="7">
        <v>367</v>
      </c>
      <c r="I674" s="8">
        <v>153</v>
      </c>
      <c r="U674" s="5"/>
    </row>
    <row r="675" spans="1:21" x14ac:dyDescent="0.3">
      <c r="A675" s="7" t="s">
        <v>64</v>
      </c>
      <c r="B675" s="8">
        <v>43916</v>
      </c>
      <c r="C675" s="7">
        <v>4132</v>
      </c>
      <c r="F675" s="7">
        <v>2214</v>
      </c>
      <c r="G675" s="7">
        <v>228</v>
      </c>
      <c r="H675" s="7">
        <v>252</v>
      </c>
      <c r="I675" s="8">
        <v>423</v>
      </c>
      <c r="U675" s="5"/>
    </row>
    <row r="676" spans="1:21" x14ac:dyDescent="0.3">
      <c r="A676" s="7" t="s">
        <v>65</v>
      </c>
      <c r="B676" s="8">
        <v>43916</v>
      </c>
      <c r="C676" s="7">
        <v>12940</v>
      </c>
      <c r="F676" s="7">
        <v>6714</v>
      </c>
      <c r="G676" s="7">
        <v>972</v>
      </c>
      <c r="H676" s="7">
        <v>685</v>
      </c>
      <c r="I676" s="8">
        <v>1482</v>
      </c>
      <c r="U676" s="5"/>
    </row>
    <row r="677" spans="1:21" x14ac:dyDescent="0.3">
      <c r="A677" s="7" t="s">
        <v>66</v>
      </c>
      <c r="B677" s="8">
        <v>43916</v>
      </c>
      <c r="C677" s="7">
        <v>17</v>
      </c>
      <c r="F677" s="7">
        <v>2</v>
      </c>
      <c r="G677" s="7">
        <v>2</v>
      </c>
      <c r="H677" s="7">
        <v>0</v>
      </c>
      <c r="I677" s="8">
        <v>0</v>
      </c>
      <c r="U677" s="5"/>
    </row>
    <row r="678" spans="1:21" x14ac:dyDescent="0.3">
      <c r="A678" s="7" t="s">
        <v>67</v>
      </c>
      <c r="B678" s="8">
        <v>43916</v>
      </c>
      <c r="C678" s="7">
        <v>3532</v>
      </c>
      <c r="F678" s="7">
        <v>2357</v>
      </c>
      <c r="G678" s="7">
        <v>325</v>
      </c>
      <c r="H678" s="7">
        <v>198</v>
      </c>
      <c r="I678" s="8">
        <v>73</v>
      </c>
      <c r="U678" s="5"/>
    </row>
    <row r="679" spans="1:21" x14ac:dyDescent="0.3">
      <c r="A679" s="7" t="s">
        <v>68</v>
      </c>
      <c r="B679" s="8">
        <v>43916</v>
      </c>
      <c r="C679" s="7">
        <v>1231</v>
      </c>
      <c r="F679" s="7">
        <v>277</v>
      </c>
      <c r="G679" s="7">
        <v>41</v>
      </c>
      <c r="H679" s="7">
        <v>69</v>
      </c>
      <c r="I679" s="8">
        <v>33</v>
      </c>
      <c r="U679" s="5"/>
    </row>
    <row r="680" spans="1:21" x14ac:dyDescent="0.3">
      <c r="A680" s="7" t="s">
        <v>69</v>
      </c>
      <c r="B680" s="8">
        <v>43916</v>
      </c>
      <c r="C680" s="7">
        <v>2322</v>
      </c>
      <c r="F680" s="7">
        <v>557</v>
      </c>
      <c r="G680" s="7">
        <v>98</v>
      </c>
      <c r="H680" s="7">
        <v>43</v>
      </c>
      <c r="I680" s="8">
        <v>67</v>
      </c>
      <c r="U680" s="5"/>
    </row>
    <row r="681" spans="1:21" x14ac:dyDescent="0.3">
      <c r="A681" s="7" t="s">
        <v>70</v>
      </c>
      <c r="B681" s="8">
        <v>43916</v>
      </c>
      <c r="C681" s="7">
        <v>19243</v>
      </c>
      <c r="F681" s="7">
        <v>13580</v>
      </c>
      <c r="G681" s="7">
        <v>1312</v>
      </c>
      <c r="H681" s="7">
        <v>2412</v>
      </c>
      <c r="I681" s="8">
        <v>5044</v>
      </c>
      <c r="U681" s="5"/>
    </row>
    <row r="682" spans="1:21" x14ac:dyDescent="0.3">
      <c r="A682" s="7" t="s">
        <v>128</v>
      </c>
      <c r="B682" s="8">
        <v>43916</v>
      </c>
      <c r="C682" s="7">
        <v>42</v>
      </c>
      <c r="F682" s="7">
        <v>18</v>
      </c>
      <c r="G682" s="7">
        <v>2</v>
      </c>
      <c r="H682" s="7">
        <v>1</v>
      </c>
      <c r="I682" s="8">
        <v>0</v>
      </c>
      <c r="U682" s="5"/>
    </row>
    <row r="683" spans="1:21" x14ac:dyDescent="0.3">
      <c r="A683" s="7" t="s">
        <v>71</v>
      </c>
      <c r="B683" s="8">
        <v>43916</v>
      </c>
      <c r="C683" s="7">
        <v>714</v>
      </c>
      <c r="F683" s="7">
        <v>209</v>
      </c>
      <c r="G683" s="7">
        <v>53</v>
      </c>
      <c r="H683" s="7">
        <v>15</v>
      </c>
      <c r="I683" s="8">
        <v>12</v>
      </c>
      <c r="U683" s="5"/>
    </row>
    <row r="684" spans="1:21" x14ac:dyDescent="0.3">
      <c r="A684" s="7" t="s">
        <v>72</v>
      </c>
      <c r="B684" s="8">
        <v>43916</v>
      </c>
      <c r="C684" s="7">
        <v>1641</v>
      </c>
      <c r="F684" s="7">
        <v>732</v>
      </c>
      <c r="G684" s="7">
        <v>75</v>
      </c>
      <c r="H684" s="7">
        <v>58</v>
      </c>
      <c r="I684" s="8">
        <v>70</v>
      </c>
      <c r="U684" s="5"/>
    </row>
    <row r="685" spans="1:21" x14ac:dyDescent="0.3">
      <c r="A685" s="7" t="s">
        <v>73</v>
      </c>
      <c r="B685" s="8">
        <v>43916</v>
      </c>
      <c r="C685" s="7">
        <v>4601</v>
      </c>
      <c r="F685" s="7">
        <v>2270</v>
      </c>
      <c r="G685" s="7">
        <v>154</v>
      </c>
      <c r="H685" s="7">
        <v>207</v>
      </c>
      <c r="I685" s="8">
        <v>814</v>
      </c>
      <c r="U685" s="5"/>
    </row>
    <row r="686" spans="1:21" x14ac:dyDescent="0.3">
      <c r="A686" s="7" t="s">
        <v>74</v>
      </c>
      <c r="B686" s="8">
        <v>43916</v>
      </c>
      <c r="C686" s="7">
        <v>1236</v>
      </c>
      <c r="F686" s="7">
        <v>388</v>
      </c>
      <c r="G686" s="7">
        <v>43</v>
      </c>
      <c r="H686" s="7">
        <v>55</v>
      </c>
      <c r="I686" s="8">
        <v>62</v>
      </c>
      <c r="U686" s="5"/>
    </row>
    <row r="687" spans="1:21" x14ac:dyDescent="0.3">
      <c r="A687" s="7" t="s">
        <v>57</v>
      </c>
      <c r="B687" s="8">
        <v>43917</v>
      </c>
      <c r="C687" s="7">
        <v>4277</v>
      </c>
      <c r="F687" s="7">
        <v>2106</v>
      </c>
      <c r="G687" s="7">
        <v>172</v>
      </c>
      <c r="H687" s="7">
        <v>175</v>
      </c>
      <c r="I687" s="8">
        <v>139</v>
      </c>
      <c r="U687" s="5"/>
    </row>
    <row r="688" spans="1:21" x14ac:dyDescent="0.3">
      <c r="A688" s="7" t="s">
        <v>58</v>
      </c>
      <c r="B688" s="8">
        <v>43917</v>
      </c>
      <c r="C688" s="7">
        <v>1592</v>
      </c>
      <c r="F688" s="7">
        <v>835</v>
      </c>
      <c r="G688" s="7">
        <v>124</v>
      </c>
      <c r="H688" s="7">
        <v>93</v>
      </c>
      <c r="I688" s="8">
        <v>8</v>
      </c>
      <c r="U688" s="5"/>
    </row>
    <row r="689" spans="1:21" x14ac:dyDescent="0.3">
      <c r="A689" s="7" t="s">
        <v>59</v>
      </c>
      <c r="B689" s="8">
        <v>43917</v>
      </c>
      <c r="C689" s="7">
        <v>1004</v>
      </c>
      <c r="F689" s="7">
        <v>408</v>
      </c>
      <c r="G689" s="7">
        <v>50</v>
      </c>
      <c r="H689" s="7">
        <v>33</v>
      </c>
      <c r="I689" s="8">
        <v>65</v>
      </c>
      <c r="U689" s="5"/>
    </row>
    <row r="690" spans="1:21" x14ac:dyDescent="0.3">
      <c r="A690" s="7" t="s">
        <v>60</v>
      </c>
      <c r="B690" s="8">
        <v>43917</v>
      </c>
      <c r="C690" s="7">
        <v>862</v>
      </c>
      <c r="F690" s="7">
        <v>283</v>
      </c>
      <c r="G690" s="7">
        <v>59</v>
      </c>
      <c r="H690" s="7">
        <v>26</v>
      </c>
      <c r="I690" s="8">
        <v>80</v>
      </c>
      <c r="U690" s="5"/>
    </row>
    <row r="691" spans="1:21" x14ac:dyDescent="0.3">
      <c r="A691" s="7" t="s">
        <v>61</v>
      </c>
      <c r="B691" s="8">
        <v>43917</v>
      </c>
      <c r="C691" s="7">
        <v>1025</v>
      </c>
      <c r="F691" s="7">
        <v>377</v>
      </c>
      <c r="G691" s="7">
        <v>68</v>
      </c>
      <c r="H691" s="7">
        <v>36</v>
      </c>
      <c r="I691" s="8">
        <v>25</v>
      </c>
      <c r="U691" s="5"/>
    </row>
    <row r="692" spans="1:21" x14ac:dyDescent="0.3">
      <c r="A692" s="7" t="s">
        <v>62</v>
      </c>
      <c r="B692" s="8">
        <v>43917</v>
      </c>
      <c r="C692" s="7">
        <v>937</v>
      </c>
      <c r="F692" s="7">
        <v>406</v>
      </c>
      <c r="G692" s="7">
        <v>37</v>
      </c>
      <c r="H692" s="7">
        <v>22</v>
      </c>
      <c r="I692" s="8">
        <v>21</v>
      </c>
      <c r="U692" s="5"/>
    </row>
    <row r="693" spans="1:21" x14ac:dyDescent="0.3">
      <c r="A693" s="7" t="s">
        <v>63</v>
      </c>
      <c r="B693" s="8">
        <v>43917</v>
      </c>
      <c r="C693" s="7">
        <v>4512</v>
      </c>
      <c r="F693" s="7">
        <v>2977</v>
      </c>
      <c r="G693" s="7">
        <v>289</v>
      </c>
      <c r="H693" s="7">
        <v>448</v>
      </c>
      <c r="I693" s="8">
        <v>197</v>
      </c>
      <c r="U693" s="5"/>
    </row>
    <row r="694" spans="1:21" x14ac:dyDescent="0.3">
      <c r="A694" s="7" t="s">
        <v>64</v>
      </c>
      <c r="B694" s="8">
        <v>43917</v>
      </c>
      <c r="C694" s="7">
        <v>4791</v>
      </c>
      <c r="F694" s="7">
        <v>2648</v>
      </c>
      <c r="G694" s="7">
        <v>249</v>
      </c>
      <c r="H694" s="7">
        <v>321</v>
      </c>
      <c r="I694" s="8">
        <v>585</v>
      </c>
      <c r="U694" s="5"/>
    </row>
    <row r="695" spans="1:21" x14ac:dyDescent="0.3">
      <c r="A695" s="7" t="s">
        <v>65</v>
      </c>
      <c r="B695" s="8">
        <v>43917</v>
      </c>
      <c r="C695" s="7">
        <v>14263</v>
      </c>
      <c r="F695" s="7">
        <v>7954</v>
      </c>
      <c r="G695" s="7">
        <v>1036</v>
      </c>
      <c r="H695" s="7">
        <v>827</v>
      </c>
      <c r="I695" s="8">
        <v>1717</v>
      </c>
      <c r="U695" s="5"/>
    </row>
    <row r="696" spans="1:21" x14ac:dyDescent="0.3">
      <c r="A696" s="7" t="s">
        <v>66</v>
      </c>
      <c r="B696" s="8">
        <v>43917</v>
      </c>
      <c r="C696" s="7">
        <v>17</v>
      </c>
      <c r="F696" s="7">
        <v>2</v>
      </c>
      <c r="G696" s="7">
        <v>2</v>
      </c>
      <c r="H696" s="7">
        <v>1</v>
      </c>
      <c r="I696" s="8">
        <v>0</v>
      </c>
      <c r="U696" s="5"/>
    </row>
    <row r="697" spans="1:21" x14ac:dyDescent="0.3">
      <c r="A697" s="7" t="s">
        <v>67</v>
      </c>
      <c r="B697" s="8">
        <v>43917</v>
      </c>
      <c r="C697" s="7">
        <v>4034</v>
      </c>
      <c r="F697" s="7">
        <v>2606</v>
      </c>
      <c r="G697" s="7">
        <v>348</v>
      </c>
      <c r="H697" s="7">
        <v>234</v>
      </c>
      <c r="I697" s="8">
        <v>92</v>
      </c>
      <c r="U697" s="5"/>
    </row>
    <row r="698" spans="1:21" x14ac:dyDescent="0.3">
      <c r="A698" s="7" t="s">
        <v>68</v>
      </c>
      <c r="B698" s="8">
        <v>43917</v>
      </c>
      <c r="C698" s="7">
        <v>1394</v>
      </c>
      <c r="F698" s="7">
        <v>312</v>
      </c>
      <c r="G698" s="7">
        <v>40</v>
      </c>
      <c r="H698" s="7">
        <v>88</v>
      </c>
      <c r="I698" s="8">
        <v>49</v>
      </c>
      <c r="U698" s="5"/>
    </row>
    <row r="699" spans="1:21" x14ac:dyDescent="0.3">
      <c r="A699" s="7" t="s">
        <v>69</v>
      </c>
      <c r="B699" s="8">
        <v>43917</v>
      </c>
      <c r="C699" s="7">
        <v>2772</v>
      </c>
      <c r="F699" s="7">
        <v>906</v>
      </c>
      <c r="G699" s="7">
        <v>112</v>
      </c>
      <c r="H699" s="7">
        <v>47</v>
      </c>
      <c r="I699" s="8">
        <v>95</v>
      </c>
      <c r="U699" s="5"/>
    </row>
    <row r="700" spans="1:21" x14ac:dyDescent="0.3">
      <c r="A700" s="7" t="s">
        <v>70</v>
      </c>
      <c r="B700" s="8">
        <v>43917</v>
      </c>
      <c r="C700" s="7">
        <v>21520</v>
      </c>
      <c r="F700" s="7">
        <v>14211</v>
      </c>
      <c r="G700" s="7">
        <v>1404</v>
      </c>
      <c r="H700" s="7">
        <v>2757</v>
      </c>
      <c r="I700" s="8">
        <v>6326</v>
      </c>
      <c r="U700" s="5"/>
    </row>
    <row r="701" spans="1:21" x14ac:dyDescent="0.3">
      <c r="A701" s="7" t="s">
        <v>128</v>
      </c>
      <c r="B701" s="8">
        <v>43917</v>
      </c>
      <c r="C701" s="7">
        <v>45</v>
      </c>
      <c r="F701" s="7">
        <v>22</v>
      </c>
      <c r="G701" s="7">
        <v>2</v>
      </c>
      <c r="H701" s="7">
        <v>1</v>
      </c>
      <c r="I701" s="8">
        <v>0</v>
      </c>
      <c r="U701" s="5"/>
    </row>
    <row r="702" spans="1:21" x14ac:dyDescent="0.3">
      <c r="A702" s="7" t="s">
        <v>71</v>
      </c>
      <c r="B702" s="8">
        <v>43917</v>
      </c>
      <c r="C702" s="7">
        <v>802</v>
      </c>
      <c r="F702" s="7">
        <v>231</v>
      </c>
      <c r="G702" s="7">
        <v>58</v>
      </c>
      <c r="H702" s="7">
        <v>17</v>
      </c>
      <c r="I702" s="8">
        <v>12</v>
      </c>
      <c r="U702" s="5"/>
    </row>
    <row r="703" spans="1:21" x14ac:dyDescent="0.3">
      <c r="A703" s="7" t="s">
        <v>72</v>
      </c>
      <c r="B703" s="8">
        <v>43917</v>
      </c>
      <c r="C703" s="7">
        <v>1829</v>
      </c>
      <c r="F703" s="7">
        <v>827</v>
      </c>
      <c r="G703" s="7">
        <v>84</v>
      </c>
      <c r="H703" s="7">
        <v>70</v>
      </c>
      <c r="I703" s="8">
        <v>98</v>
      </c>
      <c r="U703" s="5"/>
    </row>
    <row r="704" spans="1:21" x14ac:dyDescent="0.3">
      <c r="A704" s="7" t="s">
        <v>73</v>
      </c>
      <c r="B704" s="8">
        <v>43917</v>
      </c>
      <c r="C704" s="7">
        <v>5136</v>
      </c>
      <c r="F704" s="7">
        <v>2612</v>
      </c>
      <c r="G704" s="7">
        <v>176</v>
      </c>
      <c r="H704" s="7">
        <v>241</v>
      </c>
      <c r="I704" s="8">
        <v>1023</v>
      </c>
      <c r="U704" s="5"/>
    </row>
    <row r="705" spans="1:21" x14ac:dyDescent="0.3">
      <c r="A705" s="7" t="s">
        <v>74</v>
      </c>
      <c r="B705" s="8">
        <v>43917</v>
      </c>
      <c r="C705" s="7">
        <v>1436</v>
      </c>
      <c r="F705" s="7">
        <v>458</v>
      </c>
      <c r="G705" s="7">
        <v>43</v>
      </c>
      <c r="H705" s="7">
        <v>65</v>
      </c>
      <c r="I705" s="8">
        <v>364</v>
      </c>
      <c r="U705" s="5"/>
    </row>
    <row r="706" spans="1:21" x14ac:dyDescent="0.3">
      <c r="A706" s="7" t="s">
        <v>57</v>
      </c>
      <c r="B706" s="8">
        <v>43918</v>
      </c>
      <c r="C706" s="7">
        <v>4682</v>
      </c>
      <c r="F706" s="7">
        <v>2294</v>
      </c>
      <c r="G706" s="7">
        <v>201</v>
      </c>
      <c r="H706" s="7">
        <v>207</v>
      </c>
      <c r="I706" s="8">
        <v>148</v>
      </c>
      <c r="U706" s="5"/>
    </row>
    <row r="707" spans="1:21" x14ac:dyDescent="0.3">
      <c r="A707" s="7" t="s">
        <v>58</v>
      </c>
      <c r="B707" s="8">
        <v>43918</v>
      </c>
      <c r="C707" s="7">
        <v>1858</v>
      </c>
      <c r="F707" s="7">
        <v>835</v>
      </c>
      <c r="G707" s="7">
        <v>124</v>
      </c>
      <c r="H707" s="7">
        <v>104</v>
      </c>
      <c r="I707" s="8">
        <v>8</v>
      </c>
      <c r="U707" s="5"/>
    </row>
    <row r="708" spans="1:21" x14ac:dyDescent="0.3">
      <c r="A708" s="7" t="s">
        <v>59</v>
      </c>
      <c r="B708" s="8">
        <v>43918</v>
      </c>
      <c r="C708" s="7">
        <v>1088</v>
      </c>
      <c r="F708" s="7">
        <v>466</v>
      </c>
      <c r="G708" s="7">
        <v>57</v>
      </c>
      <c r="H708" s="7">
        <v>41</v>
      </c>
      <c r="I708" s="8">
        <v>76</v>
      </c>
      <c r="U708" s="5"/>
    </row>
    <row r="709" spans="1:21" x14ac:dyDescent="0.3">
      <c r="A709" s="7" t="s">
        <v>60</v>
      </c>
      <c r="B709" s="8">
        <v>43918</v>
      </c>
      <c r="C709" s="7">
        <v>958</v>
      </c>
      <c r="F709" s="7">
        <v>345</v>
      </c>
      <c r="G709" s="7">
        <v>71</v>
      </c>
      <c r="H709" s="7">
        <v>29</v>
      </c>
      <c r="I709" s="8">
        <v>82</v>
      </c>
      <c r="U709" s="5"/>
    </row>
    <row r="710" spans="1:21" x14ac:dyDescent="0.3">
      <c r="A710" s="7" t="s">
        <v>61</v>
      </c>
      <c r="B710" s="8">
        <v>43918</v>
      </c>
      <c r="C710" s="7">
        <v>1125</v>
      </c>
      <c r="F710" s="7">
        <v>425</v>
      </c>
      <c r="G710" s="7">
        <v>78</v>
      </c>
      <c r="H710" s="7">
        <v>39</v>
      </c>
      <c r="I710" s="8">
        <v>30</v>
      </c>
      <c r="U710" s="5"/>
    </row>
    <row r="711" spans="1:21" x14ac:dyDescent="0.3">
      <c r="A711" s="7" t="s">
        <v>62</v>
      </c>
      <c r="B711" s="8">
        <v>43918</v>
      </c>
      <c r="C711" s="7">
        <v>1023</v>
      </c>
      <c r="F711" s="7">
        <v>449</v>
      </c>
      <c r="G711" s="7">
        <v>40</v>
      </c>
      <c r="H711" s="7">
        <v>26</v>
      </c>
      <c r="I711" s="8">
        <v>24</v>
      </c>
      <c r="U711" s="5"/>
    </row>
    <row r="712" spans="1:21" x14ac:dyDescent="0.3">
      <c r="A712" s="7" t="s">
        <v>63</v>
      </c>
      <c r="B712" s="8">
        <v>43918</v>
      </c>
      <c r="C712" s="7">
        <v>5246</v>
      </c>
      <c r="F712" s="7">
        <v>3018</v>
      </c>
      <c r="G712" s="7">
        <v>299</v>
      </c>
      <c r="H712" s="7">
        <v>539</v>
      </c>
      <c r="I712" s="8">
        <v>236</v>
      </c>
      <c r="U712" s="5"/>
    </row>
    <row r="713" spans="1:21" x14ac:dyDescent="0.3">
      <c r="A713" s="7" t="s">
        <v>64</v>
      </c>
      <c r="B713" s="8">
        <v>43918</v>
      </c>
      <c r="C713" s="7">
        <v>5414</v>
      </c>
      <c r="F713" s="7">
        <v>3160</v>
      </c>
      <c r="G713" s="7">
        <v>278</v>
      </c>
      <c r="H713" s="7">
        <v>380</v>
      </c>
      <c r="I713" s="8">
        <v>752</v>
      </c>
      <c r="U713" s="5"/>
    </row>
    <row r="714" spans="1:21" x14ac:dyDescent="0.3">
      <c r="A714" s="7" t="s">
        <v>65</v>
      </c>
      <c r="B714" s="8">
        <v>43918</v>
      </c>
      <c r="C714" s="7">
        <v>15025</v>
      </c>
      <c r="F714" s="7">
        <v>8447</v>
      </c>
      <c r="G714" s="7">
        <v>1080</v>
      </c>
      <c r="H714" s="7">
        <v>904</v>
      </c>
      <c r="I714" s="8">
        <v>1966</v>
      </c>
      <c r="U714" s="5"/>
    </row>
    <row r="715" spans="1:21" x14ac:dyDescent="0.3">
      <c r="A715" s="7" t="s">
        <v>66</v>
      </c>
      <c r="B715" s="8">
        <v>43918</v>
      </c>
      <c r="C715" s="7">
        <v>21</v>
      </c>
      <c r="F715" s="7">
        <v>2</v>
      </c>
      <c r="G715" s="7">
        <v>2</v>
      </c>
      <c r="H715" s="7">
        <v>1</v>
      </c>
      <c r="I715" s="8">
        <v>0</v>
      </c>
      <c r="U715" s="5"/>
    </row>
    <row r="716" spans="1:21" x14ac:dyDescent="0.3">
      <c r="A716" s="7" t="s">
        <v>67</v>
      </c>
      <c r="B716" s="8">
        <v>43918</v>
      </c>
      <c r="C716" s="7">
        <v>4784</v>
      </c>
      <c r="F716" s="7">
        <v>2773</v>
      </c>
      <c r="G716" s="7">
        <v>375</v>
      </c>
      <c r="H716" s="7">
        <v>267</v>
      </c>
      <c r="I716" s="8">
        <v>161</v>
      </c>
      <c r="U716" s="5"/>
    </row>
    <row r="717" spans="1:21" x14ac:dyDescent="0.3">
      <c r="A717" s="7" t="s">
        <v>68</v>
      </c>
      <c r="B717" s="8">
        <v>43918</v>
      </c>
      <c r="C717" s="7">
        <v>1456</v>
      </c>
      <c r="F717" s="7">
        <v>313</v>
      </c>
      <c r="G717" s="7">
        <v>41</v>
      </c>
      <c r="H717" s="7">
        <v>100</v>
      </c>
      <c r="I717" s="8">
        <v>51</v>
      </c>
      <c r="U717" s="5"/>
    </row>
    <row r="718" spans="1:21" x14ac:dyDescent="0.3">
      <c r="A718" s="7" t="s">
        <v>69</v>
      </c>
      <c r="B718" s="8">
        <v>43918</v>
      </c>
      <c r="C718" s="7">
        <v>3139</v>
      </c>
      <c r="F718" s="7">
        <v>1043</v>
      </c>
      <c r="G718" s="7">
        <v>123</v>
      </c>
      <c r="H718" s="7">
        <v>60</v>
      </c>
      <c r="I718" s="8">
        <v>153</v>
      </c>
      <c r="U718" s="5"/>
    </row>
    <row r="719" spans="1:21" x14ac:dyDescent="0.3">
      <c r="A719" s="7" t="s">
        <v>70</v>
      </c>
      <c r="B719" s="8">
        <v>43918</v>
      </c>
      <c r="C719" s="7">
        <v>22677</v>
      </c>
      <c r="F719" s="7">
        <v>14454</v>
      </c>
      <c r="G719" s="7">
        <v>1429</v>
      </c>
      <c r="H719" s="7">
        <v>3082</v>
      </c>
      <c r="I719" s="8">
        <v>7491</v>
      </c>
      <c r="U719" s="5"/>
    </row>
    <row r="720" spans="1:21" x14ac:dyDescent="0.3">
      <c r="A720" s="7" t="s">
        <v>128</v>
      </c>
      <c r="B720" s="8">
        <v>43918</v>
      </c>
      <c r="C720" s="7">
        <v>48</v>
      </c>
      <c r="F720" s="7">
        <v>24</v>
      </c>
      <c r="G720" s="7">
        <v>2</v>
      </c>
      <c r="H720" s="7">
        <v>1</v>
      </c>
      <c r="I720" s="8">
        <v>0</v>
      </c>
      <c r="U720" s="5"/>
    </row>
    <row r="721" spans="1:21" x14ac:dyDescent="0.3">
      <c r="A721" s="7" t="s">
        <v>71</v>
      </c>
      <c r="B721" s="8">
        <v>43918</v>
      </c>
      <c r="C721" s="7">
        <v>872</v>
      </c>
      <c r="F721" s="7">
        <v>260</v>
      </c>
      <c r="G721" s="7">
        <v>58</v>
      </c>
      <c r="H721" s="7">
        <v>20</v>
      </c>
      <c r="I721" s="8">
        <v>16</v>
      </c>
      <c r="U721" s="5"/>
    </row>
    <row r="722" spans="1:21" x14ac:dyDescent="0.3">
      <c r="A722" s="7" t="s">
        <v>72</v>
      </c>
      <c r="B722" s="8">
        <v>43918</v>
      </c>
      <c r="C722" s="7">
        <v>2011</v>
      </c>
      <c r="F722" s="7">
        <v>896</v>
      </c>
      <c r="G722" s="7">
        <v>90</v>
      </c>
      <c r="H722" s="7">
        <v>84</v>
      </c>
      <c r="I722" s="8">
        <v>125</v>
      </c>
      <c r="U722" s="5"/>
    </row>
    <row r="723" spans="1:21" x14ac:dyDescent="0.3">
      <c r="A723" s="7" t="s">
        <v>73</v>
      </c>
      <c r="B723" s="8">
        <v>43918</v>
      </c>
      <c r="C723" s="7">
        <v>5740</v>
      </c>
      <c r="F723" s="7">
        <v>3106</v>
      </c>
      <c r="G723" s="7">
        <v>271</v>
      </c>
      <c r="H723" s="7">
        <v>265</v>
      </c>
      <c r="I723" s="8">
        <v>1503</v>
      </c>
      <c r="U723" s="5"/>
    </row>
    <row r="724" spans="1:21" x14ac:dyDescent="0.3">
      <c r="A724" s="7" t="s">
        <v>74</v>
      </c>
      <c r="B724" s="8">
        <v>43918</v>
      </c>
      <c r="C724" s="7">
        <v>1629</v>
      </c>
      <c r="F724" s="7">
        <v>497</v>
      </c>
      <c r="G724" s="7">
        <v>43</v>
      </c>
      <c r="H724" s="7">
        <v>68</v>
      </c>
      <c r="I724" s="8">
        <v>397</v>
      </c>
      <c r="U724" s="5"/>
    </row>
    <row r="725" spans="1:21" x14ac:dyDescent="0.3">
      <c r="A725" s="7" t="s">
        <v>57</v>
      </c>
      <c r="B725" s="8">
        <v>43919</v>
      </c>
      <c r="C725" s="7">
        <v>5405</v>
      </c>
      <c r="F725" s="7">
        <v>2671</v>
      </c>
      <c r="G725" s="7">
        <v>216</v>
      </c>
      <c r="H725" s="7">
        <v>236</v>
      </c>
      <c r="I725" s="8">
        <v>155</v>
      </c>
      <c r="J725" s="7">
        <v>155</v>
      </c>
      <c r="U725" s="5"/>
    </row>
    <row r="726" spans="1:21" x14ac:dyDescent="0.3">
      <c r="A726" s="7" t="s">
        <v>58</v>
      </c>
      <c r="B726" s="8">
        <v>43919</v>
      </c>
      <c r="C726" s="7">
        <v>2078</v>
      </c>
      <c r="F726" s="7">
        <v>1094</v>
      </c>
      <c r="G726" s="7">
        <v>156</v>
      </c>
      <c r="H726" s="7">
        <v>106</v>
      </c>
      <c r="I726" s="8">
        <v>174</v>
      </c>
      <c r="J726" s="7">
        <v>174</v>
      </c>
      <c r="U726" s="5"/>
    </row>
    <row r="727" spans="1:21" x14ac:dyDescent="0.3">
      <c r="A727" s="7" t="s">
        <v>59</v>
      </c>
      <c r="B727" s="8">
        <v>43919</v>
      </c>
      <c r="C727" s="7">
        <v>1158</v>
      </c>
      <c r="F727" s="7">
        <v>479</v>
      </c>
      <c r="G727" s="7">
        <v>60</v>
      </c>
      <c r="H727" s="7">
        <v>49</v>
      </c>
      <c r="I727" s="8">
        <v>78</v>
      </c>
      <c r="J727" s="7">
        <v>78</v>
      </c>
      <c r="U727" s="5"/>
    </row>
    <row r="728" spans="1:21" x14ac:dyDescent="0.3">
      <c r="A728" s="7" t="s">
        <v>60</v>
      </c>
      <c r="B728" s="8">
        <v>43919</v>
      </c>
      <c r="C728" s="7">
        <v>1000</v>
      </c>
      <c r="F728" s="7">
        <v>353</v>
      </c>
      <c r="G728" s="7">
        <v>80</v>
      </c>
      <c r="H728" s="7">
        <v>37</v>
      </c>
      <c r="I728" s="8">
        <v>100</v>
      </c>
      <c r="J728" s="7">
        <v>100</v>
      </c>
      <c r="U728" s="5"/>
    </row>
    <row r="729" spans="1:21" x14ac:dyDescent="0.3">
      <c r="A729" s="7" t="s">
        <v>61</v>
      </c>
      <c r="B729" s="8">
        <v>43919</v>
      </c>
      <c r="C729" s="7">
        <v>1204</v>
      </c>
      <c r="F729" s="7">
        <v>444</v>
      </c>
      <c r="G729" s="7">
        <v>84</v>
      </c>
      <c r="H729" s="7">
        <v>40</v>
      </c>
      <c r="I729" s="8">
        <v>32</v>
      </c>
      <c r="J729" s="7">
        <v>32</v>
      </c>
      <c r="U729" s="5"/>
    </row>
    <row r="730" spans="1:21" x14ac:dyDescent="0.3">
      <c r="A730" s="7" t="s">
        <v>62</v>
      </c>
      <c r="B730" s="8">
        <v>43919</v>
      </c>
      <c r="C730" s="7">
        <v>1100</v>
      </c>
      <c r="F730" s="7">
        <v>481</v>
      </c>
      <c r="G730" s="7">
        <v>46</v>
      </c>
      <c r="H730" s="7">
        <v>27</v>
      </c>
      <c r="I730" s="8">
        <v>24</v>
      </c>
      <c r="J730" s="7">
        <v>24</v>
      </c>
      <c r="U730" s="5"/>
    </row>
    <row r="731" spans="1:21" x14ac:dyDescent="0.3">
      <c r="A731" s="7" t="s">
        <v>63</v>
      </c>
      <c r="B731" s="8">
        <v>43919</v>
      </c>
      <c r="C731" s="7">
        <v>5858</v>
      </c>
      <c r="F731" s="7">
        <v>3134</v>
      </c>
      <c r="G731" s="7">
        <v>302</v>
      </c>
      <c r="H731" s="7">
        <v>622</v>
      </c>
      <c r="I731" s="8">
        <v>252</v>
      </c>
      <c r="J731" s="7">
        <v>252</v>
      </c>
      <c r="U731" s="5"/>
    </row>
    <row r="732" spans="1:21" x14ac:dyDescent="0.3">
      <c r="A732" s="7" t="s">
        <v>64</v>
      </c>
      <c r="B732" s="8">
        <v>43919</v>
      </c>
      <c r="C732" s="7">
        <v>5801</v>
      </c>
      <c r="F732" s="7">
        <v>3411</v>
      </c>
      <c r="G732" s="7">
        <v>307</v>
      </c>
      <c r="H732" s="7">
        <v>442</v>
      </c>
      <c r="I732" s="8">
        <v>871</v>
      </c>
      <c r="J732" s="7">
        <v>871</v>
      </c>
      <c r="U732" s="5"/>
    </row>
    <row r="733" spans="1:21" x14ac:dyDescent="0.3">
      <c r="A733" s="7" t="s">
        <v>65</v>
      </c>
      <c r="B733" s="8">
        <v>43919</v>
      </c>
      <c r="C733" s="7">
        <v>16104</v>
      </c>
      <c r="F733" s="7">
        <v>9126</v>
      </c>
      <c r="G733" s="7">
        <v>1150</v>
      </c>
      <c r="H733" s="7">
        <v>983</v>
      </c>
      <c r="I733" s="8">
        <v>2168</v>
      </c>
      <c r="J733" s="7">
        <v>4125</v>
      </c>
      <c r="U733" s="5"/>
    </row>
    <row r="734" spans="1:21" x14ac:dyDescent="0.3">
      <c r="A734" s="7" t="s">
        <v>66</v>
      </c>
      <c r="B734" s="8">
        <v>43919</v>
      </c>
      <c r="C734" s="7">
        <v>25</v>
      </c>
      <c r="F734" s="7">
        <v>2</v>
      </c>
      <c r="G734" s="7">
        <v>2</v>
      </c>
      <c r="H734" s="7">
        <v>1</v>
      </c>
      <c r="I734" s="8">
        <v>0</v>
      </c>
      <c r="J734" s="7">
        <v>0</v>
      </c>
      <c r="U734" s="5"/>
    </row>
    <row r="735" spans="1:21" x14ac:dyDescent="0.3">
      <c r="A735" s="7" t="s">
        <v>67</v>
      </c>
      <c r="B735" s="8">
        <v>43919</v>
      </c>
      <c r="C735" s="7">
        <v>5110</v>
      </c>
      <c r="F735" s="7">
        <v>2914</v>
      </c>
      <c r="G735" s="7">
        <v>393</v>
      </c>
      <c r="H735" s="7">
        <v>310</v>
      </c>
      <c r="I735" s="8">
        <v>185</v>
      </c>
      <c r="J735" s="7">
        <v>185</v>
      </c>
      <c r="U735" s="5"/>
    </row>
    <row r="736" spans="1:21" x14ac:dyDescent="0.3">
      <c r="A736" s="7" t="s">
        <v>68</v>
      </c>
      <c r="B736" s="8">
        <v>43919</v>
      </c>
      <c r="C736" s="7">
        <v>1560</v>
      </c>
      <c r="F736" s="7">
        <v>353</v>
      </c>
      <c r="G736" s="7">
        <v>43</v>
      </c>
      <c r="H736" s="7">
        <v>106</v>
      </c>
      <c r="I736" s="8">
        <v>60</v>
      </c>
      <c r="J736" s="7">
        <v>60</v>
      </c>
      <c r="U736" s="5"/>
    </row>
    <row r="737" spans="1:21" x14ac:dyDescent="0.3">
      <c r="A737" s="7" t="s">
        <v>69</v>
      </c>
      <c r="B737" s="8">
        <v>43919</v>
      </c>
      <c r="C737" s="7">
        <v>3723</v>
      </c>
      <c r="F737" s="7">
        <v>1147</v>
      </c>
      <c r="G737" s="7">
        <v>134</v>
      </c>
      <c r="H737" s="7">
        <v>66</v>
      </c>
      <c r="I737" s="8">
        <v>168</v>
      </c>
      <c r="J737" s="7">
        <v>168</v>
      </c>
      <c r="U737" s="5"/>
    </row>
    <row r="738" spans="1:21" x14ac:dyDescent="0.3">
      <c r="A738" s="7" t="s">
        <v>70</v>
      </c>
      <c r="B738" s="8">
        <v>43919</v>
      </c>
      <c r="C738" s="7">
        <v>24090</v>
      </c>
      <c r="F738" s="7">
        <v>14917</v>
      </c>
      <c r="G738" s="7">
        <v>1460</v>
      </c>
      <c r="H738" s="7">
        <v>3392</v>
      </c>
      <c r="I738" s="8">
        <v>8301</v>
      </c>
      <c r="J738" s="7">
        <v>8301</v>
      </c>
      <c r="U738" s="5"/>
    </row>
    <row r="739" spans="1:21" x14ac:dyDescent="0.3">
      <c r="A739" s="7" t="s">
        <v>128</v>
      </c>
      <c r="B739" s="8">
        <v>43919</v>
      </c>
      <c r="C739" s="7">
        <v>51</v>
      </c>
      <c r="F739" s="7">
        <v>27</v>
      </c>
      <c r="G739" s="7">
        <v>3</v>
      </c>
      <c r="H739" s="7">
        <v>1</v>
      </c>
      <c r="I739" s="8">
        <v>0</v>
      </c>
      <c r="J739" s="7">
        <v>0</v>
      </c>
      <c r="U739" s="5"/>
    </row>
    <row r="740" spans="1:21" x14ac:dyDescent="0.3">
      <c r="A740" s="7" t="s">
        <v>71</v>
      </c>
      <c r="B740" s="8">
        <v>43919</v>
      </c>
      <c r="C740" s="7">
        <v>939</v>
      </c>
      <c r="F740" s="7">
        <v>265</v>
      </c>
      <c r="G740" s="7">
        <v>58</v>
      </c>
      <c r="H740" s="7">
        <v>25</v>
      </c>
      <c r="I740" s="8">
        <v>17</v>
      </c>
      <c r="J740" s="7">
        <v>17</v>
      </c>
      <c r="U740" s="5"/>
    </row>
    <row r="741" spans="1:21" x14ac:dyDescent="0.3">
      <c r="A741" s="7" t="s">
        <v>72</v>
      </c>
      <c r="B741" s="8">
        <v>43919</v>
      </c>
      <c r="C741" s="7">
        <v>2146</v>
      </c>
      <c r="F741" s="7">
        <v>955</v>
      </c>
      <c r="G741" s="7">
        <v>96</v>
      </c>
      <c r="H741" s="7">
        <v>102</v>
      </c>
      <c r="I741" s="8">
        <v>161</v>
      </c>
      <c r="J741" s="7">
        <v>161</v>
      </c>
      <c r="U741" s="5"/>
    </row>
    <row r="742" spans="1:21" x14ac:dyDescent="0.3">
      <c r="A742" s="7" t="s">
        <v>73</v>
      </c>
      <c r="B742" s="8">
        <v>43919</v>
      </c>
      <c r="C742" s="7">
        <v>6057</v>
      </c>
      <c r="F742" s="7">
        <v>3427</v>
      </c>
      <c r="G742" s="7">
        <v>293</v>
      </c>
      <c r="H742" s="7">
        <v>297</v>
      </c>
      <c r="I742" s="8">
        <v>1646</v>
      </c>
      <c r="J742" s="7">
        <v>1646</v>
      </c>
      <c r="U742" s="5"/>
    </row>
    <row r="743" spans="1:21" x14ac:dyDescent="0.3">
      <c r="A743" s="7" t="s">
        <v>74</v>
      </c>
      <c r="B743" s="8">
        <v>43919</v>
      </c>
      <c r="C743" s="7">
        <v>1733</v>
      </c>
      <c r="F743" s="7">
        <v>517</v>
      </c>
      <c r="G743" s="7">
        <v>43</v>
      </c>
      <c r="H743" s="7">
        <v>71</v>
      </c>
      <c r="I743" s="8">
        <v>431</v>
      </c>
      <c r="J743" s="7">
        <v>431</v>
      </c>
      <c r="U743" s="5"/>
    </row>
    <row r="744" spans="1:21" x14ac:dyDescent="0.3">
      <c r="A744" s="7" t="s">
        <v>57</v>
      </c>
      <c r="B744" s="8">
        <v>43920</v>
      </c>
      <c r="C744" s="7">
        <v>5818</v>
      </c>
      <c r="F744" s="7">
        <v>2867</v>
      </c>
      <c r="G744" s="7">
        <v>235</v>
      </c>
      <c r="H744" s="7">
        <v>248</v>
      </c>
      <c r="I744" s="8">
        <v>160</v>
      </c>
      <c r="J744" s="7">
        <v>160</v>
      </c>
      <c r="U744" s="5"/>
    </row>
    <row r="745" spans="1:21" x14ac:dyDescent="0.3">
      <c r="A745" s="7" t="s">
        <v>58</v>
      </c>
      <c r="B745" s="8">
        <v>43920</v>
      </c>
      <c r="C745" s="7">
        <v>2272</v>
      </c>
      <c r="F745" s="7">
        <v>1176</v>
      </c>
      <c r="G745" s="7">
        <v>165</v>
      </c>
      <c r="H745" s="7">
        <v>138</v>
      </c>
      <c r="I745" s="8">
        <v>204</v>
      </c>
      <c r="J745" s="7">
        <v>204</v>
      </c>
      <c r="U745" s="5"/>
    </row>
    <row r="746" spans="1:21" x14ac:dyDescent="0.3">
      <c r="A746" s="7" t="s">
        <v>59</v>
      </c>
      <c r="B746" s="8">
        <v>43920</v>
      </c>
      <c r="C746" s="7">
        <v>1236</v>
      </c>
      <c r="F746" s="7">
        <v>529</v>
      </c>
      <c r="G746" s="7">
        <v>65</v>
      </c>
      <c r="H746" s="7">
        <v>55</v>
      </c>
      <c r="I746" s="8">
        <v>90</v>
      </c>
      <c r="J746" s="7">
        <v>90</v>
      </c>
      <c r="U746" s="5"/>
    </row>
    <row r="747" spans="1:21" x14ac:dyDescent="0.3">
      <c r="A747" s="7" t="s">
        <v>60</v>
      </c>
      <c r="B747" s="8">
        <v>43920</v>
      </c>
      <c r="C747" s="7">
        <v>1069</v>
      </c>
      <c r="F747" s="7">
        <v>399</v>
      </c>
      <c r="G747" s="7">
        <v>85</v>
      </c>
      <c r="H747" s="7">
        <v>42</v>
      </c>
      <c r="I747" s="8">
        <v>111</v>
      </c>
      <c r="J747" s="7">
        <v>111</v>
      </c>
      <c r="U747" s="5"/>
    </row>
    <row r="748" spans="1:21" x14ac:dyDescent="0.3">
      <c r="A748" s="7" t="s">
        <v>61</v>
      </c>
      <c r="B748" s="8">
        <v>43920</v>
      </c>
      <c r="C748" s="7">
        <v>1262</v>
      </c>
      <c r="F748" s="7">
        <v>483</v>
      </c>
      <c r="G748" s="7">
        <v>94</v>
      </c>
      <c r="H748" s="7">
        <v>55</v>
      </c>
      <c r="I748" s="8">
        <v>57</v>
      </c>
      <c r="J748" s="7">
        <v>57</v>
      </c>
      <c r="U748" s="5"/>
    </row>
    <row r="749" spans="1:21" x14ac:dyDescent="0.3">
      <c r="A749" s="7" t="s">
        <v>62</v>
      </c>
      <c r="B749" s="8">
        <v>43920</v>
      </c>
      <c r="C749" s="7">
        <v>1171</v>
      </c>
      <c r="F749" s="7">
        <v>522</v>
      </c>
      <c r="G749" s="7">
        <v>50</v>
      </c>
      <c r="H749" s="7">
        <v>37</v>
      </c>
      <c r="I749" s="8">
        <v>35</v>
      </c>
      <c r="J749" s="7">
        <v>35</v>
      </c>
      <c r="U749" s="5"/>
    </row>
    <row r="750" spans="1:21" x14ac:dyDescent="0.3">
      <c r="A750" s="7" t="s">
        <v>63</v>
      </c>
      <c r="B750" s="8">
        <v>43920</v>
      </c>
      <c r="C750" s="7">
        <v>6424</v>
      </c>
      <c r="F750" s="7">
        <v>3225</v>
      </c>
      <c r="G750" s="7">
        <v>344</v>
      </c>
      <c r="H750" s="7">
        <v>708</v>
      </c>
      <c r="I750" s="8">
        <v>296</v>
      </c>
      <c r="J750" s="7">
        <v>296</v>
      </c>
      <c r="U750" s="5"/>
    </row>
    <row r="751" spans="1:21" x14ac:dyDescent="0.3">
      <c r="A751" s="7" t="s">
        <v>64</v>
      </c>
      <c r="B751" s="8">
        <v>43920</v>
      </c>
      <c r="C751" s="7">
        <v>6211</v>
      </c>
      <c r="F751" s="7">
        <v>3629</v>
      </c>
      <c r="G751" s="7">
        <v>325</v>
      </c>
      <c r="H751" s="7">
        <v>516</v>
      </c>
      <c r="I751" s="8">
        <v>1028</v>
      </c>
      <c r="J751" s="7">
        <v>1028</v>
      </c>
      <c r="U751" s="5"/>
    </row>
    <row r="752" spans="1:21" x14ac:dyDescent="0.3">
      <c r="A752" s="7" t="s">
        <v>65</v>
      </c>
      <c r="B752" s="8">
        <v>43920</v>
      </c>
      <c r="C752" s="7">
        <v>18520</v>
      </c>
      <c r="F752" s="7">
        <v>9925</v>
      </c>
      <c r="G752" s="7">
        <v>1218</v>
      </c>
      <c r="H752" s="7">
        <v>1216</v>
      </c>
      <c r="I752" s="8">
        <v>2633</v>
      </c>
      <c r="J752" s="7">
        <v>4966</v>
      </c>
      <c r="U752" s="5"/>
    </row>
    <row r="753" spans="1:21" x14ac:dyDescent="0.3">
      <c r="A753" s="7" t="s">
        <v>66</v>
      </c>
      <c r="B753" s="8">
        <v>43920</v>
      </c>
      <c r="C753" s="7">
        <v>34</v>
      </c>
      <c r="F753" s="7">
        <v>3</v>
      </c>
      <c r="G753" s="7">
        <v>3</v>
      </c>
      <c r="H753" s="7">
        <v>1</v>
      </c>
      <c r="I753" s="8">
        <v>0</v>
      </c>
      <c r="J753" s="7">
        <v>0</v>
      </c>
      <c r="U753" s="5"/>
    </row>
    <row r="754" spans="1:21" x14ac:dyDescent="0.3">
      <c r="A754" s="7" t="s">
        <v>67</v>
      </c>
      <c r="B754" s="8">
        <v>43920</v>
      </c>
      <c r="C754" s="7">
        <v>5508</v>
      </c>
      <c r="F754" s="7">
        <v>3111</v>
      </c>
      <c r="G754" s="7">
        <v>416</v>
      </c>
      <c r="H754" s="7">
        <v>339</v>
      </c>
      <c r="I754" s="8">
        <v>200</v>
      </c>
      <c r="J754" s="7">
        <v>200</v>
      </c>
      <c r="U754" s="5"/>
    </row>
    <row r="755" spans="1:21" x14ac:dyDescent="0.3">
      <c r="A755" s="7" t="s">
        <v>68</v>
      </c>
      <c r="B755" s="8">
        <v>43920</v>
      </c>
      <c r="C755" s="7">
        <v>1628</v>
      </c>
      <c r="F755" s="7">
        <v>371</v>
      </c>
      <c r="G755" s="7">
        <v>51</v>
      </c>
      <c r="H755" s="7">
        <v>133</v>
      </c>
      <c r="I755" s="8">
        <v>91</v>
      </c>
      <c r="J755" s="7">
        <v>91</v>
      </c>
      <c r="U755" s="5"/>
    </row>
    <row r="756" spans="1:21" x14ac:dyDescent="0.3">
      <c r="A756" s="7" t="s">
        <v>69</v>
      </c>
      <c r="B756" s="8">
        <v>43920</v>
      </c>
      <c r="C756" s="7">
        <v>4039</v>
      </c>
      <c r="F756" s="7">
        <v>1250</v>
      </c>
      <c r="G756" s="7">
        <v>149</v>
      </c>
      <c r="H756" s="7">
        <v>84</v>
      </c>
      <c r="I756" s="8">
        <v>187</v>
      </c>
      <c r="J756" s="7">
        <v>187</v>
      </c>
      <c r="U756" s="5"/>
    </row>
    <row r="757" spans="1:21" x14ac:dyDescent="0.3">
      <c r="A757" s="7" t="s">
        <v>70</v>
      </c>
      <c r="B757" s="8">
        <v>43920</v>
      </c>
      <c r="C757" s="7">
        <v>27509</v>
      </c>
      <c r="F757" s="7">
        <v>15140</v>
      </c>
      <c r="G757" s="7">
        <v>1514</v>
      </c>
      <c r="H757" s="7">
        <v>3603</v>
      </c>
      <c r="I757" s="8">
        <v>9330</v>
      </c>
      <c r="J757" s="7">
        <v>9330</v>
      </c>
      <c r="U757" s="5"/>
    </row>
    <row r="758" spans="1:21" x14ac:dyDescent="0.3">
      <c r="A758" s="7" t="s">
        <v>128</v>
      </c>
      <c r="B758" s="8">
        <v>43920</v>
      </c>
      <c r="C758" s="7">
        <v>54</v>
      </c>
      <c r="F758" s="7">
        <v>27</v>
      </c>
      <c r="G758" s="7">
        <v>3</v>
      </c>
      <c r="H758" s="7">
        <v>1</v>
      </c>
      <c r="I758" s="8">
        <v>0</v>
      </c>
      <c r="J758" s="7">
        <v>0</v>
      </c>
      <c r="U758" s="5"/>
    </row>
    <row r="759" spans="1:21" x14ac:dyDescent="0.3">
      <c r="A759" s="7" t="s">
        <v>71</v>
      </c>
      <c r="B759" s="8">
        <v>43920</v>
      </c>
      <c r="C759" s="7">
        <v>974</v>
      </c>
      <c r="F759" s="7">
        <v>283</v>
      </c>
      <c r="G759" s="7">
        <v>59</v>
      </c>
      <c r="H759" s="7">
        <v>34</v>
      </c>
      <c r="I759" s="8">
        <v>20</v>
      </c>
      <c r="J759" s="7">
        <v>20</v>
      </c>
      <c r="U759" s="5"/>
    </row>
    <row r="760" spans="1:21" x14ac:dyDescent="0.3">
      <c r="A760" s="7" t="s">
        <v>72</v>
      </c>
      <c r="B760" s="8">
        <v>43920</v>
      </c>
      <c r="C760" s="7">
        <v>2305</v>
      </c>
      <c r="F760" s="7">
        <v>1035</v>
      </c>
      <c r="G760" s="7">
        <v>99</v>
      </c>
      <c r="H760" s="7">
        <v>113</v>
      </c>
      <c r="I760" s="8">
        <v>192</v>
      </c>
      <c r="J760" s="7">
        <v>192</v>
      </c>
      <c r="U760" s="5"/>
    </row>
    <row r="761" spans="1:21" x14ac:dyDescent="0.3">
      <c r="A761" s="7" t="s">
        <v>73</v>
      </c>
      <c r="B761" s="8">
        <v>43920</v>
      </c>
      <c r="C761" s="7">
        <v>6320</v>
      </c>
      <c r="F761" s="7">
        <v>3594</v>
      </c>
      <c r="G761" s="7">
        <v>307</v>
      </c>
      <c r="H761" s="7">
        <v>325</v>
      </c>
      <c r="I761" s="8">
        <v>1796</v>
      </c>
      <c r="J761" s="7">
        <v>1796</v>
      </c>
      <c r="U761" s="5"/>
    </row>
    <row r="762" spans="1:21" x14ac:dyDescent="0.3">
      <c r="A762" s="7" t="s">
        <v>74</v>
      </c>
      <c r="B762" s="8">
        <v>43920</v>
      </c>
      <c r="C762" s="7">
        <v>1810</v>
      </c>
      <c r="F762" s="7">
        <v>575</v>
      </c>
      <c r="G762" s="7">
        <v>51</v>
      </c>
      <c r="H762" s="7">
        <v>85</v>
      </c>
      <c r="I762" s="8">
        <v>496</v>
      </c>
      <c r="J762" s="7">
        <v>496</v>
      </c>
      <c r="U762" s="5"/>
    </row>
    <row r="763" spans="1:21" x14ac:dyDescent="0.3">
      <c r="A763" s="7" t="s">
        <v>57</v>
      </c>
      <c r="B763" s="8">
        <v>43921</v>
      </c>
      <c r="C763" s="7">
        <v>6392</v>
      </c>
      <c r="F763" s="7">
        <v>3147</v>
      </c>
      <c r="G763" s="7">
        <v>260</v>
      </c>
      <c r="H763" s="7">
        <v>308</v>
      </c>
      <c r="I763" s="8">
        <v>182</v>
      </c>
      <c r="J763" s="7">
        <v>182</v>
      </c>
      <c r="U763" s="5"/>
    </row>
    <row r="764" spans="1:21" x14ac:dyDescent="0.3">
      <c r="A764" s="7" t="s">
        <v>58</v>
      </c>
      <c r="B764" s="8">
        <v>43921</v>
      </c>
      <c r="C764" s="7">
        <v>2491</v>
      </c>
      <c r="F764" s="7">
        <v>1234</v>
      </c>
      <c r="G764" s="7">
        <v>168</v>
      </c>
      <c r="H764" s="7">
        <v>169</v>
      </c>
      <c r="I764" s="8">
        <v>257</v>
      </c>
      <c r="J764" s="7">
        <v>257</v>
      </c>
      <c r="U764" s="5"/>
    </row>
    <row r="765" spans="1:21" x14ac:dyDescent="0.3">
      <c r="A765" s="7" t="s">
        <v>59</v>
      </c>
      <c r="B765" s="8">
        <v>43921</v>
      </c>
      <c r="C765" s="7">
        <v>1322</v>
      </c>
      <c r="F765" s="7">
        <v>590</v>
      </c>
      <c r="G765" s="7">
        <v>76</v>
      </c>
      <c r="H765" s="7">
        <v>63</v>
      </c>
      <c r="I765" s="8">
        <v>109</v>
      </c>
      <c r="J765" s="7">
        <v>109</v>
      </c>
      <c r="U765" s="5"/>
    </row>
    <row r="766" spans="1:21" x14ac:dyDescent="0.3">
      <c r="A766" s="7" t="s">
        <v>60</v>
      </c>
      <c r="B766" s="8">
        <v>43921</v>
      </c>
      <c r="C766" s="7">
        <v>1131</v>
      </c>
      <c r="F766" s="7">
        <v>468</v>
      </c>
      <c r="G766" s="7">
        <v>95</v>
      </c>
      <c r="H766" s="7">
        <v>46</v>
      </c>
      <c r="I766" s="8">
        <v>170</v>
      </c>
      <c r="J766" s="7">
        <v>170</v>
      </c>
      <c r="U766" s="5"/>
    </row>
    <row r="767" spans="1:21" x14ac:dyDescent="0.3">
      <c r="A767" s="7" t="s">
        <v>61</v>
      </c>
      <c r="B767" s="8">
        <v>43921</v>
      </c>
      <c r="C767" s="7">
        <v>1380</v>
      </c>
      <c r="F767" s="7">
        <v>532</v>
      </c>
      <c r="G767" s="7">
        <v>110</v>
      </c>
      <c r="H767" s="7">
        <v>62</v>
      </c>
      <c r="I767" s="8">
        <v>77</v>
      </c>
      <c r="J767" s="7">
        <v>77</v>
      </c>
      <c r="U767" s="5"/>
    </row>
    <row r="768" spans="1:21" x14ac:dyDescent="0.3">
      <c r="A768" s="7" t="s">
        <v>62</v>
      </c>
      <c r="B768" s="8">
        <v>43921</v>
      </c>
      <c r="C768" s="7">
        <v>1213</v>
      </c>
      <c r="F768" s="7">
        <v>543</v>
      </c>
      <c r="G768" s="7">
        <v>54</v>
      </c>
      <c r="H768" s="7">
        <v>54</v>
      </c>
      <c r="I768" s="8">
        <v>43</v>
      </c>
      <c r="J768" s="7">
        <v>43</v>
      </c>
      <c r="U768" s="5"/>
    </row>
    <row r="769" spans="1:21" x14ac:dyDescent="0.3">
      <c r="A769" s="7" t="s">
        <v>63</v>
      </c>
      <c r="B769" s="8">
        <v>43921</v>
      </c>
      <c r="C769" s="7">
        <v>7047</v>
      </c>
      <c r="F769" s="7">
        <v>3230</v>
      </c>
      <c r="G769" s="7">
        <v>353</v>
      </c>
      <c r="H769" s="7">
        <v>774</v>
      </c>
      <c r="I769" s="8">
        <v>397</v>
      </c>
      <c r="J769" s="7">
        <v>397</v>
      </c>
      <c r="U769" s="5"/>
    </row>
    <row r="770" spans="1:21" x14ac:dyDescent="0.3">
      <c r="A770" s="7" t="s">
        <v>64</v>
      </c>
      <c r="B770" s="8">
        <v>43921</v>
      </c>
      <c r="C770" s="7">
        <v>6847</v>
      </c>
      <c r="F770" s="7">
        <v>3951</v>
      </c>
      <c r="G770" s="7">
        <v>345</v>
      </c>
      <c r="H770" s="7">
        <v>585</v>
      </c>
      <c r="I770" s="8">
        <v>1259</v>
      </c>
      <c r="J770" s="7">
        <v>1259</v>
      </c>
      <c r="U770" s="5"/>
    </row>
    <row r="771" spans="1:21" x14ac:dyDescent="0.3">
      <c r="A771" s="7" t="s">
        <v>65</v>
      </c>
      <c r="B771" s="8">
        <v>43921</v>
      </c>
      <c r="C771" s="7">
        <v>19991</v>
      </c>
      <c r="F771" s="7">
        <v>11446</v>
      </c>
      <c r="G771" s="7">
        <v>1345</v>
      </c>
      <c r="H771" s="7">
        <v>1458</v>
      </c>
      <c r="I771" s="8">
        <v>3077</v>
      </c>
      <c r="J771" s="7">
        <v>5701</v>
      </c>
      <c r="U771" s="5"/>
    </row>
    <row r="772" spans="1:21" x14ac:dyDescent="0.3">
      <c r="A772" s="7" t="s">
        <v>66</v>
      </c>
      <c r="B772" s="8">
        <v>43921</v>
      </c>
      <c r="C772" s="7">
        <v>51</v>
      </c>
      <c r="F772" s="7">
        <v>6</v>
      </c>
      <c r="G772" s="7">
        <v>3</v>
      </c>
      <c r="H772" s="7">
        <v>1</v>
      </c>
      <c r="I772" s="8">
        <v>0</v>
      </c>
      <c r="J772" s="7">
        <v>0</v>
      </c>
      <c r="U772" s="5"/>
    </row>
    <row r="773" spans="1:21" x14ac:dyDescent="0.3">
      <c r="A773" s="7" t="s">
        <v>67</v>
      </c>
      <c r="B773" s="8">
        <v>43921</v>
      </c>
      <c r="C773" s="7">
        <v>5922</v>
      </c>
      <c r="F773" s="7">
        <v>3253</v>
      </c>
      <c r="G773" s="7">
        <v>434</v>
      </c>
      <c r="H773" s="7">
        <v>395</v>
      </c>
      <c r="I773" s="8">
        <v>240</v>
      </c>
      <c r="J773" s="7">
        <v>240</v>
      </c>
      <c r="U773" s="5"/>
    </row>
    <row r="774" spans="1:21" x14ac:dyDescent="0.3">
      <c r="A774" s="7" t="s">
        <v>68</v>
      </c>
      <c r="B774" s="8">
        <v>43921</v>
      </c>
      <c r="C774" s="7">
        <v>1679</v>
      </c>
      <c r="F774" s="7">
        <v>372</v>
      </c>
      <c r="G774" s="7">
        <v>58</v>
      </c>
      <c r="H774" s="7">
        <v>152</v>
      </c>
      <c r="I774" s="8">
        <v>113</v>
      </c>
      <c r="J774" s="7">
        <v>113</v>
      </c>
      <c r="U774" s="5"/>
    </row>
    <row r="775" spans="1:21" x14ac:dyDescent="0.3">
      <c r="A775" s="7" t="s">
        <v>69</v>
      </c>
      <c r="B775" s="8">
        <v>43921</v>
      </c>
      <c r="C775" s="7">
        <v>4432</v>
      </c>
      <c r="F775" s="7">
        <v>1338</v>
      </c>
      <c r="G775" s="7">
        <v>158</v>
      </c>
      <c r="H775" s="7">
        <v>103</v>
      </c>
      <c r="I775" s="8">
        <v>259</v>
      </c>
      <c r="J775" s="7">
        <v>259</v>
      </c>
      <c r="U775" s="5"/>
    </row>
    <row r="776" spans="1:21" x14ac:dyDescent="0.3">
      <c r="A776" s="7" t="s">
        <v>70</v>
      </c>
      <c r="B776" s="8">
        <v>43921</v>
      </c>
      <c r="C776" s="7">
        <v>29840</v>
      </c>
      <c r="F776" s="7">
        <v>15227</v>
      </c>
      <c r="G776" s="7">
        <v>1514</v>
      </c>
      <c r="H776" s="7">
        <v>3865</v>
      </c>
      <c r="I776" s="8">
        <v>10827</v>
      </c>
      <c r="J776" s="7">
        <v>10827</v>
      </c>
      <c r="U776" s="5"/>
    </row>
    <row r="777" spans="1:21" x14ac:dyDescent="0.3">
      <c r="A777" s="7" t="s">
        <v>128</v>
      </c>
      <c r="B777" s="8">
        <v>43921</v>
      </c>
      <c r="C777" s="7">
        <v>62</v>
      </c>
      <c r="F777" s="7">
        <v>32</v>
      </c>
      <c r="G777" s="7">
        <v>3</v>
      </c>
      <c r="H777" s="7">
        <v>1</v>
      </c>
      <c r="I777" s="8">
        <v>0</v>
      </c>
      <c r="J777" s="7">
        <v>0</v>
      </c>
      <c r="U777" s="5"/>
    </row>
    <row r="778" spans="1:21" x14ac:dyDescent="0.3">
      <c r="A778" s="7" t="s">
        <v>71</v>
      </c>
      <c r="B778" s="8">
        <v>43921</v>
      </c>
      <c r="C778" s="7">
        <v>1041</v>
      </c>
      <c r="F778" s="7">
        <v>304</v>
      </c>
      <c r="G778" s="7">
        <v>59</v>
      </c>
      <c r="H778" s="7">
        <v>37</v>
      </c>
      <c r="I778" s="8">
        <v>43</v>
      </c>
      <c r="J778" s="7">
        <v>43</v>
      </c>
      <c r="U778" s="5"/>
    </row>
    <row r="779" spans="1:21" x14ac:dyDescent="0.3">
      <c r="A779" s="7" t="s">
        <v>72</v>
      </c>
      <c r="B779" s="8">
        <v>43921</v>
      </c>
      <c r="C779" s="7">
        <v>2497</v>
      </c>
      <c r="F779" s="7">
        <v>1120</v>
      </c>
      <c r="G779" s="7">
        <v>104</v>
      </c>
      <c r="H779" s="7">
        <v>130</v>
      </c>
      <c r="I779" s="8">
        <v>236</v>
      </c>
      <c r="J779" s="7">
        <v>236</v>
      </c>
      <c r="U779" s="5"/>
    </row>
    <row r="780" spans="1:21" x14ac:dyDescent="0.3">
      <c r="A780" s="7" t="s">
        <v>73</v>
      </c>
      <c r="B780" s="8">
        <v>43921</v>
      </c>
      <c r="C780" s="7">
        <v>6838</v>
      </c>
      <c r="F780" s="7">
        <v>3806</v>
      </c>
      <c r="G780" s="7">
        <v>324</v>
      </c>
      <c r="H780" s="7">
        <v>369</v>
      </c>
      <c r="I780" s="8">
        <v>2165</v>
      </c>
      <c r="J780" s="7">
        <v>2165</v>
      </c>
      <c r="U780" s="5"/>
    </row>
    <row r="781" spans="1:21" x14ac:dyDescent="0.3">
      <c r="A781" s="7" t="s">
        <v>74</v>
      </c>
      <c r="B781" s="8">
        <v>43921</v>
      </c>
      <c r="C781" s="7">
        <v>1960</v>
      </c>
      <c r="F781" s="7">
        <v>619</v>
      </c>
      <c r="G781" s="7">
        <v>54</v>
      </c>
      <c r="H781" s="7">
        <v>90</v>
      </c>
      <c r="I781" s="8">
        <v>569</v>
      </c>
      <c r="J781" s="7">
        <v>569</v>
      </c>
      <c r="U781" s="5"/>
    </row>
    <row r="782" spans="1:21" x14ac:dyDescent="0.3">
      <c r="A782" s="7" t="s">
        <v>57</v>
      </c>
      <c r="B782" s="8">
        <v>43922</v>
      </c>
      <c r="C782" s="7">
        <v>6972</v>
      </c>
      <c r="F782" s="7">
        <v>3444</v>
      </c>
      <c r="G782" s="7">
        <v>280</v>
      </c>
      <c r="H782" s="7">
        <v>343</v>
      </c>
      <c r="I782" s="8">
        <v>228</v>
      </c>
      <c r="J782" s="7">
        <v>228</v>
      </c>
      <c r="U782" s="5"/>
    </row>
    <row r="783" spans="1:21" x14ac:dyDescent="0.3">
      <c r="A783" s="7" t="s">
        <v>58</v>
      </c>
      <c r="B783" s="8">
        <v>43922</v>
      </c>
      <c r="C783" s="7">
        <v>2700</v>
      </c>
      <c r="F783" s="7">
        <v>1320</v>
      </c>
      <c r="G783" s="7">
        <v>178</v>
      </c>
      <c r="H783" s="7">
        <v>200</v>
      </c>
      <c r="I783" s="8">
        <v>320</v>
      </c>
      <c r="J783" s="7">
        <v>320</v>
      </c>
      <c r="U783" s="5"/>
    </row>
    <row r="784" spans="1:21" x14ac:dyDescent="0.3">
      <c r="A784" s="7" t="s">
        <v>59</v>
      </c>
      <c r="B784" s="8">
        <v>43922</v>
      </c>
      <c r="C784" s="7">
        <v>1384</v>
      </c>
      <c r="F784" s="7">
        <v>640</v>
      </c>
      <c r="G784" s="7">
        <v>79</v>
      </c>
      <c r="H784" s="7">
        <v>69</v>
      </c>
      <c r="I784" s="8">
        <v>135</v>
      </c>
      <c r="J784" s="7">
        <v>135</v>
      </c>
      <c r="U784" s="5"/>
    </row>
    <row r="785" spans="1:21" x14ac:dyDescent="0.3">
      <c r="A785" s="7" t="s">
        <v>60</v>
      </c>
      <c r="B785" s="8">
        <v>43922</v>
      </c>
      <c r="C785" s="7">
        <v>1204</v>
      </c>
      <c r="F785" s="7">
        <v>517</v>
      </c>
      <c r="G785" s="7">
        <v>105</v>
      </c>
      <c r="H785" s="7">
        <v>58</v>
      </c>
      <c r="I785" s="8">
        <v>239</v>
      </c>
      <c r="J785" s="7">
        <v>239</v>
      </c>
      <c r="U785" s="5"/>
    </row>
    <row r="786" spans="1:21" x14ac:dyDescent="0.3">
      <c r="A786" s="7" t="s">
        <v>61</v>
      </c>
      <c r="B786" s="8">
        <v>43922</v>
      </c>
      <c r="C786" s="7">
        <v>1444</v>
      </c>
      <c r="F786" s="7">
        <v>566</v>
      </c>
      <c r="G786" s="7">
        <v>113</v>
      </c>
      <c r="H786" s="7">
        <v>68</v>
      </c>
      <c r="I786" s="8">
        <v>94</v>
      </c>
      <c r="J786" s="7">
        <v>94</v>
      </c>
      <c r="U786" s="5"/>
    </row>
    <row r="787" spans="1:21" x14ac:dyDescent="0.3">
      <c r="A787" s="7" t="s">
        <v>62</v>
      </c>
      <c r="B787" s="8">
        <v>43922</v>
      </c>
      <c r="C787" s="7">
        <v>1268</v>
      </c>
      <c r="F787" s="7">
        <v>567</v>
      </c>
      <c r="G787" s="7">
        <v>57</v>
      </c>
      <c r="H787" s="7">
        <v>60</v>
      </c>
      <c r="I787" s="8">
        <v>60</v>
      </c>
      <c r="J787" s="7">
        <v>60</v>
      </c>
      <c r="U787" s="5"/>
    </row>
    <row r="788" spans="1:21" x14ac:dyDescent="0.3">
      <c r="A788" s="7" t="s">
        <v>63</v>
      </c>
      <c r="B788" s="8">
        <v>43922</v>
      </c>
      <c r="C788" s="7">
        <v>7682</v>
      </c>
      <c r="F788" s="7">
        <v>3230</v>
      </c>
      <c r="G788" s="7">
        <v>355</v>
      </c>
      <c r="H788" s="7">
        <v>854</v>
      </c>
      <c r="I788" s="8">
        <v>494</v>
      </c>
      <c r="J788" s="7">
        <v>494</v>
      </c>
      <c r="U788" s="5"/>
    </row>
    <row r="789" spans="1:21" x14ac:dyDescent="0.3">
      <c r="A789" s="7" t="s">
        <v>64</v>
      </c>
      <c r="B789" s="8">
        <v>43922</v>
      </c>
      <c r="C789" s="7">
        <v>7355</v>
      </c>
      <c r="F789" s="7">
        <v>4207</v>
      </c>
      <c r="G789" s="7">
        <v>353</v>
      </c>
      <c r="H789" s="7">
        <v>641</v>
      </c>
      <c r="I789" s="8">
        <v>1498</v>
      </c>
      <c r="J789" s="7">
        <v>1498</v>
      </c>
      <c r="U789" s="5"/>
    </row>
    <row r="790" spans="1:21" x14ac:dyDescent="0.3">
      <c r="A790" s="7" t="s">
        <v>65</v>
      </c>
      <c r="B790" s="8">
        <v>43922</v>
      </c>
      <c r="C790" s="7">
        <v>21804</v>
      </c>
      <c r="F790" s="7">
        <v>12398</v>
      </c>
      <c r="G790" s="7">
        <v>1415</v>
      </c>
      <c r="H790" s="7">
        <v>1629</v>
      </c>
      <c r="I790" s="8">
        <v>3683</v>
      </c>
      <c r="J790" s="7">
        <v>6917</v>
      </c>
      <c r="U790" s="5"/>
    </row>
    <row r="791" spans="1:21" x14ac:dyDescent="0.3">
      <c r="A791" s="7" t="s">
        <v>66</v>
      </c>
      <c r="B791" s="8">
        <v>43922</v>
      </c>
      <c r="C791" s="7">
        <v>55</v>
      </c>
      <c r="F791" s="7">
        <v>7</v>
      </c>
      <c r="G791" s="7">
        <v>3</v>
      </c>
      <c r="H791" s="7">
        <v>1</v>
      </c>
      <c r="I791" s="8">
        <v>0</v>
      </c>
      <c r="J791" s="7">
        <v>0</v>
      </c>
      <c r="U791" s="5"/>
    </row>
    <row r="792" spans="1:21" x14ac:dyDescent="0.3">
      <c r="A792" s="7" t="s">
        <v>67</v>
      </c>
      <c r="B792" s="8">
        <v>43922</v>
      </c>
      <c r="C792" s="7">
        <v>6308</v>
      </c>
      <c r="F792" s="7">
        <v>3389</v>
      </c>
      <c r="G792" s="7">
        <v>449</v>
      </c>
      <c r="H792" s="7">
        <v>443</v>
      </c>
      <c r="I792" s="8">
        <v>432</v>
      </c>
      <c r="J792" s="7">
        <v>432</v>
      </c>
      <c r="U792" s="5"/>
    </row>
    <row r="793" spans="1:21" x14ac:dyDescent="0.3">
      <c r="A793" s="7" t="s">
        <v>68</v>
      </c>
      <c r="B793" s="8">
        <v>43922</v>
      </c>
      <c r="C793" s="7">
        <v>1837</v>
      </c>
      <c r="F793" s="7">
        <v>412</v>
      </c>
      <c r="G793" s="7">
        <v>62</v>
      </c>
      <c r="H793" s="7">
        <v>181</v>
      </c>
      <c r="I793" s="8">
        <v>139</v>
      </c>
      <c r="J793" s="7">
        <v>139</v>
      </c>
      <c r="U793" s="5"/>
    </row>
    <row r="794" spans="1:21" x14ac:dyDescent="0.3">
      <c r="A794" s="7" t="s">
        <v>69</v>
      </c>
      <c r="B794" s="8">
        <v>43922</v>
      </c>
      <c r="C794" s="7">
        <v>4842</v>
      </c>
      <c r="F794" s="7">
        <v>1447</v>
      </c>
      <c r="G794" s="7">
        <v>165</v>
      </c>
      <c r="H794" s="7">
        <v>120</v>
      </c>
      <c r="I794" s="8">
        <v>333</v>
      </c>
      <c r="J794" s="7">
        <v>333</v>
      </c>
      <c r="U794" s="5"/>
    </row>
    <row r="795" spans="1:21" x14ac:dyDescent="0.3">
      <c r="A795" s="7" t="s">
        <v>70</v>
      </c>
      <c r="B795" s="8">
        <v>43922</v>
      </c>
      <c r="C795" s="7">
        <v>32155</v>
      </c>
      <c r="F795" s="7">
        <v>15227</v>
      </c>
      <c r="G795" s="7">
        <v>1528</v>
      </c>
      <c r="H795" s="7">
        <v>4175</v>
      </c>
      <c r="I795" s="8">
        <v>12400</v>
      </c>
      <c r="J795" s="7">
        <v>12400</v>
      </c>
      <c r="U795" s="5"/>
    </row>
    <row r="796" spans="1:21" x14ac:dyDescent="0.3">
      <c r="A796" s="7" t="s">
        <v>128</v>
      </c>
      <c r="B796" s="8">
        <v>43922</v>
      </c>
      <c r="C796" s="7">
        <v>62</v>
      </c>
      <c r="F796" s="7">
        <v>32</v>
      </c>
      <c r="G796" s="7">
        <v>3</v>
      </c>
      <c r="H796" s="7">
        <v>1</v>
      </c>
      <c r="I796" s="8">
        <v>0</v>
      </c>
      <c r="J796" s="7">
        <v>0</v>
      </c>
      <c r="U796" s="5"/>
    </row>
    <row r="797" spans="1:21" x14ac:dyDescent="0.3">
      <c r="A797" s="7" t="s">
        <v>71</v>
      </c>
      <c r="B797" s="8">
        <v>43922</v>
      </c>
      <c r="C797" s="7">
        <v>1084</v>
      </c>
      <c r="F797" s="7">
        <v>389</v>
      </c>
      <c r="G797" s="7">
        <v>68</v>
      </c>
      <c r="H797" s="7">
        <v>42</v>
      </c>
      <c r="I797" s="8">
        <v>45</v>
      </c>
      <c r="J797" s="7">
        <v>45</v>
      </c>
      <c r="U797" s="5"/>
    </row>
    <row r="798" spans="1:21" x14ac:dyDescent="0.3">
      <c r="A798" s="7" t="s">
        <v>72</v>
      </c>
      <c r="B798" s="8">
        <v>43922</v>
      </c>
      <c r="C798" s="7">
        <v>2682</v>
      </c>
      <c r="F798" s="7">
        <v>1181</v>
      </c>
      <c r="G798" s="7">
        <v>108</v>
      </c>
      <c r="H798" s="7">
        <v>141</v>
      </c>
      <c r="I798" s="8">
        <v>278</v>
      </c>
      <c r="J798" s="7">
        <v>278</v>
      </c>
      <c r="U798" s="5"/>
    </row>
    <row r="799" spans="1:21" x14ac:dyDescent="0.3">
      <c r="A799" s="7" t="s">
        <v>73</v>
      </c>
      <c r="B799" s="8">
        <v>43922</v>
      </c>
      <c r="C799" s="7">
        <v>7317</v>
      </c>
      <c r="F799" s="7">
        <v>4087</v>
      </c>
      <c r="G799" s="7">
        <v>344</v>
      </c>
      <c r="H799" s="7">
        <v>412</v>
      </c>
      <c r="I799" s="8">
        <v>2490</v>
      </c>
      <c r="J799" s="7">
        <v>2490</v>
      </c>
      <c r="U799" s="5"/>
    </row>
    <row r="800" spans="1:21" x14ac:dyDescent="0.3">
      <c r="A800" s="7" t="s">
        <v>74</v>
      </c>
      <c r="B800" s="8">
        <v>43922</v>
      </c>
      <c r="C800" s="7">
        <v>2083</v>
      </c>
      <c r="F800" s="7">
        <v>660</v>
      </c>
      <c r="G800" s="7">
        <v>57</v>
      </c>
      <c r="H800" s="7">
        <v>101</v>
      </c>
      <c r="I800" s="8">
        <v>641</v>
      </c>
      <c r="J800" s="7">
        <v>641</v>
      </c>
      <c r="U800" s="5"/>
    </row>
    <row r="801" spans="1:21" x14ac:dyDescent="0.3">
      <c r="A801" s="7" t="s">
        <v>57</v>
      </c>
      <c r="B801" s="8">
        <v>43923</v>
      </c>
      <c r="C801" s="7">
        <v>7374</v>
      </c>
      <c r="F801" s="7">
        <v>3673</v>
      </c>
      <c r="G801" s="7">
        <v>338</v>
      </c>
      <c r="H801" s="7">
        <v>376</v>
      </c>
      <c r="I801" s="8">
        <v>258</v>
      </c>
      <c r="J801" s="7">
        <v>258</v>
      </c>
      <c r="U801" s="5"/>
    </row>
    <row r="802" spans="1:21" x14ac:dyDescent="0.3">
      <c r="A802" s="7" t="s">
        <v>58</v>
      </c>
      <c r="B802" s="8">
        <v>43923</v>
      </c>
      <c r="C802" s="7">
        <v>2889</v>
      </c>
      <c r="F802" s="7">
        <v>1431</v>
      </c>
      <c r="G802" s="7">
        <v>180</v>
      </c>
      <c r="H802" s="7">
        <v>224</v>
      </c>
      <c r="I802" s="8">
        <v>378</v>
      </c>
      <c r="J802" s="7">
        <v>378</v>
      </c>
      <c r="U802" s="5"/>
    </row>
    <row r="803" spans="1:21" x14ac:dyDescent="0.3">
      <c r="A803" s="7" t="s">
        <v>59</v>
      </c>
      <c r="B803" s="8">
        <v>43923</v>
      </c>
      <c r="C803" s="7">
        <v>1433</v>
      </c>
      <c r="F803" s="7">
        <v>702</v>
      </c>
      <c r="G803" s="7">
        <v>86</v>
      </c>
      <c r="H803" s="7">
        <v>70</v>
      </c>
      <c r="I803" s="8">
        <v>154</v>
      </c>
      <c r="J803" s="7">
        <v>154</v>
      </c>
      <c r="U803" s="5"/>
    </row>
    <row r="804" spans="1:21" x14ac:dyDescent="0.3">
      <c r="A804" s="7" t="s">
        <v>60</v>
      </c>
      <c r="B804" s="8">
        <v>43923</v>
      </c>
      <c r="C804" s="7">
        <v>1257</v>
      </c>
      <c r="F804" s="7">
        <v>587</v>
      </c>
      <c r="G804" s="7">
        <v>112</v>
      </c>
      <c r="H804" s="7">
        <v>69</v>
      </c>
      <c r="I804" s="8">
        <v>375</v>
      </c>
      <c r="J804" s="7">
        <v>375</v>
      </c>
      <c r="U804" s="5"/>
    </row>
    <row r="805" spans="1:21" x14ac:dyDescent="0.3">
      <c r="A805" s="7" t="s">
        <v>61</v>
      </c>
      <c r="B805" s="8">
        <v>43923</v>
      </c>
      <c r="C805" s="7">
        <v>1490</v>
      </c>
      <c r="F805" s="7">
        <v>605</v>
      </c>
      <c r="G805" s="7">
        <v>120</v>
      </c>
      <c r="H805" s="7">
        <v>73</v>
      </c>
      <c r="I805" s="8">
        <v>102</v>
      </c>
      <c r="J805" s="7">
        <v>102</v>
      </c>
      <c r="U805" s="5"/>
    </row>
    <row r="806" spans="1:21" x14ac:dyDescent="0.3">
      <c r="A806" s="7" t="s">
        <v>62</v>
      </c>
      <c r="B806" s="8">
        <v>43923</v>
      </c>
      <c r="C806" s="7">
        <v>1321</v>
      </c>
      <c r="F806" s="7">
        <v>592</v>
      </c>
      <c r="G806" s="7">
        <v>59</v>
      </c>
      <c r="H806" s="7">
        <v>64</v>
      </c>
      <c r="I806" s="8">
        <v>74</v>
      </c>
      <c r="J806" s="7">
        <v>74</v>
      </c>
      <c r="U806" s="5"/>
    </row>
    <row r="807" spans="1:21" x14ac:dyDescent="0.3">
      <c r="A807" s="7" t="s">
        <v>63</v>
      </c>
      <c r="B807" s="8">
        <v>43923</v>
      </c>
      <c r="C807" s="7">
        <v>8523</v>
      </c>
      <c r="F807" s="7">
        <v>3168</v>
      </c>
      <c r="G807" s="7">
        <v>355</v>
      </c>
      <c r="H807" s="7">
        <v>916</v>
      </c>
      <c r="I807" s="8">
        <v>579</v>
      </c>
      <c r="J807" s="7">
        <v>579</v>
      </c>
      <c r="U807" s="5"/>
    </row>
    <row r="808" spans="1:21" x14ac:dyDescent="0.3">
      <c r="A808" s="7" t="s">
        <v>64</v>
      </c>
      <c r="B808" s="8">
        <v>43923</v>
      </c>
      <c r="C808" s="7">
        <v>7875</v>
      </c>
      <c r="F808" s="7">
        <v>4472</v>
      </c>
      <c r="G808" s="7">
        <v>355</v>
      </c>
      <c r="H808" s="7">
        <v>723</v>
      </c>
      <c r="I808" s="8">
        <v>1759</v>
      </c>
      <c r="J808" s="7">
        <v>1759</v>
      </c>
      <c r="U808" s="5"/>
    </row>
    <row r="809" spans="1:21" x14ac:dyDescent="0.3">
      <c r="A809" s="7" t="s">
        <v>65</v>
      </c>
      <c r="B809" s="8">
        <v>43923</v>
      </c>
      <c r="C809" s="7">
        <v>23460</v>
      </c>
      <c r="F809" s="7">
        <v>13101</v>
      </c>
      <c r="G809" s="7">
        <v>1482</v>
      </c>
      <c r="H809" s="7">
        <v>1784</v>
      </c>
      <c r="I809" s="8">
        <v>3876</v>
      </c>
      <c r="J809" s="7">
        <v>7849</v>
      </c>
      <c r="U809" s="5"/>
    </row>
    <row r="810" spans="1:21" x14ac:dyDescent="0.3">
      <c r="A810" s="7" t="s">
        <v>66</v>
      </c>
      <c r="B810" s="8">
        <v>43923</v>
      </c>
      <c r="C810" s="7">
        <v>62</v>
      </c>
      <c r="F810" s="7">
        <v>8</v>
      </c>
      <c r="G810" s="7">
        <v>3</v>
      </c>
      <c r="H810" s="7">
        <v>1</v>
      </c>
      <c r="I810" s="8">
        <v>2</v>
      </c>
      <c r="J810" s="7">
        <v>2</v>
      </c>
      <c r="U810" s="5"/>
    </row>
    <row r="811" spans="1:21" x14ac:dyDescent="0.3">
      <c r="A811" s="7" t="s">
        <v>67</v>
      </c>
      <c r="B811" s="8">
        <v>43923</v>
      </c>
      <c r="C811" s="7">
        <v>6624</v>
      </c>
      <c r="F811" s="7">
        <v>3492</v>
      </c>
      <c r="G811" s="7">
        <v>460</v>
      </c>
      <c r="H811" s="7">
        <v>511</v>
      </c>
      <c r="I811" s="8">
        <v>592</v>
      </c>
      <c r="J811" s="7">
        <v>592</v>
      </c>
      <c r="U811" s="5"/>
    </row>
    <row r="812" spans="1:21" x14ac:dyDescent="0.3">
      <c r="A812" s="7" t="s">
        <v>68</v>
      </c>
      <c r="B812" s="8">
        <v>43923</v>
      </c>
      <c r="C812" s="7">
        <v>1893</v>
      </c>
      <c r="F812" s="7">
        <v>415</v>
      </c>
      <c r="G812" s="7">
        <v>64</v>
      </c>
      <c r="H812" s="7">
        <v>200</v>
      </c>
      <c r="I812" s="8">
        <v>164</v>
      </c>
      <c r="J812" s="7">
        <v>164</v>
      </c>
      <c r="U812" s="5"/>
    </row>
    <row r="813" spans="1:21" x14ac:dyDescent="0.3">
      <c r="A813" s="7" t="s">
        <v>69</v>
      </c>
      <c r="B813" s="8">
        <v>43923</v>
      </c>
      <c r="C813" s="7">
        <v>5219</v>
      </c>
      <c r="F813" s="7">
        <v>1630</v>
      </c>
      <c r="G813" s="7">
        <v>178</v>
      </c>
      <c r="H813" s="7">
        <v>138</v>
      </c>
      <c r="I813" s="8">
        <v>435</v>
      </c>
      <c r="J813" s="7">
        <v>435</v>
      </c>
      <c r="U813" s="5"/>
    </row>
    <row r="814" spans="1:21" x14ac:dyDescent="0.3">
      <c r="A814" s="7" t="s">
        <v>70</v>
      </c>
      <c r="B814" s="8">
        <v>43923</v>
      </c>
      <c r="C814" s="7">
        <v>34188</v>
      </c>
      <c r="F814" s="7">
        <v>15050</v>
      </c>
      <c r="G814" s="7">
        <v>1506</v>
      </c>
      <c r="H814" s="7">
        <v>4483</v>
      </c>
      <c r="I814" s="8">
        <v>13850</v>
      </c>
      <c r="J814" s="7">
        <v>13850</v>
      </c>
      <c r="U814" s="5"/>
    </row>
    <row r="815" spans="1:21" x14ac:dyDescent="0.3">
      <c r="A815" s="7" t="s">
        <v>128</v>
      </c>
      <c r="B815" s="8">
        <v>43923</v>
      </c>
      <c r="C815" s="7">
        <v>70</v>
      </c>
      <c r="F815" s="7">
        <v>34</v>
      </c>
      <c r="G815" s="7">
        <v>3</v>
      </c>
      <c r="H815" s="7">
        <v>2</v>
      </c>
      <c r="I815" s="8">
        <v>4</v>
      </c>
      <c r="J815" s="7">
        <v>4</v>
      </c>
      <c r="U815" s="5"/>
    </row>
    <row r="816" spans="1:21" x14ac:dyDescent="0.3">
      <c r="A816" s="7" t="s">
        <v>71</v>
      </c>
      <c r="B816" s="8">
        <v>43923</v>
      </c>
      <c r="C816" s="7">
        <v>1145</v>
      </c>
      <c r="F816" s="7">
        <v>405</v>
      </c>
      <c r="G816" s="7">
        <v>72</v>
      </c>
      <c r="H816" s="7">
        <v>46</v>
      </c>
      <c r="I816" s="8">
        <v>90</v>
      </c>
      <c r="J816" s="7">
        <v>90</v>
      </c>
      <c r="U816" s="5"/>
    </row>
    <row r="817" spans="1:21" x14ac:dyDescent="0.3">
      <c r="A817" s="7" t="s">
        <v>72</v>
      </c>
      <c r="B817" s="8">
        <v>43923</v>
      </c>
      <c r="C817" s="7">
        <v>2836</v>
      </c>
      <c r="F817" s="7">
        <v>1284</v>
      </c>
      <c r="G817" s="7">
        <v>119</v>
      </c>
      <c r="H817" s="7">
        <v>151</v>
      </c>
      <c r="I817" s="8">
        <v>294</v>
      </c>
      <c r="J817" s="7">
        <v>294</v>
      </c>
      <c r="U817" s="5"/>
    </row>
    <row r="818" spans="1:21" x14ac:dyDescent="0.3">
      <c r="A818" s="7" t="s">
        <v>73</v>
      </c>
      <c r="B818" s="8">
        <v>43923</v>
      </c>
      <c r="C818" s="7">
        <v>7827</v>
      </c>
      <c r="F818" s="7">
        <v>4283</v>
      </c>
      <c r="G818" s="7">
        <v>363</v>
      </c>
      <c r="H818" s="7">
        <v>444</v>
      </c>
      <c r="I818" s="8">
        <v>2809</v>
      </c>
      <c r="J818" s="7">
        <v>2809</v>
      </c>
      <c r="U818" s="5"/>
    </row>
    <row r="819" spans="1:21" x14ac:dyDescent="0.3">
      <c r="A819" s="7" t="s">
        <v>74</v>
      </c>
      <c r="B819" s="8">
        <v>43923</v>
      </c>
      <c r="C819" s="7">
        <v>2224</v>
      </c>
      <c r="F819" s="7">
        <v>738</v>
      </c>
      <c r="G819" s="7">
        <v>64</v>
      </c>
      <c r="H819" s="7">
        <v>109</v>
      </c>
      <c r="I819" s="8">
        <v>745</v>
      </c>
      <c r="J819" s="7">
        <v>745</v>
      </c>
      <c r="U819" s="5"/>
    </row>
    <row r="820" spans="1:21" x14ac:dyDescent="0.3">
      <c r="A820" s="7" t="s">
        <v>57</v>
      </c>
      <c r="B820" s="8">
        <v>43924</v>
      </c>
      <c r="C820" s="7">
        <v>7869</v>
      </c>
      <c r="F820" s="7">
        <v>3896</v>
      </c>
      <c r="G820" s="7">
        <v>364</v>
      </c>
      <c r="H820" s="7">
        <v>426</v>
      </c>
      <c r="I820" s="8">
        <v>463</v>
      </c>
      <c r="J820" s="7">
        <v>463</v>
      </c>
      <c r="U820" s="5"/>
    </row>
    <row r="821" spans="1:21" x14ac:dyDescent="0.3">
      <c r="A821" s="7" t="s">
        <v>58</v>
      </c>
      <c r="B821" s="8">
        <v>43924</v>
      </c>
      <c r="C821" s="7">
        <v>3078</v>
      </c>
      <c r="F821" s="7">
        <v>1505</v>
      </c>
      <c r="G821" s="7">
        <v>190</v>
      </c>
      <c r="H821" s="7">
        <v>251</v>
      </c>
      <c r="I821" s="8">
        <v>440</v>
      </c>
      <c r="J821" s="7">
        <v>440</v>
      </c>
      <c r="U821" s="5"/>
    </row>
    <row r="822" spans="1:21" x14ac:dyDescent="0.3">
      <c r="A822" s="7" t="s">
        <v>59</v>
      </c>
      <c r="B822" s="8">
        <v>43924</v>
      </c>
      <c r="C822" s="7">
        <v>1522</v>
      </c>
      <c r="F822" s="7">
        <v>766</v>
      </c>
      <c r="G822" s="7">
        <v>87</v>
      </c>
      <c r="H822" s="7">
        <v>76</v>
      </c>
      <c r="I822" s="8">
        <v>190</v>
      </c>
      <c r="J822" s="7">
        <v>190</v>
      </c>
      <c r="U822" s="5"/>
    </row>
    <row r="823" spans="1:21" x14ac:dyDescent="0.3">
      <c r="A823" s="7" t="s">
        <v>60</v>
      </c>
      <c r="B823" s="8">
        <v>43924</v>
      </c>
      <c r="C823" s="7">
        <v>1271</v>
      </c>
      <c r="F823" s="7">
        <v>634</v>
      </c>
      <c r="G823" s="7">
        <v>114</v>
      </c>
      <c r="H823" s="7">
        <v>71</v>
      </c>
      <c r="I823" s="8">
        <v>422</v>
      </c>
      <c r="J823" s="7">
        <v>422</v>
      </c>
      <c r="U823" s="5"/>
    </row>
    <row r="824" spans="1:21" x14ac:dyDescent="0.3">
      <c r="A824" s="7" t="s">
        <v>61</v>
      </c>
      <c r="B824" s="8">
        <v>43924</v>
      </c>
      <c r="C824" s="7">
        <v>1564</v>
      </c>
      <c r="F824" s="7">
        <v>632</v>
      </c>
      <c r="G824" s="7">
        <v>128</v>
      </c>
      <c r="H824" s="7">
        <v>78</v>
      </c>
      <c r="I824" s="8">
        <v>123</v>
      </c>
      <c r="J824" s="7">
        <v>123</v>
      </c>
      <c r="U824" s="5"/>
    </row>
    <row r="825" spans="1:21" x14ac:dyDescent="0.3">
      <c r="A825" s="7" t="s">
        <v>62</v>
      </c>
      <c r="B825" s="8">
        <v>43924</v>
      </c>
      <c r="C825" s="7">
        <v>1384</v>
      </c>
      <c r="F825" s="7">
        <v>619</v>
      </c>
      <c r="G825" s="7">
        <v>60</v>
      </c>
      <c r="H825" s="7">
        <v>68</v>
      </c>
      <c r="I825" s="8">
        <v>99</v>
      </c>
      <c r="J825" s="7">
        <v>99</v>
      </c>
      <c r="U825" s="5"/>
    </row>
    <row r="826" spans="1:21" x14ac:dyDescent="0.3">
      <c r="A826" s="7" t="s">
        <v>63</v>
      </c>
      <c r="B826" s="8">
        <v>43924</v>
      </c>
      <c r="C826" s="7">
        <v>9324</v>
      </c>
      <c r="F826" s="7">
        <v>3133</v>
      </c>
      <c r="G826" s="7">
        <v>360</v>
      </c>
      <c r="H826" s="7">
        <v>989</v>
      </c>
      <c r="I826" s="8">
        <v>657</v>
      </c>
      <c r="J826" s="7">
        <v>657</v>
      </c>
      <c r="U826" s="5"/>
    </row>
    <row r="827" spans="1:21" x14ac:dyDescent="0.3">
      <c r="A827" s="7" t="s">
        <v>64</v>
      </c>
      <c r="B827" s="8">
        <v>43924</v>
      </c>
      <c r="C827" s="7">
        <v>8332</v>
      </c>
      <c r="F827" s="7">
        <v>4685</v>
      </c>
      <c r="G827" s="7">
        <v>348</v>
      </c>
      <c r="H827" s="7">
        <v>786</v>
      </c>
      <c r="I827" s="8">
        <v>2021</v>
      </c>
      <c r="J827" s="7">
        <v>2021</v>
      </c>
      <c r="U827" s="5"/>
    </row>
    <row r="828" spans="1:21" x14ac:dyDescent="0.3">
      <c r="A828" s="7" t="s">
        <v>65</v>
      </c>
      <c r="B828" s="8">
        <v>43924</v>
      </c>
      <c r="C828" s="7">
        <v>24734</v>
      </c>
      <c r="F828" s="7">
        <v>14251</v>
      </c>
      <c r="G828" s="7">
        <v>1569</v>
      </c>
      <c r="H828" s="7">
        <v>1928</v>
      </c>
      <c r="I828" s="8">
        <v>4589</v>
      </c>
      <c r="J828" s="7">
        <v>8635</v>
      </c>
      <c r="U828" s="5"/>
    </row>
    <row r="829" spans="1:21" x14ac:dyDescent="0.3">
      <c r="A829" s="7" t="s">
        <v>66</v>
      </c>
      <c r="B829" s="8">
        <v>43924</v>
      </c>
      <c r="C829" s="7">
        <v>73</v>
      </c>
      <c r="F829" s="7">
        <v>8</v>
      </c>
      <c r="G829" s="7">
        <v>4</v>
      </c>
      <c r="H829" s="7">
        <v>1</v>
      </c>
      <c r="I829" s="8">
        <v>2</v>
      </c>
      <c r="J829" s="7">
        <v>2</v>
      </c>
      <c r="U829" s="5"/>
    </row>
    <row r="830" spans="1:21" x14ac:dyDescent="0.3">
      <c r="A830" s="7" t="s">
        <v>67</v>
      </c>
      <c r="B830" s="8">
        <v>43924</v>
      </c>
      <c r="C830" s="7">
        <v>6901</v>
      </c>
      <c r="F830" s="7">
        <v>3560</v>
      </c>
      <c r="G830" s="7">
        <v>470</v>
      </c>
      <c r="H830" s="7">
        <v>571</v>
      </c>
      <c r="I830" s="8">
        <v>695</v>
      </c>
      <c r="J830" s="7">
        <v>695</v>
      </c>
      <c r="U830" s="5"/>
    </row>
    <row r="831" spans="1:21" x14ac:dyDescent="0.3">
      <c r="A831" s="7" t="s">
        <v>68</v>
      </c>
      <c r="B831" s="8">
        <v>43924</v>
      </c>
      <c r="C831" s="7">
        <v>1979</v>
      </c>
      <c r="F831" s="7">
        <v>453</v>
      </c>
      <c r="G831" s="7">
        <v>64</v>
      </c>
      <c r="H831" s="7">
        <v>208</v>
      </c>
      <c r="I831" s="8">
        <v>205</v>
      </c>
      <c r="J831" s="7">
        <v>205</v>
      </c>
      <c r="U831" s="5"/>
    </row>
    <row r="832" spans="1:21" x14ac:dyDescent="0.3">
      <c r="A832" s="7" t="s">
        <v>69</v>
      </c>
      <c r="B832" s="8">
        <v>43924</v>
      </c>
      <c r="C832" s="7">
        <v>5625</v>
      </c>
      <c r="F832" s="7">
        <v>1767</v>
      </c>
      <c r="G832" s="7">
        <v>178</v>
      </c>
      <c r="H832" s="7">
        <v>159</v>
      </c>
      <c r="I832" s="8">
        <v>531</v>
      </c>
      <c r="J832" s="7">
        <v>531</v>
      </c>
      <c r="U832" s="5"/>
    </row>
    <row r="833" spans="1:21" x14ac:dyDescent="0.3">
      <c r="A833" s="7" t="s">
        <v>70</v>
      </c>
      <c r="B833" s="8">
        <v>43924</v>
      </c>
      <c r="C833" s="7">
        <v>36249</v>
      </c>
      <c r="F833" s="7">
        <v>14741</v>
      </c>
      <c r="G833" s="7">
        <v>1498</v>
      </c>
      <c r="H833" s="7">
        <v>4723</v>
      </c>
      <c r="I833" s="8">
        <v>15362</v>
      </c>
      <c r="J833" s="7">
        <v>15362</v>
      </c>
      <c r="U833" s="5"/>
    </row>
    <row r="834" spans="1:21" x14ac:dyDescent="0.3">
      <c r="A834" s="7" t="s">
        <v>128</v>
      </c>
      <c r="B834" s="8">
        <v>43924</v>
      </c>
      <c r="C834" s="7">
        <v>79</v>
      </c>
      <c r="F834" s="7">
        <v>37</v>
      </c>
      <c r="G834" s="7">
        <v>3</v>
      </c>
      <c r="H834" s="7">
        <v>2</v>
      </c>
      <c r="I834" s="8">
        <v>9</v>
      </c>
      <c r="J834" s="7">
        <v>9</v>
      </c>
      <c r="U834" s="5"/>
    </row>
    <row r="835" spans="1:21" x14ac:dyDescent="0.3">
      <c r="A835" s="7" t="s">
        <v>71</v>
      </c>
      <c r="B835" s="8">
        <v>43924</v>
      </c>
      <c r="C835" s="7">
        <v>1188</v>
      </c>
      <c r="F835" s="7">
        <v>434</v>
      </c>
      <c r="G835" s="7">
        <v>79</v>
      </c>
      <c r="H835" s="7">
        <v>51</v>
      </c>
      <c r="I835" s="8">
        <v>113</v>
      </c>
      <c r="J835" s="7">
        <v>113</v>
      </c>
      <c r="U835" s="5"/>
    </row>
    <row r="836" spans="1:21" x14ac:dyDescent="0.3">
      <c r="A836" s="7" t="s">
        <v>72</v>
      </c>
      <c r="B836" s="8">
        <v>43924</v>
      </c>
      <c r="C836" s="7">
        <v>2972</v>
      </c>
      <c r="F836" s="7">
        <v>1341</v>
      </c>
      <c r="G836" s="7">
        <v>120</v>
      </c>
      <c r="H836" s="7">
        <v>171</v>
      </c>
      <c r="I836" s="8">
        <v>311</v>
      </c>
      <c r="J836" s="7">
        <v>311</v>
      </c>
      <c r="U836" s="5"/>
    </row>
    <row r="837" spans="1:21" x14ac:dyDescent="0.3">
      <c r="A837" s="7" t="s">
        <v>73</v>
      </c>
      <c r="B837" s="8">
        <v>43924</v>
      </c>
      <c r="C837" s="7">
        <v>8187</v>
      </c>
      <c r="F837" s="7">
        <v>4522</v>
      </c>
      <c r="G837" s="7">
        <v>377</v>
      </c>
      <c r="H837" s="7">
        <v>477</v>
      </c>
      <c r="I837" s="8">
        <v>3098</v>
      </c>
      <c r="J837" s="7">
        <v>3098</v>
      </c>
      <c r="U837" s="5"/>
    </row>
    <row r="838" spans="1:21" x14ac:dyDescent="0.3">
      <c r="A838" s="7" t="s">
        <v>74</v>
      </c>
      <c r="B838" s="8">
        <v>43924</v>
      </c>
      <c r="C838" s="7">
        <v>2405</v>
      </c>
      <c r="F838" s="7">
        <v>805</v>
      </c>
      <c r="G838" s="7">
        <v>64</v>
      </c>
      <c r="H838" s="7">
        <v>128</v>
      </c>
      <c r="I838" s="8">
        <v>843</v>
      </c>
      <c r="J838" s="7">
        <v>843</v>
      </c>
      <c r="U838" s="5"/>
    </row>
    <row r="839" spans="1:21" x14ac:dyDescent="0.3">
      <c r="A839" s="7" t="s">
        <v>57</v>
      </c>
      <c r="B839" s="8">
        <v>43925</v>
      </c>
      <c r="C839" s="7">
        <v>8301</v>
      </c>
      <c r="F839" s="7">
        <v>4107</v>
      </c>
      <c r="G839" s="7">
        <v>474</v>
      </c>
      <c r="H839" s="7">
        <v>470</v>
      </c>
      <c r="I839" s="8">
        <v>665</v>
      </c>
      <c r="J839" s="7">
        <v>665</v>
      </c>
      <c r="U839" s="5"/>
    </row>
    <row r="840" spans="1:21" x14ac:dyDescent="0.3">
      <c r="A840" s="7" t="s">
        <v>58</v>
      </c>
      <c r="B840" s="8">
        <v>43925</v>
      </c>
      <c r="C840" s="7">
        <v>3232</v>
      </c>
      <c r="F840" s="7">
        <v>1588</v>
      </c>
      <c r="G840" s="7">
        <v>233</v>
      </c>
      <c r="H840" s="7">
        <v>270</v>
      </c>
      <c r="I840" s="8">
        <v>537</v>
      </c>
      <c r="J840" s="7">
        <v>537</v>
      </c>
      <c r="U840" s="5"/>
    </row>
    <row r="841" spans="1:21" x14ac:dyDescent="0.3">
      <c r="A841" s="7" t="s">
        <v>59</v>
      </c>
      <c r="B841" s="8">
        <v>43925</v>
      </c>
      <c r="C841" s="7">
        <v>1605</v>
      </c>
      <c r="F841" s="7">
        <v>808</v>
      </c>
      <c r="G841" s="7">
        <v>90</v>
      </c>
      <c r="H841" s="7">
        <v>80</v>
      </c>
      <c r="I841" s="8">
        <v>216</v>
      </c>
      <c r="J841" s="7">
        <v>216</v>
      </c>
      <c r="U841" s="5"/>
    </row>
    <row r="842" spans="1:21" x14ac:dyDescent="0.3">
      <c r="A842" s="7" t="s">
        <v>60</v>
      </c>
      <c r="B842" s="8">
        <v>43925</v>
      </c>
      <c r="C842" s="7">
        <v>1293</v>
      </c>
      <c r="F842" s="7">
        <v>664</v>
      </c>
      <c r="G842" s="7">
        <v>120</v>
      </c>
      <c r="H842" s="7">
        <v>75</v>
      </c>
      <c r="I842" s="8">
        <v>461</v>
      </c>
      <c r="J842" s="7">
        <v>461</v>
      </c>
      <c r="U842" s="5"/>
    </row>
    <row r="843" spans="1:21" x14ac:dyDescent="0.3">
      <c r="A843" s="7" t="s">
        <v>61</v>
      </c>
      <c r="B843" s="8">
        <v>43925</v>
      </c>
      <c r="C843" s="7">
        <v>1622</v>
      </c>
      <c r="F843" s="7">
        <v>644</v>
      </c>
      <c r="G843" s="7">
        <v>129</v>
      </c>
      <c r="H843" s="7">
        <v>80</v>
      </c>
      <c r="I843" s="8">
        <v>137</v>
      </c>
      <c r="J843" s="7">
        <v>137</v>
      </c>
      <c r="U843" s="5"/>
    </row>
    <row r="844" spans="1:21" x14ac:dyDescent="0.3">
      <c r="A844" s="7" t="s">
        <v>62</v>
      </c>
      <c r="B844" s="8">
        <v>43925</v>
      </c>
      <c r="C844" s="7">
        <v>1441</v>
      </c>
      <c r="F844" s="7">
        <v>639</v>
      </c>
      <c r="G844" s="7">
        <v>62</v>
      </c>
      <c r="H844" s="7">
        <v>68</v>
      </c>
      <c r="I844" s="8">
        <v>113</v>
      </c>
      <c r="J844" s="7">
        <v>113</v>
      </c>
      <c r="U844" s="5"/>
    </row>
    <row r="845" spans="1:21" x14ac:dyDescent="0.3">
      <c r="A845" s="7" t="s">
        <v>63</v>
      </c>
      <c r="B845" s="8">
        <v>43925</v>
      </c>
      <c r="C845" s="7">
        <v>10031</v>
      </c>
      <c r="F845" s="7">
        <v>2950</v>
      </c>
      <c r="G845" s="7">
        <v>357</v>
      </c>
      <c r="H845" s="7">
        <v>1055</v>
      </c>
      <c r="I845" s="8">
        <v>1149</v>
      </c>
      <c r="J845" s="7">
        <v>1149</v>
      </c>
      <c r="U845" s="5"/>
    </row>
    <row r="846" spans="1:21" x14ac:dyDescent="0.3">
      <c r="A846" s="7" t="s">
        <v>64</v>
      </c>
      <c r="B846" s="8">
        <v>43925</v>
      </c>
      <c r="C846" s="7">
        <v>8749</v>
      </c>
      <c r="F846" s="7">
        <v>4905</v>
      </c>
      <c r="G846" s="7">
        <v>351</v>
      </c>
      <c r="H846" s="7">
        <v>847</v>
      </c>
      <c r="I846" s="8">
        <v>2331</v>
      </c>
      <c r="J846" s="7">
        <v>2331</v>
      </c>
      <c r="U846" s="5"/>
    </row>
    <row r="847" spans="1:21" x14ac:dyDescent="0.3">
      <c r="A847" s="7" t="s">
        <v>65</v>
      </c>
      <c r="B847" s="8">
        <v>43925</v>
      </c>
      <c r="C847" s="7">
        <v>26032</v>
      </c>
      <c r="F847" s="7">
        <v>14798</v>
      </c>
      <c r="G847" s="7">
        <v>1653</v>
      </c>
      <c r="H847" s="7">
        <v>2053</v>
      </c>
      <c r="I847" s="8">
        <v>5149</v>
      </c>
      <c r="J847" s="7">
        <v>9528</v>
      </c>
      <c r="U847" s="5"/>
    </row>
    <row r="848" spans="1:21" x14ac:dyDescent="0.3">
      <c r="A848" s="7" t="s">
        <v>66</v>
      </c>
      <c r="B848" s="8">
        <v>43925</v>
      </c>
      <c r="C848" s="7">
        <v>83</v>
      </c>
      <c r="F848" s="7">
        <v>9</v>
      </c>
      <c r="G848" s="7">
        <v>4</v>
      </c>
      <c r="H848" s="7">
        <v>2</v>
      </c>
      <c r="I848" s="8">
        <v>2</v>
      </c>
      <c r="J848" s="7">
        <v>2</v>
      </c>
      <c r="U848" s="5"/>
    </row>
    <row r="849" spans="1:21" x14ac:dyDescent="0.3">
      <c r="A849" s="7" t="s">
        <v>67</v>
      </c>
      <c r="B849" s="8">
        <v>43925</v>
      </c>
      <c r="C849" s="7">
        <v>7184</v>
      </c>
      <c r="F849" s="7">
        <v>3620</v>
      </c>
      <c r="G849" s="7">
        <v>478</v>
      </c>
      <c r="H849" s="7">
        <v>613</v>
      </c>
      <c r="I849" s="8">
        <v>812</v>
      </c>
      <c r="J849" s="7">
        <v>812</v>
      </c>
      <c r="U849" s="5"/>
    </row>
    <row r="850" spans="1:21" x14ac:dyDescent="0.3">
      <c r="A850" s="7" t="s">
        <v>68</v>
      </c>
      <c r="B850" s="8">
        <v>43925</v>
      </c>
      <c r="C850" s="7">
        <v>2047</v>
      </c>
      <c r="F850" s="7">
        <v>417</v>
      </c>
      <c r="G850" s="7">
        <v>66</v>
      </c>
      <c r="H850" s="7">
        <v>218</v>
      </c>
      <c r="I850" s="8">
        <v>215</v>
      </c>
      <c r="J850" s="7">
        <v>215</v>
      </c>
      <c r="U850" s="5"/>
    </row>
    <row r="851" spans="1:21" x14ac:dyDescent="0.3">
      <c r="A851" s="7" t="s">
        <v>69</v>
      </c>
      <c r="B851" s="8">
        <v>43925</v>
      </c>
      <c r="C851" s="7">
        <v>5944</v>
      </c>
      <c r="F851" s="7">
        <v>1831</v>
      </c>
      <c r="G851" s="7">
        <v>170</v>
      </c>
      <c r="H851" s="7">
        <v>174</v>
      </c>
      <c r="I851" s="8">
        <v>587</v>
      </c>
      <c r="J851" s="7">
        <v>587</v>
      </c>
      <c r="U851" s="5"/>
    </row>
    <row r="852" spans="1:21" x14ac:dyDescent="0.3">
      <c r="A852" s="7" t="s">
        <v>70</v>
      </c>
      <c r="B852" s="8">
        <v>43925</v>
      </c>
      <c r="C852" s="7">
        <v>37584</v>
      </c>
      <c r="F852" s="7">
        <v>14551</v>
      </c>
      <c r="G852" s="7">
        <v>1499</v>
      </c>
      <c r="H852" s="7">
        <v>4941</v>
      </c>
      <c r="I852" s="8">
        <v>16543</v>
      </c>
      <c r="J852" s="7">
        <v>16543</v>
      </c>
      <c r="U852" s="5"/>
    </row>
    <row r="853" spans="1:21" x14ac:dyDescent="0.3">
      <c r="A853" s="7" t="s">
        <v>128</v>
      </c>
      <c r="B853" s="8">
        <v>43925</v>
      </c>
      <c r="C853" s="7">
        <v>83</v>
      </c>
      <c r="F853" s="7">
        <v>38</v>
      </c>
      <c r="G853" s="7">
        <v>3</v>
      </c>
      <c r="H853" s="7">
        <v>2</v>
      </c>
      <c r="I853" s="8">
        <v>11</v>
      </c>
      <c r="J853" s="7">
        <v>11</v>
      </c>
      <c r="U853" s="5"/>
    </row>
    <row r="854" spans="1:21" x14ac:dyDescent="0.3">
      <c r="A854" s="7" t="s">
        <v>71</v>
      </c>
      <c r="B854" s="8">
        <v>43925</v>
      </c>
      <c r="C854" s="7">
        <v>1235</v>
      </c>
      <c r="F854" s="7">
        <v>447</v>
      </c>
      <c r="G854" s="7">
        <v>80</v>
      </c>
      <c r="H854" s="7">
        <v>59</v>
      </c>
      <c r="I854" s="8">
        <v>130</v>
      </c>
      <c r="J854" s="7">
        <v>130</v>
      </c>
      <c r="U854" s="5"/>
    </row>
    <row r="855" spans="1:21" x14ac:dyDescent="0.3">
      <c r="A855" s="7" t="s">
        <v>72</v>
      </c>
      <c r="B855" s="8">
        <v>43925</v>
      </c>
      <c r="C855" s="7">
        <v>3073</v>
      </c>
      <c r="F855" s="7">
        <v>1399</v>
      </c>
      <c r="G855" s="7">
        <v>123</v>
      </c>
      <c r="H855" s="7">
        <v>178</v>
      </c>
      <c r="I855" s="8">
        <v>334</v>
      </c>
      <c r="J855" s="7">
        <v>334</v>
      </c>
      <c r="U855" s="5"/>
    </row>
    <row r="856" spans="1:21" x14ac:dyDescent="0.3">
      <c r="A856" s="7" t="s">
        <v>73</v>
      </c>
      <c r="B856" s="8">
        <v>43925</v>
      </c>
      <c r="C856" s="7">
        <v>8628</v>
      </c>
      <c r="F856" s="7">
        <v>4666</v>
      </c>
      <c r="G856" s="7">
        <v>404</v>
      </c>
      <c r="H856" s="7">
        <v>515</v>
      </c>
      <c r="I856" s="8">
        <v>3405</v>
      </c>
      <c r="J856" s="7">
        <v>3405</v>
      </c>
      <c r="U856" s="5"/>
    </row>
    <row r="857" spans="1:21" x14ac:dyDescent="0.3">
      <c r="A857" s="7" t="s">
        <v>74</v>
      </c>
      <c r="B857" s="8">
        <v>43925</v>
      </c>
      <c r="C857" s="7">
        <v>2592</v>
      </c>
      <c r="F857" s="7">
        <v>855</v>
      </c>
      <c r="G857" s="7">
        <v>66</v>
      </c>
      <c r="H857" s="7">
        <v>134</v>
      </c>
      <c r="I857" s="8">
        <v>904</v>
      </c>
      <c r="J857" s="7">
        <v>904</v>
      </c>
      <c r="U857" s="5"/>
    </row>
    <row r="858" spans="1:21" x14ac:dyDescent="0.3">
      <c r="A858" s="7" t="s">
        <v>57</v>
      </c>
      <c r="B858" s="8">
        <v>43926</v>
      </c>
      <c r="C858" s="7">
        <v>8581</v>
      </c>
      <c r="F858" s="7">
        <v>4227</v>
      </c>
      <c r="G858" s="7">
        <v>489</v>
      </c>
      <c r="H858" s="7">
        <v>491</v>
      </c>
      <c r="I858" s="8">
        <v>798</v>
      </c>
      <c r="J858" s="7">
        <v>2005</v>
      </c>
      <c r="U858" s="5"/>
    </row>
    <row r="859" spans="1:21" x14ac:dyDescent="0.3">
      <c r="A859" s="7" t="s">
        <v>58</v>
      </c>
      <c r="B859" s="8">
        <v>43926</v>
      </c>
      <c r="C859" s="7">
        <v>3347</v>
      </c>
      <c r="F859" s="7">
        <v>1637</v>
      </c>
      <c r="G859" s="7">
        <v>237</v>
      </c>
      <c r="H859" s="7">
        <v>284</v>
      </c>
      <c r="I859" s="8">
        <v>565</v>
      </c>
      <c r="J859" s="7">
        <v>578</v>
      </c>
      <c r="U859" s="5"/>
    </row>
    <row r="860" spans="1:21" x14ac:dyDescent="0.3">
      <c r="A860" s="7" t="s">
        <v>59</v>
      </c>
      <c r="B860" s="8">
        <v>43926</v>
      </c>
      <c r="C860" s="7">
        <v>1646</v>
      </c>
      <c r="F860" s="7">
        <v>846</v>
      </c>
      <c r="G860" s="7">
        <v>90</v>
      </c>
      <c r="H860" s="7">
        <v>86</v>
      </c>
      <c r="I860" s="8">
        <v>222</v>
      </c>
      <c r="J860" s="7">
        <v>363</v>
      </c>
      <c r="U860" s="5"/>
    </row>
    <row r="861" spans="1:21" x14ac:dyDescent="0.3">
      <c r="A861" s="7" t="s">
        <v>60</v>
      </c>
      <c r="B861" s="8">
        <v>43926</v>
      </c>
      <c r="C861" s="7">
        <v>1320</v>
      </c>
      <c r="F861" s="7">
        <v>683</v>
      </c>
      <c r="G861" s="7">
        <v>121</v>
      </c>
      <c r="H861" s="7">
        <v>81</v>
      </c>
      <c r="I861" s="8">
        <v>531</v>
      </c>
      <c r="J861" s="7">
        <v>240</v>
      </c>
      <c r="U861" s="5"/>
    </row>
    <row r="862" spans="1:21" x14ac:dyDescent="0.3">
      <c r="A862" s="7" t="s">
        <v>61</v>
      </c>
      <c r="B862" s="8">
        <v>43926</v>
      </c>
      <c r="C862" s="7">
        <v>1649</v>
      </c>
      <c r="F862" s="7">
        <v>651</v>
      </c>
      <c r="G862" s="7">
        <v>133</v>
      </c>
      <c r="H862" s="7">
        <v>85</v>
      </c>
      <c r="I862" s="8">
        <v>157</v>
      </c>
      <c r="J862" s="7">
        <v>337</v>
      </c>
      <c r="U862" s="5"/>
    </row>
    <row r="863" spans="1:21" x14ac:dyDescent="0.3">
      <c r="A863" s="7" t="s">
        <v>62</v>
      </c>
      <c r="B863" s="8">
        <v>43926</v>
      </c>
      <c r="C863" s="7">
        <v>1483</v>
      </c>
      <c r="F863" s="7">
        <v>658</v>
      </c>
      <c r="G863" s="7">
        <v>65</v>
      </c>
      <c r="H863" s="7">
        <v>77</v>
      </c>
      <c r="I863" s="8">
        <v>118</v>
      </c>
      <c r="J863" s="7">
        <v>160</v>
      </c>
      <c r="U863" s="5"/>
    </row>
    <row r="864" spans="1:21" x14ac:dyDescent="0.3">
      <c r="A864" s="7" t="s">
        <v>63</v>
      </c>
      <c r="B864" s="8">
        <v>43926</v>
      </c>
      <c r="C864" s="7">
        <v>10602</v>
      </c>
      <c r="F864" s="7">
        <v>2901</v>
      </c>
      <c r="G864" s="7">
        <v>354</v>
      </c>
      <c r="H864" s="7">
        <v>1132</v>
      </c>
      <c r="I864" s="8">
        <v>1259</v>
      </c>
      <c r="J864" s="7">
        <v>2093</v>
      </c>
      <c r="U864" s="5"/>
    </row>
    <row r="865" spans="1:21" x14ac:dyDescent="0.3">
      <c r="A865" s="7" t="s">
        <v>64</v>
      </c>
      <c r="B865" s="8">
        <v>43926</v>
      </c>
      <c r="C865" s="7">
        <v>9116</v>
      </c>
      <c r="F865" s="7">
        <v>5041</v>
      </c>
      <c r="G865" s="7">
        <v>348</v>
      </c>
      <c r="H865" s="7">
        <v>919</v>
      </c>
      <c r="I865" s="8">
        <v>2533</v>
      </c>
      <c r="J865" s="7">
        <v>1336</v>
      </c>
      <c r="U865" s="5"/>
    </row>
    <row r="866" spans="1:21" x14ac:dyDescent="0.3">
      <c r="A866" s="7" t="s">
        <v>65</v>
      </c>
      <c r="B866" s="8">
        <v>43926</v>
      </c>
      <c r="C866" s="7">
        <v>26824</v>
      </c>
      <c r="F866" s="7">
        <v>15258</v>
      </c>
      <c r="G866" s="7">
        <v>1685</v>
      </c>
      <c r="H866" s="7">
        <v>2167</v>
      </c>
      <c r="I866" s="8">
        <v>5374</v>
      </c>
      <c r="J866" s="7">
        <v>4144</v>
      </c>
      <c r="U866" s="5"/>
    </row>
    <row r="867" spans="1:21" x14ac:dyDescent="0.3">
      <c r="A867" s="7" t="s">
        <v>66</v>
      </c>
      <c r="B867" s="8">
        <v>43926</v>
      </c>
      <c r="C867" s="7">
        <v>83</v>
      </c>
      <c r="F867" s="7">
        <v>9</v>
      </c>
      <c r="G867" s="7">
        <v>4</v>
      </c>
      <c r="H867" s="7">
        <v>3</v>
      </c>
      <c r="I867" s="8">
        <v>2</v>
      </c>
      <c r="J867" s="7">
        <v>13</v>
      </c>
      <c r="U867" s="5"/>
    </row>
    <row r="868" spans="1:21" x14ac:dyDescent="0.3">
      <c r="A868" s="7" t="s">
        <v>67</v>
      </c>
      <c r="B868" s="8">
        <v>43926</v>
      </c>
      <c r="C868" s="7">
        <v>7334</v>
      </c>
      <c r="F868" s="7">
        <v>3668</v>
      </c>
      <c r="G868" s="7">
        <v>487</v>
      </c>
      <c r="H868" s="7">
        <v>637</v>
      </c>
      <c r="I868" s="8">
        <v>930</v>
      </c>
      <c r="J868" s="7">
        <v>1188</v>
      </c>
      <c r="U868" s="5"/>
    </row>
    <row r="869" spans="1:21" x14ac:dyDescent="0.3">
      <c r="A869" s="7" t="s">
        <v>68</v>
      </c>
      <c r="B869" s="8">
        <v>43926</v>
      </c>
      <c r="C869" s="7">
        <v>2068</v>
      </c>
      <c r="F869" s="7">
        <v>453</v>
      </c>
      <c r="G869" s="7">
        <v>66</v>
      </c>
      <c r="H869" s="7">
        <v>228</v>
      </c>
      <c r="I869" s="8">
        <v>223</v>
      </c>
      <c r="J869" s="7">
        <v>223</v>
      </c>
      <c r="U869" s="5"/>
    </row>
    <row r="870" spans="1:21" x14ac:dyDescent="0.3">
      <c r="A870" s="7" t="s">
        <v>69</v>
      </c>
      <c r="B870" s="8">
        <v>43926</v>
      </c>
      <c r="C870" s="7">
        <v>6151</v>
      </c>
      <c r="F870" s="7">
        <v>1916</v>
      </c>
      <c r="G870" s="7">
        <v>170</v>
      </c>
      <c r="H870" s="7">
        <v>190</v>
      </c>
      <c r="I870" s="8">
        <v>610</v>
      </c>
      <c r="J870" s="7">
        <v>614</v>
      </c>
      <c r="U870" s="5"/>
    </row>
    <row r="871" spans="1:21" x14ac:dyDescent="0.3">
      <c r="A871" s="7" t="s">
        <v>70</v>
      </c>
      <c r="B871" s="8">
        <v>43926</v>
      </c>
      <c r="C871" s="7">
        <v>38723</v>
      </c>
      <c r="F871" s="7">
        <v>14501</v>
      </c>
      <c r="G871" s="7">
        <v>1510</v>
      </c>
      <c r="H871" s="7">
        <v>5136</v>
      </c>
      <c r="I871" s="8">
        <v>17322</v>
      </c>
      <c r="J871" s="7">
        <v>3546</v>
      </c>
      <c r="U871" s="5"/>
    </row>
    <row r="872" spans="1:21" x14ac:dyDescent="0.3">
      <c r="A872" s="7" t="s">
        <v>128</v>
      </c>
      <c r="B872" s="8">
        <v>43926</v>
      </c>
      <c r="C872" s="7">
        <v>86</v>
      </c>
      <c r="F872" s="7">
        <v>38</v>
      </c>
      <c r="G872" s="7">
        <v>3</v>
      </c>
      <c r="H872" s="7">
        <v>2</v>
      </c>
      <c r="I872" s="8">
        <v>11</v>
      </c>
      <c r="J872" s="7">
        <v>28</v>
      </c>
      <c r="U872" s="5"/>
    </row>
    <row r="873" spans="1:21" x14ac:dyDescent="0.3">
      <c r="A873" s="7" t="s">
        <v>71</v>
      </c>
      <c r="B873" s="8">
        <v>43926</v>
      </c>
      <c r="C873" s="7">
        <v>1259</v>
      </c>
      <c r="F873" s="7">
        <v>468</v>
      </c>
      <c r="G873" s="7">
        <v>81</v>
      </c>
      <c r="H873" s="7">
        <v>68</v>
      </c>
      <c r="I873" s="8">
        <v>156</v>
      </c>
      <c r="J873" s="7">
        <v>284</v>
      </c>
      <c r="U873" s="5"/>
    </row>
    <row r="874" spans="1:21" x14ac:dyDescent="0.3">
      <c r="A874" s="7" t="s">
        <v>72</v>
      </c>
      <c r="B874" s="8">
        <v>43926</v>
      </c>
      <c r="C874" s="7">
        <v>3231</v>
      </c>
      <c r="F874" s="7">
        <v>1432</v>
      </c>
      <c r="G874" s="7">
        <v>124</v>
      </c>
      <c r="H874" s="7">
        <v>187</v>
      </c>
      <c r="I874" s="8">
        <v>380</v>
      </c>
      <c r="J874" s="7">
        <v>532</v>
      </c>
      <c r="U874" s="5"/>
    </row>
    <row r="875" spans="1:21" x14ac:dyDescent="0.3">
      <c r="A875" s="7" t="s">
        <v>73</v>
      </c>
      <c r="B875" s="8">
        <v>43926</v>
      </c>
      <c r="C875" s="7">
        <v>8810</v>
      </c>
      <c r="F875" s="7">
        <v>4794</v>
      </c>
      <c r="G875" s="7">
        <v>410</v>
      </c>
      <c r="H875" s="7">
        <v>548</v>
      </c>
      <c r="I875" s="8">
        <v>3568</v>
      </c>
      <c r="J875" s="7">
        <v>1445</v>
      </c>
      <c r="U875" s="5"/>
    </row>
    <row r="876" spans="1:21" x14ac:dyDescent="0.3">
      <c r="A876" s="7" t="s">
        <v>74</v>
      </c>
      <c r="B876" s="8">
        <v>43926</v>
      </c>
      <c r="C876" s="7">
        <v>2719</v>
      </c>
      <c r="F876" s="7">
        <v>888</v>
      </c>
      <c r="G876" s="7">
        <v>66</v>
      </c>
      <c r="H876" s="7">
        <v>141</v>
      </c>
      <c r="I876" s="8">
        <v>964</v>
      </c>
      <c r="J876" s="7">
        <v>269</v>
      </c>
      <c r="U876" s="5"/>
    </row>
    <row r="877" spans="1:21" x14ac:dyDescent="0.3">
      <c r="A877" s="7" t="s">
        <v>57</v>
      </c>
      <c r="B877" s="8">
        <v>43927</v>
      </c>
      <c r="C877" s="7">
        <v>8767</v>
      </c>
      <c r="F877" s="7">
        <v>4335</v>
      </c>
      <c r="G877" s="7">
        <v>499</v>
      </c>
      <c r="H877" s="7">
        <v>528</v>
      </c>
      <c r="I877" s="8">
        <v>900</v>
      </c>
      <c r="J877" s="7">
        <v>900</v>
      </c>
      <c r="U877" s="5"/>
    </row>
    <row r="878" spans="1:21" x14ac:dyDescent="0.3">
      <c r="A878" s="7" t="s">
        <v>58</v>
      </c>
      <c r="B878" s="8">
        <v>43927</v>
      </c>
      <c r="C878" s="7">
        <v>3449</v>
      </c>
      <c r="F878" s="7">
        <v>1663</v>
      </c>
      <c r="G878" s="7">
        <v>247</v>
      </c>
      <c r="H878" s="7">
        <v>312</v>
      </c>
      <c r="I878" s="8">
        <v>578</v>
      </c>
      <c r="J878" s="7">
        <v>578</v>
      </c>
      <c r="U878" s="5"/>
    </row>
    <row r="879" spans="1:21" x14ac:dyDescent="0.3">
      <c r="A879" s="7" t="s">
        <v>59</v>
      </c>
      <c r="B879" s="8">
        <v>43927</v>
      </c>
      <c r="C879" s="7">
        <v>1679</v>
      </c>
      <c r="F879" s="7">
        <v>889</v>
      </c>
      <c r="G879" s="7">
        <v>91</v>
      </c>
      <c r="H879" s="7">
        <v>96</v>
      </c>
      <c r="I879" s="8">
        <v>244</v>
      </c>
      <c r="J879" s="7">
        <v>244</v>
      </c>
      <c r="U879" s="5"/>
    </row>
    <row r="880" spans="1:21" x14ac:dyDescent="0.3">
      <c r="A880" s="7" t="s">
        <v>60</v>
      </c>
      <c r="B880" s="8">
        <v>43927</v>
      </c>
      <c r="C880" s="7">
        <v>1369</v>
      </c>
      <c r="F880" s="7">
        <v>705</v>
      </c>
      <c r="G880" s="7">
        <v>124</v>
      </c>
      <c r="H880" s="7">
        <v>84</v>
      </c>
      <c r="I880" s="8">
        <v>537</v>
      </c>
      <c r="J880" s="7">
        <v>537</v>
      </c>
      <c r="U880" s="5"/>
    </row>
    <row r="881" spans="1:21" x14ac:dyDescent="0.3">
      <c r="A881" s="7" t="s">
        <v>61</v>
      </c>
      <c r="B881" s="8">
        <v>43927</v>
      </c>
      <c r="C881" s="7">
        <v>1725</v>
      </c>
      <c r="F881" s="7">
        <v>689</v>
      </c>
      <c r="G881" s="7">
        <v>137</v>
      </c>
      <c r="H881" s="7">
        <v>89</v>
      </c>
      <c r="I881" s="8">
        <v>186</v>
      </c>
      <c r="J881" s="7">
        <v>186</v>
      </c>
      <c r="U881" s="5"/>
    </row>
    <row r="882" spans="1:21" x14ac:dyDescent="0.3">
      <c r="A882" s="7" t="s">
        <v>62</v>
      </c>
      <c r="B882" s="8">
        <v>43927</v>
      </c>
      <c r="C882" s="7">
        <v>1501</v>
      </c>
      <c r="F882" s="7">
        <v>677</v>
      </c>
      <c r="G882" s="7">
        <v>66</v>
      </c>
      <c r="H882" s="7">
        <v>85</v>
      </c>
      <c r="I882" s="8">
        <v>129</v>
      </c>
      <c r="J882" s="7">
        <v>129</v>
      </c>
      <c r="U882" s="5"/>
    </row>
    <row r="883" spans="1:21" x14ac:dyDescent="0.3">
      <c r="A883" s="7" t="s">
        <v>63</v>
      </c>
      <c r="B883" s="8">
        <v>43927</v>
      </c>
      <c r="C883" s="7">
        <v>11077</v>
      </c>
      <c r="F883" s="7">
        <v>2908</v>
      </c>
      <c r="G883" s="7">
        <v>360</v>
      </c>
      <c r="H883" s="7">
        <v>1177</v>
      </c>
      <c r="I883" s="8">
        <v>1353</v>
      </c>
      <c r="J883" s="7">
        <v>1353</v>
      </c>
      <c r="U883" s="5"/>
    </row>
    <row r="884" spans="1:21" x14ac:dyDescent="0.3">
      <c r="A884" s="7" t="s">
        <v>64</v>
      </c>
      <c r="B884" s="8">
        <v>43927</v>
      </c>
      <c r="C884" s="7">
        <v>9581</v>
      </c>
      <c r="F884" s="7">
        <v>5180</v>
      </c>
      <c r="G884" s="7">
        <v>346</v>
      </c>
      <c r="H884" s="7">
        <v>982</v>
      </c>
      <c r="I884" s="8">
        <v>2711</v>
      </c>
      <c r="J884" s="7">
        <v>2711</v>
      </c>
      <c r="U884" s="5"/>
    </row>
    <row r="885" spans="1:21" x14ac:dyDescent="0.3">
      <c r="A885" s="7" t="s">
        <v>65</v>
      </c>
      <c r="B885" s="8">
        <v>43927</v>
      </c>
      <c r="C885" s="7">
        <v>28323</v>
      </c>
      <c r="F885" s="7">
        <v>15643</v>
      </c>
      <c r="G885" s="7">
        <v>1740</v>
      </c>
      <c r="H885" s="7">
        <v>2329</v>
      </c>
      <c r="I885" s="8">
        <v>6150</v>
      </c>
      <c r="J885" s="7">
        <v>10738</v>
      </c>
      <c r="U885" s="5"/>
    </row>
    <row r="886" spans="1:21" x14ac:dyDescent="0.3">
      <c r="A886" s="7" t="s">
        <v>66</v>
      </c>
      <c r="B886" s="8">
        <v>43927</v>
      </c>
      <c r="C886" s="7">
        <v>83</v>
      </c>
      <c r="F886" s="7">
        <v>9</v>
      </c>
      <c r="G886" s="7">
        <v>4</v>
      </c>
      <c r="H886" s="7">
        <v>4</v>
      </c>
      <c r="I886" s="8">
        <v>2</v>
      </c>
      <c r="J886" s="7">
        <v>2</v>
      </c>
      <c r="U886" s="5"/>
    </row>
    <row r="887" spans="1:21" x14ac:dyDescent="0.3">
      <c r="A887" s="7" t="s">
        <v>67</v>
      </c>
      <c r="B887" s="8">
        <v>43927</v>
      </c>
      <c r="C887" s="7">
        <v>7443</v>
      </c>
      <c r="F887" s="7">
        <v>3698</v>
      </c>
      <c r="G887" s="7">
        <v>492</v>
      </c>
      <c r="H887" s="7">
        <v>672</v>
      </c>
      <c r="I887" s="8">
        <v>1103</v>
      </c>
      <c r="J887" s="7">
        <v>1103</v>
      </c>
      <c r="U887" s="5"/>
    </row>
    <row r="888" spans="1:21" x14ac:dyDescent="0.3">
      <c r="A888" s="7" t="s">
        <v>68</v>
      </c>
      <c r="B888" s="8">
        <v>43927</v>
      </c>
      <c r="C888" s="7">
        <v>2116</v>
      </c>
      <c r="F888" s="7">
        <v>686</v>
      </c>
      <c r="G888" s="7">
        <v>70</v>
      </c>
      <c r="H888" s="7">
        <v>258</v>
      </c>
      <c r="I888" s="8">
        <v>282</v>
      </c>
      <c r="J888" s="7">
        <v>282</v>
      </c>
      <c r="U888" s="5"/>
    </row>
    <row r="889" spans="1:21" x14ac:dyDescent="0.3">
      <c r="A889" s="7" t="s">
        <v>69</v>
      </c>
      <c r="B889" s="8">
        <v>43927</v>
      </c>
      <c r="C889" s="7">
        <v>6331</v>
      </c>
      <c r="F889" s="7">
        <v>1968</v>
      </c>
      <c r="G889" s="7">
        <v>162</v>
      </c>
      <c r="H889" s="7">
        <v>204</v>
      </c>
      <c r="I889" s="8">
        <v>688</v>
      </c>
      <c r="J889" s="7">
        <v>688</v>
      </c>
      <c r="U889" s="5"/>
    </row>
    <row r="890" spans="1:21" x14ac:dyDescent="0.3">
      <c r="A890" s="7" t="s">
        <v>70</v>
      </c>
      <c r="B890" s="8">
        <v>43927</v>
      </c>
      <c r="C890" s="7">
        <v>40469</v>
      </c>
      <c r="F890" s="7">
        <v>13950</v>
      </c>
      <c r="G890" s="7">
        <v>1494</v>
      </c>
      <c r="H890" s="7">
        <v>5371</v>
      </c>
      <c r="I890" s="8">
        <v>18410</v>
      </c>
      <c r="J890" s="7">
        <v>18410</v>
      </c>
      <c r="U890" s="5"/>
    </row>
    <row r="891" spans="1:21" x14ac:dyDescent="0.3">
      <c r="A891" s="7" t="s">
        <v>128</v>
      </c>
      <c r="B891" s="8">
        <v>43927</v>
      </c>
      <c r="C891" s="7">
        <v>92</v>
      </c>
      <c r="F891" s="7">
        <v>40</v>
      </c>
      <c r="G891" s="7">
        <v>3</v>
      </c>
      <c r="H891" s="7">
        <v>2</v>
      </c>
      <c r="I891" s="8">
        <v>11</v>
      </c>
      <c r="J891" s="7">
        <v>11</v>
      </c>
      <c r="U891" s="5"/>
    </row>
    <row r="892" spans="1:21" x14ac:dyDescent="0.3">
      <c r="A892" s="7" t="s">
        <v>71</v>
      </c>
      <c r="B892" s="8">
        <v>43927</v>
      </c>
      <c r="C892" s="7">
        <v>1283</v>
      </c>
      <c r="F892" s="7">
        <v>500</v>
      </c>
      <c r="G892" s="7">
        <v>84</v>
      </c>
      <c r="H892" s="7">
        <v>78</v>
      </c>
      <c r="I892" s="8">
        <v>193</v>
      </c>
      <c r="J892" s="7">
        <v>193</v>
      </c>
      <c r="U892" s="5"/>
    </row>
    <row r="893" spans="1:21" x14ac:dyDescent="0.3">
      <c r="A893" s="7" t="s">
        <v>72</v>
      </c>
      <c r="B893" s="8">
        <v>43927</v>
      </c>
      <c r="C893" s="7">
        <v>3355</v>
      </c>
      <c r="F893" s="7">
        <v>1488</v>
      </c>
      <c r="G893" s="7">
        <v>124</v>
      </c>
      <c r="H893" s="7">
        <v>202</v>
      </c>
      <c r="I893" s="8">
        <v>421</v>
      </c>
      <c r="J893" s="7">
        <v>421</v>
      </c>
      <c r="U893" s="5"/>
    </row>
    <row r="894" spans="1:21" x14ac:dyDescent="0.3">
      <c r="A894" s="7" t="s">
        <v>73</v>
      </c>
      <c r="B894" s="8">
        <v>43927</v>
      </c>
      <c r="C894" s="7">
        <v>9021</v>
      </c>
      <c r="F894" s="7">
        <v>4856</v>
      </c>
      <c r="G894" s="7">
        <v>417</v>
      </c>
      <c r="H894" s="7">
        <v>586</v>
      </c>
      <c r="I894" s="8">
        <v>3728</v>
      </c>
      <c r="J894" s="7">
        <v>3728</v>
      </c>
      <c r="U894" s="5"/>
    </row>
    <row r="895" spans="1:21" x14ac:dyDescent="0.3">
      <c r="A895" s="7" t="s">
        <v>74</v>
      </c>
      <c r="B895" s="8">
        <v>43927</v>
      </c>
      <c r="C895" s="7">
        <v>2846</v>
      </c>
      <c r="F895" s="7">
        <v>918</v>
      </c>
      <c r="G895" s="7">
        <v>66</v>
      </c>
      <c r="H895" s="7">
        <v>160</v>
      </c>
      <c r="I895" s="8">
        <v>994</v>
      </c>
      <c r="J895" s="7">
        <v>994</v>
      </c>
      <c r="U895" s="5"/>
    </row>
    <row r="896" spans="1:21" x14ac:dyDescent="0.3">
      <c r="A896" s="7" t="s">
        <v>57</v>
      </c>
      <c r="B896" s="8">
        <v>43928</v>
      </c>
      <c r="C896" s="7">
        <v>8997</v>
      </c>
      <c r="F896" s="7">
        <v>4463</v>
      </c>
      <c r="G896" s="7">
        <v>520</v>
      </c>
      <c r="H896" s="7">
        <v>605</v>
      </c>
      <c r="I896" s="8">
        <v>1041</v>
      </c>
      <c r="J896" s="7">
        <v>1041</v>
      </c>
      <c r="U896" s="5"/>
    </row>
    <row r="897" spans="1:21" x14ac:dyDescent="0.3">
      <c r="A897" s="7" t="s">
        <v>58</v>
      </c>
      <c r="B897" s="8">
        <v>43928</v>
      </c>
      <c r="C897" s="7">
        <v>3549</v>
      </c>
      <c r="F897" s="7">
        <v>1716</v>
      </c>
      <c r="G897" s="7">
        <v>255</v>
      </c>
      <c r="H897" s="7">
        <v>349</v>
      </c>
      <c r="I897" s="8">
        <v>659</v>
      </c>
      <c r="J897" s="7">
        <v>659</v>
      </c>
      <c r="U897" s="5"/>
    </row>
    <row r="898" spans="1:21" x14ac:dyDescent="0.3">
      <c r="A898" s="7" t="s">
        <v>59</v>
      </c>
      <c r="B898" s="8">
        <v>43928</v>
      </c>
      <c r="C898" s="7">
        <v>1705</v>
      </c>
      <c r="F898" s="7">
        <v>958</v>
      </c>
      <c r="G898" s="7">
        <v>91</v>
      </c>
      <c r="H898" s="7">
        <v>102</v>
      </c>
      <c r="I898" s="8">
        <v>294</v>
      </c>
      <c r="J898" s="7">
        <v>294</v>
      </c>
      <c r="U898" s="5"/>
    </row>
    <row r="899" spans="1:21" x14ac:dyDescent="0.3">
      <c r="A899" s="7" t="s">
        <v>60</v>
      </c>
      <c r="B899" s="8">
        <v>43928</v>
      </c>
      <c r="C899" s="7">
        <v>1412</v>
      </c>
      <c r="F899" s="7">
        <v>731</v>
      </c>
      <c r="G899" s="7">
        <v>129</v>
      </c>
      <c r="H899" s="7">
        <v>89</v>
      </c>
      <c r="I899" s="8">
        <v>616</v>
      </c>
      <c r="J899" s="7">
        <v>616</v>
      </c>
      <c r="U899" s="5"/>
    </row>
    <row r="900" spans="1:21" x14ac:dyDescent="0.3">
      <c r="A900" s="7" t="s">
        <v>61</v>
      </c>
      <c r="B900" s="8">
        <v>43928</v>
      </c>
      <c r="C900" s="7">
        <v>1762</v>
      </c>
      <c r="F900" s="7">
        <v>703</v>
      </c>
      <c r="G900" s="7">
        <v>138</v>
      </c>
      <c r="H900" s="7">
        <v>91</v>
      </c>
      <c r="I900" s="8">
        <v>249</v>
      </c>
      <c r="J900" s="7">
        <v>249</v>
      </c>
      <c r="U900" s="5"/>
    </row>
    <row r="901" spans="1:21" x14ac:dyDescent="0.3">
      <c r="A901" s="7" t="s">
        <v>62</v>
      </c>
      <c r="B901" s="8">
        <v>43928</v>
      </c>
      <c r="C901" s="7">
        <v>1572</v>
      </c>
      <c r="F901" s="7">
        <v>700</v>
      </c>
      <c r="G901" s="7">
        <v>69</v>
      </c>
      <c r="H901" s="7">
        <v>92</v>
      </c>
      <c r="I901" s="8">
        <v>175</v>
      </c>
      <c r="J901" s="7">
        <v>175</v>
      </c>
      <c r="U901" s="5"/>
    </row>
    <row r="902" spans="1:21" x14ac:dyDescent="0.3">
      <c r="A902" s="7" t="s">
        <v>63</v>
      </c>
      <c r="B902" s="8">
        <v>43928</v>
      </c>
      <c r="C902" s="7">
        <v>11788</v>
      </c>
      <c r="F902" s="7">
        <v>2731</v>
      </c>
      <c r="G902" s="7">
        <v>354</v>
      </c>
      <c r="H902" s="7">
        <v>1255</v>
      </c>
      <c r="I902" s="8">
        <v>1557</v>
      </c>
      <c r="J902" s="7">
        <v>1557</v>
      </c>
      <c r="U902" s="5"/>
    </row>
    <row r="903" spans="1:21" x14ac:dyDescent="0.3">
      <c r="A903" s="7" t="s">
        <v>64</v>
      </c>
      <c r="B903" s="8">
        <v>43928</v>
      </c>
      <c r="C903" s="7">
        <v>10058</v>
      </c>
      <c r="F903" s="7">
        <v>5322</v>
      </c>
      <c r="G903" s="7">
        <v>342</v>
      </c>
      <c r="H903" s="7">
        <v>1028</v>
      </c>
      <c r="I903" s="8">
        <v>2988</v>
      </c>
      <c r="J903" s="7">
        <v>2988</v>
      </c>
      <c r="U903" s="5"/>
    </row>
    <row r="904" spans="1:21" x14ac:dyDescent="0.3">
      <c r="A904" s="7" t="s">
        <v>65</v>
      </c>
      <c r="B904" s="8">
        <v>43928</v>
      </c>
      <c r="C904" s="7">
        <v>29647</v>
      </c>
      <c r="F904" s="7">
        <v>16235</v>
      </c>
      <c r="G904" s="7">
        <v>1829</v>
      </c>
      <c r="H904" s="7">
        <v>2462</v>
      </c>
      <c r="I904" s="8">
        <v>7320</v>
      </c>
      <c r="J904" s="7">
        <v>12250</v>
      </c>
      <c r="U904" s="5"/>
    </row>
    <row r="905" spans="1:21" x14ac:dyDescent="0.3">
      <c r="A905" s="7" t="s">
        <v>66</v>
      </c>
      <c r="B905" s="8">
        <v>43928</v>
      </c>
      <c r="C905" s="7">
        <v>84</v>
      </c>
      <c r="F905" s="7">
        <v>9</v>
      </c>
      <c r="G905" s="7">
        <v>4</v>
      </c>
      <c r="H905" s="7">
        <v>4</v>
      </c>
      <c r="I905" s="8">
        <v>7</v>
      </c>
      <c r="J905" s="7">
        <v>7</v>
      </c>
      <c r="U905" s="5"/>
    </row>
    <row r="906" spans="1:21" x14ac:dyDescent="0.3">
      <c r="A906" s="7" t="s">
        <v>67</v>
      </c>
      <c r="B906" s="8">
        <v>43928</v>
      </c>
      <c r="C906" s="7">
        <v>7655</v>
      </c>
      <c r="F906" s="7">
        <v>3713</v>
      </c>
      <c r="G906" s="7">
        <v>496</v>
      </c>
      <c r="H906" s="7">
        <v>724</v>
      </c>
      <c r="I906" s="8">
        <v>1344</v>
      </c>
      <c r="J906" s="7">
        <v>1344</v>
      </c>
      <c r="U906" s="5"/>
    </row>
    <row r="907" spans="1:21" x14ac:dyDescent="0.3">
      <c r="A907" s="7" t="s">
        <v>68</v>
      </c>
      <c r="B907" s="8">
        <v>43928</v>
      </c>
      <c r="C907" s="7">
        <v>2184</v>
      </c>
      <c r="F907" s="7">
        <v>898</v>
      </c>
      <c r="G907" s="7">
        <v>98</v>
      </c>
      <c r="H907" s="7">
        <v>271</v>
      </c>
      <c r="I907" s="8">
        <v>328</v>
      </c>
      <c r="J907" s="7">
        <v>328</v>
      </c>
      <c r="U907" s="5"/>
    </row>
    <row r="908" spans="1:21" x14ac:dyDescent="0.3">
      <c r="A908" s="7" t="s">
        <v>69</v>
      </c>
      <c r="B908" s="8">
        <v>43928</v>
      </c>
      <c r="C908" s="7">
        <v>6538</v>
      </c>
      <c r="F908" s="7">
        <v>2014</v>
      </c>
      <c r="G908" s="7">
        <v>158</v>
      </c>
      <c r="H908" s="7">
        <v>213</v>
      </c>
      <c r="I908" s="8">
        <v>800</v>
      </c>
      <c r="J908" s="7">
        <v>800</v>
      </c>
      <c r="U908" s="5"/>
    </row>
    <row r="909" spans="1:21" x14ac:dyDescent="0.3">
      <c r="A909" s="7" t="s">
        <v>70</v>
      </c>
      <c r="B909" s="8">
        <v>43928</v>
      </c>
      <c r="C909" s="7">
        <v>42450</v>
      </c>
      <c r="F909" s="7">
        <v>13289</v>
      </c>
      <c r="G909" s="7">
        <v>1450</v>
      </c>
      <c r="H909" s="7">
        <v>5586</v>
      </c>
      <c r="I909" s="8">
        <v>19836</v>
      </c>
      <c r="J909" s="7">
        <v>19836</v>
      </c>
      <c r="U909" s="5"/>
    </row>
    <row r="910" spans="1:21" x14ac:dyDescent="0.3">
      <c r="A910" s="7" t="s">
        <v>128</v>
      </c>
      <c r="B910" s="8">
        <v>43928</v>
      </c>
      <c r="C910" s="7">
        <v>93</v>
      </c>
      <c r="F910" s="7">
        <v>40</v>
      </c>
      <c r="G910" s="7">
        <v>3</v>
      </c>
      <c r="H910" s="7">
        <v>2</v>
      </c>
      <c r="I910" s="8">
        <v>12</v>
      </c>
      <c r="J910" s="7">
        <v>12</v>
      </c>
      <c r="U910" s="5"/>
    </row>
    <row r="911" spans="1:21" x14ac:dyDescent="0.3">
      <c r="A911" s="7" t="s">
        <v>71</v>
      </c>
      <c r="B911" s="8">
        <v>43928</v>
      </c>
      <c r="C911" s="7">
        <v>1326</v>
      </c>
      <c r="F911" s="7">
        <v>515</v>
      </c>
      <c r="G911" s="7">
        <v>86</v>
      </c>
      <c r="H911" s="7">
        <v>85</v>
      </c>
      <c r="I911" s="8">
        <v>203</v>
      </c>
      <c r="J911" s="7">
        <v>203</v>
      </c>
      <c r="U911" s="5"/>
    </row>
    <row r="912" spans="1:21" x14ac:dyDescent="0.3">
      <c r="A912" s="7" t="s">
        <v>72</v>
      </c>
      <c r="B912" s="8">
        <v>43928</v>
      </c>
      <c r="C912" s="7">
        <v>3467</v>
      </c>
      <c r="F912" s="7">
        <v>1526</v>
      </c>
      <c r="G912" s="7">
        <v>124</v>
      </c>
      <c r="H912" s="7">
        <v>206</v>
      </c>
      <c r="I912" s="8">
        <v>450</v>
      </c>
      <c r="J912" s="7">
        <v>450</v>
      </c>
      <c r="U912" s="5"/>
    </row>
    <row r="913" spans="1:21" x14ac:dyDescent="0.3">
      <c r="A913" s="7" t="s">
        <v>73</v>
      </c>
      <c r="B913" s="8">
        <v>43928</v>
      </c>
      <c r="C913" s="7">
        <v>9452</v>
      </c>
      <c r="F913" s="7">
        <v>4982</v>
      </c>
      <c r="G913" s="7">
        <v>430</v>
      </c>
      <c r="H913" s="7">
        <v>635</v>
      </c>
      <c r="I913" s="8">
        <v>4151</v>
      </c>
      <c r="J913" s="7">
        <v>4151</v>
      </c>
      <c r="U913" s="5"/>
    </row>
    <row r="914" spans="1:21" x14ac:dyDescent="0.3">
      <c r="A914" s="7" t="s">
        <v>74</v>
      </c>
      <c r="B914" s="8">
        <v>43928</v>
      </c>
      <c r="C914" s="7">
        <v>2951</v>
      </c>
      <c r="F914" s="7">
        <v>955</v>
      </c>
      <c r="G914" s="7">
        <v>68</v>
      </c>
      <c r="H914" s="7">
        <v>177</v>
      </c>
      <c r="I914" s="8">
        <v>1061</v>
      </c>
      <c r="J914" s="7">
        <v>1061</v>
      </c>
      <c r="U914" s="5"/>
    </row>
    <row r="915" spans="1:21" x14ac:dyDescent="0.3">
      <c r="A915" s="7" t="s">
        <v>57</v>
      </c>
      <c r="B915" s="8">
        <v>43929</v>
      </c>
      <c r="C915" s="7">
        <v>9261</v>
      </c>
      <c r="F915" s="7">
        <v>4599</v>
      </c>
      <c r="G915" s="7">
        <v>538</v>
      </c>
      <c r="H915" s="7">
        <v>652</v>
      </c>
      <c r="I915" s="8">
        <v>1193</v>
      </c>
      <c r="J915" s="7">
        <v>1193</v>
      </c>
      <c r="U915" s="5"/>
    </row>
    <row r="916" spans="1:21" x14ac:dyDescent="0.3">
      <c r="A916" s="7" t="s">
        <v>58</v>
      </c>
      <c r="B916" s="8">
        <v>43929</v>
      </c>
      <c r="C916" s="7">
        <v>3685</v>
      </c>
      <c r="F916" s="7">
        <v>1765</v>
      </c>
      <c r="G916" s="7">
        <v>261</v>
      </c>
      <c r="H916" s="7">
        <v>385</v>
      </c>
      <c r="I916" s="8">
        <v>718</v>
      </c>
      <c r="J916" s="7">
        <v>718</v>
      </c>
      <c r="U916" s="5"/>
    </row>
    <row r="917" spans="1:21" x14ac:dyDescent="0.3">
      <c r="A917" s="7" t="s">
        <v>59</v>
      </c>
      <c r="B917" s="8">
        <v>43929</v>
      </c>
      <c r="C917" s="7">
        <v>1737</v>
      </c>
      <c r="F917" s="7">
        <v>1018</v>
      </c>
      <c r="G917" s="7">
        <v>94</v>
      </c>
      <c r="H917" s="7">
        <v>110</v>
      </c>
      <c r="I917" s="8">
        <v>340</v>
      </c>
      <c r="J917" s="7">
        <v>340</v>
      </c>
      <c r="U917" s="5"/>
    </row>
    <row r="918" spans="1:21" x14ac:dyDescent="0.3">
      <c r="A918" s="7" t="s">
        <v>60</v>
      </c>
      <c r="B918" s="8">
        <v>43929</v>
      </c>
      <c r="C918" s="7">
        <v>1448</v>
      </c>
      <c r="F918" s="7">
        <v>751</v>
      </c>
      <c r="G918" s="7">
        <v>132</v>
      </c>
      <c r="H918" s="7">
        <v>89</v>
      </c>
      <c r="I918" s="8">
        <v>696</v>
      </c>
      <c r="J918" s="7">
        <v>696</v>
      </c>
      <c r="U918" s="5"/>
    </row>
    <row r="919" spans="1:21" x14ac:dyDescent="0.3">
      <c r="A919" s="7" t="s">
        <v>61</v>
      </c>
      <c r="B919" s="8">
        <v>43929</v>
      </c>
      <c r="C919" s="7">
        <v>1834</v>
      </c>
      <c r="F919" s="7">
        <v>730</v>
      </c>
      <c r="G919" s="7">
        <v>140</v>
      </c>
      <c r="H919" s="7">
        <v>92</v>
      </c>
      <c r="I919" s="8">
        <v>359</v>
      </c>
      <c r="J919" s="7">
        <v>359</v>
      </c>
      <c r="U919" s="5"/>
    </row>
    <row r="920" spans="1:21" x14ac:dyDescent="0.3">
      <c r="A920" s="7" t="s">
        <v>62</v>
      </c>
      <c r="B920" s="8">
        <v>43929</v>
      </c>
      <c r="C920" s="7">
        <v>1619</v>
      </c>
      <c r="F920" s="7">
        <v>720</v>
      </c>
      <c r="G920" s="7">
        <v>71</v>
      </c>
      <c r="H920" s="7">
        <v>98</v>
      </c>
      <c r="I920" s="8">
        <v>214</v>
      </c>
      <c r="J920" s="7">
        <v>214</v>
      </c>
      <c r="U920" s="5"/>
    </row>
    <row r="921" spans="1:21" x14ac:dyDescent="0.3">
      <c r="A921" s="7" t="s">
        <v>63</v>
      </c>
      <c r="B921" s="8">
        <v>43929</v>
      </c>
      <c r="C921" s="7">
        <v>12489</v>
      </c>
      <c r="F921" s="7">
        <v>2575</v>
      </c>
      <c r="G921" s="7">
        <v>342</v>
      </c>
      <c r="H921" s="7">
        <v>1322</v>
      </c>
      <c r="I921" s="8">
        <v>1766</v>
      </c>
      <c r="J921" s="7">
        <v>1766</v>
      </c>
      <c r="U921" s="5"/>
    </row>
    <row r="922" spans="1:21" x14ac:dyDescent="0.3">
      <c r="A922" s="7" t="s">
        <v>64</v>
      </c>
      <c r="B922" s="8">
        <v>43929</v>
      </c>
      <c r="C922" s="7">
        <v>10518</v>
      </c>
      <c r="F922" s="7">
        <v>5523</v>
      </c>
      <c r="G922" s="7">
        <v>338</v>
      </c>
      <c r="H922" s="7">
        <v>1082</v>
      </c>
      <c r="I922" s="8">
        <v>3242</v>
      </c>
      <c r="J922" s="7">
        <v>3242</v>
      </c>
      <c r="U922" s="5"/>
    </row>
    <row r="923" spans="1:21" x14ac:dyDescent="0.3">
      <c r="A923" s="7" t="s">
        <v>65</v>
      </c>
      <c r="B923" s="8">
        <v>43929</v>
      </c>
      <c r="C923" s="7">
        <v>31043</v>
      </c>
      <c r="F923" s="7">
        <v>16970</v>
      </c>
      <c r="G923" s="7">
        <v>1946</v>
      </c>
      <c r="H923" s="7">
        <v>2667</v>
      </c>
      <c r="I923" s="8">
        <v>8014</v>
      </c>
      <c r="J923" s="7">
        <v>13063</v>
      </c>
      <c r="U923" s="5"/>
    </row>
    <row r="924" spans="1:21" x14ac:dyDescent="0.3">
      <c r="A924" s="7" t="s">
        <v>66</v>
      </c>
      <c r="B924" s="8">
        <v>43929</v>
      </c>
      <c r="C924" s="7">
        <v>84</v>
      </c>
      <c r="F924" s="7">
        <v>9</v>
      </c>
      <c r="G924" s="7">
        <v>4</v>
      </c>
      <c r="H924" s="7">
        <v>4</v>
      </c>
      <c r="I924" s="8">
        <v>7</v>
      </c>
      <c r="J924" s="7">
        <v>7</v>
      </c>
      <c r="U924" s="5"/>
    </row>
    <row r="925" spans="1:21" x14ac:dyDescent="0.3">
      <c r="A925" s="7" t="s">
        <v>67</v>
      </c>
      <c r="B925" s="8">
        <v>43929</v>
      </c>
      <c r="C925" s="7">
        <v>7964</v>
      </c>
      <c r="F925" s="7">
        <v>3815</v>
      </c>
      <c r="G925" s="7">
        <v>541</v>
      </c>
      <c r="H925" s="7">
        <v>767</v>
      </c>
      <c r="I925" s="8">
        <v>1772</v>
      </c>
      <c r="J925" s="7">
        <v>1772</v>
      </c>
      <c r="U925" s="5"/>
    </row>
    <row r="926" spans="1:21" x14ac:dyDescent="0.3">
      <c r="A926" s="7" t="s">
        <v>68</v>
      </c>
      <c r="B926" s="8">
        <v>43929</v>
      </c>
      <c r="C926" s="7">
        <v>2273</v>
      </c>
      <c r="F926" s="7">
        <v>958</v>
      </c>
      <c r="G926" s="7">
        <v>99</v>
      </c>
      <c r="H926" s="7">
        <v>283</v>
      </c>
      <c r="I926" s="8">
        <v>381</v>
      </c>
      <c r="J926" s="7">
        <v>381</v>
      </c>
      <c r="U926" s="5"/>
    </row>
    <row r="927" spans="1:21" x14ac:dyDescent="0.3">
      <c r="A927" s="7" t="s">
        <v>69</v>
      </c>
      <c r="B927" s="8">
        <v>43929</v>
      </c>
      <c r="C927" s="7">
        <v>6758</v>
      </c>
      <c r="F927" s="7">
        <v>2094</v>
      </c>
      <c r="G927" s="7">
        <v>155</v>
      </c>
      <c r="H927" s="7">
        <v>231</v>
      </c>
      <c r="I927" s="8">
        <v>910</v>
      </c>
      <c r="J927" s="7">
        <v>910</v>
      </c>
      <c r="U927" s="5"/>
    </row>
    <row r="928" spans="1:21" x14ac:dyDescent="0.3">
      <c r="A928" s="7" t="s">
        <v>70</v>
      </c>
      <c r="B928" s="8">
        <v>43929</v>
      </c>
      <c r="C928" s="7">
        <v>43877</v>
      </c>
      <c r="F928" s="7">
        <v>12853</v>
      </c>
      <c r="G928" s="7">
        <v>1433</v>
      </c>
      <c r="H928" s="7">
        <v>5800</v>
      </c>
      <c r="I928" s="8">
        <v>21121</v>
      </c>
      <c r="J928" s="7">
        <v>21121</v>
      </c>
      <c r="U928" s="5"/>
    </row>
    <row r="929" spans="1:21" x14ac:dyDescent="0.3">
      <c r="A929" s="7" t="s">
        <v>128</v>
      </c>
      <c r="B929" s="8">
        <v>43929</v>
      </c>
      <c r="C929" s="7">
        <v>93</v>
      </c>
      <c r="F929" s="7">
        <v>40</v>
      </c>
      <c r="G929" s="7">
        <v>3</v>
      </c>
      <c r="H929" s="7">
        <v>2</v>
      </c>
      <c r="I929" s="8">
        <v>16</v>
      </c>
      <c r="J929" s="7">
        <v>16</v>
      </c>
      <c r="U929" s="5"/>
    </row>
    <row r="930" spans="1:21" x14ac:dyDescent="0.3">
      <c r="A930" s="7" t="s">
        <v>71</v>
      </c>
      <c r="B930" s="8">
        <v>43929</v>
      </c>
      <c r="C930" s="7">
        <v>1356</v>
      </c>
      <c r="F930" s="7">
        <v>533</v>
      </c>
      <c r="G930" s="7">
        <v>87</v>
      </c>
      <c r="H930" s="7">
        <v>88</v>
      </c>
      <c r="I930" s="8">
        <v>219</v>
      </c>
      <c r="J930" s="7">
        <v>219</v>
      </c>
      <c r="U930" s="5"/>
    </row>
    <row r="931" spans="1:21" x14ac:dyDescent="0.3">
      <c r="A931" s="7" t="s">
        <v>72</v>
      </c>
      <c r="B931" s="8">
        <v>43929</v>
      </c>
      <c r="C931" s="7">
        <v>3575</v>
      </c>
      <c r="F931" s="7">
        <v>1526</v>
      </c>
      <c r="G931" s="7">
        <v>124</v>
      </c>
      <c r="H931" s="7">
        <v>214</v>
      </c>
      <c r="I931" s="8">
        <v>462</v>
      </c>
      <c r="J931" s="7">
        <v>462</v>
      </c>
      <c r="U931" s="5"/>
    </row>
    <row r="932" spans="1:21" x14ac:dyDescent="0.3">
      <c r="A932" s="7" t="s">
        <v>73</v>
      </c>
      <c r="B932" s="8">
        <v>43929</v>
      </c>
      <c r="C932" s="7">
        <v>9806</v>
      </c>
      <c r="F932" s="7">
        <v>5130</v>
      </c>
      <c r="G932" s="7">
        <v>433</v>
      </c>
      <c r="H932" s="7">
        <v>689</v>
      </c>
      <c r="I932" s="8">
        <v>4514</v>
      </c>
      <c r="J932" s="7">
        <v>4514</v>
      </c>
      <c r="U932" s="5"/>
    </row>
    <row r="933" spans="1:21" x14ac:dyDescent="0.3">
      <c r="A933" s="7" t="s">
        <v>74</v>
      </c>
      <c r="B933" s="8">
        <v>43929</v>
      </c>
      <c r="C933" s="7">
        <v>3026</v>
      </c>
      <c r="F933" s="7">
        <v>997</v>
      </c>
      <c r="G933" s="7">
        <v>69</v>
      </c>
      <c r="H933" s="7">
        <v>182</v>
      </c>
      <c r="I933" s="8">
        <v>1172</v>
      </c>
      <c r="J933" s="7">
        <v>1172</v>
      </c>
      <c r="U933" s="5"/>
    </row>
    <row r="934" spans="1:21" x14ac:dyDescent="0.3">
      <c r="A934" s="7" t="s">
        <v>57</v>
      </c>
      <c r="B934" s="8">
        <v>43930</v>
      </c>
      <c r="C934" s="7">
        <v>9510</v>
      </c>
      <c r="F934" s="7">
        <v>4715</v>
      </c>
      <c r="G934" s="7">
        <v>582</v>
      </c>
      <c r="H934" s="7">
        <v>691</v>
      </c>
      <c r="I934" s="8">
        <v>1437</v>
      </c>
      <c r="J934" s="7">
        <v>1437</v>
      </c>
      <c r="U934" s="5"/>
    </row>
    <row r="935" spans="1:21" x14ac:dyDescent="0.3">
      <c r="A935" s="7" t="s">
        <v>58</v>
      </c>
      <c r="B935" s="8">
        <v>43930</v>
      </c>
      <c r="C935" s="7">
        <v>3831</v>
      </c>
      <c r="F935" s="7">
        <v>1822</v>
      </c>
      <c r="G935" s="7">
        <v>263</v>
      </c>
      <c r="H935" s="7">
        <v>409</v>
      </c>
      <c r="I935" s="8">
        <v>797</v>
      </c>
      <c r="J935" s="7">
        <v>797</v>
      </c>
      <c r="U935" s="5"/>
    </row>
    <row r="936" spans="1:21" x14ac:dyDescent="0.3">
      <c r="A936" s="7" t="s">
        <v>59</v>
      </c>
      <c r="B936" s="8">
        <v>43930</v>
      </c>
      <c r="C936" s="7">
        <v>1799</v>
      </c>
      <c r="F936" s="7">
        <v>1083</v>
      </c>
      <c r="G936" s="7">
        <v>100</v>
      </c>
      <c r="H936" s="7">
        <v>121</v>
      </c>
      <c r="I936" s="8">
        <v>372</v>
      </c>
      <c r="J936" s="7">
        <v>372</v>
      </c>
      <c r="U936" s="5"/>
    </row>
    <row r="937" spans="1:21" x14ac:dyDescent="0.3">
      <c r="A937" s="7" t="s">
        <v>60</v>
      </c>
      <c r="B937" s="8">
        <v>43930</v>
      </c>
      <c r="C937" s="7">
        <v>1488</v>
      </c>
      <c r="F937" s="7">
        <v>777</v>
      </c>
      <c r="G937" s="7">
        <v>136</v>
      </c>
      <c r="H937" s="7">
        <v>97</v>
      </c>
      <c r="I937" s="8">
        <v>737</v>
      </c>
      <c r="J937" s="7">
        <v>737</v>
      </c>
      <c r="U937" s="5"/>
    </row>
    <row r="938" spans="1:21" x14ac:dyDescent="0.3">
      <c r="A938" s="7" t="s">
        <v>61</v>
      </c>
      <c r="B938" s="8">
        <v>43930</v>
      </c>
      <c r="C938" s="7">
        <v>1858</v>
      </c>
      <c r="F938" s="7">
        <v>738</v>
      </c>
      <c r="G938" s="7">
        <v>141</v>
      </c>
      <c r="H938" s="7">
        <v>94</v>
      </c>
      <c r="I938" s="8">
        <v>386</v>
      </c>
      <c r="J938" s="7">
        <v>386</v>
      </c>
      <c r="U938" s="5"/>
    </row>
    <row r="939" spans="1:21" x14ac:dyDescent="0.3">
      <c r="A939" s="7" t="s">
        <v>62</v>
      </c>
      <c r="B939" s="8">
        <v>43930</v>
      </c>
      <c r="C939" s="7">
        <v>1659</v>
      </c>
      <c r="F939" s="7">
        <v>747</v>
      </c>
      <c r="G939" s="7">
        <v>73</v>
      </c>
      <c r="H939" s="7">
        <v>102</v>
      </c>
      <c r="I939" s="8">
        <v>265</v>
      </c>
      <c r="J939" s="7">
        <v>265</v>
      </c>
      <c r="U939" s="5"/>
    </row>
    <row r="940" spans="1:21" x14ac:dyDescent="0.3">
      <c r="A940" s="7" t="s">
        <v>63</v>
      </c>
      <c r="B940" s="8">
        <v>43930</v>
      </c>
      <c r="C940" s="7">
        <v>13063</v>
      </c>
      <c r="F940" s="7">
        <v>2359</v>
      </c>
      <c r="G940" s="7">
        <v>329</v>
      </c>
      <c r="H940" s="7">
        <v>1431</v>
      </c>
      <c r="I940" s="8">
        <v>1982</v>
      </c>
      <c r="J940" s="7">
        <v>1982</v>
      </c>
      <c r="U940" s="5"/>
    </row>
    <row r="941" spans="1:21" x14ac:dyDescent="0.3">
      <c r="A941" s="7" t="s">
        <v>64</v>
      </c>
      <c r="B941" s="8">
        <v>43930</v>
      </c>
      <c r="C941" s="7">
        <v>11102</v>
      </c>
      <c r="F941" s="7">
        <v>5674</v>
      </c>
      <c r="G941" s="7">
        <v>332</v>
      </c>
      <c r="H941" s="7">
        <v>1129</v>
      </c>
      <c r="I941" s="8">
        <v>3506</v>
      </c>
      <c r="J941" s="7">
        <v>3506</v>
      </c>
      <c r="U941" s="5"/>
    </row>
    <row r="942" spans="1:21" x14ac:dyDescent="0.3">
      <c r="A942" s="7" t="s">
        <v>65</v>
      </c>
      <c r="B942" s="8">
        <v>43930</v>
      </c>
      <c r="C942" s="7">
        <v>31824</v>
      </c>
      <c r="F942" s="7">
        <v>17780</v>
      </c>
      <c r="G942" s="7">
        <v>1966</v>
      </c>
      <c r="H942" s="7">
        <v>2787</v>
      </c>
      <c r="I942" s="8">
        <v>8705</v>
      </c>
      <c r="J942" s="7">
        <v>13513</v>
      </c>
      <c r="U942" s="5"/>
    </row>
    <row r="943" spans="1:21" x14ac:dyDescent="0.3">
      <c r="A943" s="7" t="s">
        <v>66</v>
      </c>
      <c r="B943" s="8">
        <v>43930</v>
      </c>
      <c r="C943" s="7">
        <v>91</v>
      </c>
      <c r="F943" s="7">
        <v>9</v>
      </c>
      <c r="G943" s="7">
        <v>4</v>
      </c>
      <c r="H943" s="7">
        <v>4</v>
      </c>
      <c r="I943" s="8">
        <v>12</v>
      </c>
      <c r="J943" s="7">
        <v>12</v>
      </c>
      <c r="U943" s="5"/>
    </row>
    <row r="944" spans="1:21" x14ac:dyDescent="0.3">
      <c r="A944" s="7" t="s">
        <v>67</v>
      </c>
      <c r="B944" s="8">
        <v>43930</v>
      </c>
      <c r="C944" s="7">
        <v>8331</v>
      </c>
      <c r="F944" s="7">
        <v>3987</v>
      </c>
      <c r="G944" s="7">
        <v>561</v>
      </c>
      <c r="H944" s="7">
        <v>796</v>
      </c>
      <c r="I944" s="8">
        <v>2085</v>
      </c>
      <c r="J944" s="7">
        <v>2085</v>
      </c>
      <c r="U944" s="5"/>
    </row>
    <row r="945" spans="1:21" x14ac:dyDescent="0.3">
      <c r="A945" s="7" t="s">
        <v>68</v>
      </c>
      <c r="B945" s="8">
        <v>43930</v>
      </c>
      <c r="C945" s="7">
        <v>2332</v>
      </c>
      <c r="F945" s="7">
        <v>1003</v>
      </c>
      <c r="G945" s="7">
        <v>101</v>
      </c>
      <c r="H945" s="7">
        <v>288</v>
      </c>
      <c r="I945" s="8">
        <v>397</v>
      </c>
      <c r="J945" s="7">
        <v>397</v>
      </c>
      <c r="U945" s="5"/>
    </row>
    <row r="946" spans="1:21" x14ac:dyDescent="0.3">
      <c r="A946" s="7" t="s">
        <v>69</v>
      </c>
      <c r="B946" s="8">
        <v>43930</v>
      </c>
      <c r="C946" s="7">
        <v>6946</v>
      </c>
      <c r="F946" s="7">
        <v>2165</v>
      </c>
      <c r="G946" s="7">
        <v>151</v>
      </c>
      <c r="H946" s="7">
        <v>243</v>
      </c>
      <c r="I946" s="8">
        <v>997</v>
      </c>
      <c r="J946" s="7">
        <v>997</v>
      </c>
      <c r="U946" s="5"/>
    </row>
    <row r="947" spans="1:21" x14ac:dyDescent="0.3">
      <c r="A947" s="7" t="s">
        <v>70</v>
      </c>
      <c r="B947" s="8">
        <v>43930</v>
      </c>
      <c r="C947" s="7">
        <v>44783</v>
      </c>
      <c r="F947" s="7">
        <v>12432</v>
      </c>
      <c r="G947" s="7">
        <v>1399</v>
      </c>
      <c r="H947" s="7">
        <v>5972</v>
      </c>
      <c r="I947" s="8">
        <v>22414</v>
      </c>
      <c r="J947" s="7">
        <v>22414</v>
      </c>
      <c r="U947" s="5"/>
    </row>
    <row r="948" spans="1:21" x14ac:dyDescent="0.3">
      <c r="A948" s="7" t="s">
        <v>128</v>
      </c>
      <c r="B948" s="8">
        <v>43930</v>
      </c>
      <c r="C948" s="7">
        <v>95</v>
      </c>
      <c r="F948" s="7">
        <v>41</v>
      </c>
      <c r="G948" s="7">
        <v>3</v>
      </c>
      <c r="H948" s="7">
        <v>2</v>
      </c>
      <c r="I948" s="8">
        <v>17</v>
      </c>
      <c r="J948" s="7">
        <v>17</v>
      </c>
      <c r="U948" s="5"/>
    </row>
    <row r="949" spans="1:21" x14ac:dyDescent="0.3">
      <c r="A949" s="7" t="s">
        <v>71</v>
      </c>
      <c r="B949" s="8">
        <v>43930</v>
      </c>
      <c r="C949" s="7">
        <v>1383</v>
      </c>
      <c r="F949" s="7">
        <v>533</v>
      </c>
      <c r="G949" s="7">
        <v>88</v>
      </c>
      <c r="H949" s="7">
        <v>90</v>
      </c>
      <c r="I949" s="8">
        <v>255</v>
      </c>
      <c r="J949" s="7">
        <v>255</v>
      </c>
      <c r="U949" s="5"/>
    </row>
    <row r="950" spans="1:21" x14ac:dyDescent="0.3">
      <c r="A950" s="7" t="s">
        <v>72</v>
      </c>
      <c r="B950" s="8">
        <v>43930</v>
      </c>
      <c r="C950" s="7">
        <v>3748</v>
      </c>
      <c r="F950" s="7">
        <v>1620</v>
      </c>
      <c r="G950" s="7">
        <v>124</v>
      </c>
      <c r="H950" s="7">
        <v>218</v>
      </c>
      <c r="I950" s="8">
        <v>560</v>
      </c>
      <c r="J950" s="7">
        <v>560</v>
      </c>
      <c r="U950" s="5"/>
    </row>
    <row r="951" spans="1:21" x14ac:dyDescent="0.3">
      <c r="A951" s="7" t="s">
        <v>73</v>
      </c>
      <c r="B951" s="8">
        <v>43930</v>
      </c>
      <c r="C951" s="7">
        <v>10103</v>
      </c>
      <c r="F951" s="7">
        <v>5290</v>
      </c>
      <c r="G951" s="7">
        <v>442</v>
      </c>
      <c r="H951" s="7">
        <v>729</v>
      </c>
      <c r="I951" s="8">
        <v>4680</v>
      </c>
      <c r="J951" s="7">
        <v>4680</v>
      </c>
      <c r="U951" s="5"/>
    </row>
    <row r="952" spans="1:21" x14ac:dyDescent="0.3">
      <c r="A952" s="7" t="s">
        <v>74</v>
      </c>
      <c r="B952" s="8">
        <v>43930</v>
      </c>
      <c r="C952" s="7">
        <v>3076</v>
      </c>
      <c r="F952" s="7">
        <v>1047</v>
      </c>
      <c r="G952" s="7">
        <v>71</v>
      </c>
      <c r="H952" s="7">
        <v>196</v>
      </c>
      <c r="I952" s="8">
        <v>1256</v>
      </c>
      <c r="J952" s="7">
        <v>1256</v>
      </c>
      <c r="U952" s="5"/>
    </row>
    <row r="953" spans="1:21" x14ac:dyDescent="0.3">
      <c r="A953" s="7" t="s">
        <v>57</v>
      </c>
      <c r="B953" s="8">
        <v>43931</v>
      </c>
      <c r="C953" s="7">
        <v>9712</v>
      </c>
      <c r="F953" s="7">
        <v>4808</v>
      </c>
      <c r="G953" s="7">
        <v>602</v>
      </c>
      <c r="H953" s="7">
        <v>737</v>
      </c>
      <c r="I953" s="8">
        <v>1630</v>
      </c>
      <c r="J953" s="7">
        <v>1630</v>
      </c>
      <c r="U953" s="5"/>
    </row>
    <row r="954" spans="1:21" x14ac:dyDescent="0.3">
      <c r="A954" s="7" t="s">
        <v>58</v>
      </c>
      <c r="B954" s="8">
        <v>43931</v>
      </c>
      <c r="C954" s="7">
        <v>3969</v>
      </c>
      <c r="F954" s="7">
        <v>1860</v>
      </c>
      <c r="G954" s="7">
        <v>266</v>
      </c>
      <c r="H954" s="7">
        <v>425</v>
      </c>
      <c r="I954" s="8">
        <v>888</v>
      </c>
      <c r="J954" s="7">
        <v>888</v>
      </c>
      <c r="U954" s="5"/>
    </row>
    <row r="955" spans="1:21" x14ac:dyDescent="0.3">
      <c r="A955" s="7" t="s">
        <v>59</v>
      </c>
      <c r="B955" s="8">
        <v>43931</v>
      </c>
      <c r="C955" s="7">
        <v>1827</v>
      </c>
      <c r="F955" s="7">
        <v>1147</v>
      </c>
      <c r="G955" s="7">
        <v>105</v>
      </c>
      <c r="H955" s="7">
        <v>128</v>
      </c>
      <c r="I955" s="8">
        <v>414</v>
      </c>
      <c r="J955" s="7">
        <v>414</v>
      </c>
      <c r="U955" s="5"/>
    </row>
    <row r="956" spans="1:21" x14ac:dyDescent="0.3">
      <c r="A956" s="7" t="s">
        <v>60</v>
      </c>
      <c r="B956" s="8">
        <v>43931</v>
      </c>
      <c r="C956" s="7">
        <v>1507</v>
      </c>
      <c r="F956" s="7">
        <v>778</v>
      </c>
      <c r="G956" s="7">
        <v>137</v>
      </c>
      <c r="H956" s="7">
        <v>102</v>
      </c>
      <c r="I956" s="8">
        <v>757</v>
      </c>
      <c r="J956" s="7">
        <v>757</v>
      </c>
      <c r="U956" s="5"/>
    </row>
    <row r="957" spans="1:21" x14ac:dyDescent="0.3">
      <c r="A957" s="7" t="s">
        <v>61</v>
      </c>
      <c r="B957" s="8">
        <v>43931</v>
      </c>
      <c r="C957" s="7">
        <v>1887</v>
      </c>
      <c r="F957" s="7">
        <v>745</v>
      </c>
      <c r="G957" s="7">
        <v>144</v>
      </c>
      <c r="H957" s="7">
        <v>95</v>
      </c>
      <c r="I957" s="8">
        <v>432</v>
      </c>
      <c r="J957" s="7">
        <v>432</v>
      </c>
      <c r="U957" s="5"/>
    </row>
    <row r="958" spans="1:21" x14ac:dyDescent="0.3">
      <c r="A958" s="7" t="s">
        <v>62</v>
      </c>
      <c r="B958" s="8">
        <v>43931</v>
      </c>
      <c r="C958" s="7">
        <v>1719</v>
      </c>
      <c r="F958" s="7">
        <v>773</v>
      </c>
      <c r="G958" s="7">
        <v>75</v>
      </c>
      <c r="H958" s="7">
        <v>107</v>
      </c>
      <c r="I958" s="8">
        <v>281</v>
      </c>
      <c r="J958" s="7">
        <v>281</v>
      </c>
      <c r="U958" s="5"/>
    </row>
    <row r="959" spans="1:21" x14ac:dyDescent="0.3">
      <c r="A959" s="7" t="s">
        <v>63</v>
      </c>
      <c r="B959" s="8">
        <v>43931</v>
      </c>
      <c r="C959" s="7">
        <v>13456</v>
      </c>
      <c r="F959" s="7">
        <v>2198</v>
      </c>
      <c r="G959" s="7">
        <v>316</v>
      </c>
      <c r="H959" s="7">
        <v>1483</v>
      </c>
      <c r="I959" s="8">
        <v>2205</v>
      </c>
      <c r="J959" s="7">
        <v>2205</v>
      </c>
      <c r="U959" s="5"/>
    </row>
    <row r="960" spans="1:21" x14ac:dyDescent="0.3">
      <c r="A960" s="7" t="s">
        <v>64</v>
      </c>
      <c r="B960" s="8">
        <v>43931</v>
      </c>
      <c r="C960" s="7">
        <v>11543</v>
      </c>
      <c r="F960" s="7">
        <v>5817</v>
      </c>
      <c r="G960" s="7">
        <v>327</v>
      </c>
      <c r="H960" s="7">
        <v>1180</v>
      </c>
      <c r="I960" s="8">
        <v>3757</v>
      </c>
      <c r="J960" s="7">
        <v>3757</v>
      </c>
      <c r="U960" s="5"/>
    </row>
    <row r="961" spans="1:21" x14ac:dyDescent="0.3">
      <c r="A961" s="7" t="s">
        <v>65</v>
      </c>
      <c r="B961" s="8">
        <v>43931</v>
      </c>
      <c r="C961" s="7">
        <v>32984</v>
      </c>
      <c r="F961" s="7">
        <v>18194</v>
      </c>
      <c r="G961" s="7">
        <v>1989</v>
      </c>
      <c r="H961" s="7">
        <v>2877</v>
      </c>
      <c r="I961" s="8">
        <v>9267</v>
      </c>
      <c r="J961" s="7">
        <v>14258</v>
      </c>
      <c r="U961" s="5"/>
    </row>
    <row r="962" spans="1:21" x14ac:dyDescent="0.3">
      <c r="A962" s="7" t="s">
        <v>66</v>
      </c>
      <c r="B962" s="8">
        <v>43931</v>
      </c>
      <c r="C962" s="7">
        <v>93</v>
      </c>
      <c r="F962" s="7">
        <v>9</v>
      </c>
      <c r="G962" s="7">
        <v>4</v>
      </c>
      <c r="H962" s="7">
        <v>4</v>
      </c>
      <c r="I962" s="8">
        <v>17</v>
      </c>
      <c r="J962" s="7">
        <v>17</v>
      </c>
      <c r="U962" s="5"/>
    </row>
    <row r="963" spans="1:21" x14ac:dyDescent="0.3">
      <c r="A963" s="7" t="s">
        <v>67</v>
      </c>
      <c r="B963" s="8">
        <v>43931</v>
      </c>
      <c r="C963" s="7">
        <v>8578</v>
      </c>
      <c r="F963" s="7">
        <v>4132</v>
      </c>
      <c r="G963" s="7">
        <v>565</v>
      </c>
      <c r="H963" s="7">
        <v>818</v>
      </c>
      <c r="I963" s="8">
        <v>2289</v>
      </c>
      <c r="J963" s="7">
        <v>2289</v>
      </c>
      <c r="U963" s="5"/>
    </row>
    <row r="964" spans="1:21" x14ac:dyDescent="0.3">
      <c r="A964" s="7" t="s">
        <v>68</v>
      </c>
      <c r="B964" s="8">
        <v>43931</v>
      </c>
      <c r="C964" s="7">
        <v>2486</v>
      </c>
      <c r="F964" s="7">
        <v>1052</v>
      </c>
      <c r="G964" s="7">
        <v>104</v>
      </c>
      <c r="H964" s="7">
        <v>303</v>
      </c>
      <c r="I964" s="8">
        <v>462</v>
      </c>
      <c r="J964" s="7">
        <v>462</v>
      </c>
      <c r="U964" s="5"/>
    </row>
    <row r="965" spans="1:21" x14ac:dyDescent="0.3">
      <c r="A965" s="7" t="s">
        <v>69</v>
      </c>
      <c r="B965" s="8">
        <v>43931</v>
      </c>
      <c r="C965" s="7">
        <v>7176</v>
      </c>
      <c r="F965" s="7">
        <v>2215</v>
      </c>
      <c r="G965" s="7">
        <v>144</v>
      </c>
      <c r="H965" s="7">
        <v>261</v>
      </c>
      <c r="I965" s="8">
        <v>1082</v>
      </c>
      <c r="J965" s="7">
        <v>1082</v>
      </c>
      <c r="U965" s="5"/>
    </row>
    <row r="966" spans="1:21" x14ac:dyDescent="0.3">
      <c r="A966" s="7" t="s">
        <v>70</v>
      </c>
      <c r="B966" s="8">
        <v>43931</v>
      </c>
      <c r="C966" s="7">
        <v>45849</v>
      </c>
      <c r="F966" s="7">
        <v>11894</v>
      </c>
      <c r="G966" s="7">
        <v>1376</v>
      </c>
      <c r="H966" s="7">
        <v>6084</v>
      </c>
      <c r="I966" s="8">
        <v>23663</v>
      </c>
      <c r="J966" s="7">
        <v>23663</v>
      </c>
      <c r="U966" s="5"/>
    </row>
    <row r="967" spans="1:21" x14ac:dyDescent="0.3">
      <c r="A967" s="7" t="s">
        <v>128</v>
      </c>
      <c r="B967" s="8">
        <v>43931</v>
      </c>
      <c r="C967" s="7">
        <v>98</v>
      </c>
      <c r="F967" s="7">
        <v>43</v>
      </c>
      <c r="G967" s="7">
        <v>3</v>
      </c>
      <c r="H967" s="7">
        <v>2</v>
      </c>
      <c r="I967" s="8">
        <v>18</v>
      </c>
      <c r="J967" s="7">
        <v>18</v>
      </c>
      <c r="U967" s="5"/>
    </row>
    <row r="968" spans="1:21" x14ac:dyDescent="0.3">
      <c r="A968" s="7" t="s">
        <v>71</v>
      </c>
      <c r="B968" s="8">
        <v>43931</v>
      </c>
      <c r="C968" s="7">
        <v>1413</v>
      </c>
      <c r="F968" s="7">
        <v>533</v>
      </c>
      <c r="G968" s="7">
        <v>88</v>
      </c>
      <c r="H968" s="7">
        <v>94</v>
      </c>
      <c r="I968" s="8">
        <v>275</v>
      </c>
      <c r="J968" s="7">
        <v>275</v>
      </c>
      <c r="U968" s="5"/>
    </row>
    <row r="969" spans="1:21" x14ac:dyDescent="0.3">
      <c r="A969" s="7" t="s">
        <v>72</v>
      </c>
      <c r="B969" s="8">
        <v>43931</v>
      </c>
      <c r="C969" s="7">
        <v>3817</v>
      </c>
      <c r="F969" s="7">
        <v>1641</v>
      </c>
      <c r="G969" s="7">
        <v>124</v>
      </c>
      <c r="H969" s="7">
        <v>227</v>
      </c>
      <c r="I969" s="8">
        <v>603</v>
      </c>
      <c r="J969" s="7">
        <v>603</v>
      </c>
      <c r="U969" s="5"/>
    </row>
    <row r="970" spans="1:21" x14ac:dyDescent="0.3">
      <c r="A970" s="7" t="s">
        <v>73</v>
      </c>
      <c r="B970" s="8">
        <v>43931</v>
      </c>
      <c r="C970" s="7">
        <v>10515</v>
      </c>
      <c r="F970" s="7">
        <v>5402</v>
      </c>
      <c r="G970" s="7">
        <v>453</v>
      </c>
      <c r="H970" s="7">
        <v>765</v>
      </c>
      <c r="I970" s="8">
        <v>4741</v>
      </c>
      <c r="J970" s="7">
        <v>4741</v>
      </c>
      <c r="U970" s="5"/>
    </row>
    <row r="971" spans="1:21" x14ac:dyDescent="0.3">
      <c r="A971" s="7" t="s">
        <v>74</v>
      </c>
      <c r="B971" s="8">
        <v>43931</v>
      </c>
      <c r="C971" s="7">
        <v>3223</v>
      </c>
      <c r="F971" s="7">
        <v>1082</v>
      </c>
      <c r="G971" s="7">
        <v>73</v>
      </c>
      <c r="H971" s="7">
        <v>207</v>
      </c>
      <c r="I971" s="8">
        <v>1337</v>
      </c>
      <c r="J971" s="7">
        <v>1337</v>
      </c>
      <c r="U971" s="5"/>
    </row>
    <row r="972" spans="1:21" x14ac:dyDescent="0.3">
      <c r="A972" s="7" t="s">
        <v>57</v>
      </c>
      <c r="B972" s="8">
        <v>43932</v>
      </c>
      <c r="C972" s="7">
        <v>10006</v>
      </c>
      <c r="F972" s="7">
        <v>4950</v>
      </c>
      <c r="G972" s="7">
        <v>619</v>
      </c>
      <c r="H972" s="7">
        <v>799</v>
      </c>
      <c r="I972" s="8">
        <v>1838</v>
      </c>
      <c r="J972" s="7">
        <v>1838</v>
      </c>
      <c r="U972" s="5"/>
    </row>
    <row r="973" spans="1:21" x14ac:dyDescent="0.3">
      <c r="A973" s="7" t="s">
        <v>58</v>
      </c>
      <c r="B973" s="8">
        <v>43932</v>
      </c>
      <c r="C973" s="7">
        <v>4070</v>
      </c>
      <c r="F973" s="7">
        <v>1901</v>
      </c>
      <c r="G973" s="7">
        <v>272</v>
      </c>
      <c r="H973" s="7">
        <v>450</v>
      </c>
      <c r="I973" s="8">
        <v>934</v>
      </c>
      <c r="J973" s="7">
        <v>934</v>
      </c>
      <c r="U973" s="5"/>
    </row>
    <row r="974" spans="1:21" x14ac:dyDescent="0.3">
      <c r="A974" s="7" t="s">
        <v>59</v>
      </c>
      <c r="B974" s="8">
        <v>43932</v>
      </c>
      <c r="C974" s="7">
        <v>1892</v>
      </c>
      <c r="F974" s="7">
        <v>1208</v>
      </c>
      <c r="G974" s="7">
        <v>106</v>
      </c>
      <c r="H974" s="7">
        <v>140</v>
      </c>
      <c r="I974" s="8">
        <v>430</v>
      </c>
      <c r="J974" s="7">
        <v>430</v>
      </c>
      <c r="U974" s="5"/>
    </row>
    <row r="975" spans="1:21" x14ac:dyDescent="0.3">
      <c r="A975" s="7" t="s">
        <v>60</v>
      </c>
      <c r="B975" s="8">
        <v>43932</v>
      </c>
      <c r="C975" s="7">
        <v>1534</v>
      </c>
      <c r="F975" s="7">
        <v>805</v>
      </c>
      <c r="G975" s="7">
        <v>142</v>
      </c>
      <c r="H975" s="7">
        <v>112</v>
      </c>
      <c r="I975" s="8">
        <v>848</v>
      </c>
      <c r="J975" s="7">
        <v>848</v>
      </c>
      <c r="U975" s="5"/>
    </row>
    <row r="976" spans="1:21" x14ac:dyDescent="0.3">
      <c r="A976" s="7" t="s">
        <v>61</v>
      </c>
      <c r="B976" s="8">
        <v>43932</v>
      </c>
      <c r="C976" s="7">
        <v>1918</v>
      </c>
      <c r="F976" s="7">
        <v>758</v>
      </c>
      <c r="G976" s="7">
        <v>144</v>
      </c>
      <c r="H976" s="7">
        <v>95</v>
      </c>
      <c r="I976" s="8">
        <v>447</v>
      </c>
      <c r="J976" s="7">
        <v>447</v>
      </c>
      <c r="U976" s="5"/>
    </row>
    <row r="977" spans="1:21" x14ac:dyDescent="0.3">
      <c r="A977" s="7" t="s">
        <v>62</v>
      </c>
      <c r="B977" s="8">
        <v>43932</v>
      </c>
      <c r="C977" s="7">
        <v>1752</v>
      </c>
      <c r="F977" s="7">
        <v>805</v>
      </c>
      <c r="G977" s="7">
        <v>75</v>
      </c>
      <c r="H977" s="7">
        <v>110</v>
      </c>
      <c r="I977" s="8">
        <v>297</v>
      </c>
      <c r="J977" s="7">
        <v>297</v>
      </c>
      <c r="U977" s="5"/>
    </row>
    <row r="978" spans="1:21" x14ac:dyDescent="0.3">
      <c r="A978" s="7" t="s">
        <v>63</v>
      </c>
      <c r="B978" s="8">
        <v>43932</v>
      </c>
      <c r="C978" s="7">
        <v>13698</v>
      </c>
      <c r="F978" s="7">
        <v>6838</v>
      </c>
      <c r="G978" s="7">
        <v>316</v>
      </c>
      <c r="H978" s="7">
        <v>1543</v>
      </c>
      <c r="I978" s="8">
        <v>2365</v>
      </c>
      <c r="J978" s="7">
        <v>2365</v>
      </c>
      <c r="U978" s="5"/>
    </row>
    <row r="979" spans="1:21" x14ac:dyDescent="0.3">
      <c r="A979" s="7" t="s">
        <v>64</v>
      </c>
      <c r="B979" s="8">
        <v>43932</v>
      </c>
      <c r="C979" s="7">
        <v>12118</v>
      </c>
      <c r="F979" s="7">
        <v>5957</v>
      </c>
      <c r="G979" s="7">
        <v>323</v>
      </c>
      <c r="H979" s="7">
        <v>1221</v>
      </c>
      <c r="I979" s="8">
        <v>4010</v>
      </c>
      <c r="J979" s="7">
        <v>4010</v>
      </c>
      <c r="U979" s="5"/>
    </row>
    <row r="980" spans="1:21" x14ac:dyDescent="0.3">
      <c r="A980" s="7" t="s">
        <v>65</v>
      </c>
      <c r="B980" s="8">
        <v>43932</v>
      </c>
      <c r="C980" s="7">
        <v>34027</v>
      </c>
      <c r="F980" s="7">
        <v>18772</v>
      </c>
      <c r="G980" s="7">
        <v>2018</v>
      </c>
      <c r="H980" s="7">
        <v>2975</v>
      </c>
      <c r="I980" s="8">
        <v>9610</v>
      </c>
      <c r="J980" s="7">
        <v>14975</v>
      </c>
      <c r="U980" s="5"/>
    </row>
    <row r="981" spans="1:21" x14ac:dyDescent="0.3">
      <c r="A981" s="7" t="s">
        <v>66</v>
      </c>
      <c r="B981" s="8">
        <v>43932</v>
      </c>
      <c r="C981" s="7">
        <v>93</v>
      </c>
      <c r="F981" s="7">
        <v>9</v>
      </c>
      <c r="G981" s="7">
        <v>4</v>
      </c>
      <c r="H981" s="7">
        <v>4</v>
      </c>
      <c r="I981" s="8">
        <v>17</v>
      </c>
      <c r="J981" s="7">
        <v>17</v>
      </c>
      <c r="U981" s="5"/>
    </row>
    <row r="982" spans="1:21" x14ac:dyDescent="0.3">
      <c r="A982" s="7" t="s">
        <v>67</v>
      </c>
      <c r="B982" s="8">
        <v>43932</v>
      </c>
      <c r="C982" s="7">
        <v>8841</v>
      </c>
      <c r="F982" s="7">
        <v>4149</v>
      </c>
      <c r="G982" s="7">
        <v>567</v>
      </c>
      <c r="H982" s="7">
        <v>838</v>
      </c>
      <c r="I982" s="8">
        <v>2624</v>
      </c>
      <c r="J982" s="7">
        <v>2624</v>
      </c>
      <c r="U982" s="5"/>
    </row>
    <row r="983" spans="1:21" x14ac:dyDescent="0.3">
      <c r="A983" s="7" t="s">
        <v>68</v>
      </c>
      <c r="B983" s="8">
        <v>43932</v>
      </c>
      <c r="C983" s="7">
        <v>2580</v>
      </c>
      <c r="F983" s="7">
        <v>1074</v>
      </c>
      <c r="G983" s="7">
        <v>106</v>
      </c>
      <c r="H983" s="7">
        <v>312</v>
      </c>
      <c r="I983" s="8">
        <v>481</v>
      </c>
      <c r="J983" s="7">
        <v>481</v>
      </c>
      <c r="U983" s="5"/>
    </row>
    <row r="984" spans="1:21" x14ac:dyDescent="0.3">
      <c r="A984" s="7" t="s">
        <v>69</v>
      </c>
      <c r="B984" s="8">
        <v>43932</v>
      </c>
      <c r="C984" s="7">
        <v>7336</v>
      </c>
      <c r="F984" s="7">
        <v>2306</v>
      </c>
      <c r="G984" s="7">
        <v>140</v>
      </c>
      <c r="H984" s="7">
        <v>274</v>
      </c>
      <c r="I984" s="8">
        <v>1143</v>
      </c>
      <c r="J984" s="7">
        <v>1143</v>
      </c>
      <c r="U984" s="5"/>
    </row>
    <row r="985" spans="1:21" x14ac:dyDescent="0.3">
      <c r="A985" s="7" t="s">
        <v>70</v>
      </c>
      <c r="B985" s="8">
        <v>43932</v>
      </c>
      <c r="C985" s="7">
        <v>46587</v>
      </c>
      <c r="F985" s="7">
        <v>11424</v>
      </c>
      <c r="G985" s="7">
        <v>1332</v>
      </c>
      <c r="H985" s="7">
        <v>6278</v>
      </c>
      <c r="I985" s="8">
        <v>24683</v>
      </c>
      <c r="J985" s="7">
        <v>24683</v>
      </c>
      <c r="U985" s="5"/>
    </row>
    <row r="986" spans="1:21" x14ac:dyDescent="0.3">
      <c r="A986" s="7" t="s">
        <v>128</v>
      </c>
      <c r="B986" s="8">
        <v>43932</v>
      </c>
      <c r="C986" s="7">
        <v>98</v>
      </c>
      <c r="F986" s="7">
        <v>43</v>
      </c>
      <c r="G986" s="7">
        <v>3</v>
      </c>
      <c r="H986" s="7">
        <v>2</v>
      </c>
      <c r="I986" s="8">
        <v>18</v>
      </c>
      <c r="J986" s="7">
        <v>18</v>
      </c>
      <c r="U986" s="5"/>
    </row>
    <row r="987" spans="1:21" x14ac:dyDescent="0.3">
      <c r="A987" s="7" t="s">
        <v>71</v>
      </c>
      <c r="B987" s="8">
        <v>43932</v>
      </c>
      <c r="C987" s="7">
        <v>1449</v>
      </c>
      <c r="F987" s="7">
        <v>537</v>
      </c>
      <c r="G987" s="7">
        <v>91</v>
      </c>
      <c r="H987" s="7">
        <v>97</v>
      </c>
      <c r="I987" s="8">
        <v>344</v>
      </c>
      <c r="J987" s="7">
        <v>344</v>
      </c>
      <c r="U987" s="5"/>
    </row>
    <row r="988" spans="1:21" x14ac:dyDescent="0.3">
      <c r="A988" s="7" t="s">
        <v>72</v>
      </c>
      <c r="B988" s="8">
        <v>43932</v>
      </c>
      <c r="C988" s="7">
        <v>3969</v>
      </c>
      <c r="F988" s="7">
        <v>1663</v>
      </c>
      <c r="G988" s="7">
        <v>124</v>
      </c>
      <c r="H988" s="7">
        <v>232</v>
      </c>
      <c r="I988" s="8">
        <v>650</v>
      </c>
      <c r="J988" s="7">
        <v>650</v>
      </c>
      <c r="U988" s="5"/>
    </row>
    <row r="989" spans="1:21" x14ac:dyDescent="0.3">
      <c r="A989" s="7" t="s">
        <v>73</v>
      </c>
      <c r="B989" s="8">
        <v>43932</v>
      </c>
      <c r="C989" s="7">
        <v>10772</v>
      </c>
      <c r="F989" s="7">
        <v>5547</v>
      </c>
      <c r="G989" s="7">
        <v>459</v>
      </c>
      <c r="H989" s="7">
        <v>804</v>
      </c>
      <c r="I989" s="8">
        <v>4867</v>
      </c>
      <c r="J989" s="7">
        <v>4867</v>
      </c>
      <c r="U989" s="5"/>
    </row>
    <row r="990" spans="1:21" x14ac:dyDescent="0.3">
      <c r="A990" s="7" t="s">
        <v>74</v>
      </c>
      <c r="B990" s="8">
        <v>43932</v>
      </c>
      <c r="C990" s="7">
        <v>3279</v>
      </c>
      <c r="F990" s="7">
        <v>1122</v>
      </c>
      <c r="G990" s="7">
        <v>73</v>
      </c>
      <c r="H990" s="7">
        <v>219</v>
      </c>
      <c r="I990" s="8">
        <v>1420</v>
      </c>
      <c r="J990" s="7">
        <v>1420</v>
      </c>
      <c r="U990" s="5"/>
    </row>
    <row r="991" spans="1:21" x14ac:dyDescent="0.3">
      <c r="A991" s="7" t="s">
        <v>57</v>
      </c>
      <c r="B991" s="8">
        <v>43933</v>
      </c>
      <c r="C991" s="7">
        <v>10095</v>
      </c>
      <c r="F991" s="7">
        <v>4993</v>
      </c>
      <c r="G991" s="7">
        <v>621</v>
      </c>
      <c r="H991" s="7">
        <v>815</v>
      </c>
      <c r="I991" s="8">
        <v>1967</v>
      </c>
      <c r="J991" s="7">
        <v>1967</v>
      </c>
      <c r="U991" s="5"/>
    </row>
    <row r="992" spans="1:21" x14ac:dyDescent="0.3">
      <c r="A992" s="7" t="s">
        <v>58</v>
      </c>
      <c r="B992" s="8">
        <v>43933</v>
      </c>
      <c r="C992" s="7">
        <v>4187</v>
      </c>
      <c r="F992" s="7">
        <v>1938</v>
      </c>
      <c r="G992" s="7">
        <v>274</v>
      </c>
      <c r="H992" s="7">
        <v>464</v>
      </c>
      <c r="I992" s="8">
        <v>946</v>
      </c>
      <c r="J992" s="7">
        <v>946</v>
      </c>
      <c r="U992" s="5"/>
    </row>
    <row r="993" spans="1:21" x14ac:dyDescent="0.3">
      <c r="A993" s="7" t="s">
        <v>59</v>
      </c>
      <c r="B993" s="8">
        <v>43933</v>
      </c>
      <c r="C993" s="7">
        <v>1958</v>
      </c>
      <c r="F993" s="7">
        <v>1265</v>
      </c>
      <c r="G993" s="7">
        <v>110</v>
      </c>
      <c r="H993" s="7">
        <v>149</v>
      </c>
      <c r="I993" s="8">
        <v>434</v>
      </c>
      <c r="J993" s="7">
        <v>434</v>
      </c>
      <c r="U993" s="5"/>
    </row>
    <row r="994" spans="1:21" x14ac:dyDescent="0.3">
      <c r="A994" s="7" t="s">
        <v>60</v>
      </c>
      <c r="B994" s="8">
        <v>43933</v>
      </c>
      <c r="C994" s="7">
        <v>1550</v>
      </c>
      <c r="F994" s="7">
        <v>811</v>
      </c>
      <c r="G994" s="7">
        <v>143</v>
      </c>
      <c r="H994" s="7">
        <v>117</v>
      </c>
      <c r="I994" s="8">
        <v>862</v>
      </c>
      <c r="J994" s="7">
        <v>862</v>
      </c>
      <c r="U994" s="5"/>
    </row>
    <row r="995" spans="1:21" x14ac:dyDescent="0.3">
      <c r="A995" s="7" t="s">
        <v>61</v>
      </c>
      <c r="B995" s="8">
        <v>43933</v>
      </c>
      <c r="C995" s="7">
        <v>1944</v>
      </c>
      <c r="F995" s="7">
        <v>763</v>
      </c>
      <c r="G995" s="7">
        <v>145</v>
      </c>
      <c r="H995" s="7">
        <v>96</v>
      </c>
      <c r="I995" s="8">
        <v>458</v>
      </c>
      <c r="J995" s="7">
        <v>458</v>
      </c>
      <c r="U995" s="5"/>
    </row>
    <row r="996" spans="1:21" x14ac:dyDescent="0.3">
      <c r="A996" s="7" t="s">
        <v>62</v>
      </c>
      <c r="B996" s="8">
        <v>43933</v>
      </c>
      <c r="C996" s="7">
        <v>1777</v>
      </c>
      <c r="F996" s="7">
        <v>827</v>
      </c>
      <c r="G996" s="7">
        <v>75</v>
      </c>
      <c r="H996" s="7">
        <v>117</v>
      </c>
      <c r="I996" s="8">
        <v>317</v>
      </c>
      <c r="J996" s="7">
        <v>317</v>
      </c>
      <c r="U996" s="5"/>
    </row>
    <row r="997" spans="1:21" x14ac:dyDescent="0.3">
      <c r="A997" s="7" t="s">
        <v>63</v>
      </c>
      <c r="B997" s="8">
        <v>43933</v>
      </c>
      <c r="C997" s="7">
        <v>14054</v>
      </c>
      <c r="F997" s="7">
        <v>7782</v>
      </c>
      <c r="G997" s="7">
        <v>475</v>
      </c>
      <c r="H997" s="7">
        <v>1626</v>
      </c>
      <c r="I997" s="8">
        <v>2532</v>
      </c>
      <c r="J997" s="7">
        <v>2532</v>
      </c>
      <c r="U997" s="5"/>
    </row>
    <row r="998" spans="1:21" x14ac:dyDescent="0.3">
      <c r="A998" s="7" t="s">
        <v>64</v>
      </c>
      <c r="B998" s="8">
        <v>43933</v>
      </c>
      <c r="C998" s="7">
        <v>12628</v>
      </c>
      <c r="F998" s="7">
        <v>6077</v>
      </c>
      <c r="G998" s="7">
        <v>312</v>
      </c>
      <c r="H998" s="7">
        <v>1263</v>
      </c>
      <c r="I998" s="8">
        <v>4154</v>
      </c>
      <c r="J998" s="7">
        <v>4154</v>
      </c>
      <c r="U998" s="5"/>
    </row>
    <row r="999" spans="1:21" x14ac:dyDescent="0.3">
      <c r="A999" s="7" t="s">
        <v>65</v>
      </c>
      <c r="B999" s="8">
        <v>43933</v>
      </c>
      <c r="C999" s="7">
        <v>34726</v>
      </c>
      <c r="F999" s="7">
        <v>18963</v>
      </c>
      <c r="G999" s="7">
        <v>2084</v>
      </c>
      <c r="H999" s="7">
        <v>3105</v>
      </c>
      <c r="I999" s="8">
        <v>10040</v>
      </c>
      <c r="J999" s="7">
        <v>15602</v>
      </c>
      <c r="U999" s="5"/>
    </row>
    <row r="1000" spans="1:21" x14ac:dyDescent="0.3">
      <c r="A1000" s="7" t="s">
        <v>66</v>
      </c>
      <c r="B1000" s="8">
        <v>43933</v>
      </c>
      <c r="C1000" s="7">
        <v>95</v>
      </c>
      <c r="F1000" s="7">
        <v>9</v>
      </c>
      <c r="G1000" s="7">
        <v>4</v>
      </c>
      <c r="H1000" s="7">
        <v>4</v>
      </c>
      <c r="I1000" s="8">
        <v>20</v>
      </c>
      <c r="J1000" s="7">
        <v>20</v>
      </c>
      <c r="U1000" s="5"/>
    </row>
    <row r="1001" spans="1:21" x14ac:dyDescent="0.3">
      <c r="A1001" s="7" t="s">
        <v>67</v>
      </c>
      <c r="B1001" s="8">
        <v>43933</v>
      </c>
      <c r="C1001" s="7">
        <v>9060</v>
      </c>
      <c r="F1001" s="7">
        <v>4269</v>
      </c>
      <c r="G1001" s="7">
        <v>576</v>
      </c>
      <c r="H1001" s="7">
        <v>876</v>
      </c>
      <c r="I1001" s="8">
        <v>2803</v>
      </c>
      <c r="J1001" s="7">
        <v>2803</v>
      </c>
      <c r="U1001" s="5"/>
    </row>
    <row r="1002" spans="1:21" x14ac:dyDescent="0.3">
      <c r="A1002" s="7" t="s">
        <v>68</v>
      </c>
      <c r="B1002" s="8">
        <v>43933</v>
      </c>
      <c r="C1002" s="7">
        <v>2658</v>
      </c>
      <c r="F1002" s="7">
        <v>1096</v>
      </c>
      <c r="G1002" s="7">
        <v>108</v>
      </c>
      <c r="H1002" s="7">
        <v>321</v>
      </c>
      <c r="I1002" s="8">
        <v>511</v>
      </c>
      <c r="J1002" s="7">
        <v>511</v>
      </c>
      <c r="U1002" s="5"/>
    </row>
    <row r="1003" spans="1:21" x14ac:dyDescent="0.3">
      <c r="A1003" s="7" t="s">
        <v>69</v>
      </c>
      <c r="B1003" s="8">
        <v>43933</v>
      </c>
      <c r="C1003" s="7">
        <v>7494</v>
      </c>
      <c r="F1003" s="7">
        <v>2344</v>
      </c>
      <c r="G1003" s="7">
        <v>136</v>
      </c>
      <c r="H1003" s="7">
        <v>284</v>
      </c>
      <c r="I1003" s="8">
        <v>1186</v>
      </c>
      <c r="J1003" s="7">
        <v>1186</v>
      </c>
      <c r="U1003" s="5"/>
    </row>
    <row r="1004" spans="1:21" x14ac:dyDescent="0.3">
      <c r="A1004" s="7" t="s">
        <v>70</v>
      </c>
      <c r="B1004" s="8">
        <v>43933</v>
      </c>
      <c r="C1004" s="7">
        <v>47146</v>
      </c>
      <c r="F1004" s="7">
        <v>11233</v>
      </c>
      <c r="G1004" s="7">
        <v>1327</v>
      </c>
      <c r="H1004" s="7">
        <v>6423</v>
      </c>
      <c r="I1004" s="8">
        <v>25385</v>
      </c>
      <c r="J1004" s="7">
        <v>25385</v>
      </c>
      <c r="U1004" s="5"/>
    </row>
    <row r="1005" spans="1:21" x14ac:dyDescent="0.3">
      <c r="A1005" s="7" t="s">
        <v>128</v>
      </c>
      <c r="B1005" s="8">
        <v>43933</v>
      </c>
      <c r="C1005" s="7">
        <v>101</v>
      </c>
      <c r="F1005" s="7">
        <v>43</v>
      </c>
      <c r="G1005" s="7">
        <v>3</v>
      </c>
      <c r="H1005" s="7">
        <v>2</v>
      </c>
      <c r="I1005" s="8">
        <v>18</v>
      </c>
      <c r="J1005" s="7">
        <v>18</v>
      </c>
      <c r="U1005" s="5"/>
    </row>
    <row r="1006" spans="1:21" x14ac:dyDescent="0.3">
      <c r="A1006" s="7" t="s">
        <v>71</v>
      </c>
      <c r="B1006" s="8">
        <v>43933</v>
      </c>
      <c r="C1006" s="7">
        <v>1463</v>
      </c>
      <c r="F1006" s="7">
        <v>543</v>
      </c>
      <c r="G1006" s="7">
        <v>94</v>
      </c>
      <c r="H1006" s="7">
        <v>101</v>
      </c>
      <c r="I1006" s="8">
        <v>353</v>
      </c>
      <c r="J1006" s="7">
        <v>353</v>
      </c>
      <c r="U1006" s="5"/>
    </row>
    <row r="1007" spans="1:21" x14ac:dyDescent="0.3">
      <c r="A1007" s="7" t="s">
        <v>72</v>
      </c>
      <c r="B1007" s="8">
        <v>43933</v>
      </c>
      <c r="C1007" s="7">
        <v>4092</v>
      </c>
      <c r="F1007" s="7">
        <v>1693</v>
      </c>
      <c r="G1007" s="7">
        <v>124</v>
      </c>
      <c r="H1007" s="7">
        <v>239</v>
      </c>
      <c r="I1007" s="8">
        <v>695</v>
      </c>
      <c r="J1007" s="7">
        <v>695</v>
      </c>
      <c r="U1007" s="5"/>
    </row>
    <row r="1008" spans="1:21" x14ac:dyDescent="0.3">
      <c r="A1008" s="7" t="s">
        <v>73</v>
      </c>
      <c r="B1008" s="8">
        <v>43933</v>
      </c>
      <c r="C1008" s="7">
        <v>11018</v>
      </c>
      <c r="F1008" s="7">
        <v>5622</v>
      </c>
      <c r="G1008" s="7">
        <v>464</v>
      </c>
      <c r="H1008" s="7">
        <v>831</v>
      </c>
      <c r="I1008" s="8">
        <v>5026</v>
      </c>
      <c r="J1008" s="7">
        <v>5026</v>
      </c>
      <c r="U1008" s="5"/>
    </row>
    <row r="1009" spans="1:21" x14ac:dyDescent="0.3">
      <c r="A1009" s="7" t="s">
        <v>74</v>
      </c>
      <c r="B1009" s="8">
        <v>43933</v>
      </c>
      <c r="C1009" s="7">
        <v>3358</v>
      </c>
      <c r="F1009" s="7">
        <v>1141</v>
      </c>
      <c r="G1009" s="7">
        <v>73</v>
      </c>
      <c r="H1009" s="7">
        <v>223</v>
      </c>
      <c r="I1009" s="8">
        <v>1458</v>
      </c>
      <c r="J1009" s="7">
        <v>1458</v>
      </c>
      <c r="U1009" s="5"/>
    </row>
    <row r="1010" spans="1:21" x14ac:dyDescent="0.3">
      <c r="A1010" s="7" t="s">
        <v>57</v>
      </c>
      <c r="B1010" s="8">
        <v>43934</v>
      </c>
      <c r="C1010" s="7">
        <v>10203</v>
      </c>
      <c r="F1010" s="7">
        <v>5054</v>
      </c>
      <c r="G1010" s="7">
        <v>631</v>
      </c>
      <c r="H1010" s="7">
        <v>836</v>
      </c>
      <c r="I1010" s="8">
        <v>2032</v>
      </c>
      <c r="U1010" s="5"/>
    </row>
    <row r="1011" spans="1:21" x14ac:dyDescent="0.3">
      <c r="A1011" s="7" t="s">
        <v>58</v>
      </c>
      <c r="B1011" s="8">
        <v>43934</v>
      </c>
      <c r="C1011" s="7">
        <v>4245</v>
      </c>
      <c r="F1011" s="7">
        <v>1966</v>
      </c>
      <c r="G1011" s="7">
        <v>280</v>
      </c>
      <c r="H1011" s="7">
        <v>492</v>
      </c>
      <c r="I1011" s="8">
        <v>963</v>
      </c>
      <c r="U1011" s="5"/>
    </row>
    <row r="1012" spans="1:21" x14ac:dyDescent="0.3">
      <c r="A1012" s="7" t="s">
        <v>59</v>
      </c>
      <c r="B1012" s="8">
        <v>43934</v>
      </c>
      <c r="C1012" s="7">
        <v>2051</v>
      </c>
      <c r="F1012" s="7">
        <v>1330</v>
      </c>
      <c r="G1012" s="7">
        <v>111</v>
      </c>
      <c r="H1012" s="7">
        <v>156</v>
      </c>
      <c r="I1012" s="8">
        <v>458</v>
      </c>
      <c r="U1012" s="5"/>
    </row>
    <row r="1013" spans="1:21" x14ac:dyDescent="0.3">
      <c r="A1013" s="7" t="s">
        <v>60</v>
      </c>
      <c r="B1013" s="8">
        <v>43934</v>
      </c>
      <c r="C1013" s="7">
        <v>1571</v>
      </c>
      <c r="F1013" s="7">
        <v>826</v>
      </c>
      <c r="G1013" s="7">
        <v>145</v>
      </c>
      <c r="H1013" s="7">
        <v>118</v>
      </c>
      <c r="I1013" s="8">
        <v>871</v>
      </c>
      <c r="U1013" s="5"/>
    </row>
    <row r="1014" spans="1:21" x14ac:dyDescent="0.3">
      <c r="A1014" s="7" t="s">
        <v>61</v>
      </c>
      <c r="B1014" s="8">
        <v>43934</v>
      </c>
      <c r="C1014" s="7">
        <v>1958</v>
      </c>
      <c r="F1014" s="7">
        <v>771</v>
      </c>
      <c r="G1014" s="7">
        <v>147</v>
      </c>
      <c r="H1014" s="7">
        <v>102</v>
      </c>
      <c r="I1014" s="8">
        <v>589</v>
      </c>
      <c r="U1014" s="5"/>
    </row>
    <row r="1015" spans="1:21" x14ac:dyDescent="0.3">
      <c r="A1015" s="7" t="s">
        <v>62</v>
      </c>
      <c r="B1015" s="8">
        <v>43934</v>
      </c>
      <c r="C1015" s="7">
        <v>1796</v>
      </c>
      <c r="F1015" s="7">
        <v>853</v>
      </c>
      <c r="G1015" s="7">
        <v>76</v>
      </c>
      <c r="H1015" s="7">
        <v>120</v>
      </c>
      <c r="I1015" s="8">
        <v>323</v>
      </c>
      <c r="U1015" s="5"/>
    </row>
    <row r="1016" spans="1:21" x14ac:dyDescent="0.3">
      <c r="A1016" s="7" t="s">
        <v>63</v>
      </c>
      <c r="B1016" s="8">
        <v>43934</v>
      </c>
      <c r="C1016" s="7">
        <v>14329</v>
      </c>
      <c r="F1016" s="7">
        <v>7830</v>
      </c>
      <c r="G1016" s="7">
        <v>486</v>
      </c>
      <c r="H1016" s="7">
        <v>1714</v>
      </c>
      <c r="I1016" s="8">
        <v>2943</v>
      </c>
      <c r="U1016" s="5"/>
    </row>
    <row r="1017" spans="1:21" x14ac:dyDescent="0.3">
      <c r="A1017" s="7" t="s">
        <v>64</v>
      </c>
      <c r="B1017" s="8">
        <v>43934</v>
      </c>
      <c r="C1017" s="7">
        <v>13180</v>
      </c>
      <c r="F1017" s="7">
        <v>6175</v>
      </c>
      <c r="G1017" s="7">
        <v>308</v>
      </c>
      <c r="H1017" s="7">
        <v>1299</v>
      </c>
      <c r="I1017" s="8">
        <v>4266</v>
      </c>
      <c r="U1017" s="5"/>
    </row>
    <row r="1018" spans="1:21" x14ac:dyDescent="0.3">
      <c r="A1018" s="7" t="s">
        <v>65</v>
      </c>
      <c r="B1018" s="8">
        <v>43934</v>
      </c>
      <c r="C1018" s="7">
        <v>35197</v>
      </c>
      <c r="F1018" s="7">
        <v>19224</v>
      </c>
      <c r="G1018" s="7">
        <v>2102</v>
      </c>
      <c r="H1018" s="7">
        <v>3201</v>
      </c>
      <c r="I1018" s="8">
        <v>10387</v>
      </c>
      <c r="U1018" s="5"/>
    </row>
    <row r="1019" spans="1:21" x14ac:dyDescent="0.3">
      <c r="A1019" s="7" t="s">
        <v>66</v>
      </c>
      <c r="B1019" s="8">
        <v>43934</v>
      </c>
      <c r="C1019" s="7">
        <v>96</v>
      </c>
      <c r="F1019" s="7">
        <v>9</v>
      </c>
      <c r="G1019" s="7">
        <v>4</v>
      </c>
      <c r="H1019" s="7">
        <v>4</v>
      </c>
      <c r="I1019" s="8">
        <v>22</v>
      </c>
      <c r="U1019" s="5"/>
    </row>
    <row r="1020" spans="1:21" x14ac:dyDescent="0.3">
      <c r="A1020" s="7" t="s">
        <v>67</v>
      </c>
      <c r="B1020" s="8">
        <v>43934</v>
      </c>
      <c r="C1020" s="7">
        <v>9213</v>
      </c>
      <c r="F1020" s="7">
        <v>4397</v>
      </c>
      <c r="G1020" s="7">
        <v>581</v>
      </c>
      <c r="H1020" s="7">
        <v>907</v>
      </c>
      <c r="I1020" s="8">
        <v>3069</v>
      </c>
      <c r="U1020" s="5"/>
    </row>
    <row r="1021" spans="1:21" x14ac:dyDescent="0.3">
      <c r="A1021" s="7" t="s">
        <v>68</v>
      </c>
      <c r="B1021" s="8">
        <v>43934</v>
      </c>
      <c r="C1021" s="7">
        <v>2684</v>
      </c>
      <c r="F1021" s="7">
        <v>1114</v>
      </c>
      <c r="G1021" s="7">
        <v>108</v>
      </c>
      <c r="H1021" s="7">
        <v>334</v>
      </c>
      <c r="I1021" s="8">
        <v>578</v>
      </c>
      <c r="U1021" s="5"/>
    </row>
    <row r="1022" spans="1:21" x14ac:dyDescent="0.3">
      <c r="A1022" s="7" t="s">
        <v>69</v>
      </c>
      <c r="B1022" s="8">
        <v>43934</v>
      </c>
      <c r="C1022" s="7">
        <v>7597</v>
      </c>
      <c r="F1022" s="7">
        <v>2403</v>
      </c>
      <c r="G1022" s="7">
        <v>133</v>
      </c>
      <c r="H1022" s="7">
        <v>290</v>
      </c>
      <c r="I1022" s="8">
        <v>1240</v>
      </c>
      <c r="U1022" s="5"/>
    </row>
    <row r="1023" spans="1:21" x14ac:dyDescent="0.3">
      <c r="A1023" s="7" t="s">
        <v>70</v>
      </c>
      <c r="B1023" s="8">
        <v>43934</v>
      </c>
      <c r="C1023" s="7">
        <v>48048</v>
      </c>
      <c r="F1023" s="7">
        <v>10753</v>
      </c>
      <c r="G1023" s="7">
        <v>1299</v>
      </c>
      <c r="H1023" s="7">
        <v>6568</v>
      </c>
      <c r="I1023" s="8">
        <v>26247</v>
      </c>
      <c r="U1023" s="5"/>
    </row>
    <row r="1024" spans="1:21" x14ac:dyDescent="0.3">
      <c r="A1024" s="7" t="s">
        <v>128</v>
      </c>
      <c r="B1024" s="8">
        <v>43934</v>
      </c>
      <c r="C1024" s="7">
        <v>101</v>
      </c>
      <c r="F1024" s="7">
        <v>43</v>
      </c>
      <c r="G1024" s="7">
        <v>3</v>
      </c>
      <c r="H1024" s="7">
        <v>2</v>
      </c>
      <c r="I1024" s="8">
        <v>18</v>
      </c>
      <c r="U1024" s="5"/>
    </row>
    <row r="1025" spans="1:21" x14ac:dyDescent="0.3">
      <c r="A1025" s="7" t="s">
        <v>71</v>
      </c>
      <c r="B1025" s="8">
        <v>43934</v>
      </c>
      <c r="C1025" s="7">
        <v>1487</v>
      </c>
      <c r="F1025" s="7">
        <v>566</v>
      </c>
      <c r="G1025" s="7">
        <v>96</v>
      </c>
      <c r="H1025" s="7">
        <v>106</v>
      </c>
      <c r="I1025" s="8">
        <v>476</v>
      </c>
      <c r="U1025" s="5"/>
    </row>
    <row r="1026" spans="1:21" x14ac:dyDescent="0.3">
      <c r="A1026" s="7" t="s">
        <v>72</v>
      </c>
      <c r="B1026" s="8">
        <v>43934</v>
      </c>
      <c r="C1026" s="7">
        <v>4150</v>
      </c>
      <c r="F1026" s="7">
        <v>1705</v>
      </c>
      <c r="G1026" s="7">
        <v>124</v>
      </c>
      <c r="H1026" s="7">
        <v>249</v>
      </c>
      <c r="I1026" s="8">
        <v>730</v>
      </c>
      <c r="U1026" s="5"/>
    </row>
    <row r="1027" spans="1:21" x14ac:dyDescent="0.3">
      <c r="A1027" s="7" t="s">
        <v>73</v>
      </c>
      <c r="B1027" s="8">
        <v>43934</v>
      </c>
      <c r="C1027" s="7">
        <v>11226</v>
      </c>
      <c r="F1027" s="7">
        <v>5679</v>
      </c>
      <c r="G1027" s="7">
        <v>470</v>
      </c>
      <c r="H1027" s="7">
        <v>859</v>
      </c>
      <c r="I1027" s="8">
        <v>5193</v>
      </c>
      <c r="U1027" s="5"/>
    </row>
    <row r="1028" spans="1:21" x14ac:dyDescent="0.3">
      <c r="A1028" s="7" t="s">
        <v>74</v>
      </c>
      <c r="B1028" s="8">
        <v>43934</v>
      </c>
      <c r="C1028" s="7">
        <v>3420</v>
      </c>
      <c r="F1028" s="7">
        <v>1152</v>
      </c>
      <c r="G1028" s="7">
        <v>74</v>
      </c>
      <c r="H1028" s="7">
        <v>234</v>
      </c>
      <c r="I1028" s="8">
        <v>1519</v>
      </c>
      <c r="U1028" s="5"/>
    </row>
    <row r="1029" spans="1:21" x14ac:dyDescent="0.3">
      <c r="A1029" s="7" t="s">
        <v>57</v>
      </c>
      <c r="B1029" s="8">
        <v>43935</v>
      </c>
      <c r="C1029" s="7">
        <v>10426</v>
      </c>
      <c r="F1029" s="7">
        <v>5147</v>
      </c>
      <c r="G1029" s="7">
        <v>665</v>
      </c>
      <c r="H1029" s="7">
        <v>865</v>
      </c>
      <c r="I1029" s="8">
        <v>2224</v>
      </c>
      <c r="U1029" s="5"/>
    </row>
    <row r="1030" spans="1:21" x14ac:dyDescent="0.3">
      <c r="A1030" s="7" t="s">
        <v>58</v>
      </c>
      <c r="B1030" s="8">
        <v>43935</v>
      </c>
      <c r="C1030" s="7">
        <v>4338</v>
      </c>
      <c r="F1030" s="7">
        <v>2006</v>
      </c>
      <c r="G1030" s="7">
        <v>282</v>
      </c>
      <c r="H1030" s="7">
        <v>514</v>
      </c>
      <c r="I1030" s="8">
        <v>1012</v>
      </c>
      <c r="U1030" s="5"/>
    </row>
    <row r="1031" spans="1:21" x14ac:dyDescent="0.3">
      <c r="A1031" s="7" t="s">
        <v>59</v>
      </c>
      <c r="B1031" s="8">
        <v>43935</v>
      </c>
      <c r="C1031" s="7">
        <v>2096</v>
      </c>
      <c r="F1031" s="7">
        <v>1387</v>
      </c>
      <c r="G1031" s="7">
        <v>114</v>
      </c>
      <c r="H1031" s="7">
        <v>166</v>
      </c>
      <c r="I1031" s="8">
        <v>487</v>
      </c>
      <c r="U1031" s="5"/>
    </row>
    <row r="1032" spans="1:21" x14ac:dyDescent="0.3">
      <c r="A1032" s="7" t="s">
        <v>60</v>
      </c>
      <c r="B1032" s="8">
        <v>43935</v>
      </c>
      <c r="C1032" s="7">
        <v>1606</v>
      </c>
      <c r="F1032" s="7">
        <v>857</v>
      </c>
      <c r="G1032" s="7">
        <v>149</v>
      </c>
      <c r="H1032" s="7">
        <v>125</v>
      </c>
      <c r="I1032" s="8">
        <v>881</v>
      </c>
      <c r="U1032" s="5"/>
    </row>
    <row r="1033" spans="1:21" x14ac:dyDescent="0.3">
      <c r="A1033" s="7" t="s">
        <v>61</v>
      </c>
      <c r="B1033" s="8">
        <v>43935</v>
      </c>
      <c r="C1033" s="7">
        <v>1975</v>
      </c>
      <c r="F1033" s="7">
        <v>781</v>
      </c>
      <c r="G1033" s="7">
        <v>152</v>
      </c>
      <c r="H1033" s="7">
        <v>104</v>
      </c>
      <c r="I1033" s="8">
        <v>622</v>
      </c>
      <c r="U1033" s="5"/>
    </row>
    <row r="1034" spans="1:21" x14ac:dyDescent="0.3">
      <c r="A1034" s="7" t="s">
        <v>62</v>
      </c>
      <c r="B1034" s="8">
        <v>43935</v>
      </c>
      <c r="C1034" s="7">
        <v>1823</v>
      </c>
      <c r="F1034" s="7">
        <v>873</v>
      </c>
      <c r="G1034" s="7">
        <v>76</v>
      </c>
      <c r="H1034" s="7">
        <v>132</v>
      </c>
      <c r="I1034" s="8">
        <v>363</v>
      </c>
      <c r="U1034" s="5"/>
    </row>
    <row r="1035" spans="1:21" x14ac:dyDescent="0.3">
      <c r="A1035" s="7" t="s">
        <v>63</v>
      </c>
      <c r="B1035" s="8">
        <v>43935</v>
      </c>
      <c r="C1035" s="7">
        <v>14680</v>
      </c>
      <c r="F1035" s="7">
        <v>7896</v>
      </c>
      <c r="G1035" s="7">
        <v>495</v>
      </c>
      <c r="H1035" s="7">
        <v>1755</v>
      </c>
      <c r="I1035" s="8">
        <v>2998</v>
      </c>
      <c r="U1035" s="5"/>
    </row>
    <row r="1036" spans="1:21" x14ac:dyDescent="0.3">
      <c r="A1036" s="7" t="s">
        <v>64</v>
      </c>
      <c r="B1036" s="8">
        <v>43935</v>
      </c>
      <c r="C1036" s="7">
        <v>13697</v>
      </c>
      <c r="F1036" s="7">
        <v>6306</v>
      </c>
      <c r="G1036" s="7">
        <v>306</v>
      </c>
      <c r="H1036" s="7">
        <v>1337</v>
      </c>
      <c r="I1036" s="8">
        <v>4521</v>
      </c>
      <c r="U1036" s="5"/>
    </row>
    <row r="1037" spans="1:21" x14ac:dyDescent="0.3">
      <c r="A1037" s="7" t="s">
        <v>65</v>
      </c>
      <c r="B1037" s="8">
        <v>43935</v>
      </c>
      <c r="C1037" s="7">
        <v>36505</v>
      </c>
      <c r="F1037" s="7">
        <v>20264</v>
      </c>
      <c r="G1037" s="7">
        <v>2189</v>
      </c>
      <c r="H1037" s="7">
        <v>3453</v>
      </c>
      <c r="I1037" s="8">
        <v>11480</v>
      </c>
      <c r="U1037" s="5"/>
    </row>
    <row r="1038" spans="1:21" x14ac:dyDescent="0.3">
      <c r="A1038" s="7" t="s">
        <v>66</v>
      </c>
      <c r="B1038" s="8">
        <v>43935</v>
      </c>
      <c r="C1038" s="7">
        <v>98</v>
      </c>
      <c r="F1038" s="7">
        <v>9</v>
      </c>
      <c r="G1038" s="7">
        <v>4</v>
      </c>
      <c r="H1038" s="7">
        <v>4</v>
      </c>
      <c r="I1038" s="8">
        <v>30</v>
      </c>
      <c r="U1038" s="5"/>
    </row>
    <row r="1039" spans="1:21" x14ac:dyDescent="0.3">
      <c r="A1039" s="7" t="s">
        <v>67</v>
      </c>
      <c r="B1039" s="8">
        <v>43935</v>
      </c>
      <c r="C1039" s="7">
        <v>9424</v>
      </c>
      <c r="F1039" s="7">
        <v>4465</v>
      </c>
      <c r="G1039" s="7">
        <v>588</v>
      </c>
      <c r="H1039" s="7">
        <v>945</v>
      </c>
      <c r="I1039" s="8">
        <v>3360</v>
      </c>
      <c r="U1039" s="5"/>
    </row>
    <row r="1040" spans="1:21" x14ac:dyDescent="0.3">
      <c r="A1040" s="7" t="s">
        <v>68</v>
      </c>
      <c r="B1040" s="8">
        <v>43935</v>
      </c>
      <c r="C1040" s="7">
        <v>2762</v>
      </c>
      <c r="F1040" s="7">
        <v>1155</v>
      </c>
      <c r="G1040" s="7">
        <v>109</v>
      </c>
      <c r="H1040" s="7">
        <v>342</v>
      </c>
      <c r="I1040" s="8">
        <v>615</v>
      </c>
      <c r="U1040" s="5"/>
    </row>
    <row r="1041" spans="1:21" x14ac:dyDescent="0.3">
      <c r="A1041" s="7" t="s">
        <v>69</v>
      </c>
      <c r="B1041" s="8">
        <v>43935</v>
      </c>
      <c r="C1041" s="7">
        <v>7708</v>
      </c>
      <c r="F1041" s="7">
        <v>2471</v>
      </c>
      <c r="G1041" s="7">
        <v>128</v>
      </c>
      <c r="H1041" s="7">
        <v>299</v>
      </c>
      <c r="I1041" s="8">
        <v>1298</v>
      </c>
      <c r="U1041" s="5"/>
    </row>
    <row r="1042" spans="1:21" x14ac:dyDescent="0.3">
      <c r="A1042" s="7" t="s">
        <v>70</v>
      </c>
      <c r="B1042" s="8">
        <v>43935</v>
      </c>
      <c r="C1042" s="7">
        <v>49526</v>
      </c>
      <c r="F1042" s="7">
        <v>10116</v>
      </c>
      <c r="G1042" s="7">
        <v>1244</v>
      </c>
      <c r="H1042" s="7">
        <v>6724</v>
      </c>
      <c r="I1042" s="8">
        <v>27433</v>
      </c>
      <c r="U1042" s="5"/>
    </row>
    <row r="1043" spans="1:21" x14ac:dyDescent="0.3">
      <c r="A1043" s="7" t="s">
        <v>128</v>
      </c>
      <c r="B1043" s="8">
        <v>43935</v>
      </c>
      <c r="C1043" s="7">
        <v>102</v>
      </c>
      <c r="F1043" s="7">
        <v>43</v>
      </c>
      <c r="G1043" s="7">
        <v>3</v>
      </c>
      <c r="H1043" s="7">
        <v>2</v>
      </c>
      <c r="I1043" s="8">
        <v>24</v>
      </c>
      <c r="U1043" s="5"/>
    </row>
    <row r="1044" spans="1:21" x14ac:dyDescent="0.3">
      <c r="A1044" s="7" t="s">
        <v>71</v>
      </c>
      <c r="B1044" s="8">
        <v>43935</v>
      </c>
      <c r="C1044" s="7">
        <v>1520</v>
      </c>
      <c r="F1044" s="7">
        <v>574</v>
      </c>
      <c r="G1044" s="7">
        <v>97</v>
      </c>
      <c r="H1044" s="7">
        <v>109</v>
      </c>
      <c r="I1044" s="8">
        <v>513</v>
      </c>
      <c r="U1044" s="5"/>
    </row>
    <row r="1045" spans="1:21" x14ac:dyDescent="0.3">
      <c r="A1045" s="7" t="s">
        <v>72</v>
      </c>
      <c r="B1045" s="8">
        <v>43935</v>
      </c>
      <c r="C1045" s="7">
        <v>4246</v>
      </c>
      <c r="F1045" s="7">
        <v>1731</v>
      </c>
      <c r="G1045" s="7">
        <v>124</v>
      </c>
      <c r="H1045" s="7">
        <v>252</v>
      </c>
      <c r="I1045" s="8">
        <v>808</v>
      </c>
      <c r="U1045" s="5"/>
    </row>
    <row r="1046" spans="1:21" x14ac:dyDescent="0.3">
      <c r="A1046" s="7" t="s">
        <v>73</v>
      </c>
      <c r="B1046" s="8">
        <v>43935</v>
      </c>
      <c r="C1046" s="7">
        <v>11475</v>
      </c>
      <c r="F1046" s="7">
        <v>5750</v>
      </c>
      <c r="G1046" s="7">
        <v>471</v>
      </c>
      <c r="H1046" s="7">
        <v>902</v>
      </c>
      <c r="I1046" s="8">
        <v>5428</v>
      </c>
      <c r="U1046" s="5"/>
    </row>
    <row r="1047" spans="1:21" x14ac:dyDescent="0.3">
      <c r="A1047" s="7" t="s">
        <v>74</v>
      </c>
      <c r="B1047" s="8">
        <v>43935</v>
      </c>
      <c r="C1047" s="7">
        <v>3457</v>
      </c>
      <c r="F1047" s="7">
        <v>1182</v>
      </c>
      <c r="G1047" s="7">
        <v>75</v>
      </c>
      <c r="H1047" s="7">
        <v>246</v>
      </c>
      <c r="I1047" s="8">
        <v>1585</v>
      </c>
      <c r="U1047" s="5"/>
    </row>
    <row r="1048" spans="1:21" x14ac:dyDescent="0.3">
      <c r="A1048" s="7" t="s">
        <v>57</v>
      </c>
      <c r="B1048" s="8">
        <v>43936</v>
      </c>
      <c r="D1048" s="7">
        <v>10592</v>
      </c>
      <c r="E1048" s="7">
        <v>215</v>
      </c>
      <c r="F1048" s="7">
        <v>5226</v>
      </c>
      <c r="G1048" s="7">
        <v>671</v>
      </c>
      <c r="H1048" s="7">
        <v>912</v>
      </c>
      <c r="I1048" s="8">
        <v>2634</v>
      </c>
      <c r="U1048" s="5"/>
    </row>
    <row r="1049" spans="1:21" x14ac:dyDescent="0.3">
      <c r="A1049" s="7" t="s">
        <v>58</v>
      </c>
      <c r="B1049" s="8">
        <v>43936</v>
      </c>
      <c r="D1049" s="7">
        <v>4411</v>
      </c>
      <c r="E1049" s="7">
        <v>155</v>
      </c>
      <c r="F1049" s="7">
        <v>2108</v>
      </c>
      <c r="G1049" s="7">
        <v>291</v>
      </c>
      <c r="H1049" s="7">
        <v>543</v>
      </c>
      <c r="I1049" s="8">
        <v>1087</v>
      </c>
      <c r="U1049" s="5"/>
    </row>
    <row r="1050" spans="1:21" x14ac:dyDescent="0.3">
      <c r="A1050" s="7" t="s">
        <v>59</v>
      </c>
      <c r="B1050" s="8">
        <v>43936</v>
      </c>
      <c r="D1050" s="7">
        <v>2081</v>
      </c>
      <c r="E1050" s="7">
        <v>89</v>
      </c>
      <c r="F1050" s="7">
        <v>1432</v>
      </c>
      <c r="G1050" s="7">
        <v>116</v>
      </c>
      <c r="H1050" s="7">
        <v>168</v>
      </c>
      <c r="I1050" s="8">
        <v>522</v>
      </c>
      <c r="U1050" s="5"/>
    </row>
    <row r="1051" spans="1:21" x14ac:dyDescent="0.3">
      <c r="A1051" s="7" t="s">
        <v>60</v>
      </c>
      <c r="B1051" s="8">
        <v>43936</v>
      </c>
      <c r="C1051" s="7">
        <v>1637</v>
      </c>
      <c r="F1051" s="7">
        <v>872</v>
      </c>
      <c r="G1051" s="7">
        <v>152</v>
      </c>
      <c r="H1051" s="7">
        <v>131</v>
      </c>
      <c r="I1051" s="8">
        <v>918</v>
      </c>
      <c r="U1051" s="5"/>
    </row>
    <row r="1052" spans="1:21" x14ac:dyDescent="0.3">
      <c r="A1052" s="7" t="s">
        <v>61</v>
      </c>
      <c r="B1052" s="8">
        <v>43936</v>
      </c>
      <c r="D1052" s="7">
        <v>1988</v>
      </c>
      <c r="E1052" s="7">
        <v>0</v>
      </c>
      <c r="F1052" s="7">
        <v>802</v>
      </c>
      <c r="G1052" s="7">
        <v>156</v>
      </c>
      <c r="H1052" s="7">
        <v>107</v>
      </c>
      <c r="I1052" s="8">
        <v>673</v>
      </c>
      <c r="U1052" s="5"/>
    </row>
    <row r="1053" spans="1:21" x14ac:dyDescent="0.3">
      <c r="A1053" s="7" t="s">
        <v>62</v>
      </c>
      <c r="B1053" s="8">
        <v>43936</v>
      </c>
      <c r="C1053" s="7">
        <v>1845</v>
      </c>
      <c r="F1053" s="7">
        <v>890</v>
      </c>
      <c r="G1053" s="7">
        <v>77</v>
      </c>
      <c r="H1053" s="7">
        <v>137</v>
      </c>
      <c r="I1053" s="8">
        <v>442</v>
      </c>
      <c r="U1053" s="5"/>
    </row>
    <row r="1054" spans="1:21" x14ac:dyDescent="0.3">
      <c r="A1054" s="7" t="s">
        <v>63</v>
      </c>
      <c r="B1054" s="8">
        <v>43936</v>
      </c>
      <c r="C1054" s="7">
        <v>15151</v>
      </c>
      <c r="F1054" s="7">
        <v>7987</v>
      </c>
      <c r="G1054" s="7">
        <v>503</v>
      </c>
      <c r="H1054" s="7">
        <v>1796</v>
      </c>
      <c r="I1054" s="8">
        <v>3378</v>
      </c>
      <c r="U1054" s="5"/>
    </row>
    <row r="1055" spans="1:21" x14ac:dyDescent="0.3">
      <c r="A1055" s="7" t="s">
        <v>64</v>
      </c>
      <c r="B1055" s="8">
        <v>43936</v>
      </c>
      <c r="C1055" s="7">
        <v>14380</v>
      </c>
      <c r="F1055" s="7">
        <v>6449</v>
      </c>
      <c r="G1055" s="7">
        <v>307</v>
      </c>
      <c r="H1055" s="7">
        <v>1372</v>
      </c>
      <c r="I1055" s="8">
        <v>4725</v>
      </c>
      <c r="U1055" s="5"/>
    </row>
    <row r="1056" spans="1:21" x14ac:dyDescent="0.3">
      <c r="A1056" s="7" t="s">
        <v>65</v>
      </c>
      <c r="B1056" s="8">
        <v>43936</v>
      </c>
      <c r="C1056" s="7">
        <v>37354</v>
      </c>
      <c r="F1056" s="7">
        <v>20553</v>
      </c>
      <c r="G1056" s="7">
        <v>2252</v>
      </c>
      <c r="H1056" s="7">
        <v>3618</v>
      </c>
      <c r="I1056" s="8">
        <v>11961</v>
      </c>
      <c r="U1056" s="5"/>
    </row>
    <row r="1057" spans="1:21" x14ac:dyDescent="0.3">
      <c r="A1057" s="7" t="s">
        <v>66</v>
      </c>
      <c r="B1057" s="8">
        <v>43936</v>
      </c>
      <c r="D1057" s="7">
        <v>98</v>
      </c>
      <c r="E1057" s="7">
        <v>2</v>
      </c>
      <c r="F1057" s="7">
        <v>9</v>
      </c>
      <c r="G1057" s="7">
        <v>4</v>
      </c>
      <c r="H1057" s="7">
        <v>4</v>
      </c>
      <c r="I1057" s="8">
        <v>41</v>
      </c>
      <c r="U1057" s="5"/>
    </row>
    <row r="1058" spans="1:21" x14ac:dyDescent="0.3">
      <c r="A1058" s="7" t="s">
        <v>67</v>
      </c>
      <c r="B1058" s="8">
        <v>43936</v>
      </c>
      <c r="C1058" s="7">
        <v>9615</v>
      </c>
      <c r="F1058" s="7">
        <v>4524</v>
      </c>
      <c r="G1058" s="7">
        <v>625</v>
      </c>
      <c r="H1058" s="7">
        <v>972</v>
      </c>
      <c r="I1058" s="8">
        <v>3702</v>
      </c>
      <c r="U1058" s="5"/>
    </row>
    <row r="1059" spans="1:21" x14ac:dyDescent="0.3">
      <c r="A1059" s="7" t="s">
        <v>68</v>
      </c>
      <c r="B1059" s="8">
        <v>43936</v>
      </c>
      <c r="D1059" s="7">
        <v>2581</v>
      </c>
      <c r="E1059" s="7">
        <v>300</v>
      </c>
      <c r="F1059" s="7">
        <v>1186</v>
      </c>
      <c r="G1059" s="7">
        <v>110</v>
      </c>
      <c r="H1059" s="7">
        <v>359</v>
      </c>
      <c r="I1059" s="8">
        <v>649</v>
      </c>
      <c r="U1059" s="5"/>
    </row>
    <row r="1060" spans="1:21" x14ac:dyDescent="0.3">
      <c r="A1060" s="7" t="s">
        <v>69</v>
      </c>
      <c r="B1060" s="8">
        <v>43936</v>
      </c>
      <c r="C1060" s="7">
        <v>7873</v>
      </c>
      <c r="F1060" s="7">
        <v>2494</v>
      </c>
      <c r="G1060" s="7">
        <v>123</v>
      </c>
      <c r="H1060" s="7">
        <v>310</v>
      </c>
      <c r="I1060" s="8">
        <v>1383</v>
      </c>
      <c r="U1060" s="5"/>
    </row>
    <row r="1061" spans="1:21" x14ac:dyDescent="0.3">
      <c r="A1061" s="7" t="s">
        <v>70</v>
      </c>
      <c r="B1061" s="8">
        <v>43936</v>
      </c>
      <c r="C1061" s="7">
        <v>50694</v>
      </c>
      <c r="F1061" s="7">
        <v>9653</v>
      </c>
      <c r="G1061" s="7">
        <v>1206</v>
      </c>
      <c r="H1061" s="7">
        <v>6877</v>
      </c>
      <c r="I1061" s="8">
        <v>28491</v>
      </c>
      <c r="U1061" s="5"/>
    </row>
    <row r="1062" spans="1:21" x14ac:dyDescent="0.3">
      <c r="A1062" s="7" t="s">
        <v>128</v>
      </c>
      <c r="B1062" s="8">
        <v>43936</v>
      </c>
      <c r="D1062" s="7">
        <v>103</v>
      </c>
      <c r="E1062" s="7">
        <v>0</v>
      </c>
      <c r="F1062" s="7">
        <v>43</v>
      </c>
      <c r="G1062" s="7">
        <v>3</v>
      </c>
      <c r="H1062" s="7">
        <v>2</v>
      </c>
      <c r="I1062" s="8">
        <v>27</v>
      </c>
      <c r="U1062" s="5"/>
    </row>
    <row r="1063" spans="1:21" x14ac:dyDescent="0.3">
      <c r="A1063" s="7" t="s">
        <v>71</v>
      </c>
      <c r="B1063" s="8">
        <v>43936</v>
      </c>
      <c r="D1063" s="7">
        <v>1424</v>
      </c>
      <c r="E1063" s="7">
        <v>174</v>
      </c>
      <c r="F1063" s="7">
        <v>575</v>
      </c>
      <c r="G1063" s="7">
        <v>97</v>
      </c>
      <c r="H1063" s="7">
        <v>111</v>
      </c>
      <c r="I1063" s="8">
        <v>516</v>
      </c>
      <c r="U1063" s="5"/>
    </row>
    <row r="1064" spans="1:21" x14ac:dyDescent="0.3">
      <c r="A1064" s="7" t="s">
        <v>72</v>
      </c>
      <c r="B1064" s="8">
        <v>43936</v>
      </c>
      <c r="C1064" s="7">
        <v>4348</v>
      </c>
      <c r="F1064" s="7">
        <v>1752</v>
      </c>
      <c r="G1064" s="7">
        <v>124</v>
      </c>
      <c r="H1064" s="7">
        <v>261</v>
      </c>
      <c r="I1064" s="8">
        <v>845</v>
      </c>
      <c r="U1064" s="5"/>
    </row>
    <row r="1065" spans="1:21" x14ac:dyDescent="0.3">
      <c r="A1065" s="7" t="s">
        <v>73</v>
      </c>
      <c r="B1065" s="8">
        <v>43936</v>
      </c>
      <c r="C1065" s="7">
        <v>11790</v>
      </c>
      <c r="F1065" s="7">
        <v>5863</v>
      </c>
      <c r="G1065" s="7">
        <v>478</v>
      </c>
      <c r="H1065" s="7">
        <v>956</v>
      </c>
      <c r="I1065" s="8">
        <v>5813</v>
      </c>
      <c r="U1065" s="5"/>
    </row>
    <row r="1066" spans="1:21" x14ac:dyDescent="0.3">
      <c r="A1066" s="7" t="s">
        <v>74</v>
      </c>
      <c r="B1066" s="8">
        <v>43936</v>
      </c>
      <c r="D1066" s="7">
        <v>3539</v>
      </c>
      <c r="E1066" s="7">
        <v>377</v>
      </c>
      <c r="F1066" s="7">
        <v>1207</v>
      </c>
      <c r="G1066" s="7">
        <v>75</v>
      </c>
      <c r="H1066" s="7">
        <v>257</v>
      </c>
      <c r="I1066" s="8">
        <v>1654</v>
      </c>
      <c r="U1066" s="5"/>
    </row>
    <row r="1067" spans="1:21" x14ac:dyDescent="0.3">
      <c r="A1067" s="7" t="s">
        <v>57</v>
      </c>
      <c r="B1067" s="8">
        <v>43937</v>
      </c>
      <c r="D1067" s="7">
        <v>10672</v>
      </c>
      <c r="E1067" s="7">
        <v>381</v>
      </c>
      <c r="F1067" s="7">
        <v>5298</v>
      </c>
      <c r="G1067" s="7">
        <v>675</v>
      </c>
      <c r="H1067" s="7">
        <v>940</v>
      </c>
      <c r="I1067" s="8">
        <v>2790</v>
      </c>
      <c r="U1067" s="5"/>
    </row>
    <row r="1068" spans="1:21" x14ac:dyDescent="0.3">
      <c r="A1068" s="7" t="s">
        <v>58</v>
      </c>
      <c r="B1068" s="8">
        <v>43937</v>
      </c>
      <c r="D1068" s="7">
        <v>4489</v>
      </c>
      <c r="E1068" s="7">
        <v>175</v>
      </c>
      <c r="F1068" s="7">
        <v>2151</v>
      </c>
      <c r="G1068" s="7">
        <v>240</v>
      </c>
      <c r="H1068" s="7">
        <v>562</v>
      </c>
      <c r="I1068" s="8">
        <v>1121</v>
      </c>
    </row>
    <row r="1069" spans="1:21" x14ac:dyDescent="0.3">
      <c r="A1069" s="7" t="s">
        <v>59</v>
      </c>
      <c r="B1069" s="8">
        <v>43937</v>
      </c>
      <c r="D1069" s="7">
        <v>2124</v>
      </c>
      <c r="E1069" s="7">
        <v>106</v>
      </c>
      <c r="F1069" s="7">
        <v>1474</v>
      </c>
      <c r="G1069" s="7">
        <v>118</v>
      </c>
      <c r="H1069" s="7">
        <v>174</v>
      </c>
      <c r="I1069" s="8">
        <v>545</v>
      </c>
    </row>
    <row r="1070" spans="1:21" x14ac:dyDescent="0.3">
      <c r="A1070" s="7" t="s">
        <v>60</v>
      </c>
      <c r="B1070" s="8">
        <v>43937</v>
      </c>
      <c r="C1070" s="7">
        <v>1668</v>
      </c>
      <c r="F1070" s="7">
        <v>905</v>
      </c>
      <c r="G1070" s="7">
        <v>152</v>
      </c>
      <c r="H1070" s="7">
        <v>134</v>
      </c>
      <c r="I1070" s="8">
        <v>938</v>
      </c>
    </row>
    <row r="1071" spans="1:21" x14ac:dyDescent="0.3">
      <c r="A1071" s="7" t="s">
        <v>61</v>
      </c>
      <c r="B1071" s="8">
        <v>43937</v>
      </c>
      <c r="D1071" s="7">
        <v>2009</v>
      </c>
      <c r="E1071" s="7">
        <v>0</v>
      </c>
      <c r="F1071" s="7">
        <v>811</v>
      </c>
      <c r="G1071" s="7">
        <v>159</v>
      </c>
      <c r="H1071" s="7">
        <v>111</v>
      </c>
      <c r="I1071" s="8">
        <v>730</v>
      </c>
    </row>
    <row r="1072" spans="1:21" x14ac:dyDescent="0.3">
      <c r="A1072" s="7" t="s">
        <v>62</v>
      </c>
      <c r="B1072" s="8">
        <v>43937</v>
      </c>
      <c r="C1072" s="7">
        <v>1884</v>
      </c>
      <c r="F1072" s="7">
        <v>903</v>
      </c>
      <c r="G1072" s="7">
        <v>78</v>
      </c>
      <c r="H1072" s="7">
        <v>144</v>
      </c>
      <c r="I1072" s="8">
        <v>510</v>
      </c>
    </row>
    <row r="1073" spans="1:14" x14ac:dyDescent="0.3">
      <c r="A1073" s="7" t="s">
        <v>63</v>
      </c>
      <c r="B1073" s="8">
        <v>43937</v>
      </c>
      <c r="C1073" s="7">
        <v>15997</v>
      </c>
      <c r="F1073" s="7">
        <v>8018</v>
      </c>
      <c r="G1073" s="7">
        <v>511</v>
      </c>
      <c r="H1073" s="7">
        <v>1852</v>
      </c>
      <c r="I1073" s="8">
        <v>3600</v>
      </c>
    </row>
    <row r="1074" spans="1:14" ht="15" thickBot="1" x14ac:dyDescent="0.35">
      <c r="A1074" s="7" t="s">
        <v>64</v>
      </c>
      <c r="B1074" s="8">
        <v>43937</v>
      </c>
      <c r="C1074" s="7">
        <v>14903</v>
      </c>
      <c r="F1074" s="7">
        <v>6518</v>
      </c>
      <c r="G1074" s="7">
        <v>297</v>
      </c>
      <c r="H1074" s="7">
        <v>1401</v>
      </c>
      <c r="I1074" s="8">
        <v>4924</v>
      </c>
    </row>
    <row r="1075" spans="1:14" ht="15" thickBot="1" x14ac:dyDescent="0.35">
      <c r="A1075" s="7" t="s">
        <v>65</v>
      </c>
      <c r="B1075" s="8">
        <v>43937</v>
      </c>
      <c r="C1075" s="7">
        <v>38316</v>
      </c>
      <c r="F1075" s="7">
        <v>21242</v>
      </c>
      <c r="G1075" s="7">
        <v>2305</v>
      </c>
      <c r="H1075" s="7">
        <v>3752</v>
      </c>
      <c r="I1075" s="8">
        <v>12787</v>
      </c>
      <c r="J1075" s="99"/>
      <c r="K1075" s="99"/>
      <c r="L1075" s="122"/>
      <c r="M1075" s="122"/>
      <c r="N1075"/>
    </row>
    <row r="1076" spans="1:14" ht="15" thickBot="1" x14ac:dyDescent="0.35">
      <c r="A1076" s="7" t="s">
        <v>66</v>
      </c>
      <c r="B1076" s="8">
        <v>43937</v>
      </c>
      <c r="D1076" s="7">
        <v>98</v>
      </c>
      <c r="E1076" s="7">
        <v>3</v>
      </c>
      <c r="F1076" s="7">
        <v>9</v>
      </c>
      <c r="G1076" s="7">
        <v>4</v>
      </c>
      <c r="H1076" s="7">
        <v>4</v>
      </c>
      <c r="I1076" s="8">
        <v>44</v>
      </c>
      <c r="J1076" s="98"/>
      <c r="K1076" s="98"/>
      <c r="L1076" s="98"/>
      <c r="M1076" s="98"/>
      <c r="N1076" s="98"/>
    </row>
    <row r="1077" spans="1:14" ht="15" thickBot="1" x14ac:dyDescent="0.35">
      <c r="A1077" s="7" t="s">
        <v>67</v>
      </c>
      <c r="B1077" s="8">
        <v>43937</v>
      </c>
      <c r="D1077" s="7">
        <v>9486</v>
      </c>
      <c r="E1077" s="7">
        <v>297</v>
      </c>
      <c r="F1077" s="7">
        <v>4605</v>
      </c>
      <c r="G1077" s="7">
        <v>632</v>
      </c>
      <c r="H1077" s="7">
        <v>999</v>
      </c>
      <c r="I1077" s="8">
        <v>4024</v>
      </c>
      <c r="J1077" s="99"/>
      <c r="K1077" s="99"/>
      <c r="L1077" s="99"/>
      <c r="M1077" s="99"/>
      <c r="N1077" s="99"/>
    </row>
    <row r="1078" spans="1:14" ht="15" thickBot="1" x14ac:dyDescent="0.35">
      <c r="A1078" s="7" t="s">
        <v>68</v>
      </c>
      <c r="B1078" s="8">
        <v>43937</v>
      </c>
      <c r="D1078" s="7">
        <v>2656</v>
      </c>
      <c r="E1078" s="7">
        <v>363</v>
      </c>
      <c r="F1078" s="7">
        <v>1212</v>
      </c>
      <c r="G1078" s="7">
        <v>110</v>
      </c>
      <c r="H1078" s="7">
        <v>372</v>
      </c>
      <c r="I1078" s="8">
        <v>707</v>
      </c>
      <c r="J1078" s="98"/>
      <c r="K1078" s="98"/>
      <c r="L1078" s="98"/>
      <c r="M1078" s="98"/>
      <c r="N1078" s="98"/>
    </row>
    <row r="1079" spans="1:14" ht="15" thickBot="1" x14ac:dyDescent="0.35">
      <c r="A1079" s="7" t="s">
        <v>69</v>
      </c>
      <c r="B1079" s="8">
        <v>43937</v>
      </c>
      <c r="C1079" s="7">
        <v>8013</v>
      </c>
      <c r="F1079" s="7">
        <v>2535</v>
      </c>
      <c r="G1079" s="7">
        <v>117</v>
      </c>
      <c r="H1079" s="7">
        <v>320</v>
      </c>
      <c r="I1079" s="8">
        <v>1456</v>
      </c>
      <c r="J1079" s="99"/>
      <c r="K1079" s="99"/>
      <c r="L1079" s="99"/>
      <c r="M1079" s="99"/>
      <c r="N1079" s="99"/>
    </row>
    <row r="1080" spans="1:14" ht="15" thickBot="1" x14ac:dyDescent="0.35">
      <c r="A1080" s="7" t="s">
        <v>70</v>
      </c>
      <c r="B1080" s="8">
        <v>43937</v>
      </c>
      <c r="C1080" s="7">
        <v>51993</v>
      </c>
      <c r="F1080" s="7">
        <v>9141</v>
      </c>
      <c r="G1080" s="7">
        <v>1154</v>
      </c>
      <c r="H1080" s="7">
        <v>7007</v>
      </c>
      <c r="I1080" s="8">
        <v>29436</v>
      </c>
      <c r="J1080" s="98"/>
      <c r="K1080" s="98"/>
      <c r="L1080" s="98"/>
      <c r="M1080" s="98"/>
      <c r="N1080" s="98"/>
    </row>
    <row r="1081" spans="1:14" ht="15" thickBot="1" x14ac:dyDescent="0.35">
      <c r="A1081" s="7" t="s">
        <v>128</v>
      </c>
      <c r="B1081" s="8">
        <v>43937</v>
      </c>
      <c r="C1081" s="7">
        <v>104</v>
      </c>
      <c r="F1081" s="7">
        <v>44</v>
      </c>
      <c r="G1081" s="7">
        <v>3</v>
      </c>
      <c r="H1081" s="7">
        <v>2</v>
      </c>
      <c r="I1081" s="8">
        <v>30</v>
      </c>
      <c r="J1081" s="99"/>
      <c r="K1081" s="99"/>
      <c r="L1081" s="99"/>
      <c r="M1081" s="99"/>
      <c r="N1081" s="99"/>
    </row>
    <row r="1082" spans="1:14" x14ac:dyDescent="0.3">
      <c r="A1082" s="7" t="s">
        <v>71</v>
      </c>
      <c r="B1082" s="8">
        <v>43937</v>
      </c>
      <c r="D1082" s="7">
        <v>1423</v>
      </c>
      <c r="E1082" s="7">
        <v>202</v>
      </c>
      <c r="F1082" s="7">
        <v>585</v>
      </c>
      <c r="G1082" s="7">
        <v>99</v>
      </c>
      <c r="H1082" s="7">
        <v>112</v>
      </c>
      <c r="I1082" s="8">
        <v>545</v>
      </c>
    </row>
    <row r="1083" spans="1:14" x14ac:dyDescent="0.3">
      <c r="A1083" s="7" t="s">
        <v>72</v>
      </c>
      <c r="B1083" s="8">
        <v>43937</v>
      </c>
      <c r="C1083" s="7">
        <v>4433</v>
      </c>
      <c r="F1083" s="7">
        <v>1781</v>
      </c>
      <c r="G1083" s="7">
        <v>124</v>
      </c>
      <c r="H1083" s="7">
        <v>338</v>
      </c>
      <c r="I1083" s="8">
        <v>892</v>
      </c>
    </row>
    <row r="1084" spans="1:14" x14ac:dyDescent="0.3">
      <c r="A1084" s="7" t="s">
        <v>73</v>
      </c>
      <c r="B1084" s="8">
        <v>43937</v>
      </c>
      <c r="C1084" s="7">
        <v>12089</v>
      </c>
      <c r="F1084" s="7">
        <v>5939</v>
      </c>
      <c r="G1084" s="7">
        <v>484</v>
      </c>
      <c r="H1084" s="7">
        <v>992</v>
      </c>
      <c r="I1084" s="8">
        <v>6144</v>
      </c>
    </row>
    <row r="1085" spans="1:14" x14ac:dyDescent="0.3">
      <c r="A1085" s="7" t="s">
        <v>74</v>
      </c>
      <c r="B1085" s="8">
        <v>43937</v>
      </c>
      <c r="D1085" s="7">
        <v>3547</v>
      </c>
      <c r="E1085" s="7">
        <v>551</v>
      </c>
      <c r="F1085" s="7">
        <v>1226</v>
      </c>
      <c r="G1085" s="7">
        <v>76</v>
      </c>
      <c r="H1085" s="7">
        <v>262</v>
      </c>
      <c r="I1085" s="8">
        <v>1729</v>
      </c>
    </row>
    <row r="1086" spans="1:14" x14ac:dyDescent="0.3">
      <c r="A1086" s="7" t="s">
        <v>57</v>
      </c>
      <c r="B1086" s="8">
        <v>43938</v>
      </c>
      <c r="D1086" s="7">
        <v>10772</v>
      </c>
      <c r="E1086" s="7">
        <v>432</v>
      </c>
      <c r="F1086" s="7">
        <v>5341</v>
      </c>
      <c r="G1086" s="7">
        <v>677</v>
      </c>
      <c r="H1086" s="7">
        <v>967</v>
      </c>
      <c r="I1086" s="8">
        <v>2948</v>
      </c>
    </row>
    <row r="1087" spans="1:14" x14ac:dyDescent="0.3">
      <c r="A1087" s="7" t="s">
        <v>58</v>
      </c>
      <c r="B1087" s="8">
        <v>43938</v>
      </c>
      <c r="D1087" s="7">
        <v>4551</v>
      </c>
      <c r="E1087" s="7">
        <v>210</v>
      </c>
      <c r="F1087" s="7">
        <v>2180</v>
      </c>
      <c r="G1087" s="7">
        <v>243</v>
      </c>
      <c r="H1087" s="7">
        <v>601</v>
      </c>
      <c r="I1087" s="8">
        <v>1121</v>
      </c>
    </row>
    <row r="1088" spans="1:14" x14ac:dyDescent="0.3">
      <c r="A1088" s="7" t="s">
        <v>59</v>
      </c>
      <c r="B1088" s="8">
        <v>43938</v>
      </c>
      <c r="D1088" s="7">
        <v>2153</v>
      </c>
      <c r="E1088" s="7">
        <v>119</v>
      </c>
      <c r="F1088" s="7">
        <v>1520</v>
      </c>
      <c r="G1088" s="7">
        <v>119</v>
      </c>
      <c r="H1088" s="7">
        <v>187</v>
      </c>
      <c r="I1088" s="8">
        <v>575</v>
      </c>
    </row>
    <row r="1089" spans="1:9" x14ac:dyDescent="0.3">
      <c r="A1089" s="7" t="s">
        <v>60</v>
      </c>
      <c r="B1089" s="8">
        <v>43938</v>
      </c>
      <c r="D1089" s="7">
        <v>1724</v>
      </c>
      <c r="E1089" s="7">
        <v>24</v>
      </c>
      <c r="F1089" s="7">
        <v>937</v>
      </c>
      <c r="G1089" s="7">
        <v>157</v>
      </c>
      <c r="H1089" s="7">
        <v>148</v>
      </c>
      <c r="I1089" s="8">
        <v>958</v>
      </c>
    </row>
    <row r="1090" spans="1:9" x14ac:dyDescent="0.3">
      <c r="A1090" s="7" t="s">
        <v>61</v>
      </c>
      <c r="B1090" s="8">
        <v>43938</v>
      </c>
      <c r="D1090" s="7">
        <v>2035</v>
      </c>
      <c r="E1090" s="7">
        <v>0</v>
      </c>
      <c r="F1090" s="7">
        <v>822</v>
      </c>
      <c r="G1090" s="7">
        <v>160</v>
      </c>
      <c r="H1090" s="7">
        <v>115</v>
      </c>
      <c r="I1090" s="8">
        <v>785</v>
      </c>
    </row>
    <row r="1091" spans="1:9" x14ac:dyDescent="0.3">
      <c r="A1091" s="7" t="s">
        <v>62</v>
      </c>
      <c r="B1091" s="8">
        <v>43938</v>
      </c>
      <c r="C1091" s="7">
        <v>1990</v>
      </c>
      <c r="F1091" s="7">
        <v>911</v>
      </c>
      <c r="G1091" s="7">
        <v>78</v>
      </c>
      <c r="H1091" s="7">
        <v>149</v>
      </c>
      <c r="I1091" s="8">
        <v>534</v>
      </c>
    </row>
    <row r="1092" spans="1:9" x14ac:dyDescent="0.3">
      <c r="A1092" s="7" t="s">
        <v>63</v>
      </c>
      <c r="B1092" s="8">
        <v>43938</v>
      </c>
      <c r="C1092" s="7">
        <v>16349</v>
      </c>
      <c r="F1092" s="7">
        <v>8093</v>
      </c>
      <c r="G1092" s="7">
        <v>514</v>
      </c>
      <c r="H1092" s="7">
        <v>1913</v>
      </c>
      <c r="I1092" s="8">
        <v>3838</v>
      </c>
    </row>
    <row r="1093" spans="1:9" x14ac:dyDescent="0.3">
      <c r="A1093" s="7" t="s">
        <v>64</v>
      </c>
      <c r="B1093" s="8">
        <v>43938</v>
      </c>
      <c r="C1093" s="7">
        <v>15293</v>
      </c>
      <c r="F1093" s="7">
        <v>6831</v>
      </c>
      <c r="G1093" s="7">
        <v>495</v>
      </c>
      <c r="H1093" s="7">
        <v>1429</v>
      </c>
      <c r="I1093" s="8">
        <v>5103</v>
      </c>
    </row>
    <row r="1094" spans="1:9" x14ac:dyDescent="0.3">
      <c r="A1094" s="7" t="s">
        <v>65</v>
      </c>
      <c r="B1094" s="8">
        <v>43938</v>
      </c>
      <c r="D1094" s="7">
        <v>39943</v>
      </c>
      <c r="E1094" s="7">
        <v>152</v>
      </c>
      <c r="F1094" s="7">
        <v>22013</v>
      </c>
      <c r="G1094" s="7">
        <v>2349</v>
      </c>
      <c r="H1094" s="7">
        <v>3879</v>
      </c>
      <c r="I1094" s="8">
        <v>13275</v>
      </c>
    </row>
    <row r="1095" spans="1:9" x14ac:dyDescent="0.3">
      <c r="A1095" s="7" t="s">
        <v>66</v>
      </c>
      <c r="B1095" s="8">
        <v>43938</v>
      </c>
      <c r="D1095" s="7">
        <v>100</v>
      </c>
      <c r="E1095" s="7">
        <v>11</v>
      </c>
      <c r="F1095" s="7">
        <v>9</v>
      </c>
      <c r="G1095" s="7">
        <v>4</v>
      </c>
      <c r="H1095" s="7">
        <v>4</v>
      </c>
      <c r="I1095" s="8">
        <v>53</v>
      </c>
    </row>
    <row r="1096" spans="1:9" x14ac:dyDescent="0.3">
      <c r="A1096" s="7" t="s">
        <v>67</v>
      </c>
      <c r="B1096" s="8">
        <v>43938</v>
      </c>
      <c r="D1096" s="7">
        <v>9584</v>
      </c>
      <c r="E1096" s="7">
        <v>533</v>
      </c>
      <c r="F1096" s="7">
        <v>4708</v>
      </c>
      <c r="G1096" s="7">
        <v>636</v>
      </c>
      <c r="H1096" s="7">
        <v>1042</v>
      </c>
      <c r="I1096" s="8">
        <v>4306</v>
      </c>
    </row>
    <row r="1097" spans="1:9" x14ac:dyDescent="0.3">
      <c r="A1097" s="7" t="s">
        <v>68</v>
      </c>
      <c r="B1097" s="8">
        <v>43938</v>
      </c>
      <c r="D1097" s="7">
        <v>2663</v>
      </c>
      <c r="E1097" s="7">
        <v>468</v>
      </c>
      <c r="F1097" s="7">
        <v>1240</v>
      </c>
      <c r="G1097" s="7">
        <v>112</v>
      </c>
      <c r="H1097" s="7">
        <v>380</v>
      </c>
      <c r="I1097" s="8">
        <v>736</v>
      </c>
    </row>
    <row r="1098" spans="1:9" x14ac:dyDescent="0.3">
      <c r="A1098" s="7" t="s">
        <v>69</v>
      </c>
      <c r="B1098" s="8">
        <v>43938</v>
      </c>
      <c r="C1098" s="7">
        <v>8084</v>
      </c>
      <c r="F1098" s="7">
        <v>2554</v>
      </c>
      <c r="G1098" s="7">
        <v>115</v>
      </c>
      <c r="H1098" s="7">
        <v>334</v>
      </c>
      <c r="I1098" s="8">
        <v>0</v>
      </c>
    </row>
    <row r="1099" spans="1:9" x14ac:dyDescent="0.3">
      <c r="A1099" s="7" t="s">
        <v>70</v>
      </c>
      <c r="B1099" s="8">
        <v>43938</v>
      </c>
      <c r="D1099" s="7">
        <v>52946</v>
      </c>
      <c r="E1099" s="7">
        <v>0</v>
      </c>
      <c r="F1099" s="7">
        <v>8597</v>
      </c>
      <c r="G1099" s="7">
        <v>1094</v>
      </c>
      <c r="H1099" s="7">
        <v>7132</v>
      </c>
      <c r="I1099" s="8">
        <v>30475</v>
      </c>
    </row>
    <row r="1100" spans="1:9" x14ac:dyDescent="0.3">
      <c r="A1100" s="7" t="s">
        <v>128</v>
      </c>
      <c r="B1100" s="8">
        <v>43938</v>
      </c>
      <c r="D1100" s="7">
        <v>104</v>
      </c>
      <c r="E1100" s="7">
        <v>0</v>
      </c>
      <c r="F1100" s="7">
        <v>44</v>
      </c>
      <c r="G1100" s="7">
        <v>3</v>
      </c>
      <c r="H1100" s="7">
        <v>2</v>
      </c>
      <c r="I1100" s="8">
        <v>30</v>
      </c>
    </row>
    <row r="1101" spans="1:9" x14ac:dyDescent="0.3">
      <c r="A1101" s="7" t="s">
        <v>71</v>
      </c>
      <c r="B1101" s="8">
        <v>43938</v>
      </c>
      <c r="D1101" s="7">
        <v>1430</v>
      </c>
      <c r="E1101" s="7">
        <v>217</v>
      </c>
      <c r="F1101" s="7">
        <v>611</v>
      </c>
      <c r="G1101" s="7">
        <v>102</v>
      </c>
      <c r="H1101" s="7">
        <v>115</v>
      </c>
      <c r="I1101" s="8">
        <v>638</v>
      </c>
    </row>
    <row r="1102" spans="1:9" x14ac:dyDescent="0.3">
      <c r="A1102" s="7" t="s">
        <v>72</v>
      </c>
      <c r="B1102" s="8">
        <v>43938</v>
      </c>
      <c r="D1102" s="7">
        <v>4349</v>
      </c>
      <c r="E1102" s="7">
        <v>230</v>
      </c>
      <c r="F1102" s="7">
        <v>1829</v>
      </c>
      <c r="G1102" s="7">
        <v>127</v>
      </c>
      <c r="H1102" s="7">
        <v>354</v>
      </c>
      <c r="I1102" s="8">
        <v>954</v>
      </c>
    </row>
    <row r="1103" spans="1:9" x14ac:dyDescent="0.3">
      <c r="A1103" s="7" t="s">
        <v>73</v>
      </c>
      <c r="B1103" s="8">
        <v>43938</v>
      </c>
      <c r="C1103" s="7">
        <v>12355</v>
      </c>
      <c r="F1103" s="7">
        <v>6030</v>
      </c>
      <c r="G1103" s="7">
        <v>490</v>
      </c>
      <c r="H1103" s="7">
        <v>1020</v>
      </c>
      <c r="I1103" s="8">
        <v>6556</v>
      </c>
    </row>
    <row r="1104" spans="1:9" x14ac:dyDescent="0.3">
      <c r="A1104" s="7" t="s">
        <v>74</v>
      </c>
      <c r="B1104" s="8">
        <v>43938</v>
      </c>
      <c r="D1104" s="7">
        <v>3583</v>
      </c>
      <c r="E1104" s="7">
        <v>667</v>
      </c>
      <c r="F1104" s="7">
        <v>1249</v>
      </c>
      <c r="G1104" s="7">
        <v>78</v>
      </c>
      <c r="H1104" s="7">
        <v>272</v>
      </c>
      <c r="I1104" s="8">
        <v>1777</v>
      </c>
    </row>
    <row r="1105" spans="1:9" x14ac:dyDescent="0.3">
      <c r="A1105" s="7" t="s">
        <v>57</v>
      </c>
      <c r="B1105" s="8">
        <v>43939</v>
      </c>
      <c r="D1105" s="7">
        <v>10936</v>
      </c>
      <c r="E1105" s="7">
        <v>489</v>
      </c>
      <c r="F1105" s="7">
        <v>5424</v>
      </c>
      <c r="G1105" s="7">
        <v>687</v>
      </c>
      <c r="H1105" s="7">
        <v>993</v>
      </c>
      <c r="I1105" s="8">
        <v>3116</v>
      </c>
    </row>
    <row r="1106" spans="1:9" x14ac:dyDescent="0.3">
      <c r="A1106" s="7" t="s">
        <v>58</v>
      </c>
      <c r="B1106" s="8">
        <v>43939</v>
      </c>
      <c r="D1106" s="7">
        <v>4608</v>
      </c>
      <c r="E1106" s="7">
        <v>223</v>
      </c>
      <c r="F1106" s="7">
        <v>2216</v>
      </c>
      <c r="G1106" s="7">
        <v>246</v>
      </c>
      <c r="H1106" s="7">
        <v>619</v>
      </c>
      <c r="I1106" s="8">
        <v>1175</v>
      </c>
    </row>
    <row r="1107" spans="1:9" x14ac:dyDescent="0.3">
      <c r="A1107" s="7" t="s">
        <v>59</v>
      </c>
      <c r="B1107" s="8">
        <v>43939</v>
      </c>
      <c r="D1107" s="7">
        <v>2172</v>
      </c>
      <c r="E1107" s="7">
        <v>126</v>
      </c>
      <c r="F1107" s="7">
        <v>1571</v>
      </c>
      <c r="G1107" s="7">
        <v>120</v>
      </c>
      <c r="H1107" s="7">
        <v>196</v>
      </c>
      <c r="I1107" s="8">
        <v>596</v>
      </c>
    </row>
    <row r="1108" spans="1:9" x14ac:dyDescent="0.3">
      <c r="A1108" s="7" t="s">
        <v>60</v>
      </c>
      <c r="B1108" s="8">
        <v>43939</v>
      </c>
      <c r="D1108" s="7">
        <v>1740</v>
      </c>
      <c r="E1108" s="7">
        <v>33</v>
      </c>
      <c r="F1108" s="7">
        <v>955</v>
      </c>
      <c r="G1108" s="7">
        <v>160</v>
      </c>
      <c r="H1108" s="7">
        <v>155</v>
      </c>
      <c r="I1108" s="8">
        <v>993</v>
      </c>
    </row>
    <row r="1109" spans="1:9" x14ac:dyDescent="0.3">
      <c r="A1109" s="7" t="s">
        <v>61</v>
      </c>
      <c r="B1109" s="8">
        <v>43939</v>
      </c>
      <c r="D1109" s="7">
        <v>2047</v>
      </c>
      <c r="E1109" s="7">
        <v>0</v>
      </c>
      <c r="F1109" s="7">
        <v>825</v>
      </c>
      <c r="G1109" s="7">
        <v>162</v>
      </c>
      <c r="H1109" s="7">
        <v>119</v>
      </c>
      <c r="I1109" s="8">
        <v>789</v>
      </c>
    </row>
    <row r="1110" spans="1:9" x14ac:dyDescent="0.3">
      <c r="A1110" s="7" t="s">
        <v>62</v>
      </c>
      <c r="B1110" s="8">
        <v>43939</v>
      </c>
      <c r="D1110" s="7">
        <v>1949</v>
      </c>
      <c r="E1110" s="7">
        <v>101</v>
      </c>
      <c r="F1110" s="7">
        <v>924</v>
      </c>
      <c r="G1110" s="7">
        <v>78</v>
      </c>
      <c r="H1110" s="7">
        <v>153</v>
      </c>
      <c r="I1110" s="8">
        <v>610</v>
      </c>
    </row>
    <row r="1111" spans="1:9" x14ac:dyDescent="0.3">
      <c r="A1111" s="7" t="s">
        <v>63</v>
      </c>
      <c r="B1111" s="8">
        <v>43939</v>
      </c>
      <c r="D1111" s="7">
        <v>14588</v>
      </c>
      <c r="E1111" s="7">
        <v>2037</v>
      </c>
      <c r="F1111" s="7">
        <v>8137</v>
      </c>
      <c r="G1111" s="7">
        <v>518</v>
      </c>
      <c r="H1111" s="7">
        <v>1963</v>
      </c>
      <c r="I1111" s="8">
        <v>3963</v>
      </c>
    </row>
    <row r="1112" spans="1:9" x14ac:dyDescent="0.3">
      <c r="A1112" s="7" t="s">
        <v>64</v>
      </c>
      <c r="B1112" s="8">
        <v>43939</v>
      </c>
      <c r="D1112" s="7">
        <v>14644</v>
      </c>
      <c r="E1112" s="7">
        <v>977</v>
      </c>
      <c r="F1112" s="7">
        <v>6981</v>
      </c>
      <c r="G1112" s="7">
        <v>498</v>
      </c>
      <c r="H1112" s="7">
        <v>1458</v>
      </c>
      <c r="I1112" s="8">
        <v>5262</v>
      </c>
    </row>
    <row r="1113" spans="1:9" x14ac:dyDescent="0.3">
      <c r="A1113" s="7" t="s">
        <v>65</v>
      </c>
      <c r="B1113" s="8">
        <v>43939</v>
      </c>
      <c r="D1113" s="7">
        <v>40448</v>
      </c>
      <c r="E1113" s="7">
        <v>152</v>
      </c>
      <c r="F1113" s="7">
        <v>22235</v>
      </c>
      <c r="G1113" s="7">
        <v>2395</v>
      </c>
      <c r="H1113" s="7">
        <v>3933</v>
      </c>
      <c r="I1113" s="8">
        <v>13691</v>
      </c>
    </row>
    <row r="1114" spans="1:9" x14ac:dyDescent="0.3">
      <c r="A1114" s="7" t="s">
        <v>66</v>
      </c>
      <c r="B1114" s="8">
        <v>43939</v>
      </c>
      <c r="D1114" s="7">
        <v>100</v>
      </c>
      <c r="E1114" s="7">
        <v>12</v>
      </c>
      <c r="F1114" s="7">
        <v>9</v>
      </c>
      <c r="G1114" s="7">
        <v>4</v>
      </c>
      <c r="H1114" s="7">
        <v>4</v>
      </c>
      <c r="I1114" s="8">
        <v>59</v>
      </c>
    </row>
    <row r="1115" spans="1:9" x14ac:dyDescent="0.3">
      <c r="A1115" s="7" t="s">
        <v>67</v>
      </c>
      <c r="B1115" s="8">
        <v>43939</v>
      </c>
      <c r="D1115" s="7">
        <v>9657</v>
      </c>
      <c r="E1115" s="7">
        <v>593</v>
      </c>
      <c r="F1115" s="7">
        <v>4781</v>
      </c>
      <c r="G1115" s="7">
        <v>643</v>
      </c>
      <c r="H1115" s="7">
        <v>1065</v>
      </c>
      <c r="I1115" s="8">
        <v>4547</v>
      </c>
    </row>
    <row r="1116" spans="1:9" x14ac:dyDescent="0.3">
      <c r="A1116" s="7" t="s">
        <v>68</v>
      </c>
      <c r="B1116" s="8">
        <v>43939</v>
      </c>
      <c r="D1116" s="7">
        <v>2673</v>
      </c>
      <c r="E1116" s="7">
        <v>519</v>
      </c>
      <c r="F1116" s="7">
        <v>1278</v>
      </c>
      <c r="G1116" s="7">
        <v>112</v>
      </c>
      <c r="H1116" s="7">
        <v>384</v>
      </c>
      <c r="I1116" s="8">
        <v>767</v>
      </c>
    </row>
    <row r="1117" spans="1:9" x14ac:dyDescent="0.3">
      <c r="A1117" s="7" t="s">
        <v>69</v>
      </c>
      <c r="B1117" s="8">
        <v>43939</v>
      </c>
      <c r="C1117" s="7">
        <v>8185</v>
      </c>
      <c r="F1117" s="7">
        <v>2590</v>
      </c>
      <c r="G1117" s="7">
        <v>112</v>
      </c>
      <c r="H1117" s="7">
        <v>346</v>
      </c>
      <c r="I1117" s="8">
        <v>0</v>
      </c>
    </row>
    <row r="1118" spans="1:9" x14ac:dyDescent="0.3">
      <c r="A1118" s="7" t="s">
        <v>70</v>
      </c>
      <c r="B1118" s="8">
        <v>43939</v>
      </c>
      <c r="D1118" s="7">
        <v>53670</v>
      </c>
      <c r="E1118" s="7">
        <v>2475</v>
      </c>
      <c r="F1118" s="7">
        <v>8291</v>
      </c>
      <c r="G1118" s="7">
        <v>1123</v>
      </c>
      <c r="H1118" s="7">
        <v>7239</v>
      </c>
      <c r="I1118" s="8">
        <v>31313</v>
      </c>
    </row>
    <row r="1119" spans="1:9" x14ac:dyDescent="0.3">
      <c r="A1119" s="7" t="s">
        <v>128</v>
      </c>
      <c r="B1119" s="8">
        <v>43939</v>
      </c>
      <c r="D1119" s="7">
        <v>104</v>
      </c>
      <c r="E1119" s="7">
        <v>3</v>
      </c>
      <c r="F1119" s="7">
        <v>44</v>
      </c>
      <c r="G1119" s="7">
        <v>3</v>
      </c>
      <c r="H1119" s="7">
        <v>2</v>
      </c>
      <c r="I1119" s="8">
        <v>44</v>
      </c>
    </row>
    <row r="1120" spans="1:9" x14ac:dyDescent="0.3">
      <c r="A1120" s="7" t="s">
        <v>71</v>
      </c>
      <c r="B1120" s="8">
        <v>43939</v>
      </c>
      <c r="D1120" s="7">
        <v>1438</v>
      </c>
      <c r="E1120" s="7">
        <v>215</v>
      </c>
      <c r="F1120" s="7">
        <v>612</v>
      </c>
      <c r="G1120" s="7">
        <v>102</v>
      </c>
      <c r="H1120" s="7">
        <v>116</v>
      </c>
      <c r="I1120" s="8">
        <v>652</v>
      </c>
    </row>
    <row r="1121" spans="1:9" x14ac:dyDescent="0.3">
      <c r="A1121" s="7" t="s">
        <v>72</v>
      </c>
      <c r="B1121" s="8">
        <v>43939</v>
      </c>
      <c r="D1121" s="7">
        <v>4413</v>
      </c>
      <c r="E1121" s="7">
        <v>243</v>
      </c>
      <c r="F1121" s="7">
        <v>1843</v>
      </c>
      <c r="G1121" s="7">
        <v>127</v>
      </c>
      <c r="H1121" s="7">
        <v>369</v>
      </c>
      <c r="I1121" s="8">
        <v>992</v>
      </c>
    </row>
    <row r="1122" spans="1:9" x14ac:dyDescent="0.3">
      <c r="A1122" s="7" t="s">
        <v>73</v>
      </c>
      <c r="B1122" s="8">
        <v>43939</v>
      </c>
      <c r="D1122" s="7">
        <v>11570</v>
      </c>
      <c r="E1122" s="7">
        <v>999</v>
      </c>
      <c r="F1122" s="7">
        <v>6086</v>
      </c>
      <c r="G1122" s="7">
        <v>499</v>
      </c>
      <c r="H1122" s="7">
        <v>1062</v>
      </c>
      <c r="I1122" s="8">
        <v>6972</v>
      </c>
    </row>
    <row r="1123" spans="1:9" x14ac:dyDescent="0.3">
      <c r="A1123" s="7" t="s">
        <v>74</v>
      </c>
      <c r="B1123" s="8">
        <v>43939</v>
      </c>
      <c r="D1123" s="7">
        <v>3636</v>
      </c>
      <c r="E1123" s="7">
        <v>694</v>
      </c>
      <c r="F1123" s="7">
        <v>1268</v>
      </c>
      <c r="G1123" s="7">
        <v>79</v>
      </c>
      <c r="H1123" s="7">
        <v>277</v>
      </c>
      <c r="I1123" s="8">
        <v>1816</v>
      </c>
    </row>
    <row r="1124" spans="1:9" x14ac:dyDescent="0.3">
      <c r="A1124" s="7" t="s">
        <v>57</v>
      </c>
      <c r="B1124" s="8">
        <v>43940</v>
      </c>
      <c r="D1124" s="7">
        <v>11030</v>
      </c>
      <c r="E1124" s="7">
        <v>525</v>
      </c>
      <c r="F1124" s="7">
        <v>5473</v>
      </c>
      <c r="G1124" s="7">
        <v>690</v>
      </c>
      <c r="H1124" s="7">
        <v>1013</v>
      </c>
      <c r="I1124" s="8">
        <v>3229</v>
      </c>
    </row>
    <row r="1125" spans="1:9" x14ac:dyDescent="0.3">
      <c r="A1125" s="7" t="s">
        <v>58</v>
      </c>
      <c r="B1125" s="8">
        <v>43940</v>
      </c>
      <c r="D1125" s="7">
        <v>4654</v>
      </c>
      <c r="E1125" s="7">
        <v>232</v>
      </c>
      <c r="F1125" s="7">
        <v>2244</v>
      </c>
      <c r="G1125" s="7">
        <v>248</v>
      </c>
      <c r="H1125" s="7">
        <v>637</v>
      </c>
      <c r="I1125" s="8">
        <v>1178</v>
      </c>
    </row>
    <row r="1126" spans="1:9" x14ac:dyDescent="0.3">
      <c r="A1126" s="7" t="s">
        <v>59</v>
      </c>
      <c r="B1126" s="8">
        <v>43940</v>
      </c>
      <c r="D1126" s="7">
        <v>2181</v>
      </c>
      <c r="E1126" s="7">
        <v>167</v>
      </c>
      <c r="F1126" s="7">
        <v>1599</v>
      </c>
      <c r="G1126" s="7">
        <v>122</v>
      </c>
      <c r="H1126" s="7">
        <v>200</v>
      </c>
      <c r="I1126" s="8">
        <v>599</v>
      </c>
    </row>
    <row r="1127" spans="1:9" x14ac:dyDescent="0.3">
      <c r="A1127" s="7" t="s">
        <v>60</v>
      </c>
      <c r="B1127" s="8">
        <v>43940</v>
      </c>
      <c r="D1127" s="7">
        <v>1749</v>
      </c>
      <c r="E1127" s="7">
        <v>39</v>
      </c>
      <c r="F1127" s="7">
        <v>963</v>
      </c>
      <c r="G1127" s="7">
        <v>161</v>
      </c>
      <c r="H1127" s="7">
        <v>157</v>
      </c>
      <c r="I1127" s="8">
        <v>1005</v>
      </c>
    </row>
    <row r="1128" spans="1:9" x14ac:dyDescent="0.3">
      <c r="A1128" s="7" t="s">
        <v>61</v>
      </c>
      <c r="B1128" s="8">
        <v>43940</v>
      </c>
      <c r="D1128" s="7">
        <v>2067</v>
      </c>
      <c r="E1128" s="7">
        <v>0</v>
      </c>
      <c r="F1128" s="7">
        <v>826</v>
      </c>
      <c r="G1128" s="7">
        <v>163</v>
      </c>
      <c r="H1128" s="7">
        <v>119</v>
      </c>
      <c r="I1128" s="8">
        <v>813</v>
      </c>
    </row>
    <row r="1129" spans="1:9" x14ac:dyDescent="0.3">
      <c r="A1129" s="7" t="s">
        <v>62</v>
      </c>
      <c r="B1129" s="8">
        <v>43940</v>
      </c>
      <c r="D1129" s="7">
        <v>1973</v>
      </c>
      <c r="E1129" s="7">
        <v>110</v>
      </c>
      <c r="F1129" s="7">
        <v>934</v>
      </c>
      <c r="G1129" s="7">
        <v>78</v>
      </c>
      <c r="H1129" s="7">
        <v>158</v>
      </c>
      <c r="I1129" s="8">
        <v>626</v>
      </c>
    </row>
    <row r="1130" spans="1:9" x14ac:dyDescent="0.3">
      <c r="A1130" s="7" t="s">
        <v>63</v>
      </c>
      <c r="B1130" s="8">
        <v>43940</v>
      </c>
      <c r="D1130" s="7">
        <v>14725</v>
      </c>
      <c r="E1130" s="7">
        <v>2071</v>
      </c>
      <c r="F1130" s="7">
        <v>8173</v>
      </c>
      <c r="G1130" s="7">
        <v>531</v>
      </c>
      <c r="H1130" s="7">
        <v>2021</v>
      </c>
      <c r="I1130" s="8">
        <v>4178</v>
      </c>
    </row>
    <row r="1131" spans="1:9" x14ac:dyDescent="0.3">
      <c r="A1131" s="7" t="s">
        <v>64</v>
      </c>
      <c r="B1131" s="8">
        <v>43940</v>
      </c>
      <c r="D1131" s="7">
        <v>14781</v>
      </c>
      <c r="E1131" s="7">
        <v>1076</v>
      </c>
      <c r="F1131" s="7">
        <v>7080</v>
      </c>
      <c r="G1131" s="7">
        <v>501</v>
      </c>
      <c r="H1131" s="7">
        <v>1493</v>
      </c>
      <c r="I1131" s="8">
        <v>5366</v>
      </c>
    </row>
    <row r="1132" spans="1:9" x14ac:dyDescent="0.3">
      <c r="A1132" s="7" t="s">
        <v>65</v>
      </c>
      <c r="B1132" s="8">
        <v>43940</v>
      </c>
      <c r="D1132" s="7">
        <v>41676</v>
      </c>
      <c r="E1132" s="7">
        <v>1027</v>
      </c>
      <c r="F1132" s="7">
        <v>22375</v>
      </c>
      <c r="G1132" s="7">
        <v>2409</v>
      </c>
      <c r="H1132" s="7">
        <v>4009</v>
      </c>
      <c r="I1132" s="8">
        <v>13934</v>
      </c>
    </row>
    <row r="1133" spans="1:9" x14ac:dyDescent="0.3">
      <c r="A1133" s="7" t="s">
        <v>66</v>
      </c>
      <c r="B1133" s="8">
        <v>43940</v>
      </c>
      <c r="D1133" s="7">
        <v>100</v>
      </c>
      <c r="E1133" s="7">
        <v>14</v>
      </c>
      <c r="F1133" s="7">
        <v>9</v>
      </c>
      <c r="G1133" s="7">
        <v>4</v>
      </c>
      <c r="H1133" s="7">
        <v>4</v>
      </c>
      <c r="I1133" s="8">
        <v>74</v>
      </c>
    </row>
    <row r="1134" spans="1:9" x14ac:dyDescent="0.3">
      <c r="A1134" s="7" t="s">
        <v>67</v>
      </c>
      <c r="B1134" s="8">
        <v>43940</v>
      </c>
      <c r="D1134" s="7">
        <v>9708</v>
      </c>
      <c r="E1134" s="7">
        <v>631</v>
      </c>
      <c r="F1134" s="7">
        <v>4827</v>
      </c>
      <c r="G1134" s="7">
        <v>646</v>
      </c>
      <c r="H1134" s="7">
        <v>1079</v>
      </c>
      <c r="I1134" s="8">
        <v>4629</v>
      </c>
    </row>
    <row r="1135" spans="1:9" x14ac:dyDescent="0.3">
      <c r="A1135" s="7" t="s">
        <v>68</v>
      </c>
      <c r="B1135" s="8">
        <v>43940</v>
      </c>
      <c r="D1135" s="7">
        <v>2692</v>
      </c>
      <c r="E1135" s="7">
        <v>551</v>
      </c>
      <c r="F1135" s="7">
        <v>1306</v>
      </c>
      <c r="G1135" s="7">
        <v>112</v>
      </c>
      <c r="H1135" s="7">
        <v>389</v>
      </c>
      <c r="I1135" s="8">
        <v>858</v>
      </c>
    </row>
    <row r="1136" spans="1:9" x14ac:dyDescent="0.3">
      <c r="A1136" s="7" t="s">
        <v>69</v>
      </c>
      <c r="B1136" s="8">
        <v>43940</v>
      </c>
      <c r="C1136" s="7">
        <v>8299</v>
      </c>
      <c r="F1136" s="7">
        <v>2609</v>
      </c>
      <c r="G1136" s="7">
        <v>108</v>
      </c>
      <c r="H1136" s="7">
        <v>352</v>
      </c>
      <c r="I1136" s="8">
        <v>1548</v>
      </c>
    </row>
    <row r="1137" spans="1:9" x14ac:dyDescent="0.3">
      <c r="A1137" s="7" t="s">
        <v>70</v>
      </c>
      <c r="B1137" s="8">
        <v>43940</v>
      </c>
      <c r="D1137" s="7">
        <v>54300</v>
      </c>
      <c r="E1137" s="7">
        <v>2663</v>
      </c>
      <c r="F1137" s="7">
        <v>8191</v>
      </c>
      <c r="G1137" s="7">
        <v>1111</v>
      </c>
      <c r="H1137" s="7">
        <v>7351</v>
      </c>
      <c r="I1137" s="8">
        <v>31762</v>
      </c>
    </row>
    <row r="1138" spans="1:9" x14ac:dyDescent="0.3">
      <c r="A1138" s="7" t="s">
        <v>128</v>
      </c>
      <c r="B1138" s="8">
        <v>43940</v>
      </c>
      <c r="D1138" s="7">
        <v>104</v>
      </c>
      <c r="E1138" s="7">
        <v>5</v>
      </c>
      <c r="F1138" s="7">
        <v>44</v>
      </c>
      <c r="G1138" s="7">
        <v>3</v>
      </c>
      <c r="H1138" s="7">
        <v>2</v>
      </c>
      <c r="I1138" s="8">
        <v>46</v>
      </c>
    </row>
    <row r="1139" spans="1:9" x14ac:dyDescent="0.3">
      <c r="A1139" s="7" t="s">
        <v>71</v>
      </c>
      <c r="B1139" s="8">
        <v>43940</v>
      </c>
      <c r="D1139" s="7">
        <v>1440</v>
      </c>
      <c r="E1139" s="7">
        <v>219</v>
      </c>
      <c r="F1139" s="7">
        <v>612</v>
      </c>
      <c r="G1139" s="7">
        <v>103</v>
      </c>
      <c r="H1139" s="7">
        <v>117</v>
      </c>
      <c r="I1139" s="8">
        <v>662</v>
      </c>
    </row>
    <row r="1140" spans="1:9" x14ac:dyDescent="0.3">
      <c r="A1140" s="7" t="s">
        <v>72</v>
      </c>
      <c r="B1140" s="8">
        <v>43940</v>
      </c>
      <c r="D1140" s="7">
        <v>4449</v>
      </c>
      <c r="E1140" s="7">
        <v>286</v>
      </c>
      <c r="F1140" s="7">
        <v>1856</v>
      </c>
      <c r="G1140" s="7">
        <v>128</v>
      </c>
      <c r="H1140" s="7">
        <v>385</v>
      </c>
      <c r="I1140" s="8">
        <v>1123</v>
      </c>
    </row>
    <row r="1141" spans="1:9" x14ac:dyDescent="0.3">
      <c r="A1141" s="7" t="s">
        <v>73</v>
      </c>
      <c r="B1141" s="8">
        <v>43940</v>
      </c>
      <c r="D1141" s="7">
        <v>11571</v>
      </c>
      <c r="E1141" s="7">
        <v>1057</v>
      </c>
      <c r="F1141" s="7">
        <v>6109</v>
      </c>
      <c r="G1141" s="7">
        <v>501</v>
      </c>
      <c r="H1141" s="7">
        <v>1081</v>
      </c>
      <c r="I1141" s="8">
        <v>7124</v>
      </c>
    </row>
    <row r="1142" spans="1:9" x14ac:dyDescent="0.3">
      <c r="A1142" s="7" t="s">
        <v>74</v>
      </c>
      <c r="B1142" s="8">
        <v>43940</v>
      </c>
      <c r="D1142" s="7">
        <v>3664</v>
      </c>
      <c r="E1142" s="7">
        <v>707</v>
      </c>
      <c r="F1142" s="7">
        <v>1282</v>
      </c>
      <c r="G1142" s="7">
        <v>79</v>
      </c>
      <c r="H1142" s="7">
        <v>285</v>
      </c>
      <c r="I1142" s="8">
        <v>1833</v>
      </c>
    </row>
    <row r="1143" spans="1:9" x14ac:dyDescent="0.3">
      <c r="A1143" s="7" t="s">
        <v>57</v>
      </c>
      <c r="B1143" s="8">
        <v>43941</v>
      </c>
      <c r="D1143" s="7">
        <v>11139</v>
      </c>
      <c r="E1143" s="7">
        <v>550</v>
      </c>
      <c r="F1143" s="7">
        <v>5509</v>
      </c>
      <c r="G1143" s="7">
        <v>692</v>
      </c>
      <c r="H1143" s="7">
        <v>1017</v>
      </c>
      <c r="I1143" s="8">
        <v>3411</v>
      </c>
    </row>
    <row r="1144" spans="1:9" x14ac:dyDescent="0.3">
      <c r="A1144" s="7" t="s">
        <v>58</v>
      </c>
      <c r="B1144" s="8">
        <v>43941</v>
      </c>
      <c r="D1144" s="7">
        <v>4684</v>
      </c>
      <c r="E1144" s="7">
        <v>254</v>
      </c>
      <c r="F1144" s="7">
        <v>2271</v>
      </c>
      <c r="G1144" s="7">
        <v>250</v>
      </c>
      <c r="H1144" s="7">
        <v>643</v>
      </c>
      <c r="I1144" s="8">
        <v>1182</v>
      </c>
    </row>
    <row r="1145" spans="1:9" x14ac:dyDescent="0.3">
      <c r="A1145" s="7" t="s">
        <v>59</v>
      </c>
      <c r="B1145" s="8">
        <v>43941</v>
      </c>
      <c r="D1145" s="7">
        <v>2192</v>
      </c>
      <c r="E1145" s="7">
        <v>173</v>
      </c>
      <c r="F1145" s="7">
        <v>1626</v>
      </c>
      <c r="G1145" s="7">
        <v>122</v>
      </c>
      <c r="H1145" s="7">
        <v>202</v>
      </c>
      <c r="I1145" s="8">
        <v>616</v>
      </c>
    </row>
    <row r="1146" spans="1:9" x14ac:dyDescent="0.3">
      <c r="A1146" s="7" t="s">
        <v>60</v>
      </c>
      <c r="B1146" s="8">
        <v>43941</v>
      </c>
      <c r="D1146" s="7">
        <v>1767</v>
      </c>
      <c r="E1146" s="7">
        <v>41</v>
      </c>
      <c r="F1146" s="7">
        <v>986</v>
      </c>
      <c r="G1146" s="7">
        <v>161</v>
      </c>
      <c r="H1146" s="7">
        <v>161</v>
      </c>
      <c r="I1146" s="8">
        <v>1005</v>
      </c>
    </row>
    <row r="1147" spans="1:9" x14ac:dyDescent="0.3">
      <c r="A1147" s="7" t="s">
        <v>61</v>
      </c>
      <c r="B1147" s="8">
        <v>43941</v>
      </c>
      <c r="D1147" s="7">
        <v>2085</v>
      </c>
      <c r="E1147" s="7">
        <v>0</v>
      </c>
      <c r="F1147" s="7">
        <v>837</v>
      </c>
      <c r="G1147" s="7">
        <v>164</v>
      </c>
      <c r="H1147" s="7">
        <v>120</v>
      </c>
      <c r="I1147" s="8">
        <v>878</v>
      </c>
    </row>
    <row r="1148" spans="1:9" x14ac:dyDescent="0.3">
      <c r="A1148" s="7" t="s">
        <v>62</v>
      </c>
      <c r="B1148" s="8">
        <v>43941</v>
      </c>
      <c r="D1148" s="7">
        <v>1998</v>
      </c>
      <c r="E1148" s="7">
        <v>110</v>
      </c>
      <c r="F1148" s="7">
        <v>948</v>
      </c>
      <c r="G1148" s="7">
        <v>78</v>
      </c>
      <c r="H1148" s="7">
        <v>165</v>
      </c>
      <c r="I1148" s="8">
        <v>646</v>
      </c>
    </row>
    <row r="1149" spans="1:9" x14ac:dyDescent="0.3">
      <c r="A1149" s="7" t="s">
        <v>63</v>
      </c>
      <c r="B1149" s="8">
        <v>43941</v>
      </c>
      <c r="D1149" s="7">
        <v>14936</v>
      </c>
      <c r="E1149" s="7">
        <v>2109</v>
      </c>
      <c r="F1149" s="7">
        <v>8199</v>
      </c>
      <c r="G1149" s="7">
        <v>534</v>
      </c>
      <c r="H1149" s="7">
        <v>2075</v>
      </c>
      <c r="I1149" s="8">
        <v>4242</v>
      </c>
    </row>
    <row r="1150" spans="1:9" x14ac:dyDescent="0.3">
      <c r="A1150" s="7" t="s">
        <v>64</v>
      </c>
      <c r="B1150" s="8">
        <v>43941</v>
      </c>
      <c r="D1150" s="7">
        <v>14951</v>
      </c>
      <c r="E1150" s="7">
        <v>1308</v>
      </c>
      <c r="F1150" s="7">
        <v>7174</v>
      </c>
      <c r="G1150" s="7">
        <v>503</v>
      </c>
      <c r="H1150" s="7">
        <v>1521</v>
      </c>
      <c r="I1150" s="8">
        <v>5429</v>
      </c>
    </row>
    <row r="1151" spans="1:9" x14ac:dyDescent="0.3">
      <c r="A1151" s="7" t="s">
        <v>65</v>
      </c>
      <c r="B1151" s="8">
        <v>43941</v>
      </c>
      <c r="D1151" s="7">
        <v>43112</v>
      </c>
      <c r="E1151" s="7">
        <v>1027</v>
      </c>
      <c r="F1151" s="7">
        <v>22796</v>
      </c>
      <c r="G1151" s="7">
        <v>2437</v>
      </c>
      <c r="H1151" s="7">
        <v>4152</v>
      </c>
      <c r="I1151" s="8">
        <v>14446</v>
      </c>
    </row>
    <row r="1152" spans="1:9" x14ac:dyDescent="0.3">
      <c r="A1152" s="7" t="s">
        <v>66</v>
      </c>
      <c r="B1152" s="8">
        <v>43941</v>
      </c>
      <c r="D1152" s="7">
        <v>100</v>
      </c>
      <c r="E1152" s="7">
        <v>14</v>
      </c>
      <c r="F1152" s="7">
        <v>9</v>
      </c>
      <c r="G1152" s="7">
        <v>4</v>
      </c>
      <c r="H1152" s="7">
        <v>4</v>
      </c>
      <c r="I1152" s="8">
        <v>73</v>
      </c>
    </row>
    <row r="1153" spans="1:9" x14ac:dyDescent="0.3">
      <c r="A1153" s="7" t="s">
        <v>67</v>
      </c>
      <c r="B1153" s="8">
        <v>43941</v>
      </c>
      <c r="D1153" s="7">
        <v>9750</v>
      </c>
      <c r="E1153" s="7">
        <v>649</v>
      </c>
      <c r="F1153" s="7">
        <v>4866</v>
      </c>
      <c r="G1153" s="7">
        <v>648</v>
      </c>
      <c r="H1153" s="7">
        <v>1089</v>
      </c>
      <c r="I1153" s="8">
        <v>4719</v>
      </c>
    </row>
    <row r="1154" spans="1:9" x14ac:dyDescent="0.3">
      <c r="A1154" s="7" t="s">
        <v>68</v>
      </c>
      <c r="B1154" s="8">
        <v>43941</v>
      </c>
      <c r="D1154" s="7">
        <v>2692</v>
      </c>
      <c r="E1154" s="7">
        <v>551</v>
      </c>
      <c r="F1154" s="7">
        <v>1327</v>
      </c>
      <c r="G1154" s="7">
        <v>112</v>
      </c>
      <c r="H1154" s="7">
        <v>397</v>
      </c>
      <c r="I1154" s="8">
        <v>921</v>
      </c>
    </row>
    <row r="1155" spans="1:9" x14ac:dyDescent="0.3">
      <c r="A1155" s="7" t="s">
        <v>69</v>
      </c>
      <c r="B1155" s="8">
        <v>43941</v>
      </c>
      <c r="C1155" s="7">
        <v>8468</v>
      </c>
      <c r="F1155" s="7">
        <v>2652</v>
      </c>
      <c r="G1155" s="7">
        <v>101</v>
      </c>
      <c r="H1155" s="7">
        <v>360</v>
      </c>
      <c r="I1155" s="8">
        <v>1588</v>
      </c>
    </row>
    <row r="1156" spans="1:9" x14ac:dyDescent="0.3">
      <c r="A1156" s="7" t="s">
        <v>70</v>
      </c>
      <c r="B1156" s="8">
        <v>43941</v>
      </c>
      <c r="D1156" s="7">
        <v>55325</v>
      </c>
      <c r="E1156" s="7">
        <v>2672</v>
      </c>
      <c r="F1156" s="7">
        <v>7930</v>
      </c>
      <c r="G1156" s="7">
        <v>1076</v>
      </c>
      <c r="H1156" s="7">
        <v>7460</v>
      </c>
      <c r="I1156" s="8">
        <v>32277</v>
      </c>
    </row>
    <row r="1157" spans="1:9" x14ac:dyDescent="0.3">
      <c r="A1157" s="7" t="s">
        <v>128</v>
      </c>
      <c r="B1157" s="8">
        <v>43941</v>
      </c>
      <c r="D1157" s="7">
        <v>105</v>
      </c>
      <c r="E1157" s="7">
        <v>5</v>
      </c>
      <c r="F1157" s="7">
        <v>44</v>
      </c>
      <c r="G1157" s="7">
        <v>3</v>
      </c>
      <c r="H1157" s="7">
        <v>2</v>
      </c>
      <c r="I1157" s="8">
        <v>46</v>
      </c>
    </row>
    <row r="1158" spans="1:9" x14ac:dyDescent="0.3">
      <c r="A1158" s="7" t="s">
        <v>71</v>
      </c>
      <c r="B1158" s="8">
        <v>43941</v>
      </c>
      <c r="D1158" s="7">
        <v>1445</v>
      </c>
      <c r="E1158" s="7">
        <v>251</v>
      </c>
      <c r="F1158" s="7">
        <v>614</v>
      </c>
      <c r="G1158" s="7">
        <v>104</v>
      </c>
      <c r="H1158" s="7">
        <v>120</v>
      </c>
      <c r="I1158" s="8">
        <v>702</v>
      </c>
    </row>
    <row r="1159" spans="1:9" x14ac:dyDescent="0.3">
      <c r="A1159" s="7" t="s">
        <v>72</v>
      </c>
      <c r="B1159" s="8">
        <v>43941</v>
      </c>
      <c r="D1159" s="7">
        <v>4475</v>
      </c>
      <c r="E1159" s="7">
        <v>356</v>
      </c>
      <c r="F1159" s="7">
        <v>1877</v>
      </c>
      <c r="G1159" s="7">
        <v>128</v>
      </c>
      <c r="H1159" s="7">
        <v>397</v>
      </c>
      <c r="I1159" s="8">
        <v>1190</v>
      </c>
    </row>
    <row r="1160" spans="1:9" x14ac:dyDescent="0.3">
      <c r="A1160" s="7" t="s">
        <v>73</v>
      </c>
      <c r="B1160" s="8">
        <v>43941</v>
      </c>
      <c r="D1160" s="7">
        <v>11607</v>
      </c>
      <c r="E1160" s="7">
        <v>1203</v>
      </c>
      <c r="F1160" s="7">
        <v>6141</v>
      </c>
      <c r="G1160" s="7">
        <v>507</v>
      </c>
      <c r="H1160" s="7">
        <v>1103</v>
      </c>
      <c r="I1160" s="8">
        <v>7277</v>
      </c>
    </row>
    <row r="1161" spans="1:9" x14ac:dyDescent="0.3">
      <c r="A1161" s="7" t="s">
        <v>74</v>
      </c>
      <c r="B1161" s="8">
        <v>43941</v>
      </c>
      <c r="D1161" s="7">
        <v>3684</v>
      </c>
      <c r="E1161" s="7">
        <v>799</v>
      </c>
      <c r="F1161" s="7">
        <v>1297</v>
      </c>
      <c r="G1161" s="7">
        <v>81</v>
      </c>
      <c r="H1161" s="7">
        <v>294</v>
      </c>
      <c r="I1161" s="8">
        <v>1866</v>
      </c>
    </row>
    <row r="1162" spans="1:9" x14ac:dyDescent="0.3">
      <c r="A1162" s="7" t="s">
        <v>57</v>
      </c>
      <c r="B1162" s="8">
        <v>43942</v>
      </c>
      <c r="D1162" s="7">
        <v>11270</v>
      </c>
      <c r="E1162" s="7">
        <v>651</v>
      </c>
      <c r="F1162" s="7">
        <v>5565</v>
      </c>
      <c r="G1162" s="7">
        <v>696</v>
      </c>
      <c r="H1162" s="7">
        <v>1050</v>
      </c>
      <c r="I1162" s="8">
        <v>3569</v>
      </c>
    </row>
    <row r="1163" spans="1:9" x14ac:dyDescent="0.3">
      <c r="A1163" s="7" t="s">
        <v>58</v>
      </c>
      <c r="B1163" s="8">
        <v>43942</v>
      </c>
      <c r="D1163" s="7">
        <v>4761</v>
      </c>
      <c r="E1163" s="7">
        <v>293</v>
      </c>
      <c r="F1163" s="7">
        <v>2304</v>
      </c>
      <c r="G1163" s="7">
        <v>252</v>
      </c>
      <c r="H1163" s="7">
        <v>656</v>
      </c>
      <c r="I1163" s="8">
        <v>1530</v>
      </c>
    </row>
    <row r="1164" spans="1:9" x14ac:dyDescent="0.3">
      <c r="A1164" s="7" t="s">
        <v>59</v>
      </c>
      <c r="B1164" s="8">
        <v>43942</v>
      </c>
      <c r="D1164" s="7">
        <v>2218</v>
      </c>
      <c r="E1164" s="7">
        <v>201</v>
      </c>
      <c r="F1164" s="7">
        <v>1665</v>
      </c>
      <c r="G1164" s="7">
        <v>128</v>
      </c>
      <c r="H1164" s="7">
        <v>211</v>
      </c>
      <c r="I1164" s="8">
        <v>642</v>
      </c>
    </row>
    <row r="1165" spans="1:9" x14ac:dyDescent="0.3">
      <c r="A1165" s="7" t="s">
        <v>60</v>
      </c>
      <c r="B1165" s="8">
        <v>43942</v>
      </c>
      <c r="D1165" s="7">
        <v>1788</v>
      </c>
      <c r="E1165" s="7">
        <v>48</v>
      </c>
      <c r="F1165" s="7">
        <v>1005</v>
      </c>
      <c r="G1165" s="7">
        <v>166</v>
      </c>
      <c r="H1165" s="7">
        <v>164</v>
      </c>
      <c r="I1165" s="8">
        <v>1017</v>
      </c>
    </row>
    <row r="1166" spans="1:9" x14ac:dyDescent="0.3">
      <c r="A1166" s="7" t="s">
        <v>61</v>
      </c>
      <c r="B1166" s="8">
        <v>43942</v>
      </c>
      <c r="D1166" s="7">
        <v>2094</v>
      </c>
      <c r="E1166" s="7">
        <v>0</v>
      </c>
      <c r="F1166" s="7">
        <v>841</v>
      </c>
      <c r="G1166" s="7">
        <v>164</v>
      </c>
      <c r="H1166" s="7">
        <v>121</v>
      </c>
      <c r="I1166" s="8">
        <v>927</v>
      </c>
    </row>
    <row r="1167" spans="1:9" x14ac:dyDescent="0.3">
      <c r="A1167" s="7" t="s">
        <v>62</v>
      </c>
      <c r="B1167" s="8">
        <v>43942</v>
      </c>
      <c r="D1167" s="7">
        <v>2012</v>
      </c>
      <c r="E1167" s="7">
        <v>148</v>
      </c>
      <c r="F1167" s="7">
        <v>956</v>
      </c>
      <c r="G1167" s="7">
        <v>78</v>
      </c>
      <c r="H1167" s="7">
        <v>167</v>
      </c>
      <c r="I1167" s="8">
        <v>718</v>
      </c>
    </row>
    <row r="1168" spans="1:9" x14ac:dyDescent="0.3">
      <c r="A1168" s="7" t="s">
        <v>63</v>
      </c>
      <c r="B1168" s="8">
        <v>43942</v>
      </c>
      <c r="D1168" s="7">
        <v>15053</v>
      </c>
      <c r="E1168" s="7">
        <v>2268</v>
      </c>
      <c r="F1168" s="7">
        <v>8243</v>
      </c>
      <c r="G1168" s="7">
        <v>537</v>
      </c>
      <c r="H1168" s="7">
        <v>2140</v>
      </c>
      <c r="I1168" s="8">
        <v>4337</v>
      </c>
    </row>
    <row r="1169" spans="1:9" x14ac:dyDescent="0.3">
      <c r="A1169" s="7" t="s">
        <v>64</v>
      </c>
      <c r="B1169" s="8">
        <v>43942</v>
      </c>
      <c r="D1169" s="7">
        <v>15141</v>
      </c>
      <c r="E1169" s="7">
        <v>1698</v>
      </c>
      <c r="F1169" s="7">
        <v>7264</v>
      </c>
      <c r="G1169" s="7">
        <v>505</v>
      </c>
      <c r="H1169" s="7">
        <v>1554</v>
      </c>
      <c r="I1169" s="8">
        <v>5614</v>
      </c>
    </row>
    <row r="1170" spans="1:9" x14ac:dyDescent="0.3">
      <c r="A1170" s="7" t="s">
        <v>65</v>
      </c>
      <c r="B1170" s="8">
        <v>43942</v>
      </c>
      <c r="D1170" s="7">
        <v>43802</v>
      </c>
      <c r="E1170" s="7">
        <v>1027</v>
      </c>
      <c r="F1170" s="7">
        <v>23295</v>
      </c>
      <c r="G1170" s="7">
        <v>2460</v>
      </c>
      <c r="H1170" s="7">
        <v>4247</v>
      </c>
      <c r="I1170" s="8">
        <v>15089</v>
      </c>
    </row>
    <row r="1171" spans="1:9" x14ac:dyDescent="0.3">
      <c r="A1171" s="7" t="s">
        <v>66</v>
      </c>
      <c r="B1171" s="8">
        <v>43942</v>
      </c>
      <c r="D1171" s="7">
        <v>100</v>
      </c>
      <c r="E1171" s="7">
        <v>24</v>
      </c>
      <c r="F1171" s="7">
        <v>9</v>
      </c>
      <c r="G1171" s="7">
        <v>4</v>
      </c>
      <c r="H1171" s="7">
        <v>4</v>
      </c>
      <c r="I1171" s="8">
        <v>76</v>
      </c>
    </row>
    <row r="1172" spans="1:9" x14ac:dyDescent="0.3">
      <c r="A1172" s="7" t="s">
        <v>67</v>
      </c>
      <c r="B1172" s="8">
        <v>43942</v>
      </c>
      <c r="D1172" s="7">
        <v>9825</v>
      </c>
      <c r="E1172" s="7">
        <v>746</v>
      </c>
      <c r="F1172" s="7">
        <v>4896</v>
      </c>
      <c r="G1172" s="7">
        <v>649</v>
      </c>
      <c r="H1172" s="7">
        <v>1106</v>
      </c>
      <c r="I1172" s="8">
        <v>5011</v>
      </c>
    </row>
    <row r="1173" spans="1:9" x14ac:dyDescent="0.3">
      <c r="A1173" s="7" t="s">
        <v>68</v>
      </c>
      <c r="B1173" s="8">
        <v>43942</v>
      </c>
      <c r="D1173" s="7">
        <v>2692</v>
      </c>
      <c r="E1173" s="7">
        <v>551</v>
      </c>
      <c r="F1173" s="7">
        <v>1349</v>
      </c>
      <c r="G1173" s="7">
        <v>112</v>
      </c>
      <c r="H1173" s="7">
        <v>404</v>
      </c>
      <c r="I1173" s="8">
        <v>1051</v>
      </c>
    </row>
    <row r="1174" spans="1:9" x14ac:dyDescent="0.3">
      <c r="A1174" s="7" t="s">
        <v>69</v>
      </c>
      <c r="B1174" s="8">
        <v>43942</v>
      </c>
      <c r="C1174" s="7">
        <v>8634</v>
      </c>
      <c r="F1174" s="7">
        <v>2674</v>
      </c>
      <c r="G1174" s="7">
        <v>96</v>
      </c>
      <c r="H1174" s="7">
        <v>368</v>
      </c>
      <c r="I1174" s="8">
        <v>1625</v>
      </c>
    </row>
    <row r="1175" spans="1:9" x14ac:dyDescent="0.3">
      <c r="A1175" s="7" t="s">
        <v>70</v>
      </c>
      <c r="B1175" s="8">
        <v>43942</v>
      </c>
      <c r="D1175" s="7">
        <v>56245</v>
      </c>
      <c r="E1175" s="7">
        <v>2954</v>
      </c>
      <c r="F1175" s="7">
        <v>7464</v>
      </c>
      <c r="G1175" s="7">
        <v>1024</v>
      </c>
      <c r="H1175" s="7">
        <v>7577</v>
      </c>
      <c r="I1175" s="8">
        <v>33032</v>
      </c>
    </row>
    <row r="1176" spans="1:9" x14ac:dyDescent="0.3">
      <c r="A1176" s="7" t="s">
        <v>128</v>
      </c>
      <c r="B1176" s="8">
        <v>43942</v>
      </c>
      <c r="D1176" s="7">
        <v>105</v>
      </c>
      <c r="E1176" s="7">
        <v>6</v>
      </c>
      <c r="F1176" s="7">
        <v>44</v>
      </c>
      <c r="G1176" s="7">
        <v>3</v>
      </c>
      <c r="H1176" s="7">
        <v>2</v>
      </c>
      <c r="I1176" s="8">
        <v>50</v>
      </c>
    </row>
    <row r="1177" spans="1:9" x14ac:dyDescent="0.3">
      <c r="A1177" s="7" t="s">
        <v>71</v>
      </c>
      <c r="B1177" s="8">
        <v>43942</v>
      </c>
      <c r="D1177" s="7">
        <v>1455</v>
      </c>
      <c r="E1177" s="7">
        <v>262</v>
      </c>
      <c r="F1177" s="7">
        <v>622</v>
      </c>
      <c r="G1177" s="7">
        <v>104</v>
      </c>
      <c r="H1177" s="7">
        <v>123</v>
      </c>
      <c r="I1177" s="8">
        <v>761</v>
      </c>
    </row>
    <row r="1178" spans="1:9" x14ac:dyDescent="0.3">
      <c r="A1178" s="7" t="s">
        <v>72</v>
      </c>
      <c r="B1178" s="8">
        <v>43942</v>
      </c>
      <c r="D1178" s="7">
        <v>4531</v>
      </c>
      <c r="E1178" s="7">
        <v>427</v>
      </c>
      <c r="F1178" s="7">
        <v>1894</v>
      </c>
      <c r="G1178" s="7">
        <v>128</v>
      </c>
      <c r="H1178" s="7">
        <v>401</v>
      </c>
      <c r="I1178" s="8">
        <v>1316</v>
      </c>
    </row>
    <row r="1179" spans="1:9" x14ac:dyDescent="0.3">
      <c r="A1179" s="7" t="s">
        <v>73</v>
      </c>
      <c r="B1179" s="8">
        <v>43942</v>
      </c>
      <c r="D1179" s="7">
        <v>11712</v>
      </c>
      <c r="E1179" s="7">
        <v>1332</v>
      </c>
      <c r="F1179" s="7">
        <v>6201</v>
      </c>
      <c r="G1179" s="7">
        <v>513</v>
      </c>
      <c r="H1179" s="7">
        <v>1124</v>
      </c>
      <c r="I1179" s="8">
        <v>7651</v>
      </c>
    </row>
    <row r="1180" spans="1:9" x14ac:dyDescent="0.3">
      <c r="A1180" s="7" t="s">
        <v>74</v>
      </c>
      <c r="B1180" s="8">
        <v>43942</v>
      </c>
      <c r="D1180" s="7">
        <v>3704</v>
      </c>
      <c r="E1180" s="7">
        <v>882</v>
      </c>
      <c r="F1180" s="7">
        <v>1318</v>
      </c>
      <c r="G1180" s="7">
        <v>81</v>
      </c>
      <c r="H1180" s="7">
        <v>298</v>
      </c>
      <c r="I1180" s="8">
        <v>1899</v>
      </c>
    </row>
    <row r="1181" spans="1:9" x14ac:dyDescent="0.3">
      <c r="A1181" s="7" t="s">
        <v>57</v>
      </c>
      <c r="B1181" s="8">
        <v>43943</v>
      </c>
      <c r="D1181" s="7">
        <v>11403</v>
      </c>
      <c r="E1181" s="7">
        <v>834</v>
      </c>
      <c r="F1181" s="7">
        <v>5616</v>
      </c>
      <c r="G1181" s="7">
        <v>702</v>
      </c>
      <c r="H1181" s="7">
        <v>1079</v>
      </c>
      <c r="I1181" s="7">
        <v>3847</v>
      </c>
    </row>
    <row r="1182" spans="1:9" x14ac:dyDescent="0.3">
      <c r="A1182" s="7" t="s">
        <v>58</v>
      </c>
      <c r="B1182" s="8">
        <v>43943</v>
      </c>
      <c r="D1182" s="7">
        <v>4833</v>
      </c>
      <c r="E1182" s="7">
        <v>404</v>
      </c>
      <c r="F1182" s="7">
        <v>2340</v>
      </c>
      <c r="G1182" s="7">
        <v>253</v>
      </c>
      <c r="H1182" s="7">
        <v>681</v>
      </c>
      <c r="I1182" s="7">
        <v>1680</v>
      </c>
    </row>
    <row r="1183" spans="1:9" x14ac:dyDescent="0.3">
      <c r="A1183" s="7" t="s">
        <v>59</v>
      </c>
      <c r="B1183" s="8">
        <v>43943</v>
      </c>
      <c r="D1183" s="7">
        <v>2229</v>
      </c>
      <c r="E1183" s="7">
        <v>224</v>
      </c>
      <c r="F1183" s="7">
        <v>1705</v>
      </c>
      <c r="G1183" s="7">
        <v>130</v>
      </c>
      <c r="H1183" s="7">
        <v>223</v>
      </c>
      <c r="I1183" s="7">
        <v>665</v>
      </c>
    </row>
    <row r="1184" spans="1:9" x14ac:dyDescent="0.3">
      <c r="A1184" s="7" t="s">
        <v>60</v>
      </c>
      <c r="B1184" s="8">
        <v>43943</v>
      </c>
      <c r="D1184" s="7">
        <v>1807</v>
      </c>
      <c r="E1184" s="7">
        <v>54</v>
      </c>
      <c r="F1184" s="7">
        <v>1022</v>
      </c>
      <c r="G1184" s="7">
        <v>167</v>
      </c>
      <c r="H1184" s="7">
        <v>168</v>
      </c>
      <c r="I1184" s="7">
        <v>1047</v>
      </c>
    </row>
    <row r="1185" spans="1:9" x14ac:dyDescent="0.3">
      <c r="A1185" s="7" t="s">
        <v>61</v>
      </c>
      <c r="B1185" s="8">
        <v>43943</v>
      </c>
      <c r="D1185" s="7">
        <v>2113</v>
      </c>
      <c r="E1185" s="7">
        <v>0</v>
      </c>
      <c r="F1185" s="7">
        <v>855</v>
      </c>
      <c r="G1185" s="7">
        <v>169</v>
      </c>
      <c r="H1185" s="7">
        <v>121</v>
      </c>
      <c r="I1185" s="7">
        <v>969</v>
      </c>
    </row>
    <row r="1186" spans="1:9" x14ac:dyDescent="0.3">
      <c r="A1186" s="7" t="s">
        <v>62</v>
      </c>
      <c r="B1186" s="8">
        <v>43943</v>
      </c>
      <c r="D1186" s="7">
        <v>2023</v>
      </c>
      <c r="E1186" s="7">
        <v>183</v>
      </c>
      <c r="F1186" s="7">
        <v>965</v>
      </c>
      <c r="G1186" s="7">
        <v>78</v>
      </c>
      <c r="H1186" s="7">
        <v>173</v>
      </c>
      <c r="I1186" s="7">
        <v>850</v>
      </c>
    </row>
    <row r="1187" spans="1:9" x14ac:dyDescent="0.3">
      <c r="A1187" s="7" t="s">
        <v>63</v>
      </c>
      <c r="B1187" s="8">
        <v>43943</v>
      </c>
      <c r="D1187" s="7">
        <v>15128</v>
      </c>
      <c r="E1187" s="7">
        <v>2429</v>
      </c>
      <c r="F1187" s="7">
        <v>8304</v>
      </c>
      <c r="G1187" s="7">
        <v>546</v>
      </c>
      <c r="H1187" s="7">
        <v>2188</v>
      </c>
      <c r="I1187" s="7">
        <v>4577</v>
      </c>
    </row>
    <row r="1188" spans="1:9" x14ac:dyDescent="0.3">
      <c r="A1188" s="7" t="s">
        <v>64</v>
      </c>
      <c r="B1188" s="8">
        <v>43943</v>
      </c>
      <c r="D1188" s="7">
        <v>15510</v>
      </c>
      <c r="E1188" s="7">
        <v>1892</v>
      </c>
      <c r="F1188" s="7">
        <v>7397</v>
      </c>
      <c r="G1188" s="7">
        <v>508</v>
      </c>
      <c r="H1188" s="7">
        <v>1582</v>
      </c>
      <c r="I1188" s="7">
        <v>5777</v>
      </c>
    </row>
    <row r="1189" spans="1:9" x14ac:dyDescent="0.3">
      <c r="A1189" s="7" t="s">
        <v>65</v>
      </c>
      <c r="B1189" s="8">
        <v>43943</v>
      </c>
      <c r="D1189" s="7">
        <v>44892</v>
      </c>
      <c r="E1189" s="7">
        <v>1027</v>
      </c>
      <c r="F1189" s="7">
        <v>23647</v>
      </c>
      <c r="G1189" s="7">
        <v>2478</v>
      </c>
      <c r="H1189" s="7">
        <v>4343</v>
      </c>
      <c r="I1189" s="7">
        <v>15477</v>
      </c>
    </row>
    <row r="1190" spans="1:9" x14ac:dyDescent="0.3">
      <c r="A1190" s="7" t="s">
        <v>66</v>
      </c>
      <c r="B1190" s="8">
        <v>43943</v>
      </c>
      <c r="D1190" s="7">
        <v>100</v>
      </c>
      <c r="E1190" s="7">
        <v>24</v>
      </c>
      <c r="F1190" s="7">
        <v>9</v>
      </c>
      <c r="G1190" s="7">
        <v>4</v>
      </c>
      <c r="H1190" s="7">
        <v>4</v>
      </c>
      <c r="I1190" s="7">
        <v>76</v>
      </c>
    </row>
    <row r="1191" spans="1:9" x14ac:dyDescent="0.3">
      <c r="A1191" s="7" t="s">
        <v>67</v>
      </c>
      <c r="B1191" s="8">
        <v>43943</v>
      </c>
      <c r="D1191" s="7">
        <v>9869</v>
      </c>
      <c r="E1191" s="7">
        <v>866</v>
      </c>
      <c r="F1191" s="7">
        <v>4917</v>
      </c>
      <c r="G1191" s="7">
        <v>650</v>
      </c>
      <c r="H1191" s="7">
        <v>1124</v>
      </c>
      <c r="I1191" s="7">
        <v>5388</v>
      </c>
    </row>
    <row r="1192" spans="1:9" x14ac:dyDescent="0.3">
      <c r="A1192" s="7" t="s">
        <v>68</v>
      </c>
      <c r="B1192" s="8">
        <v>43943</v>
      </c>
      <c r="D1192" s="7">
        <v>2715</v>
      </c>
      <c r="E1192" s="7">
        <v>651</v>
      </c>
      <c r="F1192" s="7">
        <v>1375</v>
      </c>
      <c r="G1192" s="7">
        <v>113</v>
      </c>
      <c r="H1192" s="7">
        <v>407</v>
      </c>
      <c r="I1192" s="7">
        <v>1237</v>
      </c>
    </row>
    <row r="1193" spans="1:9" x14ac:dyDescent="0.3">
      <c r="A1193" s="7" t="s">
        <v>69</v>
      </c>
      <c r="B1193" s="8">
        <v>43943</v>
      </c>
      <c r="C1193" s="7">
        <v>8805</v>
      </c>
      <c r="F1193" s="7">
        <v>2694</v>
      </c>
      <c r="G1193" s="7">
        <v>92</v>
      </c>
      <c r="H1193" s="7">
        <v>375</v>
      </c>
      <c r="I1193" s="7">
        <v>1676</v>
      </c>
    </row>
    <row r="1194" spans="1:9" x14ac:dyDescent="0.3">
      <c r="A1194" s="7" t="s">
        <v>70</v>
      </c>
      <c r="B1194" s="8">
        <v>43943</v>
      </c>
      <c r="D1194" s="7">
        <v>57094</v>
      </c>
      <c r="E1194" s="7">
        <v>3393</v>
      </c>
      <c r="F1194" s="7">
        <v>7077</v>
      </c>
      <c r="G1194" s="7">
        <v>981</v>
      </c>
      <c r="H1194" s="7">
        <v>7684</v>
      </c>
      <c r="I1194" s="7">
        <v>33645</v>
      </c>
    </row>
    <row r="1195" spans="1:9" x14ac:dyDescent="0.3">
      <c r="A1195" s="7" t="s">
        <v>128</v>
      </c>
      <c r="B1195" s="8">
        <v>43943</v>
      </c>
      <c r="D1195" s="7">
        <v>106</v>
      </c>
      <c r="E1195" s="7">
        <v>7</v>
      </c>
      <c r="F1195" s="7">
        <v>44</v>
      </c>
      <c r="G1195" s="7">
        <v>3</v>
      </c>
      <c r="H1195" s="7">
        <v>2</v>
      </c>
      <c r="I1195" s="7">
        <v>55</v>
      </c>
    </row>
    <row r="1196" spans="1:9" x14ac:dyDescent="0.3">
      <c r="A1196" s="7" t="s">
        <v>71</v>
      </c>
      <c r="B1196" s="8">
        <v>43943</v>
      </c>
      <c r="D1196" s="7">
        <v>1460</v>
      </c>
      <c r="E1196" s="7">
        <v>261</v>
      </c>
      <c r="F1196" s="7">
        <v>624</v>
      </c>
      <c r="G1196" s="7">
        <v>104</v>
      </c>
      <c r="H1196" s="7">
        <v>124</v>
      </c>
      <c r="I1196" s="7">
        <v>766</v>
      </c>
    </row>
    <row r="1197" spans="1:9" x14ac:dyDescent="0.3">
      <c r="A1197" s="7" t="s">
        <v>72</v>
      </c>
      <c r="B1197" s="8">
        <v>43943</v>
      </c>
      <c r="D1197" s="7">
        <v>4577</v>
      </c>
      <c r="E1197" s="7">
        <v>486</v>
      </c>
      <c r="F1197" s="7">
        <v>1907</v>
      </c>
      <c r="G1197" s="7">
        <v>129</v>
      </c>
      <c r="H1197" s="7">
        <v>409</v>
      </c>
      <c r="I1197" s="7">
        <v>1445</v>
      </c>
    </row>
    <row r="1198" spans="1:9" x14ac:dyDescent="0.3">
      <c r="A1198" s="7" t="s">
        <v>73</v>
      </c>
      <c r="B1198" s="8">
        <v>43943</v>
      </c>
      <c r="D1198" s="7">
        <v>11789</v>
      </c>
      <c r="E1198" s="7">
        <v>1647</v>
      </c>
      <c r="F1198" s="7">
        <v>6260</v>
      </c>
      <c r="G1198" s="7">
        <v>516</v>
      </c>
      <c r="H1198" s="7">
        <v>1167</v>
      </c>
      <c r="I1198" s="7">
        <v>8136</v>
      </c>
    </row>
    <row r="1199" spans="1:9" x14ac:dyDescent="0.3">
      <c r="A1199" s="7" t="s">
        <v>74</v>
      </c>
      <c r="B1199" s="8">
        <v>43943</v>
      </c>
      <c r="D1199" s="7">
        <v>3741</v>
      </c>
      <c r="E1199" s="7">
        <v>986</v>
      </c>
      <c r="F1199" s="7">
        <v>1331</v>
      </c>
      <c r="G1199" s="7">
        <v>82</v>
      </c>
      <c r="H1199" s="7">
        <v>303</v>
      </c>
      <c r="I1199" s="7">
        <v>1937</v>
      </c>
    </row>
    <row r="1200" spans="1:9" x14ac:dyDescent="0.3">
      <c r="A1200" s="7" t="s">
        <v>57</v>
      </c>
      <c r="B1200" s="8">
        <v>43944</v>
      </c>
      <c r="D1200" s="7">
        <v>11536</v>
      </c>
      <c r="E1200" s="7">
        <v>959</v>
      </c>
      <c r="F1200" s="7">
        <v>5675</v>
      </c>
      <c r="G1200" s="7">
        <v>714</v>
      </c>
      <c r="H1200" s="7">
        <v>1107</v>
      </c>
      <c r="I1200" s="7">
        <v>3992</v>
      </c>
    </row>
    <row r="1201" spans="1:9" x14ac:dyDescent="0.3">
      <c r="A1201" s="7" t="s">
        <v>58</v>
      </c>
      <c r="B1201" s="8">
        <v>43944</v>
      </c>
      <c r="D1201" s="7">
        <v>4867</v>
      </c>
      <c r="E1201" s="7">
        <v>428</v>
      </c>
      <c r="F1201" s="7">
        <v>2359</v>
      </c>
      <c r="G1201" s="7">
        <v>254</v>
      </c>
      <c r="H1201" s="7">
        <v>695</v>
      </c>
      <c r="I1201" s="7">
        <v>1781</v>
      </c>
    </row>
    <row r="1202" spans="1:9" x14ac:dyDescent="0.3">
      <c r="A1202" s="7" t="s">
        <v>59</v>
      </c>
      <c r="B1202" s="8">
        <v>43944</v>
      </c>
      <c r="D1202" s="7">
        <v>2234</v>
      </c>
      <c r="E1202" s="7">
        <v>275</v>
      </c>
      <c r="F1202" s="7">
        <v>1728</v>
      </c>
      <c r="G1202" s="7">
        <v>131</v>
      </c>
      <c r="H1202" s="7">
        <v>231</v>
      </c>
      <c r="I1202" s="7">
        <v>688</v>
      </c>
    </row>
    <row r="1203" spans="1:9" x14ac:dyDescent="0.3">
      <c r="A1203" s="7" t="s">
        <v>60</v>
      </c>
      <c r="B1203" s="8">
        <v>43944</v>
      </c>
      <c r="D1203" s="7">
        <v>1821</v>
      </c>
      <c r="E1203" s="7">
        <v>57</v>
      </c>
      <c r="F1203" s="7">
        <v>1040</v>
      </c>
      <c r="G1203" s="7">
        <v>166</v>
      </c>
      <c r="H1203" s="7">
        <v>172</v>
      </c>
      <c r="I1203" s="7">
        <v>1081</v>
      </c>
    </row>
    <row r="1204" spans="1:9" x14ac:dyDescent="0.3">
      <c r="A1204" s="7" t="s">
        <v>61</v>
      </c>
      <c r="B1204" s="8">
        <v>43944</v>
      </c>
      <c r="D1204" s="7">
        <v>2140</v>
      </c>
      <c r="E1204" s="7">
        <v>0</v>
      </c>
      <c r="F1204" s="7">
        <v>868</v>
      </c>
      <c r="G1204" s="7">
        <v>169</v>
      </c>
      <c r="H1204" s="7">
        <v>128</v>
      </c>
      <c r="I1204" s="7">
        <v>1017</v>
      </c>
    </row>
    <row r="1205" spans="1:9" x14ac:dyDescent="0.3">
      <c r="A1205" s="7" t="s">
        <v>62</v>
      </c>
      <c r="B1205" s="8">
        <v>43944</v>
      </c>
      <c r="D1205" s="7">
        <v>2055</v>
      </c>
      <c r="E1205" s="7">
        <v>189</v>
      </c>
      <c r="F1205" s="7">
        <v>978</v>
      </c>
      <c r="G1205" s="7">
        <v>78</v>
      </c>
      <c r="H1205" s="7">
        <v>178</v>
      </c>
      <c r="I1205" s="7">
        <v>913</v>
      </c>
    </row>
    <row r="1206" spans="1:9" x14ac:dyDescent="0.3">
      <c r="A1206" s="7" t="s">
        <v>63</v>
      </c>
      <c r="B1206" s="8">
        <v>43944</v>
      </c>
      <c r="D1206" s="7">
        <v>15365</v>
      </c>
      <c r="E1206" s="7">
        <v>2688</v>
      </c>
      <c r="F1206" s="7">
        <v>8342</v>
      </c>
      <c r="G1206" s="7">
        <v>553</v>
      </c>
      <c r="H1206" s="7">
        <v>2255</v>
      </c>
      <c r="I1206" s="7">
        <v>4782</v>
      </c>
    </row>
    <row r="1207" spans="1:9" x14ac:dyDescent="0.3">
      <c r="A1207" s="7" t="s">
        <v>64</v>
      </c>
      <c r="B1207" s="8">
        <v>43944</v>
      </c>
      <c r="D1207" s="7">
        <v>15692</v>
      </c>
      <c r="E1207" s="7">
        <v>2084</v>
      </c>
      <c r="F1207" s="7">
        <v>7506</v>
      </c>
      <c r="G1207" s="7">
        <v>510</v>
      </c>
      <c r="H1207" s="7">
        <v>1612</v>
      </c>
      <c r="I1207" s="7">
        <v>5943</v>
      </c>
    </row>
    <row r="1208" spans="1:9" x14ac:dyDescent="0.3">
      <c r="A1208" s="7" t="s">
        <v>65</v>
      </c>
      <c r="B1208" s="8">
        <v>43944</v>
      </c>
      <c r="D1208" s="7">
        <v>45544</v>
      </c>
      <c r="E1208" s="7">
        <v>1027</v>
      </c>
      <c r="F1208" s="7">
        <v>24130</v>
      </c>
      <c r="G1208" s="7">
        <v>2569</v>
      </c>
      <c r="H1208" s="7">
        <v>4393</v>
      </c>
      <c r="I1208" s="7">
        <v>16138</v>
      </c>
    </row>
    <row r="1209" spans="1:9" x14ac:dyDescent="0.3">
      <c r="A1209" s="7" t="s">
        <v>66</v>
      </c>
      <c r="B1209" s="8">
        <v>43944</v>
      </c>
      <c r="D1209" s="7">
        <v>100</v>
      </c>
      <c r="E1209" s="7">
        <v>25</v>
      </c>
      <c r="F1209" s="7">
        <v>10</v>
      </c>
      <c r="G1209" s="7">
        <v>4</v>
      </c>
      <c r="H1209" s="7">
        <v>4</v>
      </c>
      <c r="I1209" s="7">
        <v>84</v>
      </c>
    </row>
    <row r="1210" spans="1:9" x14ac:dyDescent="0.3">
      <c r="A1210" s="7" t="s">
        <v>67</v>
      </c>
      <c r="B1210" s="8">
        <v>43944</v>
      </c>
      <c r="D1210" s="7">
        <v>9939</v>
      </c>
      <c r="E1210" s="7">
        <v>967</v>
      </c>
      <c r="F1210" s="7">
        <v>4945</v>
      </c>
      <c r="G1210" s="7">
        <v>651</v>
      </c>
      <c r="H1210" s="7">
        <v>1147</v>
      </c>
      <c r="I1210" s="7">
        <v>5809</v>
      </c>
    </row>
    <row r="1211" spans="1:9" x14ac:dyDescent="0.3">
      <c r="A1211" s="7" t="s">
        <v>68</v>
      </c>
      <c r="B1211" s="8">
        <v>43944</v>
      </c>
      <c r="D1211" s="7">
        <v>2718</v>
      </c>
      <c r="E1211" s="7">
        <v>685</v>
      </c>
      <c r="F1211" s="7">
        <v>1413</v>
      </c>
      <c r="G1211" s="7">
        <v>108</v>
      </c>
      <c r="H1211" s="7">
        <v>411</v>
      </c>
      <c r="I1211" s="7">
        <v>1358</v>
      </c>
    </row>
    <row r="1212" spans="1:9" x14ac:dyDescent="0.3">
      <c r="A1212" s="7" t="s">
        <v>69</v>
      </c>
      <c r="B1212" s="8">
        <v>43944</v>
      </c>
      <c r="C1212" s="7">
        <v>8932</v>
      </c>
      <c r="F1212" s="7">
        <v>2707</v>
      </c>
      <c r="G1212" s="7">
        <v>87</v>
      </c>
      <c r="H1212" s="7">
        <v>382</v>
      </c>
      <c r="I1212" s="7">
        <v>1730</v>
      </c>
    </row>
    <row r="1213" spans="1:9" x14ac:dyDescent="0.3">
      <c r="A1213" s="7" t="s">
        <v>70</v>
      </c>
      <c r="B1213" s="8">
        <v>43944</v>
      </c>
      <c r="D1213" s="7">
        <v>58191</v>
      </c>
      <c r="E1213" s="7">
        <v>3535</v>
      </c>
      <c r="F1213" s="7">
        <v>6601</v>
      </c>
      <c r="G1213" s="7">
        <v>949</v>
      </c>
      <c r="H1213" s="7">
        <v>7765</v>
      </c>
      <c r="I1213" s="7">
        <v>34212</v>
      </c>
    </row>
    <row r="1214" spans="1:9" x14ac:dyDescent="0.3">
      <c r="A1214" s="7" t="s">
        <v>128</v>
      </c>
      <c r="B1214" s="8">
        <v>43944</v>
      </c>
      <c r="D1214" s="7">
        <v>107</v>
      </c>
      <c r="E1214" s="7">
        <v>9</v>
      </c>
      <c r="F1214" s="7">
        <v>44</v>
      </c>
      <c r="G1214" s="7">
        <v>3</v>
      </c>
      <c r="H1214" s="7">
        <v>2</v>
      </c>
      <c r="I1214" s="7">
        <v>61</v>
      </c>
    </row>
    <row r="1215" spans="1:9" x14ac:dyDescent="0.3">
      <c r="A1215" s="7" t="s">
        <v>71</v>
      </c>
      <c r="B1215" s="8">
        <v>43944</v>
      </c>
      <c r="D1215" s="7">
        <v>1468</v>
      </c>
      <c r="E1215" s="7">
        <v>273</v>
      </c>
      <c r="F1215" s="7">
        <v>625</v>
      </c>
      <c r="G1215" s="7">
        <v>105</v>
      </c>
      <c r="H1215" s="7">
        <v>125</v>
      </c>
      <c r="I1215" s="7">
        <v>791</v>
      </c>
    </row>
    <row r="1216" spans="1:9" x14ac:dyDescent="0.3">
      <c r="A1216" s="7" t="s">
        <v>72</v>
      </c>
      <c r="B1216" s="8">
        <v>43944</v>
      </c>
      <c r="D1216" s="7">
        <v>4581</v>
      </c>
      <c r="E1216" s="7">
        <v>599</v>
      </c>
      <c r="F1216" s="7">
        <v>1915</v>
      </c>
      <c r="G1216" s="7">
        <v>129</v>
      </c>
      <c r="H1216" s="7">
        <v>417</v>
      </c>
      <c r="I1216" s="7">
        <v>1552</v>
      </c>
    </row>
    <row r="1217" spans="1:9" x14ac:dyDescent="0.3">
      <c r="A1217" s="7" t="s">
        <v>73</v>
      </c>
      <c r="B1217" s="8">
        <v>43944</v>
      </c>
      <c r="D1217" s="7">
        <v>11881</v>
      </c>
      <c r="E1217" s="7">
        <v>1899</v>
      </c>
      <c r="F1217" s="7">
        <v>6315</v>
      </c>
      <c r="G1217" s="7">
        <v>518</v>
      </c>
      <c r="H1217" s="7">
        <v>1193</v>
      </c>
      <c r="I1217" s="7">
        <v>8459</v>
      </c>
    </row>
    <row r="1218" spans="1:9" x14ac:dyDescent="0.3">
      <c r="A1218" s="7" t="s">
        <v>74</v>
      </c>
      <c r="B1218" s="8">
        <v>43944</v>
      </c>
      <c r="D1218" s="7">
        <v>3790</v>
      </c>
      <c r="E1218" s="7">
        <v>1075</v>
      </c>
      <c r="F1218" s="7">
        <v>1344</v>
      </c>
      <c r="G1218" s="7">
        <v>82</v>
      </c>
      <c r="H1218" s="7">
        <v>307</v>
      </c>
      <c r="I1218" s="7">
        <v>1964</v>
      </c>
    </row>
    <row r="1219" spans="1:9" x14ac:dyDescent="0.3">
      <c r="A1219" s="7" t="s">
        <v>57</v>
      </c>
      <c r="B1219" s="8">
        <v>43945</v>
      </c>
      <c r="D1219" s="7">
        <v>11703</v>
      </c>
      <c r="E1219" s="7">
        <v>1121</v>
      </c>
      <c r="F1219" s="7">
        <v>5715</v>
      </c>
      <c r="G1219" s="7">
        <v>717</v>
      </c>
      <c r="H1219" s="7">
        <v>1131</v>
      </c>
      <c r="I1219" s="7">
        <v>4295</v>
      </c>
    </row>
    <row r="1220" spans="1:9" x14ac:dyDescent="0.3">
      <c r="A1220" s="7" t="s">
        <v>58</v>
      </c>
      <c r="B1220" s="8">
        <v>43945</v>
      </c>
      <c r="D1220" s="7">
        <v>4922</v>
      </c>
      <c r="E1220" s="7">
        <v>460</v>
      </c>
      <c r="F1220" s="7">
        <v>2372</v>
      </c>
      <c r="G1220" s="7">
        <v>255</v>
      </c>
      <c r="H1220" s="7">
        <v>709</v>
      </c>
      <c r="I1220" s="7">
        <v>1929</v>
      </c>
    </row>
    <row r="1221" spans="1:9" x14ac:dyDescent="0.3">
      <c r="A1221" s="7" t="s">
        <v>59</v>
      </c>
      <c r="B1221" s="8">
        <v>43945</v>
      </c>
      <c r="D1221" s="7">
        <v>2238</v>
      </c>
      <c r="E1221" s="7">
        <v>308</v>
      </c>
      <c r="F1221" s="7">
        <v>1760</v>
      </c>
      <c r="G1221" s="7">
        <v>132</v>
      </c>
      <c r="H1221" s="7">
        <v>239</v>
      </c>
      <c r="I1221" s="7">
        <v>716</v>
      </c>
    </row>
    <row r="1222" spans="1:9" x14ac:dyDescent="0.3">
      <c r="A1222" s="7" t="s">
        <v>60</v>
      </c>
      <c r="B1222" s="8">
        <v>43945</v>
      </c>
      <c r="D1222" s="7">
        <v>1847</v>
      </c>
      <c r="E1222" s="7">
        <v>60</v>
      </c>
      <c r="F1222" s="7">
        <v>1058</v>
      </c>
      <c r="G1222" s="7">
        <v>166</v>
      </c>
      <c r="H1222" s="7">
        <v>174</v>
      </c>
      <c r="I1222" s="7">
        <v>1102</v>
      </c>
    </row>
    <row r="1223" spans="1:9" x14ac:dyDescent="0.3">
      <c r="A1223" s="7" t="s">
        <v>61</v>
      </c>
      <c r="B1223" s="8">
        <v>43945</v>
      </c>
      <c r="D1223" s="7">
        <v>2155</v>
      </c>
      <c r="E1223" s="7">
        <v>0</v>
      </c>
      <c r="F1223" s="7">
        <v>878</v>
      </c>
      <c r="G1223" s="7">
        <v>171</v>
      </c>
      <c r="H1223" s="7">
        <v>130</v>
      </c>
      <c r="I1223" s="7">
        <v>1036</v>
      </c>
    </row>
    <row r="1224" spans="1:9" x14ac:dyDescent="0.3">
      <c r="A1224" s="7" t="s">
        <v>62</v>
      </c>
      <c r="B1224" s="8">
        <v>43945</v>
      </c>
      <c r="D1224" s="7">
        <v>2071</v>
      </c>
      <c r="E1224" s="7">
        <v>244</v>
      </c>
      <c r="F1224" s="7">
        <v>982</v>
      </c>
      <c r="G1224" s="7">
        <v>78</v>
      </c>
      <c r="H1224" s="7">
        <v>182</v>
      </c>
      <c r="I1224" s="7">
        <v>1046</v>
      </c>
    </row>
    <row r="1225" spans="1:9" x14ac:dyDescent="0.3">
      <c r="A1225" s="7" t="s">
        <v>63</v>
      </c>
      <c r="B1225" s="8">
        <v>43945</v>
      </c>
      <c r="D1225" s="7">
        <v>15509</v>
      </c>
      <c r="E1225" s="7">
        <v>3016</v>
      </c>
      <c r="F1225" s="7">
        <v>8385</v>
      </c>
      <c r="G1225" s="7">
        <v>559</v>
      </c>
      <c r="H1225" s="7">
        <v>2292</v>
      </c>
      <c r="I1225" s="7">
        <v>4876</v>
      </c>
    </row>
    <row r="1226" spans="1:9" x14ac:dyDescent="0.3">
      <c r="A1226" s="7" t="s">
        <v>64</v>
      </c>
      <c r="B1226" s="8">
        <v>43945</v>
      </c>
      <c r="D1226" s="7">
        <v>15990</v>
      </c>
      <c r="E1226" s="7">
        <v>2269</v>
      </c>
      <c r="F1226" s="7">
        <v>7555</v>
      </c>
      <c r="G1226" s="7">
        <v>511</v>
      </c>
      <c r="H1226" s="7">
        <v>1639</v>
      </c>
      <c r="I1226" s="7">
        <v>6033</v>
      </c>
    </row>
    <row r="1227" spans="1:9" x14ac:dyDescent="0.3">
      <c r="A1227" s="7" t="s">
        <v>65</v>
      </c>
      <c r="B1227" s="8">
        <v>43945</v>
      </c>
      <c r="D1227" s="7">
        <v>46261</v>
      </c>
      <c r="E1227" s="7">
        <v>1027</v>
      </c>
      <c r="F1227" s="7">
        <v>24130</v>
      </c>
      <c r="G1227" s="7">
        <v>2576</v>
      </c>
      <c r="H1227" s="7">
        <v>4498</v>
      </c>
      <c r="I1227" s="7">
        <v>16753</v>
      </c>
    </row>
    <row r="1228" spans="1:9" x14ac:dyDescent="0.3">
      <c r="A1228" s="7" t="s">
        <v>66</v>
      </c>
      <c r="B1228" s="8">
        <v>43945</v>
      </c>
      <c r="D1228" s="7">
        <v>100</v>
      </c>
      <c r="E1228" s="7">
        <v>25</v>
      </c>
      <c r="F1228" s="7">
        <v>10</v>
      </c>
      <c r="G1228" s="7">
        <v>4</v>
      </c>
      <c r="H1228" s="7">
        <v>4</v>
      </c>
      <c r="I1228" s="7">
        <v>98</v>
      </c>
    </row>
    <row r="1229" spans="1:9" x14ac:dyDescent="0.3">
      <c r="A1229" s="7" t="s">
        <v>67</v>
      </c>
      <c r="B1229" s="8">
        <v>43945</v>
      </c>
      <c r="D1229" s="7">
        <v>10066</v>
      </c>
      <c r="E1229" s="7">
        <v>1057</v>
      </c>
      <c r="F1229" s="7">
        <v>4978</v>
      </c>
      <c r="G1229" s="7">
        <v>653</v>
      </c>
      <c r="H1229" s="7">
        <v>1172</v>
      </c>
      <c r="I1229" s="7">
        <v>6033</v>
      </c>
    </row>
    <row r="1230" spans="1:9" x14ac:dyDescent="0.3">
      <c r="A1230" s="7" t="s">
        <v>68</v>
      </c>
      <c r="B1230" s="8">
        <v>43945</v>
      </c>
      <c r="D1230" s="7">
        <v>2718</v>
      </c>
      <c r="E1230" s="7">
        <v>740</v>
      </c>
      <c r="F1230" s="7">
        <v>1447</v>
      </c>
      <c r="G1230" s="7">
        <v>107</v>
      </c>
      <c r="H1230" s="7">
        <v>416</v>
      </c>
      <c r="I1230" s="7">
        <v>1510</v>
      </c>
    </row>
    <row r="1231" spans="1:9" x14ac:dyDescent="0.3">
      <c r="A1231" s="7" t="s">
        <v>69</v>
      </c>
      <c r="B1231" s="8">
        <v>43945</v>
      </c>
      <c r="C1231" s="7">
        <v>9116</v>
      </c>
      <c r="F1231" s="7">
        <v>2722</v>
      </c>
      <c r="G1231" s="7">
        <v>90</v>
      </c>
      <c r="H1231" s="7">
        <v>388</v>
      </c>
      <c r="I1231" s="7">
        <v>1783</v>
      </c>
    </row>
    <row r="1232" spans="1:9" x14ac:dyDescent="0.3">
      <c r="A1232" s="7" t="s">
        <v>70</v>
      </c>
      <c r="B1232" s="8">
        <v>43945</v>
      </c>
      <c r="D1232" s="7">
        <v>58819</v>
      </c>
      <c r="E1232" s="7">
        <v>3691</v>
      </c>
      <c r="F1232" s="7">
        <v>6183</v>
      </c>
      <c r="G1232" s="7">
        <v>892</v>
      </c>
      <c r="H1232" s="7">
        <v>7848</v>
      </c>
      <c r="I1232" s="7">
        <v>34902</v>
      </c>
    </row>
    <row r="1233" spans="1:9" x14ac:dyDescent="0.3">
      <c r="A1233" s="7" t="s">
        <v>128</v>
      </c>
      <c r="B1233" s="8">
        <v>43945</v>
      </c>
      <c r="D1233" s="7">
        <v>108</v>
      </c>
      <c r="E1233" s="7">
        <v>10</v>
      </c>
      <c r="F1233" s="7">
        <v>44</v>
      </c>
      <c r="G1233" s="7">
        <v>3</v>
      </c>
      <c r="H1233" s="7">
        <v>2</v>
      </c>
      <c r="I1233" s="7">
        <v>77</v>
      </c>
    </row>
    <row r="1234" spans="1:9" x14ac:dyDescent="0.3">
      <c r="A1234" s="7" t="s">
        <v>71</v>
      </c>
      <c r="B1234" s="8">
        <v>43945</v>
      </c>
      <c r="D1234" s="7">
        <v>1468</v>
      </c>
      <c r="E1234" s="7">
        <v>288</v>
      </c>
      <c r="F1234" s="7">
        <v>625</v>
      </c>
      <c r="G1234" s="7">
        <v>105</v>
      </c>
      <c r="H1234" s="7">
        <v>126</v>
      </c>
      <c r="I1234" s="7">
        <v>842</v>
      </c>
    </row>
    <row r="1235" spans="1:9" x14ac:dyDescent="0.3">
      <c r="A1235" s="7" t="s">
        <v>72</v>
      </c>
      <c r="B1235" s="8">
        <v>43945</v>
      </c>
      <c r="D1235" s="7">
        <v>4627</v>
      </c>
      <c r="E1235" s="7">
        <v>647</v>
      </c>
      <c r="F1235" s="7">
        <v>1937</v>
      </c>
      <c r="G1235" s="7">
        <v>129</v>
      </c>
      <c r="H1235" s="7">
        <v>429</v>
      </c>
      <c r="I1235" s="7">
        <v>1737</v>
      </c>
    </row>
    <row r="1236" spans="1:9" x14ac:dyDescent="0.3">
      <c r="A1236" s="7" t="s">
        <v>73</v>
      </c>
      <c r="B1236" s="8">
        <v>43945</v>
      </c>
      <c r="D1236" s="7">
        <v>12366</v>
      </c>
      <c r="E1236" s="7">
        <v>1766</v>
      </c>
      <c r="F1236" s="7">
        <v>6375</v>
      </c>
      <c r="G1236" s="7">
        <v>525</v>
      </c>
      <c r="H1236" s="7">
        <v>1212</v>
      </c>
      <c r="I1236" s="7">
        <v>8941</v>
      </c>
    </row>
    <row r="1237" spans="1:9" x14ac:dyDescent="0.3">
      <c r="A1237" s="7" t="s">
        <v>74</v>
      </c>
      <c r="B1237" s="8">
        <v>43945</v>
      </c>
      <c r="D1237" s="7">
        <v>3821</v>
      </c>
      <c r="E1237" s="7">
        <v>1125</v>
      </c>
      <c r="F1237" s="7">
        <v>1360</v>
      </c>
      <c r="G1237" s="7">
        <v>83</v>
      </c>
      <c r="H1237" s="7">
        <v>311</v>
      </c>
      <c r="I1237" s="7">
        <v>1999</v>
      </c>
    </row>
    <row r="1238" spans="1:9" x14ac:dyDescent="0.3">
      <c r="A1238" s="7" t="s">
        <v>57</v>
      </c>
      <c r="B1238" s="8">
        <v>43946</v>
      </c>
      <c r="D1238" s="7">
        <v>11774</v>
      </c>
      <c r="E1238" s="7">
        <v>1249</v>
      </c>
      <c r="F1238" s="7">
        <v>5748</v>
      </c>
      <c r="G1238" s="7">
        <v>716</v>
      </c>
      <c r="H1238" s="7">
        <v>1145</v>
      </c>
      <c r="I1238" s="7">
        <v>4741</v>
      </c>
    </row>
    <row r="1239" spans="1:9" x14ac:dyDescent="0.3">
      <c r="A1239" s="7" t="s">
        <v>58</v>
      </c>
      <c r="B1239" s="8">
        <v>43946</v>
      </c>
      <c r="D1239" s="7">
        <v>4955</v>
      </c>
      <c r="E1239" s="7">
        <v>501</v>
      </c>
      <c r="F1239" s="7">
        <v>2395</v>
      </c>
      <c r="G1239" s="7">
        <v>257</v>
      </c>
      <c r="H1239" s="7">
        <v>712</v>
      </c>
      <c r="I1239" s="7">
        <v>1960</v>
      </c>
    </row>
    <row r="1240" spans="1:9" x14ac:dyDescent="0.3">
      <c r="A1240" s="7" t="s">
        <v>59</v>
      </c>
      <c r="B1240" s="8">
        <v>43946</v>
      </c>
      <c r="D1240" s="7">
        <v>2249</v>
      </c>
      <c r="E1240" s="7">
        <v>352</v>
      </c>
      <c r="F1240" s="7">
        <v>1790</v>
      </c>
      <c r="G1240" s="7">
        <v>134</v>
      </c>
      <c r="H1240" s="7">
        <v>249</v>
      </c>
      <c r="I1240" s="7">
        <v>749</v>
      </c>
    </row>
    <row r="1241" spans="1:9" x14ac:dyDescent="0.3">
      <c r="A1241" s="7" t="s">
        <v>60</v>
      </c>
      <c r="B1241" s="8">
        <v>43946</v>
      </c>
      <c r="D1241" s="7">
        <v>1854</v>
      </c>
      <c r="E1241" s="7">
        <v>63</v>
      </c>
      <c r="F1241" s="7">
        <v>1062</v>
      </c>
      <c r="G1241" s="7">
        <v>166</v>
      </c>
      <c r="H1241" s="7">
        <v>175</v>
      </c>
      <c r="I1241" s="7">
        <v>1123</v>
      </c>
    </row>
    <row r="1242" spans="1:9" x14ac:dyDescent="0.3">
      <c r="A1242" s="7" t="s">
        <v>61</v>
      </c>
      <c r="B1242" s="8">
        <v>43946</v>
      </c>
      <c r="D1242" s="7">
        <v>2167</v>
      </c>
      <c r="E1242" s="7">
        <v>0</v>
      </c>
      <c r="F1242" s="7">
        <v>880</v>
      </c>
      <c r="G1242" s="7">
        <v>171</v>
      </c>
      <c r="H1242" s="7">
        <v>131</v>
      </c>
      <c r="I1242" s="7">
        <v>1048</v>
      </c>
    </row>
    <row r="1243" spans="1:9" x14ac:dyDescent="0.3">
      <c r="A1243" s="7" t="s">
        <v>62</v>
      </c>
      <c r="B1243" s="8">
        <v>43946</v>
      </c>
      <c r="D1243" s="7">
        <v>2083</v>
      </c>
      <c r="E1243" s="7">
        <v>247</v>
      </c>
      <c r="F1243" s="7">
        <v>991</v>
      </c>
      <c r="G1243" s="7">
        <v>78</v>
      </c>
      <c r="H1243" s="7">
        <v>183</v>
      </c>
      <c r="I1243" s="7">
        <v>1127</v>
      </c>
    </row>
    <row r="1244" spans="1:9" x14ac:dyDescent="0.3">
      <c r="A1244" s="7" t="s">
        <v>63</v>
      </c>
      <c r="B1244" s="8">
        <v>43946</v>
      </c>
      <c r="D1244" s="7">
        <v>15609</v>
      </c>
      <c r="E1244" s="7">
        <v>3386</v>
      </c>
      <c r="F1244" s="7">
        <v>8417</v>
      </c>
      <c r="G1244" s="7">
        <v>565</v>
      </c>
      <c r="H1244" s="7">
        <v>2330</v>
      </c>
      <c r="I1244" s="7">
        <v>5196</v>
      </c>
    </row>
    <row r="1245" spans="1:9" x14ac:dyDescent="0.3">
      <c r="A1245" s="7" t="s">
        <v>64</v>
      </c>
      <c r="B1245" s="8">
        <v>43946</v>
      </c>
      <c r="D1245" s="7">
        <v>16222</v>
      </c>
      <c r="E1245" s="7">
        <v>2462</v>
      </c>
      <c r="F1245" s="7">
        <v>7653</v>
      </c>
      <c r="G1245" s="7">
        <v>515</v>
      </c>
      <c r="H1245" s="7">
        <v>1666</v>
      </c>
      <c r="I1245" s="7">
        <v>6208</v>
      </c>
    </row>
    <row r="1246" spans="1:9" x14ac:dyDescent="0.3">
      <c r="A1246" s="7" t="s">
        <v>65</v>
      </c>
      <c r="B1246" s="8">
        <v>43946</v>
      </c>
      <c r="D1246" s="7">
        <v>46811</v>
      </c>
      <c r="E1246" s="7">
        <v>1027</v>
      </c>
      <c r="F1246" s="7">
        <v>25665</v>
      </c>
      <c r="G1246" s="7">
        <v>2583</v>
      </c>
      <c r="H1246" s="7">
        <v>4566</v>
      </c>
      <c r="I1246" s="7">
        <v>17006</v>
      </c>
    </row>
    <row r="1247" spans="1:9" x14ac:dyDescent="0.3">
      <c r="A1247" s="7" t="s">
        <v>66</v>
      </c>
      <c r="B1247" s="8">
        <v>43946</v>
      </c>
      <c r="D1247" s="7">
        <v>100</v>
      </c>
      <c r="E1247" s="7">
        <v>31</v>
      </c>
      <c r="F1247" s="7">
        <v>10</v>
      </c>
      <c r="G1247" s="7">
        <v>4</v>
      </c>
      <c r="H1247" s="7">
        <v>4</v>
      </c>
      <c r="I1247" s="7">
        <v>104</v>
      </c>
    </row>
    <row r="1248" spans="1:9" x14ac:dyDescent="0.3">
      <c r="A1248" s="7" t="s">
        <v>67</v>
      </c>
      <c r="B1248" s="8">
        <v>43946</v>
      </c>
      <c r="D1248" s="7">
        <v>10160</v>
      </c>
      <c r="E1248" s="7">
        <v>1212</v>
      </c>
      <c r="F1248" s="7">
        <v>5013</v>
      </c>
      <c r="G1248" s="7">
        <v>654</v>
      </c>
      <c r="H1248" s="7">
        <v>1186</v>
      </c>
      <c r="I1248" s="7">
        <v>6243</v>
      </c>
    </row>
    <row r="1249" spans="1:9" x14ac:dyDescent="0.3">
      <c r="A1249" s="7" t="s">
        <v>68</v>
      </c>
      <c r="B1249" s="8">
        <v>43946</v>
      </c>
      <c r="D1249" s="7">
        <v>2736</v>
      </c>
      <c r="E1249" s="7">
        <v>729</v>
      </c>
      <c r="F1249" s="7">
        <v>1480</v>
      </c>
      <c r="G1249" s="7">
        <v>108</v>
      </c>
      <c r="H1249" s="7">
        <v>422</v>
      </c>
      <c r="I1249" s="7">
        <v>1582</v>
      </c>
    </row>
    <row r="1250" spans="1:9" x14ac:dyDescent="0.3">
      <c r="A1250" s="7" t="s">
        <v>69</v>
      </c>
      <c r="B1250" s="8">
        <v>43946</v>
      </c>
      <c r="C1250" s="7">
        <v>9176</v>
      </c>
      <c r="F1250" s="7">
        <v>2735</v>
      </c>
      <c r="G1250" s="7">
        <v>85</v>
      </c>
      <c r="H1250" s="7">
        <v>394</v>
      </c>
      <c r="I1250" s="7">
        <v>1803</v>
      </c>
    </row>
    <row r="1251" spans="1:9" x14ac:dyDescent="0.3">
      <c r="A1251" s="7" t="s">
        <v>70</v>
      </c>
      <c r="B1251" s="8">
        <v>43946</v>
      </c>
      <c r="D1251" s="7">
        <v>59126</v>
      </c>
      <c r="E1251" s="7">
        <v>3691</v>
      </c>
      <c r="F1251" s="7">
        <v>5892</v>
      </c>
      <c r="G1251" s="7">
        <v>873</v>
      </c>
      <c r="H1251" s="7">
        <v>7922</v>
      </c>
      <c r="I1251" s="7">
        <v>35367</v>
      </c>
    </row>
    <row r="1252" spans="1:9" x14ac:dyDescent="0.3">
      <c r="A1252" s="7" t="s">
        <v>128</v>
      </c>
      <c r="B1252" s="8">
        <v>43946</v>
      </c>
      <c r="D1252" s="7">
        <v>110</v>
      </c>
      <c r="E1252" s="7">
        <v>11</v>
      </c>
      <c r="F1252" s="7">
        <v>44</v>
      </c>
      <c r="G1252" s="7">
        <v>3</v>
      </c>
      <c r="H1252" s="7">
        <v>2</v>
      </c>
      <c r="I1252" s="7">
        <v>81</v>
      </c>
    </row>
    <row r="1253" spans="1:9" x14ac:dyDescent="0.3">
      <c r="A1253" s="7" t="s">
        <v>71</v>
      </c>
      <c r="B1253" s="8">
        <v>43946</v>
      </c>
      <c r="D1253" s="7">
        <v>1474</v>
      </c>
      <c r="E1253" s="7">
        <v>297</v>
      </c>
      <c r="F1253" s="7">
        <v>627</v>
      </c>
      <c r="G1253" s="7">
        <v>106</v>
      </c>
      <c r="H1253" s="7">
        <v>127</v>
      </c>
      <c r="I1253" s="7">
        <v>920</v>
      </c>
    </row>
    <row r="1254" spans="1:9" x14ac:dyDescent="0.3">
      <c r="A1254" s="7" t="s">
        <v>72</v>
      </c>
      <c r="B1254" s="8">
        <v>43946</v>
      </c>
      <c r="D1254" s="7">
        <v>4712</v>
      </c>
      <c r="E1254" s="7">
        <v>740</v>
      </c>
      <c r="F1254" s="7">
        <v>1942</v>
      </c>
      <c r="G1254" s="7">
        <v>129</v>
      </c>
      <c r="H1254" s="7">
        <v>431</v>
      </c>
      <c r="I1254" s="7">
        <v>1835</v>
      </c>
    </row>
    <row r="1255" spans="1:9" x14ac:dyDescent="0.3">
      <c r="A1255" s="7" t="s">
        <v>73</v>
      </c>
      <c r="B1255" s="8">
        <v>43946</v>
      </c>
      <c r="D1255" s="7">
        <v>12455</v>
      </c>
      <c r="E1255" s="7">
        <v>1860</v>
      </c>
      <c r="F1255" s="7">
        <v>6426</v>
      </c>
      <c r="G1255" s="7">
        <v>533</v>
      </c>
      <c r="H1255" s="7">
        <v>1230</v>
      </c>
      <c r="I1255" s="7">
        <v>9602</v>
      </c>
    </row>
    <row r="1256" spans="1:9" x14ac:dyDescent="0.3">
      <c r="A1256" s="7" t="s">
        <v>74</v>
      </c>
      <c r="B1256" s="8">
        <v>43946</v>
      </c>
      <c r="D1256" s="7">
        <v>3861</v>
      </c>
      <c r="E1256" s="7">
        <v>1137</v>
      </c>
      <c r="F1256" s="7">
        <v>1380</v>
      </c>
      <c r="G1256" s="7">
        <v>84</v>
      </c>
      <c r="H1256" s="7">
        <v>315</v>
      </c>
      <c r="I1256" s="7">
        <v>2037</v>
      </c>
    </row>
    <row r="1257" spans="1:9" x14ac:dyDescent="0.3">
      <c r="A1257" s="7" t="s">
        <v>57</v>
      </c>
      <c r="B1257" s="8">
        <v>43947</v>
      </c>
      <c r="D1257" s="7">
        <v>11852</v>
      </c>
      <c r="E1257" s="7">
        <v>1308</v>
      </c>
      <c r="F1257" s="7">
        <v>5768</v>
      </c>
      <c r="G1257" s="7">
        <v>720</v>
      </c>
      <c r="H1257" s="7">
        <v>1157</v>
      </c>
      <c r="I1257" s="7">
        <v>4890</v>
      </c>
    </row>
    <row r="1258" spans="1:9" x14ac:dyDescent="0.3">
      <c r="A1258" s="7" t="s">
        <v>58</v>
      </c>
      <c r="B1258" s="8">
        <v>43947</v>
      </c>
      <c r="D1258" s="7">
        <v>4985</v>
      </c>
      <c r="E1258" s="7">
        <v>519</v>
      </c>
      <c r="F1258" s="7">
        <v>2403</v>
      </c>
      <c r="G1258" s="7">
        <v>257</v>
      </c>
      <c r="H1258" s="7">
        <v>726</v>
      </c>
      <c r="I1258" s="7">
        <v>2010</v>
      </c>
    </row>
    <row r="1259" spans="1:9" x14ac:dyDescent="0.3">
      <c r="A1259" s="7" t="s">
        <v>59</v>
      </c>
      <c r="B1259" s="8">
        <v>43947</v>
      </c>
      <c r="D1259" s="7">
        <v>2254</v>
      </c>
      <c r="E1259" s="7">
        <v>423</v>
      </c>
      <c r="F1259" s="7">
        <v>1814</v>
      </c>
      <c r="G1259" s="7">
        <v>137</v>
      </c>
      <c r="H1259" s="7">
        <v>253</v>
      </c>
      <c r="I1259" s="7">
        <v>759</v>
      </c>
    </row>
    <row r="1260" spans="1:9" x14ac:dyDescent="0.3">
      <c r="A1260" s="7" t="s">
        <v>60</v>
      </c>
      <c r="B1260" s="8">
        <v>43947</v>
      </c>
      <c r="D1260" s="7">
        <v>1859</v>
      </c>
      <c r="E1260" s="7">
        <v>63</v>
      </c>
      <c r="F1260" s="7">
        <v>1062</v>
      </c>
      <c r="G1260" s="7">
        <v>166</v>
      </c>
      <c r="H1260" s="7">
        <v>179</v>
      </c>
      <c r="I1260" s="7">
        <v>1136</v>
      </c>
    </row>
    <row r="1261" spans="1:9" x14ac:dyDescent="0.3">
      <c r="A1261" s="7" t="s">
        <v>61</v>
      </c>
      <c r="B1261" s="8">
        <v>43947</v>
      </c>
      <c r="D1261" s="7">
        <v>2178</v>
      </c>
      <c r="E1261" s="7">
        <v>0</v>
      </c>
      <c r="F1261" s="7">
        <v>881</v>
      </c>
      <c r="G1261" s="7">
        <v>171</v>
      </c>
      <c r="H1261" s="7">
        <v>131</v>
      </c>
      <c r="I1261" s="7">
        <v>1047</v>
      </c>
    </row>
    <row r="1262" spans="1:9" x14ac:dyDescent="0.3">
      <c r="A1262" s="7" t="s">
        <v>62</v>
      </c>
      <c r="B1262" s="8">
        <v>43947</v>
      </c>
      <c r="D1262" s="7">
        <v>2104</v>
      </c>
      <c r="E1262" s="7">
        <v>246</v>
      </c>
      <c r="F1262" s="7">
        <v>995</v>
      </c>
      <c r="G1262" s="7">
        <v>78</v>
      </c>
      <c r="H1262" s="7">
        <v>186</v>
      </c>
      <c r="I1262" s="7">
        <v>1241</v>
      </c>
    </row>
    <row r="1263" spans="1:9" x14ac:dyDescent="0.3">
      <c r="A1263" s="7" t="s">
        <v>63</v>
      </c>
      <c r="B1263" s="8">
        <v>43947</v>
      </c>
      <c r="D1263" s="7">
        <v>15664</v>
      </c>
      <c r="E1263" s="7">
        <v>3622</v>
      </c>
      <c r="F1263" s="7">
        <v>8444</v>
      </c>
      <c r="G1263" s="7">
        <v>579</v>
      </c>
      <c r="H1263" s="7">
        <v>2365</v>
      </c>
      <c r="I1263" s="7">
        <v>5282</v>
      </c>
    </row>
    <row r="1264" spans="1:9" x14ac:dyDescent="0.3">
      <c r="A1264" s="7" t="s">
        <v>64</v>
      </c>
      <c r="B1264" s="8">
        <v>43947</v>
      </c>
      <c r="D1264" s="7">
        <v>16404</v>
      </c>
      <c r="E1264" s="7">
        <v>2624</v>
      </c>
      <c r="F1264" s="7">
        <v>7703</v>
      </c>
      <c r="G1264" s="7">
        <v>518</v>
      </c>
      <c r="H1264" s="7">
        <v>1690</v>
      </c>
      <c r="I1264" s="7">
        <v>6272</v>
      </c>
    </row>
    <row r="1265" spans="1:9" x14ac:dyDescent="0.3">
      <c r="A1265" s="7" t="s">
        <v>65</v>
      </c>
      <c r="B1265" s="8">
        <v>43947</v>
      </c>
      <c r="D1265" s="7">
        <v>47755</v>
      </c>
      <c r="E1265" s="7">
        <v>1027</v>
      </c>
      <c r="F1265" s="7">
        <v>25799</v>
      </c>
      <c r="G1265" s="7">
        <v>2724</v>
      </c>
      <c r="H1265" s="7">
        <v>4699</v>
      </c>
      <c r="I1265" s="7">
        <v>17897</v>
      </c>
    </row>
    <row r="1266" spans="1:9" x14ac:dyDescent="0.3">
      <c r="A1266" s="7" t="s">
        <v>66</v>
      </c>
      <c r="B1266" s="8">
        <v>43947</v>
      </c>
      <c r="D1266" s="7">
        <v>100</v>
      </c>
      <c r="E1266" s="7">
        <v>31</v>
      </c>
      <c r="F1266" s="7">
        <v>10</v>
      </c>
      <c r="G1266" s="7">
        <v>4</v>
      </c>
      <c r="H1266" s="7">
        <v>4</v>
      </c>
      <c r="I1266" s="7">
        <v>107</v>
      </c>
    </row>
    <row r="1267" spans="1:9" x14ac:dyDescent="0.3">
      <c r="A1267" s="7" t="s">
        <v>67</v>
      </c>
      <c r="B1267" s="8">
        <v>43947</v>
      </c>
      <c r="D1267" s="7">
        <v>10180</v>
      </c>
      <c r="E1267" s="7">
        <v>1232</v>
      </c>
      <c r="F1267" s="7">
        <v>5032</v>
      </c>
      <c r="G1267" s="7">
        <v>656</v>
      </c>
      <c r="H1267" s="7">
        <v>1189</v>
      </c>
      <c r="I1267" s="7">
        <v>6317</v>
      </c>
    </row>
    <row r="1268" spans="1:9" x14ac:dyDescent="0.3">
      <c r="A1268" s="7" t="s">
        <v>68</v>
      </c>
      <c r="B1268" s="8">
        <v>43947</v>
      </c>
      <c r="D1268" s="7">
        <v>2749</v>
      </c>
      <c r="E1268" s="7">
        <v>731</v>
      </c>
      <c r="F1268" s="7">
        <v>1490</v>
      </c>
      <c r="G1268" s="7">
        <v>108</v>
      </c>
      <c r="H1268" s="7">
        <v>428</v>
      </c>
      <c r="I1268" s="7">
        <v>1652</v>
      </c>
    </row>
    <row r="1269" spans="1:9" x14ac:dyDescent="0.3">
      <c r="A1269" s="7" t="s">
        <v>69</v>
      </c>
      <c r="B1269" s="8">
        <v>43947</v>
      </c>
      <c r="C1269" s="7">
        <v>9238</v>
      </c>
      <c r="F1269" s="7">
        <v>2746</v>
      </c>
      <c r="G1269" s="7">
        <v>83</v>
      </c>
      <c r="H1269" s="7">
        <v>405</v>
      </c>
      <c r="I1269" s="7">
        <v>1816</v>
      </c>
    </row>
    <row r="1270" spans="1:9" x14ac:dyDescent="0.3">
      <c r="A1270" s="7" t="s">
        <v>70</v>
      </c>
      <c r="B1270" s="8">
        <v>43947</v>
      </c>
      <c r="D1270" s="7">
        <v>59421</v>
      </c>
      <c r="E1270" s="7">
        <v>4022</v>
      </c>
      <c r="F1270" s="7">
        <v>39472</v>
      </c>
      <c r="G1270" s="7">
        <v>3309</v>
      </c>
      <c r="H1270" s="7">
        <v>7986</v>
      </c>
      <c r="I1270" s="7">
        <v>35565</v>
      </c>
    </row>
    <row r="1271" spans="1:9" x14ac:dyDescent="0.3">
      <c r="A1271" s="7" t="s">
        <v>128</v>
      </c>
      <c r="B1271" s="8">
        <v>43947</v>
      </c>
      <c r="D1271" s="7">
        <v>110</v>
      </c>
      <c r="E1271" s="7">
        <v>11</v>
      </c>
      <c r="F1271" s="7">
        <v>44</v>
      </c>
      <c r="G1271" s="7">
        <v>3</v>
      </c>
      <c r="H1271" s="7">
        <v>2</v>
      </c>
      <c r="I1271" s="7">
        <v>87</v>
      </c>
    </row>
    <row r="1272" spans="1:9" x14ac:dyDescent="0.3">
      <c r="A1272" s="7" t="s">
        <v>71</v>
      </c>
      <c r="B1272" s="8">
        <v>43947</v>
      </c>
      <c r="D1272" s="7">
        <v>1474</v>
      </c>
      <c r="E1272" s="7">
        <v>297</v>
      </c>
      <c r="F1272" s="7">
        <v>627</v>
      </c>
      <c r="G1272" s="7">
        <v>106</v>
      </c>
      <c r="H1272" s="7">
        <v>128</v>
      </c>
      <c r="I1272" s="7">
        <v>990</v>
      </c>
    </row>
    <row r="1273" spans="1:9" x14ac:dyDescent="0.3">
      <c r="A1273" s="7" t="s">
        <v>72</v>
      </c>
      <c r="B1273" s="8">
        <v>43947</v>
      </c>
      <c r="D1273" s="7">
        <v>4733</v>
      </c>
      <c r="E1273" s="7">
        <v>753</v>
      </c>
      <c r="F1273" s="7">
        <v>1942</v>
      </c>
      <c r="G1273" s="7">
        <v>130</v>
      </c>
      <c r="H1273" s="7">
        <v>432</v>
      </c>
      <c r="I1273" s="7">
        <v>1918</v>
      </c>
    </row>
    <row r="1274" spans="1:9" x14ac:dyDescent="0.3">
      <c r="A1274" s="7" t="s">
        <v>73</v>
      </c>
      <c r="B1274" s="8">
        <v>43947</v>
      </c>
      <c r="D1274" s="7">
        <v>12513</v>
      </c>
      <c r="E1274" s="7">
        <v>1899</v>
      </c>
      <c r="F1274" s="7">
        <v>6457</v>
      </c>
      <c r="G1274" s="7">
        <v>538</v>
      </c>
      <c r="H1274" s="7">
        <v>1241</v>
      </c>
      <c r="I1274" s="7">
        <v>9840</v>
      </c>
    </row>
    <row r="1275" spans="1:9" x14ac:dyDescent="0.3">
      <c r="A1275" s="7" t="s">
        <v>74</v>
      </c>
      <c r="B1275" s="8">
        <v>43947</v>
      </c>
      <c r="D1275" s="7">
        <v>3892</v>
      </c>
      <c r="E1275" s="7">
        <v>1149</v>
      </c>
      <c r="F1275" s="7">
        <v>1392</v>
      </c>
      <c r="G1275" s="7">
        <v>85</v>
      </c>
      <c r="H1275" s="7">
        <v>320</v>
      </c>
      <c r="I1275" s="7">
        <v>2049</v>
      </c>
    </row>
    <row r="1276" spans="1:9" x14ac:dyDescent="0.3">
      <c r="A1276" s="7" t="s">
        <v>57</v>
      </c>
      <c r="B1276" s="8">
        <v>43948</v>
      </c>
      <c r="D1276" s="7">
        <v>11913</v>
      </c>
      <c r="E1276" s="7">
        <v>1337</v>
      </c>
      <c r="F1276" s="7">
        <v>5793</v>
      </c>
      <c r="G1276" s="7">
        <v>721</v>
      </c>
      <c r="H1276" s="7">
        <v>1168</v>
      </c>
      <c r="I1276" s="7">
        <v>5039</v>
      </c>
    </row>
    <row r="1277" spans="1:9" x14ac:dyDescent="0.3">
      <c r="A1277" s="7" t="s">
        <v>58</v>
      </c>
      <c r="B1277" s="8">
        <v>43948</v>
      </c>
      <c r="D1277" s="7">
        <v>5004</v>
      </c>
      <c r="E1277" s="7">
        <v>553</v>
      </c>
      <c r="F1277" s="7">
        <v>2425</v>
      </c>
      <c r="G1277" s="7">
        <v>258</v>
      </c>
      <c r="H1277" s="7">
        <v>735</v>
      </c>
      <c r="I1277" s="7">
        <v>2081</v>
      </c>
    </row>
    <row r="1278" spans="1:9" x14ac:dyDescent="0.3">
      <c r="A1278" s="7" t="s">
        <v>59</v>
      </c>
      <c r="B1278" s="8">
        <v>43948</v>
      </c>
      <c r="D1278" s="7">
        <v>2255</v>
      </c>
      <c r="E1278" s="7">
        <v>433</v>
      </c>
      <c r="F1278" s="7">
        <v>1843</v>
      </c>
      <c r="G1278" s="7">
        <v>137</v>
      </c>
      <c r="H1278" s="7">
        <v>261</v>
      </c>
      <c r="I1278" s="7">
        <v>780</v>
      </c>
    </row>
    <row r="1279" spans="1:9" x14ac:dyDescent="0.3">
      <c r="A1279" s="7" t="s">
        <v>60</v>
      </c>
      <c r="B1279" s="8">
        <v>43948</v>
      </c>
      <c r="D1279" s="7">
        <v>1870</v>
      </c>
      <c r="E1279" s="7">
        <v>70</v>
      </c>
      <c r="F1279" s="7">
        <v>1074</v>
      </c>
      <c r="G1279" s="7">
        <v>166</v>
      </c>
      <c r="H1279" s="7">
        <v>181</v>
      </c>
      <c r="I1279" s="7">
        <v>1166</v>
      </c>
    </row>
    <row r="1280" spans="1:9" x14ac:dyDescent="0.3">
      <c r="A1280" s="7" t="s">
        <v>61</v>
      </c>
      <c r="B1280" s="8">
        <v>43948</v>
      </c>
      <c r="D1280" s="7">
        <v>2187</v>
      </c>
      <c r="E1280" s="7">
        <v>0</v>
      </c>
      <c r="F1280" s="7">
        <v>900</v>
      </c>
      <c r="G1280" s="7">
        <v>174</v>
      </c>
      <c r="H1280" s="7">
        <v>133</v>
      </c>
      <c r="I1280" s="7">
        <v>1075</v>
      </c>
    </row>
    <row r="1281" spans="1:9" x14ac:dyDescent="0.3">
      <c r="A1281" s="7" t="s">
        <v>62</v>
      </c>
      <c r="B1281" s="8">
        <v>43948</v>
      </c>
      <c r="D1281" s="7">
        <v>2115</v>
      </c>
      <c r="E1281" s="7">
        <v>271</v>
      </c>
      <c r="F1281" s="7">
        <v>1000</v>
      </c>
      <c r="G1281" s="7">
        <v>78</v>
      </c>
      <c r="H1281" s="7">
        <v>188</v>
      </c>
      <c r="I1281" s="7">
        <v>1290</v>
      </c>
    </row>
    <row r="1282" spans="1:9" x14ac:dyDescent="0.3">
      <c r="A1282" s="7" t="s">
        <v>63</v>
      </c>
      <c r="B1282" s="8">
        <v>43948</v>
      </c>
      <c r="D1282" s="7">
        <v>15706</v>
      </c>
      <c r="E1282" s="7">
        <v>3812</v>
      </c>
      <c r="F1282" s="7">
        <v>8464</v>
      </c>
      <c r="G1282" s="7">
        <v>584</v>
      </c>
      <c r="H1282" s="7">
        <v>2396</v>
      </c>
      <c r="I1282" s="7">
        <v>5306</v>
      </c>
    </row>
    <row r="1283" spans="1:9" x14ac:dyDescent="0.3">
      <c r="A1283" s="7" t="s">
        <v>64</v>
      </c>
      <c r="B1283" s="8">
        <v>43948</v>
      </c>
      <c r="D1283" s="7">
        <v>16589</v>
      </c>
      <c r="E1283" s="7">
        <v>2783</v>
      </c>
      <c r="F1283" s="7">
        <v>7777</v>
      </c>
      <c r="G1283" s="7">
        <v>522</v>
      </c>
      <c r="H1283" s="7">
        <v>1710</v>
      </c>
      <c r="I1283" s="7">
        <v>6323</v>
      </c>
    </row>
    <row r="1284" spans="1:9" x14ac:dyDescent="0.3">
      <c r="A1284" s="7" t="s">
        <v>65</v>
      </c>
      <c r="B1284" s="8">
        <v>43948</v>
      </c>
      <c r="D1284" s="7">
        <v>48158</v>
      </c>
      <c r="E1284" s="7">
        <v>1027</v>
      </c>
      <c r="F1284" s="7">
        <v>26230</v>
      </c>
      <c r="G1284" s="7">
        <v>2750</v>
      </c>
      <c r="H1284" s="7">
        <v>4808</v>
      </c>
      <c r="I1284" s="7">
        <v>18319</v>
      </c>
    </row>
    <row r="1285" spans="1:9" x14ac:dyDescent="0.3">
      <c r="A1285" s="7" t="s">
        <v>66</v>
      </c>
      <c r="B1285" s="8">
        <v>43948</v>
      </c>
      <c r="D1285" s="7">
        <v>100</v>
      </c>
      <c r="E1285" s="7">
        <v>34</v>
      </c>
      <c r="F1285" s="7">
        <v>10</v>
      </c>
      <c r="G1285" s="7">
        <v>4</v>
      </c>
      <c r="H1285" s="7">
        <v>4</v>
      </c>
      <c r="I1285" s="7">
        <v>110</v>
      </c>
    </row>
    <row r="1286" spans="1:9" x14ac:dyDescent="0.3">
      <c r="A1286" s="7" t="s">
        <v>67</v>
      </c>
      <c r="B1286" s="8">
        <v>43948</v>
      </c>
      <c r="D1286" s="7">
        <v>10204</v>
      </c>
      <c r="E1286" s="7">
        <v>1454</v>
      </c>
      <c r="F1286" s="7">
        <v>5046</v>
      </c>
      <c r="G1286" s="7">
        <v>659</v>
      </c>
      <c r="H1286" s="7">
        <v>1200</v>
      </c>
      <c r="I1286" s="7">
        <v>6423</v>
      </c>
    </row>
    <row r="1287" spans="1:9" x14ac:dyDescent="0.3">
      <c r="A1287" s="7" t="s">
        <v>68</v>
      </c>
      <c r="B1287" s="8">
        <v>43948</v>
      </c>
      <c r="D1287" s="7">
        <v>2751</v>
      </c>
      <c r="E1287" s="7">
        <v>736</v>
      </c>
      <c r="F1287" s="7">
        <v>1505</v>
      </c>
      <c r="G1287" s="7">
        <v>108</v>
      </c>
      <c r="H1287" s="7">
        <v>433</v>
      </c>
      <c r="I1287" s="7">
        <v>1733</v>
      </c>
    </row>
    <row r="1288" spans="1:9" x14ac:dyDescent="0.3">
      <c r="A1288" s="7" t="s">
        <v>69</v>
      </c>
      <c r="B1288" s="8">
        <v>43948</v>
      </c>
      <c r="C1288" s="7">
        <v>9328</v>
      </c>
      <c r="F1288" s="7">
        <v>2758</v>
      </c>
      <c r="G1288" s="7">
        <v>73</v>
      </c>
      <c r="H1288" s="7">
        <v>412</v>
      </c>
      <c r="I1288" s="7">
        <v>1841</v>
      </c>
    </row>
    <row r="1289" spans="1:9" x14ac:dyDescent="0.3">
      <c r="A1289" s="7" t="s">
        <v>70</v>
      </c>
      <c r="B1289" s="8">
        <v>43948</v>
      </c>
      <c r="D1289" s="7">
        <v>59784</v>
      </c>
      <c r="E1289" s="7">
        <v>4205</v>
      </c>
      <c r="F1289" s="7">
        <v>39634</v>
      </c>
      <c r="G1289" s="7">
        <v>3338</v>
      </c>
      <c r="H1289" s="7">
        <v>8048</v>
      </c>
      <c r="I1289" s="7">
        <v>35841</v>
      </c>
    </row>
    <row r="1290" spans="1:9" x14ac:dyDescent="0.3">
      <c r="A1290" s="7" t="s">
        <v>128</v>
      </c>
      <c r="B1290" s="8">
        <v>43948</v>
      </c>
      <c r="D1290" s="7">
        <v>114</v>
      </c>
      <c r="E1290" s="7">
        <v>11</v>
      </c>
      <c r="F1290" s="7">
        <v>44</v>
      </c>
      <c r="G1290" s="7">
        <v>3</v>
      </c>
      <c r="H1290" s="7">
        <v>2</v>
      </c>
      <c r="I1290" s="7">
        <v>92</v>
      </c>
    </row>
    <row r="1291" spans="1:9" x14ac:dyDescent="0.3">
      <c r="A1291" s="7" t="s">
        <v>71</v>
      </c>
      <c r="B1291" s="8">
        <v>43948</v>
      </c>
      <c r="D1291" s="7">
        <v>1475</v>
      </c>
      <c r="E1291" s="7">
        <v>318</v>
      </c>
      <c r="F1291" s="7">
        <v>629</v>
      </c>
      <c r="G1291" s="7">
        <v>106</v>
      </c>
      <c r="H1291" s="7">
        <v>130</v>
      </c>
      <c r="I1291" s="7">
        <v>1113</v>
      </c>
    </row>
    <row r="1292" spans="1:9" x14ac:dyDescent="0.3">
      <c r="A1292" s="7" t="s">
        <v>72</v>
      </c>
      <c r="B1292" s="8">
        <v>43948</v>
      </c>
      <c r="D1292" s="7">
        <v>4759</v>
      </c>
      <c r="E1292" s="7">
        <v>871</v>
      </c>
      <c r="F1292" s="7">
        <v>1945</v>
      </c>
      <c r="G1292" s="7">
        <v>130</v>
      </c>
      <c r="H1292" s="7">
        <v>432</v>
      </c>
      <c r="I1292" s="7">
        <v>1978</v>
      </c>
    </row>
    <row r="1293" spans="1:9" x14ac:dyDescent="0.3">
      <c r="A1293" s="7" t="s">
        <v>73</v>
      </c>
      <c r="B1293" s="8">
        <v>43948</v>
      </c>
      <c r="D1293" s="7">
        <v>12564</v>
      </c>
      <c r="E1293" s="7">
        <v>2240</v>
      </c>
      <c r="F1293" s="7">
        <v>6482</v>
      </c>
      <c r="G1293" s="7">
        <v>539</v>
      </c>
      <c r="H1293" s="7">
        <v>1255</v>
      </c>
      <c r="I1293" s="7">
        <v>9974</v>
      </c>
    </row>
    <row r="1294" spans="1:9" x14ac:dyDescent="0.3">
      <c r="A1294" s="7" t="s">
        <v>74</v>
      </c>
      <c r="B1294" s="8">
        <v>43948</v>
      </c>
      <c r="D1294" s="7">
        <v>3897</v>
      </c>
      <c r="E1294" s="7">
        <v>1200</v>
      </c>
      <c r="F1294" s="7">
        <v>1400</v>
      </c>
      <c r="G1294" s="7">
        <v>87</v>
      </c>
      <c r="H1294" s="7">
        <v>326</v>
      </c>
      <c r="I1294" s="7">
        <v>2064</v>
      </c>
    </row>
    <row r="1295" spans="1:9" x14ac:dyDescent="0.3">
      <c r="A1295" s="7" t="s">
        <v>57</v>
      </c>
      <c r="B1295" s="8">
        <v>43949</v>
      </c>
      <c r="D1295" s="7">
        <v>12004</v>
      </c>
      <c r="E1295" s="7">
        <v>1497</v>
      </c>
      <c r="F1295" s="7">
        <v>5832</v>
      </c>
      <c r="G1295" s="7">
        <v>722</v>
      </c>
      <c r="H1295" s="7">
        <v>1188</v>
      </c>
      <c r="I1295" s="7">
        <v>5272</v>
      </c>
    </row>
    <row r="1296" spans="1:9" x14ac:dyDescent="0.3">
      <c r="A1296" s="7" t="s">
        <v>58</v>
      </c>
      <c r="B1296" s="8">
        <v>43949</v>
      </c>
      <c r="D1296" s="7">
        <v>5042</v>
      </c>
      <c r="E1296" s="7">
        <v>610</v>
      </c>
      <c r="F1296" s="7">
        <v>2454</v>
      </c>
      <c r="G1296" s="7">
        <v>258</v>
      </c>
      <c r="H1296" s="7">
        <v>736</v>
      </c>
      <c r="I1296" s="7">
        <v>2189</v>
      </c>
    </row>
    <row r="1297" spans="1:9" x14ac:dyDescent="0.3">
      <c r="A1297" s="7" t="s">
        <v>59</v>
      </c>
      <c r="B1297" s="8">
        <v>43949</v>
      </c>
      <c r="D1297" s="7">
        <v>2266</v>
      </c>
      <c r="E1297" s="7">
        <v>531</v>
      </c>
      <c r="F1297" s="7">
        <v>1886</v>
      </c>
      <c r="G1297" s="7">
        <v>137</v>
      </c>
      <c r="H1297" s="7">
        <v>266</v>
      </c>
      <c r="I1297" s="7">
        <v>809</v>
      </c>
    </row>
    <row r="1298" spans="1:9" x14ac:dyDescent="0.3">
      <c r="A1298" s="7" t="s">
        <v>60</v>
      </c>
      <c r="B1298" s="8">
        <v>43949</v>
      </c>
      <c r="D1298" s="7">
        <v>1879</v>
      </c>
      <c r="E1298" s="7">
        <v>71</v>
      </c>
      <c r="F1298" s="7">
        <v>1079</v>
      </c>
      <c r="G1298" s="7">
        <v>166</v>
      </c>
      <c r="H1298" s="7">
        <v>185</v>
      </c>
      <c r="I1298" s="7">
        <v>1196</v>
      </c>
    </row>
    <row r="1299" spans="1:9" x14ac:dyDescent="0.3">
      <c r="A1299" s="7" t="s">
        <v>61</v>
      </c>
      <c r="B1299" s="8">
        <v>43949</v>
      </c>
      <c r="D1299" s="7">
        <v>2202</v>
      </c>
      <c r="E1299" s="7">
        <v>0</v>
      </c>
      <c r="F1299" s="7">
        <v>906</v>
      </c>
      <c r="G1299" s="7">
        <v>176</v>
      </c>
      <c r="H1299" s="7">
        <v>134</v>
      </c>
      <c r="I1299" s="7">
        <v>1107</v>
      </c>
    </row>
    <row r="1300" spans="1:9" x14ac:dyDescent="0.3">
      <c r="A1300" s="7" t="s">
        <v>62</v>
      </c>
      <c r="B1300" s="8">
        <v>43949</v>
      </c>
      <c r="D1300" s="7">
        <v>2146</v>
      </c>
      <c r="E1300" s="7">
        <v>293</v>
      </c>
      <c r="F1300" s="7">
        <v>1006</v>
      </c>
      <c r="G1300" s="7">
        <v>79</v>
      </c>
      <c r="H1300" s="7">
        <v>191</v>
      </c>
      <c r="I1300" s="7">
        <v>1372</v>
      </c>
    </row>
    <row r="1301" spans="1:9" x14ac:dyDescent="0.3">
      <c r="A1301" s="7" t="s">
        <v>63</v>
      </c>
      <c r="B1301" s="8">
        <v>43949</v>
      </c>
      <c r="D1301" s="7">
        <v>15785</v>
      </c>
      <c r="E1301" s="7">
        <v>4010</v>
      </c>
      <c r="F1301" s="7">
        <v>8523</v>
      </c>
      <c r="G1301" s="7">
        <v>588</v>
      </c>
      <c r="H1301" s="7">
        <v>2436</v>
      </c>
      <c r="I1301" s="7">
        <v>5382</v>
      </c>
    </row>
    <row r="1302" spans="1:9" x14ac:dyDescent="0.3">
      <c r="A1302" s="7" t="s">
        <v>64</v>
      </c>
      <c r="B1302" s="8">
        <v>43949</v>
      </c>
      <c r="D1302" s="7">
        <v>16690</v>
      </c>
      <c r="E1302" s="7">
        <v>3161</v>
      </c>
      <c r="F1302" s="7">
        <v>7854</v>
      </c>
      <c r="G1302" s="7">
        <v>524</v>
      </c>
      <c r="H1302" s="7">
        <v>1736</v>
      </c>
      <c r="I1302" s="7">
        <v>6448</v>
      </c>
    </row>
    <row r="1303" spans="1:9" x14ac:dyDescent="0.3">
      <c r="A1303" s="7" t="s">
        <v>65</v>
      </c>
      <c r="B1303" s="8">
        <v>43949</v>
      </c>
      <c r="D1303" s="7">
        <v>48654</v>
      </c>
      <c r="E1303" s="7">
        <v>1027</v>
      </c>
      <c r="F1303" s="7">
        <v>26546</v>
      </c>
      <c r="G1303" s="7">
        <v>2768</v>
      </c>
      <c r="H1303" s="7">
        <v>4905</v>
      </c>
      <c r="I1303" s="7">
        <v>19060</v>
      </c>
    </row>
    <row r="1304" spans="1:9" x14ac:dyDescent="0.3">
      <c r="A1304" s="7" t="s">
        <v>66</v>
      </c>
      <c r="B1304" s="8">
        <v>43949</v>
      </c>
      <c r="D1304" s="7">
        <v>101</v>
      </c>
      <c r="E1304" s="7">
        <v>38</v>
      </c>
      <c r="F1304" s="7">
        <v>10</v>
      </c>
      <c r="G1304" s="7">
        <v>4</v>
      </c>
      <c r="H1304" s="7">
        <v>4</v>
      </c>
      <c r="I1304" s="7">
        <v>114</v>
      </c>
    </row>
    <row r="1305" spans="1:9" x14ac:dyDescent="0.3">
      <c r="A1305" s="7" t="s">
        <v>67</v>
      </c>
      <c r="B1305" s="8">
        <v>43949</v>
      </c>
      <c r="D1305" s="7">
        <v>10236</v>
      </c>
      <c r="E1305" s="7">
        <v>1580</v>
      </c>
      <c r="F1305" s="7">
        <v>5072</v>
      </c>
      <c r="G1305" s="7">
        <v>662</v>
      </c>
      <c r="H1305" s="7">
        <v>1218</v>
      </c>
      <c r="I1305" s="7">
        <v>6599</v>
      </c>
    </row>
    <row r="1306" spans="1:9" x14ac:dyDescent="0.3">
      <c r="A1306" s="7" t="s">
        <v>68</v>
      </c>
      <c r="B1306" s="8">
        <v>43949</v>
      </c>
      <c r="D1306" s="7">
        <v>2764</v>
      </c>
      <c r="E1306" s="7">
        <v>749</v>
      </c>
      <c r="F1306" s="7">
        <v>1526</v>
      </c>
      <c r="G1306" s="7">
        <v>108</v>
      </c>
      <c r="H1306" s="7">
        <v>440</v>
      </c>
      <c r="I1306" s="7">
        <v>1797</v>
      </c>
    </row>
    <row r="1307" spans="1:9" x14ac:dyDescent="0.3">
      <c r="A1307" s="7" t="s">
        <v>69</v>
      </c>
      <c r="B1307" s="8">
        <v>43949</v>
      </c>
      <c r="C1307" s="7">
        <v>9466</v>
      </c>
      <c r="D1307" s="7">
        <v>8675</v>
      </c>
      <c r="E1307" s="7">
        <v>791</v>
      </c>
      <c r="F1307" s="7">
        <v>2736</v>
      </c>
      <c r="G1307" s="7">
        <v>308</v>
      </c>
      <c r="H1307" s="7">
        <v>547</v>
      </c>
      <c r="I1307" s="7">
        <v>5393</v>
      </c>
    </row>
    <row r="1308" spans="1:9" x14ac:dyDescent="0.3">
      <c r="A1308" s="7" t="s">
        <v>70</v>
      </c>
      <c r="B1308" s="8">
        <v>43949</v>
      </c>
      <c r="D1308" s="7">
        <v>60765</v>
      </c>
      <c r="E1308" s="7">
        <v>4381</v>
      </c>
      <c r="F1308" s="7">
        <v>39850</v>
      </c>
      <c r="G1308" s="7">
        <v>3355</v>
      </c>
      <c r="H1308" s="7">
        <v>8105</v>
      </c>
      <c r="I1308" s="7">
        <v>36314</v>
      </c>
    </row>
    <row r="1309" spans="1:9" x14ac:dyDescent="0.3">
      <c r="A1309" s="7" t="s">
        <v>128</v>
      </c>
      <c r="B1309" s="8">
        <v>43949</v>
      </c>
      <c r="D1309" s="7">
        <v>114</v>
      </c>
      <c r="E1309" s="7">
        <v>11</v>
      </c>
      <c r="F1309" s="7">
        <v>44</v>
      </c>
      <c r="G1309" s="7">
        <v>3</v>
      </c>
      <c r="H1309" s="7">
        <v>2</v>
      </c>
      <c r="I1309" s="7">
        <v>95</v>
      </c>
    </row>
    <row r="1310" spans="1:9" x14ac:dyDescent="0.3">
      <c r="A1310" s="7" t="s">
        <v>71</v>
      </c>
      <c r="B1310" s="8">
        <v>43949</v>
      </c>
      <c r="D1310" s="7">
        <v>1480</v>
      </c>
      <c r="E1310" s="7">
        <v>360</v>
      </c>
      <c r="F1310" s="7">
        <v>635</v>
      </c>
      <c r="G1310" s="7">
        <v>106</v>
      </c>
      <c r="H1310" s="7">
        <v>130</v>
      </c>
      <c r="I1310" s="7">
        <v>1153</v>
      </c>
    </row>
    <row r="1311" spans="1:9" x14ac:dyDescent="0.3">
      <c r="A1311" s="7" t="s">
        <v>72</v>
      </c>
      <c r="B1311" s="8">
        <v>43949</v>
      </c>
      <c r="D1311" s="7">
        <v>4794</v>
      </c>
      <c r="E1311" s="7">
        <v>1090</v>
      </c>
      <c r="F1311" s="7">
        <v>1951</v>
      </c>
      <c r="G1311" s="7">
        <v>130</v>
      </c>
      <c r="H1311" s="7">
        <v>448</v>
      </c>
      <c r="I1311" s="7">
        <v>2082</v>
      </c>
    </row>
    <row r="1312" spans="1:9" x14ac:dyDescent="0.3">
      <c r="A1312" s="7" t="s">
        <v>73</v>
      </c>
      <c r="B1312" s="8">
        <v>43949</v>
      </c>
      <c r="D1312" s="7">
        <v>12619</v>
      </c>
      <c r="E1312" s="7">
        <v>2519</v>
      </c>
      <c r="F1312" s="7">
        <v>6522</v>
      </c>
      <c r="G1312" s="7">
        <v>540</v>
      </c>
      <c r="H1312" s="7">
        <v>1274</v>
      </c>
      <c r="I1312" s="7">
        <v>10474</v>
      </c>
    </row>
    <row r="1313" spans="1:9" x14ac:dyDescent="0.3">
      <c r="A1313" s="7" t="s">
        <v>74</v>
      </c>
      <c r="B1313" s="8">
        <v>43949</v>
      </c>
      <c r="D1313" s="7">
        <v>3910</v>
      </c>
      <c r="E1313" s="7">
        <v>1263</v>
      </c>
      <c r="F1313" s="7">
        <v>1413</v>
      </c>
      <c r="G1313" s="7">
        <v>87</v>
      </c>
      <c r="H1313" s="7">
        <v>330</v>
      </c>
      <c r="I1313" s="7">
        <v>2091</v>
      </c>
    </row>
    <row r="1314" spans="1:9" x14ac:dyDescent="0.3">
      <c r="A1314" s="7" t="s">
        <v>57</v>
      </c>
      <c r="B1314" s="8">
        <v>43950</v>
      </c>
      <c r="D1314" s="7">
        <v>12048</v>
      </c>
      <c r="E1314" s="7">
        <v>1640</v>
      </c>
      <c r="F1314" s="7">
        <v>5874</v>
      </c>
      <c r="G1314" s="7">
        <v>721</v>
      </c>
      <c r="H1314" s="7">
        <v>1207</v>
      </c>
      <c r="I1314" s="7">
        <v>5710</v>
      </c>
    </row>
    <row r="1315" spans="1:9" x14ac:dyDescent="0.3">
      <c r="A1315" s="7" t="s">
        <v>58</v>
      </c>
      <c r="B1315" s="8">
        <v>43950</v>
      </c>
      <c r="D1315" s="7">
        <v>5091</v>
      </c>
      <c r="E1315" s="7">
        <v>880</v>
      </c>
      <c r="F1315" s="7">
        <v>2477</v>
      </c>
      <c r="G1315" s="7">
        <v>258</v>
      </c>
      <c r="H1315" s="7">
        <v>739</v>
      </c>
      <c r="I1315" s="7">
        <v>2291</v>
      </c>
    </row>
    <row r="1316" spans="1:9" x14ac:dyDescent="0.3">
      <c r="A1316" s="7" t="s">
        <v>59</v>
      </c>
      <c r="B1316" s="8">
        <v>43950</v>
      </c>
      <c r="D1316" s="7">
        <v>2283</v>
      </c>
      <c r="E1316" s="7">
        <v>545</v>
      </c>
      <c r="F1316" s="7">
        <v>1915</v>
      </c>
      <c r="G1316" s="7">
        <v>137</v>
      </c>
      <c r="H1316" s="7">
        <v>273</v>
      </c>
      <c r="I1316" s="7">
        <v>835</v>
      </c>
    </row>
    <row r="1317" spans="1:9" x14ac:dyDescent="0.3">
      <c r="A1317" s="7" t="s">
        <v>60</v>
      </c>
      <c r="B1317" s="8">
        <v>43950</v>
      </c>
      <c r="D1317" s="7">
        <v>1883</v>
      </c>
      <c r="E1317" s="7">
        <v>72</v>
      </c>
      <c r="F1317" s="7">
        <v>1082</v>
      </c>
      <c r="G1317" s="7">
        <v>167</v>
      </c>
      <c r="H1317" s="7">
        <v>188</v>
      </c>
      <c r="I1317" s="7">
        <v>1219</v>
      </c>
    </row>
    <row r="1318" spans="1:9" x14ac:dyDescent="0.3">
      <c r="A1318" s="7" t="s">
        <v>61</v>
      </c>
      <c r="B1318" s="8">
        <v>43950</v>
      </c>
      <c r="D1318" s="7">
        <v>2205</v>
      </c>
      <c r="E1318" s="7">
        <v>0</v>
      </c>
      <c r="F1318" s="7">
        <v>909</v>
      </c>
      <c r="G1318" s="7">
        <v>176</v>
      </c>
      <c r="H1318" s="7">
        <v>135</v>
      </c>
      <c r="I1318" s="7">
        <v>1131</v>
      </c>
    </row>
    <row r="1319" spans="1:9" x14ac:dyDescent="0.3">
      <c r="A1319" s="7" t="s">
        <v>62</v>
      </c>
      <c r="B1319" s="8">
        <v>43950</v>
      </c>
      <c r="D1319" s="7">
        <v>2173</v>
      </c>
      <c r="E1319" s="7">
        <v>332</v>
      </c>
      <c r="F1319" s="7">
        <v>1007</v>
      </c>
      <c r="G1319" s="7">
        <v>79</v>
      </c>
      <c r="H1319" s="7">
        <v>191</v>
      </c>
      <c r="I1319" s="7">
        <v>1483</v>
      </c>
    </row>
    <row r="1320" spans="1:9" x14ac:dyDescent="0.3">
      <c r="A1320" s="7" t="s">
        <v>63</v>
      </c>
      <c r="B1320" s="8">
        <v>43950</v>
      </c>
      <c r="D1320" s="7">
        <v>15832</v>
      </c>
      <c r="E1320" s="7">
        <v>4239</v>
      </c>
      <c r="F1320" s="7">
        <v>8567</v>
      </c>
      <c r="G1320" s="7">
        <v>592</v>
      </c>
      <c r="H1320" s="7">
        <v>2463</v>
      </c>
      <c r="I1320" s="7">
        <v>5512</v>
      </c>
    </row>
    <row r="1321" spans="1:9" x14ac:dyDescent="0.3">
      <c r="A1321" s="7" t="s">
        <v>64</v>
      </c>
      <c r="B1321" s="8">
        <v>43950</v>
      </c>
      <c r="D1321" s="7">
        <v>16885</v>
      </c>
      <c r="E1321" s="7">
        <v>3427</v>
      </c>
      <c r="F1321" s="7">
        <v>7957</v>
      </c>
      <c r="G1321" s="7">
        <v>528</v>
      </c>
      <c r="H1321" s="7">
        <v>1752</v>
      </c>
      <c r="I1321" s="7">
        <v>6569</v>
      </c>
    </row>
    <row r="1322" spans="1:9" x14ac:dyDescent="0.3">
      <c r="A1322" s="7" t="s">
        <v>65</v>
      </c>
      <c r="B1322" s="8">
        <v>43950</v>
      </c>
      <c r="D1322" s="7">
        <v>48916</v>
      </c>
      <c r="E1322" s="7">
        <v>1027</v>
      </c>
      <c r="F1322" s="7">
        <v>26763</v>
      </c>
      <c r="G1322" s="7">
        <v>2784</v>
      </c>
      <c r="H1322" s="7">
        <v>4975</v>
      </c>
      <c r="I1322" s="7">
        <v>19615</v>
      </c>
    </row>
    <row r="1323" spans="1:9" x14ac:dyDescent="0.3">
      <c r="A1323" s="7" t="s">
        <v>66</v>
      </c>
      <c r="B1323" s="8">
        <v>43950</v>
      </c>
      <c r="D1323" s="7">
        <v>101</v>
      </c>
      <c r="E1323" s="7">
        <v>45</v>
      </c>
      <c r="F1323" s="7">
        <v>10</v>
      </c>
      <c r="G1323" s="7">
        <v>4</v>
      </c>
      <c r="H1323" s="7">
        <v>4</v>
      </c>
      <c r="I1323" s="7">
        <v>126</v>
      </c>
    </row>
    <row r="1324" spans="1:9" x14ac:dyDescent="0.3">
      <c r="A1324" s="7" t="s">
        <v>67</v>
      </c>
      <c r="B1324" s="8">
        <v>43950</v>
      </c>
      <c r="D1324" s="7">
        <v>10331</v>
      </c>
      <c r="E1324" s="7">
        <v>1727</v>
      </c>
      <c r="F1324" s="7">
        <v>5096</v>
      </c>
      <c r="G1324" s="7">
        <v>663</v>
      </c>
      <c r="H1324" s="7">
        <v>1236</v>
      </c>
      <c r="I1324" s="7">
        <v>6886</v>
      </c>
    </row>
    <row r="1325" spans="1:9" x14ac:dyDescent="0.3">
      <c r="A1325" s="7" t="s">
        <v>68</v>
      </c>
      <c r="B1325" s="8">
        <v>43950</v>
      </c>
      <c r="D1325" s="7">
        <v>2785</v>
      </c>
      <c r="E1325" s="7">
        <v>753</v>
      </c>
      <c r="F1325" s="7">
        <v>1550</v>
      </c>
      <c r="G1325" s="7">
        <v>108</v>
      </c>
      <c r="H1325" s="7">
        <v>446</v>
      </c>
      <c r="I1325" s="7">
        <v>1887</v>
      </c>
    </row>
    <row r="1326" spans="1:9" x14ac:dyDescent="0.3">
      <c r="A1326" s="7" t="s">
        <v>69</v>
      </c>
      <c r="B1326" s="8">
        <v>43950</v>
      </c>
      <c r="D1326" s="7">
        <v>8697</v>
      </c>
      <c r="E1326" s="7">
        <v>909</v>
      </c>
      <c r="F1326" s="7">
        <v>2747</v>
      </c>
      <c r="G1326" s="7">
        <v>310</v>
      </c>
      <c r="H1326" s="7">
        <v>547</v>
      </c>
      <c r="I1326" s="7">
        <v>5573</v>
      </c>
    </row>
    <row r="1327" spans="1:9" x14ac:dyDescent="0.3">
      <c r="A1327" s="7" t="s">
        <v>70</v>
      </c>
      <c r="B1327" s="8">
        <v>43950</v>
      </c>
      <c r="D1327" s="7">
        <v>61171</v>
      </c>
      <c r="E1327" s="7">
        <v>4488</v>
      </c>
      <c r="F1327" s="7">
        <v>40076</v>
      </c>
      <c r="G1327" s="7">
        <v>3377</v>
      </c>
      <c r="H1327" s="7">
        <v>8176</v>
      </c>
      <c r="I1327" s="7">
        <v>36707</v>
      </c>
    </row>
    <row r="1328" spans="1:9" x14ac:dyDescent="0.3">
      <c r="A1328" s="7" t="s">
        <v>128</v>
      </c>
      <c r="B1328" s="8">
        <v>43950</v>
      </c>
      <c r="D1328" s="7">
        <v>114</v>
      </c>
      <c r="E1328" s="7">
        <v>11</v>
      </c>
      <c r="F1328" s="7">
        <v>44</v>
      </c>
      <c r="G1328" s="7">
        <v>3</v>
      </c>
      <c r="H1328" s="7">
        <v>2</v>
      </c>
      <c r="I1328" s="7">
        <v>96</v>
      </c>
    </row>
    <row r="1329" spans="1:9" x14ac:dyDescent="0.3">
      <c r="A1329" s="7" t="s">
        <v>71</v>
      </c>
      <c r="B1329" s="8">
        <v>43950</v>
      </c>
      <c r="D1329" s="7">
        <v>1486</v>
      </c>
      <c r="E1329" s="7">
        <v>408</v>
      </c>
      <c r="F1329" s="7">
        <v>637</v>
      </c>
      <c r="G1329" s="7">
        <v>108</v>
      </c>
      <c r="H1329" s="7">
        <v>130</v>
      </c>
      <c r="I1329" s="7">
        <v>1202</v>
      </c>
    </row>
    <row r="1330" spans="1:9" x14ac:dyDescent="0.3">
      <c r="A1330" s="7" t="s">
        <v>72</v>
      </c>
      <c r="B1330" s="8">
        <v>43950</v>
      </c>
      <c r="D1330" s="7">
        <v>4815</v>
      </c>
      <c r="E1330" s="7">
        <v>1325</v>
      </c>
      <c r="F1330" s="7">
        <v>1965</v>
      </c>
      <c r="G1330" s="7">
        <v>132</v>
      </c>
      <c r="H1330" s="7">
        <v>451</v>
      </c>
      <c r="I1330" s="7">
        <v>2113</v>
      </c>
    </row>
    <row r="1331" spans="1:9" x14ac:dyDescent="0.3">
      <c r="A1331" s="7" t="s">
        <v>73</v>
      </c>
      <c r="B1331" s="8">
        <v>43950</v>
      </c>
      <c r="D1331" s="7">
        <v>12701</v>
      </c>
      <c r="E1331" s="7">
        <v>2818</v>
      </c>
      <c r="F1331" s="7">
        <v>6561</v>
      </c>
      <c r="G1331" s="7">
        <v>541</v>
      </c>
      <c r="H1331" s="7">
        <v>1296</v>
      </c>
      <c r="I1331" s="7">
        <v>10936</v>
      </c>
    </row>
    <row r="1332" spans="1:9" x14ac:dyDescent="0.3">
      <c r="A1332" s="7" t="s">
        <v>74</v>
      </c>
      <c r="B1332" s="8">
        <v>43950</v>
      </c>
      <c r="D1332" s="7">
        <v>3918</v>
      </c>
      <c r="E1332" s="7">
        <v>1288</v>
      </c>
      <c r="F1332" s="7">
        <v>1424</v>
      </c>
      <c r="G1332" s="7">
        <v>88</v>
      </c>
      <c r="H1332" s="7">
        <v>332</v>
      </c>
      <c r="I1332" s="7">
        <v>2159</v>
      </c>
    </row>
    <row r="1333" spans="1:9" x14ac:dyDescent="0.3">
      <c r="A1333" s="7" t="s">
        <v>57</v>
      </c>
      <c r="B1333" s="8">
        <v>43951</v>
      </c>
      <c r="D1333" s="7">
        <v>12161</v>
      </c>
      <c r="E1333" s="7">
        <v>1785</v>
      </c>
      <c r="F1333" s="7">
        <v>5936</v>
      </c>
      <c r="G1333" s="7">
        <v>729</v>
      </c>
      <c r="H1333" s="7">
        <v>1238</v>
      </c>
      <c r="I1333" s="7">
        <v>6334</v>
      </c>
    </row>
    <row r="1334" spans="1:9" x14ac:dyDescent="0.3">
      <c r="A1334" s="7" t="s">
        <v>58</v>
      </c>
      <c r="B1334" s="8">
        <v>43951</v>
      </c>
      <c r="D1334" s="7">
        <v>5116</v>
      </c>
      <c r="E1334" s="7">
        <v>987</v>
      </c>
      <c r="F1334" s="7">
        <v>2494</v>
      </c>
      <c r="G1334" s="7">
        <v>260</v>
      </c>
      <c r="H1334" s="7">
        <v>749</v>
      </c>
      <c r="I1334" s="7">
        <v>2382</v>
      </c>
    </row>
    <row r="1335" spans="1:9" x14ac:dyDescent="0.3">
      <c r="A1335" s="7" t="s">
        <v>59</v>
      </c>
      <c r="B1335" s="8">
        <v>43951</v>
      </c>
      <c r="D1335" s="7">
        <v>2298</v>
      </c>
      <c r="E1335" s="7">
        <v>555</v>
      </c>
      <c r="F1335" s="7">
        <v>1938</v>
      </c>
      <c r="G1335" s="7">
        <v>140</v>
      </c>
      <c r="H1335" s="7">
        <v>273</v>
      </c>
      <c r="I1335" s="7">
        <v>860</v>
      </c>
    </row>
    <row r="1336" spans="1:9" x14ac:dyDescent="0.3">
      <c r="A1336" s="7" t="s">
        <v>60</v>
      </c>
      <c r="B1336" s="8">
        <v>43951</v>
      </c>
      <c r="D1336" s="7">
        <v>1894</v>
      </c>
      <c r="E1336" s="7">
        <v>76</v>
      </c>
      <c r="F1336" s="7">
        <v>1090</v>
      </c>
      <c r="G1336" s="7">
        <v>167</v>
      </c>
      <c r="H1336" s="7">
        <v>193</v>
      </c>
      <c r="I1336" s="7">
        <v>1245</v>
      </c>
    </row>
    <row r="1337" spans="1:9" x14ac:dyDescent="0.3">
      <c r="A1337" s="7" t="s">
        <v>61</v>
      </c>
      <c r="B1337" s="8">
        <v>43951</v>
      </c>
      <c r="D1337" s="7">
        <v>2206</v>
      </c>
      <c r="E1337" s="7">
        <v>0</v>
      </c>
      <c r="F1337" s="7">
        <v>914</v>
      </c>
      <c r="G1337" s="7">
        <v>176</v>
      </c>
      <c r="H1337" s="7">
        <v>136</v>
      </c>
      <c r="I1337" s="7">
        <v>1151</v>
      </c>
    </row>
    <row r="1338" spans="1:9" x14ac:dyDescent="0.3">
      <c r="A1338" s="7" t="s">
        <v>62</v>
      </c>
      <c r="B1338" s="8">
        <v>43951</v>
      </c>
      <c r="D1338" s="7">
        <v>2184</v>
      </c>
      <c r="E1338" s="7">
        <v>363</v>
      </c>
      <c r="F1338" s="7">
        <v>1009</v>
      </c>
      <c r="G1338" s="7">
        <v>79</v>
      </c>
      <c r="H1338" s="7">
        <v>192</v>
      </c>
      <c r="I1338" s="7">
        <v>1509</v>
      </c>
    </row>
    <row r="1339" spans="1:9" x14ac:dyDescent="0.3">
      <c r="A1339" s="7" t="s">
        <v>63</v>
      </c>
      <c r="B1339" s="8">
        <v>43951</v>
      </c>
      <c r="D1339" s="7">
        <v>15910</v>
      </c>
      <c r="E1339" s="7">
        <v>4606</v>
      </c>
      <c r="F1339" s="7">
        <v>8618</v>
      </c>
      <c r="G1339" s="7">
        <v>596</v>
      </c>
      <c r="H1339" s="7">
        <v>2498</v>
      </c>
      <c r="I1339" s="7">
        <v>5615</v>
      </c>
    </row>
    <row r="1340" spans="1:9" x14ac:dyDescent="0.3">
      <c r="A1340" s="7" t="s">
        <v>64</v>
      </c>
      <c r="B1340" s="8">
        <v>43951</v>
      </c>
      <c r="D1340" s="7">
        <v>16993</v>
      </c>
      <c r="E1340" s="7">
        <v>3746</v>
      </c>
      <c r="F1340" s="7">
        <v>8010</v>
      </c>
      <c r="G1340" s="7">
        <v>531</v>
      </c>
      <c r="H1340" s="7">
        <v>1770</v>
      </c>
      <c r="I1340" s="7">
        <v>6686</v>
      </c>
    </row>
    <row r="1341" spans="1:9" x14ac:dyDescent="0.3">
      <c r="A1341" s="7" t="s">
        <v>65</v>
      </c>
      <c r="B1341" s="8">
        <v>43951</v>
      </c>
      <c r="D1341" s="7">
        <v>49307</v>
      </c>
      <c r="E1341" s="7">
        <v>1027</v>
      </c>
      <c r="F1341" s="7">
        <v>26932</v>
      </c>
      <c r="G1341" s="7">
        <v>2795</v>
      </c>
      <c r="H1341" s="7">
        <v>5061</v>
      </c>
      <c r="I1341" s="7">
        <v>19640</v>
      </c>
    </row>
    <row r="1342" spans="1:9" x14ac:dyDescent="0.3">
      <c r="A1342" s="7" t="s">
        <v>66</v>
      </c>
      <c r="B1342" s="8">
        <v>43951</v>
      </c>
      <c r="D1342" s="7">
        <v>101</v>
      </c>
      <c r="E1342" s="7">
        <v>50</v>
      </c>
      <c r="F1342" s="7">
        <v>10</v>
      </c>
      <c r="G1342" s="7">
        <v>4</v>
      </c>
      <c r="H1342" s="7">
        <v>4</v>
      </c>
      <c r="I1342" s="7">
        <v>138</v>
      </c>
    </row>
    <row r="1343" spans="1:9" x14ac:dyDescent="0.3">
      <c r="A1343" s="7" t="s">
        <v>67</v>
      </c>
      <c r="B1343" s="8">
        <v>43951</v>
      </c>
      <c r="D1343" s="7">
        <v>10347</v>
      </c>
      <c r="E1343" s="7">
        <v>1862</v>
      </c>
      <c r="F1343" s="7">
        <v>5126</v>
      </c>
      <c r="G1343" s="7">
        <v>694</v>
      </c>
      <c r="H1343" s="7">
        <v>1245</v>
      </c>
      <c r="I1343" s="7">
        <v>7078</v>
      </c>
    </row>
    <row r="1344" spans="1:9" x14ac:dyDescent="0.3">
      <c r="A1344" s="7" t="s">
        <v>68</v>
      </c>
      <c r="B1344" s="8">
        <v>43951</v>
      </c>
      <c r="D1344" s="7">
        <v>2811</v>
      </c>
      <c r="E1344" s="7">
        <v>819</v>
      </c>
      <c r="F1344" s="7">
        <v>1565</v>
      </c>
      <c r="G1344" s="7">
        <v>108</v>
      </c>
      <c r="H1344" s="7">
        <v>451</v>
      </c>
      <c r="I1344" s="7">
        <v>1960</v>
      </c>
    </row>
    <row r="1345" spans="1:9" x14ac:dyDescent="0.3">
      <c r="A1345" s="7" t="s">
        <v>69</v>
      </c>
      <c r="B1345" s="8">
        <v>43951</v>
      </c>
      <c r="D1345" s="7">
        <v>8848</v>
      </c>
      <c r="E1345" s="7">
        <v>880</v>
      </c>
      <c r="F1345" s="7">
        <v>2759</v>
      </c>
      <c r="G1345" s="7">
        <v>313</v>
      </c>
      <c r="H1345" s="7">
        <v>555</v>
      </c>
      <c r="I1345" s="7">
        <v>5816</v>
      </c>
    </row>
    <row r="1346" spans="1:9" x14ac:dyDescent="0.3">
      <c r="A1346" s="7" t="s">
        <v>70</v>
      </c>
      <c r="B1346" s="8">
        <v>43951</v>
      </c>
      <c r="D1346" s="7">
        <v>61829</v>
      </c>
      <c r="E1346" s="7">
        <v>4609</v>
      </c>
      <c r="F1346" s="7">
        <v>40293</v>
      </c>
      <c r="G1346" s="7">
        <v>3392</v>
      </c>
      <c r="H1346" s="7">
        <v>8222</v>
      </c>
      <c r="I1346" s="7">
        <v>37154</v>
      </c>
    </row>
    <row r="1347" spans="1:9" x14ac:dyDescent="0.3">
      <c r="A1347" s="7" t="s">
        <v>128</v>
      </c>
      <c r="B1347" s="8">
        <v>43951</v>
      </c>
      <c r="D1347" s="7">
        <v>115</v>
      </c>
      <c r="E1347" s="7">
        <v>11</v>
      </c>
      <c r="F1347" s="7">
        <v>44</v>
      </c>
      <c r="G1347" s="7">
        <v>3</v>
      </c>
      <c r="H1347" s="7">
        <v>2</v>
      </c>
      <c r="I1347" s="7">
        <v>96</v>
      </c>
    </row>
    <row r="1348" spans="1:9" x14ac:dyDescent="0.3">
      <c r="A1348" s="7" t="s">
        <v>71</v>
      </c>
      <c r="B1348" s="8">
        <v>43951</v>
      </c>
      <c r="D1348" s="7">
        <v>1488</v>
      </c>
      <c r="E1348" s="7">
        <v>472</v>
      </c>
      <c r="F1348" s="7">
        <v>638</v>
      </c>
      <c r="G1348" s="7">
        <v>109</v>
      </c>
      <c r="H1348" s="7">
        <v>132</v>
      </c>
      <c r="I1348" s="7">
        <v>1229</v>
      </c>
    </row>
    <row r="1349" spans="1:9" x14ac:dyDescent="0.3">
      <c r="A1349" s="7" t="s">
        <v>72</v>
      </c>
      <c r="B1349" s="8">
        <v>43951</v>
      </c>
      <c r="D1349" s="7">
        <v>4848</v>
      </c>
      <c r="E1349" s="7">
        <v>1489</v>
      </c>
      <c r="F1349" s="7">
        <v>1977</v>
      </c>
      <c r="G1349" s="7">
        <v>132</v>
      </c>
      <c r="H1349" s="7">
        <v>458</v>
      </c>
      <c r="I1349" s="7">
        <v>2185</v>
      </c>
    </row>
    <row r="1350" spans="1:9" x14ac:dyDescent="0.3">
      <c r="A1350" s="7" t="s">
        <v>73</v>
      </c>
      <c r="B1350" s="8">
        <v>43951</v>
      </c>
      <c r="D1350" s="7">
        <v>12824</v>
      </c>
      <c r="E1350" s="7">
        <v>3145</v>
      </c>
      <c r="F1350" s="7">
        <v>6607</v>
      </c>
      <c r="G1350" s="7">
        <v>544</v>
      </c>
      <c r="H1350" s="7">
        <v>1312</v>
      </c>
      <c r="I1350" s="7">
        <v>11380</v>
      </c>
    </row>
    <row r="1351" spans="1:9" x14ac:dyDescent="0.3">
      <c r="A1351" s="7" t="s">
        <v>74</v>
      </c>
      <c r="B1351" s="8">
        <v>43951</v>
      </c>
      <c r="D1351" s="7">
        <v>3936</v>
      </c>
      <c r="E1351" s="7">
        <v>1290</v>
      </c>
      <c r="F1351" s="7">
        <v>1433</v>
      </c>
      <c r="G1351" s="7">
        <v>88</v>
      </c>
      <c r="H1351" s="7">
        <v>333</v>
      </c>
      <c r="I1351" s="7">
        <v>2220</v>
      </c>
    </row>
    <row r="1352" spans="1:9" x14ac:dyDescent="0.3">
      <c r="A1352" s="7" t="s">
        <v>57</v>
      </c>
      <c r="B1352" s="8">
        <v>43952</v>
      </c>
      <c r="D1352" s="7">
        <v>12207</v>
      </c>
      <c r="E1352" s="7">
        <v>1988</v>
      </c>
      <c r="F1352" s="7">
        <v>5962</v>
      </c>
      <c r="G1352" s="7">
        <v>735</v>
      </c>
      <c r="H1352" s="7">
        <v>1253</v>
      </c>
      <c r="I1352" s="7">
        <v>6821</v>
      </c>
    </row>
    <row r="1353" spans="1:9" x14ac:dyDescent="0.3">
      <c r="A1353" s="7" t="s">
        <v>58</v>
      </c>
      <c r="B1353" s="8">
        <v>43952</v>
      </c>
      <c r="D1353" s="7">
        <v>5136</v>
      </c>
      <c r="E1353" s="7">
        <v>1028</v>
      </c>
      <c r="F1353" s="7">
        <v>2503</v>
      </c>
      <c r="G1353" s="7">
        <v>260</v>
      </c>
      <c r="H1353" s="7">
        <v>761</v>
      </c>
      <c r="I1353" s="7">
        <v>2474</v>
      </c>
    </row>
    <row r="1354" spans="1:9" x14ac:dyDescent="0.3">
      <c r="A1354" s="7" t="s">
        <v>59</v>
      </c>
      <c r="B1354" s="8">
        <v>43952</v>
      </c>
      <c r="D1354" s="7">
        <v>2303</v>
      </c>
      <c r="E1354" s="7">
        <v>561</v>
      </c>
      <c r="F1354" s="7">
        <v>1974</v>
      </c>
      <c r="G1354" s="7">
        <v>141</v>
      </c>
      <c r="H1354" s="7">
        <v>279</v>
      </c>
      <c r="I1354" s="7">
        <v>890</v>
      </c>
    </row>
    <row r="1355" spans="1:9" x14ac:dyDescent="0.3">
      <c r="A1355" s="7" t="s">
        <v>60</v>
      </c>
      <c r="B1355" s="8">
        <v>43952</v>
      </c>
      <c r="D1355" s="7">
        <v>1902</v>
      </c>
      <c r="E1355" s="7">
        <v>82</v>
      </c>
      <c r="F1355" s="7">
        <v>1094</v>
      </c>
      <c r="G1355" s="7">
        <v>167</v>
      </c>
      <c r="H1355" s="7">
        <v>197</v>
      </c>
      <c r="I1355" s="7">
        <v>1268</v>
      </c>
    </row>
    <row r="1356" spans="1:9" x14ac:dyDescent="0.3">
      <c r="A1356" s="7" t="s">
        <v>61</v>
      </c>
      <c r="B1356" s="8">
        <v>43952</v>
      </c>
      <c r="D1356" s="7">
        <v>2212</v>
      </c>
      <c r="E1356" s="7">
        <v>0</v>
      </c>
      <c r="F1356" s="7">
        <v>918</v>
      </c>
      <c r="G1356" s="7">
        <v>176</v>
      </c>
      <c r="H1356" s="7">
        <v>140</v>
      </c>
      <c r="I1356" s="7">
        <v>1149</v>
      </c>
    </row>
    <row r="1357" spans="1:9" x14ac:dyDescent="0.3">
      <c r="A1357" s="7" t="s">
        <v>62</v>
      </c>
      <c r="B1357" s="8">
        <v>43952</v>
      </c>
      <c r="D1357" s="7">
        <v>2201</v>
      </c>
      <c r="E1357" s="7">
        <v>376</v>
      </c>
      <c r="F1357" s="7">
        <v>1009</v>
      </c>
      <c r="G1357" s="7">
        <v>79</v>
      </c>
      <c r="H1357" s="7">
        <v>193</v>
      </c>
      <c r="I1357" s="7">
        <v>1551</v>
      </c>
    </row>
    <row r="1358" spans="1:9" x14ac:dyDescent="0.3">
      <c r="A1358" s="7" t="s">
        <v>63</v>
      </c>
      <c r="B1358" s="8">
        <v>43952</v>
      </c>
      <c r="D1358" s="7">
        <v>15967</v>
      </c>
      <c r="E1358" s="7">
        <v>5056</v>
      </c>
      <c r="F1358" s="7">
        <v>8645</v>
      </c>
      <c r="G1358" s="7">
        <v>601</v>
      </c>
      <c r="H1358" s="7">
        <v>2534</v>
      </c>
      <c r="I1358" s="7">
        <v>5702</v>
      </c>
    </row>
    <row r="1359" spans="1:9" x14ac:dyDescent="0.3">
      <c r="A1359" s="7" t="s">
        <v>64</v>
      </c>
      <c r="B1359" s="8">
        <v>43952</v>
      </c>
      <c r="D1359" s="7">
        <v>17165</v>
      </c>
      <c r="E1359" s="7">
        <v>3834</v>
      </c>
      <c r="F1359" s="7">
        <v>8054</v>
      </c>
      <c r="G1359" s="7">
        <v>531</v>
      </c>
      <c r="H1359" s="7">
        <v>1788</v>
      </c>
      <c r="I1359" s="7">
        <v>6813</v>
      </c>
    </row>
    <row r="1360" spans="1:9" x14ac:dyDescent="0.3">
      <c r="A1360" s="7" t="s">
        <v>65</v>
      </c>
      <c r="B1360" s="8">
        <v>43952</v>
      </c>
      <c r="D1360" s="7">
        <v>49850</v>
      </c>
      <c r="E1360" s="7">
        <v>1027</v>
      </c>
      <c r="F1360" s="7">
        <v>27049</v>
      </c>
      <c r="G1360" s="7">
        <v>2811</v>
      </c>
      <c r="H1360" s="7">
        <v>5137</v>
      </c>
      <c r="I1360" s="7">
        <v>19913</v>
      </c>
    </row>
    <row r="1361" spans="1:9" x14ac:dyDescent="0.3">
      <c r="A1361" s="7" t="s">
        <v>66</v>
      </c>
      <c r="B1361" s="8">
        <v>43952</v>
      </c>
      <c r="D1361" s="7">
        <v>101</v>
      </c>
      <c r="E1361" s="7">
        <v>51</v>
      </c>
      <c r="F1361" s="7">
        <v>10</v>
      </c>
      <c r="G1361" s="7">
        <v>4</v>
      </c>
      <c r="H1361" s="7">
        <v>4</v>
      </c>
      <c r="I1361" s="7">
        <v>140</v>
      </c>
    </row>
    <row r="1362" spans="1:9" x14ac:dyDescent="0.3">
      <c r="A1362" s="7" t="s">
        <v>67</v>
      </c>
      <c r="B1362" s="8">
        <v>43952</v>
      </c>
      <c r="D1362" s="7">
        <v>10411</v>
      </c>
      <c r="E1362" s="7">
        <v>2103</v>
      </c>
      <c r="F1362" s="7">
        <v>5153</v>
      </c>
      <c r="G1362" s="7">
        <v>695</v>
      </c>
      <c r="H1362" s="7">
        <v>1258</v>
      </c>
      <c r="I1362" s="7">
        <v>7287</v>
      </c>
    </row>
    <row r="1363" spans="1:9" x14ac:dyDescent="0.3">
      <c r="A1363" s="7" t="s">
        <v>68</v>
      </c>
      <c r="B1363" s="8">
        <v>43952</v>
      </c>
      <c r="D1363" s="7">
        <v>2824</v>
      </c>
      <c r="E1363" s="7">
        <v>866</v>
      </c>
      <c r="F1363" s="7">
        <v>1592</v>
      </c>
      <c r="G1363" s="7">
        <v>108</v>
      </c>
      <c r="H1363" s="7">
        <v>458</v>
      </c>
      <c r="I1363" s="7">
        <v>2017</v>
      </c>
    </row>
    <row r="1364" spans="1:9" x14ac:dyDescent="0.3">
      <c r="A1364" s="7" t="s">
        <v>69</v>
      </c>
      <c r="B1364" s="8">
        <v>43952</v>
      </c>
      <c r="D1364" s="7">
        <v>8902</v>
      </c>
      <c r="E1364" s="7">
        <v>871</v>
      </c>
      <c r="F1364" s="7">
        <v>2769</v>
      </c>
      <c r="G1364" s="7">
        <v>313</v>
      </c>
      <c r="H1364" s="7">
        <v>557</v>
      </c>
      <c r="I1364" s="7">
        <v>5981</v>
      </c>
    </row>
    <row r="1365" spans="1:9" x14ac:dyDescent="0.3">
      <c r="A1365" s="7" t="s">
        <v>70</v>
      </c>
      <c r="B1365" s="8">
        <v>43952</v>
      </c>
      <c r="D1365" s="7">
        <v>62073</v>
      </c>
      <c r="E1365" s="7">
        <v>4609</v>
      </c>
      <c r="F1365" s="7">
        <v>40457</v>
      </c>
      <c r="G1365" s="7">
        <v>3404</v>
      </c>
      <c r="H1365" s="7">
        <v>8292</v>
      </c>
      <c r="I1365" s="7">
        <v>37530</v>
      </c>
    </row>
    <row r="1366" spans="1:9" x14ac:dyDescent="0.3">
      <c r="A1366" s="7" t="s">
        <v>128</v>
      </c>
      <c r="B1366" s="8">
        <v>43952</v>
      </c>
      <c r="D1366" s="7">
        <v>115</v>
      </c>
      <c r="E1366" s="7">
        <v>11</v>
      </c>
      <c r="F1366" s="7">
        <v>44</v>
      </c>
      <c r="G1366" s="7">
        <v>3</v>
      </c>
      <c r="H1366" s="7">
        <v>2</v>
      </c>
      <c r="I1366" s="7">
        <v>96</v>
      </c>
    </row>
    <row r="1367" spans="1:9" x14ac:dyDescent="0.3">
      <c r="A1367" s="7" t="s">
        <v>71</v>
      </c>
      <c r="B1367" s="8">
        <v>43952</v>
      </c>
      <c r="D1367" s="7">
        <v>1491</v>
      </c>
      <c r="E1367" s="7">
        <v>475</v>
      </c>
      <c r="F1367" s="7">
        <v>639</v>
      </c>
      <c r="G1367" s="7">
        <v>110</v>
      </c>
      <c r="H1367" s="7">
        <v>132</v>
      </c>
      <c r="I1367" s="7">
        <v>1251</v>
      </c>
    </row>
    <row r="1368" spans="1:9" x14ac:dyDescent="0.3">
      <c r="A1368" s="7" t="s">
        <v>72</v>
      </c>
      <c r="B1368" s="8">
        <v>43952</v>
      </c>
      <c r="D1368" s="7">
        <v>4888</v>
      </c>
      <c r="E1368" s="7">
        <v>1523</v>
      </c>
      <c r="F1368" s="7">
        <v>1979</v>
      </c>
      <c r="G1368" s="7">
        <v>132</v>
      </c>
      <c r="H1368" s="7">
        <v>460</v>
      </c>
      <c r="I1368" s="7">
        <v>2281</v>
      </c>
    </row>
    <row r="1369" spans="1:9" x14ac:dyDescent="0.3">
      <c r="A1369" s="7" t="s">
        <v>73</v>
      </c>
      <c r="B1369" s="8">
        <v>43952</v>
      </c>
      <c r="D1369" s="7">
        <v>12887</v>
      </c>
      <c r="E1369" s="7">
        <v>3232</v>
      </c>
      <c r="F1369" s="7">
        <v>6659</v>
      </c>
      <c r="G1369" s="7">
        <v>551</v>
      </c>
      <c r="H1369" s="7">
        <v>1321</v>
      </c>
      <c r="I1369" s="7">
        <v>11805</v>
      </c>
    </row>
    <row r="1370" spans="1:9" x14ac:dyDescent="0.3">
      <c r="A1370" s="7" t="s">
        <v>74</v>
      </c>
      <c r="B1370" s="8">
        <v>43952</v>
      </c>
      <c r="D1370" s="7">
        <v>3947</v>
      </c>
      <c r="E1370" s="7">
        <v>1292</v>
      </c>
      <c r="F1370" s="7">
        <v>1439</v>
      </c>
      <c r="G1370" s="7">
        <v>88</v>
      </c>
      <c r="H1370" s="7">
        <v>334</v>
      </c>
      <c r="I1370" s="7">
        <v>2279</v>
      </c>
    </row>
    <row r="1371" spans="1:9" x14ac:dyDescent="0.3">
      <c r="A1371" s="7" t="s">
        <v>57</v>
      </c>
      <c r="B1371" s="8">
        <v>43953</v>
      </c>
      <c r="D1371" s="7">
        <v>12175</v>
      </c>
      <c r="E1371" s="7">
        <v>2112</v>
      </c>
      <c r="F1371" s="7">
        <v>5961</v>
      </c>
      <c r="G1371" s="7">
        <v>736</v>
      </c>
      <c r="H1371" s="7">
        <v>1256</v>
      </c>
      <c r="I1371" s="7">
        <v>6897</v>
      </c>
    </row>
    <row r="1372" spans="1:9" x14ac:dyDescent="0.3">
      <c r="A1372" s="7" t="s">
        <v>58</v>
      </c>
      <c r="B1372" s="8">
        <v>43953</v>
      </c>
      <c r="D1372" s="7">
        <v>5164</v>
      </c>
      <c r="E1372" s="7">
        <v>1044</v>
      </c>
      <c r="F1372" s="7">
        <v>2519</v>
      </c>
      <c r="G1372" s="7">
        <v>260</v>
      </c>
      <c r="H1372" s="7">
        <v>761</v>
      </c>
      <c r="I1372" s="7">
        <v>2558</v>
      </c>
    </row>
    <row r="1373" spans="1:9" x14ac:dyDescent="0.3">
      <c r="A1373" s="7" t="s">
        <v>59</v>
      </c>
      <c r="B1373" s="8">
        <v>43953</v>
      </c>
      <c r="D1373" s="7">
        <v>2305</v>
      </c>
      <c r="E1373" s="7">
        <v>579</v>
      </c>
      <c r="F1373" s="7">
        <v>1995</v>
      </c>
      <c r="G1373" s="7">
        <v>142</v>
      </c>
      <c r="H1373" s="7">
        <v>280</v>
      </c>
      <c r="I1373" s="7">
        <v>908</v>
      </c>
    </row>
    <row r="1374" spans="1:9" x14ac:dyDescent="0.3">
      <c r="A1374" s="7" t="s">
        <v>60</v>
      </c>
      <c r="B1374" s="8">
        <v>43953</v>
      </c>
      <c r="D1374" s="7">
        <v>1908</v>
      </c>
      <c r="E1374" s="7">
        <v>82</v>
      </c>
      <c r="F1374" s="7">
        <v>1099</v>
      </c>
      <c r="G1374" s="7">
        <v>167</v>
      </c>
      <c r="H1374" s="7">
        <v>197</v>
      </c>
      <c r="I1374" s="7">
        <v>1284</v>
      </c>
    </row>
    <row r="1375" spans="1:9" x14ac:dyDescent="0.3">
      <c r="A1375" s="7" t="s">
        <v>61</v>
      </c>
      <c r="B1375" s="8">
        <v>43953</v>
      </c>
      <c r="D1375" s="7">
        <v>2221</v>
      </c>
      <c r="E1375" s="7">
        <v>0</v>
      </c>
      <c r="F1375" s="7">
        <v>919</v>
      </c>
      <c r="G1375" s="7">
        <v>176</v>
      </c>
      <c r="H1375" s="7">
        <v>140</v>
      </c>
      <c r="I1375" s="7">
        <v>1150</v>
      </c>
    </row>
    <row r="1376" spans="1:9" x14ac:dyDescent="0.3">
      <c r="A1376" s="7" t="s">
        <v>62</v>
      </c>
      <c r="B1376" s="8">
        <v>43953</v>
      </c>
      <c r="D1376" s="7">
        <v>2205</v>
      </c>
      <c r="E1376" s="7">
        <v>384</v>
      </c>
      <c r="F1376" s="7">
        <v>1010</v>
      </c>
      <c r="G1376" s="7">
        <v>79</v>
      </c>
      <c r="H1376" s="7">
        <v>195</v>
      </c>
      <c r="I1376" s="7">
        <v>1616</v>
      </c>
    </row>
    <row r="1377" spans="1:9" x14ac:dyDescent="0.3">
      <c r="A1377" s="7" t="s">
        <v>63</v>
      </c>
      <c r="B1377" s="8">
        <v>43953</v>
      </c>
      <c r="D1377" s="7">
        <v>16017</v>
      </c>
      <c r="E1377" s="7">
        <v>5273</v>
      </c>
      <c r="F1377" s="7">
        <v>8676</v>
      </c>
      <c r="G1377" s="7">
        <v>604</v>
      </c>
      <c r="H1377" s="7">
        <v>2565</v>
      </c>
      <c r="I1377" s="7">
        <v>5772</v>
      </c>
    </row>
    <row r="1378" spans="1:9" x14ac:dyDescent="0.3">
      <c r="A1378" s="7" t="s">
        <v>64</v>
      </c>
      <c r="B1378" s="8">
        <v>43953</v>
      </c>
      <c r="D1378" s="7">
        <v>17283</v>
      </c>
      <c r="E1378" s="7">
        <v>3946</v>
      </c>
      <c r="F1378" s="7">
        <v>8085</v>
      </c>
      <c r="G1378" s="7">
        <v>533</v>
      </c>
      <c r="H1378" s="7">
        <v>1800</v>
      </c>
      <c r="I1378" s="7">
        <v>6856</v>
      </c>
    </row>
    <row r="1379" spans="1:9" x14ac:dyDescent="0.3">
      <c r="A1379" s="7" t="s">
        <v>65</v>
      </c>
      <c r="B1379" s="8">
        <v>43953</v>
      </c>
      <c r="D1379" s="7">
        <v>50234</v>
      </c>
      <c r="E1379" s="7">
        <v>1027</v>
      </c>
      <c r="F1379" s="7">
        <v>27257</v>
      </c>
      <c r="G1379" s="7">
        <v>2844</v>
      </c>
      <c r="H1379" s="7">
        <v>5185</v>
      </c>
      <c r="I1379" s="7">
        <v>20332</v>
      </c>
    </row>
    <row r="1380" spans="1:9" x14ac:dyDescent="0.3">
      <c r="A1380" s="7" t="s">
        <v>66</v>
      </c>
      <c r="B1380" s="8">
        <v>43953</v>
      </c>
      <c r="D1380" s="7">
        <v>101</v>
      </c>
      <c r="E1380" s="7">
        <v>51</v>
      </c>
      <c r="F1380" s="7">
        <v>10</v>
      </c>
      <c r="G1380" s="7">
        <v>4</v>
      </c>
      <c r="H1380" s="7">
        <v>4</v>
      </c>
      <c r="I1380" s="7">
        <v>141</v>
      </c>
    </row>
    <row r="1381" spans="1:9" x14ac:dyDescent="0.3">
      <c r="A1381" s="7" t="s">
        <v>67</v>
      </c>
      <c r="B1381" s="8">
        <v>43953</v>
      </c>
      <c r="D1381" s="7">
        <v>10436</v>
      </c>
      <c r="E1381" s="7">
        <v>2250</v>
      </c>
      <c r="F1381" s="7">
        <v>5181</v>
      </c>
      <c r="G1381" s="7">
        <v>698</v>
      </c>
      <c r="H1381" s="7">
        <v>1264</v>
      </c>
      <c r="I1381" s="7">
        <v>7447</v>
      </c>
    </row>
    <row r="1382" spans="1:9" x14ac:dyDescent="0.3">
      <c r="A1382" s="7" t="s">
        <v>68</v>
      </c>
      <c r="B1382" s="8">
        <v>43953</v>
      </c>
      <c r="D1382" s="7">
        <v>2844</v>
      </c>
      <c r="E1382" s="7">
        <v>868</v>
      </c>
      <c r="F1382" s="7">
        <v>1603</v>
      </c>
      <c r="G1382" s="7">
        <v>108</v>
      </c>
      <c r="H1382" s="7">
        <v>460</v>
      </c>
      <c r="I1382" s="7">
        <v>2072</v>
      </c>
    </row>
    <row r="1383" spans="1:9" x14ac:dyDescent="0.3">
      <c r="A1383" s="7" t="s">
        <v>69</v>
      </c>
      <c r="B1383" s="8">
        <v>43953</v>
      </c>
      <c r="D1383" s="7">
        <v>8967</v>
      </c>
      <c r="E1383" s="7">
        <v>858</v>
      </c>
      <c r="F1383" s="7">
        <v>2774</v>
      </c>
      <c r="G1383" s="7">
        <v>315</v>
      </c>
      <c r="H1383" s="7">
        <v>563</v>
      </c>
      <c r="I1383" s="7">
        <v>6075</v>
      </c>
    </row>
    <row r="1384" spans="1:9" x14ac:dyDescent="0.3">
      <c r="A1384" s="7" t="s">
        <v>70</v>
      </c>
      <c r="B1384" s="8">
        <v>43953</v>
      </c>
      <c r="D1384" s="7">
        <v>62205</v>
      </c>
      <c r="E1384" s="7">
        <v>4609</v>
      </c>
      <c r="F1384" s="7">
        <v>40597</v>
      </c>
      <c r="G1384" s="7">
        <v>3421</v>
      </c>
      <c r="H1384" s="7">
        <v>8332</v>
      </c>
      <c r="I1384" s="7">
        <v>37704</v>
      </c>
    </row>
    <row r="1385" spans="1:9" x14ac:dyDescent="0.3">
      <c r="A1385" s="7" t="s">
        <v>128</v>
      </c>
      <c r="B1385" s="8">
        <v>43953</v>
      </c>
      <c r="D1385" s="7">
        <v>117</v>
      </c>
      <c r="E1385" s="7">
        <v>12</v>
      </c>
      <c r="F1385" s="7">
        <v>44</v>
      </c>
      <c r="G1385" s="7">
        <v>3</v>
      </c>
      <c r="H1385" s="7">
        <v>2</v>
      </c>
      <c r="I1385" s="7">
        <v>98</v>
      </c>
    </row>
    <row r="1386" spans="1:9" x14ac:dyDescent="0.3">
      <c r="A1386" s="7" t="s">
        <v>71</v>
      </c>
      <c r="B1386" s="8">
        <v>43953</v>
      </c>
      <c r="D1386" s="7">
        <v>1492</v>
      </c>
      <c r="E1386" s="7">
        <v>482</v>
      </c>
      <c r="F1386" s="7">
        <v>641</v>
      </c>
      <c r="G1386" s="7">
        <v>110</v>
      </c>
      <c r="H1386" s="7">
        <v>134</v>
      </c>
      <c r="I1386" s="7">
        <v>1260</v>
      </c>
    </row>
    <row r="1387" spans="1:9" x14ac:dyDescent="0.3">
      <c r="A1387" s="7" t="s">
        <v>72</v>
      </c>
      <c r="B1387" s="8">
        <v>43953</v>
      </c>
      <c r="D1387" s="7">
        <v>4902</v>
      </c>
      <c r="E1387" s="7">
        <v>1525</v>
      </c>
      <c r="F1387" s="7">
        <v>1986</v>
      </c>
      <c r="G1387" s="7">
        <v>133</v>
      </c>
      <c r="H1387" s="7">
        <v>462</v>
      </c>
      <c r="I1387" s="7">
        <v>2411</v>
      </c>
    </row>
    <row r="1388" spans="1:9" x14ac:dyDescent="0.3">
      <c r="A1388" s="7" t="s">
        <v>73</v>
      </c>
      <c r="B1388" s="8">
        <v>43953</v>
      </c>
      <c r="D1388" s="7">
        <v>12938</v>
      </c>
      <c r="E1388" s="7">
        <v>3259</v>
      </c>
      <c r="F1388" s="7">
        <v>6692</v>
      </c>
      <c r="G1388" s="7">
        <v>553</v>
      </c>
      <c r="H1388" s="7">
        <v>1329</v>
      </c>
      <c r="I1388" s="7">
        <v>12024</v>
      </c>
    </row>
    <row r="1389" spans="1:9" x14ac:dyDescent="0.3">
      <c r="A1389" s="7" t="s">
        <v>74</v>
      </c>
      <c r="B1389" s="8">
        <v>43953</v>
      </c>
      <c r="D1389" s="7">
        <v>3952</v>
      </c>
      <c r="E1389" s="7">
        <v>1295</v>
      </c>
      <c r="F1389" s="7">
        <v>1446</v>
      </c>
      <c r="G1389" s="7">
        <v>88</v>
      </c>
      <c r="H1389" s="7">
        <v>335</v>
      </c>
      <c r="I1389" s="7">
        <v>2297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34429-76C6-41AB-A02B-45B7D9E31343}">
  <dimension ref="A1:CV649"/>
  <sheetViews>
    <sheetView tabSelected="1" topLeftCell="AU10" workbookViewId="0"/>
  </sheetViews>
  <sheetFormatPr baseColWidth="10" defaultRowHeight="14.4" x14ac:dyDescent="0.3"/>
  <cols>
    <col min="1" max="1" width="15.33203125" style="7" bestFit="1" customWidth="1"/>
    <col min="2" max="2" width="9.44140625" style="1" bestFit="1" customWidth="1"/>
    <col min="3" max="3" width="4" style="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6640625" style="4" bestFit="1" customWidth="1"/>
    <col min="11" max="11" width="10.5546875" style="4" bestFit="1" customWidth="1"/>
    <col min="12" max="12" width="8.77734375" style="4" bestFit="1" customWidth="1"/>
    <col min="13" max="13" width="3.44140625" style="61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8.109375" style="1" customWidth="1"/>
    <col min="20" max="20" width="9" style="1" bestFit="1" customWidth="1"/>
    <col min="21" max="21" width="13" style="1" bestFit="1" customWidth="1"/>
    <col min="22" max="22" width="9.88671875" style="1" bestFit="1" customWidth="1"/>
    <col min="23" max="23" width="7.88671875" style="1" bestFit="1" customWidth="1"/>
    <col min="24" max="24" width="8.109375" style="1" bestFit="1" customWidth="1"/>
    <col min="25" max="25" width="3.44140625" style="58" bestFit="1" customWidth="1"/>
    <col min="26" max="26" width="2" style="1" bestFit="1" customWidth="1"/>
    <col min="27" max="27" width="9.88671875" style="1" bestFit="1" customWidth="1"/>
    <col min="28" max="28" width="7.88671875" style="1" bestFit="1" customWidth="1"/>
    <col min="29" max="29" width="8.109375" style="1" bestFit="1" customWidth="1"/>
    <col min="30" max="30" width="4.6640625" style="1" bestFit="1" customWidth="1"/>
    <col min="31" max="31" width="4" style="1" bestFit="1" customWidth="1"/>
    <col min="32" max="32" width="4" style="1" customWidth="1"/>
    <col min="33" max="33" width="5.33203125" style="1" bestFit="1" customWidth="1"/>
    <col min="34" max="34" width="6.44140625" style="1" bestFit="1" customWidth="1"/>
    <col min="35" max="35" width="10.5546875" style="9" bestFit="1" customWidth="1"/>
    <col min="36" max="36" width="9.44140625" style="9" bestFit="1" customWidth="1"/>
    <col min="37" max="37" width="9.88671875" style="9" bestFit="1" customWidth="1"/>
    <col min="38" max="38" width="7.88671875" style="9" bestFit="1" customWidth="1"/>
    <col min="39" max="39" width="8.109375" style="9" bestFit="1" customWidth="1"/>
    <col min="40" max="40" width="9" style="9" bestFit="1" customWidth="1"/>
    <col min="41" max="41" width="11" style="9" bestFit="1" customWidth="1"/>
    <col min="42" max="42" width="3.33203125" style="9" bestFit="1" customWidth="1"/>
    <col min="43" max="43" width="3.88671875" style="9" bestFit="1" customWidth="1"/>
    <col min="44" max="44" width="4" style="9" bestFit="1" customWidth="1"/>
    <col min="45" max="45" width="5.33203125" style="9" bestFit="1" customWidth="1"/>
    <col min="46" max="46" width="6.44140625" style="9" bestFit="1" customWidth="1"/>
    <col min="47" max="47" width="9.44140625" style="9" bestFit="1" customWidth="1"/>
    <col min="48" max="48" width="9.44140625" style="9" customWidth="1"/>
    <col min="49" max="49" width="9.88671875" style="9" bestFit="1" customWidth="1"/>
    <col min="50" max="50" width="7.88671875" style="9" bestFit="1" customWidth="1"/>
    <col min="51" max="51" width="8.109375" style="9" bestFit="1" customWidth="1"/>
    <col min="52" max="52" width="11" style="9" bestFit="1" customWidth="1"/>
    <col min="53" max="53" width="10.5546875" style="1" customWidth="1"/>
    <col min="54" max="63" width="11.5546875" style="7"/>
    <col min="64" max="64" width="11.5546875" style="1"/>
    <col min="65" max="65" width="11.5546875" style="48"/>
    <col min="66" max="68" width="11.5546875" style="1"/>
    <col min="69" max="69" width="13.6640625" style="1" bestFit="1" customWidth="1"/>
    <col min="70" max="70" width="13.6640625" style="1" customWidth="1"/>
    <col min="71" max="71" width="11.44140625" style="1" bestFit="1" customWidth="1"/>
    <col min="72" max="72" width="11.5546875" style="1" bestFit="1" customWidth="1"/>
    <col min="73" max="73" width="9" style="1" bestFit="1" customWidth="1"/>
    <col min="74" max="75" width="9" style="1" customWidth="1"/>
    <col min="76" max="76" width="14.33203125" style="7" bestFit="1" customWidth="1"/>
    <col min="77" max="77" width="6.5546875" style="4" bestFit="1" customWidth="1"/>
    <col min="78" max="78" width="12.6640625" style="7" bestFit="1" customWidth="1"/>
    <col min="79" max="79" width="3" style="7" bestFit="1" customWidth="1"/>
    <col min="80" max="80" width="11.109375" style="7" bestFit="1" customWidth="1"/>
    <col min="81" max="81" width="9" style="1" bestFit="1" customWidth="1"/>
    <col min="82" max="82" width="9.109375" style="1" bestFit="1" customWidth="1"/>
    <col min="83" max="83" width="6.6640625" style="7" bestFit="1" customWidth="1"/>
    <col min="84" max="84" width="9.88671875" style="7" bestFit="1" customWidth="1"/>
    <col min="85" max="85" width="9.44140625" style="7" bestFit="1" customWidth="1"/>
    <col min="86" max="86" width="3" style="7" bestFit="1" customWidth="1"/>
    <col min="87" max="88" width="10.109375" style="7" bestFit="1" customWidth="1"/>
    <col min="89" max="89" width="11.109375" style="7" bestFit="1" customWidth="1"/>
    <col min="90" max="90" width="3" style="7" bestFit="1" customWidth="1"/>
    <col min="91" max="91" width="10.109375" style="7" bestFit="1" customWidth="1"/>
    <col min="92" max="92" width="11.44140625" style="47" bestFit="1" customWidth="1"/>
    <col min="93" max="93" width="9.44140625" style="47" bestFit="1" customWidth="1"/>
    <col min="94" max="94" width="11.5546875" style="4"/>
    <col min="95" max="16384" width="11.5546875" style="7"/>
  </cols>
  <sheetData>
    <row r="1" spans="1:97" x14ac:dyDescent="0.3">
      <c r="BL1" s="7"/>
      <c r="BM1" s="7"/>
      <c r="BN1" s="7"/>
      <c r="BO1" s="7"/>
      <c r="BP1" s="7"/>
      <c r="BQ1" s="7"/>
      <c r="BR1" s="7"/>
      <c r="BX1" s="88" t="s">
        <v>102</v>
      </c>
      <c r="CC1" s="157" t="s">
        <v>104</v>
      </c>
      <c r="CD1" s="157"/>
      <c r="CE1" s="138" t="s">
        <v>130</v>
      </c>
      <c r="CF1" s="158" t="s">
        <v>104</v>
      </c>
      <c r="CG1" s="158"/>
    </row>
    <row r="2" spans="1:97" x14ac:dyDescent="0.3">
      <c r="BL2" s="7"/>
      <c r="BM2" s="7"/>
      <c r="BN2" s="7"/>
      <c r="BO2" s="7"/>
      <c r="BP2" s="7"/>
      <c r="BQ2" s="7"/>
      <c r="BR2" s="7"/>
      <c r="BX2" s="50" t="s">
        <v>158</v>
      </c>
      <c r="BY2" s="55" t="s">
        <v>101</v>
      </c>
      <c r="BZ2" s="50" t="s">
        <v>96</v>
      </c>
      <c r="CA2" s="50" t="s">
        <v>107</v>
      </c>
      <c r="CB2" s="50" t="s">
        <v>106</v>
      </c>
      <c r="CC2" s="135" t="s">
        <v>82</v>
      </c>
      <c r="CD2" s="135" t="s">
        <v>80</v>
      </c>
      <c r="CE2" s="45" t="s">
        <v>133</v>
      </c>
      <c r="CF2" s="45" t="s">
        <v>26</v>
      </c>
      <c r="CG2" s="45" t="s">
        <v>16</v>
      </c>
      <c r="CK2" s="32" t="s">
        <v>129</v>
      </c>
    </row>
    <row r="3" spans="1:97" x14ac:dyDescent="0.3">
      <c r="A3" s="1"/>
      <c r="BL3" s="7"/>
      <c r="BM3" s="7"/>
      <c r="BN3" s="7"/>
      <c r="BO3" s="7"/>
      <c r="BP3" s="7"/>
      <c r="BQ3" s="7"/>
      <c r="BR3" s="7"/>
      <c r="BW3" s="1">
        <f>+BY12</f>
        <v>0</v>
      </c>
      <c r="BX3" s="43">
        <v>12</v>
      </c>
      <c r="BY3" s="56">
        <v>79.653142965517063</v>
      </c>
      <c r="BZ3" s="1">
        <v>8135467.874135172</v>
      </c>
      <c r="CA3" s="7">
        <v>23</v>
      </c>
      <c r="CB3" s="1">
        <v>353715.99452761619</v>
      </c>
      <c r="CC3" s="47">
        <v>463660.94520227477</v>
      </c>
      <c r="CD3" s="47">
        <v>746349.94958689483</v>
      </c>
      <c r="CE3" s="38">
        <v>28</v>
      </c>
      <c r="CF3" s="38">
        <v>697442.91980606737</v>
      </c>
      <c r="CG3" s="38">
        <v>558129.572759378</v>
      </c>
      <c r="CI3" s="1">
        <f>+BY3*AJ11</f>
        <v>3982657.1482758531</v>
      </c>
      <c r="CJ3" s="1">
        <v>47000000</v>
      </c>
      <c r="CK3" s="22">
        <f>+CI3/CJ3</f>
        <v>8.4737386133528797E-2</v>
      </c>
    </row>
    <row r="4" spans="1:97" x14ac:dyDescent="0.3">
      <c r="A4" s="1"/>
      <c r="BL4" s="7"/>
      <c r="BM4" s="7"/>
      <c r="BN4" s="7"/>
      <c r="BO4" s="7"/>
      <c r="BP4" s="7"/>
      <c r="BQ4" s="7"/>
      <c r="BR4" s="7"/>
      <c r="BW4" s="1">
        <f>+CA12</f>
        <v>34</v>
      </c>
      <c r="CC4" s="47"/>
      <c r="CD4" s="47"/>
      <c r="CE4" s="1"/>
      <c r="CF4" s="1"/>
      <c r="CG4" s="1"/>
    </row>
    <row r="5" spans="1:97" x14ac:dyDescent="0.3">
      <c r="A5" s="1"/>
      <c r="BL5" s="7"/>
      <c r="BM5" s="7"/>
      <c r="BN5" s="7"/>
      <c r="BO5" s="7"/>
      <c r="BP5" s="7"/>
      <c r="BQ5" s="7"/>
      <c r="BR5" s="7"/>
      <c r="BX5" s="43"/>
      <c r="BY5" s="56"/>
      <c r="BZ5" s="1"/>
      <c r="CB5" s="1"/>
      <c r="CC5" s="47"/>
      <c r="CD5" s="47"/>
      <c r="CE5" s="38"/>
      <c r="CF5" s="38"/>
      <c r="CG5" s="38"/>
    </row>
    <row r="6" spans="1:97" x14ac:dyDescent="0.3">
      <c r="A6" s="1"/>
      <c r="BL6" s="7"/>
      <c r="BM6" s="7"/>
      <c r="BN6" s="7"/>
      <c r="BO6" s="7"/>
      <c r="BP6" s="7"/>
      <c r="BQ6" s="7"/>
      <c r="BR6" s="7"/>
      <c r="BX6" s="43"/>
      <c r="BY6" s="56"/>
      <c r="BZ6" s="1"/>
      <c r="CB6" s="1"/>
      <c r="CC6" s="47"/>
      <c r="CD6" s="47"/>
      <c r="CE6" s="38"/>
      <c r="CF6" s="38"/>
      <c r="CG6" s="38"/>
    </row>
    <row r="7" spans="1:97" x14ac:dyDescent="0.3">
      <c r="A7" s="1"/>
      <c r="BL7" s="7"/>
      <c r="BM7" s="7"/>
      <c r="BN7" s="7"/>
      <c r="BO7" s="7"/>
      <c r="BP7" s="7"/>
      <c r="BQ7" s="7"/>
      <c r="BR7" s="7"/>
      <c r="BX7" s="43">
        <v>10</v>
      </c>
      <c r="BY7" s="56">
        <v>56.960523750897714</v>
      </c>
      <c r="BZ7" s="1">
        <v>12304820.526300395</v>
      </c>
      <c r="CA7" s="7">
        <v>25</v>
      </c>
      <c r="CB7" s="1">
        <v>492192.82105201582</v>
      </c>
      <c r="CC7" s="47">
        <v>366711.85190827947</v>
      </c>
      <c r="CD7" s="47">
        <v>551662.67252744432</v>
      </c>
      <c r="CE7" s="38">
        <v>27</v>
      </c>
      <c r="CF7" s="38">
        <v>498746.34596286039</v>
      </c>
      <c r="CG7" s="38">
        <v>448735.00610957219</v>
      </c>
    </row>
    <row r="8" spans="1:97" x14ac:dyDescent="0.3">
      <c r="A8" s="1"/>
      <c r="BL8" s="7"/>
      <c r="BM8" s="7"/>
      <c r="BN8" s="7"/>
      <c r="BO8" s="7"/>
      <c r="BP8" s="7"/>
      <c r="BQ8" s="7"/>
      <c r="BR8" s="7"/>
      <c r="BU8" s="7"/>
      <c r="BV8" s="7"/>
      <c r="BW8" s="7"/>
      <c r="BX8" s="43">
        <v>11</v>
      </c>
      <c r="BY8" s="56">
        <v>67.23107725532401</v>
      </c>
      <c r="BZ8" s="1">
        <v>8756979.9648694899</v>
      </c>
      <c r="CA8" s="7">
        <v>24</v>
      </c>
      <c r="CB8" s="1">
        <v>364874.16520289541</v>
      </c>
      <c r="CC8" s="47">
        <v>412529.89003866818</v>
      </c>
      <c r="CD8" s="47">
        <v>651132.98321781307</v>
      </c>
      <c r="CE8" s="38">
        <v>28</v>
      </c>
      <c r="CF8" s="38">
        <v>588675.31244761706</v>
      </c>
      <c r="CG8" s="38">
        <v>500535.37016588723</v>
      </c>
      <c r="CH8" s="1"/>
      <c r="CI8" s="43"/>
      <c r="CJ8" s="51"/>
      <c r="CK8" s="1"/>
      <c r="CM8" s="1"/>
    </row>
    <row r="9" spans="1:97" x14ac:dyDescent="0.3">
      <c r="A9" s="1"/>
      <c r="BL9" s="7"/>
      <c r="BM9" s="7"/>
      <c r="BN9" s="7"/>
      <c r="BO9" s="7"/>
      <c r="BP9" s="7"/>
      <c r="BQ9" s="7"/>
      <c r="BR9" s="7"/>
      <c r="BU9" s="7"/>
      <c r="BV9" s="7"/>
      <c r="BW9" s="7"/>
      <c r="BX9" s="43">
        <v>12</v>
      </c>
      <c r="BY9" s="56">
        <v>79.653142934116218</v>
      </c>
      <c r="BZ9" s="1">
        <v>8135467.8741351636</v>
      </c>
      <c r="CA9" s="7">
        <v>23</v>
      </c>
      <c r="CB9" s="1">
        <v>353715.99452761578</v>
      </c>
      <c r="CC9" s="47">
        <v>463660.94501949049</v>
      </c>
      <c r="CD9" s="47">
        <v>746349.94929266896</v>
      </c>
      <c r="CE9" s="38">
        <v>28</v>
      </c>
      <c r="CF9" s="38">
        <v>697442.91953112162</v>
      </c>
      <c r="CG9" s="38">
        <v>558129.57253935235</v>
      </c>
      <c r="CH9" s="51"/>
      <c r="CI9" s="1"/>
      <c r="CK9" s="1"/>
      <c r="CL9" s="38"/>
      <c r="CM9" s="38"/>
    </row>
    <row r="10" spans="1:97" x14ac:dyDescent="0.3">
      <c r="A10" s="1"/>
      <c r="BL10" s="136" t="s">
        <v>100</v>
      </c>
      <c r="BU10" s="7"/>
      <c r="BV10" s="7"/>
      <c r="BW10" s="7"/>
      <c r="BX10" s="43">
        <v>13</v>
      </c>
      <c r="BY10" s="56">
        <v>94.901414895433263</v>
      </c>
      <c r="BZ10" s="1">
        <v>10796741.97258942</v>
      </c>
      <c r="CA10" s="7">
        <v>22</v>
      </c>
      <c r="CB10" s="1">
        <v>490760.99875406455</v>
      </c>
      <c r="CC10" s="47">
        <v>521767.9790950921</v>
      </c>
      <c r="CD10" s="47">
        <v>889226.25757020968</v>
      </c>
      <c r="CE10" s="38">
        <v>29</v>
      </c>
      <c r="CF10" s="38">
        <v>830956.78882441367</v>
      </c>
      <c r="CG10" s="38">
        <v>621983.8732246696</v>
      </c>
    </row>
    <row r="11" spans="1:97" x14ac:dyDescent="0.3">
      <c r="A11" s="1"/>
      <c r="N11" s="40"/>
      <c r="O11" s="40"/>
      <c r="P11" s="40"/>
      <c r="AI11" s="1"/>
      <c r="AJ11" s="159">
        <v>50000</v>
      </c>
      <c r="AK11" s="159"/>
      <c r="AL11" s="159"/>
      <c r="AM11" s="159"/>
      <c r="AN11" s="159"/>
      <c r="AO11" s="159"/>
      <c r="AP11" s="52"/>
      <c r="AQ11" s="52"/>
      <c r="AR11" s="52"/>
      <c r="AS11" s="52"/>
      <c r="AT11" s="52"/>
      <c r="AU11" s="159"/>
      <c r="AV11" s="159"/>
      <c r="AW11" s="159"/>
      <c r="AX11" s="159"/>
      <c r="AY11" s="159"/>
      <c r="AZ11" s="159"/>
      <c r="BL11" s="82">
        <f>+BY14</f>
        <v>79.653142965517063</v>
      </c>
      <c r="BZ11" s="1"/>
      <c r="CA11" s="1"/>
      <c r="CB11" s="1"/>
      <c r="CP11" s="103" t="s">
        <v>163</v>
      </c>
      <c r="CQ11" s="15">
        <f>+CV53</f>
        <v>21</v>
      </c>
      <c r="CS11" s="100"/>
    </row>
    <row r="12" spans="1:97" x14ac:dyDescent="0.3">
      <c r="C12" s="37"/>
      <c r="D12" s="37"/>
      <c r="E12" s="37"/>
      <c r="F12" s="37"/>
      <c r="G12" s="37"/>
      <c r="H12" s="37"/>
      <c r="I12" s="37"/>
      <c r="J12" s="62"/>
      <c r="K12" s="62"/>
      <c r="L12" s="62"/>
      <c r="N12" s="160" t="s">
        <v>16</v>
      </c>
      <c r="O12" s="160"/>
      <c r="P12" s="161" t="s">
        <v>25</v>
      </c>
      <c r="Q12" s="161"/>
      <c r="R12" s="161"/>
      <c r="S12" s="137"/>
      <c r="T12" s="137"/>
      <c r="U12" s="137"/>
      <c r="V12" s="137"/>
      <c r="W12" s="137"/>
      <c r="X12" s="137"/>
      <c r="Y12" s="67"/>
      <c r="Z12" s="57"/>
      <c r="AA12" s="137"/>
      <c r="AB12" s="137"/>
      <c r="AC12" s="137"/>
      <c r="AD12" s="158" t="s">
        <v>11</v>
      </c>
      <c r="AE12" s="158"/>
      <c r="AF12" s="158"/>
      <c r="AG12" s="158"/>
      <c r="AH12" s="34" t="s">
        <v>50</v>
      </c>
      <c r="AJ12" s="162" t="s">
        <v>136</v>
      </c>
      <c r="AK12" s="162"/>
      <c r="AL12" s="162"/>
      <c r="AM12" s="162"/>
      <c r="AN12" s="162"/>
      <c r="AO12" s="162"/>
      <c r="AP12" s="158" t="s">
        <v>11</v>
      </c>
      <c r="AQ12" s="158"/>
      <c r="AR12" s="158"/>
      <c r="AS12" s="158"/>
      <c r="AT12" s="34" t="s">
        <v>50</v>
      </c>
      <c r="AU12" s="162" t="s">
        <v>137</v>
      </c>
      <c r="AV12" s="162"/>
      <c r="AW12" s="162"/>
      <c r="AX12" s="162"/>
      <c r="AY12" s="162"/>
      <c r="AZ12" s="162"/>
      <c r="BA12" s="22">
        <f>+BD92</f>
        <v>0.53</v>
      </c>
      <c r="BJ12" s="163" t="s">
        <v>97</v>
      </c>
      <c r="BK12" s="163"/>
      <c r="BL12" s="164" t="s">
        <v>16</v>
      </c>
      <c r="BM12" s="164"/>
      <c r="BN12" s="46" t="s">
        <v>98</v>
      </c>
      <c r="BO12" s="44"/>
      <c r="BP12" s="44"/>
      <c r="BR12" s="157" t="s">
        <v>132</v>
      </c>
      <c r="BS12" s="157"/>
      <c r="BT12" s="157"/>
      <c r="BU12" s="157"/>
      <c r="BV12" s="68"/>
      <c r="BW12" s="68"/>
      <c r="BX12" s="17" t="s">
        <v>108</v>
      </c>
      <c r="BY12" s="43">
        <v>0</v>
      </c>
      <c r="BZ12" s="17" t="s">
        <v>103</v>
      </c>
      <c r="CA12" s="43">
        <v>34</v>
      </c>
      <c r="CB12" s="1"/>
      <c r="CC12" s="157" t="s">
        <v>104</v>
      </c>
      <c r="CD12" s="157"/>
      <c r="CE12" s="138" t="s">
        <v>130</v>
      </c>
      <c r="CF12" s="158" t="s">
        <v>104</v>
      </c>
      <c r="CG12" s="158"/>
      <c r="CJ12" s="1"/>
      <c r="CK12" s="38"/>
      <c r="CL12" s="38"/>
      <c r="CP12" s="101" t="s">
        <v>161</v>
      </c>
      <c r="CS12" s="101" t="s">
        <v>160</v>
      </c>
    </row>
    <row r="13" spans="1:97" x14ac:dyDescent="0.3">
      <c r="B13" s="2" t="s">
        <v>16</v>
      </c>
      <c r="C13" s="137" t="s">
        <v>2</v>
      </c>
      <c r="D13" s="137" t="s">
        <v>3</v>
      </c>
      <c r="E13" s="137" t="s">
        <v>26</v>
      </c>
      <c r="F13" s="137" t="s">
        <v>15</v>
      </c>
      <c r="G13" s="137" t="s">
        <v>4</v>
      </c>
      <c r="H13" s="137" t="s">
        <v>14</v>
      </c>
      <c r="I13" s="137" t="s">
        <v>5</v>
      </c>
      <c r="J13" s="63" t="s">
        <v>6</v>
      </c>
      <c r="K13" s="63" t="s">
        <v>7</v>
      </c>
      <c r="L13" s="63" t="s">
        <v>9</v>
      </c>
      <c r="M13" s="64" t="s">
        <v>10</v>
      </c>
      <c r="N13" s="137" t="s">
        <v>81</v>
      </c>
      <c r="O13" s="137" t="s">
        <v>25</v>
      </c>
      <c r="P13" s="137" t="s">
        <v>26</v>
      </c>
      <c r="Q13" s="137" t="s">
        <v>4</v>
      </c>
      <c r="R13" s="137" t="s">
        <v>5</v>
      </c>
      <c r="S13" s="137"/>
      <c r="T13" s="137" t="s">
        <v>82</v>
      </c>
      <c r="U13" s="137" t="s">
        <v>54</v>
      </c>
      <c r="V13" s="135" t="s">
        <v>26</v>
      </c>
      <c r="W13" s="135" t="s">
        <v>4</v>
      </c>
      <c r="X13" s="135" t="s">
        <v>5</v>
      </c>
      <c r="Y13" s="59" t="s">
        <v>10</v>
      </c>
      <c r="Z13" s="135"/>
      <c r="AA13" s="45" t="s">
        <v>26</v>
      </c>
      <c r="AB13" s="45" t="s">
        <v>4</v>
      </c>
      <c r="AC13" s="45" t="s">
        <v>5</v>
      </c>
      <c r="AD13" s="136" t="s">
        <v>41</v>
      </c>
      <c r="AE13" s="136" t="s">
        <v>12</v>
      </c>
      <c r="AF13" s="136" t="s">
        <v>40</v>
      </c>
      <c r="AG13" s="136" t="s">
        <v>13</v>
      </c>
      <c r="AH13" s="136" t="s">
        <v>51</v>
      </c>
      <c r="AI13" s="136" t="s">
        <v>17</v>
      </c>
      <c r="AJ13" s="33" t="s">
        <v>16</v>
      </c>
      <c r="AK13" s="33" t="s">
        <v>26</v>
      </c>
      <c r="AL13" s="33" t="s">
        <v>4</v>
      </c>
      <c r="AM13" s="33" t="s">
        <v>5</v>
      </c>
      <c r="AN13" s="33" t="s">
        <v>82</v>
      </c>
      <c r="AO13" s="33" t="s">
        <v>8</v>
      </c>
      <c r="AP13" s="136" t="s">
        <v>41</v>
      </c>
      <c r="AQ13" s="136" t="s">
        <v>12</v>
      </c>
      <c r="AR13" s="136" t="s">
        <v>40</v>
      </c>
      <c r="AS13" s="136" t="s">
        <v>13</v>
      </c>
      <c r="AT13" s="136" t="s">
        <v>51</v>
      </c>
      <c r="AU13" s="33" t="s">
        <v>16</v>
      </c>
      <c r="AV13" s="33" t="s">
        <v>16</v>
      </c>
      <c r="AW13" s="33" t="s">
        <v>26</v>
      </c>
      <c r="AX13" s="33" t="s">
        <v>4</v>
      </c>
      <c r="AY13" s="33" t="s">
        <v>5</v>
      </c>
      <c r="AZ13" s="33" t="s">
        <v>8</v>
      </c>
      <c r="BA13" s="84" t="s">
        <v>80</v>
      </c>
      <c r="BJ13" s="45" t="s">
        <v>94</v>
      </c>
      <c r="BK13" s="45" t="s">
        <v>93</v>
      </c>
      <c r="BL13" s="45" t="s">
        <v>99</v>
      </c>
      <c r="BM13" s="49" t="s">
        <v>93</v>
      </c>
      <c r="BN13" s="45" t="s">
        <v>93</v>
      </c>
      <c r="BO13" s="45" t="s">
        <v>95</v>
      </c>
      <c r="BP13" s="45"/>
      <c r="BQ13" s="45" t="s">
        <v>105</v>
      </c>
      <c r="BR13" s="135" t="s">
        <v>80</v>
      </c>
      <c r="BS13" s="135" t="s">
        <v>26</v>
      </c>
      <c r="BT13" s="135" t="s">
        <v>135</v>
      </c>
      <c r="BU13" s="135" t="s">
        <v>82</v>
      </c>
      <c r="BV13" s="135" t="s">
        <v>4</v>
      </c>
      <c r="BW13" s="135" t="s">
        <v>5</v>
      </c>
      <c r="BX13" s="50" t="s">
        <v>102</v>
      </c>
      <c r="BY13" s="55" t="s">
        <v>101</v>
      </c>
      <c r="BZ13" s="50" t="s">
        <v>96</v>
      </c>
      <c r="CA13" s="50" t="s">
        <v>107</v>
      </c>
      <c r="CB13" s="50" t="s">
        <v>106</v>
      </c>
      <c r="CC13" s="135" t="s">
        <v>82</v>
      </c>
      <c r="CD13" s="135" t="s">
        <v>80</v>
      </c>
      <c r="CE13" s="45" t="s">
        <v>133</v>
      </c>
      <c r="CF13" s="45" t="s">
        <v>26</v>
      </c>
      <c r="CG13" s="45" t="s">
        <v>16</v>
      </c>
      <c r="CJ13" s="1"/>
      <c r="CK13" s="38"/>
      <c r="CL13" s="38"/>
      <c r="CP13" s="102" t="s">
        <v>5</v>
      </c>
      <c r="CQ13" s="102" t="s">
        <v>162</v>
      </c>
      <c r="CR13" s="102" t="s">
        <v>131</v>
      </c>
      <c r="CS13" s="102" t="s">
        <v>162</v>
      </c>
    </row>
    <row r="14" spans="1:97" x14ac:dyDescent="0.3">
      <c r="A14" s="1"/>
      <c r="B14" s="1">
        <f t="shared" ref="B14:B77" si="0">IF(C14="",NA(),E14+G14+H14+I14)</f>
        <v>10</v>
      </c>
      <c r="C14" s="1">
        <v>1</v>
      </c>
      <c r="D14" s="1">
        <v>49990</v>
      </c>
      <c r="E14" s="1">
        <v>10</v>
      </c>
      <c r="F14" s="1">
        <v>0</v>
      </c>
      <c r="G14" s="1">
        <v>0</v>
      </c>
      <c r="H14" s="1">
        <v>0</v>
      </c>
      <c r="I14" s="1">
        <v>0</v>
      </c>
      <c r="J14" s="4">
        <v>53.61</v>
      </c>
      <c r="K14" s="4">
        <v>0</v>
      </c>
      <c r="L14" s="4">
        <v>0</v>
      </c>
      <c r="M14" s="6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1</v>
      </c>
      <c r="W14" s="1">
        <v>0</v>
      </c>
      <c r="X14" s="1">
        <v>0</v>
      </c>
      <c r="Y14" s="58">
        <v>0</v>
      </c>
      <c r="AA14" s="1">
        <f t="shared" ref="AA14:AA77" si="1">+E14+V14</f>
        <v>11</v>
      </c>
      <c r="AB14" s="1">
        <f t="shared" ref="AB14:AB77" si="2">+G14+W14</f>
        <v>0</v>
      </c>
      <c r="AC14" s="1">
        <f t="shared" ref="AC14:AC77" si="3">+I14+X14</f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9">
        <f>IF(OR(ISNA(AU14),AU14=0),NA(),I14/AU14)</f>
        <v>0</v>
      </c>
      <c r="AJ14" s="9">
        <f t="shared" ref="AJ14:AJ77" si="4">IF(OR(ISNA(B14),B14=0),NA(),B14/$AJ$11)</f>
        <v>2.0000000000000001E-4</v>
      </c>
      <c r="AK14" s="9">
        <f t="shared" ref="AK14:AK77" si="5">IF(OR(ISNA(B14),B14=0),NA(),E14/$AJ$11)</f>
        <v>2.0000000000000001E-4</v>
      </c>
      <c r="AL14" s="9">
        <f t="shared" ref="AL14:AL77" si="6">IF(OR(ISNA(B14),B14=0),NA(),G14/$AJ$11)</f>
        <v>0</v>
      </c>
      <c r="AM14" s="9">
        <f t="shared" ref="AM14:AM77" si="7">IF(OR(ISNA(B14),B14=0),NA(),I14/$AJ$11)</f>
        <v>0</v>
      </c>
      <c r="AN14" s="9">
        <f t="shared" ref="AN14:AN77" si="8">IF(OR(ISNA(B14),B14=0),NA(),T14/$AJ$11)</f>
        <v>0</v>
      </c>
      <c r="AO14" s="9">
        <f t="shared" ref="AO14:AO77" si="9">+IF(OR(ISNA(B14),B14=0),NA(),AH14/$AJ$11)</f>
        <v>0</v>
      </c>
      <c r="AP14" s="1">
        <v>0</v>
      </c>
      <c r="AQ14" s="1">
        <v>0</v>
      </c>
      <c r="AR14" s="1"/>
      <c r="AS14" s="1">
        <v>0</v>
      </c>
      <c r="AT14" s="1">
        <v>0</v>
      </c>
      <c r="AU14" s="1">
        <f t="shared" ref="AU14:AU77" si="10">IF(C14="",NA(),V14+W14+X14)</f>
        <v>1</v>
      </c>
      <c r="AV14" s="9">
        <f t="shared" ref="AV14:AV77" si="11">IF(OR(ISNA(B14),B14=0),NA(),AU14/$AJ$11)</f>
        <v>2.0000000000000002E-5</v>
      </c>
      <c r="AW14" s="9">
        <f t="shared" ref="AW14:AW77" si="12">IF(OR(ISNA(B14),B14=0),NA(),V14/$AJ$11)</f>
        <v>2.0000000000000002E-5</v>
      </c>
      <c r="AX14" s="9">
        <f t="shared" ref="AX14:AX77" si="13">IF(OR(ISNA(B14),B14=0),NA(),W14/$AJ$11)</f>
        <v>0</v>
      </c>
      <c r="AY14" s="9">
        <f t="shared" ref="AY14:AY77" si="14">IF(OR(ISNA(B14),B14=0),NA(),X14/$AJ$11)</f>
        <v>0</v>
      </c>
      <c r="AZ14" s="9">
        <f t="shared" ref="AZ14:AZ77" si="15">IF(OR(ISNA(B14),B14=0),NA(),AT14/$AJ$11)</f>
        <v>0</v>
      </c>
      <c r="BA14" s="9">
        <f>+AJ14*$BA$12</f>
        <v>1.0600000000000002E-4</v>
      </c>
      <c r="BJ14" s="7">
        <f>+BX14</f>
        <v>12</v>
      </c>
      <c r="BK14" s="7">
        <v>1</v>
      </c>
      <c r="BL14" s="1">
        <f t="shared" ref="BL14:BL77" si="16">IF(OR(BJ14&lt;$BY$12,BJ14&gt;$CA$12),0,$BY$14*AU14)</f>
        <v>79.653142965517063</v>
      </c>
      <c r="BM14" s="48">
        <f>+EvolOf!M3</f>
        <v>2</v>
      </c>
      <c r="BN14" s="1">
        <f t="shared" ref="BN14:BN77" si="17">IF(OR(BJ14&lt;$BY$12,BJ14&gt;$CA$12),0,IF(BJ14&gt;$CA$12,0,VLOOKUP(BJ14,$BK$14:$BM$87,3)))</f>
        <v>148</v>
      </c>
      <c r="BO14" s="1">
        <f>+BL14-BN14</f>
        <v>-68.346857034482937</v>
      </c>
      <c r="BP14" s="28">
        <f>IF(BN14=0,0,BL14/BN14-1)</f>
        <v>-0.4618030880708307</v>
      </c>
      <c r="BQ14" s="1">
        <f t="shared" ref="BQ14:BQ77" si="18">+BO14*BO14</f>
        <v>4671.2928664920501</v>
      </c>
      <c r="BR14" s="1" cm="1">
        <f t="array" ref="BR14">IF(BK14&lt;=$BX$14,0,INDEX($AU$14:$AU$300,BK14-$BX$14+1))*$BY$14</f>
        <v>0</v>
      </c>
      <c r="BS14" s="1">
        <f t="shared" ref="BS14:BS77" si="19">+$BY$14*V14</f>
        <v>79.653142965517063</v>
      </c>
      <c r="BT14" s="1">
        <f>$BY$14*(W14+X14)</f>
        <v>0</v>
      </c>
      <c r="BU14" s="1">
        <f>IF(BS14=0,0,BR14-BT14)</f>
        <v>0</v>
      </c>
      <c r="BV14" s="1">
        <f t="shared" ref="BV14:BW45" si="20">+$BY$14*W14</f>
        <v>0</v>
      </c>
      <c r="BW14" s="1">
        <f t="shared" si="20"/>
        <v>0</v>
      </c>
      <c r="BX14" s="43">
        <v>12</v>
      </c>
      <c r="BY14" s="56">
        <v>79.653142965517063</v>
      </c>
      <c r="BZ14" s="1">
        <f>SUM(BQ14:BQ103)</f>
        <v>8135467.874135172</v>
      </c>
      <c r="CA14" s="7">
        <f>COUNTIF(BQ14:BQ103,"&gt;0")</f>
        <v>23</v>
      </c>
      <c r="CB14" s="1">
        <f>+BZ14/CA14</f>
        <v>353715.99452761619</v>
      </c>
      <c r="CC14" s="47">
        <f>MAX(BU14:BU100)</f>
        <v>463660.94520227477</v>
      </c>
      <c r="CD14" s="47">
        <f>INDEX(BR14:BR100,MATCH(CC14,BU14:BU100,0),1)</f>
        <v>746349.94958689483</v>
      </c>
      <c r="CE14" s="38">
        <f>MATCH(CC14,BU14:BU103,0)-CA12</f>
        <v>28</v>
      </c>
      <c r="CF14" s="38">
        <f>MAX(BS14:BS103)</f>
        <v>697442.91980606737</v>
      </c>
      <c r="CG14" s="38">
        <f>INDEX(BR14:BR103,MATCH(CF14,BS14:BS103,0),1)</f>
        <v>558129.572759378</v>
      </c>
      <c r="CJ14" s="1"/>
      <c r="CK14" s="38"/>
      <c r="CL14" s="38"/>
      <c r="CP14" s="4">
        <f t="shared" ref="CP14:CP77" si="21">IF(X14=0,0,W14/X14)</f>
        <v>0</v>
      </c>
      <c r="CQ14" s="7" cm="1">
        <f t="array" ref="CQ14">IF(BK14&lt;=$CV$48,0,INDEX($B$14:$B$300,BK14-$CV$48+1))</f>
        <v>0</v>
      </c>
      <c r="CR14" s="1">
        <f t="shared" ref="CR14:CR77" si="22">+G14+I14</f>
        <v>0</v>
      </c>
      <c r="CS14" s="100">
        <f>IF(CQ14=0,0,CR14/CQ14)</f>
        <v>0</v>
      </c>
    </row>
    <row r="15" spans="1:97" x14ac:dyDescent="0.3">
      <c r="A15" s="1"/>
      <c r="B15" s="1">
        <f t="shared" si="0"/>
        <v>10</v>
      </c>
      <c r="C15" s="1">
        <v>2</v>
      </c>
      <c r="D15" s="1">
        <v>49990</v>
      </c>
      <c r="E15" s="1">
        <v>10</v>
      </c>
      <c r="F15" s="1">
        <v>0</v>
      </c>
      <c r="G15" s="1">
        <v>0</v>
      </c>
      <c r="H15" s="1">
        <v>0</v>
      </c>
      <c r="I15" s="1">
        <v>0</v>
      </c>
      <c r="J15" s="4">
        <v>53.61</v>
      </c>
      <c r="K15" s="4">
        <v>0</v>
      </c>
      <c r="L15" s="4">
        <v>0</v>
      </c>
      <c r="M15" s="6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1</v>
      </c>
      <c r="W15" s="1">
        <v>0</v>
      </c>
      <c r="X15" s="1">
        <v>0</v>
      </c>
      <c r="Y15" s="58">
        <v>0</v>
      </c>
      <c r="AA15" s="1">
        <f t="shared" si="1"/>
        <v>11</v>
      </c>
      <c r="AB15" s="1">
        <f t="shared" si="2"/>
        <v>0</v>
      </c>
      <c r="AC15" s="1">
        <f t="shared" si="3"/>
        <v>0</v>
      </c>
      <c r="AD15" s="1">
        <f t="shared" ref="AD15:AD78" si="23">IF($C15="","",E15-E14)</f>
        <v>0</v>
      </c>
      <c r="AE15" s="1">
        <f t="shared" ref="AE15:AG78" si="24">IF($C15="","",G15-G14)</f>
        <v>0</v>
      </c>
      <c r="AF15" s="1">
        <f t="shared" si="24"/>
        <v>0</v>
      </c>
      <c r="AG15" s="1">
        <f t="shared" si="24"/>
        <v>0</v>
      </c>
      <c r="AH15" s="1">
        <f>IF(OR($C15="",ISNA($C15)),NA(),AD15+AE15+AF15+AG15)</f>
        <v>0</v>
      </c>
      <c r="AI15" s="9">
        <f t="shared" ref="AI15:AI78" si="25">IF(OR(ISNA(AU15),AU15=0),NA(),I15/AU15)</f>
        <v>0</v>
      </c>
      <c r="AJ15" s="9">
        <f t="shared" si="4"/>
        <v>2.0000000000000001E-4</v>
      </c>
      <c r="AK15" s="9">
        <f t="shared" si="5"/>
        <v>2.0000000000000001E-4</v>
      </c>
      <c r="AL15" s="9">
        <f t="shared" si="6"/>
        <v>0</v>
      </c>
      <c r="AM15" s="9">
        <f t="shared" si="7"/>
        <v>0</v>
      </c>
      <c r="AN15" s="9">
        <f t="shared" si="8"/>
        <v>0</v>
      </c>
      <c r="AO15" s="9">
        <f t="shared" si="9"/>
        <v>0</v>
      </c>
      <c r="AP15" s="1">
        <f t="shared" ref="AP15:AQ78" si="26">IF($C15="","",V15-V14)</f>
        <v>0</v>
      </c>
      <c r="AQ15" s="1">
        <f t="shared" si="26"/>
        <v>0</v>
      </c>
      <c r="AR15" s="1"/>
      <c r="AS15" s="1">
        <f t="shared" ref="AS15:AS78" si="27">IF($C15="","",X15-X14)</f>
        <v>0</v>
      </c>
      <c r="AT15" s="1">
        <f>IF(OR($C15="",ISNA($C15)),NA(),AP15+AQ15+AR15+AS15)</f>
        <v>0</v>
      </c>
      <c r="AU15" s="1">
        <f t="shared" si="10"/>
        <v>1</v>
      </c>
      <c r="AV15" s="9">
        <f t="shared" si="11"/>
        <v>2.0000000000000002E-5</v>
      </c>
      <c r="AW15" s="9">
        <f t="shared" si="12"/>
        <v>2.0000000000000002E-5</v>
      </c>
      <c r="AX15" s="9">
        <f t="shared" si="13"/>
        <v>0</v>
      </c>
      <c r="AY15" s="9">
        <f t="shared" si="14"/>
        <v>0</v>
      </c>
      <c r="AZ15" s="9">
        <f t="shared" si="15"/>
        <v>0</v>
      </c>
      <c r="BA15" s="9">
        <f t="shared" ref="BA15:BA78" si="28">+AJ15*$BA$12</f>
        <v>1.0600000000000002E-4</v>
      </c>
      <c r="BJ15" s="7">
        <f>+BJ14+1</f>
        <v>13</v>
      </c>
      <c r="BK15" s="7">
        <f>+BK14+1</f>
        <v>2</v>
      </c>
      <c r="BL15" s="1">
        <f t="shared" si="16"/>
        <v>79.653142965517063</v>
      </c>
      <c r="BM15" s="48">
        <f>+EvolOf!M4</f>
        <v>2</v>
      </c>
      <c r="BN15" s="1">
        <f t="shared" si="17"/>
        <v>194</v>
      </c>
      <c r="BO15" s="1">
        <f t="shared" ref="BO15:BO78" si="29">+BL15-BN15</f>
        <v>-114.34685703448294</v>
      </c>
      <c r="BP15" s="28">
        <f t="shared" ref="BP15:BP78" si="30">IF(BN15=0,0,BL15/BN15-1)</f>
        <v>-0.58941678883754089</v>
      </c>
      <c r="BQ15" s="1">
        <f t="shared" si="18"/>
        <v>13075.203713664479</v>
      </c>
      <c r="BR15" s="1" cm="1">
        <f t="array" ref="BR15">IF(BK15&lt;=$BX$14,0,INDEX($AU$14:$AU$300,BK15-$BX$14+1))*$BY$14</f>
        <v>0</v>
      </c>
      <c r="BS15" s="1">
        <f t="shared" si="19"/>
        <v>79.653142965517063</v>
      </c>
      <c r="BT15" s="1">
        <f>$BY$14*(W15+X15)</f>
        <v>0</v>
      </c>
      <c r="BU15" s="1">
        <f t="shared" ref="BU15:BU78" si="31">IF(BS15=0,0,BR15-BT15)</f>
        <v>0</v>
      </c>
      <c r="BV15" s="1">
        <f t="shared" si="20"/>
        <v>0</v>
      </c>
      <c r="BW15" s="1">
        <f t="shared" si="20"/>
        <v>0</v>
      </c>
      <c r="CF15" s="43"/>
      <c r="CG15" s="43"/>
      <c r="CH15" s="51"/>
      <c r="CI15" s="1"/>
      <c r="CK15" s="1"/>
      <c r="CL15" s="38"/>
      <c r="CM15" s="38"/>
      <c r="CP15" s="4">
        <f t="shared" si="21"/>
        <v>0</v>
      </c>
      <c r="CQ15" s="7" cm="1">
        <f t="array" ref="CQ15">IF(BK15&lt;=$CV$48,0,INDEX($B$14:$B$300,BK15-$CV$48+1))</f>
        <v>0</v>
      </c>
      <c r="CR15" s="1">
        <f t="shared" si="22"/>
        <v>0</v>
      </c>
      <c r="CS15" s="100">
        <f t="shared" ref="CS15:CS78" si="32">IF(CQ15=0,0,CR15/CQ15)</f>
        <v>0</v>
      </c>
    </row>
    <row r="16" spans="1:97" x14ac:dyDescent="0.3">
      <c r="A16" s="1"/>
      <c r="B16" s="1">
        <f t="shared" si="0"/>
        <v>10</v>
      </c>
      <c r="C16" s="1">
        <v>3</v>
      </c>
      <c r="D16" s="1">
        <v>49990</v>
      </c>
      <c r="E16" s="1">
        <v>10</v>
      </c>
      <c r="F16" s="1">
        <v>0</v>
      </c>
      <c r="G16" s="1">
        <v>0</v>
      </c>
      <c r="H16" s="1">
        <v>0</v>
      </c>
      <c r="I16" s="1">
        <v>0</v>
      </c>
      <c r="J16" s="4">
        <v>53.61</v>
      </c>
      <c r="K16" s="4">
        <v>0</v>
      </c>
      <c r="L16" s="4">
        <v>0</v>
      </c>
      <c r="M16" s="6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1</v>
      </c>
      <c r="W16" s="1">
        <v>0</v>
      </c>
      <c r="X16" s="1">
        <v>0</v>
      </c>
      <c r="Y16" s="58">
        <v>0</v>
      </c>
      <c r="AA16" s="1">
        <f t="shared" si="1"/>
        <v>11</v>
      </c>
      <c r="AB16" s="1">
        <f t="shared" si="2"/>
        <v>0</v>
      </c>
      <c r="AC16" s="1">
        <f t="shared" si="3"/>
        <v>0</v>
      </c>
      <c r="AD16" s="1">
        <f t="shared" si="23"/>
        <v>0</v>
      </c>
      <c r="AE16" s="1">
        <f t="shared" si="24"/>
        <v>0</v>
      </c>
      <c r="AF16" s="1">
        <f t="shared" si="24"/>
        <v>0</v>
      </c>
      <c r="AG16" s="1">
        <f t="shared" si="24"/>
        <v>0</v>
      </c>
      <c r="AH16" s="1">
        <f t="shared" ref="AH16:AH79" si="33">IF(OR($C16="",ISNA($C16)),NA(),AD16+AE16+AF16+AG16)</f>
        <v>0</v>
      </c>
      <c r="AI16" s="9">
        <f t="shared" si="25"/>
        <v>0</v>
      </c>
      <c r="AJ16" s="9">
        <f t="shared" si="4"/>
        <v>2.0000000000000001E-4</v>
      </c>
      <c r="AK16" s="9">
        <f t="shared" si="5"/>
        <v>2.0000000000000001E-4</v>
      </c>
      <c r="AL16" s="9">
        <f t="shared" si="6"/>
        <v>0</v>
      </c>
      <c r="AM16" s="9">
        <f t="shared" si="7"/>
        <v>0</v>
      </c>
      <c r="AN16" s="9">
        <f t="shared" si="8"/>
        <v>0</v>
      </c>
      <c r="AO16" s="9">
        <f t="shared" si="9"/>
        <v>0</v>
      </c>
      <c r="AP16" s="1">
        <f t="shared" si="26"/>
        <v>0</v>
      </c>
      <c r="AQ16" s="1">
        <f t="shared" si="26"/>
        <v>0</v>
      </c>
      <c r="AR16" s="1"/>
      <c r="AS16" s="1">
        <f t="shared" si="27"/>
        <v>0</v>
      </c>
      <c r="AT16" s="1">
        <f t="shared" ref="AT16:AT79" si="34">IF(OR($C16="",ISNA($C16)),NA(),AP16+AQ16+AR16+AS16)</f>
        <v>0</v>
      </c>
      <c r="AU16" s="1">
        <f t="shared" si="10"/>
        <v>1</v>
      </c>
      <c r="AV16" s="9">
        <f t="shared" si="11"/>
        <v>2.0000000000000002E-5</v>
      </c>
      <c r="AW16" s="9">
        <f t="shared" si="12"/>
        <v>2.0000000000000002E-5</v>
      </c>
      <c r="AX16" s="9">
        <f t="shared" si="13"/>
        <v>0</v>
      </c>
      <c r="AY16" s="9">
        <f t="shared" si="14"/>
        <v>0</v>
      </c>
      <c r="AZ16" s="9">
        <f t="shared" si="15"/>
        <v>0</v>
      </c>
      <c r="BA16" s="9">
        <f t="shared" si="28"/>
        <v>1.0600000000000002E-4</v>
      </c>
      <c r="BJ16" s="7">
        <f t="shared" ref="BJ16:BK31" si="35">+BJ15+1</f>
        <v>14</v>
      </c>
      <c r="BK16" s="7">
        <f t="shared" si="35"/>
        <v>3</v>
      </c>
      <c r="BL16" s="1">
        <f t="shared" si="16"/>
        <v>79.653142965517063</v>
      </c>
      <c r="BM16" s="48">
        <f>+EvolOf!M5</f>
        <v>2</v>
      </c>
      <c r="BN16" s="1">
        <f t="shared" si="17"/>
        <v>238</v>
      </c>
      <c r="BO16" s="1">
        <f t="shared" si="29"/>
        <v>-158.34685703448292</v>
      </c>
      <c r="BP16" s="28">
        <f t="shared" si="30"/>
        <v>-0.66532292871631493</v>
      </c>
      <c r="BQ16" s="1">
        <f t="shared" si="18"/>
        <v>25073.727132698976</v>
      </c>
      <c r="BR16" s="1" cm="1">
        <f t="array" ref="BR16">IF(BK16&lt;=$BX$14,0,INDEX($AU$14:$AU$300,BK16-$BX$14+1))*$BY$14</f>
        <v>0</v>
      </c>
      <c r="BS16" s="1">
        <f t="shared" si="19"/>
        <v>79.653142965517063</v>
      </c>
      <c r="BT16" s="1">
        <f t="shared" ref="BT16:BT79" si="36">$BY$14*(W16+X16)</f>
        <v>0</v>
      </c>
      <c r="BU16" s="1">
        <f t="shared" si="31"/>
        <v>0</v>
      </c>
      <c r="BV16" s="1">
        <f t="shared" si="20"/>
        <v>0</v>
      </c>
      <c r="BW16" s="1">
        <f t="shared" si="20"/>
        <v>0</v>
      </c>
      <c r="CF16" s="43"/>
      <c r="CG16" s="43"/>
      <c r="CH16" s="51"/>
      <c r="CI16" s="1"/>
      <c r="CK16" s="1"/>
      <c r="CL16" s="38"/>
      <c r="CM16" s="38"/>
      <c r="CP16" s="4">
        <f t="shared" si="21"/>
        <v>0</v>
      </c>
      <c r="CQ16" s="7" cm="1">
        <f t="array" ref="CQ16">IF(BK16&lt;=$CV$48,0,INDEX($B$14:$B$300,BK16-$CV$48+1))</f>
        <v>0</v>
      </c>
      <c r="CR16" s="1">
        <f t="shared" si="22"/>
        <v>0</v>
      </c>
      <c r="CS16" s="100">
        <f t="shared" si="32"/>
        <v>0</v>
      </c>
    </row>
    <row r="17" spans="1:100" x14ac:dyDescent="0.3">
      <c r="A17" s="1"/>
      <c r="B17" s="1">
        <f t="shared" si="0"/>
        <v>14</v>
      </c>
      <c r="C17" s="1">
        <v>4</v>
      </c>
      <c r="D17" s="1">
        <v>49985</v>
      </c>
      <c r="E17" s="1">
        <v>14</v>
      </c>
      <c r="F17" s="1">
        <v>0</v>
      </c>
      <c r="G17" s="1">
        <v>0</v>
      </c>
      <c r="H17" s="1">
        <v>0</v>
      </c>
      <c r="I17" s="1">
        <v>0</v>
      </c>
      <c r="J17" s="4">
        <v>53.62</v>
      </c>
      <c r="K17" s="4">
        <v>0.28000000000000003</v>
      </c>
      <c r="L17" s="4">
        <v>0</v>
      </c>
      <c r="M17" s="61">
        <v>0</v>
      </c>
      <c r="N17" s="1">
        <v>0</v>
      </c>
      <c r="O17" s="1">
        <v>4</v>
      </c>
      <c r="P17" s="1">
        <v>4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4</v>
      </c>
      <c r="W17" s="1">
        <v>0</v>
      </c>
      <c r="X17" s="1">
        <v>0</v>
      </c>
      <c r="Y17" s="58">
        <v>0</v>
      </c>
      <c r="AA17" s="1">
        <f t="shared" si="1"/>
        <v>18</v>
      </c>
      <c r="AB17" s="1">
        <f t="shared" si="2"/>
        <v>0</v>
      </c>
      <c r="AC17" s="1">
        <f t="shared" si="3"/>
        <v>0</v>
      </c>
      <c r="AD17" s="1">
        <f t="shared" si="23"/>
        <v>4</v>
      </c>
      <c r="AE17" s="1">
        <f t="shared" si="24"/>
        <v>0</v>
      </c>
      <c r="AF17" s="1">
        <f t="shared" si="24"/>
        <v>0</v>
      </c>
      <c r="AG17" s="1">
        <f t="shared" si="24"/>
        <v>0</v>
      </c>
      <c r="AH17" s="1">
        <f t="shared" si="33"/>
        <v>4</v>
      </c>
      <c r="AI17" s="9">
        <f t="shared" si="25"/>
        <v>0</v>
      </c>
      <c r="AJ17" s="9">
        <f t="shared" si="4"/>
        <v>2.7999999999999998E-4</v>
      </c>
      <c r="AK17" s="9">
        <f t="shared" si="5"/>
        <v>2.7999999999999998E-4</v>
      </c>
      <c r="AL17" s="9">
        <f t="shared" si="6"/>
        <v>0</v>
      </c>
      <c r="AM17" s="9">
        <f t="shared" si="7"/>
        <v>0</v>
      </c>
      <c r="AN17" s="9">
        <f t="shared" si="8"/>
        <v>0</v>
      </c>
      <c r="AO17" s="9">
        <f t="shared" si="9"/>
        <v>8.0000000000000007E-5</v>
      </c>
      <c r="AP17" s="1">
        <f t="shared" si="26"/>
        <v>3</v>
      </c>
      <c r="AQ17" s="1">
        <f t="shared" si="26"/>
        <v>0</v>
      </c>
      <c r="AR17" s="1"/>
      <c r="AS17" s="1">
        <f t="shared" si="27"/>
        <v>0</v>
      </c>
      <c r="AT17" s="1">
        <f t="shared" si="34"/>
        <v>3</v>
      </c>
      <c r="AU17" s="1">
        <f t="shared" si="10"/>
        <v>4</v>
      </c>
      <c r="AV17" s="9">
        <f t="shared" si="11"/>
        <v>8.0000000000000007E-5</v>
      </c>
      <c r="AW17" s="9">
        <f t="shared" si="12"/>
        <v>8.0000000000000007E-5</v>
      </c>
      <c r="AX17" s="9">
        <f t="shared" si="13"/>
        <v>0</v>
      </c>
      <c r="AY17" s="9">
        <f t="shared" si="14"/>
        <v>0</v>
      </c>
      <c r="AZ17" s="9">
        <f t="shared" si="15"/>
        <v>6.0000000000000002E-5</v>
      </c>
      <c r="BA17" s="9">
        <f t="shared" si="28"/>
        <v>1.484E-4</v>
      </c>
      <c r="BJ17" s="7">
        <f t="shared" si="35"/>
        <v>15</v>
      </c>
      <c r="BK17" s="7">
        <f t="shared" si="35"/>
        <v>4</v>
      </c>
      <c r="BL17" s="1">
        <f t="shared" si="16"/>
        <v>318.61257186206825</v>
      </c>
      <c r="BM17" s="48">
        <f>+EvolOf!M6</f>
        <v>2</v>
      </c>
      <c r="BN17" s="1">
        <f t="shared" si="17"/>
        <v>364</v>
      </c>
      <c r="BO17" s="1">
        <f t="shared" si="29"/>
        <v>-45.387428137931749</v>
      </c>
      <c r="BP17" s="28">
        <f t="shared" si="30"/>
        <v>-0.12469073664266961</v>
      </c>
      <c r="BQ17" s="1">
        <f t="shared" si="18"/>
        <v>2060.0186329759185</v>
      </c>
      <c r="BR17" s="1" cm="1">
        <f t="array" ref="BR17">IF(BK17&lt;=$BX$14,0,INDEX($AU$14:$AU$300,BK17-$BX$14+1))*$BY$14</f>
        <v>0</v>
      </c>
      <c r="BS17" s="1">
        <f t="shared" si="19"/>
        <v>318.61257186206825</v>
      </c>
      <c r="BT17" s="1">
        <f t="shared" si="36"/>
        <v>0</v>
      </c>
      <c r="BU17" s="1">
        <f t="shared" si="31"/>
        <v>0</v>
      </c>
      <c r="BV17" s="1">
        <f t="shared" si="20"/>
        <v>0</v>
      </c>
      <c r="BW17" s="1">
        <f t="shared" si="20"/>
        <v>0</v>
      </c>
      <c r="CH17" s="1"/>
      <c r="CI17" s="1"/>
      <c r="CJ17" s="1"/>
      <c r="CK17" s="1"/>
      <c r="CP17" s="4">
        <f t="shared" si="21"/>
        <v>0</v>
      </c>
      <c r="CQ17" s="7" cm="1">
        <f t="array" ref="CQ17">IF(BK17&lt;=$CV$48,0,INDEX($B$14:$B$300,BK17-$CV$48+1))</f>
        <v>0</v>
      </c>
      <c r="CR17" s="1">
        <f t="shared" si="22"/>
        <v>0</v>
      </c>
      <c r="CS17" s="100">
        <f t="shared" si="32"/>
        <v>0</v>
      </c>
    </row>
    <row r="18" spans="1:100" x14ac:dyDescent="0.3">
      <c r="A18" s="1"/>
      <c r="B18" s="1">
        <f t="shared" si="0"/>
        <v>20</v>
      </c>
      <c r="C18" s="1">
        <v>5</v>
      </c>
      <c r="D18" s="1">
        <v>49979</v>
      </c>
      <c r="E18" s="1">
        <v>20</v>
      </c>
      <c r="F18" s="1">
        <v>0</v>
      </c>
      <c r="G18" s="1">
        <v>0</v>
      </c>
      <c r="H18" s="1">
        <v>0</v>
      </c>
      <c r="I18" s="1">
        <v>0</v>
      </c>
      <c r="J18" s="4">
        <v>53.63</v>
      </c>
      <c r="K18" s="4">
        <v>0.36</v>
      </c>
      <c r="L18" s="4">
        <v>0</v>
      </c>
      <c r="M18" s="61">
        <v>0</v>
      </c>
      <c r="N18" s="1">
        <v>1</v>
      </c>
      <c r="O18" s="1">
        <v>9</v>
      </c>
      <c r="P18" s="1">
        <v>9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7</v>
      </c>
      <c r="W18" s="1">
        <v>0</v>
      </c>
      <c r="X18" s="1">
        <v>0</v>
      </c>
      <c r="Y18" s="58">
        <v>0</v>
      </c>
      <c r="AA18" s="1">
        <f t="shared" si="1"/>
        <v>27</v>
      </c>
      <c r="AB18" s="1">
        <f t="shared" si="2"/>
        <v>0</v>
      </c>
      <c r="AC18" s="1">
        <f t="shared" si="3"/>
        <v>0</v>
      </c>
      <c r="AD18" s="1">
        <f t="shared" si="23"/>
        <v>6</v>
      </c>
      <c r="AE18" s="1">
        <f t="shared" si="24"/>
        <v>0</v>
      </c>
      <c r="AF18" s="1">
        <f t="shared" si="24"/>
        <v>0</v>
      </c>
      <c r="AG18" s="1">
        <f t="shared" si="24"/>
        <v>0</v>
      </c>
      <c r="AH18" s="1">
        <f t="shared" si="33"/>
        <v>6</v>
      </c>
      <c r="AI18" s="9">
        <f t="shared" si="25"/>
        <v>0</v>
      </c>
      <c r="AJ18" s="9">
        <f t="shared" si="4"/>
        <v>4.0000000000000002E-4</v>
      </c>
      <c r="AK18" s="9">
        <f t="shared" si="5"/>
        <v>4.0000000000000002E-4</v>
      </c>
      <c r="AL18" s="9">
        <f t="shared" si="6"/>
        <v>0</v>
      </c>
      <c r="AM18" s="9">
        <f t="shared" si="7"/>
        <v>0</v>
      </c>
      <c r="AN18" s="9">
        <f t="shared" si="8"/>
        <v>0</v>
      </c>
      <c r="AO18" s="9">
        <f t="shared" si="9"/>
        <v>1.2E-4</v>
      </c>
      <c r="AP18" s="1">
        <f t="shared" si="26"/>
        <v>3</v>
      </c>
      <c r="AQ18" s="1">
        <f t="shared" si="26"/>
        <v>0</v>
      </c>
      <c r="AR18" s="1"/>
      <c r="AS18" s="1">
        <f t="shared" si="27"/>
        <v>0</v>
      </c>
      <c r="AT18" s="1">
        <f t="shared" si="34"/>
        <v>3</v>
      </c>
      <c r="AU18" s="1">
        <f t="shared" si="10"/>
        <v>7</v>
      </c>
      <c r="AV18" s="9">
        <f t="shared" si="11"/>
        <v>1.3999999999999999E-4</v>
      </c>
      <c r="AW18" s="9">
        <f t="shared" si="12"/>
        <v>1.3999999999999999E-4</v>
      </c>
      <c r="AX18" s="9">
        <f t="shared" si="13"/>
        <v>0</v>
      </c>
      <c r="AY18" s="9">
        <f t="shared" si="14"/>
        <v>0</v>
      </c>
      <c r="AZ18" s="9">
        <f t="shared" si="15"/>
        <v>6.0000000000000002E-5</v>
      </c>
      <c r="BA18" s="9">
        <f t="shared" si="28"/>
        <v>2.1200000000000003E-4</v>
      </c>
      <c r="BJ18" s="7">
        <f t="shared" si="35"/>
        <v>16</v>
      </c>
      <c r="BK18" s="7">
        <f t="shared" si="35"/>
        <v>5</v>
      </c>
      <c r="BL18" s="1">
        <f t="shared" si="16"/>
        <v>557.57200075861942</v>
      </c>
      <c r="BM18" s="48">
        <f>+EvolOf!M7</f>
        <v>3</v>
      </c>
      <c r="BN18" s="1">
        <f t="shared" si="17"/>
        <v>386</v>
      </c>
      <c r="BO18" s="1">
        <f t="shared" si="29"/>
        <v>171.57200075861942</v>
      </c>
      <c r="BP18" s="28">
        <f t="shared" si="30"/>
        <v>0.44448704859745969</v>
      </c>
      <c r="BQ18" s="1">
        <f t="shared" si="18"/>
        <v>29436.951444315706</v>
      </c>
      <c r="BR18" s="1" cm="1">
        <f t="array" ref="BR18">IF(BK18&lt;=$BX$14,0,INDEX($AU$14:$AU$300,BK18-$BX$14+1))*$BY$14</f>
        <v>0</v>
      </c>
      <c r="BS18" s="1">
        <f t="shared" si="19"/>
        <v>557.57200075861942</v>
      </c>
      <c r="BT18" s="1">
        <f t="shared" si="36"/>
        <v>0</v>
      </c>
      <c r="BU18" s="1">
        <f t="shared" si="31"/>
        <v>0</v>
      </c>
      <c r="BV18" s="1">
        <f t="shared" si="20"/>
        <v>0</v>
      </c>
      <c r="BW18" s="1">
        <f t="shared" si="20"/>
        <v>0</v>
      </c>
      <c r="CP18" s="4">
        <f t="shared" si="21"/>
        <v>0</v>
      </c>
      <c r="CQ18" s="7" cm="1">
        <f t="array" ref="CQ18">IF(BK18&lt;=$CV$48,0,INDEX($B$14:$B$300,BK18-$CV$48+1))</f>
        <v>0</v>
      </c>
      <c r="CR18" s="1">
        <f t="shared" si="22"/>
        <v>0</v>
      </c>
      <c r="CS18" s="100">
        <f t="shared" si="32"/>
        <v>0</v>
      </c>
    </row>
    <row r="19" spans="1:100" x14ac:dyDescent="0.3">
      <c r="A19" s="1"/>
      <c r="B19" s="1">
        <f t="shared" si="0"/>
        <v>25</v>
      </c>
      <c r="C19" s="1">
        <v>6</v>
      </c>
      <c r="D19" s="1">
        <v>49974</v>
      </c>
      <c r="E19" s="1">
        <v>25</v>
      </c>
      <c r="F19" s="1">
        <v>0</v>
      </c>
      <c r="G19" s="1">
        <v>0</v>
      </c>
      <c r="H19" s="1">
        <v>0</v>
      </c>
      <c r="I19" s="1">
        <v>0</v>
      </c>
      <c r="J19" s="4">
        <v>53.63</v>
      </c>
      <c r="K19" s="4">
        <v>0.43</v>
      </c>
      <c r="L19" s="4">
        <v>0</v>
      </c>
      <c r="M19" s="61">
        <v>0</v>
      </c>
      <c r="N19" s="1">
        <v>1</v>
      </c>
      <c r="O19" s="1">
        <v>13</v>
      </c>
      <c r="P19" s="1">
        <v>13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10</v>
      </c>
      <c r="W19" s="1">
        <v>0</v>
      </c>
      <c r="X19" s="1">
        <v>0</v>
      </c>
      <c r="Y19" s="58">
        <v>0</v>
      </c>
      <c r="AA19" s="1">
        <f t="shared" si="1"/>
        <v>35</v>
      </c>
      <c r="AB19" s="1">
        <f t="shared" si="2"/>
        <v>0</v>
      </c>
      <c r="AC19" s="1">
        <f t="shared" si="3"/>
        <v>0</v>
      </c>
      <c r="AD19" s="1">
        <f t="shared" si="23"/>
        <v>5</v>
      </c>
      <c r="AE19" s="1">
        <f t="shared" si="24"/>
        <v>0</v>
      </c>
      <c r="AF19" s="1">
        <f t="shared" si="24"/>
        <v>0</v>
      </c>
      <c r="AG19" s="1">
        <f t="shared" si="24"/>
        <v>0</v>
      </c>
      <c r="AH19" s="1">
        <f t="shared" si="33"/>
        <v>5</v>
      </c>
      <c r="AI19" s="9">
        <f t="shared" si="25"/>
        <v>0</v>
      </c>
      <c r="AJ19" s="9">
        <f t="shared" si="4"/>
        <v>5.0000000000000001E-4</v>
      </c>
      <c r="AK19" s="9">
        <f t="shared" si="5"/>
        <v>5.0000000000000001E-4</v>
      </c>
      <c r="AL19" s="9">
        <f t="shared" si="6"/>
        <v>0</v>
      </c>
      <c r="AM19" s="9">
        <f t="shared" si="7"/>
        <v>0</v>
      </c>
      <c r="AN19" s="9">
        <f t="shared" si="8"/>
        <v>0</v>
      </c>
      <c r="AO19" s="9">
        <f t="shared" si="9"/>
        <v>1E-4</v>
      </c>
      <c r="AP19" s="1">
        <f t="shared" si="26"/>
        <v>3</v>
      </c>
      <c r="AQ19" s="1">
        <f t="shared" si="26"/>
        <v>0</v>
      </c>
      <c r="AR19" s="1"/>
      <c r="AS19" s="1">
        <f t="shared" si="27"/>
        <v>0</v>
      </c>
      <c r="AT19" s="1">
        <f t="shared" si="34"/>
        <v>3</v>
      </c>
      <c r="AU19" s="1">
        <f t="shared" si="10"/>
        <v>10</v>
      </c>
      <c r="AV19" s="9">
        <f t="shared" si="11"/>
        <v>2.0000000000000001E-4</v>
      </c>
      <c r="AW19" s="9">
        <f t="shared" si="12"/>
        <v>2.0000000000000001E-4</v>
      </c>
      <c r="AX19" s="9">
        <f t="shared" si="13"/>
        <v>0</v>
      </c>
      <c r="AY19" s="9">
        <f t="shared" si="14"/>
        <v>0</v>
      </c>
      <c r="AZ19" s="9">
        <f t="shared" si="15"/>
        <v>6.0000000000000002E-5</v>
      </c>
      <c r="BA19" s="9">
        <f t="shared" si="28"/>
        <v>2.6500000000000004E-4</v>
      </c>
      <c r="BJ19" s="7">
        <f t="shared" si="35"/>
        <v>17</v>
      </c>
      <c r="BK19" s="7">
        <f t="shared" si="35"/>
        <v>6</v>
      </c>
      <c r="BL19" s="1">
        <f t="shared" si="16"/>
        <v>796.53142965517065</v>
      </c>
      <c r="BM19" s="48">
        <f>+EvolOf!M8</f>
        <v>10</v>
      </c>
      <c r="BN19" s="1">
        <f t="shared" si="17"/>
        <v>526</v>
      </c>
      <c r="BO19" s="1">
        <f t="shared" si="29"/>
        <v>270.53142965517065</v>
      </c>
      <c r="BP19" s="28">
        <f t="shared" si="30"/>
        <v>0.51431830732922168</v>
      </c>
      <c r="BQ19" s="1">
        <f t="shared" si="18"/>
        <v>73187.254431270543</v>
      </c>
      <c r="BR19" s="1" cm="1">
        <f t="array" ref="BR19">IF(BK19&lt;=$BX$14,0,INDEX($AU$14:$AU$300,BK19-$BX$14+1))*$BY$14</f>
        <v>0</v>
      </c>
      <c r="BS19" s="1">
        <f t="shared" si="19"/>
        <v>796.53142965517065</v>
      </c>
      <c r="BT19" s="1">
        <f t="shared" si="36"/>
        <v>0</v>
      </c>
      <c r="BU19" s="1">
        <f t="shared" si="31"/>
        <v>0</v>
      </c>
      <c r="BV19" s="1">
        <f t="shared" si="20"/>
        <v>0</v>
      </c>
      <c r="BW19" s="1">
        <f t="shared" si="20"/>
        <v>0</v>
      </c>
      <c r="CP19" s="4">
        <f t="shared" si="21"/>
        <v>0</v>
      </c>
      <c r="CQ19" s="7" cm="1">
        <f t="array" ref="CQ19">IF(BK19&lt;=$CV$48,0,INDEX($B$14:$B$300,BK19-$CV$48+1))</f>
        <v>0</v>
      </c>
      <c r="CR19" s="1">
        <f t="shared" si="22"/>
        <v>0</v>
      </c>
      <c r="CS19" s="100">
        <f t="shared" si="32"/>
        <v>0</v>
      </c>
    </row>
    <row r="20" spans="1:100" x14ac:dyDescent="0.3">
      <c r="A20" s="1"/>
      <c r="B20" s="1">
        <f t="shared" si="0"/>
        <v>37</v>
      </c>
      <c r="C20" s="1">
        <v>7</v>
      </c>
      <c r="D20" s="1">
        <v>49962</v>
      </c>
      <c r="E20" s="1">
        <v>37</v>
      </c>
      <c r="F20" s="1">
        <v>0</v>
      </c>
      <c r="G20" s="1">
        <v>0</v>
      </c>
      <c r="H20" s="1">
        <v>0</v>
      </c>
      <c r="I20" s="1">
        <v>0</v>
      </c>
      <c r="J20" s="4">
        <v>53.63</v>
      </c>
      <c r="K20" s="4">
        <v>0.44</v>
      </c>
      <c r="L20" s="4">
        <v>0.2</v>
      </c>
      <c r="M20" s="61">
        <v>0.04</v>
      </c>
      <c r="N20" s="1">
        <v>2</v>
      </c>
      <c r="O20" s="1">
        <v>24</v>
      </c>
      <c r="P20" s="1">
        <v>24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19</v>
      </c>
      <c r="W20" s="1">
        <v>0</v>
      </c>
      <c r="X20" s="1">
        <v>0</v>
      </c>
      <c r="Y20" s="58">
        <v>0.04</v>
      </c>
      <c r="AA20" s="1">
        <f t="shared" si="1"/>
        <v>56</v>
      </c>
      <c r="AB20" s="1">
        <f t="shared" si="2"/>
        <v>0</v>
      </c>
      <c r="AC20" s="1">
        <f t="shared" si="3"/>
        <v>0</v>
      </c>
      <c r="AD20" s="1">
        <f t="shared" si="23"/>
        <v>12</v>
      </c>
      <c r="AE20" s="1">
        <f t="shared" si="24"/>
        <v>0</v>
      </c>
      <c r="AF20" s="1">
        <f t="shared" si="24"/>
        <v>0</v>
      </c>
      <c r="AG20" s="1">
        <f t="shared" si="24"/>
        <v>0</v>
      </c>
      <c r="AH20" s="1">
        <f t="shared" si="33"/>
        <v>12</v>
      </c>
      <c r="AI20" s="9">
        <f t="shared" si="25"/>
        <v>0</v>
      </c>
      <c r="AJ20" s="9">
        <f t="shared" si="4"/>
        <v>7.3999999999999999E-4</v>
      </c>
      <c r="AK20" s="9">
        <f t="shared" si="5"/>
        <v>7.3999999999999999E-4</v>
      </c>
      <c r="AL20" s="9">
        <f t="shared" si="6"/>
        <v>0</v>
      </c>
      <c r="AM20" s="9">
        <f t="shared" si="7"/>
        <v>0</v>
      </c>
      <c r="AN20" s="9">
        <f t="shared" si="8"/>
        <v>0</v>
      </c>
      <c r="AO20" s="9">
        <f t="shared" si="9"/>
        <v>2.4000000000000001E-4</v>
      </c>
      <c r="AP20" s="1">
        <f t="shared" si="26"/>
        <v>9</v>
      </c>
      <c r="AQ20" s="1">
        <f t="shared" si="26"/>
        <v>0</v>
      </c>
      <c r="AR20" s="1"/>
      <c r="AS20" s="1">
        <f t="shared" si="27"/>
        <v>0</v>
      </c>
      <c r="AT20" s="1">
        <f t="shared" si="34"/>
        <v>9</v>
      </c>
      <c r="AU20" s="1">
        <f t="shared" si="10"/>
        <v>19</v>
      </c>
      <c r="AV20" s="9">
        <f t="shared" si="11"/>
        <v>3.8000000000000002E-4</v>
      </c>
      <c r="AW20" s="9">
        <f t="shared" si="12"/>
        <v>3.8000000000000002E-4</v>
      </c>
      <c r="AX20" s="9">
        <f t="shared" si="13"/>
        <v>0</v>
      </c>
      <c r="AY20" s="9">
        <f t="shared" si="14"/>
        <v>0</v>
      </c>
      <c r="AZ20" s="9">
        <f t="shared" si="15"/>
        <v>1.8000000000000001E-4</v>
      </c>
      <c r="BA20" s="9">
        <f t="shared" si="28"/>
        <v>3.9219999999999999E-4</v>
      </c>
      <c r="BJ20" s="7">
        <f t="shared" si="35"/>
        <v>18</v>
      </c>
      <c r="BK20" s="7">
        <f t="shared" si="35"/>
        <v>7</v>
      </c>
      <c r="BL20" s="1">
        <f t="shared" si="16"/>
        <v>1513.4097163448241</v>
      </c>
      <c r="BM20" s="48">
        <f>+EvolOf!M9</f>
        <v>16</v>
      </c>
      <c r="BN20" s="1">
        <f t="shared" si="17"/>
        <v>990</v>
      </c>
      <c r="BO20" s="1">
        <f t="shared" si="29"/>
        <v>523.40971634482412</v>
      </c>
      <c r="BP20" s="28">
        <f t="shared" si="30"/>
        <v>0.52869668317659002</v>
      </c>
      <c r="BQ20" s="1">
        <f t="shared" si="18"/>
        <v>273957.73116416926</v>
      </c>
      <c r="BR20" s="1" cm="1">
        <f t="array" ref="BR20">IF(BK20&lt;=$BX$14,0,INDEX($AU$14:$AU$300,BK20-$BX$14+1))*$BY$14</f>
        <v>0</v>
      </c>
      <c r="BS20" s="1">
        <f t="shared" si="19"/>
        <v>1513.4097163448241</v>
      </c>
      <c r="BT20" s="1">
        <f t="shared" si="36"/>
        <v>0</v>
      </c>
      <c r="BU20" s="1">
        <f t="shared" si="31"/>
        <v>0</v>
      </c>
      <c r="BV20" s="1">
        <f t="shared" si="20"/>
        <v>0</v>
      </c>
      <c r="BW20" s="1">
        <f t="shared" si="20"/>
        <v>0</v>
      </c>
      <c r="CP20" s="4">
        <f t="shared" si="21"/>
        <v>0</v>
      </c>
      <c r="CQ20" s="7" cm="1">
        <f t="array" ref="CQ20">IF(BK20&lt;=$CV$48,0,INDEX($B$14:$B$300,BK20-$CV$48+1))</f>
        <v>0</v>
      </c>
      <c r="CR20" s="1">
        <f t="shared" si="22"/>
        <v>0</v>
      </c>
      <c r="CS20" s="100">
        <f t="shared" si="32"/>
        <v>0</v>
      </c>
    </row>
    <row r="21" spans="1:100" x14ac:dyDescent="0.3">
      <c r="A21" s="1"/>
      <c r="B21" s="1">
        <f t="shared" si="0"/>
        <v>53</v>
      </c>
      <c r="C21" s="1">
        <v>8</v>
      </c>
      <c r="D21" s="1">
        <v>49946</v>
      </c>
      <c r="E21" s="1">
        <v>53</v>
      </c>
      <c r="F21" s="1">
        <v>0</v>
      </c>
      <c r="G21" s="1">
        <v>0</v>
      </c>
      <c r="H21" s="1">
        <v>0</v>
      </c>
      <c r="I21" s="1">
        <v>0</v>
      </c>
      <c r="J21" s="4">
        <v>53.63</v>
      </c>
      <c r="K21" s="4">
        <v>0.45</v>
      </c>
      <c r="L21" s="4">
        <v>0.2</v>
      </c>
      <c r="M21" s="61">
        <v>0.04</v>
      </c>
      <c r="N21" s="1">
        <v>4</v>
      </c>
      <c r="O21" s="1">
        <v>38</v>
      </c>
      <c r="P21" s="1">
        <v>38</v>
      </c>
      <c r="Q21" s="1">
        <v>0</v>
      </c>
      <c r="R21" s="1">
        <v>0</v>
      </c>
      <c r="S21" s="1">
        <v>0</v>
      </c>
      <c r="T21" s="1">
        <v>1</v>
      </c>
      <c r="U21" s="1">
        <v>0</v>
      </c>
      <c r="V21" s="1">
        <v>29</v>
      </c>
      <c r="W21" s="1">
        <v>0</v>
      </c>
      <c r="X21" s="1">
        <v>0</v>
      </c>
      <c r="Y21" s="58">
        <v>0.04</v>
      </c>
      <c r="AA21" s="1">
        <f t="shared" si="1"/>
        <v>82</v>
      </c>
      <c r="AB21" s="1">
        <f t="shared" si="2"/>
        <v>0</v>
      </c>
      <c r="AC21" s="1">
        <f t="shared" si="3"/>
        <v>0</v>
      </c>
      <c r="AD21" s="1">
        <f t="shared" si="23"/>
        <v>16</v>
      </c>
      <c r="AE21" s="1">
        <f t="shared" si="24"/>
        <v>0</v>
      </c>
      <c r="AF21" s="1">
        <f t="shared" si="24"/>
        <v>0</v>
      </c>
      <c r="AG21" s="1">
        <f t="shared" si="24"/>
        <v>0</v>
      </c>
      <c r="AH21" s="1">
        <f t="shared" si="33"/>
        <v>16</v>
      </c>
      <c r="AI21" s="9">
        <f t="shared" si="25"/>
        <v>0</v>
      </c>
      <c r="AJ21" s="9">
        <f t="shared" si="4"/>
        <v>1.06E-3</v>
      </c>
      <c r="AK21" s="9">
        <f t="shared" si="5"/>
        <v>1.06E-3</v>
      </c>
      <c r="AL21" s="9">
        <f t="shared" si="6"/>
        <v>0</v>
      </c>
      <c r="AM21" s="9">
        <f t="shared" si="7"/>
        <v>0</v>
      </c>
      <c r="AN21" s="9">
        <f t="shared" si="8"/>
        <v>2.0000000000000002E-5</v>
      </c>
      <c r="AO21" s="9">
        <f t="shared" si="9"/>
        <v>3.2000000000000003E-4</v>
      </c>
      <c r="AP21" s="1">
        <f t="shared" si="26"/>
        <v>10</v>
      </c>
      <c r="AQ21" s="1">
        <f t="shared" si="26"/>
        <v>0</v>
      </c>
      <c r="AR21" s="1"/>
      <c r="AS21" s="1">
        <f t="shared" si="27"/>
        <v>0</v>
      </c>
      <c r="AT21" s="1">
        <f t="shared" si="34"/>
        <v>10</v>
      </c>
      <c r="AU21" s="1">
        <f t="shared" si="10"/>
        <v>29</v>
      </c>
      <c r="AV21" s="9">
        <f t="shared" si="11"/>
        <v>5.8E-4</v>
      </c>
      <c r="AW21" s="9">
        <f t="shared" si="12"/>
        <v>5.8E-4</v>
      </c>
      <c r="AX21" s="9">
        <f t="shared" si="13"/>
        <v>0</v>
      </c>
      <c r="AY21" s="9">
        <f t="shared" si="14"/>
        <v>0</v>
      </c>
      <c r="AZ21" s="9">
        <f t="shared" si="15"/>
        <v>2.0000000000000001E-4</v>
      </c>
      <c r="BA21" s="9">
        <f t="shared" si="28"/>
        <v>5.6179999999999999E-4</v>
      </c>
      <c r="BJ21" s="7">
        <f t="shared" si="35"/>
        <v>19</v>
      </c>
      <c r="BK21" s="7">
        <f t="shared" si="35"/>
        <v>8</v>
      </c>
      <c r="BL21" s="1">
        <f t="shared" si="16"/>
        <v>2309.9411459999947</v>
      </c>
      <c r="BM21" s="48">
        <f>+EvolOf!M10</f>
        <v>29</v>
      </c>
      <c r="BN21" s="1">
        <f t="shared" si="17"/>
        <v>1564</v>
      </c>
      <c r="BO21" s="1">
        <f t="shared" si="29"/>
        <v>745.94114599999466</v>
      </c>
      <c r="BP21" s="28">
        <f t="shared" si="30"/>
        <v>0.47694446675191471</v>
      </c>
      <c r="BQ21" s="1">
        <f t="shared" si="18"/>
        <v>556428.19329578534</v>
      </c>
      <c r="BR21" s="1" cm="1">
        <f t="array" ref="BR21">IF(BK21&lt;=$BX$14,0,INDEX($AU$14:$AU$300,BK21-$BX$14+1))*$BY$14</f>
        <v>0</v>
      </c>
      <c r="BS21" s="1">
        <f t="shared" si="19"/>
        <v>2309.9411459999947</v>
      </c>
      <c r="BT21" s="1">
        <f t="shared" si="36"/>
        <v>0</v>
      </c>
      <c r="BU21" s="1">
        <f t="shared" si="31"/>
        <v>0</v>
      </c>
      <c r="BV21" s="1">
        <f t="shared" si="20"/>
        <v>0</v>
      </c>
      <c r="BW21" s="1">
        <f t="shared" si="20"/>
        <v>0</v>
      </c>
      <c r="CP21" s="4">
        <f t="shared" si="21"/>
        <v>0</v>
      </c>
      <c r="CQ21" s="7" cm="1">
        <f t="array" ref="CQ21">IF(BK21&lt;=$CV$48,0,INDEX($B$14:$B$300,BK21-$CV$48+1))</f>
        <v>0</v>
      </c>
      <c r="CR21" s="1">
        <f t="shared" si="22"/>
        <v>0</v>
      </c>
      <c r="CS21" s="100">
        <f t="shared" si="32"/>
        <v>0</v>
      </c>
    </row>
    <row r="22" spans="1:100" x14ac:dyDescent="0.3">
      <c r="A22" s="1"/>
      <c r="B22" s="1">
        <f t="shared" si="0"/>
        <v>68</v>
      </c>
      <c r="C22" s="1">
        <v>9</v>
      </c>
      <c r="D22" s="1">
        <v>49931</v>
      </c>
      <c r="E22" s="1">
        <v>68</v>
      </c>
      <c r="F22" s="1">
        <v>0</v>
      </c>
      <c r="G22" s="1">
        <v>0</v>
      </c>
      <c r="H22" s="1">
        <v>0</v>
      </c>
      <c r="I22" s="1">
        <v>0</v>
      </c>
      <c r="J22" s="4">
        <v>53.63</v>
      </c>
      <c r="K22" s="4">
        <v>0.45</v>
      </c>
      <c r="L22" s="4">
        <v>0.2</v>
      </c>
      <c r="M22" s="61">
        <v>0.04</v>
      </c>
      <c r="N22" s="1">
        <v>6</v>
      </c>
      <c r="O22" s="1">
        <v>53</v>
      </c>
      <c r="P22" s="1">
        <v>53</v>
      </c>
      <c r="Q22" s="1">
        <v>0</v>
      </c>
      <c r="R22" s="1">
        <v>0</v>
      </c>
      <c r="S22" s="1">
        <v>0</v>
      </c>
      <c r="T22" s="1">
        <v>1</v>
      </c>
      <c r="U22" s="1">
        <v>0</v>
      </c>
      <c r="V22" s="1">
        <v>38</v>
      </c>
      <c r="W22" s="1">
        <v>0</v>
      </c>
      <c r="X22" s="1">
        <v>0</v>
      </c>
      <c r="Y22" s="58">
        <v>0.04</v>
      </c>
      <c r="AA22" s="1">
        <f t="shared" si="1"/>
        <v>106</v>
      </c>
      <c r="AB22" s="1">
        <f t="shared" si="2"/>
        <v>0</v>
      </c>
      <c r="AC22" s="1">
        <f t="shared" si="3"/>
        <v>0</v>
      </c>
      <c r="AD22" s="1">
        <f t="shared" si="23"/>
        <v>15</v>
      </c>
      <c r="AE22" s="1">
        <f t="shared" si="24"/>
        <v>0</v>
      </c>
      <c r="AF22" s="1">
        <f t="shared" si="24"/>
        <v>0</v>
      </c>
      <c r="AG22" s="1">
        <f t="shared" si="24"/>
        <v>0</v>
      </c>
      <c r="AH22" s="1">
        <f t="shared" si="33"/>
        <v>15</v>
      </c>
      <c r="AI22" s="9">
        <f t="shared" si="25"/>
        <v>0</v>
      </c>
      <c r="AJ22" s="9">
        <f t="shared" si="4"/>
        <v>1.3600000000000001E-3</v>
      </c>
      <c r="AK22" s="9">
        <f t="shared" si="5"/>
        <v>1.3600000000000001E-3</v>
      </c>
      <c r="AL22" s="9">
        <f t="shared" si="6"/>
        <v>0</v>
      </c>
      <c r="AM22" s="9">
        <f t="shared" si="7"/>
        <v>0</v>
      </c>
      <c r="AN22" s="9">
        <f t="shared" si="8"/>
        <v>2.0000000000000002E-5</v>
      </c>
      <c r="AO22" s="9">
        <f t="shared" si="9"/>
        <v>2.9999999999999997E-4</v>
      </c>
      <c r="AP22" s="1">
        <f t="shared" si="26"/>
        <v>9</v>
      </c>
      <c r="AQ22" s="1">
        <f t="shared" si="26"/>
        <v>0</v>
      </c>
      <c r="AR22" s="1"/>
      <c r="AS22" s="1">
        <f t="shared" si="27"/>
        <v>0</v>
      </c>
      <c r="AT22" s="1">
        <f t="shared" si="34"/>
        <v>9</v>
      </c>
      <c r="AU22" s="1">
        <f t="shared" si="10"/>
        <v>38</v>
      </c>
      <c r="AV22" s="9">
        <f t="shared" si="11"/>
        <v>7.6000000000000004E-4</v>
      </c>
      <c r="AW22" s="9">
        <f t="shared" si="12"/>
        <v>7.6000000000000004E-4</v>
      </c>
      <c r="AX22" s="9">
        <f t="shared" si="13"/>
        <v>0</v>
      </c>
      <c r="AY22" s="9">
        <f t="shared" si="14"/>
        <v>0</v>
      </c>
      <c r="AZ22" s="9">
        <f t="shared" si="15"/>
        <v>1.8000000000000001E-4</v>
      </c>
      <c r="BA22" s="9">
        <f t="shared" si="28"/>
        <v>7.2080000000000006E-4</v>
      </c>
      <c r="BJ22" s="7">
        <f t="shared" si="35"/>
        <v>20</v>
      </c>
      <c r="BK22" s="7">
        <f t="shared" si="35"/>
        <v>9</v>
      </c>
      <c r="BL22" s="1">
        <f t="shared" si="16"/>
        <v>3026.8194326896482</v>
      </c>
      <c r="BM22" s="48">
        <f>+EvolOf!M11</f>
        <v>43</v>
      </c>
      <c r="BN22" s="1">
        <f t="shared" si="17"/>
        <v>2084</v>
      </c>
      <c r="BO22" s="1">
        <f t="shared" si="29"/>
        <v>942.81943268964824</v>
      </c>
      <c r="BP22" s="28">
        <f t="shared" si="30"/>
        <v>0.45240855695280624</v>
      </c>
      <c r="BQ22" s="1">
        <f t="shared" si="18"/>
        <v>888908.48265723011</v>
      </c>
      <c r="BR22" s="1" cm="1">
        <f t="array" ref="BR22">IF(BK22&lt;=$BX$14,0,INDEX($AU$14:$AU$300,BK22-$BX$14+1))*$BY$14</f>
        <v>0</v>
      </c>
      <c r="BS22" s="1">
        <f t="shared" si="19"/>
        <v>3026.8194326896482</v>
      </c>
      <c r="BT22" s="1">
        <f t="shared" si="36"/>
        <v>0</v>
      </c>
      <c r="BU22" s="1">
        <f t="shared" si="31"/>
        <v>0</v>
      </c>
      <c r="BV22" s="1">
        <f t="shared" si="20"/>
        <v>0</v>
      </c>
      <c r="BW22" s="1">
        <f t="shared" si="20"/>
        <v>0</v>
      </c>
      <c r="CP22" s="4">
        <f t="shared" si="21"/>
        <v>0</v>
      </c>
      <c r="CQ22" s="7" cm="1">
        <f t="array" ref="CQ22">IF(BK22&lt;=$CV$48,0,INDEX($B$14:$B$300,BK22-$CV$48+1))</f>
        <v>0</v>
      </c>
      <c r="CR22" s="1">
        <f t="shared" si="22"/>
        <v>0</v>
      </c>
      <c r="CS22" s="100">
        <f t="shared" si="32"/>
        <v>0</v>
      </c>
    </row>
    <row r="23" spans="1:100" x14ac:dyDescent="0.3">
      <c r="A23" s="1"/>
      <c r="B23" s="1">
        <f t="shared" si="0"/>
        <v>88</v>
      </c>
      <c r="C23" s="1">
        <v>10</v>
      </c>
      <c r="D23" s="1">
        <v>49911</v>
      </c>
      <c r="E23" s="1">
        <v>88</v>
      </c>
      <c r="F23" s="1">
        <v>0</v>
      </c>
      <c r="G23" s="1">
        <v>0</v>
      </c>
      <c r="H23" s="1">
        <v>0</v>
      </c>
      <c r="I23" s="1">
        <v>0</v>
      </c>
      <c r="J23" s="4">
        <v>53.63</v>
      </c>
      <c r="K23" s="4">
        <v>0.47</v>
      </c>
      <c r="L23" s="4">
        <v>0.2</v>
      </c>
      <c r="M23" s="61">
        <v>0.04</v>
      </c>
      <c r="N23" s="1">
        <v>7</v>
      </c>
      <c r="O23" s="1">
        <v>70</v>
      </c>
      <c r="P23" s="1">
        <v>70</v>
      </c>
      <c r="Q23" s="1">
        <v>0</v>
      </c>
      <c r="R23" s="1">
        <v>0</v>
      </c>
      <c r="S23" s="1">
        <v>0</v>
      </c>
      <c r="T23" s="1">
        <v>1</v>
      </c>
      <c r="U23" s="1">
        <v>0</v>
      </c>
      <c r="V23" s="1">
        <v>47</v>
      </c>
      <c r="W23" s="1">
        <v>0</v>
      </c>
      <c r="X23" s="1">
        <v>0</v>
      </c>
      <c r="Y23" s="58">
        <v>0.04</v>
      </c>
      <c r="AA23" s="1">
        <f t="shared" si="1"/>
        <v>135</v>
      </c>
      <c r="AB23" s="1">
        <f t="shared" si="2"/>
        <v>0</v>
      </c>
      <c r="AC23" s="1">
        <f t="shared" si="3"/>
        <v>0</v>
      </c>
      <c r="AD23" s="1">
        <f t="shared" si="23"/>
        <v>20</v>
      </c>
      <c r="AE23" s="1">
        <f t="shared" si="24"/>
        <v>0</v>
      </c>
      <c r="AF23" s="1">
        <f t="shared" si="24"/>
        <v>0</v>
      </c>
      <c r="AG23" s="1">
        <f t="shared" si="24"/>
        <v>0</v>
      </c>
      <c r="AH23" s="1">
        <f t="shared" si="33"/>
        <v>20</v>
      </c>
      <c r="AI23" s="9">
        <f t="shared" si="25"/>
        <v>0</v>
      </c>
      <c r="AJ23" s="9">
        <f t="shared" si="4"/>
        <v>1.7600000000000001E-3</v>
      </c>
      <c r="AK23" s="9">
        <f t="shared" si="5"/>
        <v>1.7600000000000001E-3</v>
      </c>
      <c r="AL23" s="9">
        <f t="shared" si="6"/>
        <v>0</v>
      </c>
      <c r="AM23" s="9">
        <f t="shared" si="7"/>
        <v>0</v>
      </c>
      <c r="AN23" s="9">
        <f t="shared" si="8"/>
        <v>2.0000000000000002E-5</v>
      </c>
      <c r="AO23" s="9">
        <f t="shared" si="9"/>
        <v>4.0000000000000002E-4</v>
      </c>
      <c r="AP23" s="1">
        <f t="shared" si="26"/>
        <v>9</v>
      </c>
      <c r="AQ23" s="1">
        <f t="shared" si="26"/>
        <v>0</v>
      </c>
      <c r="AR23" s="1"/>
      <c r="AS23" s="1">
        <f t="shared" si="27"/>
        <v>0</v>
      </c>
      <c r="AT23" s="1">
        <f t="shared" si="34"/>
        <v>9</v>
      </c>
      <c r="AU23" s="1">
        <f t="shared" si="10"/>
        <v>47</v>
      </c>
      <c r="AV23" s="9">
        <f t="shared" si="11"/>
        <v>9.3999999999999997E-4</v>
      </c>
      <c r="AW23" s="9">
        <f t="shared" si="12"/>
        <v>9.3999999999999997E-4</v>
      </c>
      <c r="AX23" s="9">
        <f t="shared" si="13"/>
        <v>0</v>
      </c>
      <c r="AY23" s="9">
        <f t="shared" si="14"/>
        <v>0</v>
      </c>
      <c r="AZ23" s="9">
        <f t="shared" si="15"/>
        <v>1.8000000000000001E-4</v>
      </c>
      <c r="BA23" s="9">
        <f t="shared" si="28"/>
        <v>9.3280000000000012E-4</v>
      </c>
      <c r="BJ23" s="7">
        <f t="shared" si="35"/>
        <v>21</v>
      </c>
      <c r="BK23" s="7">
        <f t="shared" si="35"/>
        <v>10</v>
      </c>
      <c r="BL23" s="1">
        <f t="shared" si="16"/>
        <v>3743.6977193793018</v>
      </c>
      <c r="BM23" s="48">
        <f>+EvolOf!M12</f>
        <v>65</v>
      </c>
      <c r="BN23" s="1">
        <f t="shared" si="17"/>
        <v>2871</v>
      </c>
      <c r="BO23" s="1">
        <f t="shared" si="29"/>
        <v>872.69771937930182</v>
      </c>
      <c r="BP23" s="28">
        <f t="shared" si="30"/>
        <v>0.30396994753720019</v>
      </c>
      <c r="BQ23" s="1">
        <f t="shared" si="18"/>
        <v>761601.30940983468</v>
      </c>
      <c r="BR23" s="1" cm="1">
        <f t="array" ref="BR23">IF(BK23&lt;=$BX$14,0,INDEX($AU$14:$AU$300,BK23-$BX$14+1))*$BY$14</f>
        <v>0</v>
      </c>
      <c r="BS23" s="1">
        <f t="shared" si="19"/>
        <v>3743.6977193793018</v>
      </c>
      <c r="BT23" s="1">
        <f t="shared" si="36"/>
        <v>0</v>
      </c>
      <c r="BU23" s="1">
        <f t="shared" si="31"/>
        <v>0</v>
      </c>
      <c r="BV23" s="1">
        <f t="shared" si="20"/>
        <v>0</v>
      </c>
      <c r="BW23" s="1">
        <f t="shared" si="20"/>
        <v>0</v>
      </c>
      <c r="CP23" s="4">
        <f t="shared" si="21"/>
        <v>0</v>
      </c>
      <c r="CQ23" s="7" cm="1">
        <f t="array" ref="CQ23">IF(BK23&lt;=$CV$48,0,INDEX($B$14:$B$300,BK23-$CV$48+1))</f>
        <v>0</v>
      </c>
      <c r="CR23" s="1">
        <f t="shared" si="22"/>
        <v>0</v>
      </c>
      <c r="CS23" s="100">
        <f t="shared" si="32"/>
        <v>0</v>
      </c>
    </row>
    <row r="24" spans="1:100" x14ac:dyDescent="0.3">
      <c r="A24" s="1"/>
      <c r="B24" s="1">
        <f t="shared" si="0"/>
        <v>114</v>
      </c>
      <c r="C24" s="1">
        <v>11</v>
      </c>
      <c r="D24" s="1">
        <v>49885</v>
      </c>
      <c r="E24" s="1">
        <v>114</v>
      </c>
      <c r="F24" s="1">
        <v>0</v>
      </c>
      <c r="G24" s="1">
        <v>0</v>
      </c>
      <c r="H24" s="1">
        <v>0</v>
      </c>
      <c r="I24" s="1">
        <v>0</v>
      </c>
      <c r="J24" s="4">
        <v>53.63</v>
      </c>
      <c r="K24" s="4">
        <v>0.49</v>
      </c>
      <c r="L24" s="4">
        <v>1.6</v>
      </c>
      <c r="M24" s="61">
        <v>0.46</v>
      </c>
      <c r="N24" s="1">
        <v>11</v>
      </c>
      <c r="O24" s="1">
        <v>93</v>
      </c>
      <c r="P24" s="1">
        <v>93</v>
      </c>
      <c r="Q24" s="1">
        <v>0</v>
      </c>
      <c r="R24" s="1">
        <v>0</v>
      </c>
      <c r="S24" s="1">
        <v>0</v>
      </c>
      <c r="T24" s="1">
        <v>4</v>
      </c>
      <c r="U24" s="1">
        <v>0</v>
      </c>
      <c r="V24" s="1">
        <v>59</v>
      </c>
      <c r="W24" s="1">
        <v>0</v>
      </c>
      <c r="X24" s="1">
        <v>0</v>
      </c>
      <c r="Y24" s="58">
        <v>0.04</v>
      </c>
      <c r="AA24" s="1">
        <f t="shared" si="1"/>
        <v>173</v>
      </c>
      <c r="AB24" s="1">
        <f t="shared" si="2"/>
        <v>0</v>
      </c>
      <c r="AC24" s="1">
        <f t="shared" si="3"/>
        <v>0</v>
      </c>
      <c r="AD24" s="1">
        <f t="shared" si="23"/>
        <v>26</v>
      </c>
      <c r="AE24" s="1">
        <f t="shared" si="24"/>
        <v>0</v>
      </c>
      <c r="AF24" s="1">
        <f t="shared" si="24"/>
        <v>0</v>
      </c>
      <c r="AG24" s="1">
        <f t="shared" si="24"/>
        <v>0</v>
      </c>
      <c r="AH24" s="1">
        <f t="shared" si="33"/>
        <v>26</v>
      </c>
      <c r="AI24" s="9">
        <f t="shared" si="25"/>
        <v>0</v>
      </c>
      <c r="AJ24" s="9">
        <f t="shared" si="4"/>
        <v>2.2799999999999999E-3</v>
      </c>
      <c r="AK24" s="9">
        <f t="shared" si="5"/>
        <v>2.2799999999999999E-3</v>
      </c>
      <c r="AL24" s="9">
        <f t="shared" si="6"/>
        <v>0</v>
      </c>
      <c r="AM24" s="9">
        <f t="shared" si="7"/>
        <v>0</v>
      </c>
      <c r="AN24" s="9">
        <f t="shared" si="8"/>
        <v>8.0000000000000007E-5</v>
      </c>
      <c r="AO24" s="9">
        <f t="shared" si="9"/>
        <v>5.1999999999999995E-4</v>
      </c>
      <c r="AP24" s="1">
        <f t="shared" si="26"/>
        <v>12</v>
      </c>
      <c r="AQ24" s="1">
        <f t="shared" si="26"/>
        <v>0</v>
      </c>
      <c r="AR24" s="1"/>
      <c r="AS24" s="1">
        <f t="shared" si="27"/>
        <v>0</v>
      </c>
      <c r="AT24" s="1">
        <f t="shared" si="34"/>
        <v>12</v>
      </c>
      <c r="AU24" s="1">
        <f t="shared" si="10"/>
        <v>59</v>
      </c>
      <c r="AV24" s="9">
        <f t="shared" si="11"/>
        <v>1.1800000000000001E-3</v>
      </c>
      <c r="AW24" s="9">
        <f t="shared" si="12"/>
        <v>1.1800000000000001E-3</v>
      </c>
      <c r="AX24" s="9">
        <f t="shared" si="13"/>
        <v>0</v>
      </c>
      <c r="AY24" s="9">
        <f t="shared" si="14"/>
        <v>0</v>
      </c>
      <c r="AZ24" s="9">
        <f t="shared" si="15"/>
        <v>2.4000000000000001E-4</v>
      </c>
      <c r="BA24" s="9">
        <f t="shared" si="28"/>
        <v>1.2084000000000001E-3</v>
      </c>
      <c r="BJ24" s="7">
        <f t="shared" si="35"/>
        <v>22</v>
      </c>
      <c r="BK24" s="7">
        <f t="shared" si="35"/>
        <v>11</v>
      </c>
      <c r="BL24" s="1">
        <f t="shared" si="16"/>
        <v>4699.5354349655063</v>
      </c>
      <c r="BM24" s="48">
        <f>+EvolOf!M13</f>
        <v>113</v>
      </c>
      <c r="BN24" s="1">
        <f t="shared" si="17"/>
        <v>4163</v>
      </c>
      <c r="BO24" s="1">
        <f t="shared" si="29"/>
        <v>536.53543496550628</v>
      </c>
      <c r="BP24" s="28">
        <f t="shared" si="30"/>
        <v>0.12888192048174552</v>
      </c>
      <c r="BQ24" s="1">
        <f t="shared" si="18"/>
        <v>287870.27297362505</v>
      </c>
      <c r="BR24" s="1" cm="1">
        <f t="array" ref="BR24">IF(BK24&lt;=$BX$14,0,INDEX($AU$14:$AU$300,BK24-$BX$14+1))*$BY$14</f>
        <v>0</v>
      </c>
      <c r="BS24" s="1">
        <f t="shared" si="19"/>
        <v>4699.5354349655063</v>
      </c>
      <c r="BT24" s="1">
        <f t="shared" si="36"/>
        <v>0</v>
      </c>
      <c r="BU24" s="1">
        <f t="shared" si="31"/>
        <v>0</v>
      </c>
      <c r="BV24" s="1">
        <f t="shared" si="20"/>
        <v>0</v>
      </c>
      <c r="BW24" s="1">
        <f t="shared" si="20"/>
        <v>0</v>
      </c>
      <c r="CP24" s="4">
        <f t="shared" si="21"/>
        <v>0</v>
      </c>
      <c r="CQ24" s="7" cm="1">
        <f t="array" ref="CQ24">IF(BK24&lt;=$CV$48,0,INDEX($B$14:$B$300,BK24-$CV$48+1))</f>
        <v>0</v>
      </c>
      <c r="CR24" s="1">
        <f t="shared" si="22"/>
        <v>0</v>
      </c>
      <c r="CS24" s="100">
        <f t="shared" si="32"/>
        <v>0</v>
      </c>
    </row>
    <row r="25" spans="1:100" x14ac:dyDescent="0.3">
      <c r="A25" s="1"/>
      <c r="B25" s="1">
        <f t="shared" si="0"/>
        <v>144</v>
      </c>
      <c r="C25" s="1">
        <v>12</v>
      </c>
      <c r="D25" s="1">
        <v>49855</v>
      </c>
      <c r="E25" s="1">
        <v>144</v>
      </c>
      <c r="F25" s="1">
        <v>0</v>
      </c>
      <c r="G25" s="1">
        <v>0</v>
      </c>
      <c r="H25" s="1">
        <v>0</v>
      </c>
      <c r="I25" s="1">
        <v>0</v>
      </c>
      <c r="J25" s="4">
        <v>53.63</v>
      </c>
      <c r="K25" s="4">
        <v>0.51</v>
      </c>
      <c r="L25" s="4">
        <v>2</v>
      </c>
      <c r="M25" s="61">
        <v>0.46</v>
      </c>
      <c r="N25" s="1">
        <v>15</v>
      </c>
      <c r="O25" s="1">
        <v>118</v>
      </c>
      <c r="P25" s="1">
        <v>118</v>
      </c>
      <c r="Q25" s="1">
        <v>0</v>
      </c>
      <c r="R25" s="1">
        <v>0</v>
      </c>
      <c r="S25" s="1">
        <v>0</v>
      </c>
      <c r="T25" s="1">
        <v>7</v>
      </c>
      <c r="U25" s="1">
        <v>1</v>
      </c>
      <c r="V25" s="1">
        <v>72</v>
      </c>
      <c r="W25" s="1">
        <v>0</v>
      </c>
      <c r="X25" s="1">
        <v>0</v>
      </c>
      <c r="Y25" s="58">
        <v>0.04</v>
      </c>
      <c r="AA25" s="1">
        <f t="shared" si="1"/>
        <v>216</v>
      </c>
      <c r="AB25" s="1">
        <f t="shared" si="2"/>
        <v>0</v>
      </c>
      <c r="AC25" s="1">
        <f t="shared" si="3"/>
        <v>0</v>
      </c>
      <c r="AD25" s="1">
        <f t="shared" si="23"/>
        <v>30</v>
      </c>
      <c r="AE25" s="1">
        <f t="shared" si="24"/>
        <v>0</v>
      </c>
      <c r="AF25" s="1">
        <f t="shared" si="24"/>
        <v>0</v>
      </c>
      <c r="AG25" s="1">
        <f t="shared" si="24"/>
        <v>0</v>
      </c>
      <c r="AH25" s="1">
        <f t="shared" si="33"/>
        <v>30</v>
      </c>
      <c r="AI25" s="9">
        <f t="shared" si="25"/>
        <v>0</v>
      </c>
      <c r="AJ25" s="9">
        <f t="shared" si="4"/>
        <v>2.8800000000000002E-3</v>
      </c>
      <c r="AK25" s="9">
        <f t="shared" si="5"/>
        <v>2.8800000000000002E-3</v>
      </c>
      <c r="AL25" s="9">
        <f t="shared" si="6"/>
        <v>0</v>
      </c>
      <c r="AM25" s="9">
        <f t="shared" si="7"/>
        <v>0</v>
      </c>
      <c r="AN25" s="9">
        <f t="shared" si="8"/>
        <v>1.3999999999999999E-4</v>
      </c>
      <c r="AO25" s="9">
        <f t="shared" si="9"/>
        <v>5.9999999999999995E-4</v>
      </c>
      <c r="AP25" s="1">
        <f t="shared" si="26"/>
        <v>13</v>
      </c>
      <c r="AQ25" s="1">
        <f t="shared" si="26"/>
        <v>0</v>
      </c>
      <c r="AR25" s="1"/>
      <c r="AS25" s="1">
        <f t="shared" si="27"/>
        <v>0</v>
      </c>
      <c r="AT25" s="1">
        <f t="shared" si="34"/>
        <v>13</v>
      </c>
      <c r="AU25" s="1">
        <f t="shared" si="10"/>
        <v>72</v>
      </c>
      <c r="AV25" s="9">
        <f t="shared" si="11"/>
        <v>1.4400000000000001E-3</v>
      </c>
      <c r="AW25" s="9">
        <f t="shared" si="12"/>
        <v>1.4400000000000001E-3</v>
      </c>
      <c r="AX25" s="9">
        <f t="shared" si="13"/>
        <v>0</v>
      </c>
      <c r="AY25" s="9">
        <f t="shared" si="14"/>
        <v>0</v>
      </c>
      <c r="AZ25" s="9">
        <f t="shared" si="15"/>
        <v>2.5999999999999998E-4</v>
      </c>
      <c r="BA25" s="9">
        <f t="shared" si="28"/>
        <v>1.5264000000000002E-3</v>
      </c>
      <c r="BJ25" s="7">
        <f t="shared" si="35"/>
        <v>23</v>
      </c>
      <c r="BK25" s="7">
        <f t="shared" si="35"/>
        <v>12</v>
      </c>
      <c r="BL25" s="1">
        <f t="shared" si="16"/>
        <v>5735.0262935172286</v>
      </c>
      <c r="BM25" s="48">
        <f>+EvolOf!M14</f>
        <v>148</v>
      </c>
      <c r="BN25" s="1">
        <f t="shared" si="17"/>
        <v>5893</v>
      </c>
      <c r="BO25" s="1">
        <f t="shared" si="29"/>
        <v>-157.97370648277138</v>
      </c>
      <c r="BP25" s="28">
        <f t="shared" si="30"/>
        <v>-2.6807009415029892E-2</v>
      </c>
      <c r="BQ25" s="1">
        <f t="shared" si="18"/>
        <v>24955.691939904802</v>
      </c>
      <c r="BR25" s="1" cm="1">
        <f t="array" ref="BR25">IF(BK25&lt;=$BX$14,0,INDEX($AU$14:$AU$300,BK25-$BX$14+1))*$BY$14</f>
        <v>0</v>
      </c>
      <c r="BS25" s="1">
        <f t="shared" si="19"/>
        <v>5735.0262935172286</v>
      </c>
      <c r="BT25" s="1">
        <f t="shared" si="36"/>
        <v>0</v>
      </c>
      <c r="BU25" s="1">
        <f t="shared" si="31"/>
        <v>0</v>
      </c>
      <c r="BV25" s="1">
        <f t="shared" si="20"/>
        <v>0</v>
      </c>
      <c r="BW25" s="1">
        <f t="shared" si="20"/>
        <v>0</v>
      </c>
      <c r="CP25" s="4">
        <f t="shared" si="21"/>
        <v>0</v>
      </c>
      <c r="CQ25" s="7" cm="1">
        <f t="array" ref="CQ25">IF(BK25&lt;=$CV$48,0,INDEX($B$14:$B$300,BK25-$CV$48+1))</f>
        <v>0</v>
      </c>
      <c r="CR25" s="1">
        <f t="shared" si="22"/>
        <v>0</v>
      </c>
      <c r="CS25" s="100">
        <f t="shared" si="32"/>
        <v>0</v>
      </c>
    </row>
    <row r="26" spans="1:100" x14ac:dyDescent="0.3">
      <c r="A26" s="1"/>
      <c r="B26" s="1">
        <f t="shared" si="0"/>
        <v>181</v>
      </c>
      <c r="C26" s="1">
        <v>13</v>
      </c>
      <c r="D26" s="1">
        <v>49817</v>
      </c>
      <c r="E26" s="1">
        <v>181</v>
      </c>
      <c r="F26" s="1">
        <v>0</v>
      </c>
      <c r="G26" s="1">
        <v>0</v>
      </c>
      <c r="H26" s="1">
        <v>0</v>
      </c>
      <c r="I26" s="1">
        <v>0</v>
      </c>
      <c r="J26" s="4">
        <v>53.63</v>
      </c>
      <c r="K26" s="4">
        <v>0.54</v>
      </c>
      <c r="L26" s="4">
        <v>4.3</v>
      </c>
      <c r="M26" s="61">
        <v>1.1200000000000001</v>
      </c>
      <c r="N26" s="1">
        <v>22</v>
      </c>
      <c r="O26" s="1">
        <v>149</v>
      </c>
      <c r="P26" s="1">
        <v>149</v>
      </c>
      <c r="Q26" s="1">
        <v>0</v>
      </c>
      <c r="R26" s="1">
        <v>0</v>
      </c>
      <c r="S26" s="1">
        <v>0</v>
      </c>
      <c r="T26" s="1">
        <v>10</v>
      </c>
      <c r="U26" s="1">
        <v>1</v>
      </c>
      <c r="V26" s="1">
        <v>90</v>
      </c>
      <c r="W26" s="1">
        <v>0</v>
      </c>
      <c r="X26" s="1">
        <v>0</v>
      </c>
      <c r="Y26" s="58">
        <v>0.27</v>
      </c>
      <c r="AA26" s="1">
        <f t="shared" si="1"/>
        <v>271</v>
      </c>
      <c r="AB26" s="1">
        <f t="shared" si="2"/>
        <v>0</v>
      </c>
      <c r="AC26" s="1">
        <f t="shared" si="3"/>
        <v>0</v>
      </c>
      <c r="AD26" s="1">
        <f t="shared" si="23"/>
        <v>37</v>
      </c>
      <c r="AE26" s="1">
        <f t="shared" si="24"/>
        <v>0</v>
      </c>
      <c r="AF26" s="1">
        <f t="shared" si="24"/>
        <v>0</v>
      </c>
      <c r="AG26" s="1">
        <f t="shared" si="24"/>
        <v>0</v>
      </c>
      <c r="AH26" s="1">
        <f t="shared" si="33"/>
        <v>37</v>
      </c>
      <c r="AI26" s="9">
        <f t="shared" si="25"/>
        <v>0</v>
      </c>
      <c r="AJ26" s="9">
        <f t="shared" si="4"/>
        <v>3.62E-3</v>
      </c>
      <c r="AK26" s="9">
        <f t="shared" si="5"/>
        <v>3.62E-3</v>
      </c>
      <c r="AL26" s="9">
        <f t="shared" si="6"/>
        <v>0</v>
      </c>
      <c r="AM26" s="9">
        <f t="shared" si="7"/>
        <v>0</v>
      </c>
      <c r="AN26" s="9">
        <f t="shared" si="8"/>
        <v>2.0000000000000001E-4</v>
      </c>
      <c r="AO26" s="9">
        <f t="shared" si="9"/>
        <v>7.3999999999999999E-4</v>
      </c>
      <c r="AP26" s="1">
        <f t="shared" si="26"/>
        <v>18</v>
      </c>
      <c r="AQ26" s="1">
        <f t="shared" si="26"/>
        <v>0</v>
      </c>
      <c r="AR26" s="1"/>
      <c r="AS26" s="1">
        <f t="shared" si="27"/>
        <v>0</v>
      </c>
      <c r="AT26" s="1">
        <f t="shared" si="34"/>
        <v>18</v>
      </c>
      <c r="AU26" s="1">
        <f t="shared" si="10"/>
        <v>90</v>
      </c>
      <c r="AV26" s="9">
        <f t="shared" si="11"/>
        <v>1.8E-3</v>
      </c>
      <c r="AW26" s="9">
        <f t="shared" si="12"/>
        <v>1.8E-3</v>
      </c>
      <c r="AX26" s="9">
        <f t="shared" si="13"/>
        <v>0</v>
      </c>
      <c r="AY26" s="9">
        <f t="shared" si="14"/>
        <v>0</v>
      </c>
      <c r="AZ26" s="9">
        <f t="shared" si="15"/>
        <v>3.6000000000000002E-4</v>
      </c>
      <c r="BA26" s="9">
        <f t="shared" si="28"/>
        <v>1.9186000000000001E-3</v>
      </c>
      <c r="BJ26" s="7">
        <f t="shared" si="35"/>
        <v>24</v>
      </c>
      <c r="BK26" s="7">
        <f t="shared" si="35"/>
        <v>13</v>
      </c>
      <c r="BL26" s="1">
        <f t="shared" si="16"/>
        <v>7168.7828668965358</v>
      </c>
      <c r="BM26" s="48">
        <f>+EvolOf!M15</f>
        <v>194</v>
      </c>
      <c r="BN26" s="1">
        <f t="shared" si="17"/>
        <v>7725</v>
      </c>
      <c r="BO26" s="1">
        <f t="shared" si="29"/>
        <v>-556.21713310346422</v>
      </c>
      <c r="BP26" s="28">
        <f t="shared" si="30"/>
        <v>-7.2002217877471075E-2</v>
      </c>
      <c r="BQ26" s="1">
        <f t="shared" si="18"/>
        <v>309377.49915783684</v>
      </c>
      <c r="BR26" s="1" cm="1">
        <f t="array" ref="BR26">IF(BK26&lt;=$BX$14,0,INDEX($AU$14:$AU$300,BK26-$BX$14+1))*$BY$14</f>
        <v>79.653142965517063</v>
      </c>
      <c r="BS26" s="1">
        <f t="shared" si="19"/>
        <v>7168.7828668965358</v>
      </c>
      <c r="BT26" s="1">
        <f t="shared" si="36"/>
        <v>0</v>
      </c>
      <c r="BU26" s="1">
        <f t="shared" si="31"/>
        <v>79.653142965517063</v>
      </c>
      <c r="BV26" s="1">
        <f t="shared" si="20"/>
        <v>0</v>
      </c>
      <c r="BW26" s="1">
        <f t="shared" si="20"/>
        <v>0</v>
      </c>
      <c r="CP26" s="4">
        <f t="shared" si="21"/>
        <v>0</v>
      </c>
      <c r="CQ26" s="7" cm="1">
        <f t="array" ref="CQ26">IF(BK26&lt;=$CV$48,0,INDEX($B$14:$B$300,BK26-$CV$48+1))</f>
        <v>0</v>
      </c>
      <c r="CR26" s="1">
        <f t="shared" si="22"/>
        <v>0</v>
      </c>
      <c r="CS26" s="100">
        <f t="shared" si="32"/>
        <v>0</v>
      </c>
    </row>
    <row r="27" spans="1:100" x14ac:dyDescent="0.3">
      <c r="A27" s="1"/>
      <c r="B27" s="1">
        <f t="shared" si="0"/>
        <v>228</v>
      </c>
      <c r="C27" s="1">
        <v>14</v>
      </c>
      <c r="D27" s="1">
        <v>49771</v>
      </c>
      <c r="E27" s="1">
        <v>228</v>
      </c>
      <c r="F27" s="1">
        <v>0</v>
      </c>
      <c r="G27" s="1">
        <v>0</v>
      </c>
      <c r="H27" s="1">
        <v>0</v>
      </c>
      <c r="I27" s="1">
        <v>0</v>
      </c>
      <c r="J27" s="4">
        <v>53.63</v>
      </c>
      <c r="K27" s="4">
        <v>0.55000000000000004</v>
      </c>
      <c r="L27" s="4">
        <v>4.7</v>
      </c>
      <c r="M27" s="61">
        <v>1.06</v>
      </c>
      <c r="N27" s="1">
        <v>29</v>
      </c>
      <c r="O27" s="1">
        <v>189</v>
      </c>
      <c r="P27" s="1">
        <v>188</v>
      </c>
      <c r="Q27" s="1">
        <v>0</v>
      </c>
      <c r="R27" s="1">
        <v>0</v>
      </c>
      <c r="S27" s="1">
        <v>0</v>
      </c>
      <c r="T27" s="1">
        <v>19</v>
      </c>
      <c r="U27" s="1">
        <v>2</v>
      </c>
      <c r="V27" s="1">
        <v>111</v>
      </c>
      <c r="W27" s="1">
        <v>0</v>
      </c>
      <c r="X27" s="1">
        <v>0</v>
      </c>
      <c r="Y27" s="58">
        <v>0.27</v>
      </c>
      <c r="AA27" s="1">
        <f t="shared" si="1"/>
        <v>339</v>
      </c>
      <c r="AB27" s="1">
        <f t="shared" si="2"/>
        <v>0</v>
      </c>
      <c r="AC27" s="1">
        <f t="shared" si="3"/>
        <v>0</v>
      </c>
      <c r="AD27" s="1">
        <f t="shared" si="23"/>
        <v>47</v>
      </c>
      <c r="AE27" s="1">
        <f t="shared" si="24"/>
        <v>0</v>
      </c>
      <c r="AF27" s="1">
        <f t="shared" si="24"/>
        <v>0</v>
      </c>
      <c r="AG27" s="1">
        <f t="shared" si="24"/>
        <v>0</v>
      </c>
      <c r="AH27" s="1">
        <f t="shared" si="33"/>
        <v>47</v>
      </c>
      <c r="AI27" s="9">
        <f t="shared" si="25"/>
        <v>0</v>
      </c>
      <c r="AJ27" s="9">
        <f t="shared" si="4"/>
        <v>4.5599999999999998E-3</v>
      </c>
      <c r="AK27" s="9">
        <f t="shared" si="5"/>
        <v>4.5599999999999998E-3</v>
      </c>
      <c r="AL27" s="9">
        <f t="shared" si="6"/>
        <v>0</v>
      </c>
      <c r="AM27" s="9">
        <f t="shared" si="7"/>
        <v>0</v>
      </c>
      <c r="AN27" s="9">
        <f t="shared" si="8"/>
        <v>3.8000000000000002E-4</v>
      </c>
      <c r="AO27" s="9">
        <f t="shared" si="9"/>
        <v>9.3999999999999997E-4</v>
      </c>
      <c r="AP27" s="1">
        <f t="shared" si="26"/>
        <v>21</v>
      </c>
      <c r="AQ27" s="1">
        <f t="shared" si="26"/>
        <v>0</v>
      </c>
      <c r="AR27" s="1"/>
      <c r="AS27" s="1">
        <f t="shared" si="27"/>
        <v>0</v>
      </c>
      <c r="AT27" s="1">
        <f t="shared" si="34"/>
        <v>21</v>
      </c>
      <c r="AU27" s="1">
        <f t="shared" si="10"/>
        <v>111</v>
      </c>
      <c r="AV27" s="9">
        <f t="shared" si="11"/>
        <v>2.2200000000000002E-3</v>
      </c>
      <c r="AW27" s="9">
        <f t="shared" si="12"/>
        <v>2.2200000000000002E-3</v>
      </c>
      <c r="AX27" s="9">
        <f t="shared" si="13"/>
        <v>0</v>
      </c>
      <c r="AY27" s="9">
        <f t="shared" si="14"/>
        <v>0</v>
      </c>
      <c r="AZ27" s="9">
        <f t="shared" si="15"/>
        <v>4.2000000000000002E-4</v>
      </c>
      <c r="BA27" s="9">
        <f t="shared" si="28"/>
        <v>2.4168000000000002E-3</v>
      </c>
      <c r="BJ27" s="7">
        <f t="shared" si="35"/>
        <v>25</v>
      </c>
      <c r="BK27" s="7">
        <f t="shared" si="35"/>
        <v>14</v>
      </c>
      <c r="BL27" s="1">
        <f t="shared" si="16"/>
        <v>8841.4988691723938</v>
      </c>
      <c r="BM27" s="48">
        <f>+EvolOf!M16</f>
        <v>238</v>
      </c>
      <c r="BN27" s="1">
        <f t="shared" si="17"/>
        <v>9263</v>
      </c>
      <c r="BO27" s="1">
        <f t="shared" si="29"/>
        <v>-421.50113082760618</v>
      </c>
      <c r="BP27" s="28">
        <f t="shared" si="30"/>
        <v>-4.5503738618979384E-2</v>
      </c>
      <c r="BQ27" s="1">
        <f t="shared" si="18"/>
        <v>177663.20328895078</v>
      </c>
      <c r="BR27" s="1" cm="1">
        <f t="array" ref="BR27">IF(BK27&lt;=$BX$14,0,INDEX($AU$14:$AU$300,BK27-$BX$14+1))*$BY$14</f>
        <v>79.653142965517063</v>
      </c>
      <c r="BS27" s="1">
        <f t="shared" si="19"/>
        <v>8841.4988691723938</v>
      </c>
      <c r="BT27" s="1">
        <f t="shared" si="36"/>
        <v>0</v>
      </c>
      <c r="BU27" s="1">
        <f t="shared" si="31"/>
        <v>79.653142965517063</v>
      </c>
      <c r="BV27" s="1">
        <f t="shared" si="20"/>
        <v>0</v>
      </c>
      <c r="BW27" s="1">
        <f t="shared" si="20"/>
        <v>0</v>
      </c>
      <c r="CI27" s="1"/>
      <c r="CJ27" s="1"/>
      <c r="CK27" s="1"/>
      <c r="CL27" s="1"/>
      <c r="CP27" s="4">
        <f t="shared" si="21"/>
        <v>0</v>
      </c>
      <c r="CQ27" s="7" cm="1">
        <f t="array" ref="CQ27">IF(BK27&lt;=$CV$48,0,INDEX($B$14:$B$300,BK27-$CV$48+1))</f>
        <v>0</v>
      </c>
      <c r="CR27" s="1">
        <f t="shared" si="22"/>
        <v>0</v>
      </c>
      <c r="CS27" s="100">
        <f t="shared" si="32"/>
        <v>0</v>
      </c>
    </row>
    <row r="28" spans="1:100" x14ac:dyDescent="0.3">
      <c r="A28" s="1"/>
      <c r="B28" s="1">
        <f t="shared" si="0"/>
        <v>280</v>
      </c>
      <c r="C28" s="1">
        <v>15</v>
      </c>
      <c r="D28" s="1">
        <v>49718</v>
      </c>
      <c r="E28" s="1">
        <v>280</v>
      </c>
      <c r="F28" s="1">
        <v>0</v>
      </c>
      <c r="G28" s="1">
        <v>0</v>
      </c>
      <c r="H28" s="1">
        <v>0</v>
      </c>
      <c r="I28" s="1">
        <v>0</v>
      </c>
      <c r="J28" s="4">
        <v>53.63</v>
      </c>
      <c r="K28" s="4">
        <v>0.56000000000000005</v>
      </c>
      <c r="L28" s="4">
        <v>5</v>
      </c>
      <c r="M28" s="61">
        <v>1.25</v>
      </c>
      <c r="N28" s="1">
        <v>38</v>
      </c>
      <c r="O28" s="1">
        <v>233</v>
      </c>
      <c r="P28" s="1">
        <v>232</v>
      </c>
      <c r="Q28" s="1">
        <v>0</v>
      </c>
      <c r="R28" s="1">
        <v>0</v>
      </c>
      <c r="S28" s="1">
        <v>0</v>
      </c>
      <c r="T28" s="1">
        <v>29</v>
      </c>
      <c r="U28" s="1">
        <v>3</v>
      </c>
      <c r="V28" s="1">
        <v>137</v>
      </c>
      <c r="W28" s="1">
        <v>0</v>
      </c>
      <c r="X28" s="1">
        <v>0</v>
      </c>
      <c r="Y28" s="58">
        <v>0.42</v>
      </c>
      <c r="AA28" s="1">
        <f t="shared" si="1"/>
        <v>417</v>
      </c>
      <c r="AB28" s="1">
        <f t="shared" si="2"/>
        <v>0</v>
      </c>
      <c r="AC28" s="1">
        <f t="shared" si="3"/>
        <v>0</v>
      </c>
      <c r="AD28" s="1">
        <f t="shared" si="23"/>
        <v>52</v>
      </c>
      <c r="AE28" s="1">
        <f t="shared" si="24"/>
        <v>0</v>
      </c>
      <c r="AF28" s="1">
        <f t="shared" si="24"/>
        <v>0</v>
      </c>
      <c r="AG28" s="1">
        <f t="shared" si="24"/>
        <v>0</v>
      </c>
      <c r="AH28" s="1">
        <f t="shared" si="33"/>
        <v>52</v>
      </c>
      <c r="AI28" s="9">
        <f t="shared" si="25"/>
        <v>0</v>
      </c>
      <c r="AJ28" s="9">
        <f t="shared" si="4"/>
        <v>5.5999999999999999E-3</v>
      </c>
      <c r="AK28" s="9">
        <f t="shared" si="5"/>
        <v>5.5999999999999999E-3</v>
      </c>
      <c r="AL28" s="9">
        <f t="shared" si="6"/>
        <v>0</v>
      </c>
      <c r="AM28" s="9">
        <f t="shared" si="7"/>
        <v>0</v>
      </c>
      <c r="AN28" s="9">
        <f t="shared" si="8"/>
        <v>5.8E-4</v>
      </c>
      <c r="AO28" s="9">
        <f t="shared" si="9"/>
        <v>1.0399999999999999E-3</v>
      </c>
      <c r="AP28" s="1">
        <f t="shared" si="26"/>
        <v>26</v>
      </c>
      <c r="AQ28" s="1">
        <f t="shared" si="26"/>
        <v>0</v>
      </c>
      <c r="AR28" s="1"/>
      <c r="AS28" s="1">
        <f t="shared" si="27"/>
        <v>0</v>
      </c>
      <c r="AT28" s="1">
        <f t="shared" si="34"/>
        <v>26</v>
      </c>
      <c r="AU28" s="1">
        <f t="shared" si="10"/>
        <v>137</v>
      </c>
      <c r="AV28" s="9">
        <f t="shared" si="11"/>
        <v>2.7399999999999998E-3</v>
      </c>
      <c r="AW28" s="9">
        <f t="shared" si="12"/>
        <v>2.7399999999999998E-3</v>
      </c>
      <c r="AX28" s="9">
        <f t="shared" si="13"/>
        <v>0</v>
      </c>
      <c r="AY28" s="9">
        <f t="shared" si="14"/>
        <v>0</v>
      </c>
      <c r="AZ28" s="9">
        <f t="shared" si="15"/>
        <v>5.1999999999999995E-4</v>
      </c>
      <c r="BA28" s="9">
        <f t="shared" si="28"/>
        <v>2.9680000000000002E-3</v>
      </c>
      <c r="BJ28" s="7">
        <f t="shared" si="35"/>
        <v>26</v>
      </c>
      <c r="BK28" s="7">
        <f t="shared" si="35"/>
        <v>15</v>
      </c>
      <c r="BL28" s="1">
        <f t="shared" si="16"/>
        <v>10912.480586275837</v>
      </c>
      <c r="BM28" s="48">
        <f>+EvolOf!M17</f>
        <v>364</v>
      </c>
      <c r="BN28" s="1">
        <f t="shared" si="17"/>
        <v>11198</v>
      </c>
      <c r="BO28" s="1">
        <f t="shared" si="29"/>
        <v>-285.51941372416331</v>
      </c>
      <c r="BP28" s="28">
        <f t="shared" si="30"/>
        <v>-2.5497357896424711E-2</v>
      </c>
      <c r="BQ28" s="1">
        <f t="shared" si="18"/>
        <v>81521.335613389936</v>
      </c>
      <c r="BR28" s="1" cm="1">
        <f t="array" ref="BR28">IF(BK28&lt;=$BX$14,0,INDEX($AU$14:$AU$300,BK28-$BX$14+1))*$BY$14</f>
        <v>318.61257186206825</v>
      </c>
      <c r="BS28" s="1">
        <f t="shared" si="19"/>
        <v>10912.480586275837</v>
      </c>
      <c r="BT28" s="1">
        <f t="shared" si="36"/>
        <v>0</v>
      </c>
      <c r="BU28" s="1">
        <f t="shared" si="31"/>
        <v>318.61257186206825</v>
      </c>
      <c r="BV28" s="1">
        <f t="shared" si="20"/>
        <v>0</v>
      </c>
      <c r="BW28" s="1">
        <f t="shared" si="20"/>
        <v>0</v>
      </c>
      <c r="CI28" s="1"/>
      <c r="CJ28" s="1"/>
      <c r="CK28" s="1"/>
      <c r="CL28" s="1"/>
      <c r="CP28" s="4">
        <f t="shared" si="21"/>
        <v>0</v>
      </c>
      <c r="CQ28" s="7" cm="1">
        <f t="array" ref="CQ28">IF(BK28&lt;=$CV$48,0,INDEX($B$14:$B$300,BK28-$CV$48+1))</f>
        <v>0</v>
      </c>
      <c r="CR28" s="1">
        <f t="shared" si="22"/>
        <v>0</v>
      </c>
      <c r="CS28" s="100">
        <f t="shared" si="32"/>
        <v>0</v>
      </c>
    </row>
    <row r="29" spans="1:100" x14ac:dyDescent="0.3">
      <c r="A29" s="1"/>
      <c r="B29" s="1">
        <f t="shared" si="0"/>
        <v>339</v>
      </c>
      <c r="C29" s="1">
        <v>16</v>
      </c>
      <c r="D29" s="1">
        <v>49659</v>
      </c>
      <c r="E29" s="1">
        <v>338</v>
      </c>
      <c r="F29" s="1">
        <v>0</v>
      </c>
      <c r="G29" s="1">
        <v>1</v>
      </c>
      <c r="H29" s="1">
        <v>0</v>
      </c>
      <c r="I29" s="1">
        <v>0</v>
      </c>
      <c r="J29" s="4">
        <v>53.63</v>
      </c>
      <c r="K29" s="4">
        <v>0.56999999999999995</v>
      </c>
      <c r="L29" s="4">
        <v>6.5</v>
      </c>
      <c r="M29" s="61">
        <v>1.28</v>
      </c>
      <c r="N29" s="1">
        <v>48</v>
      </c>
      <c r="O29" s="1">
        <v>281</v>
      </c>
      <c r="P29" s="1">
        <v>280</v>
      </c>
      <c r="Q29" s="1">
        <v>0</v>
      </c>
      <c r="R29" s="1">
        <v>0</v>
      </c>
      <c r="S29" s="1">
        <v>0</v>
      </c>
      <c r="T29" s="1">
        <v>37</v>
      </c>
      <c r="U29" s="1">
        <v>4</v>
      </c>
      <c r="V29" s="1">
        <v>168</v>
      </c>
      <c r="W29" s="1">
        <v>0</v>
      </c>
      <c r="X29" s="1">
        <v>0</v>
      </c>
      <c r="Y29" s="58">
        <v>0.49</v>
      </c>
      <c r="AA29" s="1">
        <f t="shared" si="1"/>
        <v>506</v>
      </c>
      <c r="AB29" s="1">
        <f t="shared" si="2"/>
        <v>1</v>
      </c>
      <c r="AC29" s="1">
        <f t="shared" si="3"/>
        <v>0</v>
      </c>
      <c r="AD29" s="1">
        <f t="shared" si="23"/>
        <v>58</v>
      </c>
      <c r="AE29" s="1">
        <f t="shared" si="24"/>
        <v>1</v>
      </c>
      <c r="AF29" s="1">
        <f t="shared" si="24"/>
        <v>0</v>
      </c>
      <c r="AG29" s="1">
        <f t="shared" si="24"/>
        <v>0</v>
      </c>
      <c r="AH29" s="1">
        <f t="shared" si="33"/>
        <v>59</v>
      </c>
      <c r="AI29" s="9">
        <f t="shared" si="25"/>
        <v>0</v>
      </c>
      <c r="AJ29" s="9">
        <f t="shared" si="4"/>
        <v>6.7799999999999996E-3</v>
      </c>
      <c r="AK29" s="9">
        <f t="shared" si="5"/>
        <v>6.7600000000000004E-3</v>
      </c>
      <c r="AL29" s="9">
        <f t="shared" si="6"/>
        <v>2.0000000000000002E-5</v>
      </c>
      <c r="AM29" s="9">
        <f t="shared" si="7"/>
        <v>0</v>
      </c>
      <c r="AN29" s="9">
        <f t="shared" si="8"/>
        <v>7.3999999999999999E-4</v>
      </c>
      <c r="AO29" s="9">
        <f t="shared" si="9"/>
        <v>1.1800000000000001E-3</v>
      </c>
      <c r="AP29" s="1">
        <f t="shared" si="26"/>
        <v>31</v>
      </c>
      <c r="AQ29" s="1">
        <f t="shared" si="26"/>
        <v>0</v>
      </c>
      <c r="AR29" s="1"/>
      <c r="AS29" s="1">
        <f t="shared" si="27"/>
        <v>0</v>
      </c>
      <c r="AT29" s="1">
        <f t="shared" si="34"/>
        <v>31</v>
      </c>
      <c r="AU29" s="1">
        <f t="shared" si="10"/>
        <v>168</v>
      </c>
      <c r="AV29" s="9">
        <f t="shared" si="11"/>
        <v>3.3600000000000001E-3</v>
      </c>
      <c r="AW29" s="9">
        <f t="shared" si="12"/>
        <v>3.3600000000000001E-3</v>
      </c>
      <c r="AX29" s="9">
        <f t="shared" si="13"/>
        <v>0</v>
      </c>
      <c r="AY29" s="9">
        <f t="shared" si="14"/>
        <v>0</v>
      </c>
      <c r="AZ29" s="9">
        <f t="shared" si="15"/>
        <v>6.2E-4</v>
      </c>
      <c r="BA29" s="9">
        <f t="shared" si="28"/>
        <v>3.5934000000000001E-3</v>
      </c>
      <c r="BJ29" s="7">
        <f t="shared" si="35"/>
        <v>27</v>
      </c>
      <c r="BK29" s="7">
        <f t="shared" si="35"/>
        <v>16</v>
      </c>
      <c r="BL29" s="1">
        <f t="shared" si="16"/>
        <v>13381.728018206866</v>
      </c>
      <c r="BM29" s="48">
        <f>+EvolOf!M18</f>
        <v>386</v>
      </c>
      <c r="BN29" s="1">
        <f t="shared" si="17"/>
        <v>13716</v>
      </c>
      <c r="BO29" s="1">
        <f t="shared" si="29"/>
        <v>-334.27198179313382</v>
      </c>
      <c r="BP29" s="28">
        <f t="shared" si="30"/>
        <v>-2.4370952303378046E-2</v>
      </c>
      <c r="BQ29" s="1">
        <f t="shared" si="18"/>
        <v>111737.75781190919</v>
      </c>
      <c r="BR29" s="1" cm="1">
        <f t="array" ref="BR29">IF(BK29&lt;=$BX$14,0,INDEX($AU$14:$AU$300,BK29-$BX$14+1))*$BY$14</f>
        <v>557.57200075861942</v>
      </c>
      <c r="BS29" s="1">
        <f t="shared" si="19"/>
        <v>13381.728018206866</v>
      </c>
      <c r="BT29" s="1">
        <f t="shared" si="36"/>
        <v>0</v>
      </c>
      <c r="BU29" s="1">
        <f t="shared" si="31"/>
        <v>557.57200075861942</v>
      </c>
      <c r="BV29" s="1">
        <f t="shared" si="20"/>
        <v>0</v>
      </c>
      <c r="BW29" s="1">
        <f t="shared" si="20"/>
        <v>0</v>
      </c>
      <c r="CI29" s="1"/>
      <c r="CJ29" s="1"/>
      <c r="CK29" s="1"/>
      <c r="CL29" s="1"/>
      <c r="CP29" s="4">
        <f t="shared" si="21"/>
        <v>0</v>
      </c>
      <c r="CQ29" s="7" cm="1">
        <f t="array" ref="CQ29">IF(BK29&lt;=$CV$48,0,INDEX($B$14:$B$300,BK29-$CV$48+1))</f>
        <v>0</v>
      </c>
      <c r="CR29" s="1">
        <f t="shared" si="22"/>
        <v>1</v>
      </c>
      <c r="CS29" s="100">
        <f t="shared" si="32"/>
        <v>0</v>
      </c>
    </row>
    <row r="30" spans="1:100" x14ac:dyDescent="0.3">
      <c r="A30" s="1"/>
      <c r="B30" s="1">
        <f t="shared" si="0"/>
        <v>400</v>
      </c>
      <c r="C30" s="1">
        <v>17</v>
      </c>
      <c r="D30" s="1">
        <v>49598</v>
      </c>
      <c r="E30" s="1">
        <v>399</v>
      </c>
      <c r="F30" s="1">
        <v>0</v>
      </c>
      <c r="G30" s="1">
        <v>1</v>
      </c>
      <c r="H30" s="1">
        <v>0</v>
      </c>
      <c r="I30" s="1">
        <v>0</v>
      </c>
      <c r="J30" s="4">
        <v>53.62</v>
      </c>
      <c r="K30" s="4">
        <v>0.59</v>
      </c>
      <c r="L30" s="4">
        <v>8</v>
      </c>
      <c r="M30" s="61">
        <v>1.87</v>
      </c>
      <c r="N30" s="1">
        <v>62</v>
      </c>
      <c r="O30" s="1">
        <v>328</v>
      </c>
      <c r="P30" s="1">
        <v>327</v>
      </c>
      <c r="Q30" s="1">
        <v>0</v>
      </c>
      <c r="R30" s="1">
        <v>0</v>
      </c>
      <c r="S30" s="1">
        <v>0</v>
      </c>
      <c r="T30" s="1">
        <v>46</v>
      </c>
      <c r="U30" s="1">
        <v>4</v>
      </c>
      <c r="V30" s="1">
        <v>202</v>
      </c>
      <c r="W30" s="1">
        <v>0</v>
      </c>
      <c r="X30" s="1">
        <v>0</v>
      </c>
      <c r="Y30" s="58">
        <v>1.1200000000000001</v>
      </c>
      <c r="AA30" s="1">
        <f t="shared" si="1"/>
        <v>601</v>
      </c>
      <c r="AB30" s="1">
        <f t="shared" si="2"/>
        <v>1</v>
      </c>
      <c r="AC30" s="1">
        <f t="shared" si="3"/>
        <v>0</v>
      </c>
      <c r="AD30" s="1">
        <f t="shared" si="23"/>
        <v>61</v>
      </c>
      <c r="AE30" s="1">
        <f t="shared" si="24"/>
        <v>0</v>
      </c>
      <c r="AF30" s="1">
        <f t="shared" si="24"/>
        <v>0</v>
      </c>
      <c r="AG30" s="1">
        <f t="shared" si="24"/>
        <v>0</v>
      </c>
      <c r="AH30" s="1">
        <f t="shared" si="33"/>
        <v>61</v>
      </c>
      <c r="AI30" s="9">
        <f t="shared" si="25"/>
        <v>0</v>
      </c>
      <c r="AJ30" s="9">
        <f t="shared" si="4"/>
        <v>8.0000000000000002E-3</v>
      </c>
      <c r="AK30" s="9">
        <f t="shared" si="5"/>
        <v>7.9799999999999992E-3</v>
      </c>
      <c r="AL30" s="9">
        <f t="shared" si="6"/>
        <v>2.0000000000000002E-5</v>
      </c>
      <c r="AM30" s="9">
        <f t="shared" si="7"/>
        <v>0</v>
      </c>
      <c r="AN30" s="9">
        <f t="shared" si="8"/>
        <v>9.2000000000000003E-4</v>
      </c>
      <c r="AO30" s="9">
        <f t="shared" si="9"/>
        <v>1.2199999999999999E-3</v>
      </c>
      <c r="AP30" s="1">
        <f t="shared" si="26"/>
        <v>34</v>
      </c>
      <c r="AQ30" s="1">
        <f t="shared" si="26"/>
        <v>0</v>
      </c>
      <c r="AR30" s="1"/>
      <c r="AS30" s="1">
        <f t="shared" si="27"/>
        <v>0</v>
      </c>
      <c r="AT30" s="1">
        <f t="shared" si="34"/>
        <v>34</v>
      </c>
      <c r="AU30" s="1">
        <f t="shared" si="10"/>
        <v>202</v>
      </c>
      <c r="AV30" s="9">
        <f t="shared" si="11"/>
        <v>4.0400000000000002E-3</v>
      </c>
      <c r="AW30" s="9">
        <f t="shared" si="12"/>
        <v>4.0400000000000002E-3</v>
      </c>
      <c r="AX30" s="9">
        <f t="shared" si="13"/>
        <v>0</v>
      </c>
      <c r="AY30" s="9">
        <f t="shared" si="14"/>
        <v>0</v>
      </c>
      <c r="AZ30" s="9">
        <f t="shared" si="15"/>
        <v>6.8000000000000005E-4</v>
      </c>
      <c r="BA30" s="9">
        <f t="shared" si="28"/>
        <v>4.2400000000000007E-3</v>
      </c>
      <c r="BJ30" s="7">
        <f t="shared" si="35"/>
        <v>28</v>
      </c>
      <c r="BK30" s="7">
        <f t="shared" si="35"/>
        <v>17</v>
      </c>
      <c r="BL30" s="1">
        <f t="shared" si="16"/>
        <v>16089.934879034447</v>
      </c>
      <c r="BM30" s="48">
        <f>+EvolOf!M19</f>
        <v>526</v>
      </c>
      <c r="BN30" s="1">
        <f t="shared" si="17"/>
        <v>17147</v>
      </c>
      <c r="BO30" s="1">
        <f t="shared" si="29"/>
        <v>-1057.0651209655534</v>
      </c>
      <c r="BP30" s="28">
        <f t="shared" si="30"/>
        <v>-6.1647233974780002E-2</v>
      </c>
      <c r="BQ30" s="1">
        <f t="shared" si="18"/>
        <v>1117386.66996192</v>
      </c>
      <c r="BR30" s="1" cm="1">
        <f t="array" ref="BR30">IF(BK30&lt;=$BX$14,0,INDEX($AU$14:$AU$300,BK30-$BX$14+1))*$BY$14</f>
        <v>796.53142965517065</v>
      </c>
      <c r="BS30" s="1">
        <f t="shared" si="19"/>
        <v>16089.934879034447</v>
      </c>
      <c r="BT30" s="1">
        <f t="shared" si="36"/>
        <v>0</v>
      </c>
      <c r="BU30" s="1">
        <f t="shared" si="31"/>
        <v>796.53142965517065</v>
      </c>
      <c r="BV30" s="1">
        <f t="shared" si="20"/>
        <v>0</v>
      </c>
      <c r="BW30" s="1">
        <f t="shared" si="20"/>
        <v>0</v>
      </c>
      <c r="CP30" s="4">
        <f t="shared" si="21"/>
        <v>0</v>
      </c>
      <c r="CQ30" s="7" cm="1">
        <f t="array" ref="CQ30">IF(BK30&lt;=$CV$48,0,INDEX($B$14:$B$300,BK30-$CV$48+1))</f>
        <v>0</v>
      </c>
      <c r="CR30" s="1">
        <f t="shared" si="22"/>
        <v>1</v>
      </c>
      <c r="CS30" s="100">
        <f t="shared" si="32"/>
        <v>0</v>
      </c>
    </row>
    <row r="31" spans="1:100" x14ac:dyDescent="0.3">
      <c r="A31" s="1"/>
      <c r="B31" s="1">
        <f t="shared" si="0"/>
        <v>471</v>
      </c>
      <c r="C31" s="1">
        <v>18</v>
      </c>
      <c r="D31" s="1">
        <v>49528</v>
      </c>
      <c r="E31" s="1">
        <v>469</v>
      </c>
      <c r="F31" s="1">
        <v>0</v>
      </c>
      <c r="G31" s="1">
        <v>2</v>
      </c>
      <c r="H31" s="1">
        <v>0</v>
      </c>
      <c r="I31" s="1">
        <v>0</v>
      </c>
      <c r="J31" s="4">
        <v>53.62</v>
      </c>
      <c r="K31" s="4">
        <v>0.62</v>
      </c>
      <c r="L31" s="4">
        <v>10.199999999999999</v>
      </c>
      <c r="M31" s="61">
        <v>2.5</v>
      </c>
      <c r="N31" s="1">
        <v>79</v>
      </c>
      <c r="O31" s="1">
        <v>381</v>
      </c>
      <c r="P31" s="1">
        <v>380</v>
      </c>
      <c r="Q31" s="1">
        <v>1</v>
      </c>
      <c r="R31" s="1">
        <v>0</v>
      </c>
      <c r="S31" s="1">
        <v>0</v>
      </c>
      <c r="T31" s="1">
        <v>58</v>
      </c>
      <c r="U31" s="1">
        <v>5</v>
      </c>
      <c r="V31" s="1">
        <v>246</v>
      </c>
      <c r="W31" s="1">
        <v>1</v>
      </c>
      <c r="X31" s="1">
        <v>0</v>
      </c>
      <c r="Y31" s="58">
        <v>1.78</v>
      </c>
      <c r="AA31" s="1">
        <f t="shared" si="1"/>
        <v>715</v>
      </c>
      <c r="AB31" s="1">
        <f t="shared" si="2"/>
        <v>3</v>
      </c>
      <c r="AC31" s="1">
        <f t="shared" si="3"/>
        <v>0</v>
      </c>
      <c r="AD31" s="1">
        <f t="shared" si="23"/>
        <v>70</v>
      </c>
      <c r="AE31" s="1">
        <f t="shared" si="24"/>
        <v>1</v>
      </c>
      <c r="AF31" s="1">
        <f t="shared" si="24"/>
        <v>0</v>
      </c>
      <c r="AG31" s="1">
        <f t="shared" si="24"/>
        <v>0</v>
      </c>
      <c r="AH31" s="1">
        <f t="shared" si="33"/>
        <v>71</v>
      </c>
      <c r="AI31" s="9">
        <f t="shared" si="25"/>
        <v>0</v>
      </c>
      <c r="AJ31" s="9">
        <f t="shared" si="4"/>
        <v>9.4199999999999996E-3</v>
      </c>
      <c r="AK31" s="9">
        <f t="shared" si="5"/>
        <v>9.3799999999999994E-3</v>
      </c>
      <c r="AL31" s="9">
        <f t="shared" si="6"/>
        <v>4.0000000000000003E-5</v>
      </c>
      <c r="AM31" s="9">
        <f t="shared" si="7"/>
        <v>0</v>
      </c>
      <c r="AN31" s="9">
        <f t="shared" si="8"/>
        <v>1.16E-3</v>
      </c>
      <c r="AO31" s="9">
        <f t="shared" si="9"/>
        <v>1.42E-3</v>
      </c>
      <c r="AP31" s="1">
        <f t="shared" si="26"/>
        <v>44</v>
      </c>
      <c r="AQ31" s="1">
        <f t="shared" si="26"/>
        <v>1</v>
      </c>
      <c r="AR31" s="1"/>
      <c r="AS31" s="1">
        <f t="shared" si="27"/>
        <v>0</v>
      </c>
      <c r="AT31" s="1">
        <f t="shared" si="34"/>
        <v>45</v>
      </c>
      <c r="AU31" s="1">
        <f t="shared" si="10"/>
        <v>247</v>
      </c>
      <c r="AV31" s="9">
        <f t="shared" si="11"/>
        <v>4.9399999999999999E-3</v>
      </c>
      <c r="AW31" s="9">
        <f t="shared" si="12"/>
        <v>4.9199999999999999E-3</v>
      </c>
      <c r="AX31" s="9">
        <f t="shared" si="13"/>
        <v>2.0000000000000002E-5</v>
      </c>
      <c r="AY31" s="9">
        <f t="shared" si="14"/>
        <v>0</v>
      </c>
      <c r="AZ31" s="9">
        <f t="shared" si="15"/>
        <v>8.9999999999999998E-4</v>
      </c>
      <c r="BA31" s="9">
        <f t="shared" si="28"/>
        <v>4.9925999999999998E-3</v>
      </c>
      <c r="BJ31" s="7">
        <f t="shared" si="35"/>
        <v>29</v>
      </c>
      <c r="BK31" s="7">
        <f t="shared" si="35"/>
        <v>18</v>
      </c>
      <c r="BL31" s="1">
        <f t="shared" si="16"/>
        <v>19674.326312482714</v>
      </c>
      <c r="BM31" s="48">
        <f>+EvolOf!M20</f>
        <v>990</v>
      </c>
      <c r="BN31" s="1">
        <f t="shared" si="17"/>
        <v>19980</v>
      </c>
      <c r="BO31" s="1">
        <f t="shared" si="29"/>
        <v>-305.67368751728645</v>
      </c>
      <c r="BP31" s="28">
        <f t="shared" si="30"/>
        <v>-1.5298983359223528E-2</v>
      </c>
      <c r="BQ31" s="1">
        <f t="shared" si="18"/>
        <v>93436.40324041569</v>
      </c>
      <c r="BR31" s="1" cm="1">
        <f t="array" ref="BR31">IF(BK31&lt;=$BX$14,0,INDEX($AU$14:$AU$300,BK31-$BX$14+1))*$BY$14</f>
        <v>1513.4097163448241</v>
      </c>
      <c r="BS31" s="1">
        <f t="shared" si="19"/>
        <v>19594.673169517198</v>
      </c>
      <c r="BT31" s="1">
        <f t="shared" si="36"/>
        <v>79.653142965517063</v>
      </c>
      <c r="BU31" s="1">
        <f t="shared" si="31"/>
        <v>1433.7565733793072</v>
      </c>
      <c r="BV31" s="1">
        <f t="shared" si="20"/>
        <v>79.653142965517063</v>
      </c>
      <c r="BW31" s="1">
        <f t="shared" si="20"/>
        <v>0</v>
      </c>
      <c r="CP31" s="4">
        <f t="shared" si="21"/>
        <v>0</v>
      </c>
      <c r="CQ31" s="7" cm="1">
        <f t="array" ref="CQ31">IF(BK31&lt;=$CV$48,0,INDEX($B$14:$B$300,BK31-$CV$48+1))</f>
        <v>0</v>
      </c>
      <c r="CR31" s="1">
        <f t="shared" si="22"/>
        <v>2</v>
      </c>
      <c r="CS31" s="100">
        <f t="shared" si="32"/>
        <v>0</v>
      </c>
      <c r="CU31" s="106" t="s">
        <v>159</v>
      </c>
      <c r="CV31" s="110">
        <v>7.8E-2</v>
      </c>
    </row>
    <row r="32" spans="1:100" x14ac:dyDescent="0.3">
      <c r="A32" s="1"/>
      <c r="B32" s="1">
        <f t="shared" si="0"/>
        <v>552</v>
      </c>
      <c r="C32" s="1">
        <v>19</v>
      </c>
      <c r="D32" s="1">
        <v>49447</v>
      </c>
      <c r="E32" s="1">
        <v>549</v>
      </c>
      <c r="F32" s="1">
        <v>0</v>
      </c>
      <c r="G32" s="1">
        <v>3</v>
      </c>
      <c r="H32" s="1">
        <v>0</v>
      </c>
      <c r="I32" s="1">
        <v>0</v>
      </c>
      <c r="J32" s="4">
        <v>53.62</v>
      </c>
      <c r="K32" s="4">
        <v>0.64</v>
      </c>
      <c r="L32" s="4">
        <v>10.4</v>
      </c>
      <c r="M32" s="61">
        <v>2.5499999999999998</v>
      </c>
      <c r="N32" s="1">
        <v>100</v>
      </c>
      <c r="O32" s="1">
        <v>442</v>
      </c>
      <c r="P32" s="1">
        <v>440</v>
      </c>
      <c r="Q32" s="1">
        <v>1</v>
      </c>
      <c r="R32" s="1">
        <v>0</v>
      </c>
      <c r="S32" s="1">
        <v>0</v>
      </c>
      <c r="T32" s="1">
        <v>71</v>
      </c>
      <c r="U32" s="1">
        <v>7</v>
      </c>
      <c r="V32" s="1">
        <v>299</v>
      </c>
      <c r="W32" s="1">
        <v>1</v>
      </c>
      <c r="X32" s="1">
        <v>0</v>
      </c>
      <c r="Y32" s="58">
        <v>1.95</v>
      </c>
      <c r="AA32" s="1">
        <f t="shared" si="1"/>
        <v>848</v>
      </c>
      <c r="AB32" s="1">
        <f t="shared" si="2"/>
        <v>4</v>
      </c>
      <c r="AC32" s="1">
        <f t="shared" si="3"/>
        <v>0</v>
      </c>
      <c r="AD32" s="1">
        <f t="shared" si="23"/>
        <v>80</v>
      </c>
      <c r="AE32" s="1">
        <f t="shared" si="24"/>
        <v>1</v>
      </c>
      <c r="AF32" s="1">
        <f t="shared" si="24"/>
        <v>0</v>
      </c>
      <c r="AG32" s="1">
        <f t="shared" si="24"/>
        <v>0</v>
      </c>
      <c r="AH32" s="1">
        <f t="shared" si="33"/>
        <v>81</v>
      </c>
      <c r="AI32" s="9">
        <f t="shared" si="25"/>
        <v>0</v>
      </c>
      <c r="AJ32" s="9">
        <f t="shared" si="4"/>
        <v>1.1039999999999999E-2</v>
      </c>
      <c r="AK32" s="9">
        <f t="shared" si="5"/>
        <v>1.098E-2</v>
      </c>
      <c r="AL32" s="9">
        <f t="shared" si="6"/>
        <v>6.0000000000000002E-5</v>
      </c>
      <c r="AM32" s="9">
        <f t="shared" si="7"/>
        <v>0</v>
      </c>
      <c r="AN32" s="9">
        <f t="shared" si="8"/>
        <v>1.42E-3</v>
      </c>
      <c r="AO32" s="9">
        <f t="shared" si="9"/>
        <v>1.6199999999999999E-3</v>
      </c>
      <c r="AP32" s="1">
        <f t="shared" si="26"/>
        <v>53</v>
      </c>
      <c r="AQ32" s="1">
        <f t="shared" si="26"/>
        <v>0</v>
      </c>
      <c r="AR32" s="1"/>
      <c r="AS32" s="1">
        <f t="shared" si="27"/>
        <v>0</v>
      </c>
      <c r="AT32" s="1">
        <f t="shared" si="34"/>
        <v>53</v>
      </c>
      <c r="AU32" s="1">
        <f t="shared" si="10"/>
        <v>300</v>
      </c>
      <c r="AV32" s="9">
        <f t="shared" si="11"/>
        <v>6.0000000000000001E-3</v>
      </c>
      <c r="AW32" s="9">
        <f t="shared" si="12"/>
        <v>5.9800000000000001E-3</v>
      </c>
      <c r="AX32" s="9">
        <f t="shared" si="13"/>
        <v>2.0000000000000002E-5</v>
      </c>
      <c r="AY32" s="9">
        <f t="shared" si="14"/>
        <v>0</v>
      </c>
      <c r="AZ32" s="9">
        <f t="shared" si="15"/>
        <v>1.06E-3</v>
      </c>
      <c r="BA32" s="9">
        <f t="shared" si="28"/>
        <v>5.8512E-3</v>
      </c>
      <c r="BJ32" s="7">
        <f t="shared" ref="BJ32:BK47" si="37">+BJ31+1</f>
        <v>30</v>
      </c>
      <c r="BK32" s="7">
        <f t="shared" si="37"/>
        <v>19</v>
      </c>
      <c r="BL32" s="1">
        <f t="shared" si="16"/>
        <v>23895.942889655118</v>
      </c>
      <c r="BM32" s="48">
        <f>+EvolOf!M21</f>
        <v>1564</v>
      </c>
      <c r="BN32" s="1">
        <f t="shared" si="17"/>
        <v>24926</v>
      </c>
      <c r="BO32" s="1">
        <f t="shared" si="29"/>
        <v>-1030.0571103448819</v>
      </c>
      <c r="BP32" s="28">
        <f t="shared" si="30"/>
        <v>-4.1324605245321444E-2</v>
      </c>
      <c r="BQ32" s="1">
        <f t="shared" si="18"/>
        <v>1061017.6505720483</v>
      </c>
      <c r="BR32" s="1" cm="1">
        <f t="array" ref="BR32">IF(BK32&lt;=$BX$14,0,INDEX($AU$14:$AU$300,BK32-$BX$14+1))*$BY$14</f>
        <v>2309.9411459999947</v>
      </c>
      <c r="BS32" s="1">
        <f t="shared" si="19"/>
        <v>23816.289746689603</v>
      </c>
      <c r="BT32" s="1">
        <f t="shared" si="36"/>
        <v>79.653142965517063</v>
      </c>
      <c r="BU32" s="1">
        <f t="shared" si="31"/>
        <v>2230.2880030344777</v>
      </c>
      <c r="BV32" s="1">
        <f t="shared" si="20"/>
        <v>79.653142965517063</v>
      </c>
      <c r="BW32" s="1">
        <f t="shared" si="20"/>
        <v>0</v>
      </c>
      <c r="CP32" s="4">
        <f t="shared" si="21"/>
        <v>0</v>
      </c>
      <c r="CQ32" s="7" cm="1">
        <f t="array" ref="CQ32">IF(BK32&lt;=$CV$48,0,INDEX($B$14:$B$300,BK32-$CV$48+1))</f>
        <v>0</v>
      </c>
      <c r="CR32" s="1">
        <f t="shared" si="22"/>
        <v>3</v>
      </c>
      <c r="CS32" s="100">
        <f t="shared" si="32"/>
        <v>0</v>
      </c>
      <c r="CU32" s="107" t="s">
        <v>164</v>
      </c>
      <c r="CV32" s="108">
        <f>(1-CV31)/CV31</f>
        <v>11.820512820512821</v>
      </c>
    </row>
    <row r="33" spans="1:100" x14ac:dyDescent="0.3">
      <c r="A33" s="1"/>
      <c r="B33" s="1">
        <f t="shared" si="0"/>
        <v>641</v>
      </c>
      <c r="C33" s="1">
        <v>20</v>
      </c>
      <c r="D33" s="1">
        <v>49358</v>
      </c>
      <c r="E33" s="1">
        <v>637</v>
      </c>
      <c r="F33" s="1">
        <v>0</v>
      </c>
      <c r="G33" s="1">
        <v>4</v>
      </c>
      <c r="H33" s="1">
        <v>0</v>
      </c>
      <c r="I33" s="1">
        <v>0</v>
      </c>
      <c r="J33" s="4">
        <v>53.62</v>
      </c>
      <c r="K33" s="4">
        <v>0.65</v>
      </c>
      <c r="L33" s="4">
        <v>11.4</v>
      </c>
      <c r="M33" s="61">
        <v>2.5299999999999998</v>
      </c>
      <c r="N33" s="1">
        <v>122</v>
      </c>
      <c r="O33" s="1">
        <v>509</v>
      </c>
      <c r="P33" s="1">
        <v>507</v>
      </c>
      <c r="Q33" s="1">
        <v>2</v>
      </c>
      <c r="R33" s="1">
        <v>0</v>
      </c>
      <c r="S33" s="1">
        <v>0</v>
      </c>
      <c r="T33" s="1">
        <v>88</v>
      </c>
      <c r="U33" s="1">
        <v>8</v>
      </c>
      <c r="V33" s="1">
        <v>357</v>
      </c>
      <c r="W33" s="1">
        <v>2</v>
      </c>
      <c r="X33" s="1">
        <v>0</v>
      </c>
      <c r="Y33" s="58">
        <v>2.0499999999999998</v>
      </c>
      <c r="AA33" s="1">
        <f t="shared" si="1"/>
        <v>994</v>
      </c>
      <c r="AB33" s="1">
        <f t="shared" si="2"/>
        <v>6</v>
      </c>
      <c r="AC33" s="1">
        <f t="shared" si="3"/>
        <v>0</v>
      </c>
      <c r="AD33" s="1">
        <f t="shared" si="23"/>
        <v>88</v>
      </c>
      <c r="AE33" s="1">
        <f t="shared" si="24"/>
        <v>1</v>
      </c>
      <c r="AF33" s="1">
        <f t="shared" si="24"/>
        <v>0</v>
      </c>
      <c r="AG33" s="1">
        <f t="shared" si="24"/>
        <v>0</v>
      </c>
      <c r="AH33" s="1">
        <f t="shared" si="33"/>
        <v>89</v>
      </c>
      <c r="AI33" s="9">
        <f t="shared" si="25"/>
        <v>0</v>
      </c>
      <c r="AJ33" s="9">
        <f t="shared" si="4"/>
        <v>1.282E-2</v>
      </c>
      <c r="AK33" s="9">
        <f t="shared" si="5"/>
        <v>1.274E-2</v>
      </c>
      <c r="AL33" s="9">
        <f t="shared" si="6"/>
        <v>8.0000000000000007E-5</v>
      </c>
      <c r="AM33" s="9">
        <f t="shared" si="7"/>
        <v>0</v>
      </c>
      <c r="AN33" s="9">
        <f t="shared" si="8"/>
        <v>1.7600000000000001E-3</v>
      </c>
      <c r="AO33" s="9">
        <f t="shared" si="9"/>
        <v>1.7799999999999999E-3</v>
      </c>
      <c r="AP33" s="1">
        <f t="shared" si="26"/>
        <v>58</v>
      </c>
      <c r="AQ33" s="1">
        <f t="shared" si="26"/>
        <v>1</v>
      </c>
      <c r="AR33" s="1"/>
      <c r="AS33" s="1">
        <f t="shared" si="27"/>
        <v>0</v>
      </c>
      <c r="AT33" s="1">
        <f t="shared" si="34"/>
        <v>59</v>
      </c>
      <c r="AU33" s="1">
        <f t="shared" si="10"/>
        <v>359</v>
      </c>
      <c r="AV33" s="9">
        <f t="shared" si="11"/>
        <v>7.1799999999999998E-3</v>
      </c>
      <c r="AW33" s="9">
        <f t="shared" si="12"/>
        <v>7.1399999999999996E-3</v>
      </c>
      <c r="AX33" s="9">
        <f t="shared" si="13"/>
        <v>4.0000000000000003E-5</v>
      </c>
      <c r="AY33" s="9">
        <f t="shared" si="14"/>
        <v>0</v>
      </c>
      <c r="AZ33" s="9">
        <f t="shared" si="15"/>
        <v>1.1800000000000001E-3</v>
      </c>
      <c r="BA33" s="9">
        <f t="shared" si="28"/>
        <v>6.7946000000000005E-3</v>
      </c>
      <c r="BJ33" s="7">
        <f t="shared" si="37"/>
        <v>31</v>
      </c>
      <c r="BK33" s="7">
        <f t="shared" si="37"/>
        <v>20</v>
      </c>
      <c r="BL33" s="1">
        <f t="shared" si="16"/>
        <v>28595.478324620624</v>
      </c>
      <c r="BM33" s="48">
        <f>+EvolOf!M22</f>
        <v>2084</v>
      </c>
      <c r="BN33" s="1">
        <f t="shared" si="17"/>
        <v>28914</v>
      </c>
      <c r="BO33" s="1">
        <f t="shared" si="29"/>
        <v>-318.52167537937567</v>
      </c>
      <c r="BP33" s="28">
        <f t="shared" si="30"/>
        <v>-1.1016174703582182E-2</v>
      </c>
      <c r="BQ33" s="1">
        <f t="shared" si="18"/>
        <v>101456.05768648438</v>
      </c>
      <c r="BR33" s="1" cm="1">
        <f t="array" ref="BR33">IF(BK33&lt;=$BX$14,0,INDEX($AU$14:$AU$300,BK33-$BX$14+1))*$BY$14</f>
        <v>3026.8194326896482</v>
      </c>
      <c r="BS33" s="1">
        <f t="shared" si="19"/>
        <v>28436.17203868959</v>
      </c>
      <c r="BT33" s="1">
        <f t="shared" si="36"/>
        <v>159.30628593103413</v>
      </c>
      <c r="BU33" s="1">
        <f t="shared" si="31"/>
        <v>2867.5131467586143</v>
      </c>
      <c r="BV33" s="1">
        <f t="shared" si="20"/>
        <v>159.30628593103413</v>
      </c>
      <c r="BW33" s="1">
        <f t="shared" si="20"/>
        <v>0</v>
      </c>
      <c r="CP33" s="4">
        <f t="shared" si="21"/>
        <v>0</v>
      </c>
      <c r="CQ33" s="7" cm="1">
        <f t="array" ref="CQ33">IF(BK33&lt;=$CV$48,0,INDEX($B$14:$B$300,BK33-$CV$48+1))</f>
        <v>0</v>
      </c>
      <c r="CR33" s="1">
        <f t="shared" si="22"/>
        <v>4</v>
      </c>
      <c r="CS33" s="100">
        <f t="shared" si="32"/>
        <v>0</v>
      </c>
    </row>
    <row r="34" spans="1:100" x14ac:dyDescent="0.3">
      <c r="A34" s="1"/>
      <c r="B34" s="1">
        <f t="shared" si="0"/>
        <v>746</v>
      </c>
      <c r="C34" s="1">
        <v>21</v>
      </c>
      <c r="D34" s="1">
        <v>49252</v>
      </c>
      <c r="E34" s="1">
        <v>740</v>
      </c>
      <c r="F34" s="1">
        <v>0</v>
      </c>
      <c r="G34" s="1">
        <v>6</v>
      </c>
      <c r="H34" s="1">
        <v>0</v>
      </c>
      <c r="I34" s="1">
        <v>0</v>
      </c>
      <c r="J34" s="4">
        <v>53.62</v>
      </c>
      <c r="K34" s="4">
        <v>0.66</v>
      </c>
      <c r="L34" s="4">
        <v>11.8</v>
      </c>
      <c r="M34" s="61">
        <v>2.7</v>
      </c>
      <c r="N34" s="1">
        <v>149</v>
      </c>
      <c r="O34" s="1">
        <v>587</v>
      </c>
      <c r="P34" s="1">
        <v>583</v>
      </c>
      <c r="Q34" s="1">
        <v>4</v>
      </c>
      <c r="R34" s="1">
        <v>0</v>
      </c>
      <c r="S34" s="1">
        <v>0</v>
      </c>
      <c r="T34" s="1">
        <v>108</v>
      </c>
      <c r="U34" s="1">
        <v>10</v>
      </c>
      <c r="V34" s="1">
        <v>426</v>
      </c>
      <c r="W34" s="1">
        <v>3</v>
      </c>
      <c r="X34" s="1">
        <v>0</v>
      </c>
      <c r="Y34" s="58">
        <v>2.52</v>
      </c>
      <c r="AA34" s="1">
        <f t="shared" si="1"/>
        <v>1166</v>
      </c>
      <c r="AB34" s="1">
        <f t="shared" si="2"/>
        <v>9</v>
      </c>
      <c r="AC34" s="1">
        <f t="shared" si="3"/>
        <v>0</v>
      </c>
      <c r="AD34" s="1">
        <f t="shared" si="23"/>
        <v>103</v>
      </c>
      <c r="AE34" s="1">
        <f t="shared" si="24"/>
        <v>2</v>
      </c>
      <c r="AF34" s="1">
        <f t="shared" si="24"/>
        <v>0</v>
      </c>
      <c r="AG34" s="1">
        <f t="shared" si="24"/>
        <v>0</v>
      </c>
      <c r="AH34" s="1">
        <f t="shared" si="33"/>
        <v>105</v>
      </c>
      <c r="AI34" s="9">
        <f t="shared" si="25"/>
        <v>0</v>
      </c>
      <c r="AJ34" s="9">
        <f t="shared" si="4"/>
        <v>1.4919999999999999E-2</v>
      </c>
      <c r="AK34" s="9">
        <f t="shared" si="5"/>
        <v>1.4800000000000001E-2</v>
      </c>
      <c r="AL34" s="9">
        <f t="shared" si="6"/>
        <v>1.2E-4</v>
      </c>
      <c r="AM34" s="9">
        <f t="shared" si="7"/>
        <v>0</v>
      </c>
      <c r="AN34" s="9">
        <f t="shared" si="8"/>
        <v>2.16E-3</v>
      </c>
      <c r="AO34" s="9">
        <f t="shared" si="9"/>
        <v>2.0999999999999999E-3</v>
      </c>
      <c r="AP34" s="1">
        <f t="shared" si="26"/>
        <v>69</v>
      </c>
      <c r="AQ34" s="1">
        <f t="shared" si="26"/>
        <v>1</v>
      </c>
      <c r="AR34" s="1"/>
      <c r="AS34" s="1">
        <f t="shared" si="27"/>
        <v>0</v>
      </c>
      <c r="AT34" s="1">
        <f t="shared" si="34"/>
        <v>70</v>
      </c>
      <c r="AU34" s="1">
        <f t="shared" si="10"/>
        <v>429</v>
      </c>
      <c r="AV34" s="9">
        <f t="shared" si="11"/>
        <v>8.5800000000000008E-3</v>
      </c>
      <c r="AW34" s="9">
        <f t="shared" si="12"/>
        <v>8.5199999999999998E-3</v>
      </c>
      <c r="AX34" s="9">
        <f t="shared" si="13"/>
        <v>6.0000000000000002E-5</v>
      </c>
      <c r="AY34" s="9">
        <f t="shared" si="14"/>
        <v>0</v>
      </c>
      <c r="AZ34" s="9">
        <f t="shared" si="15"/>
        <v>1.4E-3</v>
      </c>
      <c r="BA34" s="9">
        <f t="shared" si="28"/>
        <v>7.9076000000000007E-3</v>
      </c>
      <c r="BJ34" s="7">
        <f t="shared" si="37"/>
        <v>32</v>
      </c>
      <c r="BK34" s="7">
        <f t="shared" si="37"/>
        <v>21</v>
      </c>
      <c r="BL34" s="1">
        <f t="shared" si="16"/>
        <v>34171.198332206819</v>
      </c>
      <c r="BM34" s="48">
        <f>+EvolOf!M23</f>
        <v>2871</v>
      </c>
      <c r="BN34" s="1">
        <f t="shared" si="17"/>
        <v>32911</v>
      </c>
      <c r="BO34" s="1">
        <f t="shared" si="29"/>
        <v>1260.198332206819</v>
      </c>
      <c r="BP34" s="28">
        <f t="shared" si="30"/>
        <v>3.8291098180146976E-2</v>
      </c>
      <c r="BQ34" s="1">
        <f t="shared" si="18"/>
        <v>1588099.8364968481</v>
      </c>
      <c r="BR34" s="1" cm="1">
        <f t="array" ref="BR34">IF(BK34&lt;=$BX$14,0,INDEX($AU$14:$AU$300,BK34-$BX$14+1))*$BY$14</f>
        <v>3743.6977193793018</v>
      </c>
      <c r="BS34" s="1">
        <f t="shared" si="19"/>
        <v>33932.238903310266</v>
      </c>
      <c r="BT34" s="1">
        <f t="shared" si="36"/>
        <v>238.95942889655117</v>
      </c>
      <c r="BU34" s="1">
        <f t="shared" si="31"/>
        <v>3504.7382904827505</v>
      </c>
      <c r="BV34" s="1">
        <f t="shared" si="20"/>
        <v>238.95942889655117</v>
      </c>
      <c r="BW34" s="1">
        <f t="shared" si="20"/>
        <v>0</v>
      </c>
      <c r="CP34" s="4">
        <f t="shared" si="21"/>
        <v>0</v>
      </c>
      <c r="CQ34" s="7" cm="1">
        <f t="array" ref="CQ34">IF(BK34&lt;=$CV$48,0,INDEX($B$14:$B$300,BK34-$CV$48+1))</f>
        <v>0</v>
      </c>
      <c r="CR34" s="1">
        <f t="shared" si="22"/>
        <v>6</v>
      </c>
      <c r="CS34" s="100">
        <f t="shared" si="32"/>
        <v>0</v>
      </c>
    </row>
    <row r="35" spans="1:100" x14ac:dyDescent="0.3">
      <c r="A35" s="1"/>
      <c r="B35" s="1">
        <f t="shared" si="0"/>
        <v>867</v>
      </c>
      <c r="C35" s="1">
        <v>22</v>
      </c>
      <c r="D35" s="1">
        <v>49131</v>
      </c>
      <c r="E35" s="1">
        <v>859</v>
      </c>
      <c r="F35" s="1">
        <v>0</v>
      </c>
      <c r="G35" s="1">
        <v>8</v>
      </c>
      <c r="H35" s="1">
        <v>0</v>
      </c>
      <c r="I35" s="1">
        <v>0</v>
      </c>
      <c r="J35" s="4">
        <v>53.62</v>
      </c>
      <c r="K35" s="4">
        <v>0.67</v>
      </c>
      <c r="L35" s="4">
        <v>12.4</v>
      </c>
      <c r="M35" s="61">
        <v>2.68</v>
      </c>
      <c r="N35" s="1">
        <v>183</v>
      </c>
      <c r="O35" s="1">
        <v>675</v>
      </c>
      <c r="P35" s="1">
        <v>669</v>
      </c>
      <c r="Q35" s="1">
        <v>5</v>
      </c>
      <c r="R35" s="1">
        <v>0</v>
      </c>
      <c r="S35" s="1">
        <v>0</v>
      </c>
      <c r="T35" s="1">
        <v>133</v>
      </c>
      <c r="U35" s="1">
        <v>12</v>
      </c>
      <c r="V35" s="1">
        <v>503</v>
      </c>
      <c r="W35" s="1">
        <v>4</v>
      </c>
      <c r="X35" s="1">
        <v>0</v>
      </c>
      <c r="Y35" s="58">
        <v>2.72</v>
      </c>
      <c r="AA35" s="1">
        <f t="shared" si="1"/>
        <v>1362</v>
      </c>
      <c r="AB35" s="1">
        <f t="shared" si="2"/>
        <v>12</v>
      </c>
      <c r="AC35" s="1">
        <f t="shared" si="3"/>
        <v>0</v>
      </c>
      <c r="AD35" s="1">
        <f t="shared" si="23"/>
        <v>119</v>
      </c>
      <c r="AE35" s="1">
        <f t="shared" si="24"/>
        <v>2</v>
      </c>
      <c r="AF35" s="1">
        <f t="shared" si="24"/>
        <v>0</v>
      </c>
      <c r="AG35" s="1">
        <f t="shared" si="24"/>
        <v>0</v>
      </c>
      <c r="AH35" s="1">
        <f t="shared" si="33"/>
        <v>121</v>
      </c>
      <c r="AI35" s="9">
        <f t="shared" si="25"/>
        <v>0</v>
      </c>
      <c r="AJ35" s="9">
        <f t="shared" si="4"/>
        <v>1.7340000000000001E-2</v>
      </c>
      <c r="AK35" s="9">
        <f t="shared" si="5"/>
        <v>1.7180000000000001E-2</v>
      </c>
      <c r="AL35" s="9">
        <f t="shared" si="6"/>
        <v>1.6000000000000001E-4</v>
      </c>
      <c r="AM35" s="9">
        <f t="shared" si="7"/>
        <v>0</v>
      </c>
      <c r="AN35" s="9">
        <f t="shared" si="8"/>
        <v>2.66E-3</v>
      </c>
      <c r="AO35" s="9">
        <f t="shared" si="9"/>
        <v>2.4199999999999998E-3</v>
      </c>
      <c r="AP35" s="1">
        <f t="shared" si="26"/>
        <v>77</v>
      </c>
      <c r="AQ35" s="1">
        <f t="shared" si="26"/>
        <v>1</v>
      </c>
      <c r="AR35" s="1"/>
      <c r="AS35" s="1">
        <f t="shared" si="27"/>
        <v>0</v>
      </c>
      <c r="AT35" s="1">
        <f t="shared" si="34"/>
        <v>78</v>
      </c>
      <c r="AU35" s="1">
        <f t="shared" si="10"/>
        <v>507</v>
      </c>
      <c r="AV35" s="9">
        <f t="shared" si="11"/>
        <v>1.014E-2</v>
      </c>
      <c r="AW35" s="9">
        <f t="shared" si="12"/>
        <v>1.0059999999999999E-2</v>
      </c>
      <c r="AX35" s="9">
        <f t="shared" si="13"/>
        <v>8.0000000000000007E-5</v>
      </c>
      <c r="AY35" s="9">
        <f t="shared" si="14"/>
        <v>0</v>
      </c>
      <c r="AZ35" s="9">
        <f t="shared" si="15"/>
        <v>1.56E-3</v>
      </c>
      <c r="BA35" s="9">
        <f t="shared" si="28"/>
        <v>9.1902000000000008E-3</v>
      </c>
      <c r="BJ35" s="7">
        <f t="shared" si="37"/>
        <v>33</v>
      </c>
      <c r="BK35" s="7">
        <f t="shared" si="37"/>
        <v>22</v>
      </c>
      <c r="BL35" s="1">
        <f t="shared" si="16"/>
        <v>40384.143483517153</v>
      </c>
      <c r="BM35" s="48">
        <f>+EvolOf!M24</f>
        <v>4163</v>
      </c>
      <c r="BN35" s="1">
        <f t="shared" si="17"/>
        <v>39673</v>
      </c>
      <c r="BO35" s="1">
        <f t="shared" si="29"/>
        <v>711.14348351715307</v>
      </c>
      <c r="BP35" s="28">
        <f t="shared" si="30"/>
        <v>1.7925124984678575E-2</v>
      </c>
      <c r="BQ35" s="1">
        <f t="shared" si="18"/>
        <v>505725.05414891138</v>
      </c>
      <c r="BR35" s="1" cm="1">
        <f t="array" ref="BR35">IF(BK35&lt;=$BX$14,0,INDEX($AU$14:$AU$300,BK35-$BX$14+1))*$BY$14</f>
        <v>4699.5354349655063</v>
      </c>
      <c r="BS35" s="1">
        <f t="shared" si="19"/>
        <v>40065.530911655085</v>
      </c>
      <c r="BT35" s="1">
        <f t="shared" si="36"/>
        <v>318.61257186206825</v>
      </c>
      <c r="BU35" s="1">
        <f t="shared" si="31"/>
        <v>4380.9228631034384</v>
      </c>
      <c r="BV35" s="1">
        <f t="shared" si="20"/>
        <v>318.61257186206825</v>
      </c>
      <c r="BW35" s="1">
        <f t="shared" si="20"/>
        <v>0</v>
      </c>
      <c r="CP35" s="4">
        <f t="shared" si="21"/>
        <v>0</v>
      </c>
      <c r="CQ35" s="7" cm="1">
        <f t="array" ref="CQ35">IF(BK35&lt;=$CV$48,0,INDEX($B$14:$B$300,BK35-$CV$48+1))</f>
        <v>0</v>
      </c>
      <c r="CR35" s="1">
        <f t="shared" si="22"/>
        <v>8</v>
      </c>
      <c r="CS35" s="100">
        <f t="shared" si="32"/>
        <v>0</v>
      </c>
    </row>
    <row r="36" spans="1:100" x14ac:dyDescent="0.3">
      <c r="A36" s="1"/>
      <c r="B36" s="1">
        <f t="shared" si="0"/>
        <v>1009</v>
      </c>
      <c r="C36" s="1">
        <v>23</v>
      </c>
      <c r="D36" s="1">
        <v>48989</v>
      </c>
      <c r="E36" s="1">
        <v>998</v>
      </c>
      <c r="F36" s="1">
        <v>0</v>
      </c>
      <c r="G36" s="1">
        <v>11</v>
      </c>
      <c r="H36" s="1">
        <v>0</v>
      </c>
      <c r="I36" s="1">
        <v>0</v>
      </c>
      <c r="J36" s="4">
        <v>53.62</v>
      </c>
      <c r="K36" s="4">
        <v>0.68</v>
      </c>
      <c r="L36" s="4">
        <v>12.9</v>
      </c>
      <c r="M36" s="61">
        <v>2.83</v>
      </c>
      <c r="N36" s="1">
        <v>217</v>
      </c>
      <c r="O36" s="1">
        <v>782</v>
      </c>
      <c r="P36" s="1">
        <v>775</v>
      </c>
      <c r="Q36" s="1">
        <v>7</v>
      </c>
      <c r="R36" s="1">
        <v>0</v>
      </c>
      <c r="S36" s="1">
        <v>0</v>
      </c>
      <c r="T36" s="1">
        <v>163</v>
      </c>
      <c r="U36" s="1">
        <v>15</v>
      </c>
      <c r="V36" s="1">
        <v>590</v>
      </c>
      <c r="W36" s="1">
        <v>5</v>
      </c>
      <c r="X36" s="1">
        <v>0</v>
      </c>
      <c r="Y36" s="58">
        <v>2.58</v>
      </c>
      <c r="AA36" s="1">
        <f t="shared" si="1"/>
        <v>1588</v>
      </c>
      <c r="AB36" s="1">
        <f t="shared" si="2"/>
        <v>16</v>
      </c>
      <c r="AC36" s="1">
        <f t="shared" si="3"/>
        <v>0</v>
      </c>
      <c r="AD36" s="1">
        <f t="shared" si="23"/>
        <v>139</v>
      </c>
      <c r="AE36" s="1">
        <f t="shared" si="24"/>
        <v>3</v>
      </c>
      <c r="AF36" s="1">
        <f t="shared" si="24"/>
        <v>0</v>
      </c>
      <c r="AG36" s="1">
        <f t="shared" si="24"/>
        <v>0</v>
      </c>
      <c r="AH36" s="1">
        <f t="shared" si="33"/>
        <v>142</v>
      </c>
      <c r="AI36" s="9">
        <f t="shared" si="25"/>
        <v>0</v>
      </c>
      <c r="AJ36" s="9">
        <f t="shared" si="4"/>
        <v>2.018E-2</v>
      </c>
      <c r="AK36" s="9">
        <f t="shared" si="5"/>
        <v>1.9959999999999999E-2</v>
      </c>
      <c r="AL36" s="9">
        <f t="shared" si="6"/>
        <v>2.2000000000000001E-4</v>
      </c>
      <c r="AM36" s="9">
        <f t="shared" si="7"/>
        <v>0</v>
      </c>
      <c r="AN36" s="9">
        <f t="shared" si="8"/>
        <v>3.2599999999999999E-3</v>
      </c>
      <c r="AO36" s="9">
        <f t="shared" si="9"/>
        <v>2.8400000000000001E-3</v>
      </c>
      <c r="AP36" s="1">
        <f t="shared" si="26"/>
        <v>87</v>
      </c>
      <c r="AQ36" s="1">
        <f t="shared" si="26"/>
        <v>1</v>
      </c>
      <c r="AR36" s="1"/>
      <c r="AS36" s="1">
        <f t="shared" si="27"/>
        <v>0</v>
      </c>
      <c r="AT36" s="1">
        <f t="shared" si="34"/>
        <v>88</v>
      </c>
      <c r="AU36" s="1">
        <f t="shared" si="10"/>
        <v>595</v>
      </c>
      <c r="AV36" s="9">
        <f t="shared" si="11"/>
        <v>1.1900000000000001E-2</v>
      </c>
      <c r="AW36" s="9">
        <f t="shared" si="12"/>
        <v>1.18E-2</v>
      </c>
      <c r="AX36" s="9">
        <f t="shared" si="13"/>
        <v>1E-4</v>
      </c>
      <c r="AY36" s="9">
        <f t="shared" si="14"/>
        <v>0</v>
      </c>
      <c r="AZ36" s="9">
        <f t="shared" si="15"/>
        <v>1.7600000000000001E-3</v>
      </c>
      <c r="BA36" s="9">
        <f t="shared" si="28"/>
        <v>1.0695400000000001E-2</v>
      </c>
      <c r="BJ36" s="7">
        <f t="shared" si="37"/>
        <v>34</v>
      </c>
      <c r="BK36" s="7">
        <f t="shared" si="37"/>
        <v>23</v>
      </c>
      <c r="BL36" s="1">
        <f t="shared" si="16"/>
        <v>47393.620064482653</v>
      </c>
      <c r="BM36" s="48">
        <f>+EvolOf!M25</f>
        <v>5893</v>
      </c>
      <c r="BN36" s="1">
        <f t="shared" si="17"/>
        <v>47610</v>
      </c>
      <c r="BO36" s="1">
        <f t="shared" si="29"/>
        <v>-216.37993551734689</v>
      </c>
      <c r="BP36" s="28">
        <f t="shared" si="30"/>
        <v>-4.5448421658758065E-3</v>
      </c>
      <c r="BQ36" s="1">
        <f t="shared" si="18"/>
        <v>46820.276494491198</v>
      </c>
      <c r="BR36" s="1" cm="1">
        <f t="array" ref="BR36">IF(BK36&lt;=$BX$14,0,INDEX($AU$14:$AU$300,BK36-$BX$14+1))*$BY$14</f>
        <v>5735.0262935172286</v>
      </c>
      <c r="BS36" s="1">
        <f t="shared" si="19"/>
        <v>46995.35434965507</v>
      </c>
      <c r="BT36" s="1">
        <f t="shared" si="36"/>
        <v>398.26571482758533</v>
      </c>
      <c r="BU36" s="1">
        <f t="shared" si="31"/>
        <v>5336.7605786896429</v>
      </c>
      <c r="BV36" s="1">
        <f t="shared" si="20"/>
        <v>398.26571482758533</v>
      </c>
      <c r="BW36" s="1">
        <f t="shared" si="20"/>
        <v>0</v>
      </c>
      <c r="CI36" s="1"/>
      <c r="CJ36" s="1"/>
      <c r="CK36" s="1"/>
      <c r="CL36" s="1"/>
      <c r="CP36" s="4">
        <f t="shared" si="21"/>
        <v>0</v>
      </c>
      <c r="CQ36" s="7" cm="1">
        <f t="array" ref="CQ36">IF(BK36&lt;=$CV$48,0,INDEX($B$14:$B$300,BK36-$CV$48+1))</f>
        <v>0</v>
      </c>
      <c r="CR36" s="1">
        <f t="shared" si="22"/>
        <v>11</v>
      </c>
      <c r="CS36" s="100">
        <f t="shared" si="32"/>
        <v>0</v>
      </c>
    </row>
    <row r="37" spans="1:100" x14ac:dyDescent="0.3">
      <c r="A37" s="1"/>
      <c r="B37" s="1">
        <f t="shared" si="0"/>
        <v>1174</v>
      </c>
      <c r="C37" s="1">
        <v>24</v>
      </c>
      <c r="D37" s="1">
        <v>48824</v>
      </c>
      <c r="E37" s="1">
        <v>1160</v>
      </c>
      <c r="F37" s="1">
        <v>0</v>
      </c>
      <c r="G37" s="1">
        <v>14</v>
      </c>
      <c r="H37" s="1">
        <v>0</v>
      </c>
      <c r="I37" s="1">
        <v>0</v>
      </c>
      <c r="J37" s="4">
        <v>53.62</v>
      </c>
      <c r="K37" s="4">
        <v>0.68</v>
      </c>
      <c r="L37" s="4">
        <v>13.1</v>
      </c>
      <c r="M37" s="61">
        <v>2.76</v>
      </c>
      <c r="N37" s="1">
        <v>257</v>
      </c>
      <c r="O37" s="1">
        <v>908</v>
      </c>
      <c r="P37" s="1">
        <v>898</v>
      </c>
      <c r="Q37" s="1">
        <v>9</v>
      </c>
      <c r="R37" s="1">
        <v>0</v>
      </c>
      <c r="S37" s="1">
        <v>0</v>
      </c>
      <c r="T37" s="1">
        <v>197</v>
      </c>
      <c r="U37" s="1">
        <v>18</v>
      </c>
      <c r="V37" s="1">
        <v>689</v>
      </c>
      <c r="W37" s="1">
        <v>6</v>
      </c>
      <c r="X37" s="1">
        <v>0</v>
      </c>
      <c r="Y37" s="58">
        <v>2.3199999999999998</v>
      </c>
      <c r="AA37" s="1">
        <f t="shared" si="1"/>
        <v>1849</v>
      </c>
      <c r="AB37" s="1">
        <f t="shared" si="2"/>
        <v>20</v>
      </c>
      <c r="AC37" s="1">
        <f t="shared" si="3"/>
        <v>0</v>
      </c>
      <c r="AD37" s="1">
        <f t="shared" si="23"/>
        <v>162</v>
      </c>
      <c r="AE37" s="1">
        <f t="shared" si="24"/>
        <v>3</v>
      </c>
      <c r="AF37" s="1">
        <f t="shared" si="24"/>
        <v>0</v>
      </c>
      <c r="AG37" s="1">
        <f t="shared" si="24"/>
        <v>0</v>
      </c>
      <c r="AH37" s="1">
        <f t="shared" si="33"/>
        <v>165</v>
      </c>
      <c r="AI37" s="9">
        <f t="shared" si="25"/>
        <v>0</v>
      </c>
      <c r="AJ37" s="9">
        <f t="shared" si="4"/>
        <v>2.3480000000000001E-2</v>
      </c>
      <c r="AK37" s="9">
        <f t="shared" si="5"/>
        <v>2.3199999999999998E-2</v>
      </c>
      <c r="AL37" s="9">
        <f t="shared" si="6"/>
        <v>2.7999999999999998E-4</v>
      </c>
      <c r="AM37" s="9">
        <f t="shared" si="7"/>
        <v>0</v>
      </c>
      <c r="AN37" s="9">
        <f t="shared" si="8"/>
        <v>3.9399999999999999E-3</v>
      </c>
      <c r="AO37" s="9">
        <f t="shared" si="9"/>
        <v>3.3E-3</v>
      </c>
      <c r="AP37" s="1">
        <f t="shared" si="26"/>
        <v>99</v>
      </c>
      <c r="AQ37" s="1">
        <f t="shared" si="26"/>
        <v>1</v>
      </c>
      <c r="AR37" s="1"/>
      <c r="AS37" s="1">
        <f t="shared" si="27"/>
        <v>0</v>
      </c>
      <c r="AT37" s="1">
        <f t="shared" si="34"/>
        <v>100</v>
      </c>
      <c r="AU37" s="1">
        <f t="shared" si="10"/>
        <v>695</v>
      </c>
      <c r="AV37" s="9">
        <f t="shared" si="11"/>
        <v>1.3899999999999999E-2</v>
      </c>
      <c r="AW37" s="9">
        <f t="shared" si="12"/>
        <v>1.3780000000000001E-2</v>
      </c>
      <c r="AX37" s="9">
        <f t="shared" si="13"/>
        <v>1.2E-4</v>
      </c>
      <c r="AY37" s="9">
        <f t="shared" si="14"/>
        <v>0</v>
      </c>
      <c r="AZ37" s="9">
        <f t="shared" si="15"/>
        <v>2E-3</v>
      </c>
      <c r="BA37" s="9">
        <f t="shared" si="28"/>
        <v>1.2444400000000001E-2</v>
      </c>
      <c r="BJ37" s="7">
        <f t="shared" si="37"/>
        <v>35</v>
      </c>
      <c r="BK37" s="7">
        <f t="shared" si="37"/>
        <v>24</v>
      </c>
      <c r="BL37" s="1">
        <f t="shared" si="16"/>
        <v>0</v>
      </c>
      <c r="BM37" s="48">
        <f>+EvolOf!M26</f>
        <v>7725</v>
      </c>
      <c r="BN37" s="1">
        <f t="shared" si="17"/>
        <v>0</v>
      </c>
      <c r="BO37" s="1">
        <f t="shared" si="29"/>
        <v>0</v>
      </c>
      <c r="BP37" s="28">
        <f t="shared" si="30"/>
        <v>0</v>
      </c>
      <c r="BQ37" s="1">
        <f t="shared" si="18"/>
        <v>0</v>
      </c>
      <c r="BR37" s="1" cm="1">
        <f t="array" ref="BR37">IF(BK37&lt;=$BX$14,0,INDEX($AU$14:$AU$300,BK37-$BX$14+1))*$BY$14</f>
        <v>7168.7828668965358</v>
      </c>
      <c r="BS37" s="1">
        <f t="shared" si="19"/>
        <v>54881.015503241259</v>
      </c>
      <c r="BT37" s="1">
        <f t="shared" si="36"/>
        <v>477.91885779310235</v>
      </c>
      <c r="BU37" s="1">
        <f t="shared" si="31"/>
        <v>6690.8640091034331</v>
      </c>
      <c r="BV37" s="1">
        <f t="shared" si="20"/>
        <v>477.91885779310235</v>
      </c>
      <c r="BW37" s="1">
        <f t="shared" si="20"/>
        <v>0</v>
      </c>
      <c r="CI37" s="1"/>
      <c r="CJ37" s="1"/>
      <c r="CK37" s="1"/>
      <c r="CL37" s="1"/>
      <c r="CP37" s="4">
        <f t="shared" si="21"/>
        <v>0</v>
      </c>
      <c r="CQ37" s="7" cm="1">
        <f t="array" ref="CQ37">IF(BK37&lt;=$CV$48,0,INDEX($B$14:$B$300,BK37-$CV$48+1))</f>
        <v>0</v>
      </c>
      <c r="CR37" s="1">
        <f t="shared" si="22"/>
        <v>14</v>
      </c>
      <c r="CS37" s="100">
        <f t="shared" si="32"/>
        <v>0</v>
      </c>
    </row>
    <row r="38" spans="1:100" x14ac:dyDescent="0.3">
      <c r="A38" s="1"/>
      <c r="B38" s="1">
        <f t="shared" si="0"/>
        <v>1369</v>
      </c>
      <c r="C38" s="1">
        <v>25</v>
      </c>
      <c r="D38" s="1">
        <v>48630</v>
      </c>
      <c r="E38" s="1">
        <v>1350</v>
      </c>
      <c r="F38" s="1">
        <v>0</v>
      </c>
      <c r="G38" s="1">
        <v>19</v>
      </c>
      <c r="H38" s="1">
        <v>0</v>
      </c>
      <c r="I38" s="1">
        <v>0</v>
      </c>
      <c r="J38" s="4">
        <v>53.63</v>
      </c>
      <c r="K38" s="4">
        <v>0.69</v>
      </c>
      <c r="L38" s="4">
        <v>13.6</v>
      </c>
      <c r="M38" s="61">
        <v>2.77</v>
      </c>
      <c r="N38" s="1">
        <v>304</v>
      </c>
      <c r="O38" s="1">
        <v>1055</v>
      </c>
      <c r="P38" s="1">
        <v>1042</v>
      </c>
      <c r="Q38" s="1">
        <v>13</v>
      </c>
      <c r="R38" s="1">
        <v>0</v>
      </c>
      <c r="S38" s="1">
        <v>0</v>
      </c>
      <c r="T38" s="1">
        <v>239</v>
      </c>
      <c r="U38" s="1">
        <v>21</v>
      </c>
      <c r="V38" s="1">
        <v>804</v>
      </c>
      <c r="W38" s="1">
        <v>8</v>
      </c>
      <c r="X38" s="1">
        <v>0</v>
      </c>
      <c r="Y38" s="58">
        <v>2.29</v>
      </c>
      <c r="AA38" s="1">
        <f t="shared" si="1"/>
        <v>2154</v>
      </c>
      <c r="AB38" s="1">
        <f t="shared" si="2"/>
        <v>27</v>
      </c>
      <c r="AC38" s="1">
        <f t="shared" si="3"/>
        <v>0</v>
      </c>
      <c r="AD38" s="1">
        <f t="shared" si="23"/>
        <v>190</v>
      </c>
      <c r="AE38" s="1">
        <f t="shared" si="24"/>
        <v>5</v>
      </c>
      <c r="AF38" s="1">
        <f t="shared" si="24"/>
        <v>0</v>
      </c>
      <c r="AG38" s="1">
        <f t="shared" si="24"/>
        <v>0</v>
      </c>
      <c r="AH38" s="1">
        <f t="shared" si="33"/>
        <v>195</v>
      </c>
      <c r="AI38" s="9">
        <f t="shared" si="25"/>
        <v>0</v>
      </c>
      <c r="AJ38" s="9">
        <f t="shared" si="4"/>
        <v>2.7380000000000002E-2</v>
      </c>
      <c r="AK38" s="9">
        <f t="shared" si="5"/>
        <v>2.7E-2</v>
      </c>
      <c r="AL38" s="9">
        <f t="shared" si="6"/>
        <v>3.8000000000000002E-4</v>
      </c>
      <c r="AM38" s="9">
        <f t="shared" si="7"/>
        <v>0</v>
      </c>
      <c r="AN38" s="9">
        <f t="shared" si="8"/>
        <v>4.7800000000000004E-3</v>
      </c>
      <c r="AO38" s="9">
        <f t="shared" si="9"/>
        <v>3.8999999999999998E-3</v>
      </c>
      <c r="AP38" s="1">
        <f t="shared" si="26"/>
        <v>115</v>
      </c>
      <c r="AQ38" s="1">
        <f t="shared" si="26"/>
        <v>2</v>
      </c>
      <c r="AR38" s="1"/>
      <c r="AS38" s="1">
        <f t="shared" si="27"/>
        <v>0</v>
      </c>
      <c r="AT38" s="1">
        <f t="shared" si="34"/>
        <v>117</v>
      </c>
      <c r="AU38" s="1">
        <f t="shared" si="10"/>
        <v>812</v>
      </c>
      <c r="AV38" s="9">
        <f t="shared" si="11"/>
        <v>1.6240000000000001E-2</v>
      </c>
      <c r="AW38" s="9">
        <f t="shared" si="12"/>
        <v>1.6080000000000001E-2</v>
      </c>
      <c r="AX38" s="9">
        <f t="shared" si="13"/>
        <v>1.6000000000000001E-4</v>
      </c>
      <c r="AY38" s="9">
        <f t="shared" si="14"/>
        <v>0</v>
      </c>
      <c r="AZ38" s="9">
        <f t="shared" si="15"/>
        <v>2.3400000000000001E-3</v>
      </c>
      <c r="BA38" s="9">
        <f t="shared" si="28"/>
        <v>1.4511400000000002E-2</v>
      </c>
      <c r="BJ38" s="7">
        <f t="shared" si="37"/>
        <v>36</v>
      </c>
      <c r="BK38" s="7">
        <f t="shared" si="37"/>
        <v>25</v>
      </c>
      <c r="BL38" s="1">
        <f t="shared" si="16"/>
        <v>0</v>
      </c>
      <c r="BM38" s="48">
        <f>+EvolOf!M27</f>
        <v>9263</v>
      </c>
      <c r="BN38" s="1">
        <f t="shared" si="17"/>
        <v>0</v>
      </c>
      <c r="BO38" s="1">
        <f t="shared" si="29"/>
        <v>0</v>
      </c>
      <c r="BP38" s="28">
        <f t="shared" si="30"/>
        <v>0</v>
      </c>
      <c r="BQ38" s="1">
        <f t="shared" si="18"/>
        <v>0</v>
      </c>
      <c r="BR38" s="1" cm="1">
        <f t="array" ref="BR38">IF(BK38&lt;=$BX$14,0,INDEX($AU$14:$AU$300,BK38-$BX$14+1))*$BY$14</f>
        <v>8841.4988691723938</v>
      </c>
      <c r="BS38" s="1">
        <f t="shared" si="19"/>
        <v>64041.126944275718</v>
      </c>
      <c r="BT38" s="1">
        <f t="shared" si="36"/>
        <v>637.2251437241365</v>
      </c>
      <c r="BU38" s="1">
        <f t="shared" si="31"/>
        <v>8204.2737254482581</v>
      </c>
      <c r="BV38" s="1">
        <f t="shared" si="20"/>
        <v>637.2251437241365</v>
      </c>
      <c r="BW38" s="1">
        <f t="shared" si="20"/>
        <v>0</v>
      </c>
      <c r="CI38" s="1"/>
      <c r="CJ38" s="1"/>
      <c r="CK38" s="1"/>
      <c r="CL38" s="1"/>
      <c r="CP38" s="4">
        <f t="shared" si="21"/>
        <v>0</v>
      </c>
      <c r="CQ38" s="7" cm="1">
        <f t="array" ref="CQ38">IF(BK38&lt;=$CV$48,0,INDEX($B$14:$B$300,BK38-$CV$48+1))</f>
        <v>0</v>
      </c>
      <c r="CR38" s="1">
        <f t="shared" si="22"/>
        <v>19</v>
      </c>
      <c r="CS38" s="100">
        <f t="shared" si="32"/>
        <v>0</v>
      </c>
    </row>
    <row r="39" spans="1:100" x14ac:dyDescent="0.3">
      <c r="A39" s="1"/>
      <c r="B39" s="1">
        <f t="shared" si="0"/>
        <v>1593</v>
      </c>
      <c r="C39" s="1">
        <v>26</v>
      </c>
      <c r="D39" s="1">
        <v>48405</v>
      </c>
      <c r="E39" s="1">
        <v>1569</v>
      </c>
      <c r="F39" s="1">
        <v>0</v>
      </c>
      <c r="G39" s="1">
        <v>24</v>
      </c>
      <c r="H39" s="1">
        <v>0</v>
      </c>
      <c r="I39" s="1">
        <v>0</v>
      </c>
      <c r="J39" s="4">
        <v>53.63</v>
      </c>
      <c r="K39" s="4">
        <v>0.69</v>
      </c>
      <c r="L39" s="4">
        <v>14.1</v>
      </c>
      <c r="M39" s="61">
        <v>2.86</v>
      </c>
      <c r="N39" s="1">
        <v>354</v>
      </c>
      <c r="O39" s="1">
        <v>1230</v>
      </c>
      <c r="P39" s="1">
        <v>1212</v>
      </c>
      <c r="Q39" s="1">
        <v>17</v>
      </c>
      <c r="R39" s="1">
        <v>0</v>
      </c>
      <c r="S39" s="1">
        <v>0</v>
      </c>
      <c r="T39" s="1">
        <v>290</v>
      </c>
      <c r="U39" s="1">
        <v>27</v>
      </c>
      <c r="V39" s="1">
        <v>930</v>
      </c>
      <c r="W39" s="1">
        <v>11</v>
      </c>
      <c r="X39" s="1">
        <v>0</v>
      </c>
      <c r="Y39" s="58">
        <v>2.1800000000000002</v>
      </c>
      <c r="AA39" s="1">
        <f t="shared" si="1"/>
        <v>2499</v>
      </c>
      <c r="AB39" s="1">
        <f t="shared" si="2"/>
        <v>35</v>
      </c>
      <c r="AC39" s="1">
        <f t="shared" si="3"/>
        <v>0</v>
      </c>
      <c r="AD39" s="1">
        <f t="shared" si="23"/>
        <v>219</v>
      </c>
      <c r="AE39" s="1">
        <f t="shared" si="24"/>
        <v>5</v>
      </c>
      <c r="AF39" s="1">
        <f t="shared" si="24"/>
        <v>0</v>
      </c>
      <c r="AG39" s="1">
        <f t="shared" si="24"/>
        <v>0</v>
      </c>
      <c r="AH39" s="1">
        <f t="shared" si="33"/>
        <v>224</v>
      </c>
      <c r="AI39" s="9">
        <f t="shared" si="25"/>
        <v>0</v>
      </c>
      <c r="AJ39" s="9">
        <f t="shared" si="4"/>
        <v>3.1859999999999999E-2</v>
      </c>
      <c r="AK39" s="9">
        <f t="shared" si="5"/>
        <v>3.1379999999999998E-2</v>
      </c>
      <c r="AL39" s="9">
        <f t="shared" si="6"/>
        <v>4.8000000000000001E-4</v>
      </c>
      <c r="AM39" s="9">
        <f t="shared" si="7"/>
        <v>0</v>
      </c>
      <c r="AN39" s="9">
        <f t="shared" si="8"/>
        <v>5.7999999999999996E-3</v>
      </c>
      <c r="AO39" s="9">
        <f t="shared" si="9"/>
        <v>4.4799999999999996E-3</v>
      </c>
      <c r="AP39" s="1">
        <f t="shared" si="26"/>
        <v>126</v>
      </c>
      <c r="AQ39" s="1">
        <f t="shared" si="26"/>
        <v>3</v>
      </c>
      <c r="AR39" s="1"/>
      <c r="AS39" s="1">
        <f t="shared" si="27"/>
        <v>0</v>
      </c>
      <c r="AT39" s="1">
        <f t="shared" si="34"/>
        <v>129</v>
      </c>
      <c r="AU39" s="1">
        <f t="shared" si="10"/>
        <v>941</v>
      </c>
      <c r="AV39" s="9">
        <f t="shared" si="11"/>
        <v>1.882E-2</v>
      </c>
      <c r="AW39" s="9">
        <f t="shared" si="12"/>
        <v>1.8599999999999998E-2</v>
      </c>
      <c r="AX39" s="9">
        <f t="shared" si="13"/>
        <v>2.2000000000000001E-4</v>
      </c>
      <c r="AY39" s="9">
        <f t="shared" si="14"/>
        <v>0</v>
      </c>
      <c r="AZ39" s="9">
        <f t="shared" si="15"/>
        <v>2.5799999999999998E-3</v>
      </c>
      <c r="BA39" s="9">
        <f t="shared" si="28"/>
        <v>1.6885799999999999E-2</v>
      </c>
      <c r="BJ39" s="7">
        <f t="shared" si="37"/>
        <v>37</v>
      </c>
      <c r="BK39" s="7">
        <f t="shared" si="37"/>
        <v>26</v>
      </c>
      <c r="BL39" s="1">
        <f t="shared" si="16"/>
        <v>0</v>
      </c>
      <c r="BM39" s="48">
        <f>+EvolOf!M28</f>
        <v>11198</v>
      </c>
      <c r="BN39" s="1">
        <f t="shared" si="17"/>
        <v>0</v>
      </c>
      <c r="BO39" s="1">
        <f t="shared" si="29"/>
        <v>0</v>
      </c>
      <c r="BP39" s="28">
        <f t="shared" si="30"/>
        <v>0</v>
      </c>
      <c r="BQ39" s="1">
        <f t="shared" si="18"/>
        <v>0</v>
      </c>
      <c r="BR39" s="1" cm="1">
        <f t="array" ref="BR39">IF(BK39&lt;=$BX$14,0,INDEX($AU$14:$AU$300,BK39-$BX$14+1))*$BY$14</f>
        <v>10912.480586275837</v>
      </c>
      <c r="BS39" s="1">
        <f t="shared" si="19"/>
        <v>74077.422957930874</v>
      </c>
      <c r="BT39" s="1">
        <f t="shared" si="36"/>
        <v>876.18457262068773</v>
      </c>
      <c r="BU39" s="1">
        <f t="shared" si="31"/>
        <v>10036.296013655148</v>
      </c>
      <c r="BV39" s="1">
        <f t="shared" si="20"/>
        <v>876.18457262068773</v>
      </c>
      <c r="BW39" s="1">
        <f t="shared" si="20"/>
        <v>0</v>
      </c>
      <c r="CI39" s="1"/>
      <c r="CJ39" s="1"/>
      <c r="CK39" s="1"/>
      <c r="CL39" s="1"/>
      <c r="CP39" s="4">
        <f t="shared" si="21"/>
        <v>0</v>
      </c>
      <c r="CQ39" s="7" cm="1">
        <f t="array" ref="CQ39">IF(BK39&lt;=$CV$48,0,INDEX($B$14:$B$300,BK39-$CV$48+1))</f>
        <v>10</v>
      </c>
      <c r="CR39" s="1">
        <f t="shared" si="22"/>
        <v>24</v>
      </c>
      <c r="CS39" s="100">
        <f t="shared" si="32"/>
        <v>2.4</v>
      </c>
    </row>
    <row r="40" spans="1:100" x14ac:dyDescent="0.3">
      <c r="A40" s="1"/>
      <c r="B40" s="1">
        <f t="shared" si="0"/>
        <v>1854</v>
      </c>
      <c r="C40" s="1">
        <v>27</v>
      </c>
      <c r="D40" s="1">
        <v>48144</v>
      </c>
      <c r="E40" s="1">
        <v>1824</v>
      </c>
      <c r="F40" s="1">
        <v>0</v>
      </c>
      <c r="G40" s="1">
        <v>30</v>
      </c>
      <c r="H40" s="1">
        <v>0</v>
      </c>
      <c r="I40" s="1">
        <v>0</v>
      </c>
      <c r="J40" s="4">
        <v>53.63</v>
      </c>
      <c r="K40" s="4">
        <v>0.69</v>
      </c>
      <c r="L40" s="4">
        <v>14.3</v>
      </c>
      <c r="M40" s="61">
        <v>2.88</v>
      </c>
      <c r="N40" s="1">
        <v>414</v>
      </c>
      <c r="O40" s="1">
        <v>1430</v>
      </c>
      <c r="P40" s="1">
        <v>1408</v>
      </c>
      <c r="Q40" s="1">
        <v>22</v>
      </c>
      <c r="R40" s="1">
        <v>0</v>
      </c>
      <c r="S40" s="1">
        <v>0</v>
      </c>
      <c r="T40" s="1">
        <v>344</v>
      </c>
      <c r="U40" s="1">
        <v>33</v>
      </c>
      <c r="V40" s="1">
        <v>1075</v>
      </c>
      <c r="W40" s="1">
        <v>14</v>
      </c>
      <c r="X40" s="1">
        <v>0</v>
      </c>
      <c r="Y40" s="58">
        <v>2.2799999999999998</v>
      </c>
      <c r="AA40" s="1">
        <f t="shared" si="1"/>
        <v>2899</v>
      </c>
      <c r="AB40" s="1">
        <f t="shared" si="2"/>
        <v>44</v>
      </c>
      <c r="AC40" s="1">
        <f t="shared" si="3"/>
        <v>0</v>
      </c>
      <c r="AD40" s="1">
        <f t="shared" si="23"/>
        <v>255</v>
      </c>
      <c r="AE40" s="1">
        <f t="shared" si="24"/>
        <v>6</v>
      </c>
      <c r="AF40" s="1">
        <f t="shared" si="24"/>
        <v>0</v>
      </c>
      <c r="AG40" s="1">
        <f t="shared" si="24"/>
        <v>0</v>
      </c>
      <c r="AH40" s="1">
        <f t="shared" si="33"/>
        <v>261</v>
      </c>
      <c r="AI40" s="9">
        <f t="shared" si="25"/>
        <v>0</v>
      </c>
      <c r="AJ40" s="9">
        <f t="shared" si="4"/>
        <v>3.7080000000000002E-2</v>
      </c>
      <c r="AK40" s="9">
        <f t="shared" si="5"/>
        <v>3.6479999999999999E-2</v>
      </c>
      <c r="AL40" s="9">
        <f t="shared" si="6"/>
        <v>5.9999999999999995E-4</v>
      </c>
      <c r="AM40" s="9">
        <f t="shared" si="7"/>
        <v>0</v>
      </c>
      <c r="AN40" s="9">
        <f t="shared" si="8"/>
        <v>6.8799999999999998E-3</v>
      </c>
      <c r="AO40" s="9">
        <f t="shared" si="9"/>
        <v>5.2199999999999998E-3</v>
      </c>
      <c r="AP40" s="1">
        <f t="shared" si="26"/>
        <v>145</v>
      </c>
      <c r="AQ40" s="1">
        <f t="shared" si="26"/>
        <v>3</v>
      </c>
      <c r="AR40" s="1"/>
      <c r="AS40" s="1">
        <f t="shared" si="27"/>
        <v>0</v>
      </c>
      <c r="AT40" s="1">
        <f t="shared" si="34"/>
        <v>148</v>
      </c>
      <c r="AU40" s="1">
        <f t="shared" si="10"/>
        <v>1089</v>
      </c>
      <c r="AV40" s="9">
        <f t="shared" si="11"/>
        <v>2.1780000000000001E-2</v>
      </c>
      <c r="AW40" s="9">
        <f t="shared" si="12"/>
        <v>2.1499999999999998E-2</v>
      </c>
      <c r="AX40" s="9">
        <f t="shared" si="13"/>
        <v>2.7999999999999998E-4</v>
      </c>
      <c r="AY40" s="9">
        <f t="shared" si="14"/>
        <v>0</v>
      </c>
      <c r="AZ40" s="9">
        <f t="shared" si="15"/>
        <v>2.96E-3</v>
      </c>
      <c r="BA40" s="9">
        <f t="shared" si="28"/>
        <v>1.96524E-2</v>
      </c>
      <c r="BJ40" s="7">
        <f t="shared" si="37"/>
        <v>38</v>
      </c>
      <c r="BK40" s="7">
        <f t="shared" si="37"/>
        <v>27</v>
      </c>
      <c r="BL40" s="1">
        <f t="shared" si="16"/>
        <v>0</v>
      </c>
      <c r="BM40" s="48">
        <f>+EvolOf!M29</f>
        <v>13716</v>
      </c>
      <c r="BN40" s="1">
        <f t="shared" si="17"/>
        <v>0</v>
      </c>
      <c r="BO40" s="1">
        <f t="shared" si="29"/>
        <v>0</v>
      </c>
      <c r="BP40" s="28">
        <f t="shared" si="30"/>
        <v>0</v>
      </c>
      <c r="BQ40" s="1">
        <f t="shared" si="18"/>
        <v>0</v>
      </c>
      <c r="BR40" s="1" cm="1">
        <f t="array" ref="BR40">IF(BK40&lt;=$BX$14,0,INDEX($AU$14:$AU$300,BK40-$BX$14+1))*$BY$14</f>
        <v>13381.728018206866</v>
      </c>
      <c r="BS40" s="1">
        <f t="shared" si="19"/>
        <v>85627.128687930846</v>
      </c>
      <c r="BT40" s="1">
        <f t="shared" si="36"/>
        <v>1115.1440015172388</v>
      </c>
      <c r="BU40" s="1">
        <f t="shared" si="31"/>
        <v>12266.584016689627</v>
      </c>
      <c r="BV40" s="1">
        <f t="shared" si="20"/>
        <v>1115.1440015172388</v>
      </c>
      <c r="BW40" s="1">
        <f t="shared" si="20"/>
        <v>0</v>
      </c>
      <c r="CI40" s="1"/>
      <c r="CJ40" s="1"/>
      <c r="CK40" s="1"/>
      <c r="CL40" s="1"/>
      <c r="CP40" s="4">
        <f t="shared" si="21"/>
        <v>0</v>
      </c>
      <c r="CQ40" s="7" cm="1">
        <f t="array" ref="CQ40">IF(BK40&lt;=$CV$48,0,INDEX($B$14:$B$300,BK40-$CV$48+1))</f>
        <v>10</v>
      </c>
      <c r="CR40" s="1">
        <f t="shared" si="22"/>
        <v>30</v>
      </c>
      <c r="CS40" s="100">
        <f t="shared" si="32"/>
        <v>3</v>
      </c>
    </row>
    <row r="41" spans="1:100" x14ac:dyDescent="0.3">
      <c r="A41" s="1"/>
      <c r="B41" s="1">
        <f t="shared" si="0"/>
        <v>2146</v>
      </c>
      <c r="C41" s="1">
        <v>28</v>
      </c>
      <c r="D41" s="1">
        <v>47852</v>
      </c>
      <c r="E41" s="1">
        <v>2109</v>
      </c>
      <c r="F41" s="1">
        <v>0</v>
      </c>
      <c r="G41" s="1">
        <v>37</v>
      </c>
      <c r="H41" s="1">
        <v>0</v>
      </c>
      <c r="I41" s="1">
        <v>0</v>
      </c>
      <c r="J41" s="4">
        <v>53.62</v>
      </c>
      <c r="K41" s="4">
        <v>0.69</v>
      </c>
      <c r="L41" s="4">
        <v>14.6</v>
      </c>
      <c r="M41" s="61">
        <v>2.81</v>
      </c>
      <c r="N41" s="1">
        <v>480</v>
      </c>
      <c r="O41" s="1">
        <v>1656</v>
      </c>
      <c r="P41" s="1">
        <v>1628</v>
      </c>
      <c r="Q41" s="1">
        <v>28</v>
      </c>
      <c r="R41" s="1">
        <v>0</v>
      </c>
      <c r="S41" s="1">
        <v>0</v>
      </c>
      <c r="T41" s="1">
        <v>411</v>
      </c>
      <c r="U41" s="1">
        <v>39</v>
      </c>
      <c r="V41" s="1">
        <v>1231</v>
      </c>
      <c r="W41" s="1">
        <v>18</v>
      </c>
      <c r="X41" s="1">
        <v>0</v>
      </c>
      <c r="Y41" s="58">
        <v>2.09</v>
      </c>
      <c r="AA41" s="1">
        <f t="shared" si="1"/>
        <v>3340</v>
      </c>
      <c r="AB41" s="1">
        <f t="shared" si="2"/>
        <v>55</v>
      </c>
      <c r="AC41" s="1">
        <f t="shared" si="3"/>
        <v>0</v>
      </c>
      <c r="AD41" s="1">
        <f t="shared" si="23"/>
        <v>285</v>
      </c>
      <c r="AE41" s="1">
        <f t="shared" si="24"/>
        <v>7</v>
      </c>
      <c r="AF41" s="1">
        <f t="shared" si="24"/>
        <v>0</v>
      </c>
      <c r="AG41" s="1">
        <f t="shared" si="24"/>
        <v>0</v>
      </c>
      <c r="AH41" s="1">
        <f t="shared" si="33"/>
        <v>292</v>
      </c>
      <c r="AI41" s="9">
        <f t="shared" si="25"/>
        <v>0</v>
      </c>
      <c r="AJ41" s="9">
        <f t="shared" si="4"/>
        <v>4.292E-2</v>
      </c>
      <c r="AK41" s="9">
        <f t="shared" si="5"/>
        <v>4.2180000000000002E-2</v>
      </c>
      <c r="AL41" s="9">
        <f t="shared" si="6"/>
        <v>7.3999999999999999E-4</v>
      </c>
      <c r="AM41" s="9">
        <f t="shared" si="7"/>
        <v>0</v>
      </c>
      <c r="AN41" s="9">
        <f t="shared" si="8"/>
        <v>8.2199999999999999E-3</v>
      </c>
      <c r="AO41" s="9">
        <f t="shared" si="9"/>
        <v>5.8399999999999997E-3</v>
      </c>
      <c r="AP41" s="1">
        <f t="shared" si="26"/>
        <v>156</v>
      </c>
      <c r="AQ41" s="1">
        <f t="shared" si="26"/>
        <v>4</v>
      </c>
      <c r="AR41" s="1"/>
      <c r="AS41" s="1">
        <f t="shared" si="27"/>
        <v>0</v>
      </c>
      <c r="AT41" s="1">
        <f t="shared" si="34"/>
        <v>160</v>
      </c>
      <c r="AU41" s="1">
        <f t="shared" si="10"/>
        <v>1249</v>
      </c>
      <c r="AV41" s="9">
        <f t="shared" si="11"/>
        <v>2.4979999999999999E-2</v>
      </c>
      <c r="AW41" s="9">
        <f t="shared" si="12"/>
        <v>2.462E-2</v>
      </c>
      <c r="AX41" s="9">
        <f t="shared" si="13"/>
        <v>3.6000000000000002E-4</v>
      </c>
      <c r="AY41" s="9">
        <f t="shared" si="14"/>
        <v>0</v>
      </c>
      <c r="AZ41" s="9">
        <f t="shared" si="15"/>
        <v>3.2000000000000002E-3</v>
      </c>
      <c r="BA41" s="9">
        <f t="shared" si="28"/>
        <v>2.27476E-2</v>
      </c>
      <c r="BJ41" s="7">
        <f t="shared" si="37"/>
        <v>39</v>
      </c>
      <c r="BK41" s="7">
        <f t="shared" si="37"/>
        <v>28</v>
      </c>
      <c r="BL41" s="1">
        <f t="shared" si="16"/>
        <v>0</v>
      </c>
      <c r="BM41" s="48">
        <f>+EvolOf!M30</f>
        <v>17147</v>
      </c>
      <c r="BN41" s="1">
        <f t="shared" si="17"/>
        <v>0</v>
      </c>
      <c r="BO41" s="1">
        <f t="shared" si="29"/>
        <v>0</v>
      </c>
      <c r="BP41" s="28">
        <f t="shared" si="30"/>
        <v>0</v>
      </c>
      <c r="BQ41" s="1">
        <f t="shared" si="18"/>
        <v>0</v>
      </c>
      <c r="BR41" s="1" cm="1">
        <f t="array" ref="BR41">IF(BK41&lt;=$BX$14,0,INDEX($AU$14:$AU$300,BK41-$BX$14+1))*$BY$14</f>
        <v>16089.934879034447</v>
      </c>
      <c r="BS41" s="1">
        <f t="shared" si="19"/>
        <v>98053.0189905515</v>
      </c>
      <c r="BT41" s="1">
        <f t="shared" si="36"/>
        <v>1433.7565733793072</v>
      </c>
      <c r="BU41" s="1">
        <f t="shared" si="31"/>
        <v>14656.178305655139</v>
      </c>
      <c r="BV41" s="1">
        <f t="shared" si="20"/>
        <v>1433.7565733793072</v>
      </c>
      <c r="BW41" s="1">
        <f t="shared" si="20"/>
        <v>0</v>
      </c>
      <c r="CI41" s="1"/>
      <c r="CJ41" s="1"/>
      <c r="CK41" s="1"/>
      <c r="CL41" s="1"/>
      <c r="CP41" s="4">
        <f t="shared" si="21"/>
        <v>0</v>
      </c>
      <c r="CQ41" s="7" cm="1">
        <f t="array" ref="CQ41">IF(BK41&lt;=$CV$48,0,INDEX($B$14:$B$300,BK41-$CV$48+1))</f>
        <v>14</v>
      </c>
      <c r="CR41" s="1">
        <f t="shared" si="22"/>
        <v>37</v>
      </c>
      <c r="CS41" s="100">
        <f t="shared" si="32"/>
        <v>2.6428571428571428</v>
      </c>
    </row>
    <row r="42" spans="1:100" x14ac:dyDescent="0.3">
      <c r="A42" s="1"/>
      <c r="B42" s="1">
        <f t="shared" si="0"/>
        <v>2480</v>
      </c>
      <c r="C42" s="1">
        <v>29</v>
      </c>
      <c r="D42" s="1">
        <v>47518</v>
      </c>
      <c r="E42" s="1">
        <v>2433</v>
      </c>
      <c r="F42" s="1">
        <v>0</v>
      </c>
      <c r="G42" s="1">
        <v>46</v>
      </c>
      <c r="H42" s="1">
        <v>0</v>
      </c>
      <c r="I42" s="1">
        <v>1</v>
      </c>
      <c r="J42" s="4">
        <v>53.63</v>
      </c>
      <c r="K42" s="4">
        <v>0.69</v>
      </c>
      <c r="L42" s="4">
        <v>14.9</v>
      </c>
      <c r="M42" s="61">
        <v>2.69</v>
      </c>
      <c r="N42" s="1">
        <v>557</v>
      </c>
      <c r="O42" s="1">
        <v>1913</v>
      </c>
      <c r="P42" s="1">
        <v>1878</v>
      </c>
      <c r="Q42" s="1">
        <v>35</v>
      </c>
      <c r="R42" s="1">
        <v>0</v>
      </c>
      <c r="S42" s="1">
        <v>0</v>
      </c>
      <c r="T42" s="1">
        <v>484</v>
      </c>
      <c r="U42" s="1">
        <v>46</v>
      </c>
      <c r="V42" s="1">
        <v>1402</v>
      </c>
      <c r="W42" s="1">
        <v>23</v>
      </c>
      <c r="X42" s="1">
        <v>1</v>
      </c>
      <c r="Y42" s="58">
        <v>2.06</v>
      </c>
      <c r="AA42" s="1">
        <f t="shared" si="1"/>
        <v>3835</v>
      </c>
      <c r="AB42" s="1">
        <f t="shared" si="2"/>
        <v>69</v>
      </c>
      <c r="AC42" s="1">
        <f t="shared" si="3"/>
        <v>2</v>
      </c>
      <c r="AD42" s="1">
        <f t="shared" si="23"/>
        <v>324</v>
      </c>
      <c r="AE42" s="1">
        <f t="shared" si="24"/>
        <v>9</v>
      </c>
      <c r="AF42" s="1">
        <f t="shared" si="24"/>
        <v>0</v>
      </c>
      <c r="AG42" s="1">
        <f t="shared" si="24"/>
        <v>1</v>
      </c>
      <c r="AH42" s="1">
        <f t="shared" si="33"/>
        <v>334</v>
      </c>
      <c r="AI42" s="9">
        <f t="shared" si="25"/>
        <v>7.0126227208976155E-4</v>
      </c>
      <c r="AJ42" s="9">
        <f t="shared" si="4"/>
        <v>4.9599999999999998E-2</v>
      </c>
      <c r="AK42" s="9">
        <f t="shared" si="5"/>
        <v>4.8660000000000002E-2</v>
      </c>
      <c r="AL42" s="9">
        <f t="shared" si="6"/>
        <v>9.2000000000000003E-4</v>
      </c>
      <c r="AM42" s="9">
        <f t="shared" si="7"/>
        <v>2.0000000000000002E-5</v>
      </c>
      <c r="AN42" s="9">
        <f t="shared" si="8"/>
        <v>9.6799999999999994E-3</v>
      </c>
      <c r="AO42" s="9">
        <f t="shared" si="9"/>
        <v>6.6800000000000002E-3</v>
      </c>
      <c r="AP42" s="1">
        <f t="shared" si="26"/>
        <v>171</v>
      </c>
      <c r="AQ42" s="1">
        <f t="shared" si="26"/>
        <v>5</v>
      </c>
      <c r="AR42" s="1"/>
      <c r="AS42" s="1">
        <f t="shared" si="27"/>
        <v>1</v>
      </c>
      <c r="AT42" s="1">
        <f t="shared" si="34"/>
        <v>177</v>
      </c>
      <c r="AU42" s="1">
        <f t="shared" si="10"/>
        <v>1426</v>
      </c>
      <c r="AV42" s="9">
        <f t="shared" si="11"/>
        <v>2.852E-2</v>
      </c>
      <c r="AW42" s="9">
        <f t="shared" si="12"/>
        <v>2.8039999999999999E-2</v>
      </c>
      <c r="AX42" s="9">
        <f t="shared" si="13"/>
        <v>4.6000000000000001E-4</v>
      </c>
      <c r="AY42" s="9">
        <f t="shared" si="14"/>
        <v>2.0000000000000002E-5</v>
      </c>
      <c r="AZ42" s="9">
        <f t="shared" si="15"/>
        <v>3.5400000000000002E-3</v>
      </c>
      <c r="BA42" s="9">
        <f t="shared" si="28"/>
        <v>2.6287999999999999E-2</v>
      </c>
      <c r="BJ42" s="7">
        <f t="shared" si="37"/>
        <v>40</v>
      </c>
      <c r="BK42" s="7">
        <f t="shared" si="37"/>
        <v>29</v>
      </c>
      <c r="BL42" s="1">
        <f t="shared" si="16"/>
        <v>0</v>
      </c>
      <c r="BM42" s="48">
        <f>+EvolOf!M31</f>
        <v>19980</v>
      </c>
      <c r="BN42" s="1">
        <f t="shared" si="17"/>
        <v>0</v>
      </c>
      <c r="BO42" s="1">
        <f t="shared" si="29"/>
        <v>0</v>
      </c>
      <c r="BP42" s="28">
        <f t="shared" si="30"/>
        <v>0</v>
      </c>
      <c r="BQ42" s="1">
        <f t="shared" si="18"/>
        <v>0</v>
      </c>
      <c r="BR42" s="1" cm="1">
        <f t="array" ref="BR42">IF(BK42&lt;=$BX$14,0,INDEX($AU$14:$AU$300,BK42-$BX$14+1))*$BY$14</f>
        <v>19674.326312482714</v>
      </c>
      <c r="BS42" s="1">
        <f t="shared" si="19"/>
        <v>111673.70643765492</v>
      </c>
      <c r="BT42" s="1">
        <f t="shared" si="36"/>
        <v>1911.6754311724094</v>
      </c>
      <c r="BU42" s="1">
        <f t="shared" si="31"/>
        <v>17762.650881310303</v>
      </c>
      <c r="BV42" s="1">
        <f t="shared" si="20"/>
        <v>1832.0222882068924</v>
      </c>
      <c r="BW42" s="1">
        <f t="shared" si="20"/>
        <v>79.653142965517063</v>
      </c>
      <c r="CI42" s="1"/>
      <c r="CJ42" s="1"/>
      <c r="CK42" s="1"/>
      <c r="CL42" s="1"/>
      <c r="CP42" s="4">
        <f t="shared" si="21"/>
        <v>23</v>
      </c>
      <c r="CQ42" s="7" cm="1">
        <f t="array" ref="CQ42">IF(BK42&lt;=$CV$48,0,INDEX($B$14:$B$300,BK42-$CV$48+1))</f>
        <v>20</v>
      </c>
      <c r="CR42" s="1">
        <f t="shared" si="22"/>
        <v>47</v>
      </c>
      <c r="CS42" s="100">
        <f t="shared" si="32"/>
        <v>2.35</v>
      </c>
    </row>
    <row r="43" spans="1:100" x14ac:dyDescent="0.3">
      <c r="A43" s="1"/>
      <c r="B43" s="1">
        <f t="shared" si="0"/>
        <v>2857</v>
      </c>
      <c r="C43" s="1">
        <v>30</v>
      </c>
      <c r="D43" s="1">
        <v>47141</v>
      </c>
      <c r="E43" s="1">
        <v>2799</v>
      </c>
      <c r="F43" s="1">
        <v>0</v>
      </c>
      <c r="G43" s="1">
        <v>57</v>
      </c>
      <c r="H43" s="1">
        <v>0</v>
      </c>
      <c r="I43" s="1">
        <v>1</v>
      </c>
      <c r="J43" s="4">
        <v>53.63</v>
      </c>
      <c r="K43" s="4">
        <v>0.69</v>
      </c>
      <c r="L43" s="4">
        <v>15.2</v>
      </c>
      <c r="M43" s="61">
        <v>2.63</v>
      </c>
      <c r="N43" s="1">
        <v>645</v>
      </c>
      <c r="O43" s="1">
        <v>2203</v>
      </c>
      <c r="P43" s="1">
        <v>2158</v>
      </c>
      <c r="Q43" s="1">
        <v>44</v>
      </c>
      <c r="R43" s="1">
        <v>0</v>
      </c>
      <c r="S43" s="1">
        <v>0</v>
      </c>
      <c r="T43" s="1">
        <v>566</v>
      </c>
      <c r="U43" s="1">
        <v>54</v>
      </c>
      <c r="V43" s="1">
        <v>1590</v>
      </c>
      <c r="W43" s="1">
        <v>28</v>
      </c>
      <c r="X43" s="1">
        <v>1</v>
      </c>
      <c r="Y43" s="58">
        <v>1.99</v>
      </c>
      <c r="AA43" s="1">
        <f t="shared" si="1"/>
        <v>4389</v>
      </c>
      <c r="AB43" s="1">
        <f t="shared" si="2"/>
        <v>85</v>
      </c>
      <c r="AC43" s="1">
        <f t="shared" si="3"/>
        <v>2</v>
      </c>
      <c r="AD43" s="1">
        <f t="shared" si="23"/>
        <v>366</v>
      </c>
      <c r="AE43" s="1">
        <f t="shared" si="24"/>
        <v>11</v>
      </c>
      <c r="AF43" s="1">
        <f t="shared" si="24"/>
        <v>0</v>
      </c>
      <c r="AG43" s="1">
        <f t="shared" si="24"/>
        <v>0</v>
      </c>
      <c r="AH43" s="1">
        <f t="shared" si="33"/>
        <v>377</v>
      </c>
      <c r="AI43" s="9">
        <f t="shared" si="25"/>
        <v>6.1766522544780733E-4</v>
      </c>
      <c r="AJ43" s="9">
        <f t="shared" si="4"/>
        <v>5.7140000000000003E-2</v>
      </c>
      <c r="AK43" s="9">
        <f t="shared" si="5"/>
        <v>5.5980000000000002E-2</v>
      </c>
      <c r="AL43" s="9">
        <f t="shared" si="6"/>
        <v>1.14E-3</v>
      </c>
      <c r="AM43" s="9">
        <f t="shared" si="7"/>
        <v>2.0000000000000002E-5</v>
      </c>
      <c r="AN43" s="9">
        <f t="shared" si="8"/>
        <v>1.132E-2</v>
      </c>
      <c r="AO43" s="9">
        <f t="shared" si="9"/>
        <v>7.5399999999999998E-3</v>
      </c>
      <c r="AP43" s="1">
        <f t="shared" si="26"/>
        <v>188</v>
      </c>
      <c r="AQ43" s="1">
        <f t="shared" si="26"/>
        <v>5</v>
      </c>
      <c r="AR43" s="1"/>
      <c r="AS43" s="1">
        <f t="shared" si="27"/>
        <v>0</v>
      </c>
      <c r="AT43" s="1">
        <f t="shared" si="34"/>
        <v>193</v>
      </c>
      <c r="AU43" s="1">
        <f t="shared" si="10"/>
        <v>1619</v>
      </c>
      <c r="AV43" s="9">
        <f t="shared" si="11"/>
        <v>3.2379999999999999E-2</v>
      </c>
      <c r="AW43" s="9">
        <f t="shared" si="12"/>
        <v>3.1800000000000002E-2</v>
      </c>
      <c r="AX43" s="9">
        <f t="shared" si="13"/>
        <v>5.5999999999999995E-4</v>
      </c>
      <c r="AY43" s="9">
        <f t="shared" si="14"/>
        <v>2.0000000000000002E-5</v>
      </c>
      <c r="AZ43" s="9">
        <f t="shared" si="15"/>
        <v>3.8600000000000001E-3</v>
      </c>
      <c r="BA43" s="9">
        <f t="shared" si="28"/>
        <v>3.0284200000000004E-2</v>
      </c>
      <c r="BJ43" s="7">
        <f t="shared" si="37"/>
        <v>41</v>
      </c>
      <c r="BK43" s="7">
        <f t="shared" si="37"/>
        <v>30</v>
      </c>
      <c r="BL43" s="1">
        <f t="shared" si="16"/>
        <v>0</v>
      </c>
      <c r="BM43" s="48">
        <f>+EvolOf!M32</f>
        <v>24926</v>
      </c>
      <c r="BN43" s="1">
        <f t="shared" si="17"/>
        <v>0</v>
      </c>
      <c r="BO43" s="1">
        <f t="shared" si="29"/>
        <v>0</v>
      </c>
      <c r="BP43" s="28">
        <f t="shared" si="30"/>
        <v>0</v>
      </c>
      <c r="BQ43" s="1">
        <f t="shared" si="18"/>
        <v>0</v>
      </c>
      <c r="BR43" s="1" cm="1">
        <f t="array" ref="BR43">IF(BK43&lt;=$BX$14,0,INDEX($AU$14:$AU$300,BK43-$BX$14+1))*$BY$14</f>
        <v>23895.942889655118</v>
      </c>
      <c r="BS43" s="1">
        <f t="shared" si="19"/>
        <v>126648.49731517214</v>
      </c>
      <c r="BT43" s="1">
        <f t="shared" si="36"/>
        <v>2309.9411459999947</v>
      </c>
      <c r="BU43" s="1">
        <f t="shared" si="31"/>
        <v>21586.001743655124</v>
      </c>
      <c r="BV43" s="1">
        <f t="shared" si="20"/>
        <v>2230.2880030344777</v>
      </c>
      <c r="BW43" s="1">
        <f t="shared" si="20"/>
        <v>79.653142965517063</v>
      </c>
      <c r="CI43" s="1"/>
      <c r="CJ43" s="1"/>
      <c r="CK43" s="1"/>
      <c r="CL43" s="1"/>
      <c r="CP43" s="4">
        <f t="shared" si="21"/>
        <v>28</v>
      </c>
      <c r="CQ43" s="7" cm="1">
        <f t="array" ref="CQ43">IF(BK43&lt;=$CV$48,0,INDEX($B$14:$B$300,BK43-$CV$48+1))</f>
        <v>25</v>
      </c>
      <c r="CR43" s="1">
        <f t="shared" si="22"/>
        <v>58</v>
      </c>
      <c r="CS43" s="100">
        <f t="shared" si="32"/>
        <v>2.3199999999999998</v>
      </c>
    </row>
    <row r="44" spans="1:100" x14ac:dyDescent="0.3">
      <c r="A44" s="1"/>
      <c r="B44" s="1">
        <f t="shared" si="0"/>
        <v>3279</v>
      </c>
      <c r="C44" s="1">
        <v>31</v>
      </c>
      <c r="D44" s="1">
        <v>46719</v>
      </c>
      <c r="E44" s="1">
        <v>3208</v>
      </c>
      <c r="F44" s="1">
        <v>0</v>
      </c>
      <c r="G44" s="1">
        <v>69</v>
      </c>
      <c r="H44" s="1">
        <v>0</v>
      </c>
      <c r="I44" s="1">
        <v>2</v>
      </c>
      <c r="J44" s="4">
        <v>53.62</v>
      </c>
      <c r="K44" s="4">
        <v>0.69</v>
      </c>
      <c r="L44" s="4">
        <v>15.6</v>
      </c>
      <c r="M44" s="61">
        <v>2.57</v>
      </c>
      <c r="N44" s="1">
        <v>742</v>
      </c>
      <c r="O44" s="1">
        <v>2528</v>
      </c>
      <c r="P44" s="1">
        <v>2472</v>
      </c>
      <c r="Q44" s="1">
        <v>54</v>
      </c>
      <c r="R44" s="1">
        <v>1</v>
      </c>
      <c r="S44" s="1">
        <v>0</v>
      </c>
      <c r="T44" s="1">
        <v>659</v>
      </c>
      <c r="U44" s="1">
        <v>63</v>
      </c>
      <c r="V44" s="1">
        <v>1797</v>
      </c>
      <c r="W44" s="1">
        <v>35</v>
      </c>
      <c r="X44" s="1">
        <v>2</v>
      </c>
      <c r="Y44" s="58">
        <v>1.9</v>
      </c>
      <c r="AA44" s="1">
        <f t="shared" si="1"/>
        <v>5005</v>
      </c>
      <c r="AB44" s="1">
        <f t="shared" si="2"/>
        <v>104</v>
      </c>
      <c r="AC44" s="1">
        <f t="shared" si="3"/>
        <v>4</v>
      </c>
      <c r="AD44" s="1">
        <f t="shared" si="23"/>
        <v>409</v>
      </c>
      <c r="AE44" s="1">
        <f t="shared" si="24"/>
        <v>12</v>
      </c>
      <c r="AF44" s="1">
        <f t="shared" si="24"/>
        <v>0</v>
      </c>
      <c r="AG44" s="1">
        <f t="shared" si="24"/>
        <v>1</v>
      </c>
      <c r="AH44" s="1">
        <f t="shared" si="33"/>
        <v>422</v>
      </c>
      <c r="AI44" s="9">
        <f t="shared" si="25"/>
        <v>1.0905125408942203E-3</v>
      </c>
      <c r="AJ44" s="9">
        <f t="shared" si="4"/>
        <v>6.5579999999999999E-2</v>
      </c>
      <c r="AK44" s="9">
        <f t="shared" si="5"/>
        <v>6.4159999999999995E-2</v>
      </c>
      <c r="AL44" s="9">
        <f t="shared" si="6"/>
        <v>1.3799999999999999E-3</v>
      </c>
      <c r="AM44" s="9">
        <f t="shared" si="7"/>
        <v>4.0000000000000003E-5</v>
      </c>
      <c r="AN44" s="9">
        <f t="shared" si="8"/>
        <v>1.3180000000000001E-2</v>
      </c>
      <c r="AO44" s="9">
        <f t="shared" si="9"/>
        <v>8.4399999999999996E-3</v>
      </c>
      <c r="AP44" s="1">
        <f t="shared" si="26"/>
        <v>207</v>
      </c>
      <c r="AQ44" s="1">
        <f t="shared" si="26"/>
        <v>7</v>
      </c>
      <c r="AR44" s="1"/>
      <c r="AS44" s="1">
        <f t="shared" si="27"/>
        <v>1</v>
      </c>
      <c r="AT44" s="1">
        <f t="shared" si="34"/>
        <v>215</v>
      </c>
      <c r="AU44" s="1">
        <f t="shared" si="10"/>
        <v>1834</v>
      </c>
      <c r="AV44" s="9">
        <f t="shared" si="11"/>
        <v>3.6679999999999997E-2</v>
      </c>
      <c r="AW44" s="9">
        <f t="shared" si="12"/>
        <v>3.594E-2</v>
      </c>
      <c r="AX44" s="9">
        <f t="shared" si="13"/>
        <v>6.9999999999999999E-4</v>
      </c>
      <c r="AY44" s="9">
        <f t="shared" si="14"/>
        <v>4.0000000000000003E-5</v>
      </c>
      <c r="AZ44" s="9">
        <f t="shared" si="15"/>
        <v>4.3E-3</v>
      </c>
      <c r="BA44" s="9">
        <f t="shared" si="28"/>
        <v>3.4757400000000001E-2</v>
      </c>
      <c r="BJ44" s="7">
        <f t="shared" si="37"/>
        <v>42</v>
      </c>
      <c r="BK44" s="7">
        <f t="shared" si="37"/>
        <v>31</v>
      </c>
      <c r="BL44" s="1">
        <f t="shared" si="16"/>
        <v>0</v>
      </c>
      <c r="BM44" s="48">
        <f>+EvolOf!M33</f>
        <v>28914</v>
      </c>
      <c r="BN44" s="1">
        <f t="shared" si="17"/>
        <v>0</v>
      </c>
      <c r="BO44" s="1">
        <f t="shared" si="29"/>
        <v>0</v>
      </c>
      <c r="BP44" s="28">
        <f t="shared" si="30"/>
        <v>0</v>
      </c>
      <c r="BQ44" s="1">
        <f t="shared" si="18"/>
        <v>0</v>
      </c>
      <c r="BR44" s="1" cm="1">
        <f t="array" ref="BR44">IF(BK44&lt;=$BX$14,0,INDEX($AU$14:$AU$300,BK44-$BX$14+1))*$BY$14</f>
        <v>28595.478324620624</v>
      </c>
      <c r="BS44" s="1">
        <f t="shared" si="19"/>
        <v>143136.69790903415</v>
      </c>
      <c r="BT44" s="1">
        <f t="shared" si="36"/>
        <v>2947.1662897241313</v>
      </c>
      <c r="BU44" s="1">
        <f t="shared" si="31"/>
        <v>25648.312034896495</v>
      </c>
      <c r="BV44" s="1">
        <f t="shared" si="20"/>
        <v>2787.8600037930973</v>
      </c>
      <c r="BW44" s="1">
        <f t="shared" si="20"/>
        <v>159.30628593103413</v>
      </c>
      <c r="CI44" s="1"/>
      <c r="CJ44" s="1"/>
      <c r="CK44" s="1"/>
      <c r="CL44" s="1"/>
      <c r="CP44" s="4">
        <f t="shared" si="21"/>
        <v>17.5</v>
      </c>
      <c r="CQ44" s="7" cm="1">
        <f t="array" ref="CQ44">IF(BK44&lt;=$CV$48,0,INDEX($B$14:$B$300,BK44-$CV$48+1))</f>
        <v>37</v>
      </c>
      <c r="CR44" s="1">
        <f t="shared" si="22"/>
        <v>71</v>
      </c>
      <c r="CS44" s="100">
        <f t="shared" si="32"/>
        <v>1.9189189189189189</v>
      </c>
    </row>
    <row r="45" spans="1:100" x14ac:dyDescent="0.3">
      <c r="A45" s="1"/>
      <c r="B45" s="1">
        <f t="shared" si="0"/>
        <v>3748</v>
      </c>
      <c r="C45" s="1">
        <v>32</v>
      </c>
      <c r="D45" s="1">
        <v>46250</v>
      </c>
      <c r="E45" s="1">
        <v>3657</v>
      </c>
      <c r="F45" s="1">
        <v>0</v>
      </c>
      <c r="G45" s="1">
        <v>89</v>
      </c>
      <c r="H45" s="1">
        <v>0</v>
      </c>
      <c r="I45" s="1">
        <v>2</v>
      </c>
      <c r="J45" s="4">
        <v>53.62</v>
      </c>
      <c r="K45" s="4">
        <v>0.69</v>
      </c>
      <c r="L45" s="4">
        <v>16.399999999999999</v>
      </c>
      <c r="M45" s="61">
        <v>2.66</v>
      </c>
      <c r="N45" s="1">
        <v>855</v>
      </c>
      <c r="O45" s="1">
        <v>2883</v>
      </c>
      <c r="P45" s="1">
        <v>2814</v>
      </c>
      <c r="Q45" s="1">
        <v>67</v>
      </c>
      <c r="R45" s="1">
        <v>1</v>
      </c>
      <c r="S45" s="1">
        <v>0</v>
      </c>
      <c r="T45" s="1">
        <v>766</v>
      </c>
      <c r="U45" s="1">
        <v>74</v>
      </c>
      <c r="V45" s="1">
        <v>2019</v>
      </c>
      <c r="W45" s="1">
        <v>45</v>
      </c>
      <c r="X45" s="1">
        <v>2</v>
      </c>
      <c r="Y45" s="58">
        <v>2.0099999999999998</v>
      </c>
      <c r="AA45" s="1">
        <f t="shared" si="1"/>
        <v>5676</v>
      </c>
      <c r="AB45" s="1">
        <f t="shared" si="2"/>
        <v>134</v>
      </c>
      <c r="AC45" s="1">
        <f t="shared" si="3"/>
        <v>4</v>
      </c>
      <c r="AD45" s="1">
        <f t="shared" si="23"/>
        <v>449</v>
      </c>
      <c r="AE45" s="1">
        <f t="shared" si="24"/>
        <v>20</v>
      </c>
      <c r="AF45" s="1">
        <f t="shared" si="24"/>
        <v>0</v>
      </c>
      <c r="AG45" s="1">
        <f t="shared" si="24"/>
        <v>0</v>
      </c>
      <c r="AH45" s="1">
        <f t="shared" si="33"/>
        <v>469</v>
      </c>
      <c r="AI45" s="9">
        <f t="shared" si="25"/>
        <v>9.6805421103581804E-4</v>
      </c>
      <c r="AJ45" s="9">
        <f t="shared" si="4"/>
        <v>7.4959999999999999E-2</v>
      </c>
      <c r="AK45" s="9">
        <f t="shared" si="5"/>
        <v>7.3139999999999997E-2</v>
      </c>
      <c r="AL45" s="9">
        <f t="shared" si="6"/>
        <v>1.7799999999999999E-3</v>
      </c>
      <c r="AM45" s="9">
        <f t="shared" si="7"/>
        <v>4.0000000000000003E-5</v>
      </c>
      <c r="AN45" s="9">
        <f t="shared" si="8"/>
        <v>1.532E-2</v>
      </c>
      <c r="AO45" s="9">
        <f t="shared" si="9"/>
        <v>9.3799999999999994E-3</v>
      </c>
      <c r="AP45" s="1">
        <f t="shared" si="26"/>
        <v>222</v>
      </c>
      <c r="AQ45" s="1">
        <f t="shared" si="26"/>
        <v>10</v>
      </c>
      <c r="AR45" s="1"/>
      <c r="AS45" s="1">
        <f t="shared" si="27"/>
        <v>0</v>
      </c>
      <c r="AT45" s="1">
        <f t="shared" si="34"/>
        <v>232</v>
      </c>
      <c r="AU45" s="1">
        <f t="shared" si="10"/>
        <v>2066</v>
      </c>
      <c r="AV45" s="9">
        <f t="shared" si="11"/>
        <v>4.1320000000000003E-2</v>
      </c>
      <c r="AW45" s="9">
        <f t="shared" si="12"/>
        <v>4.0379999999999999E-2</v>
      </c>
      <c r="AX45" s="9">
        <f t="shared" si="13"/>
        <v>8.9999999999999998E-4</v>
      </c>
      <c r="AY45" s="9">
        <f t="shared" si="14"/>
        <v>4.0000000000000003E-5</v>
      </c>
      <c r="AZ45" s="9">
        <f t="shared" si="15"/>
        <v>4.64E-3</v>
      </c>
      <c r="BA45" s="9">
        <f t="shared" si="28"/>
        <v>3.9728800000000002E-2</v>
      </c>
      <c r="BJ45" s="7">
        <f t="shared" si="37"/>
        <v>43</v>
      </c>
      <c r="BK45" s="7">
        <f t="shared" si="37"/>
        <v>32</v>
      </c>
      <c r="BL45" s="1">
        <f t="shared" si="16"/>
        <v>0</v>
      </c>
      <c r="BM45" s="48">
        <f>+EvolOf!M34</f>
        <v>32911</v>
      </c>
      <c r="BN45" s="1">
        <f t="shared" si="17"/>
        <v>0</v>
      </c>
      <c r="BO45" s="1">
        <f t="shared" si="29"/>
        <v>0</v>
      </c>
      <c r="BP45" s="28">
        <f t="shared" si="30"/>
        <v>0</v>
      </c>
      <c r="BQ45" s="1">
        <f t="shared" si="18"/>
        <v>0</v>
      </c>
      <c r="BR45" s="1" cm="1">
        <f t="array" ref="BR45">IF(BK45&lt;=$BX$14,0,INDEX($AU$14:$AU$300,BK45-$BX$14+1))*$BY$14</f>
        <v>34171.198332206819</v>
      </c>
      <c r="BS45" s="1">
        <f t="shared" si="19"/>
        <v>160819.69564737895</v>
      </c>
      <c r="BT45" s="1">
        <f t="shared" si="36"/>
        <v>3743.6977193793018</v>
      </c>
      <c r="BU45" s="1">
        <f t="shared" si="31"/>
        <v>30427.500612827516</v>
      </c>
      <c r="BV45" s="1">
        <f t="shared" si="20"/>
        <v>3584.3914334482679</v>
      </c>
      <c r="BW45" s="1">
        <f t="shared" si="20"/>
        <v>159.30628593103413</v>
      </c>
      <c r="CI45" s="1"/>
      <c r="CJ45" s="1"/>
      <c r="CK45" s="1"/>
      <c r="CL45" s="1"/>
      <c r="CP45" s="4">
        <f t="shared" si="21"/>
        <v>22.5</v>
      </c>
      <c r="CQ45" s="7" cm="1">
        <f t="array" ref="CQ45">IF(BK45&lt;=$CV$48,0,INDEX($B$14:$B$300,BK45-$CV$48+1))</f>
        <v>53</v>
      </c>
      <c r="CR45" s="1">
        <f t="shared" si="22"/>
        <v>91</v>
      </c>
      <c r="CS45" s="100">
        <f t="shared" si="32"/>
        <v>1.7169811320754718</v>
      </c>
    </row>
    <row r="46" spans="1:100" x14ac:dyDescent="0.3">
      <c r="A46" s="1"/>
      <c r="B46" s="1">
        <f t="shared" si="0"/>
        <v>4271</v>
      </c>
      <c r="C46" s="1">
        <v>33</v>
      </c>
      <c r="D46" s="1">
        <v>45728</v>
      </c>
      <c r="E46" s="1">
        <v>4160</v>
      </c>
      <c r="F46" s="1">
        <v>0</v>
      </c>
      <c r="G46" s="1">
        <v>108</v>
      </c>
      <c r="H46" s="1">
        <v>0</v>
      </c>
      <c r="I46" s="1">
        <v>3</v>
      </c>
      <c r="J46" s="4">
        <v>53.62</v>
      </c>
      <c r="K46" s="4">
        <v>0.69</v>
      </c>
      <c r="L46" s="4">
        <v>16.5</v>
      </c>
      <c r="M46" s="61">
        <v>2.56</v>
      </c>
      <c r="N46" s="1">
        <v>985</v>
      </c>
      <c r="O46" s="1">
        <v>3276</v>
      </c>
      <c r="P46" s="1">
        <v>3190</v>
      </c>
      <c r="Q46" s="1">
        <v>83</v>
      </c>
      <c r="R46" s="1">
        <v>1</v>
      </c>
      <c r="S46" s="1">
        <v>0</v>
      </c>
      <c r="T46" s="1">
        <v>884</v>
      </c>
      <c r="U46" s="1">
        <v>85</v>
      </c>
      <c r="V46" s="1">
        <v>2259</v>
      </c>
      <c r="W46" s="1">
        <v>55</v>
      </c>
      <c r="X46" s="1">
        <v>3</v>
      </c>
      <c r="Y46" s="58">
        <v>1.96</v>
      </c>
      <c r="AA46" s="1">
        <f t="shared" si="1"/>
        <v>6419</v>
      </c>
      <c r="AB46" s="1">
        <f t="shared" si="2"/>
        <v>163</v>
      </c>
      <c r="AC46" s="1">
        <f t="shared" si="3"/>
        <v>6</v>
      </c>
      <c r="AD46" s="1">
        <f t="shared" si="23"/>
        <v>503</v>
      </c>
      <c r="AE46" s="1">
        <f t="shared" si="24"/>
        <v>19</v>
      </c>
      <c r="AF46" s="1">
        <f t="shared" si="24"/>
        <v>0</v>
      </c>
      <c r="AG46" s="1">
        <f t="shared" si="24"/>
        <v>1</v>
      </c>
      <c r="AH46" s="1">
        <f t="shared" si="33"/>
        <v>523</v>
      </c>
      <c r="AI46" s="9">
        <f t="shared" si="25"/>
        <v>1.294777729823047E-3</v>
      </c>
      <c r="AJ46" s="9">
        <f t="shared" si="4"/>
        <v>8.5419999999999996E-2</v>
      </c>
      <c r="AK46" s="9">
        <f t="shared" si="5"/>
        <v>8.3199999999999996E-2</v>
      </c>
      <c r="AL46" s="9">
        <f t="shared" si="6"/>
        <v>2.16E-3</v>
      </c>
      <c r="AM46" s="9">
        <f t="shared" si="7"/>
        <v>6.0000000000000002E-5</v>
      </c>
      <c r="AN46" s="9">
        <f t="shared" si="8"/>
        <v>1.7680000000000001E-2</v>
      </c>
      <c r="AO46" s="9">
        <f t="shared" si="9"/>
        <v>1.0460000000000001E-2</v>
      </c>
      <c r="AP46" s="1">
        <f t="shared" si="26"/>
        <v>240</v>
      </c>
      <c r="AQ46" s="1">
        <f t="shared" si="26"/>
        <v>10</v>
      </c>
      <c r="AR46" s="1"/>
      <c r="AS46" s="1">
        <f t="shared" si="27"/>
        <v>1</v>
      </c>
      <c r="AT46" s="1">
        <f t="shared" si="34"/>
        <v>251</v>
      </c>
      <c r="AU46" s="1">
        <f t="shared" si="10"/>
        <v>2317</v>
      </c>
      <c r="AV46" s="9">
        <f t="shared" si="11"/>
        <v>4.6339999999999999E-2</v>
      </c>
      <c r="AW46" s="9">
        <f t="shared" si="12"/>
        <v>4.5179999999999998E-2</v>
      </c>
      <c r="AX46" s="9">
        <f t="shared" si="13"/>
        <v>1.1000000000000001E-3</v>
      </c>
      <c r="AY46" s="9">
        <f t="shared" si="14"/>
        <v>6.0000000000000002E-5</v>
      </c>
      <c r="AZ46" s="9">
        <f t="shared" si="15"/>
        <v>5.0200000000000002E-3</v>
      </c>
      <c r="BA46" s="9">
        <f t="shared" si="28"/>
        <v>4.5272600000000003E-2</v>
      </c>
      <c r="BJ46" s="7">
        <f t="shared" si="37"/>
        <v>44</v>
      </c>
      <c r="BK46" s="7">
        <f t="shared" si="37"/>
        <v>33</v>
      </c>
      <c r="BL46" s="1">
        <f t="shared" si="16"/>
        <v>0</v>
      </c>
      <c r="BM46" s="48">
        <f>+EvolOf!M35</f>
        <v>39673</v>
      </c>
      <c r="BN46" s="1">
        <f t="shared" si="17"/>
        <v>0</v>
      </c>
      <c r="BO46" s="1">
        <f t="shared" si="29"/>
        <v>0</v>
      </c>
      <c r="BP46" s="28">
        <f t="shared" si="30"/>
        <v>0</v>
      </c>
      <c r="BQ46" s="1">
        <f t="shared" si="18"/>
        <v>0</v>
      </c>
      <c r="BR46" s="1" cm="1">
        <f t="array" ref="BR46">IF(BK46&lt;=$BX$14,0,INDEX($AU$14:$AU$300,BK46-$BX$14+1))*$BY$14</f>
        <v>40384.143483517153</v>
      </c>
      <c r="BS46" s="1">
        <f t="shared" si="19"/>
        <v>179936.44995910305</v>
      </c>
      <c r="BT46" s="1">
        <f t="shared" si="36"/>
        <v>4619.8822919999893</v>
      </c>
      <c r="BU46" s="1">
        <f t="shared" si="31"/>
        <v>35764.261191517166</v>
      </c>
      <c r="BV46" s="1">
        <f t="shared" ref="BV46:BW77" si="38">+$BY$14*W46</f>
        <v>4380.9228631034384</v>
      </c>
      <c r="BW46" s="1">
        <f t="shared" si="38"/>
        <v>238.95942889655117</v>
      </c>
      <c r="CI46" s="1"/>
      <c r="CJ46" s="1"/>
      <c r="CK46" s="1"/>
      <c r="CL46" s="1"/>
      <c r="CP46" s="4">
        <f t="shared" si="21"/>
        <v>18.333333333333332</v>
      </c>
      <c r="CQ46" s="7" cm="1">
        <f t="array" ref="CQ46">IF(BK46&lt;=$CV$48,0,INDEX($B$14:$B$300,BK46-$CV$48+1))</f>
        <v>68</v>
      </c>
      <c r="CR46" s="1">
        <f t="shared" si="22"/>
        <v>111</v>
      </c>
      <c r="CS46" s="100">
        <f t="shared" si="32"/>
        <v>1.6323529411764706</v>
      </c>
    </row>
    <row r="47" spans="1:100" x14ac:dyDescent="0.3">
      <c r="A47" s="1"/>
      <c r="B47" s="1">
        <f t="shared" si="0"/>
        <v>4839</v>
      </c>
      <c r="C47" s="1">
        <v>34</v>
      </c>
      <c r="D47" s="1">
        <v>45158</v>
      </c>
      <c r="E47" s="1">
        <v>4707</v>
      </c>
      <c r="F47" s="1">
        <v>0</v>
      </c>
      <c r="G47" s="1">
        <v>129</v>
      </c>
      <c r="H47" s="1">
        <v>0</v>
      </c>
      <c r="I47" s="1">
        <v>3</v>
      </c>
      <c r="J47" s="4">
        <v>53.62</v>
      </c>
      <c r="K47" s="4">
        <v>0.69</v>
      </c>
      <c r="L47" s="4">
        <v>16.7</v>
      </c>
      <c r="M47" s="61">
        <v>2.52</v>
      </c>
      <c r="N47" s="1">
        <v>1134</v>
      </c>
      <c r="O47" s="1">
        <v>3696</v>
      </c>
      <c r="P47" s="1">
        <v>3593</v>
      </c>
      <c r="Q47" s="1">
        <v>101</v>
      </c>
      <c r="R47" s="1">
        <v>2</v>
      </c>
      <c r="S47" s="1">
        <v>0</v>
      </c>
      <c r="T47" s="1">
        <v>1020</v>
      </c>
      <c r="U47" s="1">
        <v>99</v>
      </c>
      <c r="V47" s="1">
        <v>2518</v>
      </c>
      <c r="W47" s="1">
        <v>67</v>
      </c>
      <c r="X47" s="1">
        <v>3</v>
      </c>
      <c r="Y47" s="58">
        <v>1.94</v>
      </c>
      <c r="AA47" s="1">
        <f t="shared" si="1"/>
        <v>7225</v>
      </c>
      <c r="AB47" s="1">
        <f t="shared" si="2"/>
        <v>196</v>
      </c>
      <c r="AC47" s="1">
        <f t="shared" si="3"/>
        <v>6</v>
      </c>
      <c r="AD47" s="1">
        <f t="shared" si="23"/>
        <v>547</v>
      </c>
      <c r="AE47" s="1">
        <f t="shared" si="24"/>
        <v>21</v>
      </c>
      <c r="AF47" s="1">
        <f t="shared" si="24"/>
        <v>0</v>
      </c>
      <c r="AG47" s="1">
        <f t="shared" si="24"/>
        <v>0</v>
      </c>
      <c r="AH47" s="1">
        <f t="shared" si="33"/>
        <v>568</v>
      </c>
      <c r="AI47" s="9">
        <f t="shared" si="25"/>
        <v>1.1591962905718701E-3</v>
      </c>
      <c r="AJ47" s="9">
        <f t="shared" si="4"/>
        <v>9.6780000000000005E-2</v>
      </c>
      <c r="AK47" s="9">
        <f t="shared" si="5"/>
        <v>9.4140000000000001E-2</v>
      </c>
      <c r="AL47" s="9">
        <f t="shared" si="6"/>
        <v>2.5799999999999998E-3</v>
      </c>
      <c r="AM47" s="9">
        <f t="shared" si="7"/>
        <v>6.0000000000000002E-5</v>
      </c>
      <c r="AN47" s="9">
        <f t="shared" si="8"/>
        <v>2.0400000000000001E-2</v>
      </c>
      <c r="AO47" s="9">
        <f t="shared" si="9"/>
        <v>1.136E-2</v>
      </c>
      <c r="AP47" s="1">
        <f t="shared" si="26"/>
        <v>259</v>
      </c>
      <c r="AQ47" s="1">
        <f t="shared" si="26"/>
        <v>12</v>
      </c>
      <c r="AR47" s="1"/>
      <c r="AS47" s="1">
        <f t="shared" si="27"/>
        <v>0</v>
      </c>
      <c r="AT47" s="1">
        <f t="shared" si="34"/>
        <v>271</v>
      </c>
      <c r="AU47" s="1">
        <f t="shared" si="10"/>
        <v>2588</v>
      </c>
      <c r="AV47" s="9">
        <f t="shared" si="11"/>
        <v>5.176E-2</v>
      </c>
      <c r="AW47" s="9">
        <f t="shared" si="12"/>
        <v>5.0360000000000002E-2</v>
      </c>
      <c r="AX47" s="9">
        <f t="shared" si="13"/>
        <v>1.34E-3</v>
      </c>
      <c r="AY47" s="9">
        <f t="shared" si="14"/>
        <v>6.0000000000000002E-5</v>
      </c>
      <c r="AZ47" s="9">
        <f t="shared" si="15"/>
        <v>5.4200000000000003E-3</v>
      </c>
      <c r="BA47" s="9">
        <f t="shared" si="28"/>
        <v>5.1293400000000003E-2</v>
      </c>
      <c r="BJ47" s="7">
        <f t="shared" si="37"/>
        <v>45</v>
      </c>
      <c r="BK47" s="7">
        <f t="shared" si="37"/>
        <v>34</v>
      </c>
      <c r="BL47" s="1">
        <f t="shared" si="16"/>
        <v>0</v>
      </c>
      <c r="BM47" s="48">
        <f>+EvolOf!M36</f>
        <v>47610</v>
      </c>
      <c r="BN47" s="1">
        <f t="shared" si="17"/>
        <v>0</v>
      </c>
      <c r="BO47" s="1">
        <f t="shared" si="29"/>
        <v>0</v>
      </c>
      <c r="BP47" s="28">
        <f t="shared" si="30"/>
        <v>0</v>
      </c>
      <c r="BQ47" s="1">
        <f t="shared" si="18"/>
        <v>0</v>
      </c>
      <c r="BR47" s="1" cm="1">
        <f t="array" ref="BR47">IF(BK47&lt;=$BX$14,0,INDEX($AU$14:$AU$300,BK47-$BX$14+1))*$BY$14</f>
        <v>47393.620064482653</v>
      </c>
      <c r="BS47" s="1">
        <f t="shared" si="19"/>
        <v>200566.61398717196</v>
      </c>
      <c r="BT47" s="1">
        <f t="shared" si="36"/>
        <v>5575.7200075861947</v>
      </c>
      <c r="BU47" s="1">
        <f t="shared" si="31"/>
        <v>41817.900056896455</v>
      </c>
      <c r="BV47" s="1">
        <f t="shared" si="38"/>
        <v>5336.7605786896429</v>
      </c>
      <c r="BW47" s="1">
        <f t="shared" si="38"/>
        <v>238.95942889655117</v>
      </c>
      <c r="CP47" s="4">
        <f t="shared" si="21"/>
        <v>22.333333333333332</v>
      </c>
      <c r="CQ47" s="7" cm="1">
        <f t="array" ref="CQ47">IF(BK47&lt;=$CV$48,0,INDEX($B$14:$B$300,BK47-$CV$48+1))</f>
        <v>88</v>
      </c>
      <c r="CR47" s="1">
        <f t="shared" si="22"/>
        <v>132</v>
      </c>
      <c r="CS47" s="100">
        <f t="shared" si="32"/>
        <v>1.5</v>
      </c>
    </row>
    <row r="48" spans="1:100" x14ac:dyDescent="0.3">
      <c r="A48" s="1"/>
      <c r="B48" s="1">
        <f t="shared" si="0"/>
        <v>5470</v>
      </c>
      <c r="C48" s="1">
        <v>35</v>
      </c>
      <c r="D48" s="1">
        <v>44528</v>
      </c>
      <c r="E48" s="1">
        <v>5310</v>
      </c>
      <c r="F48" s="1">
        <v>0</v>
      </c>
      <c r="G48" s="1">
        <v>156</v>
      </c>
      <c r="H48" s="1">
        <v>0</v>
      </c>
      <c r="I48" s="1">
        <v>4</v>
      </c>
      <c r="J48" s="4">
        <v>53.62</v>
      </c>
      <c r="K48" s="4">
        <v>0.69</v>
      </c>
      <c r="L48" s="4">
        <v>17</v>
      </c>
      <c r="M48" s="61">
        <v>2.52</v>
      </c>
      <c r="N48" s="1">
        <v>1295</v>
      </c>
      <c r="O48" s="1">
        <v>4166</v>
      </c>
      <c r="P48" s="1">
        <v>4040</v>
      </c>
      <c r="Q48" s="1">
        <v>122</v>
      </c>
      <c r="R48" s="1">
        <v>2</v>
      </c>
      <c r="S48" s="1">
        <v>0</v>
      </c>
      <c r="T48" s="1">
        <v>1164</v>
      </c>
      <c r="U48" s="1">
        <v>114</v>
      </c>
      <c r="V48" s="1">
        <v>2801</v>
      </c>
      <c r="W48" s="1">
        <v>82</v>
      </c>
      <c r="X48" s="1">
        <v>4</v>
      </c>
      <c r="Y48" s="58">
        <v>1.96</v>
      </c>
      <c r="AA48" s="1">
        <f t="shared" si="1"/>
        <v>8111</v>
      </c>
      <c r="AB48" s="1">
        <f t="shared" si="2"/>
        <v>238</v>
      </c>
      <c r="AC48" s="1">
        <f t="shared" si="3"/>
        <v>8</v>
      </c>
      <c r="AD48" s="1">
        <f t="shared" si="23"/>
        <v>603</v>
      </c>
      <c r="AE48" s="1">
        <f t="shared" si="24"/>
        <v>27</v>
      </c>
      <c r="AF48" s="1">
        <f t="shared" si="24"/>
        <v>0</v>
      </c>
      <c r="AG48" s="1">
        <f t="shared" si="24"/>
        <v>1</v>
      </c>
      <c r="AH48" s="1">
        <f t="shared" si="33"/>
        <v>631</v>
      </c>
      <c r="AI48" s="9">
        <f t="shared" si="25"/>
        <v>1.3855213023900243E-3</v>
      </c>
      <c r="AJ48" s="9">
        <f t="shared" si="4"/>
        <v>0.1094</v>
      </c>
      <c r="AK48" s="9">
        <f t="shared" si="5"/>
        <v>0.1062</v>
      </c>
      <c r="AL48" s="9">
        <f t="shared" si="6"/>
        <v>3.1199999999999999E-3</v>
      </c>
      <c r="AM48" s="9">
        <f t="shared" si="7"/>
        <v>8.0000000000000007E-5</v>
      </c>
      <c r="AN48" s="9">
        <f t="shared" si="8"/>
        <v>2.3279999999999999E-2</v>
      </c>
      <c r="AO48" s="9">
        <f t="shared" si="9"/>
        <v>1.2619999999999999E-2</v>
      </c>
      <c r="AP48" s="1">
        <f t="shared" si="26"/>
        <v>283</v>
      </c>
      <c r="AQ48" s="1">
        <f t="shared" si="26"/>
        <v>15</v>
      </c>
      <c r="AR48" s="1"/>
      <c r="AS48" s="1">
        <f t="shared" si="27"/>
        <v>1</v>
      </c>
      <c r="AT48" s="1">
        <f t="shared" si="34"/>
        <v>299</v>
      </c>
      <c r="AU48" s="1">
        <f t="shared" si="10"/>
        <v>2887</v>
      </c>
      <c r="AV48" s="9">
        <f t="shared" si="11"/>
        <v>5.774E-2</v>
      </c>
      <c r="AW48" s="9">
        <f t="shared" si="12"/>
        <v>5.602E-2</v>
      </c>
      <c r="AX48" s="9">
        <f t="shared" si="13"/>
        <v>1.64E-3</v>
      </c>
      <c r="AY48" s="9">
        <f t="shared" si="14"/>
        <v>8.0000000000000007E-5</v>
      </c>
      <c r="AZ48" s="9">
        <f t="shared" si="15"/>
        <v>5.9800000000000001E-3</v>
      </c>
      <c r="BA48" s="9">
        <f t="shared" si="28"/>
        <v>5.7981999999999999E-2</v>
      </c>
      <c r="BJ48" s="7">
        <f t="shared" ref="BJ48:BK63" si="39">+BJ47+1</f>
        <v>46</v>
      </c>
      <c r="BK48" s="7">
        <f t="shared" si="39"/>
        <v>35</v>
      </c>
      <c r="BL48" s="1">
        <f t="shared" si="16"/>
        <v>0</v>
      </c>
      <c r="BM48" s="48">
        <f>+EvolOf!M37</f>
        <v>56188</v>
      </c>
      <c r="BN48" s="1">
        <f t="shared" si="17"/>
        <v>0</v>
      </c>
      <c r="BO48" s="1">
        <f t="shared" si="29"/>
        <v>0</v>
      </c>
      <c r="BP48" s="28">
        <f t="shared" si="30"/>
        <v>0</v>
      </c>
      <c r="BQ48" s="1">
        <f t="shared" si="18"/>
        <v>0</v>
      </c>
      <c r="BR48" s="1" cm="1">
        <f t="array" ref="BR48">IF(BK48&lt;=$BX$14,0,INDEX($AU$14:$AU$300,BK48-$BX$14+1))*$BY$14</f>
        <v>55358.934361034357</v>
      </c>
      <c r="BS48" s="1">
        <f t="shared" si="19"/>
        <v>223108.4534464133</v>
      </c>
      <c r="BT48" s="1">
        <f t="shared" si="36"/>
        <v>6850.170295034467</v>
      </c>
      <c r="BU48" s="1">
        <f t="shared" si="31"/>
        <v>48508.764065999887</v>
      </c>
      <c r="BV48" s="1">
        <f t="shared" si="38"/>
        <v>6531.5577231723992</v>
      </c>
      <c r="BW48" s="1">
        <f t="shared" si="38"/>
        <v>318.61257186206825</v>
      </c>
      <c r="CP48" s="4">
        <f t="shared" si="21"/>
        <v>20.5</v>
      </c>
      <c r="CQ48" s="7" cm="1">
        <f t="array" ref="CQ48">IF(BK48&lt;=$CV$48,0,INDEX($B$14:$B$300,BK48-$CV$48+1))</f>
        <v>114</v>
      </c>
      <c r="CR48" s="1">
        <f t="shared" si="22"/>
        <v>160</v>
      </c>
      <c r="CS48" s="100">
        <f t="shared" si="32"/>
        <v>1.4035087719298245</v>
      </c>
      <c r="CV48" s="7">
        <v>25</v>
      </c>
    </row>
    <row r="49" spans="1:100" x14ac:dyDescent="0.3">
      <c r="A49" s="1"/>
      <c r="B49" s="1">
        <f t="shared" si="0"/>
        <v>6163</v>
      </c>
      <c r="C49" s="1">
        <v>36</v>
      </c>
      <c r="D49" s="1">
        <v>43835</v>
      </c>
      <c r="E49" s="1">
        <v>5970</v>
      </c>
      <c r="F49" s="1">
        <v>0</v>
      </c>
      <c r="G49" s="1">
        <v>188</v>
      </c>
      <c r="H49" s="1">
        <v>0</v>
      </c>
      <c r="I49" s="1">
        <v>5</v>
      </c>
      <c r="J49" s="4">
        <v>53.62</v>
      </c>
      <c r="K49" s="4">
        <v>0.7</v>
      </c>
      <c r="L49" s="4">
        <v>17.3</v>
      </c>
      <c r="M49" s="61">
        <v>2.5099999999999998</v>
      </c>
      <c r="N49" s="1">
        <v>1474</v>
      </c>
      <c r="O49" s="1">
        <v>4679</v>
      </c>
      <c r="P49" s="1">
        <v>4527</v>
      </c>
      <c r="Q49" s="1">
        <v>149</v>
      </c>
      <c r="R49" s="1">
        <v>3</v>
      </c>
      <c r="S49" s="1">
        <v>0</v>
      </c>
      <c r="T49" s="1">
        <v>1321</v>
      </c>
      <c r="U49" s="1">
        <v>130</v>
      </c>
      <c r="V49" s="1">
        <v>3109</v>
      </c>
      <c r="W49" s="1">
        <v>100</v>
      </c>
      <c r="X49" s="1">
        <v>5</v>
      </c>
      <c r="Y49" s="58">
        <v>1.95</v>
      </c>
      <c r="AA49" s="1">
        <f t="shared" si="1"/>
        <v>9079</v>
      </c>
      <c r="AB49" s="1">
        <f t="shared" si="2"/>
        <v>288</v>
      </c>
      <c r="AC49" s="1">
        <f t="shared" si="3"/>
        <v>10</v>
      </c>
      <c r="AD49" s="1">
        <f t="shared" si="23"/>
        <v>660</v>
      </c>
      <c r="AE49" s="1">
        <f t="shared" si="24"/>
        <v>32</v>
      </c>
      <c r="AF49" s="1">
        <f t="shared" si="24"/>
        <v>0</v>
      </c>
      <c r="AG49" s="1">
        <f t="shared" si="24"/>
        <v>1</v>
      </c>
      <c r="AH49" s="1">
        <f t="shared" si="33"/>
        <v>693</v>
      </c>
      <c r="AI49" s="9">
        <f t="shared" si="25"/>
        <v>1.5556938394523958E-3</v>
      </c>
      <c r="AJ49" s="9">
        <f t="shared" si="4"/>
        <v>0.12325999999999999</v>
      </c>
      <c r="AK49" s="9">
        <f t="shared" si="5"/>
        <v>0.11940000000000001</v>
      </c>
      <c r="AL49" s="9">
        <f t="shared" si="6"/>
        <v>3.7599999999999999E-3</v>
      </c>
      <c r="AM49" s="9">
        <f t="shared" si="7"/>
        <v>1E-4</v>
      </c>
      <c r="AN49" s="9">
        <f t="shared" si="8"/>
        <v>2.6419999999999999E-2</v>
      </c>
      <c r="AO49" s="9">
        <f t="shared" si="9"/>
        <v>1.3860000000000001E-2</v>
      </c>
      <c r="AP49" s="1">
        <f t="shared" si="26"/>
        <v>308</v>
      </c>
      <c r="AQ49" s="1">
        <f t="shared" si="26"/>
        <v>18</v>
      </c>
      <c r="AR49" s="1"/>
      <c r="AS49" s="1">
        <f t="shared" si="27"/>
        <v>1</v>
      </c>
      <c r="AT49" s="1">
        <f t="shared" si="34"/>
        <v>327</v>
      </c>
      <c r="AU49" s="1">
        <f t="shared" si="10"/>
        <v>3214</v>
      </c>
      <c r="AV49" s="9">
        <f t="shared" si="11"/>
        <v>6.4280000000000004E-2</v>
      </c>
      <c r="AW49" s="9">
        <f t="shared" si="12"/>
        <v>6.2179999999999999E-2</v>
      </c>
      <c r="AX49" s="9">
        <f t="shared" si="13"/>
        <v>2E-3</v>
      </c>
      <c r="AY49" s="9">
        <f t="shared" si="14"/>
        <v>1E-4</v>
      </c>
      <c r="AZ49" s="9">
        <f t="shared" si="15"/>
        <v>6.5399999999999998E-3</v>
      </c>
      <c r="BA49" s="9">
        <f t="shared" si="28"/>
        <v>6.5327800000000005E-2</v>
      </c>
      <c r="BJ49" s="7">
        <f t="shared" si="39"/>
        <v>47</v>
      </c>
      <c r="BK49" s="7">
        <f t="shared" si="39"/>
        <v>36</v>
      </c>
      <c r="BL49" s="1">
        <f t="shared" si="16"/>
        <v>0</v>
      </c>
      <c r="BM49" s="48">
        <f>+EvolOf!M38</f>
        <v>64059</v>
      </c>
      <c r="BN49" s="1">
        <f t="shared" si="17"/>
        <v>0</v>
      </c>
      <c r="BO49" s="1">
        <f t="shared" si="29"/>
        <v>0</v>
      </c>
      <c r="BP49" s="28">
        <f t="shared" si="30"/>
        <v>0</v>
      </c>
      <c r="BQ49" s="1">
        <f t="shared" si="18"/>
        <v>0</v>
      </c>
      <c r="BR49" s="1" cm="1">
        <f t="array" ref="BR49">IF(BK49&lt;=$BX$14,0,INDEX($AU$14:$AU$300,BK49-$BX$14+1))*$BY$14</f>
        <v>64678.352087999854</v>
      </c>
      <c r="BS49" s="1">
        <f t="shared" si="19"/>
        <v>247641.62147979255</v>
      </c>
      <c r="BT49" s="1">
        <f t="shared" si="36"/>
        <v>8363.580011379292</v>
      </c>
      <c r="BU49" s="1">
        <f t="shared" si="31"/>
        <v>56314.77207662056</v>
      </c>
      <c r="BV49" s="1">
        <f t="shared" si="38"/>
        <v>7965.3142965517063</v>
      </c>
      <c r="BW49" s="1">
        <f t="shared" si="38"/>
        <v>398.26571482758533</v>
      </c>
      <c r="CP49" s="4">
        <f t="shared" si="21"/>
        <v>20</v>
      </c>
      <c r="CQ49" s="7" cm="1">
        <f t="array" ref="CQ49">IF(BK49&lt;=$CV$48,0,INDEX($B$14:$B$300,BK49-$CV$48+1))</f>
        <v>144</v>
      </c>
      <c r="CR49" s="1">
        <f t="shared" si="22"/>
        <v>193</v>
      </c>
      <c r="CS49" s="100">
        <f t="shared" si="32"/>
        <v>1.3402777777777777</v>
      </c>
    </row>
    <row r="50" spans="1:100" x14ac:dyDescent="0.3">
      <c r="A50" s="1"/>
      <c r="B50" s="1">
        <f t="shared" si="0"/>
        <v>6905</v>
      </c>
      <c r="C50" s="1">
        <v>37</v>
      </c>
      <c r="D50" s="1">
        <v>43093</v>
      </c>
      <c r="E50" s="1">
        <v>6673</v>
      </c>
      <c r="F50" s="1">
        <v>0</v>
      </c>
      <c r="G50" s="1">
        <v>226</v>
      </c>
      <c r="H50" s="1">
        <v>0</v>
      </c>
      <c r="I50" s="1">
        <v>6</v>
      </c>
      <c r="J50" s="4">
        <v>53.62</v>
      </c>
      <c r="K50" s="4">
        <v>0.69</v>
      </c>
      <c r="L50" s="4">
        <v>17.5</v>
      </c>
      <c r="M50" s="61">
        <v>2.4900000000000002</v>
      </c>
      <c r="N50" s="1">
        <v>1676</v>
      </c>
      <c r="O50" s="1">
        <v>5219</v>
      </c>
      <c r="P50" s="1">
        <v>5036</v>
      </c>
      <c r="Q50" s="1">
        <v>179</v>
      </c>
      <c r="R50" s="1">
        <v>3</v>
      </c>
      <c r="S50" s="1">
        <v>0</v>
      </c>
      <c r="T50" s="1">
        <v>1493</v>
      </c>
      <c r="U50" s="1">
        <v>148</v>
      </c>
      <c r="V50" s="1">
        <v>3434</v>
      </c>
      <c r="W50" s="1">
        <v>120</v>
      </c>
      <c r="X50" s="1">
        <v>6</v>
      </c>
      <c r="Y50" s="58">
        <v>1.89</v>
      </c>
      <c r="AA50" s="1">
        <f t="shared" si="1"/>
        <v>10107</v>
      </c>
      <c r="AB50" s="1">
        <f t="shared" si="2"/>
        <v>346</v>
      </c>
      <c r="AC50" s="1">
        <f t="shared" si="3"/>
        <v>12</v>
      </c>
      <c r="AD50" s="1">
        <f t="shared" si="23"/>
        <v>703</v>
      </c>
      <c r="AE50" s="1">
        <f t="shared" si="24"/>
        <v>38</v>
      </c>
      <c r="AF50" s="1">
        <f t="shared" si="24"/>
        <v>0</v>
      </c>
      <c r="AG50" s="1">
        <f t="shared" si="24"/>
        <v>1</v>
      </c>
      <c r="AH50" s="1">
        <f t="shared" si="33"/>
        <v>742</v>
      </c>
      <c r="AI50" s="9">
        <f t="shared" si="25"/>
        <v>1.6853932584269663E-3</v>
      </c>
      <c r="AJ50" s="9">
        <f t="shared" si="4"/>
        <v>0.1381</v>
      </c>
      <c r="AK50" s="9">
        <f t="shared" si="5"/>
        <v>0.13346</v>
      </c>
      <c r="AL50" s="9">
        <f t="shared" si="6"/>
        <v>4.5199999999999997E-3</v>
      </c>
      <c r="AM50" s="9">
        <f t="shared" si="7"/>
        <v>1.2E-4</v>
      </c>
      <c r="AN50" s="9">
        <f t="shared" si="8"/>
        <v>2.9860000000000001E-2</v>
      </c>
      <c r="AO50" s="9">
        <f t="shared" si="9"/>
        <v>1.4840000000000001E-2</v>
      </c>
      <c r="AP50" s="1">
        <f t="shared" si="26"/>
        <v>325</v>
      </c>
      <c r="AQ50" s="1">
        <f t="shared" si="26"/>
        <v>20</v>
      </c>
      <c r="AR50" s="1"/>
      <c r="AS50" s="1">
        <f t="shared" si="27"/>
        <v>1</v>
      </c>
      <c r="AT50" s="1">
        <f t="shared" si="34"/>
        <v>346</v>
      </c>
      <c r="AU50" s="1">
        <f t="shared" si="10"/>
        <v>3560</v>
      </c>
      <c r="AV50" s="9">
        <f t="shared" si="11"/>
        <v>7.1199999999999999E-2</v>
      </c>
      <c r="AW50" s="9">
        <f t="shared" si="12"/>
        <v>6.8680000000000005E-2</v>
      </c>
      <c r="AX50" s="9">
        <f t="shared" si="13"/>
        <v>2.3999999999999998E-3</v>
      </c>
      <c r="AY50" s="9">
        <f t="shared" si="14"/>
        <v>1.2E-4</v>
      </c>
      <c r="AZ50" s="9">
        <f t="shared" si="15"/>
        <v>6.9199999999999999E-3</v>
      </c>
      <c r="BA50" s="9">
        <f t="shared" si="28"/>
        <v>7.3193000000000008E-2</v>
      </c>
      <c r="BJ50" s="7">
        <f t="shared" si="39"/>
        <v>48</v>
      </c>
      <c r="BK50" s="7">
        <f t="shared" si="39"/>
        <v>37</v>
      </c>
      <c r="BL50" s="1">
        <f t="shared" si="16"/>
        <v>0</v>
      </c>
      <c r="BM50" s="48">
        <f>+EvolOf!M39</f>
        <v>72248</v>
      </c>
      <c r="BN50" s="1">
        <f t="shared" si="17"/>
        <v>0</v>
      </c>
      <c r="BO50" s="1">
        <f t="shared" si="29"/>
        <v>0</v>
      </c>
      <c r="BP50" s="28">
        <f t="shared" si="30"/>
        <v>0</v>
      </c>
      <c r="BQ50" s="1">
        <f t="shared" si="18"/>
        <v>0</v>
      </c>
      <c r="BR50" s="1" cm="1">
        <f t="array" ref="BR50">IF(BK50&lt;=$BX$14,0,INDEX($AU$14:$AU$300,BK50-$BX$14+1))*$BY$14</f>
        <v>74953.607530551555</v>
      </c>
      <c r="BS50" s="1">
        <f t="shared" si="19"/>
        <v>273528.89294358558</v>
      </c>
      <c r="BT50" s="1">
        <f t="shared" si="36"/>
        <v>10036.29601365515</v>
      </c>
      <c r="BU50" s="1">
        <f t="shared" si="31"/>
        <v>64917.311516896407</v>
      </c>
      <c r="BV50" s="1">
        <f t="shared" si="38"/>
        <v>9558.3771558620483</v>
      </c>
      <c r="BW50" s="1">
        <f t="shared" si="38"/>
        <v>477.91885779310235</v>
      </c>
      <c r="CP50" s="4">
        <f t="shared" si="21"/>
        <v>20</v>
      </c>
      <c r="CQ50" s="7" cm="1">
        <f t="array" ref="CQ50">IF(BK50&lt;=$CV$48,0,INDEX($B$14:$B$300,BK50-$CV$48+1))</f>
        <v>181</v>
      </c>
      <c r="CR50" s="1">
        <f t="shared" si="22"/>
        <v>232</v>
      </c>
      <c r="CS50" s="100">
        <f t="shared" si="32"/>
        <v>1.281767955801105</v>
      </c>
    </row>
    <row r="51" spans="1:100" x14ac:dyDescent="0.3">
      <c r="A51" s="1"/>
      <c r="B51" s="1">
        <f t="shared" si="0"/>
        <v>7700</v>
      </c>
      <c r="C51" s="1">
        <v>38</v>
      </c>
      <c r="D51" s="1">
        <v>42298</v>
      </c>
      <c r="E51" s="1">
        <v>7423</v>
      </c>
      <c r="F51" s="1">
        <v>0</v>
      </c>
      <c r="G51" s="1">
        <v>270</v>
      </c>
      <c r="H51" s="1">
        <v>0</v>
      </c>
      <c r="I51" s="1">
        <v>7</v>
      </c>
      <c r="J51" s="4">
        <v>53.62</v>
      </c>
      <c r="K51" s="4">
        <v>0.69</v>
      </c>
      <c r="L51" s="4">
        <v>17.8</v>
      </c>
      <c r="M51" s="61">
        <v>2.46</v>
      </c>
      <c r="N51" s="1">
        <v>1895</v>
      </c>
      <c r="O51" s="1">
        <v>5795</v>
      </c>
      <c r="P51" s="1">
        <v>5576</v>
      </c>
      <c r="Q51" s="1">
        <v>215</v>
      </c>
      <c r="R51" s="1">
        <v>4</v>
      </c>
      <c r="S51" s="1">
        <v>0</v>
      </c>
      <c r="T51" s="1">
        <v>1681</v>
      </c>
      <c r="U51" s="1">
        <v>167</v>
      </c>
      <c r="V51" s="1">
        <v>3778</v>
      </c>
      <c r="W51" s="1">
        <v>146</v>
      </c>
      <c r="X51" s="1">
        <v>7</v>
      </c>
      <c r="Y51" s="58">
        <v>1.86</v>
      </c>
      <c r="AA51" s="1">
        <f t="shared" si="1"/>
        <v>11201</v>
      </c>
      <c r="AB51" s="1">
        <f t="shared" si="2"/>
        <v>416</v>
      </c>
      <c r="AC51" s="1">
        <f t="shared" si="3"/>
        <v>14</v>
      </c>
      <c r="AD51" s="1">
        <f t="shared" si="23"/>
        <v>750</v>
      </c>
      <c r="AE51" s="1">
        <f t="shared" si="24"/>
        <v>44</v>
      </c>
      <c r="AF51" s="1">
        <f t="shared" si="24"/>
        <v>0</v>
      </c>
      <c r="AG51" s="1">
        <f t="shared" si="24"/>
        <v>1</v>
      </c>
      <c r="AH51" s="1">
        <f t="shared" si="33"/>
        <v>795</v>
      </c>
      <c r="AI51" s="9">
        <f t="shared" si="25"/>
        <v>1.7807173747138134E-3</v>
      </c>
      <c r="AJ51" s="9">
        <f t="shared" si="4"/>
        <v>0.154</v>
      </c>
      <c r="AK51" s="9">
        <f t="shared" si="5"/>
        <v>0.14846000000000001</v>
      </c>
      <c r="AL51" s="9">
        <f t="shared" si="6"/>
        <v>5.4000000000000003E-3</v>
      </c>
      <c r="AM51" s="9">
        <f t="shared" si="7"/>
        <v>1.3999999999999999E-4</v>
      </c>
      <c r="AN51" s="9">
        <f t="shared" si="8"/>
        <v>3.3619999999999997E-2</v>
      </c>
      <c r="AO51" s="9">
        <f t="shared" si="9"/>
        <v>1.5900000000000001E-2</v>
      </c>
      <c r="AP51" s="1">
        <f t="shared" si="26"/>
        <v>344</v>
      </c>
      <c r="AQ51" s="1">
        <f t="shared" si="26"/>
        <v>26</v>
      </c>
      <c r="AR51" s="1"/>
      <c r="AS51" s="1">
        <f t="shared" si="27"/>
        <v>1</v>
      </c>
      <c r="AT51" s="1">
        <f t="shared" si="34"/>
        <v>371</v>
      </c>
      <c r="AU51" s="1">
        <f t="shared" si="10"/>
        <v>3931</v>
      </c>
      <c r="AV51" s="9">
        <f t="shared" si="11"/>
        <v>7.8619999999999995E-2</v>
      </c>
      <c r="AW51" s="9">
        <f t="shared" si="12"/>
        <v>7.5560000000000002E-2</v>
      </c>
      <c r="AX51" s="9">
        <f t="shared" si="13"/>
        <v>2.9199999999999999E-3</v>
      </c>
      <c r="AY51" s="9">
        <f t="shared" si="14"/>
        <v>1.3999999999999999E-4</v>
      </c>
      <c r="AZ51" s="9">
        <f t="shared" si="15"/>
        <v>7.4200000000000004E-3</v>
      </c>
      <c r="BA51" s="9">
        <f t="shared" si="28"/>
        <v>8.1619999999999998E-2</v>
      </c>
      <c r="BJ51" s="7">
        <f t="shared" si="39"/>
        <v>49</v>
      </c>
      <c r="BK51" s="7">
        <f t="shared" si="39"/>
        <v>38</v>
      </c>
      <c r="BL51" s="1">
        <f t="shared" si="16"/>
        <v>0</v>
      </c>
      <c r="BM51" s="48">
        <f>+EvolOf!M40</f>
        <v>78796</v>
      </c>
      <c r="BN51" s="1">
        <f t="shared" si="17"/>
        <v>0</v>
      </c>
      <c r="BO51" s="1">
        <f t="shared" si="29"/>
        <v>0</v>
      </c>
      <c r="BP51" s="28">
        <f t="shared" si="30"/>
        <v>0</v>
      </c>
      <c r="BQ51" s="1">
        <f t="shared" si="18"/>
        <v>0</v>
      </c>
      <c r="BR51" s="1" cm="1">
        <f t="array" ref="BR51">IF(BK51&lt;=$BX$14,0,INDEX($AU$14:$AU$300,BK51-$BX$14+1))*$BY$14</f>
        <v>86742.272689448087</v>
      </c>
      <c r="BS51" s="1">
        <f t="shared" si="19"/>
        <v>300929.57412372349</v>
      </c>
      <c r="BT51" s="1">
        <f t="shared" si="36"/>
        <v>12186.93087372411</v>
      </c>
      <c r="BU51" s="1">
        <f t="shared" si="31"/>
        <v>74555.341815723979</v>
      </c>
      <c r="BV51" s="1">
        <f t="shared" si="38"/>
        <v>11629.358872965491</v>
      </c>
      <c r="BW51" s="1">
        <f t="shared" si="38"/>
        <v>557.57200075861942</v>
      </c>
      <c r="CP51" s="4">
        <f t="shared" si="21"/>
        <v>20.857142857142858</v>
      </c>
      <c r="CQ51" s="7" cm="1">
        <f t="array" ref="CQ51">IF(BK51&lt;=$CV$48,0,INDEX($B$14:$B$300,BK51-$CV$48+1))</f>
        <v>228</v>
      </c>
      <c r="CR51" s="1">
        <f t="shared" si="22"/>
        <v>277</v>
      </c>
      <c r="CS51" s="100">
        <f t="shared" si="32"/>
        <v>1.2149122807017543</v>
      </c>
    </row>
    <row r="52" spans="1:100" x14ac:dyDescent="0.3">
      <c r="A52" s="1"/>
      <c r="B52" s="1">
        <f t="shared" si="0"/>
        <v>8558</v>
      </c>
      <c r="C52" s="1">
        <v>39</v>
      </c>
      <c r="D52" s="1">
        <v>41440</v>
      </c>
      <c r="E52" s="1">
        <v>8228</v>
      </c>
      <c r="F52" s="1">
        <v>0</v>
      </c>
      <c r="G52" s="1">
        <v>321</v>
      </c>
      <c r="H52" s="1">
        <v>0</v>
      </c>
      <c r="I52" s="1">
        <v>9</v>
      </c>
      <c r="J52" s="4">
        <v>53.62</v>
      </c>
      <c r="K52" s="4">
        <v>0.69</v>
      </c>
      <c r="L52" s="4">
        <v>18</v>
      </c>
      <c r="M52" s="61">
        <v>2.4300000000000002</v>
      </c>
      <c r="N52" s="1">
        <v>2138</v>
      </c>
      <c r="O52" s="1">
        <v>6410</v>
      </c>
      <c r="P52" s="1">
        <v>6149</v>
      </c>
      <c r="Q52" s="1">
        <v>256</v>
      </c>
      <c r="R52" s="1">
        <v>4</v>
      </c>
      <c r="S52" s="1">
        <v>0</v>
      </c>
      <c r="T52" s="1">
        <v>1884</v>
      </c>
      <c r="U52" s="1">
        <v>187</v>
      </c>
      <c r="V52" s="1">
        <v>4148</v>
      </c>
      <c r="W52" s="1">
        <v>174</v>
      </c>
      <c r="X52" s="1">
        <v>9</v>
      </c>
      <c r="Y52" s="58">
        <v>1.85</v>
      </c>
      <c r="AA52" s="1">
        <f t="shared" si="1"/>
        <v>12376</v>
      </c>
      <c r="AB52" s="1">
        <f t="shared" si="2"/>
        <v>495</v>
      </c>
      <c r="AC52" s="1">
        <f t="shared" si="3"/>
        <v>18</v>
      </c>
      <c r="AD52" s="1">
        <f t="shared" si="23"/>
        <v>805</v>
      </c>
      <c r="AE52" s="1">
        <f t="shared" si="24"/>
        <v>51</v>
      </c>
      <c r="AF52" s="1">
        <f t="shared" si="24"/>
        <v>0</v>
      </c>
      <c r="AG52" s="1">
        <f t="shared" si="24"/>
        <v>2</v>
      </c>
      <c r="AH52" s="1">
        <f t="shared" si="33"/>
        <v>858</v>
      </c>
      <c r="AI52" s="9">
        <f t="shared" si="25"/>
        <v>2.0780420226275687E-3</v>
      </c>
      <c r="AJ52" s="9">
        <f t="shared" si="4"/>
        <v>0.17116000000000001</v>
      </c>
      <c r="AK52" s="9">
        <f t="shared" si="5"/>
        <v>0.16456000000000001</v>
      </c>
      <c r="AL52" s="9">
        <f t="shared" si="6"/>
        <v>6.4200000000000004E-3</v>
      </c>
      <c r="AM52" s="9">
        <f t="shared" si="7"/>
        <v>1.8000000000000001E-4</v>
      </c>
      <c r="AN52" s="9">
        <f t="shared" si="8"/>
        <v>3.7679999999999998E-2</v>
      </c>
      <c r="AO52" s="9">
        <f t="shared" si="9"/>
        <v>1.7160000000000002E-2</v>
      </c>
      <c r="AP52" s="1">
        <f t="shared" si="26"/>
        <v>370</v>
      </c>
      <c r="AQ52" s="1">
        <f t="shared" si="26"/>
        <v>28</v>
      </c>
      <c r="AR52" s="1"/>
      <c r="AS52" s="1">
        <f t="shared" si="27"/>
        <v>2</v>
      </c>
      <c r="AT52" s="1">
        <f t="shared" si="34"/>
        <v>400</v>
      </c>
      <c r="AU52" s="1">
        <f t="shared" si="10"/>
        <v>4331</v>
      </c>
      <c r="AV52" s="9">
        <f t="shared" si="11"/>
        <v>8.6620000000000003E-2</v>
      </c>
      <c r="AW52" s="9">
        <f t="shared" si="12"/>
        <v>8.2960000000000006E-2</v>
      </c>
      <c r="AX52" s="9">
        <f t="shared" si="13"/>
        <v>3.48E-3</v>
      </c>
      <c r="AY52" s="9">
        <f t="shared" si="14"/>
        <v>1.8000000000000001E-4</v>
      </c>
      <c r="AZ52" s="9">
        <f t="shared" si="15"/>
        <v>8.0000000000000002E-3</v>
      </c>
      <c r="BA52" s="9">
        <f t="shared" si="28"/>
        <v>9.0714800000000012E-2</v>
      </c>
      <c r="BJ52" s="7">
        <f t="shared" si="39"/>
        <v>50</v>
      </c>
      <c r="BK52" s="7">
        <f t="shared" si="39"/>
        <v>39</v>
      </c>
      <c r="BL52" s="1">
        <f t="shared" si="16"/>
        <v>0</v>
      </c>
      <c r="BM52" s="48">
        <f>+EvolOf!M41</f>
        <v>85142</v>
      </c>
      <c r="BN52" s="1">
        <f t="shared" si="17"/>
        <v>0</v>
      </c>
      <c r="BO52" s="1">
        <f t="shared" si="29"/>
        <v>0</v>
      </c>
      <c r="BP52" s="28">
        <f t="shared" si="30"/>
        <v>0</v>
      </c>
      <c r="BQ52" s="1">
        <f t="shared" si="18"/>
        <v>0</v>
      </c>
      <c r="BR52" s="1" cm="1">
        <f t="array" ref="BR52">IF(BK52&lt;=$BX$14,0,INDEX($AU$14:$AU$300,BK52-$BX$14+1))*$BY$14</f>
        <v>99486.775563930816</v>
      </c>
      <c r="BS52" s="1">
        <f t="shared" si="19"/>
        <v>330401.23702096479</v>
      </c>
      <c r="BT52" s="1">
        <f t="shared" si="36"/>
        <v>14576.525162689622</v>
      </c>
      <c r="BU52" s="1">
        <f t="shared" si="31"/>
        <v>84910.250401241196</v>
      </c>
      <c r="BV52" s="1">
        <f t="shared" si="38"/>
        <v>13859.64687599997</v>
      </c>
      <c r="BW52" s="1">
        <f t="shared" si="38"/>
        <v>716.87828668965358</v>
      </c>
      <c r="CP52" s="4">
        <f t="shared" si="21"/>
        <v>19.333333333333332</v>
      </c>
      <c r="CQ52" s="7" cm="1">
        <f t="array" ref="CQ52">IF(BK52&lt;=$CV$48,0,INDEX($B$14:$B$300,BK52-$CV$48+1))</f>
        <v>280</v>
      </c>
      <c r="CR52" s="1">
        <f t="shared" si="22"/>
        <v>330</v>
      </c>
      <c r="CS52" s="100">
        <f t="shared" si="32"/>
        <v>1.1785714285714286</v>
      </c>
      <c r="CU52" s="96" t="s">
        <v>93</v>
      </c>
      <c r="CV52" s="7">
        <v>9</v>
      </c>
    </row>
    <row r="53" spans="1:100" x14ac:dyDescent="0.3">
      <c r="A53" s="1"/>
      <c r="B53" s="1">
        <f t="shared" si="0"/>
        <v>9454</v>
      </c>
      <c r="C53" s="1">
        <v>40</v>
      </c>
      <c r="D53" s="1">
        <v>40544</v>
      </c>
      <c r="E53" s="1">
        <v>9065</v>
      </c>
      <c r="F53" s="1">
        <v>0</v>
      </c>
      <c r="G53" s="1">
        <v>378</v>
      </c>
      <c r="H53" s="1">
        <v>0</v>
      </c>
      <c r="I53" s="1">
        <v>11</v>
      </c>
      <c r="J53" s="4">
        <v>53.62</v>
      </c>
      <c r="K53" s="4">
        <v>0.69</v>
      </c>
      <c r="L53" s="4">
        <v>18.2</v>
      </c>
      <c r="M53" s="61">
        <v>2.4</v>
      </c>
      <c r="N53" s="1">
        <v>2400</v>
      </c>
      <c r="O53" s="1">
        <v>7045</v>
      </c>
      <c r="P53" s="1">
        <v>6737</v>
      </c>
      <c r="Q53" s="1">
        <v>302</v>
      </c>
      <c r="R53" s="1">
        <v>5</v>
      </c>
      <c r="S53" s="1">
        <v>0</v>
      </c>
      <c r="T53" s="1">
        <v>2102</v>
      </c>
      <c r="U53" s="1">
        <v>208</v>
      </c>
      <c r="V53" s="1">
        <v>4532</v>
      </c>
      <c r="W53" s="1">
        <v>205</v>
      </c>
      <c r="X53" s="1">
        <v>11</v>
      </c>
      <c r="Y53" s="58">
        <v>1.82</v>
      </c>
      <c r="AA53" s="1">
        <f t="shared" si="1"/>
        <v>13597</v>
      </c>
      <c r="AB53" s="1">
        <f t="shared" si="2"/>
        <v>583</v>
      </c>
      <c r="AC53" s="1">
        <f t="shared" si="3"/>
        <v>22</v>
      </c>
      <c r="AD53" s="1">
        <f t="shared" si="23"/>
        <v>837</v>
      </c>
      <c r="AE53" s="1">
        <f t="shared" si="24"/>
        <v>57</v>
      </c>
      <c r="AF53" s="1">
        <f t="shared" si="24"/>
        <v>0</v>
      </c>
      <c r="AG53" s="1">
        <f t="shared" si="24"/>
        <v>2</v>
      </c>
      <c r="AH53" s="1">
        <f t="shared" si="33"/>
        <v>896</v>
      </c>
      <c r="AI53" s="9">
        <f t="shared" si="25"/>
        <v>2.3167649536647008E-3</v>
      </c>
      <c r="AJ53" s="9">
        <f t="shared" si="4"/>
        <v>0.18908</v>
      </c>
      <c r="AK53" s="9">
        <f t="shared" si="5"/>
        <v>0.18129999999999999</v>
      </c>
      <c r="AL53" s="9">
        <f t="shared" si="6"/>
        <v>7.5599999999999999E-3</v>
      </c>
      <c r="AM53" s="9">
        <f t="shared" si="7"/>
        <v>2.2000000000000001E-4</v>
      </c>
      <c r="AN53" s="9">
        <f t="shared" si="8"/>
        <v>4.2040000000000001E-2</v>
      </c>
      <c r="AO53" s="9">
        <f t="shared" si="9"/>
        <v>1.7919999999999998E-2</v>
      </c>
      <c r="AP53" s="1">
        <f t="shared" si="26"/>
        <v>384</v>
      </c>
      <c r="AQ53" s="1">
        <f t="shared" si="26"/>
        <v>31</v>
      </c>
      <c r="AR53" s="1"/>
      <c r="AS53" s="1">
        <f t="shared" si="27"/>
        <v>2</v>
      </c>
      <c r="AT53" s="1">
        <f t="shared" si="34"/>
        <v>417</v>
      </c>
      <c r="AU53" s="1">
        <f t="shared" si="10"/>
        <v>4748</v>
      </c>
      <c r="AV53" s="9">
        <f t="shared" si="11"/>
        <v>9.4960000000000003E-2</v>
      </c>
      <c r="AW53" s="9">
        <f t="shared" si="12"/>
        <v>9.0639999999999998E-2</v>
      </c>
      <c r="AX53" s="9">
        <f t="shared" si="13"/>
        <v>4.1000000000000003E-3</v>
      </c>
      <c r="AY53" s="9">
        <f t="shared" si="14"/>
        <v>2.2000000000000001E-4</v>
      </c>
      <c r="AZ53" s="9">
        <f t="shared" si="15"/>
        <v>8.3400000000000002E-3</v>
      </c>
      <c r="BA53" s="9">
        <f t="shared" si="28"/>
        <v>0.10021240000000001</v>
      </c>
      <c r="BJ53" s="7">
        <f t="shared" si="39"/>
        <v>51</v>
      </c>
      <c r="BK53" s="7">
        <f t="shared" si="39"/>
        <v>40</v>
      </c>
      <c r="BL53" s="1">
        <f t="shared" si="16"/>
        <v>0</v>
      </c>
      <c r="BM53" s="48">
        <f>+EvolOf!M42</f>
        <v>94164</v>
      </c>
      <c r="BN53" s="1">
        <f t="shared" si="17"/>
        <v>0</v>
      </c>
      <c r="BO53" s="1">
        <f t="shared" si="29"/>
        <v>0</v>
      </c>
      <c r="BP53" s="28">
        <f t="shared" si="30"/>
        <v>0</v>
      </c>
      <c r="BQ53" s="1">
        <f t="shared" si="18"/>
        <v>0</v>
      </c>
      <c r="BR53" s="1" cm="1">
        <f t="array" ref="BR53">IF(BK53&lt;=$BX$14,0,INDEX($AU$14:$AU$300,BK53-$BX$14+1))*$BY$14</f>
        <v>113585.38186882733</v>
      </c>
      <c r="BS53" s="1">
        <f t="shared" si="19"/>
        <v>360988.04391972331</v>
      </c>
      <c r="BT53" s="1">
        <f t="shared" si="36"/>
        <v>17205.078880551686</v>
      </c>
      <c r="BU53" s="1">
        <f t="shared" si="31"/>
        <v>96380.302988275653</v>
      </c>
      <c r="BV53" s="1">
        <f t="shared" si="38"/>
        <v>16328.894307930997</v>
      </c>
      <c r="BW53" s="1">
        <f t="shared" si="38"/>
        <v>876.18457262068773</v>
      </c>
      <c r="CP53" s="4">
        <f t="shared" si="21"/>
        <v>18.636363636363637</v>
      </c>
      <c r="CQ53" s="7" cm="1">
        <f t="array" ref="CQ53">IF(BK53&lt;=$CV$48,0,INDEX($B$14:$B$300,BK53-$CV$48+1))</f>
        <v>339</v>
      </c>
      <c r="CR53" s="1">
        <f t="shared" si="22"/>
        <v>389</v>
      </c>
      <c r="CS53" s="100">
        <f t="shared" si="32"/>
        <v>1.1474926253687316</v>
      </c>
      <c r="CU53" s="104" t="s">
        <v>163</v>
      </c>
      <c r="CV53" s="105">
        <f>+BX14+CV52</f>
        <v>21</v>
      </c>
    </row>
    <row r="54" spans="1:100" x14ac:dyDescent="0.3">
      <c r="A54" s="1"/>
      <c r="B54" s="1">
        <f t="shared" si="0"/>
        <v>10387</v>
      </c>
      <c r="C54" s="1">
        <v>41</v>
      </c>
      <c r="D54" s="1">
        <v>39612</v>
      </c>
      <c r="E54" s="1">
        <v>9928</v>
      </c>
      <c r="F54" s="1">
        <v>0</v>
      </c>
      <c r="G54" s="1">
        <v>446</v>
      </c>
      <c r="H54" s="1">
        <v>0</v>
      </c>
      <c r="I54" s="1">
        <v>13</v>
      </c>
      <c r="J54" s="4">
        <v>53.62</v>
      </c>
      <c r="K54" s="4">
        <v>0.69</v>
      </c>
      <c r="L54" s="4">
        <v>18.5</v>
      </c>
      <c r="M54" s="61">
        <v>2.37</v>
      </c>
      <c r="N54" s="1">
        <v>2683</v>
      </c>
      <c r="O54" s="1">
        <v>7694</v>
      </c>
      <c r="P54" s="1">
        <v>7330</v>
      </c>
      <c r="Q54" s="1">
        <v>356</v>
      </c>
      <c r="R54" s="1">
        <v>6</v>
      </c>
      <c r="S54" s="1">
        <v>0</v>
      </c>
      <c r="T54" s="1">
        <v>2334</v>
      </c>
      <c r="U54" s="1">
        <v>233</v>
      </c>
      <c r="V54" s="1">
        <v>4930</v>
      </c>
      <c r="W54" s="1">
        <v>243</v>
      </c>
      <c r="X54" s="1">
        <v>13</v>
      </c>
      <c r="Y54" s="58">
        <v>1.79</v>
      </c>
      <c r="AA54" s="1">
        <f t="shared" si="1"/>
        <v>14858</v>
      </c>
      <c r="AB54" s="1">
        <f t="shared" si="2"/>
        <v>689</v>
      </c>
      <c r="AC54" s="1">
        <f t="shared" si="3"/>
        <v>26</v>
      </c>
      <c r="AD54" s="1">
        <f t="shared" si="23"/>
        <v>863</v>
      </c>
      <c r="AE54" s="1">
        <f t="shared" si="24"/>
        <v>68</v>
      </c>
      <c r="AF54" s="1">
        <f t="shared" si="24"/>
        <v>0</v>
      </c>
      <c r="AG54" s="1">
        <f t="shared" si="24"/>
        <v>2</v>
      </c>
      <c r="AH54" s="1">
        <f t="shared" si="33"/>
        <v>933</v>
      </c>
      <c r="AI54" s="9">
        <f t="shared" si="25"/>
        <v>2.5067489394523718E-3</v>
      </c>
      <c r="AJ54" s="9">
        <f t="shared" si="4"/>
        <v>0.20774000000000001</v>
      </c>
      <c r="AK54" s="9">
        <f t="shared" si="5"/>
        <v>0.19855999999999999</v>
      </c>
      <c r="AL54" s="9">
        <f t="shared" si="6"/>
        <v>8.9200000000000008E-3</v>
      </c>
      <c r="AM54" s="9">
        <f t="shared" si="7"/>
        <v>2.5999999999999998E-4</v>
      </c>
      <c r="AN54" s="9">
        <f t="shared" si="8"/>
        <v>4.6679999999999999E-2</v>
      </c>
      <c r="AO54" s="9">
        <f t="shared" si="9"/>
        <v>1.866E-2</v>
      </c>
      <c r="AP54" s="1">
        <f t="shared" si="26"/>
        <v>398</v>
      </c>
      <c r="AQ54" s="1">
        <f t="shared" si="26"/>
        <v>38</v>
      </c>
      <c r="AR54" s="1"/>
      <c r="AS54" s="1">
        <f t="shared" si="27"/>
        <v>2</v>
      </c>
      <c r="AT54" s="1">
        <f t="shared" si="34"/>
        <v>438</v>
      </c>
      <c r="AU54" s="1">
        <f t="shared" si="10"/>
        <v>5186</v>
      </c>
      <c r="AV54" s="9">
        <f t="shared" si="11"/>
        <v>0.10372000000000001</v>
      </c>
      <c r="AW54" s="9">
        <f t="shared" si="12"/>
        <v>9.8599999999999993E-2</v>
      </c>
      <c r="AX54" s="9">
        <f t="shared" si="13"/>
        <v>4.8599999999999997E-3</v>
      </c>
      <c r="AY54" s="9">
        <f t="shared" si="14"/>
        <v>2.5999999999999998E-4</v>
      </c>
      <c r="AZ54" s="9">
        <f t="shared" si="15"/>
        <v>8.7600000000000004E-3</v>
      </c>
      <c r="BA54" s="9">
        <f t="shared" si="28"/>
        <v>0.11010220000000001</v>
      </c>
      <c r="BJ54" s="7">
        <f t="shared" si="39"/>
        <v>52</v>
      </c>
      <c r="BK54" s="7">
        <f t="shared" si="39"/>
        <v>41</v>
      </c>
      <c r="BL54" s="1">
        <f t="shared" si="16"/>
        <v>0</v>
      </c>
      <c r="BM54" s="48">
        <f>+EvolOf!M43</f>
        <v>102136</v>
      </c>
      <c r="BN54" s="1">
        <f t="shared" si="17"/>
        <v>0</v>
      </c>
      <c r="BO54" s="1">
        <f t="shared" si="29"/>
        <v>0</v>
      </c>
      <c r="BP54" s="28">
        <f t="shared" si="30"/>
        <v>0</v>
      </c>
      <c r="BQ54" s="1">
        <f t="shared" si="18"/>
        <v>0</v>
      </c>
      <c r="BR54" s="1" cm="1">
        <f t="array" ref="BR54">IF(BK54&lt;=$BX$14,0,INDEX($AU$14:$AU$300,BK54-$BX$14+1))*$BY$14</f>
        <v>128958.43846117212</v>
      </c>
      <c r="BS54" s="1">
        <f t="shared" si="19"/>
        <v>392689.99481999909</v>
      </c>
      <c r="BT54" s="1">
        <f t="shared" si="36"/>
        <v>20391.204599172368</v>
      </c>
      <c r="BU54" s="1">
        <f t="shared" si="31"/>
        <v>108567.23386199975</v>
      </c>
      <c r="BV54" s="1">
        <f t="shared" si="38"/>
        <v>19355.713740620646</v>
      </c>
      <c r="BW54" s="1">
        <f t="shared" si="38"/>
        <v>1035.4908585517219</v>
      </c>
      <c r="CP54" s="4">
        <f t="shared" si="21"/>
        <v>18.692307692307693</v>
      </c>
      <c r="CQ54" s="7" cm="1">
        <f t="array" ref="CQ54">IF(BK54&lt;=$CV$48,0,INDEX($B$14:$B$300,BK54-$CV$48+1))</f>
        <v>400</v>
      </c>
      <c r="CR54" s="1">
        <f t="shared" si="22"/>
        <v>459</v>
      </c>
      <c r="CS54" s="100">
        <f t="shared" si="32"/>
        <v>1.1475</v>
      </c>
    </row>
    <row r="55" spans="1:100" x14ac:dyDescent="0.3">
      <c r="A55" s="1"/>
      <c r="B55" s="1">
        <f t="shared" si="0"/>
        <v>11335</v>
      </c>
      <c r="C55" s="1">
        <v>42</v>
      </c>
      <c r="D55" s="1">
        <v>38663</v>
      </c>
      <c r="E55" s="1">
        <v>10792</v>
      </c>
      <c r="F55" s="1">
        <v>0</v>
      </c>
      <c r="G55" s="1">
        <v>528</v>
      </c>
      <c r="H55" s="1">
        <v>0</v>
      </c>
      <c r="I55" s="1">
        <v>15</v>
      </c>
      <c r="J55" s="4">
        <v>53.62</v>
      </c>
      <c r="K55" s="4">
        <v>0.69</v>
      </c>
      <c r="L55" s="4">
        <v>18.7</v>
      </c>
      <c r="M55" s="61">
        <v>2.35</v>
      </c>
      <c r="N55" s="1">
        <v>2986</v>
      </c>
      <c r="O55" s="1">
        <v>8340</v>
      </c>
      <c r="P55" s="1">
        <v>7910</v>
      </c>
      <c r="Q55" s="1">
        <v>422</v>
      </c>
      <c r="R55" s="1">
        <v>7</v>
      </c>
      <c r="S55" s="1">
        <v>0</v>
      </c>
      <c r="T55" s="1">
        <v>2586</v>
      </c>
      <c r="U55" s="1">
        <v>257</v>
      </c>
      <c r="V55" s="1">
        <v>5337</v>
      </c>
      <c r="W55" s="1">
        <v>287</v>
      </c>
      <c r="X55" s="1">
        <v>15</v>
      </c>
      <c r="Y55" s="58">
        <v>1.79</v>
      </c>
      <c r="AA55" s="1">
        <f t="shared" si="1"/>
        <v>16129</v>
      </c>
      <c r="AB55" s="1">
        <f t="shared" si="2"/>
        <v>815</v>
      </c>
      <c r="AC55" s="1">
        <f t="shared" si="3"/>
        <v>30</v>
      </c>
      <c r="AD55" s="1">
        <f t="shared" si="23"/>
        <v>864</v>
      </c>
      <c r="AE55" s="1">
        <f t="shared" si="24"/>
        <v>82</v>
      </c>
      <c r="AF55" s="1">
        <f t="shared" si="24"/>
        <v>0</v>
      </c>
      <c r="AG55" s="1">
        <f t="shared" si="24"/>
        <v>2</v>
      </c>
      <c r="AH55" s="1">
        <f t="shared" si="33"/>
        <v>948</v>
      </c>
      <c r="AI55" s="9">
        <f t="shared" si="25"/>
        <v>2.6600461074658627E-3</v>
      </c>
      <c r="AJ55" s="9">
        <f t="shared" si="4"/>
        <v>0.22670000000000001</v>
      </c>
      <c r="AK55" s="9">
        <f t="shared" si="5"/>
        <v>0.21584</v>
      </c>
      <c r="AL55" s="9">
        <f t="shared" si="6"/>
        <v>1.056E-2</v>
      </c>
      <c r="AM55" s="9">
        <f t="shared" si="7"/>
        <v>2.9999999999999997E-4</v>
      </c>
      <c r="AN55" s="9">
        <f t="shared" si="8"/>
        <v>5.1720000000000002E-2</v>
      </c>
      <c r="AO55" s="9">
        <f t="shared" si="9"/>
        <v>1.8960000000000001E-2</v>
      </c>
      <c r="AP55" s="1">
        <f t="shared" si="26"/>
        <v>407</v>
      </c>
      <c r="AQ55" s="1">
        <f t="shared" si="26"/>
        <v>44</v>
      </c>
      <c r="AR55" s="1"/>
      <c r="AS55" s="1">
        <f t="shared" si="27"/>
        <v>2</v>
      </c>
      <c r="AT55" s="1">
        <f t="shared" si="34"/>
        <v>453</v>
      </c>
      <c r="AU55" s="1">
        <f t="shared" si="10"/>
        <v>5639</v>
      </c>
      <c r="AV55" s="9">
        <f t="shared" si="11"/>
        <v>0.11278000000000001</v>
      </c>
      <c r="AW55" s="9">
        <f t="shared" si="12"/>
        <v>0.10674</v>
      </c>
      <c r="AX55" s="9">
        <f t="shared" si="13"/>
        <v>5.7400000000000003E-3</v>
      </c>
      <c r="AY55" s="9">
        <f t="shared" si="14"/>
        <v>2.9999999999999997E-4</v>
      </c>
      <c r="AZ55" s="9">
        <f t="shared" si="15"/>
        <v>9.0600000000000003E-3</v>
      </c>
      <c r="BA55" s="9">
        <f t="shared" si="28"/>
        <v>0.12015100000000001</v>
      </c>
      <c r="BJ55" s="7">
        <f t="shared" si="39"/>
        <v>53</v>
      </c>
      <c r="BK55" s="7">
        <f t="shared" si="39"/>
        <v>42</v>
      </c>
      <c r="BL55" s="1">
        <f t="shared" si="16"/>
        <v>0</v>
      </c>
      <c r="BM55" s="48">
        <f>+EvolOf!M44</f>
        <v>110238</v>
      </c>
      <c r="BN55" s="1">
        <f t="shared" si="17"/>
        <v>0</v>
      </c>
      <c r="BO55" s="1">
        <f t="shared" si="29"/>
        <v>0</v>
      </c>
      <c r="BP55" s="28">
        <f t="shared" si="30"/>
        <v>0</v>
      </c>
      <c r="BQ55" s="1">
        <f t="shared" si="18"/>
        <v>0</v>
      </c>
      <c r="BR55" s="1" cm="1">
        <f t="array" ref="BR55">IF(BK55&lt;=$BX$14,0,INDEX($AU$14:$AU$300,BK55-$BX$14+1))*$BY$14</f>
        <v>146083.8641987583</v>
      </c>
      <c r="BS55" s="1">
        <f t="shared" si="19"/>
        <v>425108.82400696457</v>
      </c>
      <c r="BT55" s="1">
        <f t="shared" si="36"/>
        <v>24055.249175586152</v>
      </c>
      <c r="BU55" s="1">
        <f t="shared" si="31"/>
        <v>122028.61502317214</v>
      </c>
      <c r="BV55" s="1">
        <f t="shared" si="38"/>
        <v>22860.452031103396</v>
      </c>
      <c r="BW55" s="1">
        <f t="shared" si="38"/>
        <v>1194.797144482756</v>
      </c>
      <c r="CP55" s="4">
        <f t="shared" si="21"/>
        <v>19.133333333333333</v>
      </c>
      <c r="CQ55" s="7" cm="1">
        <f t="array" ref="CQ55">IF(BK55&lt;=$CV$48,0,INDEX($B$14:$B$300,BK55-$CV$48+1))</f>
        <v>471</v>
      </c>
      <c r="CR55" s="1">
        <f t="shared" si="22"/>
        <v>543</v>
      </c>
      <c r="CS55" s="100">
        <f t="shared" si="32"/>
        <v>1.1528662420382165</v>
      </c>
    </row>
    <row r="56" spans="1:100" x14ac:dyDescent="0.3">
      <c r="A56" s="1"/>
      <c r="B56" s="1">
        <f t="shared" si="0"/>
        <v>12295</v>
      </c>
      <c r="C56" s="1">
        <v>43</v>
      </c>
      <c r="D56" s="1">
        <v>37703</v>
      </c>
      <c r="E56" s="1">
        <v>11657</v>
      </c>
      <c r="F56" s="1">
        <v>0</v>
      </c>
      <c r="G56" s="1">
        <v>620</v>
      </c>
      <c r="H56" s="1">
        <v>0</v>
      </c>
      <c r="I56" s="1">
        <v>18</v>
      </c>
      <c r="J56" s="4">
        <v>53.62</v>
      </c>
      <c r="K56" s="4">
        <v>0.68</v>
      </c>
      <c r="L56" s="4">
        <v>18.899999999999999</v>
      </c>
      <c r="M56" s="61">
        <v>2.31</v>
      </c>
      <c r="N56" s="1">
        <v>3311</v>
      </c>
      <c r="O56" s="1">
        <v>8975</v>
      </c>
      <c r="P56" s="1">
        <v>8472</v>
      </c>
      <c r="Q56" s="1">
        <v>494</v>
      </c>
      <c r="R56" s="1">
        <v>8</v>
      </c>
      <c r="S56" s="1">
        <v>0</v>
      </c>
      <c r="T56" s="1">
        <v>2861</v>
      </c>
      <c r="U56" s="1">
        <v>284</v>
      </c>
      <c r="V56" s="1">
        <v>5747</v>
      </c>
      <c r="W56" s="1">
        <v>336</v>
      </c>
      <c r="X56" s="1">
        <v>18</v>
      </c>
      <c r="Y56" s="58">
        <v>1.76</v>
      </c>
      <c r="AA56" s="1">
        <f t="shared" si="1"/>
        <v>17404</v>
      </c>
      <c r="AB56" s="1">
        <f t="shared" si="2"/>
        <v>956</v>
      </c>
      <c r="AC56" s="1">
        <f t="shared" si="3"/>
        <v>36</v>
      </c>
      <c r="AD56" s="1">
        <f t="shared" si="23"/>
        <v>865</v>
      </c>
      <c r="AE56" s="1">
        <f t="shared" si="24"/>
        <v>92</v>
      </c>
      <c r="AF56" s="1">
        <f t="shared" si="24"/>
        <v>0</v>
      </c>
      <c r="AG56" s="1">
        <f t="shared" si="24"/>
        <v>3</v>
      </c>
      <c r="AH56" s="1">
        <f t="shared" si="33"/>
        <v>960</v>
      </c>
      <c r="AI56" s="9">
        <f t="shared" si="25"/>
        <v>2.9503360104900836E-3</v>
      </c>
      <c r="AJ56" s="9">
        <f t="shared" si="4"/>
        <v>0.24590000000000001</v>
      </c>
      <c r="AK56" s="9">
        <f t="shared" si="5"/>
        <v>0.23313999999999999</v>
      </c>
      <c r="AL56" s="9">
        <f t="shared" si="6"/>
        <v>1.24E-2</v>
      </c>
      <c r="AM56" s="9">
        <f t="shared" si="7"/>
        <v>3.6000000000000002E-4</v>
      </c>
      <c r="AN56" s="9">
        <f t="shared" si="8"/>
        <v>5.722E-2</v>
      </c>
      <c r="AO56" s="9">
        <f t="shared" si="9"/>
        <v>1.9199999999999998E-2</v>
      </c>
      <c r="AP56" s="1">
        <f t="shared" si="26"/>
        <v>410</v>
      </c>
      <c r="AQ56" s="1">
        <f t="shared" si="26"/>
        <v>49</v>
      </c>
      <c r="AR56" s="1"/>
      <c r="AS56" s="1">
        <f t="shared" si="27"/>
        <v>3</v>
      </c>
      <c r="AT56" s="1">
        <f t="shared" si="34"/>
        <v>462</v>
      </c>
      <c r="AU56" s="1">
        <f t="shared" si="10"/>
        <v>6101</v>
      </c>
      <c r="AV56" s="9">
        <f t="shared" si="11"/>
        <v>0.12202</v>
      </c>
      <c r="AW56" s="9">
        <f t="shared" si="12"/>
        <v>0.11494</v>
      </c>
      <c r="AX56" s="9">
        <f t="shared" si="13"/>
        <v>6.7200000000000003E-3</v>
      </c>
      <c r="AY56" s="9">
        <f t="shared" si="14"/>
        <v>3.6000000000000002E-4</v>
      </c>
      <c r="AZ56" s="9">
        <f t="shared" si="15"/>
        <v>9.2399999999999999E-3</v>
      </c>
      <c r="BA56" s="9">
        <f t="shared" si="28"/>
        <v>0.130327</v>
      </c>
      <c r="BJ56" s="7">
        <f t="shared" si="39"/>
        <v>54</v>
      </c>
      <c r="BK56" s="7">
        <f t="shared" si="39"/>
        <v>43</v>
      </c>
      <c r="BL56" s="1">
        <f t="shared" si="16"/>
        <v>0</v>
      </c>
      <c r="BM56" s="48">
        <f>+EvolOf!M45</f>
        <v>117710</v>
      </c>
      <c r="BN56" s="1">
        <f t="shared" si="17"/>
        <v>0</v>
      </c>
      <c r="BO56" s="1">
        <f t="shared" si="29"/>
        <v>0</v>
      </c>
      <c r="BP56" s="28">
        <f t="shared" si="30"/>
        <v>0</v>
      </c>
      <c r="BQ56" s="1">
        <f t="shared" si="18"/>
        <v>0</v>
      </c>
      <c r="BR56" s="1" cm="1">
        <f t="array" ref="BR56">IF(BK56&lt;=$BX$14,0,INDEX($AU$14:$AU$300,BK56-$BX$14+1))*$BY$14</f>
        <v>164563.39336675825</v>
      </c>
      <c r="BS56" s="1">
        <f t="shared" si="19"/>
        <v>457766.61262282653</v>
      </c>
      <c r="BT56" s="1">
        <f t="shared" si="36"/>
        <v>28197.212609793041</v>
      </c>
      <c r="BU56" s="1">
        <f t="shared" si="31"/>
        <v>136366.18075696522</v>
      </c>
      <c r="BV56" s="1">
        <f t="shared" si="38"/>
        <v>26763.456036413732</v>
      </c>
      <c r="BW56" s="1">
        <f t="shared" si="38"/>
        <v>1433.7565733793072</v>
      </c>
      <c r="CP56" s="4">
        <f t="shared" si="21"/>
        <v>18.666666666666668</v>
      </c>
      <c r="CQ56" s="7" cm="1">
        <f t="array" ref="CQ56">IF(BK56&lt;=$CV$48,0,INDEX($B$14:$B$300,BK56-$CV$48+1))</f>
        <v>552</v>
      </c>
      <c r="CR56" s="1">
        <f t="shared" si="22"/>
        <v>638</v>
      </c>
      <c r="CS56" s="100">
        <f t="shared" si="32"/>
        <v>1.1557971014492754</v>
      </c>
    </row>
    <row r="57" spans="1:100" x14ac:dyDescent="0.3">
      <c r="A57" s="1"/>
      <c r="B57" s="1">
        <f t="shared" si="0"/>
        <v>13237</v>
      </c>
      <c r="C57" s="1">
        <v>44</v>
      </c>
      <c r="D57" s="1">
        <v>36760</v>
      </c>
      <c r="E57" s="1">
        <v>12495</v>
      </c>
      <c r="F57" s="1">
        <v>0</v>
      </c>
      <c r="G57" s="1">
        <v>721</v>
      </c>
      <c r="H57" s="1">
        <v>0</v>
      </c>
      <c r="I57" s="1">
        <v>21</v>
      </c>
      <c r="J57" s="4">
        <v>53.62</v>
      </c>
      <c r="K57" s="4">
        <v>0.68</v>
      </c>
      <c r="L57" s="4">
        <v>19.100000000000001</v>
      </c>
      <c r="M57" s="61">
        <v>2.29</v>
      </c>
      <c r="N57" s="1">
        <v>3647</v>
      </c>
      <c r="O57" s="1">
        <v>9581</v>
      </c>
      <c r="P57" s="1">
        <v>8997</v>
      </c>
      <c r="Q57" s="1">
        <v>573</v>
      </c>
      <c r="R57" s="1">
        <v>10</v>
      </c>
      <c r="S57" s="1">
        <v>0</v>
      </c>
      <c r="T57" s="1">
        <v>3151</v>
      </c>
      <c r="U57" s="1">
        <v>316</v>
      </c>
      <c r="V57" s="1">
        <v>6144</v>
      </c>
      <c r="W57" s="1">
        <v>389</v>
      </c>
      <c r="X57" s="1">
        <v>21</v>
      </c>
      <c r="Y57" s="58">
        <v>1.76</v>
      </c>
      <c r="AA57" s="1">
        <f t="shared" si="1"/>
        <v>18639</v>
      </c>
      <c r="AB57" s="1">
        <f t="shared" si="2"/>
        <v>1110</v>
      </c>
      <c r="AC57" s="1">
        <f t="shared" si="3"/>
        <v>42</v>
      </c>
      <c r="AD57" s="1">
        <f t="shared" si="23"/>
        <v>838</v>
      </c>
      <c r="AE57" s="1">
        <f t="shared" si="24"/>
        <v>101</v>
      </c>
      <c r="AF57" s="1">
        <f t="shared" si="24"/>
        <v>0</v>
      </c>
      <c r="AG57" s="1">
        <f t="shared" si="24"/>
        <v>3</v>
      </c>
      <c r="AH57" s="1">
        <f t="shared" si="33"/>
        <v>942</v>
      </c>
      <c r="AI57" s="9">
        <f t="shared" si="25"/>
        <v>3.2041501373207201E-3</v>
      </c>
      <c r="AJ57" s="9">
        <f t="shared" si="4"/>
        <v>0.26473999999999998</v>
      </c>
      <c r="AK57" s="9">
        <f t="shared" si="5"/>
        <v>0.24990000000000001</v>
      </c>
      <c r="AL57" s="9">
        <f t="shared" si="6"/>
        <v>1.4420000000000001E-2</v>
      </c>
      <c r="AM57" s="9">
        <f t="shared" si="7"/>
        <v>4.2000000000000002E-4</v>
      </c>
      <c r="AN57" s="9">
        <f t="shared" si="8"/>
        <v>6.3020000000000007E-2</v>
      </c>
      <c r="AO57" s="9">
        <f t="shared" si="9"/>
        <v>1.8839999999999999E-2</v>
      </c>
      <c r="AP57" s="1">
        <f t="shared" si="26"/>
        <v>397</v>
      </c>
      <c r="AQ57" s="1">
        <f t="shared" si="26"/>
        <v>53</v>
      </c>
      <c r="AR57" s="1"/>
      <c r="AS57" s="1">
        <f t="shared" si="27"/>
        <v>3</v>
      </c>
      <c r="AT57" s="1">
        <f t="shared" si="34"/>
        <v>453</v>
      </c>
      <c r="AU57" s="1">
        <f t="shared" si="10"/>
        <v>6554</v>
      </c>
      <c r="AV57" s="9">
        <f t="shared" si="11"/>
        <v>0.13108</v>
      </c>
      <c r="AW57" s="9">
        <f t="shared" si="12"/>
        <v>0.12288</v>
      </c>
      <c r="AX57" s="9">
        <f t="shared" si="13"/>
        <v>7.7799999999999996E-3</v>
      </c>
      <c r="AY57" s="9">
        <f t="shared" si="14"/>
        <v>4.2000000000000002E-4</v>
      </c>
      <c r="AZ57" s="9">
        <f t="shared" si="15"/>
        <v>9.0600000000000003E-3</v>
      </c>
      <c r="BA57" s="9">
        <f t="shared" si="28"/>
        <v>0.1403122</v>
      </c>
      <c r="BJ57" s="7">
        <f t="shared" si="39"/>
        <v>55</v>
      </c>
      <c r="BK57" s="7">
        <f t="shared" si="39"/>
        <v>44</v>
      </c>
      <c r="BL57" s="1">
        <f t="shared" si="16"/>
        <v>0</v>
      </c>
      <c r="BM57" s="48">
        <f>+EvolOf!M46</f>
        <v>124736</v>
      </c>
      <c r="BN57" s="1">
        <f t="shared" si="17"/>
        <v>0</v>
      </c>
      <c r="BO57" s="1">
        <f t="shared" si="29"/>
        <v>0</v>
      </c>
      <c r="BP57" s="28">
        <f t="shared" si="30"/>
        <v>0</v>
      </c>
      <c r="BQ57" s="1">
        <f t="shared" si="18"/>
        <v>0</v>
      </c>
      <c r="BR57" s="1" cm="1">
        <f t="array" ref="BR57">IF(BK57&lt;=$BX$14,0,INDEX($AU$14:$AU$300,BK57-$BX$14+1))*$BY$14</f>
        <v>184556.33225110304</v>
      </c>
      <c r="BS57" s="1">
        <f t="shared" si="19"/>
        <v>489388.9103801368</v>
      </c>
      <c r="BT57" s="1">
        <f t="shared" si="36"/>
        <v>32657.788615861995</v>
      </c>
      <c r="BU57" s="1">
        <f t="shared" si="31"/>
        <v>151898.54363524105</v>
      </c>
      <c r="BV57" s="1">
        <f t="shared" si="38"/>
        <v>30985.072613586137</v>
      </c>
      <c r="BW57" s="1">
        <f t="shared" si="38"/>
        <v>1672.7160022758583</v>
      </c>
      <c r="CP57" s="4">
        <f t="shared" si="21"/>
        <v>18.523809523809526</v>
      </c>
      <c r="CQ57" s="7" cm="1">
        <f t="array" ref="CQ57">IF(BK57&lt;=$CV$48,0,INDEX($B$14:$B$300,BK57-$CV$48+1))</f>
        <v>641</v>
      </c>
      <c r="CR57" s="1">
        <f t="shared" si="22"/>
        <v>742</v>
      </c>
      <c r="CS57" s="100">
        <f t="shared" si="32"/>
        <v>1.1575663026521061</v>
      </c>
    </row>
    <row r="58" spans="1:100" x14ac:dyDescent="0.3">
      <c r="A58" s="1"/>
      <c r="B58" s="1">
        <f t="shared" si="0"/>
        <v>14158</v>
      </c>
      <c r="C58" s="1">
        <v>45</v>
      </c>
      <c r="D58" s="1">
        <v>35840</v>
      </c>
      <c r="E58" s="1">
        <v>13295</v>
      </c>
      <c r="F58" s="1">
        <v>0</v>
      </c>
      <c r="G58" s="1">
        <v>838</v>
      </c>
      <c r="H58" s="1">
        <v>0</v>
      </c>
      <c r="I58" s="1">
        <v>25</v>
      </c>
      <c r="J58" s="4">
        <v>53.62</v>
      </c>
      <c r="K58" s="4">
        <v>0.68</v>
      </c>
      <c r="L58" s="4">
        <v>19.3</v>
      </c>
      <c r="M58" s="61">
        <v>2.2599999999999998</v>
      </c>
      <c r="N58" s="1">
        <v>4003</v>
      </c>
      <c r="O58" s="1">
        <v>10145</v>
      </c>
      <c r="P58" s="1">
        <v>9470</v>
      </c>
      <c r="Q58" s="1">
        <v>663</v>
      </c>
      <c r="R58" s="1">
        <v>11</v>
      </c>
      <c r="S58" s="1">
        <v>0</v>
      </c>
      <c r="T58" s="1">
        <v>3456</v>
      </c>
      <c r="U58" s="1">
        <v>347</v>
      </c>
      <c r="V58" s="1">
        <v>6530</v>
      </c>
      <c r="W58" s="1">
        <v>452</v>
      </c>
      <c r="X58" s="1">
        <v>25</v>
      </c>
      <c r="Y58" s="58">
        <v>1.74</v>
      </c>
      <c r="AA58" s="1">
        <f t="shared" si="1"/>
        <v>19825</v>
      </c>
      <c r="AB58" s="1">
        <f t="shared" si="2"/>
        <v>1290</v>
      </c>
      <c r="AC58" s="1">
        <f t="shared" si="3"/>
        <v>50</v>
      </c>
      <c r="AD58" s="1">
        <f t="shared" si="23"/>
        <v>800</v>
      </c>
      <c r="AE58" s="1">
        <f t="shared" si="24"/>
        <v>117</v>
      </c>
      <c r="AF58" s="1">
        <f t="shared" si="24"/>
        <v>0</v>
      </c>
      <c r="AG58" s="1">
        <f t="shared" si="24"/>
        <v>4</v>
      </c>
      <c r="AH58" s="1">
        <f t="shared" si="33"/>
        <v>921</v>
      </c>
      <c r="AI58" s="9">
        <f t="shared" si="25"/>
        <v>3.5678607107178534E-3</v>
      </c>
      <c r="AJ58" s="9">
        <f t="shared" si="4"/>
        <v>0.28316000000000002</v>
      </c>
      <c r="AK58" s="9">
        <f t="shared" si="5"/>
        <v>0.26590000000000003</v>
      </c>
      <c r="AL58" s="9">
        <f t="shared" si="6"/>
        <v>1.6760000000000001E-2</v>
      </c>
      <c r="AM58" s="9">
        <f t="shared" si="7"/>
        <v>5.0000000000000001E-4</v>
      </c>
      <c r="AN58" s="9">
        <f t="shared" si="8"/>
        <v>6.9120000000000001E-2</v>
      </c>
      <c r="AO58" s="9">
        <f t="shared" si="9"/>
        <v>1.8419999999999999E-2</v>
      </c>
      <c r="AP58" s="1">
        <f t="shared" si="26"/>
        <v>386</v>
      </c>
      <c r="AQ58" s="1">
        <f t="shared" si="26"/>
        <v>63</v>
      </c>
      <c r="AR58" s="1"/>
      <c r="AS58" s="1">
        <f t="shared" si="27"/>
        <v>4</v>
      </c>
      <c r="AT58" s="1">
        <f t="shared" si="34"/>
        <v>453</v>
      </c>
      <c r="AU58" s="1">
        <f t="shared" si="10"/>
        <v>7007</v>
      </c>
      <c r="AV58" s="9">
        <f t="shared" si="11"/>
        <v>0.14013999999999999</v>
      </c>
      <c r="AW58" s="9">
        <f t="shared" si="12"/>
        <v>0.13059999999999999</v>
      </c>
      <c r="AX58" s="9">
        <f t="shared" si="13"/>
        <v>9.0399999999999994E-3</v>
      </c>
      <c r="AY58" s="9">
        <f t="shared" si="14"/>
        <v>5.0000000000000001E-4</v>
      </c>
      <c r="AZ58" s="9">
        <f t="shared" si="15"/>
        <v>9.0600000000000003E-3</v>
      </c>
      <c r="BA58" s="9">
        <f t="shared" si="28"/>
        <v>0.15007480000000001</v>
      </c>
      <c r="BJ58" s="7">
        <f t="shared" si="39"/>
        <v>56</v>
      </c>
      <c r="BK58" s="7">
        <f t="shared" si="39"/>
        <v>45</v>
      </c>
      <c r="BL58" s="1">
        <f t="shared" si="16"/>
        <v>0</v>
      </c>
      <c r="BM58" s="48">
        <f>+EvolOf!M47</f>
        <v>130759</v>
      </c>
      <c r="BN58" s="1">
        <f t="shared" si="17"/>
        <v>0</v>
      </c>
      <c r="BO58" s="1">
        <f t="shared" si="29"/>
        <v>0</v>
      </c>
      <c r="BP58" s="28">
        <f t="shared" si="30"/>
        <v>0</v>
      </c>
      <c r="BQ58" s="1">
        <f t="shared" si="18"/>
        <v>0</v>
      </c>
      <c r="BR58" s="1" cm="1">
        <f t="array" ref="BR58">IF(BK58&lt;=$BX$14,0,INDEX($AU$14:$AU$300,BK58-$BX$14+1))*$BY$14</f>
        <v>206142.33399475817</v>
      </c>
      <c r="BS58" s="1">
        <f t="shared" si="19"/>
        <v>520135.02356482641</v>
      </c>
      <c r="BT58" s="1">
        <f t="shared" si="36"/>
        <v>37994.549194551641</v>
      </c>
      <c r="BU58" s="1">
        <f t="shared" si="31"/>
        <v>168147.78480020654</v>
      </c>
      <c r="BV58" s="1">
        <f t="shared" si="38"/>
        <v>36003.220620413711</v>
      </c>
      <c r="BW58" s="1">
        <f t="shared" si="38"/>
        <v>1991.3285741379266</v>
      </c>
      <c r="CP58" s="4">
        <f t="shared" si="21"/>
        <v>18.079999999999998</v>
      </c>
      <c r="CQ58" s="7" cm="1">
        <f t="array" ref="CQ58">IF(BK58&lt;=$CV$48,0,INDEX($B$14:$B$300,BK58-$CV$48+1))</f>
        <v>746</v>
      </c>
      <c r="CR58" s="1">
        <f t="shared" si="22"/>
        <v>863</v>
      </c>
      <c r="CS58" s="100">
        <f t="shared" si="32"/>
        <v>1.1568364611260054</v>
      </c>
    </row>
    <row r="59" spans="1:100" x14ac:dyDescent="0.3">
      <c r="A59" s="1"/>
      <c r="B59" s="1">
        <f t="shared" si="0"/>
        <v>15035</v>
      </c>
      <c r="C59" s="1">
        <v>46</v>
      </c>
      <c r="D59" s="1">
        <v>34962</v>
      </c>
      <c r="E59" s="1">
        <v>14033</v>
      </c>
      <c r="F59" s="1">
        <v>0</v>
      </c>
      <c r="G59" s="1">
        <v>973</v>
      </c>
      <c r="H59" s="1">
        <v>0</v>
      </c>
      <c r="I59" s="1">
        <v>29</v>
      </c>
      <c r="J59" s="4">
        <v>53.62</v>
      </c>
      <c r="K59" s="4">
        <v>0.68</v>
      </c>
      <c r="L59" s="4">
        <v>19.399999999999999</v>
      </c>
      <c r="M59" s="61">
        <v>2.23</v>
      </c>
      <c r="N59" s="1">
        <v>4366</v>
      </c>
      <c r="O59" s="1">
        <v>10661</v>
      </c>
      <c r="P59" s="1">
        <v>9878</v>
      </c>
      <c r="Q59" s="1">
        <v>769</v>
      </c>
      <c r="R59" s="1">
        <v>13</v>
      </c>
      <c r="S59" s="1">
        <v>0</v>
      </c>
      <c r="T59" s="1">
        <v>3778</v>
      </c>
      <c r="U59" s="1">
        <v>378</v>
      </c>
      <c r="V59" s="1">
        <v>6890</v>
      </c>
      <c r="W59" s="1">
        <v>526</v>
      </c>
      <c r="X59" s="1">
        <v>29</v>
      </c>
      <c r="Y59" s="58">
        <v>1.72</v>
      </c>
      <c r="AA59" s="1">
        <f t="shared" si="1"/>
        <v>20923</v>
      </c>
      <c r="AB59" s="1">
        <f t="shared" si="2"/>
        <v>1499</v>
      </c>
      <c r="AC59" s="1">
        <f t="shared" si="3"/>
        <v>58</v>
      </c>
      <c r="AD59" s="1">
        <f t="shared" si="23"/>
        <v>738</v>
      </c>
      <c r="AE59" s="1">
        <f t="shared" si="24"/>
        <v>135</v>
      </c>
      <c r="AF59" s="1">
        <f t="shared" si="24"/>
        <v>0</v>
      </c>
      <c r="AG59" s="1">
        <f t="shared" si="24"/>
        <v>4</v>
      </c>
      <c r="AH59" s="1">
        <f t="shared" si="33"/>
        <v>877</v>
      </c>
      <c r="AI59" s="9">
        <f t="shared" si="25"/>
        <v>3.8952316991269307E-3</v>
      </c>
      <c r="AJ59" s="9">
        <f t="shared" si="4"/>
        <v>0.30070000000000002</v>
      </c>
      <c r="AK59" s="9">
        <f t="shared" si="5"/>
        <v>0.28066000000000002</v>
      </c>
      <c r="AL59" s="9">
        <f t="shared" si="6"/>
        <v>1.9460000000000002E-2</v>
      </c>
      <c r="AM59" s="9">
        <f t="shared" si="7"/>
        <v>5.8E-4</v>
      </c>
      <c r="AN59" s="9">
        <f t="shared" si="8"/>
        <v>7.5560000000000002E-2</v>
      </c>
      <c r="AO59" s="9">
        <f t="shared" si="9"/>
        <v>1.754E-2</v>
      </c>
      <c r="AP59" s="1">
        <f t="shared" si="26"/>
        <v>360</v>
      </c>
      <c r="AQ59" s="1">
        <f t="shared" si="26"/>
        <v>74</v>
      </c>
      <c r="AR59" s="1"/>
      <c r="AS59" s="1">
        <f t="shared" si="27"/>
        <v>4</v>
      </c>
      <c r="AT59" s="1">
        <f t="shared" si="34"/>
        <v>438</v>
      </c>
      <c r="AU59" s="1">
        <f t="shared" si="10"/>
        <v>7445</v>
      </c>
      <c r="AV59" s="9">
        <f t="shared" si="11"/>
        <v>0.1489</v>
      </c>
      <c r="AW59" s="9">
        <f t="shared" si="12"/>
        <v>0.13780000000000001</v>
      </c>
      <c r="AX59" s="9">
        <f t="shared" si="13"/>
        <v>1.052E-2</v>
      </c>
      <c r="AY59" s="9">
        <f t="shared" si="14"/>
        <v>5.8E-4</v>
      </c>
      <c r="AZ59" s="9">
        <f t="shared" si="15"/>
        <v>8.7600000000000004E-3</v>
      </c>
      <c r="BA59" s="9">
        <f t="shared" si="28"/>
        <v>0.15937100000000001</v>
      </c>
      <c r="BJ59" s="7">
        <f t="shared" si="39"/>
        <v>57</v>
      </c>
      <c r="BK59" s="7">
        <f t="shared" si="39"/>
        <v>46</v>
      </c>
      <c r="BL59" s="1">
        <f t="shared" si="16"/>
        <v>0</v>
      </c>
      <c r="BM59" s="48">
        <f>+EvolOf!M48</f>
        <v>135032</v>
      </c>
      <c r="BN59" s="1">
        <f t="shared" si="17"/>
        <v>0</v>
      </c>
      <c r="BO59" s="1">
        <f t="shared" si="29"/>
        <v>0</v>
      </c>
      <c r="BP59" s="28">
        <f t="shared" si="30"/>
        <v>0</v>
      </c>
      <c r="BQ59" s="1">
        <f t="shared" si="18"/>
        <v>0</v>
      </c>
      <c r="BR59" s="1" cm="1">
        <f t="array" ref="BR59">IF(BK59&lt;=$BX$14,0,INDEX($AU$14:$AU$300,BK59-$BX$14+1))*$BY$14</f>
        <v>229958.62374144775</v>
      </c>
      <c r="BS59" s="1">
        <f t="shared" si="19"/>
        <v>548810.15503241261</v>
      </c>
      <c r="BT59" s="1">
        <f t="shared" si="36"/>
        <v>44207.494345861967</v>
      </c>
      <c r="BU59" s="1">
        <f t="shared" si="31"/>
        <v>185751.1293955858</v>
      </c>
      <c r="BV59" s="1">
        <f t="shared" si="38"/>
        <v>41897.553199861977</v>
      </c>
      <c r="BW59" s="1">
        <f t="shared" si="38"/>
        <v>2309.9411459999947</v>
      </c>
      <c r="CP59" s="4">
        <f t="shared" si="21"/>
        <v>18.137931034482758</v>
      </c>
      <c r="CQ59" s="7" cm="1">
        <f t="array" ref="CQ59">IF(BK59&lt;=$CV$48,0,INDEX($B$14:$B$300,BK59-$CV$48+1))</f>
        <v>867</v>
      </c>
      <c r="CR59" s="1">
        <f t="shared" si="22"/>
        <v>1002</v>
      </c>
      <c r="CS59" s="100">
        <f t="shared" si="32"/>
        <v>1.1557093425605536</v>
      </c>
    </row>
    <row r="60" spans="1:100" x14ac:dyDescent="0.3">
      <c r="A60" s="1"/>
      <c r="B60" s="1">
        <f t="shared" si="0"/>
        <v>15878</v>
      </c>
      <c r="C60" s="1">
        <v>47</v>
      </c>
      <c r="D60" s="1">
        <v>34121</v>
      </c>
      <c r="E60" s="1">
        <v>14721</v>
      </c>
      <c r="F60" s="1">
        <v>0</v>
      </c>
      <c r="G60" s="1">
        <v>1122</v>
      </c>
      <c r="H60" s="1">
        <v>0</v>
      </c>
      <c r="I60" s="1">
        <v>35</v>
      </c>
      <c r="J60" s="4">
        <v>53.62</v>
      </c>
      <c r="K60" s="4">
        <v>0.67</v>
      </c>
      <c r="L60" s="4">
        <v>19.5</v>
      </c>
      <c r="M60" s="61">
        <v>2.19</v>
      </c>
      <c r="N60" s="1">
        <v>4746</v>
      </c>
      <c r="O60" s="1">
        <v>11122</v>
      </c>
      <c r="P60" s="1">
        <v>10221</v>
      </c>
      <c r="Q60" s="1">
        <v>886</v>
      </c>
      <c r="R60" s="1">
        <v>15</v>
      </c>
      <c r="S60" s="1">
        <v>0</v>
      </c>
      <c r="T60" s="1">
        <v>4110</v>
      </c>
      <c r="U60" s="1">
        <v>410</v>
      </c>
      <c r="V60" s="1">
        <v>7238</v>
      </c>
      <c r="W60" s="1">
        <v>605</v>
      </c>
      <c r="X60" s="1">
        <v>35</v>
      </c>
      <c r="Y60" s="58">
        <v>1.69</v>
      </c>
      <c r="AA60" s="1">
        <f t="shared" si="1"/>
        <v>21959</v>
      </c>
      <c r="AB60" s="1">
        <f t="shared" si="2"/>
        <v>1727</v>
      </c>
      <c r="AC60" s="1">
        <f t="shared" si="3"/>
        <v>70</v>
      </c>
      <c r="AD60" s="1">
        <f t="shared" si="23"/>
        <v>688</v>
      </c>
      <c r="AE60" s="1">
        <f t="shared" si="24"/>
        <v>149</v>
      </c>
      <c r="AF60" s="1">
        <f t="shared" si="24"/>
        <v>0</v>
      </c>
      <c r="AG60" s="1">
        <f t="shared" si="24"/>
        <v>6</v>
      </c>
      <c r="AH60" s="1">
        <f t="shared" si="33"/>
        <v>843</v>
      </c>
      <c r="AI60" s="9">
        <f t="shared" si="25"/>
        <v>4.4427519675044429E-3</v>
      </c>
      <c r="AJ60" s="9">
        <f t="shared" si="4"/>
        <v>0.31756000000000001</v>
      </c>
      <c r="AK60" s="9">
        <f t="shared" si="5"/>
        <v>0.29442000000000002</v>
      </c>
      <c r="AL60" s="9">
        <f t="shared" si="6"/>
        <v>2.2440000000000002E-2</v>
      </c>
      <c r="AM60" s="9">
        <f t="shared" si="7"/>
        <v>6.9999999999999999E-4</v>
      </c>
      <c r="AN60" s="9">
        <f t="shared" si="8"/>
        <v>8.2199999999999995E-2</v>
      </c>
      <c r="AO60" s="9">
        <f t="shared" si="9"/>
        <v>1.686E-2</v>
      </c>
      <c r="AP60" s="1">
        <f t="shared" si="26"/>
        <v>348</v>
      </c>
      <c r="AQ60" s="1">
        <f t="shared" si="26"/>
        <v>79</v>
      </c>
      <c r="AR60" s="1"/>
      <c r="AS60" s="1">
        <f t="shared" si="27"/>
        <v>6</v>
      </c>
      <c r="AT60" s="1">
        <f t="shared" si="34"/>
        <v>433</v>
      </c>
      <c r="AU60" s="1">
        <f t="shared" si="10"/>
        <v>7878</v>
      </c>
      <c r="AV60" s="9">
        <f t="shared" si="11"/>
        <v>0.15756000000000001</v>
      </c>
      <c r="AW60" s="9">
        <f t="shared" si="12"/>
        <v>0.14476</v>
      </c>
      <c r="AX60" s="9">
        <f t="shared" si="13"/>
        <v>1.21E-2</v>
      </c>
      <c r="AY60" s="9">
        <f t="shared" si="14"/>
        <v>6.9999999999999999E-4</v>
      </c>
      <c r="AZ60" s="9">
        <f t="shared" si="15"/>
        <v>8.6599999999999993E-3</v>
      </c>
      <c r="BA60" s="9">
        <f t="shared" si="28"/>
        <v>0.16830680000000001</v>
      </c>
      <c r="BJ60" s="7">
        <f t="shared" si="39"/>
        <v>58</v>
      </c>
      <c r="BK60" s="7">
        <f t="shared" si="39"/>
        <v>47</v>
      </c>
      <c r="BL60" s="1">
        <f t="shared" si="16"/>
        <v>0</v>
      </c>
      <c r="BM60" s="48">
        <f>+EvolOf!M49</f>
        <v>140510</v>
      </c>
      <c r="BN60" s="1">
        <f t="shared" si="17"/>
        <v>0</v>
      </c>
      <c r="BO60" s="1">
        <f t="shared" si="29"/>
        <v>0</v>
      </c>
      <c r="BP60" s="28">
        <f t="shared" si="30"/>
        <v>0</v>
      </c>
      <c r="BQ60" s="1">
        <f t="shared" si="18"/>
        <v>0</v>
      </c>
      <c r="BR60" s="1" cm="1">
        <f t="array" ref="BR60">IF(BK60&lt;=$BX$14,0,INDEX($AU$14:$AU$300,BK60-$BX$14+1))*$BY$14</f>
        <v>256005.20149117184</v>
      </c>
      <c r="BS60" s="1">
        <f t="shared" si="19"/>
        <v>576529.44878441247</v>
      </c>
      <c r="BT60" s="1">
        <f t="shared" si="36"/>
        <v>50978.011497930922</v>
      </c>
      <c r="BU60" s="1">
        <f t="shared" si="31"/>
        <v>205027.18999324093</v>
      </c>
      <c r="BV60" s="1">
        <f t="shared" si="38"/>
        <v>48190.151494137826</v>
      </c>
      <c r="BW60" s="1">
        <f t="shared" si="38"/>
        <v>2787.8600037930973</v>
      </c>
      <c r="CP60" s="4">
        <f t="shared" si="21"/>
        <v>17.285714285714285</v>
      </c>
      <c r="CQ60" s="7" cm="1">
        <f t="array" ref="CQ60">IF(BK60&lt;=$CV$48,0,INDEX($B$14:$B$300,BK60-$CV$48+1))</f>
        <v>1009</v>
      </c>
      <c r="CR60" s="1">
        <f t="shared" si="22"/>
        <v>1157</v>
      </c>
      <c r="CS60" s="100">
        <f t="shared" si="32"/>
        <v>1.1466798810703667</v>
      </c>
    </row>
    <row r="61" spans="1:100" x14ac:dyDescent="0.3">
      <c r="A61" s="1"/>
      <c r="B61" s="1">
        <f t="shared" si="0"/>
        <v>16654</v>
      </c>
      <c r="C61" s="1">
        <v>48</v>
      </c>
      <c r="D61" s="1">
        <v>33344</v>
      </c>
      <c r="E61" s="1">
        <v>15326</v>
      </c>
      <c r="F61" s="1">
        <v>0</v>
      </c>
      <c r="G61" s="1">
        <v>1287</v>
      </c>
      <c r="H61" s="1">
        <v>0</v>
      </c>
      <c r="I61" s="1">
        <v>41</v>
      </c>
      <c r="J61" s="4">
        <v>53.62</v>
      </c>
      <c r="K61" s="4">
        <v>0.67</v>
      </c>
      <c r="L61" s="4">
        <v>19.600000000000001</v>
      </c>
      <c r="M61" s="61">
        <v>2.15</v>
      </c>
      <c r="N61" s="1">
        <v>5127</v>
      </c>
      <c r="O61" s="1">
        <v>11518</v>
      </c>
      <c r="P61" s="1">
        <v>10490</v>
      </c>
      <c r="Q61" s="1">
        <v>1010</v>
      </c>
      <c r="R61" s="1">
        <v>17</v>
      </c>
      <c r="S61" s="1">
        <v>0</v>
      </c>
      <c r="T61" s="1">
        <v>4451</v>
      </c>
      <c r="U61" s="1">
        <v>443</v>
      </c>
      <c r="V61" s="1">
        <v>7550</v>
      </c>
      <c r="W61" s="1">
        <v>695</v>
      </c>
      <c r="X61" s="1">
        <v>41</v>
      </c>
      <c r="Y61" s="58">
        <v>1.67</v>
      </c>
      <c r="AA61" s="1">
        <f t="shared" si="1"/>
        <v>22876</v>
      </c>
      <c r="AB61" s="1">
        <f t="shared" si="2"/>
        <v>1982</v>
      </c>
      <c r="AC61" s="1">
        <f t="shared" si="3"/>
        <v>82</v>
      </c>
      <c r="AD61" s="1">
        <f t="shared" si="23"/>
        <v>605</v>
      </c>
      <c r="AE61" s="1">
        <f t="shared" si="24"/>
        <v>165</v>
      </c>
      <c r="AF61" s="1">
        <f t="shared" si="24"/>
        <v>0</v>
      </c>
      <c r="AG61" s="1">
        <f t="shared" si="24"/>
        <v>6</v>
      </c>
      <c r="AH61" s="1">
        <f t="shared" si="33"/>
        <v>776</v>
      </c>
      <c r="AI61" s="9">
        <f t="shared" si="25"/>
        <v>4.9481052377504222E-3</v>
      </c>
      <c r="AJ61" s="9">
        <f t="shared" si="4"/>
        <v>0.33307999999999999</v>
      </c>
      <c r="AK61" s="9">
        <f t="shared" si="5"/>
        <v>0.30652000000000001</v>
      </c>
      <c r="AL61" s="9">
        <f t="shared" si="6"/>
        <v>2.5739999999999999E-2</v>
      </c>
      <c r="AM61" s="9">
        <f t="shared" si="7"/>
        <v>8.1999999999999998E-4</v>
      </c>
      <c r="AN61" s="9">
        <f t="shared" si="8"/>
        <v>8.9020000000000002E-2</v>
      </c>
      <c r="AO61" s="9">
        <f t="shared" si="9"/>
        <v>1.5520000000000001E-2</v>
      </c>
      <c r="AP61" s="1">
        <f t="shared" si="26"/>
        <v>312</v>
      </c>
      <c r="AQ61" s="1">
        <f t="shared" si="26"/>
        <v>90</v>
      </c>
      <c r="AR61" s="1"/>
      <c r="AS61" s="1">
        <f t="shared" si="27"/>
        <v>6</v>
      </c>
      <c r="AT61" s="1">
        <f t="shared" si="34"/>
        <v>408</v>
      </c>
      <c r="AU61" s="1">
        <f t="shared" si="10"/>
        <v>8286</v>
      </c>
      <c r="AV61" s="9">
        <f t="shared" si="11"/>
        <v>0.16572000000000001</v>
      </c>
      <c r="AW61" s="9">
        <f t="shared" si="12"/>
        <v>0.151</v>
      </c>
      <c r="AX61" s="9">
        <f t="shared" si="13"/>
        <v>1.3899999999999999E-2</v>
      </c>
      <c r="AY61" s="9">
        <f t="shared" si="14"/>
        <v>8.1999999999999998E-4</v>
      </c>
      <c r="AZ61" s="9">
        <f t="shared" si="15"/>
        <v>8.1600000000000006E-3</v>
      </c>
      <c r="BA61" s="9">
        <f t="shared" si="28"/>
        <v>0.17653240000000001</v>
      </c>
      <c r="BJ61" s="7">
        <f t="shared" si="39"/>
        <v>59</v>
      </c>
      <c r="BK61" s="7">
        <f t="shared" si="39"/>
        <v>48</v>
      </c>
      <c r="BL61" s="1">
        <f t="shared" si="16"/>
        <v>0</v>
      </c>
      <c r="BM61" s="48">
        <f>+EvolOf!M50</f>
        <v>146690</v>
      </c>
      <c r="BN61" s="1">
        <f t="shared" si="17"/>
        <v>0</v>
      </c>
      <c r="BO61" s="1">
        <f t="shared" si="29"/>
        <v>0</v>
      </c>
      <c r="BP61" s="28">
        <f t="shared" si="30"/>
        <v>0</v>
      </c>
      <c r="BQ61" s="1">
        <f t="shared" si="18"/>
        <v>0</v>
      </c>
      <c r="BR61" s="1" cm="1">
        <f t="array" ref="BR61">IF(BK61&lt;=$BX$14,0,INDEX($AU$14:$AU$300,BK61-$BX$14+1))*$BY$14</f>
        <v>283565.18895724072</v>
      </c>
      <c r="BS61" s="1">
        <f t="shared" si="19"/>
        <v>601381.22938965377</v>
      </c>
      <c r="BT61" s="1">
        <f t="shared" si="36"/>
        <v>58624.713222620558</v>
      </c>
      <c r="BU61" s="1">
        <f t="shared" si="31"/>
        <v>224940.47573462018</v>
      </c>
      <c r="BV61" s="1">
        <f t="shared" si="38"/>
        <v>55358.934361034357</v>
      </c>
      <c r="BW61" s="1">
        <f t="shared" si="38"/>
        <v>3265.7788615861996</v>
      </c>
      <c r="CP61" s="4">
        <f t="shared" si="21"/>
        <v>16.951219512195124</v>
      </c>
      <c r="CQ61" s="7" cm="1">
        <f t="array" ref="CQ61">IF(BK61&lt;=$CV$48,0,INDEX($B$14:$B$300,BK61-$CV$48+1))</f>
        <v>1174</v>
      </c>
      <c r="CR61" s="1">
        <f t="shared" si="22"/>
        <v>1328</v>
      </c>
      <c r="CS61" s="100">
        <f t="shared" si="32"/>
        <v>1.131175468483816</v>
      </c>
    </row>
    <row r="62" spans="1:100" x14ac:dyDescent="0.3">
      <c r="A62" s="1"/>
      <c r="B62" s="1">
        <f t="shared" si="0"/>
        <v>17382</v>
      </c>
      <c r="C62" s="1">
        <v>49</v>
      </c>
      <c r="D62" s="1">
        <v>32616</v>
      </c>
      <c r="E62" s="1">
        <v>15863</v>
      </c>
      <c r="F62" s="1">
        <v>0</v>
      </c>
      <c r="G62" s="1">
        <v>1472</v>
      </c>
      <c r="H62" s="1">
        <v>0</v>
      </c>
      <c r="I62" s="1">
        <v>47</v>
      </c>
      <c r="J62" s="4">
        <v>53.62</v>
      </c>
      <c r="K62" s="4">
        <v>0.67</v>
      </c>
      <c r="L62" s="4">
        <v>19.8</v>
      </c>
      <c r="M62" s="61">
        <v>2.13</v>
      </c>
      <c r="N62" s="1">
        <v>5514</v>
      </c>
      <c r="O62" s="1">
        <v>11858</v>
      </c>
      <c r="P62" s="1">
        <v>10686</v>
      </c>
      <c r="Q62" s="1">
        <v>1151</v>
      </c>
      <c r="R62" s="1">
        <v>20</v>
      </c>
      <c r="S62" s="1">
        <v>0</v>
      </c>
      <c r="T62" s="1">
        <v>4800</v>
      </c>
      <c r="U62" s="1">
        <v>477</v>
      </c>
      <c r="V62" s="1">
        <v>7830</v>
      </c>
      <c r="W62" s="1">
        <v>794</v>
      </c>
      <c r="X62" s="1">
        <v>47</v>
      </c>
      <c r="Y62" s="58">
        <v>1.64</v>
      </c>
      <c r="AA62" s="1">
        <f t="shared" si="1"/>
        <v>23693</v>
      </c>
      <c r="AB62" s="1">
        <f t="shared" si="2"/>
        <v>2266</v>
      </c>
      <c r="AC62" s="1">
        <f t="shared" si="3"/>
        <v>94</v>
      </c>
      <c r="AD62" s="1">
        <f t="shared" si="23"/>
        <v>537</v>
      </c>
      <c r="AE62" s="1">
        <f t="shared" si="24"/>
        <v>185</v>
      </c>
      <c r="AF62" s="1">
        <f t="shared" si="24"/>
        <v>0</v>
      </c>
      <c r="AG62" s="1">
        <f t="shared" si="24"/>
        <v>6</v>
      </c>
      <c r="AH62" s="1">
        <f t="shared" si="33"/>
        <v>728</v>
      </c>
      <c r="AI62" s="9">
        <f t="shared" si="25"/>
        <v>5.4203667397070693E-3</v>
      </c>
      <c r="AJ62" s="9">
        <f t="shared" si="4"/>
        <v>0.34764</v>
      </c>
      <c r="AK62" s="9">
        <f t="shared" si="5"/>
        <v>0.31725999999999999</v>
      </c>
      <c r="AL62" s="9">
        <f t="shared" si="6"/>
        <v>2.9440000000000001E-2</v>
      </c>
      <c r="AM62" s="9">
        <f t="shared" si="7"/>
        <v>9.3999999999999997E-4</v>
      </c>
      <c r="AN62" s="9">
        <f t="shared" si="8"/>
        <v>9.6000000000000002E-2</v>
      </c>
      <c r="AO62" s="9">
        <f t="shared" si="9"/>
        <v>1.456E-2</v>
      </c>
      <c r="AP62" s="1">
        <f t="shared" si="26"/>
        <v>280</v>
      </c>
      <c r="AQ62" s="1">
        <f t="shared" si="26"/>
        <v>99</v>
      </c>
      <c r="AR62" s="1"/>
      <c r="AS62" s="1">
        <f t="shared" si="27"/>
        <v>6</v>
      </c>
      <c r="AT62" s="1">
        <f t="shared" si="34"/>
        <v>385</v>
      </c>
      <c r="AU62" s="1">
        <f t="shared" si="10"/>
        <v>8671</v>
      </c>
      <c r="AV62" s="9">
        <f t="shared" si="11"/>
        <v>0.17341999999999999</v>
      </c>
      <c r="AW62" s="9">
        <f t="shared" si="12"/>
        <v>0.15659999999999999</v>
      </c>
      <c r="AX62" s="9">
        <f t="shared" si="13"/>
        <v>1.5879999999999998E-2</v>
      </c>
      <c r="AY62" s="9">
        <f t="shared" si="14"/>
        <v>9.3999999999999997E-4</v>
      </c>
      <c r="AZ62" s="9">
        <f t="shared" si="15"/>
        <v>7.7000000000000002E-3</v>
      </c>
      <c r="BA62" s="9">
        <f t="shared" si="28"/>
        <v>0.1842492</v>
      </c>
      <c r="BJ62" s="7">
        <f t="shared" si="39"/>
        <v>60</v>
      </c>
      <c r="BK62" s="7">
        <f t="shared" si="39"/>
        <v>49</v>
      </c>
      <c r="BL62" s="1">
        <f t="shared" si="16"/>
        <v>0</v>
      </c>
      <c r="BM62" s="48">
        <f>+EvolOf!M51</f>
        <v>152446</v>
      </c>
      <c r="BN62" s="1">
        <f t="shared" si="17"/>
        <v>0</v>
      </c>
      <c r="BO62" s="1">
        <f t="shared" si="29"/>
        <v>0</v>
      </c>
      <c r="BP62" s="28">
        <f t="shared" si="30"/>
        <v>0</v>
      </c>
      <c r="BQ62" s="1">
        <f t="shared" si="18"/>
        <v>0</v>
      </c>
      <c r="BR62" s="1" cm="1">
        <f t="array" ref="BR62">IF(BK62&lt;=$BX$14,0,INDEX($AU$14:$AU$300,BK62-$BX$14+1))*$BY$14</f>
        <v>313116.5049974476</v>
      </c>
      <c r="BS62" s="1">
        <f t="shared" si="19"/>
        <v>623684.1094199986</v>
      </c>
      <c r="BT62" s="1">
        <f t="shared" si="36"/>
        <v>66988.293233999852</v>
      </c>
      <c r="BU62" s="1">
        <f t="shared" si="31"/>
        <v>246128.21176344773</v>
      </c>
      <c r="BV62" s="1">
        <f t="shared" si="38"/>
        <v>63244.595514620545</v>
      </c>
      <c r="BW62" s="1">
        <f t="shared" si="38"/>
        <v>3743.6977193793018</v>
      </c>
      <c r="CP62" s="4">
        <f t="shared" si="21"/>
        <v>16.893617021276597</v>
      </c>
      <c r="CQ62" s="7" cm="1">
        <f t="array" ref="CQ62">IF(BK62&lt;=$CV$48,0,INDEX($B$14:$B$300,BK62-$CV$48+1))</f>
        <v>1369</v>
      </c>
      <c r="CR62" s="1">
        <f t="shared" si="22"/>
        <v>1519</v>
      </c>
      <c r="CS62" s="100">
        <f t="shared" si="32"/>
        <v>1.1095690284879474</v>
      </c>
    </row>
    <row r="63" spans="1:100" x14ac:dyDescent="0.3">
      <c r="A63" s="1"/>
      <c r="B63" s="1">
        <f t="shared" si="0"/>
        <v>18044</v>
      </c>
      <c r="C63" s="1">
        <v>50</v>
      </c>
      <c r="D63" s="1">
        <v>31955</v>
      </c>
      <c r="E63" s="1">
        <v>16310</v>
      </c>
      <c r="F63" s="1">
        <v>0</v>
      </c>
      <c r="G63" s="1">
        <v>1680</v>
      </c>
      <c r="H63" s="1">
        <v>0</v>
      </c>
      <c r="I63" s="1">
        <v>54</v>
      </c>
      <c r="J63" s="4">
        <v>53.61</v>
      </c>
      <c r="K63" s="4">
        <v>0.67</v>
      </c>
      <c r="L63" s="4">
        <v>19.899999999999999</v>
      </c>
      <c r="M63" s="61">
        <v>2.11</v>
      </c>
      <c r="N63" s="1">
        <v>5893</v>
      </c>
      <c r="O63" s="1">
        <v>12141</v>
      </c>
      <c r="P63" s="1">
        <v>10810</v>
      </c>
      <c r="Q63" s="1">
        <v>1307</v>
      </c>
      <c r="R63" s="1">
        <v>23</v>
      </c>
      <c r="S63" s="1">
        <v>0</v>
      </c>
      <c r="T63" s="1">
        <v>5142</v>
      </c>
      <c r="U63" s="1">
        <v>509</v>
      </c>
      <c r="V63" s="1">
        <v>8069</v>
      </c>
      <c r="W63" s="1">
        <v>907</v>
      </c>
      <c r="X63" s="1">
        <v>54</v>
      </c>
      <c r="Y63" s="58">
        <v>1.61</v>
      </c>
      <c r="AA63" s="1">
        <f t="shared" si="1"/>
        <v>24379</v>
      </c>
      <c r="AB63" s="1">
        <f t="shared" si="2"/>
        <v>2587</v>
      </c>
      <c r="AC63" s="1">
        <f t="shared" si="3"/>
        <v>108</v>
      </c>
      <c r="AD63" s="1">
        <f t="shared" si="23"/>
        <v>447</v>
      </c>
      <c r="AE63" s="1">
        <f t="shared" si="24"/>
        <v>208</v>
      </c>
      <c r="AF63" s="1">
        <f t="shared" si="24"/>
        <v>0</v>
      </c>
      <c r="AG63" s="1">
        <f t="shared" si="24"/>
        <v>7</v>
      </c>
      <c r="AH63" s="1">
        <f t="shared" si="33"/>
        <v>662</v>
      </c>
      <c r="AI63" s="9">
        <f t="shared" si="25"/>
        <v>5.980066445182724E-3</v>
      </c>
      <c r="AJ63" s="9">
        <f t="shared" si="4"/>
        <v>0.36087999999999998</v>
      </c>
      <c r="AK63" s="9">
        <f t="shared" si="5"/>
        <v>0.32619999999999999</v>
      </c>
      <c r="AL63" s="9">
        <f t="shared" si="6"/>
        <v>3.3599999999999998E-2</v>
      </c>
      <c r="AM63" s="9">
        <f t="shared" si="7"/>
        <v>1.08E-3</v>
      </c>
      <c r="AN63" s="9">
        <f t="shared" si="8"/>
        <v>0.10284</v>
      </c>
      <c r="AO63" s="9">
        <f t="shared" si="9"/>
        <v>1.324E-2</v>
      </c>
      <c r="AP63" s="1">
        <f t="shared" si="26"/>
        <v>239</v>
      </c>
      <c r="AQ63" s="1">
        <f t="shared" si="26"/>
        <v>113</v>
      </c>
      <c r="AR63" s="1"/>
      <c r="AS63" s="1">
        <f t="shared" si="27"/>
        <v>7</v>
      </c>
      <c r="AT63" s="1">
        <f t="shared" si="34"/>
        <v>359</v>
      </c>
      <c r="AU63" s="1">
        <f t="shared" si="10"/>
        <v>9030</v>
      </c>
      <c r="AV63" s="9">
        <f t="shared" si="11"/>
        <v>0.18060000000000001</v>
      </c>
      <c r="AW63" s="9">
        <f t="shared" si="12"/>
        <v>0.16138</v>
      </c>
      <c r="AX63" s="9">
        <f t="shared" si="13"/>
        <v>1.814E-2</v>
      </c>
      <c r="AY63" s="9">
        <f t="shared" si="14"/>
        <v>1.08E-3</v>
      </c>
      <c r="AZ63" s="9">
        <f t="shared" si="15"/>
        <v>7.1799999999999998E-3</v>
      </c>
      <c r="BA63" s="9">
        <f t="shared" si="28"/>
        <v>0.1912664</v>
      </c>
      <c r="BJ63" s="7">
        <f t="shared" si="39"/>
        <v>61</v>
      </c>
      <c r="BK63" s="7">
        <f t="shared" si="39"/>
        <v>50</v>
      </c>
      <c r="BL63" s="1">
        <f t="shared" si="16"/>
        <v>0</v>
      </c>
      <c r="BM63" s="48">
        <f>+EvolOf!M52</f>
        <v>157022</v>
      </c>
      <c r="BN63" s="1">
        <f t="shared" si="17"/>
        <v>0</v>
      </c>
      <c r="BO63" s="1">
        <f t="shared" si="29"/>
        <v>0</v>
      </c>
      <c r="BP63" s="28">
        <f t="shared" si="30"/>
        <v>0</v>
      </c>
      <c r="BQ63" s="1">
        <f t="shared" si="18"/>
        <v>0</v>
      </c>
      <c r="BR63" s="1" cm="1">
        <f t="array" ref="BR63">IF(BK63&lt;=$BX$14,0,INDEX($AU$14:$AU$300,BK63-$BX$14+1))*$BY$14</f>
        <v>344977.76218365441</v>
      </c>
      <c r="BS63" s="1">
        <f t="shared" si="19"/>
        <v>642721.21058875718</v>
      </c>
      <c r="BT63" s="1">
        <f t="shared" si="36"/>
        <v>76546.670389861902</v>
      </c>
      <c r="BU63" s="1">
        <f t="shared" si="31"/>
        <v>268431.0917937925</v>
      </c>
      <c r="BV63" s="1">
        <f t="shared" si="38"/>
        <v>72245.400669723982</v>
      </c>
      <c r="BW63" s="1">
        <f t="shared" si="38"/>
        <v>4301.2697201379215</v>
      </c>
      <c r="CP63" s="4">
        <f t="shared" si="21"/>
        <v>16.796296296296298</v>
      </c>
      <c r="CQ63" s="7" cm="1">
        <f t="array" ref="CQ63">IF(BK63&lt;=$CV$48,0,INDEX($B$14:$B$300,BK63-$CV$48+1))</f>
        <v>1593</v>
      </c>
      <c r="CR63" s="1">
        <f t="shared" si="22"/>
        <v>1734</v>
      </c>
      <c r="CS63" s="100">
        <f t="shared" si="32"/>
        <v>1.088512241054614</v>
      </c>
    </row>
    <row r="64" spans="1:100" x14ac:dyDescent="0.3">
      <c r="A64" s="1"/>
      <c r="B64" s="1">
        <f t="shared" si="0"/>
        <v>18646</v>
      </c>
      <c r="C64" s="1">
        <v>51</v>
      </c>
      <c r="D64" s="1">
        <v>31353</v>
      </c>
      <c r="E64" s="1">
        <v>16665</v>
      </c>
      <c r="F64" s="1">
        <v>0</v>
      </c>
      <c r="G64" s="1">
        <v>1920</v>
      </c>
      <c r="H64" s="1">
        <v>0</v>
      </c>
      <c r="I64" s="1">
        <v>61</v>
      </c>
      <c r="J64" s="4">
        <v>53.61</v>
      </c>
      <c r="K64" s="4">
        <v>0.67</v>
      </c>
      <c r="L64" s="4">
        <v>20.100000000000001</v>
      </c>
      <c r="M64" s="61">
        <v>2.08</v>
      </c>
      <c r="N64" s="1">
        <v>6273</v>
      </c>
      <c r="O64" s="1">
        <v>12363</v>
      </c>
      <c r="P64" s="1">
        <v>10847</v>
      </c>
      <c r="Q64" s="1">
        <v>1489</v>
      </c>
      <c r="R64" s="1">
        <v>26</v>
      </c>
      <c r="S64" s="1">
        <v>0</v>
      </c>
      <c r="T64" s="1">
        <v>5464</v>
      </c>
      <c r="U64" s="1">
        <v>541</v>
      </c>
      <c r="V64" s="1">
        <v>8277</v>
      </c>
      <c r="W64" s="1">
        <v>1032</v>
      </c>
      <c r="X64" s="1">
        <v>61</v>
      </c>
      <c r="Y64" s="58">
        <v>1.57</v>
      </c>
      <c r="AA64" s="1">
        <f t="shared" si="1"/>
        <v>24942</v>
      </c>
      <c r="AB64" s="1">
        <f t="shared" si="2"/>
        <v>2952</v>
      </c>
      <c r="AC64" s="1">
        <f t="shared" si="3"/>
        <v>122</v>
      </c>
      <c r="AD64" s="1">
        <f t="shared" si="23"/>
        <v>355</v>
      </c>
      <c r="AE64" s="1">
        <f t="shared" si="24"/>
        <v>240</v>
      </c>
      <c r="AF64" s="1">
        <f t="shared" si="24"/>
        <v>0</v>
      </c>
      <c r="AG64" s="1">
        <f t="shared" si="24"/>
        <v>7</v>
      </c>
      <c r="AH64" s="1">
        <f t="shared" si="33"/>
        <v>602</v>
      </c>
      <c r="AI64" s="9">
        <f t="shared" si="25"/>
        <v>6.510138740661686E-3</v>
      </c>
      <c r="AJ64" s="9">
        <f t="shared" si="4"/>
        <v>0.37291999999999997</v>
      </c>
      <c r="AK64" s="9">
        <f t="shared" si="5"/>
        <v>0.33329999999999999</v>
      </c>
      <c r="AL64" s="9">
        <f t="shared" si="6"/>
        <v>3.8399999999999997E-2</v>
      </c>
      <c r="AM64" s="9">
        <f t="shared" si="7"/>
        <v>1.2199999999999999E-3</v>
      </c>
      <c r="AN64" s="9">
        <f t="shared" si="8"/>
        <v>0.10928</v>
      </c>
      <c r="AO64" s="9">
        <f t="shared" si="9"/>
        <v>1.204E-2</v>
      </c>
      <c r="AP64" s="1">
        <f t="shared" si="26"/>
        <v>208</v>
      </c>
      <c r="AQ64" s="1">
        <f t="shared" si="26"/>
        <v>125</v>
      </c>
      <c r="AR64" s="1"/>
      <c r="AS64" s="1">
        <f t="shared" si="27"/>
        <v>7</v>
      </c>
      <c r="AT64" s="1">
        <f t="shared" si="34"/>
        <v>340</v>
      </c>
      <c r="AU64" s="1">
        <f t="shared" si="10"/>
        <v>9370</v>
      </c>
      <c r="AV64" s="9">
        <f t="shared" si="11"/>
        <v>0.18740000000000001</v>
      </c>
      <c r="AW64" s="9">
        <f t="shared" si="12"/>
        <v>0.16553999999999999</v>
      </c>
      <c r="AX64" s="9">
        <f t="shared" si="13"/>
        <v>2.0639999999999999E-2</v>
      </c>
      <c r="AY64" s="9">
        <f t="shared" si="14"/>
        <v>1.2199999999999999E-3</v>
      </c>
      <c r="AZ64" s="9">
        <f t="shared" si="15"/>
        <v>6.7999999999999996E-3</v>
      </c>
      <c r="BA64" s="9">
        <f t="shared" si="28"/>
        <v>0.19764760000000001</v>
      </c>
      <c r="BJ64" s="7">
        <f t="shared" ref="BJ64:BK79" si="40">+BJ63+1</f>
        <v>62</v>
      </c>
      <c r="BK64" s="7">
        <f t="shared" si="40"/>
        <v>51</v>
      </c>
      <c r="BL64" s="1">
        <f t="shared" si="16"/>
        <v>0</v>
      </c>
      <c r="BM64" s="48">
        <f>+EvolOf!M53</f>
        <v>161852</v>
      </c>
      <c r="BN64" s="1">
        <f t="shared" si="17"/>
        <v>0</v>
      </c>
      <c r="BO64" s="1">
        <f t="shared" si="29"/>
        <v>0</v>
      </c>
      <c r="BP64" s="28">
        <f t="shared" si="30"/>
        <v>0</v>
      </c>
      <c r="BQ64" s="1">
        <f t="shared" si="18"/>
        <v>0</v>
      </c>
      <c r="BR64" s="1" cm="1">
        <f t="array" ref="BR64">IF(BK64&lt;=$BX$14,0,INDEX($AU$14:$AU$300,BK64-$BX$14+1))*$BY$14</f>
        <v>378193.12280027498</v>
      </c>
      <c r="BS64" s="1">
        <f t="shared" si="19"/>
        <v>659289.06432558468</v>
      </c>
      <c r="BT64" s="1">
        <f t="shared" si="36"/>
        <v>87060.885261310148</v>
      </c>
      <c r="BU64" s="1">
        <f t="shared" si="31"/>
        <v>291132.23753896484</v>
      </c>
      <c r="BV64" s="1">
        <f t="shared" si="38"/>
        <v>82202.043540413608</v>
      </c>
      <c r="BW64" s="1">
        <f t="shared" si="38"/>
        <v>4858.8417208965411</v>
      </c>
      <c r="CP64" s="4">
        <f t="shared" si="21"/>
        <v>16.918032786885245</v>
      </c>
      <c r="CQ64" s="7" cm="1">
        <f t="array" ref="CQ64">IF(BK64&lt;=$CV$48,0,INDEX($B$14:$B$300,BK64-$CV$48+1))</f>
        <v>1854</v>
      </c>
      <c r="CR64" s="1">
        <f t="shared" si="22"/>
        <v>1981</v>
      </c>
      <c r="CS64" s="100">
        <f t="shared" si="32"/>
        <v>1.0685005393743259</v>
      </c>
    </row>
    <row r="65" spans="1:97" x14ac:dyDescent="0.3">
      <c r="A65" s="1"/>
      <c r="B65" s="1">
        <f t="shared" si="0"/>
        <v>19196</v>
      </c>
      <c r="C65" s="1">
        <v>52</v>
      </c>
      <c r="D65" s="1">
        <v>30803</v>
      </c>
      <c r="E65" s="1">
        <v>16939</v>
      </c>
      <c r="F65" s="1">
        <v>0</v>
      </c>
      <c r="G65" s="1">
        <v>2187</v>
      </c>
      <c r="H65" s="1">
        <v>0</v>
      </c>
      <c r="I65" s="1">
        <v>70</v>
      </c>
      <c r="J65" s="4">
        <v>53.61</v>
      </c>
      <c r="K65" s="4">
        <v>0.66</v>
      </c>
      <c r="L65" s="4">
        <v>20.2</v>
      </c>
      <c r="M65" s="61">
        <v>2.0499999999999998</v>
      </c>
      <c r="N65" s="1">
        <v>6647</v>
      </c>
      <c r="O65" s="1">
        <v>12539</v>
      </c>
      <c r="P65" s="1">
        <v>10816</v>
      </c>
      <c r="Q65" s="1">
        <v>1692</v>
      </c>
      <c r="R65" s="1">
        <v>29</v>
      </c>
      <c r="S65" s="1">
        <v>0</v>
      </c>
      <c r="T65" s="1">
        <v>5768</v>
      </c>
      <c r="U65" s="1">
        <v>570</v>
      </c>
      <c r="V65" s="1">
        <v>8444</v>
      </c>
      <c r="W65" s="1">
        <v>1171</v>
      </c>
      <c r="X65" s="1">
        <v>70</v>
      </c>
      <c r="Y65" s="58">
        <v>1.55</v>
      </c>
      <c r="AA65" s="1">
        <f t="shared" si="1"/>
        <v>25383</v>
      </c>
      <c r="AB65" s="1">
        <f t="shared" si="2"/>
        <v>3358</v>
      </c>
      <c r="AC65" s="1">
        <f t="shared" si="3"/>
        <v>140</v>
      </c>
      <c r="AD65" s="1">
        <f t="shared" si="23"/>
        <v>274</v>
      </c>
      <c r="AE65" s="1">
        <f t="shared" si="24"/>
        <v>267</v>
      </c>
      <c r="AF65" s="1">
        <f t="shared" si="24"/>
        <v>0</v>
      </c>
      <c r="AG65" s="1">
        <f t="shared" si="24"/>
        <v>9</v>
      </c>
      <c r="AH65" s="1">
        <f t="shared" si="33"/>
        <v>550</v>
      </c>
      <c r="AI65" s="9">
        <f t="shared" si="25"/>
        <v>7.2276716572018587E-3</v>
      </c>
      <c r="AJ65" s="9">
        <f t="shared" si="4"/>
        <v>0.38391999999999998</v>
      </c>
      <c r="AK65" s="9">
        <f t="shared" si="5"/>
        <v>0.33878000000000003</v>
      </c>
      <c r="AL65" s="9">
        <f t="shared" si="6"/>
        <v>4.3740000000000001E-2</v>
      </c>
      <c r="AM65" s="9">
        <f t="shared" si="7"/>
        <v>1.4E-3</v>
      </c>
      <c r="AN65" s="9">
        <f t="shared" si="8"/>
        <v>0.11536</v>
      </c>
      <c r="AO65" s="9">
        <f t="shared" si="9"/>
        <v>1.0999999999999999E-2</v>
      </c>
      <c r="AP65" s="1">
        <f t="shared" si="26"/>
        <v>167</v>
      </c>
      <c r="AQ65" s="1">
        <f t="shared" si="26"/>
        <v>139</v>
      </c>
      <c r="AR65" s="1"/>
      <c r="AS65" s="1">
        <f t="shared" si="27"/>
        <v>9</v>
      </c>
      <c r="AT65" s="1">
        <f t="shared" si="34"/>
        <v>315</v>
      </c>
      <c r="AU65" s="1">
        <f t="shared" si="10"/>
        <v>9685</v>
      </c>
      <c r="AV65" s="9">
        <f t="shared" si="11"/>
        <v>0.19370000000000001</v>
      </c>
      <c r="AW65" s="9">
        <f t="shared" si="12"/>
        <v>0.16888</v>
      </c>
      <c r="AX65" s="9">
        <f t="shared" si="13"/>
        <v>2.342E-2</v>
      </c>
      <c r="AY65" s="9">
        <f t="shared" si="14"/>
        <v>1.4E-3</v>
      </c>
      <c r="AZ65" s="9">
        <f t="shared" si="15"/>
        <v>6.3E-3</v>
      </c>
      <c r="BA65" s="9">
        <f t="shared" si="28"/>
        <v>0.20347760000000001</v>
      </c>
      <c r="BJ65" s="7">
        <f t="shared" si="40"/>
        <v>63</v>
      </c>
      <c r="BK65" s="7">
        <f t="shared" si="40"/>
        <v>52</v>
      </c>
      <c r="BL65" s="1">
        <f t="shared" si="16"/>
        <v>0</v>
      </c>
      <c r="BM65" s="48">
        <f>+EvolOf!M54</f>
        <v>166019</v>
      </c>
      <c r="BN65" s="1">
        <f t="shared" si="17"/>
        <v>0</v>
      </c>
      <c r="BO65" s="1">
        <f t="shared" si="29"/>
        <v>0</v>
      </c>
      <c r="BP65" s="28">
        <f t="shared" si="30"/>
        <v>0</v>
      </c>
      <c r="BQ65" s="1">
        <f t="shared" si="18"/>
        <v>0</v>
      </c>
      <c r="BR65" s="1" cm="1">
        <f t="array" ref="BR65">IF(BK65&lt;=$BX$14,0,INDEX($AU$14:$AU$300,BK65-$BX$14+1))*$BY$14</f>
        <v>413081.19941917149</v>
      </c>
      <c r="BS65" s="1">
        <f t="shared" si="19"/>
        <v>672591.13920082606</v>
      </c>
      <c r="BT65" s="1">
        <f t="shared" si="36"/>
        <v>98849.55042020668</v>
      </c>
      <c r="BU65" s="1">
        <f t="shared" si="31"/>
        <v>314231.64899896481</v>
      </c>
      <c r="BV65" s="1">
        <f t="shared" si="38"/>
        <v>93273.830412620475</v>
      </c>
      <c r="BW65" s="1">
        <f t="shared" si="38"/>
        <v>5575.7200075861947</v>
      </c>
      <c r="CP65" s="4">
        <f t="shared" si="21"/>
        <v>16.728571428571428</v>
      </c>
      <c r="CQ65" s="7" cm="1">
        <f t="array" ref="CQ65">IF(BK65&lt;=$CV$48,0,INDEX($B$14:$B$300,BK65-$CV$48+1))</f>
        <v>2146</v>
      </c>
      <c r="CR65" s="1">
        <f t="shared" si="22"/>
        <v>2257</v>
      </c>
      <c r="CS65" s="100">
        <f t="shared" si="32"/>
        <v>1.0517241379310345</v>
      </c>
    </row>
    <row r="66" spans="1:97" x14ac:dyDescent="0.3">
      <c r="A66" s="1"/>
      <c r="B66" s="1">
        <f t="shared" si="0"/>
        <v>19691</v>
      </c>
      <c r="C66" s="1">
        <v>53</v>
      </c>
      <c r="D66" s="1">
        <v>30307</v>
      </c>
      <c r="E66" s="1">
        <v>17133</v>
      </c>
      <c r="F66" s="1">
        <v>0</v>
      </c>
      <c r="G66" s="1">
        <v>2479</v>
      </c>
      <c r="H66" s="1">
        <v>0</v>
      </c>
      <c r="I66" s="1">
        <v>79</v>
      </c>
      <c r="J66" s="4">
        <v>53.61</v>
      </c>
      <c r="K66" s="4">
        <v>0.66</v>
      </c>
      <c r="L66" s="4">
        <v>20.399999999999999</v>
      </c>
      <c r="M66" s="61">
        <v>2.02</v>
      </c>
      <c r="N66" s="1">
        <v>7012</v>
      </c>
      <c r="O66" s="1">
        <v>12670</v>
      </c>
      <c r="P66" s="1">
        <v>10724</v>
      </c>
      <c r="Q66" s="1">
        <v>1911</v>
      </c>
      <c r="R66" s="1">
        <v>33</v>
      </c>
      <c r="S66" s="1">
        <v>0</v>
      </c>
      <c r="T66" s="1">
        <v>6047</v>
      </c>
      <c r="U66" s="1">
        <v>597</v>
      </c>
      <c r="V66" s="1">
        <v>8574</v>
      </c>
      <c r="W66" s="1">
        <v>1321</v>
      </c>
      <c r="X66" s="1">
        <v>79</v>
      </c>
      <c r="Y66" s="58">
        <v>1.52</v>
      </c>
      <c r="AA66" s="1">
        <f t="shared" si="1"/>
        <v>25707</v>
      </c>
      <c r="AB66" s="1">
        <f t="shared" si="2"/>
        <v>3800</v>
      </c>
      <c r="AC66" s="1">
        <f t="shared" si="3"/>
        <v>158</v>
      </c>
      <c r="AD66" s="1">
        <f t="shared" si="23"/>
        <v>194</v>
      </c>
      <c r="AE66" s="1">
        <f t="shared" si="24"/>
        <v>292</v>
      </c>
      <c r="AF66" s="1">
        <f t="shared" si="24"/>
        <v>0</v>
      </c>
      <c r="AG66" s="1">
        <f t="shared" si="24"/>
        <v>9</v>
      </c>
      <c r="AH66" s="1">
        <f t="shared" si="33"/>
        <v>495</v>
      </c>
      <c r="AI66" s="9">
        <f t="shared" si="25"/>
        <v>7.9205935432123519E-3</v>
      </c>
      <c r="AJ66" s="9">
        <f t="shared" si="4"/>
        <v>0.39382</v>
      </c>
      <c r="AK66" s="9">
        <f t="shared" si="5"/>
        <v>0.34266000000000002</v>
      </c>
      <c r="AL66" s="9">
        <f t="shared" si="6"/>
        <v>4.9579999999999999E-2</v>
      </c>
      <c r="AM66" s="9">
        <f t="shared" si="7"/>
        <v>1.58E-3</v>
      </c>
      <c r="AN66" s="9">
        <f t="shared" si="8"/>
        <v>0.12094000000000001</v>
      </c>
      <c r="AO66" s="9">
        <f t="shared" si="9"/>
        <v>9.9000000000000008E-3</v>
      </c>
      <c r="AP66" s="1">
        <f t="shared" si="26"/>
        <v>130</v>
      </c>
      <c r="AQ66" s="1">
        <f t="shared" si="26"/>
        <v>150</v>
      </c>
      <c r="AR66" s="1"/>
      <c r="AS66" s="1">
        <f t="shared" si="27"/>
        <v>9</v>
      </c>
      <c r="AT66" s="1">
        <f t="shared" si="34"/>
        <v>289</v>
      </c>
      <c r="AU66" s="1">
        <f t="shared" si="10"/>
        <v>9974</v>
      </c>
      <c r="AV66" s="9">
        <f t="shared" si="11"/>
        <v>0.19947999999999999</v>
      </c>
      <c r="AW66" s="9">
        <f t="shared" si="12"/>
        <v>0.17147999999999999</v>
      </c>
      <c r="AX66" s="9">
        <f t="shared" si="13"/>
        <v>2.6419999999999999E-2</v>
      </c>
      <c r="AY66" s="9">
        <f t="shared" si="14"/>
        <v>1.58E-3</v>
      </c>
      <c r="AZ66" s="9">
        <f t="shared" si="15"/>
        <v>5.7800000000000004E-3</v>
      </c>
      <c r="BA66" s="9">
        <f t="shared" si="28"/>
        <v>0.20872460000000001</v>
      </c>
      <c r="BJ66" s="7">
        <f t="shared" si="40"/>
        <v>64</v>
      </c>
      <c r="BK66" s="7">
        <f t="shared" si="40"/>
        <v>53</v>
      </c>
      <c r="BL66" s="1">
        <f t="shared" si="16"/>
        <v>0</v>
      </c>
      <c r="BM66" s="48">
        <f>+EvolOf!M55</f>
        <v>169404</v>
      </c>
      <c r="BN66" s="1">
        <f t="shared" si="17"/>
        <v>0</v>
      </c>
      <c r="BO66" s="1">
        <f t="shared" si="29"/>
        <v>0</v>
      </c>
      <c r="BP66" s="28">
        <f t="shared" si="30"/>
        <v>0</v>
      </c>
      <c r="BQ66" s="1">
        <f t="shared" si="18"/>
        <v>0</v>
      </c>
      <c r="BR66" s="1" cm="1">
        <f t="array" ref="BR66">IF(BK66&lt;=$BX$14,0,INDEX($AU$14:$AU$300,BK66-$BX$14+1))*$BY$14</f>
        <v>449164.07318255072</v>
      </c>
      <c r="BS66" s="1">
        <f t="shared" si="19"/>
        <v>682946.04778634326</v>
      </c>
      <c r="BT66" s="1">
        <f t="shared" si="36"/>
        <v>111514.40015172389</v>
      </c>
      <c r="BU66" s="1">
        <f t="shared" si="31"/>
        <v>337649.67303082685</v>
      </c>
      <c r="BV66" s="1">
        <f t="shared" si="38"/>
        <v>105221.80185744804</v>
      </c>
      <c r="BW66" s="1">
        <f t="shared" si="38"/>
        <v>6292.5982942758483</v>
      </c>
      <c r="CP66" s="4">
        <f t="shared" si="21"/>
        <v>16.721518987341771</v>
      </c>
      <c r="CQ66" s="7" cm="1">
        <f t="array" ref="CQ66">IF(BK66&lt;=$CV$48,0,INDEX($B$14:$B$300,BK66-$CV$48+1))</f>
        <v>2480</v>
      </c>
      <c r="CR66" s="1">
        <f t="shared" si="22"/>
        <v>2558</v>
      </c>
      <c r="CS66" s="100">
        <f t="shared" si="32"/>
        <v>1.0314516129032258</v>
      </c>
    </row>
    <row r="67" spans="1:97" x14ac:dyDescent="0.3">
      <c r="A67" s="1"/>
      <c r="B67" s="1">
        <f t="shared" si="0"/>
        <v>20144</v>
      </c>
      <c r="C67" s="1">
        <v>54</v>
      </c>
      <c r="D67" s="1">
        <v>29854</v>
      </c>
      <c r="E67" s="1">
        <v>17255</v>
      </c>
      <c r="F67" s="1">
        <v>0</v>
      </c>
      <c r="G67" s="1">
        <v>2800</v>
      </c>
      <c r="H67" s="1">
        <v>0</v>
      </c>
      <c r="I67" s="1">
        <v>89</v>
      </c>
      <c r="J67" s="4">
        <v>53.61</v>
      </c>
      <c r="K67" s="4">
        <v>0.66</v>
      </c>
      <c r="L67" s="4">
        <v>20.5</v>
      </c>
      <c r="M67" s="61">
        <v>2</v>
      </c>
      <c r="N67" s="1">
        <v>7372</v>
      </c>
      <c r="O67" s="1">
        <v>12762</v>
      </c>
      <c r="P67" s="1">
        <v>10573</v>
      </c>
      <c r="Q67" s="1">
        <v>2152</v>
      </c>
      <c r="R67" s="1">
        <v>37</v>
      </c>
      <c r="S67" s="1">
        <v>0</v>
      </c>
      <c r="T67" s="1">
        <v>6308</v>
      </c>
      <c r="U67" s="1">
        <v>624</v>
      </c>
      <c r="V67" s="1">
        <v>8674</v>
      </c>
      <c r="W67" s="1">
        <v>1482</v>
      </c>
      <c r="X67" s="1">
        <v>89</v>
      </c>
      <c r="Y67" s="58">
        <v>1.5</v>
      </c>
      <c r="AA67" s="1">
        <f t="shared" si="1"/>
        <v>25929</v>
      </c>
      <c r="AB67" s="1">
        <f t="shared" si="2"/>
        <v>4282</v>
      </c>
      <c r="AC67" s="1">
        <f t="shared" si="3"/>
        <v>178</v>
      </c>
      <c r="AD67" s="1">
        <f t="shared" si="23"/>
        <v>122</v>
      </c>
      <c r="AE67" s="1">
        <f t="shared" si="24"/>
        <v>321</v>
      </c>
      <c r="AF67" s="1">
        <f t="shared" si="24"/>
        <v>0</v>
      </c>
      <c r="AG67" s="1">
        <f t="shared" si="24"/>
        <v>10</v>
      </c>
      <c r="AH67" s="1">
        <f t="shared" si="33"/>
        <v>453</v>
      </c>
      <c r="AI67" s="9">
        <f t="shared" si="25"/>
        <v>8.6871644704734022E-3</v>
      </c>
      <c r="AJ67" s="9">
        <f t="shared" si="4"/>
        <v>0.40288000000000002</v>
      </c>
      <c r="AK67" s="9">
        <f t="shared" si="5"/>
        <v>0.34510000000000002</v>
      </c>
      <c r="AL67" s="9">
        <f t="shared" si="6"/>
        <v>5.6000000000000001E-2</v>
      </c>
      <c r="AM67" s="9">
        <f t="shared" si="7"/>
        <v>1.7799999999999999E-3</v>
      </c>
      <c r="AN67" s="9">
        <f t="shared" si="8"/>
        <v>0.12615999999999999</v>
      </c>
      <c r="AO67" s="9">
        <f t="shared" si="9"/>
        <v>9.0600000000000003E-3</v>
      </c>
      <c r="AP67" s="1">
        <f t="shared" si="26"/>
        <v>100</v>
      </c>
      <c r="AQ67" s="1">
        <f t="shared" si="26"/>
        <v>161</v>
      </c>
      <c r="AR67" s="1"/>
      <c r="AS67" s="1">
        <f t="shared" si="27"/>
        <v>10</v>
      </c>
      <c r="AT67" s="1">
        <f t="shared" si="34"/>
        <v>271</v>
      </c>
      <c r="AU67" s="1">
        <f t="shared" si="10"/>
        <v>10245</v>
      </c>
      <c r="AV67" s="9">
        <f t="shared" si="11"/>
        <v>0.2049</v>
      </c>
      <c r="AW67" s="9">
        <f t="shared" si="12"/>
        <v>0.17348</v>
      </c>
      <c r="AX67" s="9">
        <f t="shared" si="13"/>
        <v>2.964E-2</v>
      </c>
      <c r="AY67" s="9">
        <f t="shared" si="14"/>
        <v>1.7799999999999999E-3</v>
      </c>
      <c r="AZ67" s="9">
        <f t="shared" si="15"/>
        <v>5.4200000000000003E-3</v>
      </c>
      <c r="BA67" s="9">
        <f t="shared" si="28"/>
        <v>0.21352640000000003</v>
      </c>
      <c r="BJ67" s="7">
        <f t="shared" si="40"/>
        <v>65</v>
      </c>
      <c r="BK67" s="7">
        <f t="shared" si="40"/>
        <v>54</v>
      </c>
      <c r="BL67" s="1">
        <f t="shared" si="16"/>
        <v>0</v>
      </c>
      <c r="BM67" s="48">
        <f>+EvolOf!M56</f>
        <v>172552</v>
      </c>
      <c r="BN67" s="1">
        <f t="shared" si="17"/>
        <v>0</v>
      </c>
      <c r="BO67" s="1">
        <f t="shared" si="29"/>
        <v>0</v>
      </c>
      <c r="BP67" s="28">
        <f t="shared" si="30"/>
        <v>0</v>
      </c>
      <c r="BQ67" s="1">
        <f t="shared" si="18"/>
        <v>0</v>
      </c>
      <c r="BR67" s="1" cm="1">
        <f t="array" ref="BR67">IF(BK67&lt;=$BX$14,0,INDEX($AU$14:$AU$300,BK67-$BX$14+1))*$BY$14</f>
        <v>485963.82523261959</v>
      </c>
      <c r="BS67" s="1">
        <f t="shared" si="19"/>
        <v>690911.36208289501</v>
      </c>
      <c r="BT67" s="1">
        <f t="shared" si="36"/>
        <v>125135.0875988273</v>
      </c>
      <c r="BU67" s="1">
        <f t="shared" si="31"/>
        <v>360828.73763379228</v>
      </c>
      <c r="BV67" s="1">
        <f t="shared" si="38"/>
        <v>118045.95787489628</v>
      </c>
      <c r="BW67" s="1">
        <f t="shared" si="38"/>
        <v>7089.1297239310188</v>
      </c>
      <c r="CP67" s="4">
        <f t="shared" si="21"/>
        <v>16.651685393258425</v>
      </c>
      <c r="CQ67" s="7" cm="1">
        <f t="array" ref="CQ67">IF(BK67&lt;=$CV$48,0,INDEX($B$14:$B$300,BK67-$CV$48+1))</f>
        <v>2857</v>
      </c>
      <c r="CR67" s="1">
        <f t="shared" si="22"/>
        <v>2889</v>
      </c>
      <c r="CS67" s="100">
        <f t="shared" si="32"/>
        <v>1.0112005600280014</v>
      </c>
    </row>
    <row r="68" spans="1:97" x14ac:dyDescent="0.3">
      <c r="A68" s="1"/>
      <c r="B68" s="1">
        <f t="shared" si="0"/>
        <v>20552</v>
      </c>
      <c r="C68" s="1">
        <v>55</v>
      </c>
      <c r="D68" s="1">
        <v>29446</v>
      </c>
      <c r="E68" s="1">
        <v>17297</v>
      </c>
      <c r="F68" s="1">
        <v>0</v>
      </c>
      <c r="G68" s="1">
        <v>3154</v>
      </c>
      <c r="H68" s="1">
        <v>0</v>
      </c>
      <c r="I68" s="1">
        <v>101</v>
      </c>
      <c r="J68" s="4">
        <v>53.61</v>
      </c>
      <c r="K68" s="4">
        <v>0.66</v>
      </c>
      <c r="L68" s="4">
        <v>20.7</v>
      </c>
      <c r="M68" s="61">
        <v>1.96</v>
      </c>
      <c r="N68" s="1">
        <v>7717</v>
      </c>
      <c r="O68" s="1">
        <v>12825</v>
      </c>
      <c r="P68" s="1">
        <v>10366</v>
      </c>
      <c r="Q68" s="1">
        <v>2417</v>
      </c>
      <c r="R68" s="1">
        <v>41</v>
      </c>
      <c r="S68" s="1">
        <v>0</v>
      </c>
      <c r="T68" s="1">
        <v>6525</v>
      </c>
      <c r="U68" s="1">
        <v>648</v>
      </c>
      <c r="V68" s="1">
        <v>8729</v>
      </c>
      <c r="W68" s="1">
        <v>1661</v>
      </c>
      <c r="X68" s="1">
        <v>101</v>
      </c>
      <c r="Y68" s="58">
        <v>1.47</v>
      </c>
      <c r="AA68" s="1">
        <f t="shared" si="1"/>
        <v>26026</v>
      </c>
      <c r="AB68" s="1">
        <f t="shared" si="2"/>
        <v>4815</v>
      </c>
      <c r="AC68" s="1">
        <f t="shared" si="3"/>
        <v>202</v>
      </c>
      <c r="AD68" s="1">
        <f t="shared" si="23"/>
        <v>42</v>
      </c>
      <c r="AE68" s="1">
        <f t="shared" si="24"/>
        <v>354</v>
      </c>
      <c r="AF68" s="1">
        <f t="shared" si="24"/>
        <v>0</v>
      </c>
      <c r="AG68" s="1">
        <f t="shared" si="24"/>
        <v>12</v>
      </c>
      <c r="AH68" s="1">
        <f t="shared" si="33"/>
        <v>408</v>
      </c>
      <c r="AI68" s="9">
        <f t="shared" si="25"/>
        <v>9.6272995901248697E-3</v>
      </c>
      <c r="AJ68" s="9">
        <f t="shared" si="4"/>
        <v>0.41104000000000002</v>
      </c>
      <c r="AK68" s="9">
        <f t="shared" si="5"/>
        <v>0.34594000000000003</v>
      </c>
      <c r="AL68" s="9">
        <f t="shared" si="6"/>
        <v>6.3079999999999997E-2</v>
      </c>
      <c r="AM68" s="9">
        <f t="shared" si="7"/>
        <v>2.0200000000000001E-3</v>
      </c>
      <c r="AN68" s="9">
        <f t="shared" si="8"/>
        <v>0.1305</v>
      </c>
      <c r="AO68" s="9">
        <f t="shared" si="9"/>
        <v>8.1600000000000006E-3</v>
      </c>
      <c r="AP68" s="1">
        <f t="shared" si="26"/>
        <v>55</v>
      </c>
      <c r="AQ68" s="1">
        <f t="shared" si="26"/>
        <v>179</v>
      </c>
      <c r="AR68" s="1"/>
      <c r="AS68" s="1">
        <f t="shared" si="27"/>
        <v>12</v>
      </c>
      <c r="AT68" s="1">
        <f t="shared" si="34"/>
        <v>246</v>
      </c>
      <c r="AU68" s="1">
        <f t="shared" si="10"/>
        <v>10491</v>
      </c>
      <c r="AV68" s="9">
        <f t="shared" si="11"/>
        <v>0.20982000000000001</v>
      </c>
      <c r="AW68" s="9">
        <f t="shared" si="12"/>
        <v>0.17458000000000001</v>
      </c>
      <c r="AX68" s="9">
        <f t="shared" si="13"/>
        <v>3.322E-2</v>
      </c>
      <c r="AY68" s="9">
        <f t="shared" si="14"/>
        <v>2.0200000000000001E-3</v>
      </c>
      <c r="AZ68" s="9">
        <f t="shared" si="15"/>
        <v>4.9199999999999999E-3</v>
      </c>
      <c r="BA68" s="9">
        <f t="shared" si="28"/>
        <v>0.21785120000000002</v>
      </c>
      <c r="BJ68" s="7">
        <f t="shared" si="40"/>
        <v>66</v>
      </c>
      <c r="BK68" s="7">
        <f t="shared" si="40"/>
        <v>55</v>
      </c>
      <c r="BL68" s="1">
        <f t="shared" si="16"/>
        <v>0</v>
      </c>
      <c r="BM68" s="48">
        <f>+EvolOf!M57</f>
        <v>177464</v>
      </c>
      <c r="BN68" s="1">
        <f t="shared" si="17"/>
        <v>0</v>
      </c>
      <c r="BO68" s="1">
        <f t="shared" si="29"/>
        <v>0</v>
      </c>
      <c r="BP68" s="28">
        <f t="shared" si="30"/>
        <v>0</v>
      </c>
      <c r="BQ68" s="1">
        <f t="shared" si="18"/>
        <v>0</v>
      </c>
      <c r="BR68" s="1" cm="1">
        <f t="array" ref="BR68">IF(BK68&lt;=$BX$14,0,INDEX($AU$14:$AU$300,BK68-$BX$14+1))*$BY$14</f>
        <v>522046.69899599883</v>
      </c>
      <c r="BS68" s="1">
        <f t="shared" si="19"/>
        <v>695292.28494599846</v>
      </c>
      <c r="BT68" s="1">
        <f t="shared" si="36"/>
        <v>140348.83790524106</v>
      </c>
      <c r="BU68" s="1">
        <f t="shared" si="31"/>
        <v>381697.86109075777</v>
      </c>
      <c r="BV68" s="1">
        <f t="shared" si="38"/>
        <v>132303.87046572383</v>
      </c>
      <c r="BW68" s="1">
        <f t="shared" si="38"/>
        <v>8044.9674395172233</v>
      </c>
      <c r="CP68" s="4">
        <f t="shared" si="21"/>
        <v>16.445544554455445</v>
      </c>
      <c r="CQ68" s="7" cm="1">
        <f t="array" ref="CQ68">IF(BK68&lt;=$CV$48,0,INDEX($B$14:$B$300,BK68-$CV$48+1))</f>
        <v>3279</v>
      </c>
      <c r="CR68" s="1">
        <f t="shared" si="22"/>
        <v>3255</v>
      </c>
      <c r="CS68" s="100">
        <f t="shared" si="32"/>
        <v>0.99268069533394332</v>
      </c>
    </row>
    <row r="69" spans="1:97" x14ac:dyDescent="0.3">
      <c r="A69" s="1"/>
      <c r="B69" s="1">
        <f t="shared" si="0"/>
        <v>20927</v>
      </c>
      <c r="C69" s="1">
        <v>56</v>
      </c>
      <c r="D69" s="1">
        <v>29072</v>
      </c>
      <c r="E69" s="1">
        <v>17265</v>
      </c>
      <c r="F69" s="1">
        <v>0</v>
      </c>
      <c r="G69" s="1">
        <v>3548</v>
      </c>
      <c r="H69" s="1">
        <v>0</v>
      </c>
      <c r="I69" s="1">
        <v>114</v>
      </c>
      <c r="J69" s="4">
        <v>53.61</v>
      </c>
      <c r="K69" s="4">
        <v>0.66</v>
      </c>
      <c r="L69" s="4">
        <v>20.9</v>
      </c>
      <c r="M69" s="61">
        <v>1.93</v>
      </c>
      <c r="N69" s="1">
        <v>8049</v>
      </c>
      <c r="O69" s="1">
        <v>12868</v>
      </c>
      <c r="P69" s="1">
        <v>10106</v>
      </c>
      <c r="Q69" s="1">
        <v>2714</v>
      </c>
      <c r="R69" s="1">
        <v>46</v>
      </c>
      <c r="S69" s="1">
        <v>0</v>
      </c>
      <c r="T69" s="1">
        <v>6702</v>
      </c>
      <c r="U69" s="1">
        <v>665</v>
      </c>
      <c r="V69" s="1">
        <v>8756</v>
      </c>
      <c r="W69" s="1">
        <v>1857</v>
      </c>
      <c r="X69" s="1">
        <v>114</v>
      </c>
      <c r="Y69" s="58">
        <v>1.44</v>
      </c>
      <c r="AA69" s="1">
        <f t="shared" si="1"/>
        <v>26021</v>
      </c>
      <c r="AB69" s="1">
        <f t="shared" si="2"/>
        <v>5405</v>
      </c>
      <c r="AC69" s="1">
        <f t="shared" si="3"/>
        <v>228</v>
      </c>
      <c r="AD69" s="1">
        <f t="shared" si="23"/>
        <v>-32</v>
      </c>
      <c r="AE69" s="1">
        <f t="shared" si="24"/>
        <v>394</v>
      </c>
      <c r="AF69" s="1">
        <f t="shared" si="24"/>
        <v>0</v>
      </c>
      <c r="AG69" s="1">
        <f t="shared" si="24"/>
        <v>13</v>
      </c>
      <c r="AH69" s="1">
        <f t="shared" si="33"/>
        <v>375</v>
      </c>
      <c r="AI69" s="9">
        <f t="shared" si="25"/>
        <v>1.0627388831919455E-2</v>
      </c>
      <c r="AJ69" s="9">
        <f t="shared" si="4"/>
        <v>0.41854000000000002</v>
      </c>
      <c r="AK69" s="9">
        <f t="shared" si="5"/>
        <v>0.3453</v>
      </c>
      <c r="AL69" s="9">
        <f t="shared" si="6"/>
        <v>7.0959999999999995E-2</v>
      </c>
      <c r="AM69" s="9">
        <f t="shared" si="7"/>
        <v>2.2799999999999999E-3</v>
      </c>
      <c r="AN69" s="9">
        <f t="shared" si="8"/>
        <v>0.13403999999999999</v>
      </c>
      <c r="AO69" s="9">
        <f t="shared" si="9"/>
        <v>7.4999999999999997E-3</v>
      </c>
      <c r="AP69" s="1">
        <f t="shared" si="26"/>
        <v>27</v>
      </c>
      <c r="AQ69" s="1">
        <f t="shared" si="26"/>
        <v>196</v>
      </c>
      <c r="AR69" s="1"/>
      <c r="AS69" s="1">
        <f t="shared" si="27"/>
        <v>13</v>
      </c>
      <c r="AT69" s="1">
        <f t="shared" si="34"/>
        <v>236</v>
      </c>
      <c r="AU69" s="1">
        <f t="shared" si="10"/>
        <v>10727</v>
      </c>
      <c r="AV69" s="9">
        <f t="shared" si="11"/>
        <v>0.21454000000000001</v>
      </c>
      <c r="AW69" s="9">
        <f t="shared" si="12"/>
        <v>0.17512</v>
      </c>
      <c r="AX69" s="9">
        <f t="shared" si="13"/>
        <v>3.7139999999999999E-2</v>
      </c>
      <c r="AY69" s="9">
        <f t="shared" si="14"/>
        <v>2.2799999999999999E-3</v>
      </c>
      <c r="AZ69" s="9">
        <f t="shared" si="15"/>
        <v>4.7200000000000002E-3</v>
      </c>
      <c r="BA69" s="9">
        <f t="shared" si="28"/>
        <v>0.22182620000000003</v>
      </c>
      <c r="BJ69" s="7">
        <f t="shared" si="40"/>
        <v>67</v>
      </c>
      <c r="BK69" s="7">
        <f t="shared" si="40"/>
        <v>56</v>
      </c>
      <c r="BL69" s="1">
        <f t="shared" si="16"/>
        <v>0</v>
      </c>
      <c r="BM69" s="48">
        <f>+EvolOf!M58</f>
        <v>181504</v>
      </c>
      <c r="BN69" s="1">
        <f t="shared" si="17"/>
        <v>0</v>
      </c>
      <c r="BO69" s="1">
        <f t="shared" si="29"/>
        <v>0</v>
      </c>
      <c r="BP69" s="28">
        <f t="shared" si="30"/>
        <v>0</v>
      </c>
      <c r="BQ69" s="1">
        <f t="shared" si="18"/>
        <v>0</v>
      </c>
      <c r="BR69" s="1" cm="1">
        <f t="array" ref="BR69">IF(BK69&lt;=$BX$14,0,INDEX($AU$14:$AU$300,BK69-$BX$14+1))*$BY$14</f>
        <v>558129.572759378</v>
      </c>
      <c r="BS69" s="1">
        <f t="shared" si="19"/>
        <v>697442.91980606737</v>
      </c>
      <c r="BT69" s="1">
        <f t="shared" si="36"/>
        <v>156996.34478503413</v>
      </c>
      <c r="BU69" s="1">
        <f t="shared" si="31"/>
        <v>401133.22797434387</v>
      </c>
      <c r="BV69" s="1">
        <f t="shared" si="38"/>
        <v>147915.88648696517</v>
      </c>
      <c r="BW69" s="1">
        <f t="shared" si="38"/>
        <v>9080.4582980689447</v>
      </c>
      <c r="CP69" s="4">
        <f t="shared" si="21"/>
        <v>16.289473684210527</v>
      </c>
      <c r="CQ69" s="7" cm="1">
        <f t="array" ref="CQ69">IF(BK69&lt;=$CV$48,0,INDEX($B$14:$B$300,BK69-$CV$48+1))</f>
        <v>3748</v>
      </c>
      <c r="CR69" s="1">
        <f t="shared" si="22"/>
        <v>3662</v>
      </c>
      <c r="CS69" s="100">
        <f t="shared" si="32"/>
        <v>0.97705442902881534</v>
      </c>
    </row>
    <row r="70" spans="1:97" x14ac:dyDescent="0.3">
      <c r="A70" s="1"/>
      <c r="B70" s="1">
        <f t="shared" si="0"/>
        <v>21275</v>
      </c>
      <c r="C70" s="1">
        <v>57</v>
      </c>
      <c r="D70" s="1">
        <v>28723</v>
      </c>
      <c r="E70" s="1">
        <v>17180</v>
      </c>
      <c r="F70" s="1">
        <v>0</v>
      </c>
      <c r="G70" s="1">
        <v>3968</v>
      </c>
      <c r="H70" s="1">
        <v>0</v>
      </c>
      <c r="I70" s="1">
        <v>127</v>
      </c>
      <c r="J70" s="4">
        <v>53.61</v>
      </c>
      <c r="K70" s="4">
        <v>0.65</v>
      </c>
      <c r="L70" s="4">
        <v>21.1</v>
      </c>
      <c r="M70" s="61">
        <v>1.9</v>
      </c>
      <c r="N70" s="1">
        <v>8370</v>
      </c>
      <c r="O70" s="1">
        <v>12896</v>
      </c>
      <c r="P70" s="1">
        <v>9814</v>
      </c>
      <c r="Q70" s="1">
        <v>3030</v>
      </c>
      <c r="R70" s="1">
        <v>51</v>
      </c>
      <c r="S70" s="1">
        <v>0</v>
      </c>
      <c r="T70" s="1">
        <v>6843</v>
      </c>
      <c r="U70" s="1">
        <v>678</v>
      </c>
      <c r="V70" s="1">
        <v>8755</v>
      </c>
      <c r="W70" s="1">
        <v>2061</v>
      </c>
      <c r="X70" s="1">
        <v>127</v>
      </c>
      <c r="Y70" s="58">
        <v>1.42</v>
      </c>
      <c r="AA70" s="1">
        <f t="shared" si="1"/>
        <v>25935</v>
      </c>
      <c r="AB70" s="1">
        <f t="shared" si="2"/>
        <v>6029</v>
      </c>
      <c r="AC70" s="1">
        <f t="shared" si="3"/>
        <v>254</v>
      </c>
      <c r="AD70" s="1">
        <f t="shared" si="23"/>
        <v>-85</v>
      </c>
      <c r="AE70" s="1">
        <f t="shared" si="24"/>
        <v>420</v>
      </c>
      <c r="AF70" s="1">
        <f t="shared" si="24"/>
        <v>0</v>
      </c>
      <c r="AG70" s="1">
        <f t="shared" si="24"/>
        <v>13</v>
      </c>
      <c r="AH70" s="1">
        <f t="shared" si="33"/>
        <v>348</v>
      </c>
      <c r="AI70" s="9">
        <f t="shared" si="25"/>
        <v>1.1605592616284383E-2</v>
      </c>
      <c r="AJ70" s="9">
        <f t="shared" si="4"/>
        <v>0.42549999999999999</v>
      </c>
      <c r="AK70" s="9">
        <f t="shared" si="5"/>
        <v>0.34360000000000002</v>
      </c>
      <c r="AL70" s="9">
        <f t="shared" si="6"/>
        <v>7.936E-2</v>
      </c>
      <c r="AM70" s="9">
        <f t="shared" si="7"/>
        <v>2.5400000000000002E-3</v>
      </c>
      <c r="AN70" s="9">
        <f t="shared" si="8"/>
        <v>0.13686000000000001</v>
      </c>
      <c r="AO70" s="9">
        <f t="shared" si="9"/>
        <v>6.96E-3</v>
      </c>
      <c r="AP70" s="1">
        <f t="shared" si="26"/>
        <v>-1</v>
      </c>
      <c r="AQ70" s="1">
        <f t="shared" si="26"/>
        <v>204</v>
      </c>
      <c r="AR70" s="1"/>
      <c r="AS70" s="1">
        <f t="shared" si="27"/>
        <v>13</v>
      </c>
      <c r="AT70" s="1">
        <f t="shared" si="34"/>
        <v>216</v>
      </c>
      <c r="AU70" s="1">
        <f t="shared" si="10"/>
        <v>10943</v>
      </c>
      <c r="AV70" s="9">
        <f t="shared" si="11"/>
        <v>0.21886</v>
      </c>
      <c r="AW70" s="9">
        <f t="shared" si="12"/>
        <v>0.17510000000000001</v>
      </c>
      <c r="AX70" s="9">
        <f t="shared" si="13"/>
        <v>4.122E-2</v>
      </c>
      <c r="AY70" s="9">
        <f t="shared" si="14"/>
        <v>2.5400000000000002E-3</v>
      </c>
      <c r="AZ70" s="9">
        <f t="shared" si="15"/>
        <v>4.3200000000000001E-3</v>
      </c>
      <c r="BA70" s="9">
        <f t="shared" si="28"/>
        <v>0.22551499999999999</v>
      </c>
      <c r="BJ70" s="7">
        <f t="shared" si="40"/>
        <v>68</v>
      </c>
      <c r="BK70" s="7">
        <f t="shared" si="40"/>
        <v>57</v>
      </c>
      <c r="BL70" s="1">
        <f t="shared" si="16"/>
        <v>0</v>
      </c>
      <c r="BM70" s="48">
        <f>+EvolOf!M59</f>
        <v>185904</v>
      </c>
      <c r="BN70" s="1">
        <f t="shared" si="17"/>
        <v>0</v>
      </c>
      <c r="BO70" s="1">
        <f t="shared" si="29"/>
        <v>0</v>
      </c>
      <c r="BP70" s="28">
        <f t="shared" si="30"/>
        <v>0</v>
      </c>
      <c r="BQ70" s="1">
        <f t="shared" si="18"/>
        <v>0</v>
      </c>
      <c r="BR70" s="1" cm="1">
        <f t="array" ref="BR70">IF(BK70&lt;=$BX$14,0,INDEX($AU$14:$AU$300,BK70-$BX$14+1))*$BY$14</f>
        <v>593017.64937827457</v>
      </c>
      <c r="BS70" s="1">
        <f t="shared" si="19"/>
        <v>697363.26666310185</v>
      </c>
      <c r="BT70" s="1">
        <f t="shared" si="36"/>
        <v>174281.07680855133</v>
      </c>
      <c r="BU70" s="1">
        <f t="shared" si="31"/>
        <v>418736.57256972324</v>
      </c>
      <c r="BV70" s="1">
        <f t="shared" si="38"/>
        <v>164165.12765193067</v>
      </c>
      <c r="BW70" s="1">
        <f t="shared" si="38"/>
        <v>10115.949156620667</v>
      </c>
      <c r="CP70" s="4">
        <f t="shared" si="21"/>
        <v>16.228346456692915</v>
      </c>
      <c r="CQ70" s="7" cm="1">
        <f t="array" ref="CQ70">IF(BK70&lt;=$CV$48,0,INDEX($B$14:$B$300,BK70-$CV$48+1))</f>
        <v>4271</v>
      </c>
      <c r="CR70" s="1">
        <f t="shared" si="22"/>
        <v>4095</v>
      </c>
      <c r="CS70" s="100">
        <f t="shared" si="32"/>
        <v>0.95879185202528683</v>
      </c>
    </row>
    <row r="71" spans="1:97" x14ac:dyDescent="0.3">
      <c r="A71" s="1"/>
      <c r="B71" s="1">
        <f t="shared" si="0"/>
        <v>21598</v>
      </c>
      <c r="C71" s="1">
        <v>58</v>
      </c>
      <c r="D71" s="1">
        <v>28400</v>
      </c>
      <c r="E71" s="1">
        <v>17021</v>
      </c>
      <c r="F71" s="1">
        <v>0</v>
      </c>
      <c r="G71" s="1">
        <v>4432</v>
      </c>
      <c r="H71" s="1">
        <v>0</v>
      </c>
      <c r="I71" s="1">
        <v>145</v>
      </c>
      <c r="J71" s="4">
        <v>53.61</v>
      </c>
      <c r="K71" s="4">
        <v>0.65</v>
      </c>
      <c r="L71" s="4">
        <v>21.3</v>
      </c>
      <c r="M71" s="61">
        <v>1.87</v>
      </c>
      <c r="N71" s="1">
        <v>8676</v>
      </c>
      <c r="O71" s="1">
        <v>12913</v>
      </c>
      <c r="P71" s="1">
        <v>9484</v>
      </c>
      <c r="Q71" s="1">
        <v>3371</v>
      </c>
      <c r="R71" s="1">
        <v>58</v>
      </c>
      <c r="S71" s="1">
        <v>0</v>
      </c>
      <c r="T71" s="1">
        <v>6944</v>
      </c>
      <c r="U71" s="1">
        <v>689</v>
      </c>
      <c r="V71" s="1">
        <v>8718</v>
      </c>
      <c r="W71" s="1">
        <v>2282</v>
      </c>
      <c r="X71" s="1">
        <v>145</v>
      </c>
      <c r="Y71" s="58">
        <v>1.39</v>
      </c>
      <c r="AA71" s="1">
        <f t="shared" si="1"/>
        <v>25739</v>
      </c>
      <c r="AB71" s="1">
        <f t="shared" si="2"/>
        <v>6714</v>
      </c>
      <c r="AC71" s="1">
        <f t="shared" si="3"/>
        <v>290</v>
      </c>
      <c r="AD71" s="1">
        <f t="shared" si="23"/>
        <v>-159</v>
      </c>
      <c r="AE71" s="1">
        <f t="shared" si="24"/>
        <v>464</v>
      </c>
      <c r="AF71" s="1">
        <f t="shared" si="24"/>
        <v>0</v>
      </c>
      <c r="AG71" s="1">
        <f t="shared" si="24"/>
        <v>18</v>
      </c>
      <c r="AH71" s="1">
        <f t="shared" si="33"/>
        <v>323</v>
      </c>
      <c r="AI71" s="9">
        <f t="shared" si="25"/>
        <v>1.3010318528488111E-2</v>
      </c>
      <c r="AJ71" s="9">
        <f t="shared" si="4"/>
        <v>0.43196000000000001</v>
      </c>
      <c r="AK71" s="9">
        <f t="shared" si="5"/>
        <v>0.34042</v>
      </c>
      <c r="AL71" s="9">
        <f t="shared" si="6"/>
        <v>8.8639999999999997E-2</v>
      </c>
      <c r="AM71" s="9">
        <f t="shared" si="7"/>
        <v>2.8999999999999998E-3</v>
      </c>
      <c r="AN71" s="9">
        <f t="shared" si="8"/>
        <v>0.13888</v>
      </c>
      <c r="AO71" s="9">
        <f t="shared" si="9"/>
        <v>6.4599999999999996E-3</v>
      </c>
      <c r="AP71" s="1">
        <f t="shared" si="26"/>
        <v>-37</v>
      </c>
      <c r="AQ71" s="1">
        <f t="shared" si="26"/>
        <v>221</v>
      </c>
      <c r="AR71" s="1"/>
      <c r="AS71" s="1">
        <f t="shared" si="27"/>
        <v>18</v>
      </c>
      <c r="AT71" s="1">
        <f t="shared" si="34"/>
        <v>202</v>
      </c>
      <c r="AU71" s="1">
        <f t="shared" si="10"/>
        <v>11145</v>
      </c>
      <c r="AV71" s="9">
        <f t="shared" si="11"/>
        <v>0.22289999999999999</v>
      </c>
      <c r="AW71" s="9">
        <f t="shared" si="12"/>
        <v>0.17435999999999999</v>
      </c>
      <c r="AX71" s="9">
        <f t="shared" si="13"/>
        <v>4.564E-2</v>
      </c>
      <c r="AY71" s="9">
        <f t="shared" si="14"/>
        <v>2.8999999999999998E-3</v>
      </c>
      <c r="AZ71" s="9">
        <f t="shared" si="15"/>
        <v>4.0400000000000002E-3</v>
      </c>
      <c r="BA71" s="9">
        <f t="shared" si="28"/>
        <v>0.22893880000000003</v>
      </c>
      <c r="BJ71" s="7">
        <f t="shared" si="40"/>
        <v>69</v>
      </c>
      <c r="BK71" s="7">
        <f t="shared" si="40"/>
        <v>58</v>
      </c>
      <c r="BL71" s="1">
        <f t="shared" si="16"/>
        <v>0</v>
      </c>
      <c r="BM71" s="48">
        <f>+EvolOf!M60</f>
        <v>190008</v>
      </c>
      <c r="BN71" s="1">
        <f t="shared" si="17"/>
        <v>0</v>
      </c>
      <c r="BO71" s="1">
        <f t="shared" si="29"/>
        <v>0</v>
      </c>
      <c r="BP71" s="28">
        <f t="shared" si="30"/>
        <v>0</v>
      </c>
      <c r="BQ71" s="1">
        <f t="shared" si="18"/>
        <v>0</v>
      </c>
      <c r="BR71" s="1" cm="1">
        <f t="array" ref="BR71">IF(BK71&lt;=$BX$14,0,INDEX($AU$14:$AU$300,BK71-$BX$14+1))*$BY$14</f>
        <v>627507.46028234344</v>
      </c>
      <c r="BS71" s="1">
        <f t="shared" si="19"/>
        <v>694416.10037337779</v>
      </c>
      <c r="BT71" s="1">
        <f t="shared" si="36"/>
        <v>193318.17797730991</v>
      </c>
      <c r="BU71" s="1">
        <f t="shared" si="31"/>
        <v>434189.28230503353</v>
      </c>
      <c r="BV71" s="1">
        <f t="shared" si="38"/>
        <v>181768.47224730992</v>
      </c>
      <c r="BW71" s="1">
        <f t="shared" si="38"/>
        <v>11549.705729999974</v>
      </c>
      <c r="CP71" s="4">
        <f t="shared" si="21"/>
        <v>15.737931034482759</v>
      </c>
      <c r="CQ71" s="7" cm="1">
        <f t="array" ref="CQ71">IF(BK71&lt;=$CV$48,0,INDEX($B$14:$B$300,BK71-$CV$48+1))</f>
        <v>4839</v>
      </c>
      <c r="CR71" s="1">
        <f t="shared" si="22"/>
        <v>4577</v>
      </c>
      <c r="CS71" s="100">
        <f t="shared" si="32"/>
        <v>0.94585658193841704</v>
      </c>
    </row>
    <row r="72" spans="1:97" x14ac:dyDescent="0.3">
      <c r="A72" s="1"/>
      <c r="B72" s="1">
        <f t="shared" si="0"/>
        <v>21900</v>
      </c>
      <c r="C72" s="1">
        <v>59</v>
      </c>
      <c r="D72" s="1">
        <v>28097</v>
      </c>
      <c r="E72" s="1">
        <v>16808</v>
      </c>
      <c r="F72" s="1">
        <v>0</v>
      </c>
      <c r="G72" s="1">
        <v>4932</v>
      </c>
      <c r="H72" s="1">
        <v>0</v>
      </c>
      <c r="I72" s="1">
        <v>160</v>
      </c>
      <c r="J72" s="4">
        <v>53.61</v>
      </c>
      <c r="K72" s="4">
        <v>0.65</v>
      </c>
      <c r="L72" s="4">
        <v>21.6</v>
      </c>
      <c r="M72" s="61">
        <v>1.83</v>
      </c>
      <c r="N72" s="1">
        <v>8967</v>
      </c>
      <c r="O72" s="1">
        <v>12924</v>
      </c>
      <c r="P72" s="1">
        <v>9122</v>
      </c>
      <c r="Q72" s="1">
        <v>3738</v>
      </c>
      <c r="R72" s="1">
        <v>63</v>
      </c>
      <c r="S72" s="1">
        <v>0</v>
      </c>
      <c r="T72" s="1">
        <v>7004</v>
      </c>
      <c r="U72" s="1">
        <v>695</v>
      </c>
      <c r="V72" s="1">
        <v>8651</v>
      </c>
      <c r="W72" s="1">
        <v>2522</v>
      </c>
      <c r="X72" s="1">
        <v>160</v>
      </c>
      <c r="Y72" s="58">
        <v>1.36</v>
      </c>
      <c r="AA72" s="1">
        <f t="shared" si="1"/>
        <v>25459</v>
      </c>
      <c r="AB72" s="1">
        <f t="shared" si="2"/>
        <v>7454</v>
      </c>
      <c r="AC72" s="1">
        <f t="shared" si="3"/>
        <v>320</v>
      </c>
      <c r="AD72" s="1">
        <f t="shared" si="23"/>
        <v>-213</v>
      </c>
      <c r="AE72" s="1">
        <f t="shared" si="24"/>
        <v>500</v>
      </c>
      <c r="AF72" s="1">
        <f t="shared" si="24"/>
        <v>0</v>
      </c>
      <c r="AG72" s="1">
        <f t="shared" si="24"/>
        <v>15</v>
      </c>
      <c r="AH72" s="1">
        <f t="shared" si="33"/>
        <v>302</v>
      </c>
      <c r="AI72" s="9">
        <f t="shared" si="25"/>
        <v>1.4118062295949882E-2</v>
      </c>
      <c r="AJ72" s="9">
        <f t="shared" si="4"/>
        <v>0.438</v>
      </c>
      <c r="AK72" s="9">
        <f t="shared" si="5"/>
        <v>0.33616000000000001</v>
      </c>
      <c r="AL72" s="9">
        <f t="shared" si="6"/>
        <v>9.8640000000000005E-2</v>
      </c>
      <c r="AM72" s="9">
        <f t="shared" si="7"/>
        <v>3.2000000000000002E-3</v>
      </c>
      <c r="AN72" s="9">
        <f t="shared" si="8"/>
        <v>0.14008000000000001</v>
      </c>
      <c r="AO72" s="9">
        <f t="shared" si="9"/>
        <v>6.0400000000000002E-3</v>
      </c>
      <c r="AP72" s="1">
        <f t="shared" si="26"/>
        <v>-67</v>
      </c>
      <c r="AQ72" s="1">
        <f t="shared" si="26"/>
        <v>240</v>
      </c>
      <c r="AR72" s="1"/>
      <c r="AS72" s="1">
        <f t="shared" si="27"/>
        <v>15</v>
      </c>
      <c r="AT72" s="1">
        <f t="shared" si="34"/>
        <v>188</v>
      </c>
      <c r="AU72" s="1">
        <f t="shared" si="10"/>
        <v>11333</v>
      </c>
      <c r="AV72" s="9">
        <f t="shared" si="11"/>
        <v>0.22666</v>
      </c>
      <c r="AW72" s="9">
        <f t="shared" si="12"/>
        <v>0.17302000000000001</v>
      </c>
      <c r="AX72" s="9">
        <f t="shared" si="13"/>
        <v>5.0439999999999999E-2</v>
      </c>
      <c r="AY72" s="9">
        <f t="shared" si="14"/>
        <v>3.2000000000000002E-3</v>
      </c>
      <c r="AZ72" s="9">
        <f t="shared" si="15"/>
        <v>3.7599999999999999E-3</v>
      </c>
      <c r="BA72" s="9">
        <f t="shared" si="28"/>
        <v>0.23214000000000001</v>
      </c>
      <c r="BJ72" s="7">
        <f t="shared" si="40"/>
        <v>70</v>
      </c>
      <c r="BK72" s="7">
        <f t="shared" si="40"/>
        <v>59</v>
      </c>
      <c r="BL72" s="1">
        <f t="shared" si="16"/>
        <v>0</v>
      </c>
      <c r="BM72" s="48">
        <f>+EvolOf!M61</f>
        <v>188578</v>
      </c>
      <c r="BN72" s="1">
        <f t="shared" si="17"/>
        <v>0</v>
      </c>
      <c r="BO72" s="1">
        <f t="shared" si="29"/>
        <v>0</v>
      </c>
      <c r="BP72" s="28">
        <f t="shared" si="30"/>
        <v>0</v>
      </c>
      <c r="BQ72" s="1">
        <f t="shared" si="18"/>
        <v>0</v>
      </c>
      <c r="BR72" s="1" cm="1">
        <f t="array" ref="BR72">IF(BK72&lt;=$BX$14,0,INDEX($AU$14:$AU$300,BK72-$BX$14+1))*$BY$14</f>
        <v>660005.94261227443</v>
      </c>
      <c r="BS72" s="1">
        <f t="shared" si="19"/>
        <v>689079.33979468816</v>
      </c>
      <c r="BT72" s="1">
        <f t="shared" si="36"/>
        <v>213629.72943351677</v>
      </c>
      <c r="BU72" s="1">
        <f t="shared" si="31"/>
        <v>446376.21317875769</v>
      </c>
      <c r="BV72" s="1">
        <f t="shared" si="38"/>
        <v>200885.22655903402</v>
      </c>
      <c r="BW72" s="1">
        <f t="shared" si="38"/>
        <v>12744.50287448273</v>
      </c>
      <c r="CP72" s="4">
        <f t="shared" si="21"/>
        <v>15.762499999999999</v>
      </c>
      <c r="CQ72" s="7" cm="1">
        <f t="array" ref="CQ72">IF(BK72&lt;=$CV$48,0,INDEX($B$14:$B$300,BK72-$CV$48+1))</f>
        <v>5470</v>
      </c>
      <c r="CR72" s="1">
        <f t="shared" si="22"/>
        <v>5092</v>
      </c>
      <c r="CS72" s="100">
        <f t="shared" si="32"/>
        <v>0.93089579524680077</v>
      </c>
    </row>
    <row r="73" spans="1:97" x14ac:dyDescent="0.3">
      <c r="A73" s="1"/>
      <c r="B73" s="1">
        <f t="shared" si="0"/>
        <v>22188</v>
      </c>
      <c r="C73" s="1">
        <v>60</v>
      </c>
      <c r="D73" s="1">
        <v>27811</v>
      </c>
      <c r="E73" s="1">
        <v>16540</v>
      </c>
      <c r="F73" s="1">
        <v>0</v>
      </c>
      <c r="G73" s="1">
        <v>5470</v>
      </c>
      <c r="H73" s="1">
        <v>0</v>
      </c>
      <c r="I73" s="1">
        <v>178</v>
      </c>
      <c r="J73" s="4">
        <v>53.61</v>
      </c>
      <c r="K73" s="4">
        <v>0.65</v>
      </c>
      <c r="L73" s="4">
        <v>21.8</v>
      </c>
      <c r="M73" s="61">
        <v>1.8</v>
      </c>
      <c r="N73" s="1">
        <v>9248</v>
      </c>
      <c r="O73" s="1">
        <v>12930</v>
      </c>
      <c r="P73" s="1">
        <v>8731</v>
      </c>
      <c r="Q73" s="1">
        <v>4130</v>
      </c>
      <c r="R73" s="1">
        <v>68</v>
      </c>
      <c r="S73" s="1">
        <v>0</v>
      </c>
      <c r="T73" s="1">
        <v>7016</v>
      </c>
      <c r="U73" s="1">
        <v>697</v>
      </c>
      <c r="V73" s="1">
        <v>8554</v>
      </c>
      <c r="W73" s="1">
        <v>2781</v>
      </c>
      <c r="X73" s="1">
        <v>178</v>
      </c>
      <c r="Y73" s="58">
        <v>1.33</v>
      </c>
      <c r="AA73" s="1">
        <f t="shared" si="1"/>
        <v>25094</v>
      </c>
      <c r="AB73" s="1">
        <f t="shared" si="2"/>
        <v>8251</v>
      </c>
      <c r="AC73" s="1">
        <f t="shared" si="3"/>
        <v>356</v>
      </c>
      <c r="AD73" s="1">
        <f t="shared" si="23"/>
        <v>-268</v>
      </c>
      <c r="AE73" s="1">
        <f t="shared" si="24"/>
        <v>538</v>
      </c>
      <c r="AF73" s="1">
        <f t="shared" si="24"/>
        <v>0</v>
      </c>
      <c r="AG73" s="1">
        <f t="shared" si="24"/>
        <v>18</v>
      </c>
      <c r="AH73" s="1">
        <f t="shared" si="33"/>
        <v>288</v>
      </c>
      <c r="AI73" s="9">
        <f t="shared" si="25"/>
        <v>1.5460783462173196E-2</v>
      </c>
      <c r="AJ73" s="9">
        <f t="shared" si="4"/>
        <v>0.44375999999999999</v>
      </c>
      <c r="AK73" s="9">
        <f t="shared" si="5"/>
        <v>0.33079999999999998</v>
      </c>
      <c r="AL73" s="9">
        <f t="shared" si="6"/>
        <v>0.1094</v>
      </c>
      <c r="AM73" s="9">
        <f t="shared" si="7"/>
        <v>3.5599999999999998E-3</v>
      </c>
      <c r="AN73" s="9">
        <f t="shared" si="8"/>
        <v>0.14032</v>
      </c>
      <c r="AO73" s="9">
        <f t="shared" si="9"/>
        <v>5.7600000000000004E-3</v>
      </c>
      <c r="AP73" s="1">
        <f t="shared" si="26"/>
        <v>-97</v>
      </c>
      <c r="AQ73" s="1">
        <f t="shared" si="26"/>
        <v>259</v>
      </c>
      <c r="AR73" s="1"/>
      <c r="AS73" s="1">
        <f t="shared" si="27"/>
        <v>18</v>
      </c>
      <c r="AT73" s="1">
        <f t="shared" si="34"/>
        <v>180</v>
      </c>
      <c r="AU73" s="1">
        <f t="shared" si="10"/>
        <v>11513</v>
      </c>
      <c r="AV73" s="9">
        <f t="shared" si="11"/>
        <v>0.23025999999999999</v>
      </c>
      <c r="AW73" s="9">
        <f t="shared" si="12"/>
        <v>0.17108000000000001</v>
      </c>
      <c r="AX73" s="9">
        <f t="shared" si="13"/>
        <v>5.5620000000000003E-2</v>
      </c>
      <c r="AY73" s="9">
        <f t="shared" si="14"/>
        <v>3.5599999999999998E-3</v>
      </c>
      <c r="AZ73" s="9">
        <f t="shared" si="15"/>
        <v>3.5999999999999999E-3</v>
      </c>
      <c r="BA73" s="9">
        <f t="shared" si="28"/>
        <v>0.23519280000000001</v>
      </c>
      <c r="BJ73" s="7">
        <f t="shared" si="40"/>
        <v>71</v>
      </c>
      <c r="BK73" s="7">
        <f t="shared" si="40"/>
        <v>60</v>
      </c>
      <c r="BL73" s="1">
        <f t="shared" si="16"/>
        <v>0</v>
      </c>
      <c r="BM73" s="48">
        <f>+EvolOf!M62</f>
        <v>191163</v>
      </c>
      <c r="BN73" s="1">
        <f t="shared" si="17"/>
        <v>0</v>
      </c>
      <c r="BO73" s="1">
        <f t="shared" si="29"/>
        <v>0</v>
      </c>
      <c r="BP73" s="28">
        <f t="shared" si="30"/>
        <v>0</v>
      </c>
      <c r="BQ73" s="1">
        <f t="shared" si="18"/>
        <v>0</v>
      </c>
      <c r="BR73" s="1" cm="1">
        <f t="array" ref="BR73">IF(BK73&lt;=$BX$14,0,INDEX($AU$14:$AU$300,BK73-$BX$14+1))*$BY$14</f>
        <v>690672.40265399846</v>
      </c>
      <c r="BS73" s="1">
        <f t="shared" si="19"/>
        <v>681352.98492703296</v>
      </c>
      <c r="BT73" s="1">
        <f t="shared" si="36"/>
        <v>235693.65003496499</v>
      </c>
      <c r="BU73" s="1">
        <f t="shared" si="31"/>
        <v>454978.75261903345</v>
      </c>
      <c r="BV73" s="1">
        <f t="shared" si="38"/>
        <v>221515.39058710294</v>
      </c>
      <c r="BW73" s="1">
        <f t="shared" si="38"/>
        <v>14178.259447862038</v>
      </c>
      <c r="CP73" s="4">
        <f t="shared" si="21"/>
        <v>15.623595505617978</v>
      </c>
      <c r="CQ73" s="7" cm="1">
        <f t="array" ref="CQ73">IF(BK73&lt;=$CV$48,0,INDEX($B$14:$B$300,BK73-$CV$48+1))</f>
        <v>6163</v>
      </c>
      <c r="CR73" s="1">
        <f t="shared" si="22"/>
        <v>5648</v>
      </c>
      <c r="CS73" s="100">
        <f t="shared" si="32"/>
        <v>0.91643680025961383</v>
      </c>
    </row>
    <row r="74" spans="1:97" x14ac:dyDescent="0.3">
      <c r="A74" s="1"/>
      <c r="B74" s="1">
        <f t="shared" si="0"/>
        <v>22461</v>
      </c>
      <c r="C74" s="1">
        <v>61</v>
      </c>
      <c r="D74" s="1">
        <v>27538</v>
      </c>
      <c r="E74" s="1">
        <v>16218</v>
      </c>
      <c r="F74" s="1">
        <v>0</v>
      </c>
      <c r="G74" s="1">
        <v>6048</v>
      </c>
      <c r="H74" s="1">
        <v>0</v>
      </c>
      <c r="I74" s="1">
        <v>195</v>
      </c>
      <c r="J74" s="4">
        <v>53.61</v>
      </c>
      <c r="K74" s="4">
        <v>0.65</v>
      </c>
      <c r="L74" s="4">
        <v>22</v>
      </c>
      <c r="M74" s="61">
        <v>1.77</v>
      </c>
      <c r="N74" s="1">
        <v>9517</v>
      </c>
      <c r="O74" s="1">
        <v>12934</v>
      </c>
      <c r="P74" s="1">
        <v>8310</v>
      </c>
      <c r="Q74" s="1">
        <v>4550</v>
      </c>
      <c r="R74" s="1">
        <v>73</v>
      </c>
      <c r="S74" s="1">
        <v>0</v>
      </c>
      <c r="T74" s="1">
        <v>7000</v>
      </c>
      <c r="U74" s="1">
        <v>695</v>
      </c>
      <c r="V74" s="1">
        <v>8435</v>
      </c>
      <c r="W74" s="1">
        <v>3052</v>
      </c>
      <c r="X74" s="1">
        <v>195</v>
      </c>
      <c r="Y74" s="58">
        <v>1.3</v>
      </c>
      <c r="AA74" s="1">
        <f t="shared" si="1"/>
        <v>24653</v>
      </c>
      <c r="AB74" s="1">
        <f t="shared" si="2"/>
        <v>9100</v>
      </c>
      <c r="AC74" s="1">
        <f t="shared" si="3"/>
        <v>390</v>
      </c>
      <c r="AD74" s="1">
        <f t="shared" si="23"/>
        <v>-322</v>
      </c>
      <c r="AE74" s="1">
        <f t="shared" si="24"/>
        <v>578</v>
      </c>
      <c r="AF74" s="1">
        <f t="shared" si="24"/>
        <v>0</v>
      </c>
      <c r="AG74" s="1">
        <f t="shared" si="24"/>
        <v>17</v>
      </c>
      <c r="AH74" s="1">
        <f t="shared" si="33"/>
        <v>273</v>
      </c>
      <c r="AI74" s="9">
        <f t="shared" si="25"/>
        <v>1.6692347200821776E-2</v>
      </c>
      <c r="AJ74" s="9">
        <f t="shared" si="4"/>
        <v>0.44922000000000001</v>
      </c>
      <c r="AK74" s="9">
        <f t="shared" si="5"/>
        <v>0.32435999999999998</v>
      </c>
      <c r="AL74" s="9">
        <f t="shared" si="6"/>
        <v>0.12096</v>
      </c>
      <c r="AM74" s="9">
        <f t="shared" si="7"/>
        <v>3.8999999999999998E-3</v>
      </c>
      <c r="AN74" s="9">
        <f t="shared" si="8"/>
        <v>0.14000000000000001</v>
      </c>
      <c r="AO74" s="9">
        <f t="shared" si="9"/>
        <v>5.4599999999999996E-3</v>
      </c>
      <c r="AP74" s="1">
        <f t="shared" si="26"/>
        <v>-119</v>
      </c>
      <c r="AQ74" s="1">
        <f t="shared" si="26"/>
        <v>271</v>
      </c>
      <c r="AR74" s="1"/>
      <c r="AS74" s="1">
        <f t="shared" si="27"/>
        <v>17</v>
      </c>
      <c r="AT74" s="1">
        <f t="shared" si="34"/>
        <v>169</v>
      </c>
      <c r="AU74" s="1">
        <f t="shared" si="10"/>
        <v>11682</v>
      </c>
      <c r="AV74" s="9">
        <f t="shared" si="11"/>
        <v>0.23363999999999999</v>
      </c>
      <c r="AW74" s="9">
        <f t="shared" si="12"/>
        <v>0.16869999999999999</v>
      </c>
      <c r="AX74" s="9">
        <f t="shared" si="13"/>
        <v>6.1039999999999997E-2</v>
      </c>
      <c r="AY74" s="9">
        <f t="shared" si="14"/>
        <v>3.8999999999999998E-3</v>
      </c>
      <c r="AZ74" s="9">
        <f t="shared" si="15"/>
        <v>3.3800000000000002E-3</v>
      </c>
      <c r="BA74" s="9">
        <f t="shared" si="28"/>
        <v>0.23808660000000001</v>
      </c>
      <c r="BJ74" s="7">
        <f t="shared" si="40"/>
        <v>72</v>
      </c>
      <c r="BK74" s="7">
        <f t="shared" si="40"/>
        <v>61</v>
      </c>
      <c r="BL74" s="1">
        <f t="shared" si="16"/>
        <v>0</v>
      </c>
      <c r="BM74" s="48">
        <f>+EvolOf!M63</f>
        <v>194515</v>
      </c>
      <c r="BN74" s="1">
        <f t="shared" si="17"/>
        <v>0</v>
      </c>
      <c r="BO74" s="1">
        <f t="shared" si="29"/>
        <v>0</v>
      </c>
      <c r="BP74" s="28">
        <f t="shared" si="30"/>
        <v>0</v>
      </c>
      <c r="BQ74" s="1">
        <f t="shared" si="18"/>
        <v>0</v>
      </c>
      <c r="BR74" s="1" cm="1">
        <f t="array" ref="BR74">IF(BK74&lt;=$BX$14,0,INDEX($AU$14:$AU$300,BK74-$BX$14+1))*$BY$14</f>
        <v>719267.8809786191</v>
      </c>
      <c r="BS74" s="1">
        <f t="shared" si="19"/>
        <v>671874.26091413642</v>
      </c>
      <c r="BT74" s="1">
        <f t="shared" si="36"/>
        <v>258633.7552090339</v>
      </c>
      <c r="BU74" s="1">
        <f t="shared" si="31"/>
        <v>460634.1257695852</v>
      </c>
      <c r="BV74" s="1">
        <f t="shared" si="38"/>
        <v>243101.39233075807</v>
      </c>
      <c r="BW74" s="1">
        <f t="shared" si="38"/>
        <v>15532.362878275828</v>
      </c>
      <c r="CP74" s="4">
        <f t="shared" si="21"/>
        <v>15.651282051282051</v>
      </c>
      <c r="CQ74" s="7" cm="1">
        <f t="array" ref="CQ74">IF(BK74&lt;=$CV$48,0,INDEX($B$14:$B$300,BK74-$CV$48+1))</f>
        <v>6905</v>
      </c>
      <c r="CR74" s="1">
        <f t="shared" si="22"/>
        <v>6243</v>
      </c>
      <c r="CS74" s="100">
        <f t="shared" si="32"/>
        <v>0.90412744388124544</v>
      </c>
    </row>
    <row r="75" spans="1:97" x14ac:dyDescent="0.3">
      <c r="A75" s="1"/>
      <c r="B75" s="1">
        <f t="shared" si="0"/>
        <v>22719</v>
      </c>
      <c r="C75" s="1">
        <v>62</v>
      </c>
      <c r="D75" s="1">
        <v>27279</v>
      </c>
      <c r="E75" s="1">
        <v>15854</v>
      </c>
      <c r="F75" s="1">
        <v>0</v>
      </c>
      <c r="G75" s="1">
        <v>6652</v>
      </c>
      <c r="H75" s="1">
        <v>0</v>
      </c>
      <c r="I75" s="1">
        <v>213</v>
      </c>
      <c r="J75" s="4">
        <v>53.61</v>
      </c>
      <c r="K75" s="4">
        <v>0.64</v>
      </c>
      <c r="L75" s="4">
        <v>22.2</v>
      </c>
      <c r="M75" s="61">
        <v>1.73</v>
      </c>
      <c r="N75" s="1">
        <v>9773</v>
      </c>
      <c r="O75" s="1">
        <v>12937</v>
      </c>
      <c r="P75" s="1">
        <v>7871</v>
      </c>
      <c r="Q75" s="1">
        <v>4987</v>
      </c>
      <c r="R75" s="1">
        <v>78</v>
      </c>
      <c r="S75" s="1">
        <v>0</v>
      </c>
      <c r="T75" s="1">
        <v>6943</v>
      </c>
      <c r="U75" s="1">
        <v>689</v>
      </c>
      <c r="V75" s="1">
        <v>8293</v>
      </c>
      <c r="W75" s="1">
        <v>3336</v>
      </c>
      <c r="X75" s="1">
        <v>213</v>
      </c>
      <c r="Y75" s="58">
        <v>1.27</v>
      </c>
      <c r="AA75" s="1">
        <f t="shared" si="1"/>
        <v>24147</v>
      </c>
      <c r="AB75" s="1">
        <f t="shared" si="2"/>
        <v>9988</v>
      </c>
      <c r="AC75" s="1">
        <f t="shared" si="3"/>
        <v>426</v>
      </c>
      <c r="AD75" s="1">
        <f t="shared" si="23"/>
        <v>-364</v>
      </c>
      <c r="AE75" s="1">
        <f t="shared" si="24"/>
        <v>604</v>
      </c>
      <c r="AF75" s="1">
        <f t="shared" si="24"/>
        <v>0</v>
      </c>
      <c r="AG75" s="1">
        <f t="shared" si="24"/>
        <v>18</v>
      </c>
      <c r="AH75" s="1">
        <f t="shared" si="33"/>
        <v>258</v>
      </c>
      <c r="AI75" s="9">
        <f t="shared" si="25"/>
        <v>1.7986826549569328E-2</v>
      </c>
      <c r="AJ75" s="9">
        <f t="shared" si="4"/>
        <v>0.45438000000000001</v>
      </c>
      <c r="AK75" s="9">
        <f t="shared" si="5"/>
        <v>0.31707999999999997</v>
      </c>
      <c r="AL75" s="9">
        <f t="shared" si="6"/>
        <v>0.13303999999999999</v>
      </c>
      <c r="AM75" s="9">
        <f t="shared" si="7"/>
        <v>4.2599999999999999E-3</v>
      </c>
      <c r="AN75" s="9">
        <f t="shared" si="8"/>
        <v>0.13886000000000001</v>
      </c>
      <c r="AO75" s="9">
        <f t="shared" si="9"/>
        <v>5.1599999999999997E-3</v>
      </c>
      <c r="AP75" s="1">
        <f t="shared" si="26"/>
        <v>-142</v>
      </c>
      <c r="AQ75" s="1">
        <f t="shared" si="26"/>
        <v>284</v>
      </c>
      <c r="AR75" s="1"/>
      <c r="AS75" s="1">
        <f t="shared" si="27"/>
        <v>18</v>
      </c>
      <c r="AT75" s="1">
        <f t="shared" si="34"/>
        <v>160</v>
      </c>
      <c r="AU75" s="1">
        <f t="shared" si="10"/>
        <v>11842</v>
      </c>
      <c r="AV75" s="9">
        <f t="shared" si="11"/>
        <v>0.23683999999999999</v>
      </c>
      <c r="AW75" s="9">
        <f t="shared" si="12"/>
        <v>0.16586000000000001</v>
      </c>
      <c r="AX75" s="9">
        <f t="shared" si="13"/>
        <v>6.6720000000000002E-2</v>
      </c>
      <c r="AY75" s="9">
        <f t="shared" si="14"/>
        <v>4.2599999999999999E-3</v>
      </c>
      <c r="AZ75" s="9">
        <f t="shared" si="15"/>
        <v>3.2000000000000002E-3</v>
      </c>
      <c r="BA75" s="9">
        <f t="shared" si="28"/>
        <v>0.24082140000000002</v>
      </c>
      <c r="BJ75" s="7">
        <f t="shared" si="40"/>
        <v>73</v>
      </c>
      <c r="BK75" s="7">
        <f t="shared" si="40"/>
        <v>62</v>
      </c>
      <c r="BL75" s="1">
        <f t="shared" si="16"/>
        <v>0</v>
      </c>
      <c r="BM75" s="48">
        <f>+EvolOf!M64</f>
        <v>197142</v>
      </c>
      <c r="BN75" s="1">
        <f t="shared" si="17"/>
        <v>0</v>
      </c>
      <c r="BO75" s="1">
        <f t="shared" si="29"/>
        <v>0</v>
      </c>
      <c r="BP75" s="28">
        <f t="shared" si="30"/>
        <v>0</v>
      </c>
      <c r="BQ75" s="1">
        <f t="shared" si="18"/>
        <v>0</v>
      </c>
      <c r="BR75" s="1" cm="1">
        <f t="array" ref="BR75">IF(BK75&lt;=$BX$14,0,INDEX($AU$14:$AU$300,BK75-$BX$14+1))*$BY$14</f>
        <v>746349.94958689483</v>
      </c>
      <c r="BS75" s="1">
        <f t="shared" si="19"/>
        <v>660563.51461303304</v>
      </c>
      <c r="BT75" s="1">
        <f t="shared" si="36"/>
        <v>282689.00438462006</v>
      </c>
      <c r="BU75" s="1">
        <f t="shared" si="31"/>
        <v>463660.94520227477</v>
      </c>
      <c r="BV75" s="1">
        <f t="shared" si="38"/>
        <v>265722.88493296492</v>
      </c>
      <c r="BW75" s="1">
        <f t="shared" si="38"/>
        <v>16966.119451655133</v>
      </c>
      <c r="CP75" s="4">
        <f t="shared" si="21"/>
        <v>15.661971830985916</v>
      </c>
      <c r="CQ75" s="7" cm="1">
        <f t="array" ref="CQ75">IF(BK75&lt;=$CV$48,0,INDEX($B$14:$B$300,BK75-$CV$48+1))</f>
        <v>7700</v>
      </c>
      <c r="CR75" s="1">
        <f t="shared" si="22"/>
        <v>6865</v>
      </c>
      <c r="CS75" s="100">
        <f t="shared" si="32"/>
        <v>0.89155844155844155</v>
      </c>
    </row>
    <row r="76" spans="1:97" x14ac:dyDescent="0.3">
      <c r="A76" s="1"/>
      <c r="B76" s="1">
        <f t="shared" si="0"/>
        <v>22957</v>
      </c>
      <c r="C76" s="1">
        <v>63</v>
      </c>
      <c r="D76" s="1">
        <v>27040</v>
      </c>
      <c r="E76" s="1">
        <v>15426</v>
      </c>
      <c r="F76" s="1">
        <v>0</v>
      </c>
      <c r="G76" s="1">
        <v>7299</v>
      </c>
      <c r="H76" s="1">
        <v>0</v>
      </c>
      <c r="I76" s="1">
        <v>232</v>
      </c>
      <c r="J76" s="4">
        <v>53.61</v>
      </c>
      <c r="K76" s="4">
        <v>0.64</v>
      </c>
      <c r="L76" s="4">
        <v>22.4</v>
      </c>
      <c r="M76" s="61">
        <v>1.7</v>
      </c>
      <c r="N76" s="1">
        <v>10009</v>
      </c>
      <c r="O76" s="1">
        <v>12939</v>
      </c>
      <c r="P76" s="1">
        <v>7410</v>
      </c>
      <c r="Q76" s="1">
        <v>5445</v>
      </c>
      <c r="R76" s="1">
        <v>83</v>
      </c>
      <c r="S76" s="1">
        <v>0</v>
      </c>
      <c r="T76" s="1">
        <v>6855</v>
      </c>
      <c r="U76" s="1">
        <v>681</v>
      </c>
      <c r="V76" s="1">
        <v>8115</v>
      </c>
      <c r="W76" s="1">
        <v>3640</v>
      </c>
      <c r="X76" s="1">
        <v>232</v>
      </c>
      <c r="Y76" s="58">
        <v>1.24</v>
      </c>
      <c r="AA76" s="1">
        <f t="shared" si="1"/>
        <v>23541</v>
      </c>
      <c r="AB76" s="1">
        <f t="shared" si="2"/>
        <v>10939</v>
      </c>
      <c r="AC76" s="1">
        <f t="shared" si="3"/>
        <v>464</v>
      </c>
      <c r="AD76" s="1">
        <f t="shared" si="23"/>
        <v>-428</v>
      </c>
      <c r="AE76" s="1">
        <f t="shared" si="24"/>
        <v>647</v>
      </c>
      <c r="AF76" s="1">
        <f t="shared" si="24"/>
        <v>0</v>
      </c>
      <c r="AG76" s="1">
        <f t="shared" si="24"/>
        <v>19</v>
      </c>
      <c r="AH76" s="1">
        <f t="shared" si="33"/>
        <v>238</v>
      </c>
      <c r="AI76" s="9">
        <f t="shared" si="25"/>
        <v>1.9354300492199883E-2</v>
      </c>
      <c r="AJ76" s="9">
        <f t="shared" si="4"/>
        <v>0.45913999999999999</v>
      </c>
      <c r="AK76" s="9">
        <f t="shared" si="5"/>
        <v>0.30852000000000002</v>
      </c>
      <c r="AL76" s="9">
        <f t="shared" si="6"/>
        <v>0.14598</v>
      </c>
      <c r="AM76" s="9">
        <f t="shared" si="7"/>
        <v>4.64E-3</v>
      </c>
      <c r="AN76" s="9">
        <f t="shared" si="8"/>
        <v>0.1371</v>
      </c>
      <c r="AO76" s="9">
        <f t="shared" si="9"/>
        <v>4.7600000000000003E-3</v>
      </c>
      <c r="AP76" s="1">
        <f t="shared" si="26"/>
        <v>-178</v>
      </c>
      <c r="AQ76" s="1">
        <f t="shared" si="26"/>
        <v>304</v>
      </c>
      <c r="AR76" s="1"/>
      <c r="AS76" s="1">
        <f t="shared" si="27"/>
        <v>19</v>
      </c>
      <c r="AT76" s="1">
        <f t="shared" si="34"/>
        <v>145</v>
      </c>
      <c r="AU76" s="1">
        <f t="shared" si="10"/>
        <v>11987</v>
      </c>
      <c r="AV76" s="9">
        <f t="shared" si="11"/>
        <v>0.23974000000000001</v>
      </c>
      <c r="AW76" s="9">
        <f t="shared" si="12"/>
        <v>0.1623</v>
      </c>
      <c r="AX76" s="9">
        <f t="shared" si="13"/>
        <v>7.2800000000000004E-2</v>
      </c>
      <c r="AY76" s="9">
        <f t="shared" si="14"/>
        <v>4.64E-3</v>
      </c>
      <c r="AZ76" s="9">
        <f t="shared" si="15"/>
        <v>2.8999999999999998E-3</v>
      </c>
      <c r="BA76" s="9">
        <f t="shared" si="28"/>
        <v>0.24334420000000001</v>
      </c>
      <c r="BJ76" s="7">
        <f t="shared" si="40"/>
        <v>74</v>
      </c>
      <c r="BK76" s="7">
        <f t="shared" si="40"/>
        <v>63</v>
      </c>
      <c r="BL76" s="1">
        <f t="shared" si="16"/>
        <v>0</v>
      </c>
      <c r="BM76" s="48">
        <f>+EvolOf!M65</f>
        <v>200194</v>
      </c>
      <c r="BN76" s="1">
        <f t="shared" si="17"/>
        <v>0</v>
      </c>
      <c r="BO76" s="1">
        <f t="shared" si="29"/>
        <v>0</v>
      </c>
      <c r="BP76" s="28">
        <f t="shared" si="30"/>
        <v>0</v>
      </c>
      <c r="BQ76" s="1">
        <f t="shared" si="18"/>
        <v>0</v>
      </c>
      <c r="BR76" s="1" cm="1">
        <f t="array" ref="BR76">IF(BK76&lt;=$BX$14,0,INDEX($AU$14:$AU$300,BK76-$BX$14+1))*$BY$14</f>
        <v>771440.6896210328</v>
      </c>
      <c r="BS76" s="1">
        <f t="shared" si="19"/>
        <v>646385.25516517099</v>
      </c>
      <c r="BT76" s="1">
        <f t="shared" si="36"/>
        <v>308416.96956248209</v>
      </c>
      <c r="BU76" s="1">
        <f t="shared" si="31"/>
        <v>463023.72005855071</v>
      </c>
      <c r="BV76" s="1">
        <f t="shared" si="38"/>
        <v>289937.44039448211</v>
      </c>
      <c r="BW76" s="1">
        <f t="shared" si="38"/>
        <v>18479.529167999957</v>
      </c>
      <c r="CP76" s="4">
        <f t="shared" si="21"/>
        <v>15.689655172413794</v>
      </c>
      <c r="CQ76" s="7" cm="1">
        <f t="array" ref="CQ76">IF(BK76&lt;=$CV$48,0,INDEX($B$14:$B$300,BK76-$CV$48+1))</f>
        <v>8558</v>
      </c>
      <c r="CR76" s="1">
        <f t="shared" si="22"/>
        <v>7531</v>
      </c>
      <c r="CS76" s="100">
        <f t="shared" si="32"/>
        <v>0.87999532601075015</v>
      </c>
    </row>
    <row r="77" spans="1:97" x14ac:dyDescent="0.3">
      <c r="A77" s="1"/>
      <c r="B77" s="1">
        <f t="shared" si="0"/>
        <v>23179</v>
      </c>
      <c r="C77" s="1">
        <v>64</v>
      </c>
      <c r="D77" s="1">
        <v>26819</v>
      </c>
      <c r="E77" s="1">
        <v>14952</v>
      </c>
      <c r="F77" s="1">
        <v>0</v>
      </c>
      <c r="G77" s="1">
        <v>7973</v>
      </c>
      <c r="H77" s="1">
        <v>0</v>
      </c>
      <c r="I77" s="1">
        <v>254</v>
      </c>
      <c r="J77" s="4">
        <v>53.61</v>
      </c>
      <c r="K77" s="4">
        <v>0.64</v>
      </c>
      <c r="L77" s="4">
        <v>22.7</v>
      </c>
      <c r="M77" s="61">
        <v>1.67</v>
      </c>
      <c r="N77" s="1">
        <v>10229</v>
      </c>
      <c r="O77" s="1">
        <v>12940</v>
      </c>
      <c r="P77" s="1">
        <v>6935</v>
      </c>
      <c r="Q77" s="1">
        <v>5917</v>
      </c>
      <c r="R77" s="1">
        <v>88</v>
      </c>
      <c r="S77" s="1">
        <v>0</v>
      </c>
      <c r="T77" s="1">
        <v>6735</v>
      </c>
      <c r="U77" s="1">
        <v>671</v>
      </c>
      <c r="V77" s="1">
        <v>7913</v>
      </c>
      <c r="W77" s="1">
        <v>3955</v>
      </c>
      <c r="X77" s="1">
        <v>254</v>
      </c>
      <c r="Y77" s="58">
        <v>1.21</v>
      </c>
      <c r="AA77" s="1">
        <f t="shared" si="1"/>
        <v>22865</v>
      </c>
      <c r="AB77" s="1">
        <f t="shared" si="2"/>
        <v>11928</v>
      </c>
      <c r="AC77" s="1">
        <f t="shared" si="3"/>
        <v>508</v>
      </c>
      <c r="AD77" s="1">
        <f t="shared" si="23"/>
        <v>-474</v>
      </c>
      <c r="AE77" s="1">
        <f t="shared" si="24"/>
        <v>674</v>
      </c>
      <c r="AF77" s="1">
        <f t="shared" si="24"/>
        <v>0</v>
      </c>
      <c r="AG77" s="1">
        <f t="shared" si="24"/>
        <v>22</v>
      </c>
      <c r="AH77" s="1">
        <f t="shared" si="33"/>
        <v>222</v>
      </c>
      <c r="AI77" s="9">
        <f t="shared" si="25"/>
        <v>2.0953638013529119E-2</v>
      </c>
      <c r="AJ77" s="9">
        <f t="shared" si="4"/>
        <v>0.46357999999999999</v>
      </c>
      <c r="AK77" s="9">
        <f t="shared" si="5"/>
        <v>0.29903999999999997</v>
      </c>
      <c r="AL77" s="9">
        <f t="shared" si="6"/>
        <v>0.15945999999999999</v>
      </c>
      <c r="AM77" s="9">
        <f t="shared" si="7"/>
        <v>5.0800000000000003E-3</v>
      </c>
      <c r="AN77" s="9">
        <f t="shared" si="8"/>
        <v>0.13469999999999999</v>
      </c>
      <c r="AO77" s="9">
        <f t="shared" si="9"/>
        <v>4.4400000000000004E-3</v>
      </c>
      <c r="AP77" s="1">
        <f t="shared" si="26"/>
        <v>-202</v>
      </c>
      <c r="AQ77" s="1">
        <f t="shared" si="26"/>
        <v>315</v>
      </c>
      <c r="AR77" s="1"/>
      <c r="AS77" s="1">
        <f t="shared" si="27"/>
        <v>22</v>
      </c>
      <c r="AT77" s="1">
        <f t="shared" si="34"/>
        <v>135</v>
      </c>
      <c r="AU77" s="1">
        <f t="shared" si="10"/>
        <v>12122</v>
      </c>
      <c r="AV77" s="9">
        <f t="shared" si="11"/>
        <v>0.24243999999999999</v>
      </c>
      <c r="AW77" s="9">
        <f t="shared" si="12"/>
        <v>0.15826000000000001</v>
      </c>
      <c r="AX77" s="9">
        <f t="shared" si="13"/>
        <v>7.9100000000000004E-2</v>
      </c>
      <c r="AY77" s="9">
        <f t="shared" si="14"/>
        <v>5.0800000000000003E-3</v>
      </c>
      <c r="AZ77" s="9">
        <f t="shared" si="15"/>
        <v>2.7000000000000001E-3</v>
      </c>
      <c r="BA77" s="9">
        <f t="shared" si="28"/>
        <v>0.24569740000000001</v>
      </c>
      <c r="BJ77" s="7">
        <f t="shared" si="40"/>
        <v>75</v>
      </c>
      <c r="BK77" s="7">
        <f t="shared" si="40"/>
        <v>64</v>
      </c>
      <c r="BL77" s="1">
        <f t="shared" si="16"/>
        <v>0</v>
      </c>
      <c r="BM77" s="48">
        <f>+EvolOf!M66</f>
        <v>202961</v>
      </c>
      <c r="BN77" s="1">
        <f t="shared" si="17"/>
        <v>0</v>
      </c>
      <c r="BO77" s="1">
        <f t="shared" si="29"/>
        <v>0</v>
      </c>
      <c r="BP77" s="28">
        <f t="shared" si="30"/>
        <v>0</v>
      </c>
      <c r="BQ77" s="1">
        <f t="shared" si="18"/>
        <v>0</v>
      </c>
      <c r="BR77" s="1" cm="1">
        <f t="array" ref="BR77">IF(BK77&lt;=$BX$14,0,INDEX($AU$14:$AU$300,BK77-$BX$14+1))*$BY$14</f>
        <v>794460.44793806714</v>
      </c>
      <c r="BS77" s="1">
        <f t="shared" si="19"/>
        <v>630295.32028613647</v>
      </c>
      <c r="BT77" s="1">
        <f t="shared" si="36"/>
        <v>335260.07874186133</v>
      </c>
      <c r="BU77" s="1">
        <f t="shared" si="31"/>
        <v>459200.36919620581</v>
      </c>
      <c r="BV77" s="1">
        <f t="shared" si="38"/>
        <v>315028.18042861996</v>
      </c>
      <c r="BW77" s="1">
        <f t="shared" si="38"/>
        <v>20231.898313241334</v>
      </c>
      <c r="CP77" s="4">
        <f t="shared" si="21"/>
        <v>15.570866141732283</v>
      </c>
      <c r="CQ77" s="7" cm="1">
        <f t="array" ref="CQ77">IF(BK77&lt;=$CV$48,0,INDEX($B$14:$B$300,BK77-$CV$48+1))</f>
        <v>9454</v>
      </c>
      <c r="CR77" s="1">
        <f t="shared" si="22"/>
        <v>8227</v>
      </c>
      <c r="CS77" s="100">
        <f t="shared" si="32"/>
        <v>0.87021366617304841</v>
      </c>
    </row>
    <row r="78" spans="1:97" x14ac:dyDescent="0.3">
      <c r="A78" s="1"/>
      <c r="B78" s="1">
        <f t="shared" ref="B78:B141" si="41">IF(C78="",NA(),E78+G78+H78+I78)</f>
        <v>23395</v>
      </c>
      <c r="C78" s="1">
        <v>65</v>
      </c>
      <c r="D78" s="1">
        <v>26603</v>
      </c>
      <c r="E78" s="1">
        <v>14450</v>
      </c>
      <c r="F78" s="1">
        <v>0</v>
      </c>
      <c r="G78" s="1">
        <v>8669</v>
      </c>
      <c r="H78" s="1">
        <v>0</v>
      </c>
      <c r="I78" s="1">
        <v>276</v>
      </c>
      <c r="J78" s="4">
        <v>53.61</v>
      </c>
      <c r="K78" s="4">
        <v>0.64</v>
      </c>
      <c r="L78" s="4">
        <v>22.9</v>
      </c>
      <c r="M78" s="61">
        <v>1.64</v>
      </c>
      <c r="N78" s="1">
        <v>10443</v>
      </c>
      <c r="O78" s="1">
        <v>12942</v>
      </c>
      <c r="P78" s="1">
        <v>6452</v>
      </c>
      <c r="Q78" s="1">
        <v>6395</v>
      </c>
      <c r="R78" s="1">
        <v>93</v>
      </c>
      <c r="S78" s="1">
        <v>0</v>
      </c>
      <c r="T78" s="1">
        <v>6593</v>
      </c>
      <c r="U78" s="1">
        <v>657</v>
      </c>
      <c r="V78" s="1">
        <v>7700</v>
      </c>
      <c r="W78" s="1">
        <v>4276</v>
      </c>
      <c r="X78" s="1">
        <v>276</v>
      </c>
      <c r="Y78" s="58">
        <v>1.18</v>
      </c>
      <c r="AA78" s="1">
        <f t="shared" ref="AA78:AA141" si="42">+E78+V78</f>
        <v>22150</v>
      </c>
      <c r="AB78" s="1">
        <f t="shared" ref="AB78:AB141" si="43">+G78+W78</f>
        <v>12945</v>
      </c>
      <c r="AC78" s="1">
        <f t="shared" ref="AC78:AC141" si="44">+I78+X78</f>
        <v>552</v>
      </c>
      <c r="AD78" s="1">
        <f t="shared" si="23"/>
        <v>-502</v>
      </c>
      <c r="AE78" s="1">
        <f t="shared" si="24"/>
        <v>696</v>
      </c>
      <c r="AF78" s="1">
        <f t="shared" si="24"/>
        <v>0</v>
      </c>
      <c r="AG78" s="1">
        <f t="shared" si="24"/>
        <v>22</v>
      </c>
      <c r="AH78" s="1">
        <f t="shared" si="33"/>
        <v>216</v>
      </c>
      <c r="AI78" s="9">
        <f t="shared" si="25"/>
        <v>2.2526934378060724E-2</v>
      </c>
      <c r="AJ78" s="9">
        <f t="shared" ref="AJ78:AJ141" si="45">IF(OR(ISNA(B78),B78=0),NA(),B78/$AJ$11)</f>
        <v>0.46789999999999998</v>
      </c>
      <c r="AK78" s="9">
        <f t="shared" ref="AK78:AK141" si="46">IF(OR(ISNA(B78),B78=0),NA(),E78/$AJ$11)</f>
        <v>0.28899999999999998</v>
      </c>
      <c r="AL78" s="9">
        <f t="shared" ref="AL78:AL141" si="47">IF(OR(ISNA(B78),B78=0),NA(),G78/$AJ$11)</f>
        <v>0.17338000000000001</v>
      </c>
      <c r="AM78" s="9">
        <f t="shared" ref="AM78:AM141" si="48">IF(OR(ISNA(B78),B78=0),NA(),I78/$AJ$11)</f>
        <v>5.5199999999999997E-3</v>
      </c>
      <c r="AN78" s="9">
        <f t="shared" ref="AN78:AN141" si="49">IF(OR(ISNA(B78),B78=0),NA(),T78/$AJ$11)</f>
        <v>0.13186</v>
      </c>
      <c r="AO78" s="9">
        <f t="shared" ref="AO78:AO141" si="50">+IF(OR(ISNA(B78),B78=0),NA(),AH78/$AJ$11)</f>
        <v>4.3200000000000001E-3</v>
      </c>
      <c r="AP78" s="1">
        <f t="shared" si="26"/>
        <v>-213</v>
      </c>
      <c r="AQ78" s="1">
        <f t="shared" si="26"/>
        <v>321</v>
      </c>
      <c r="AR78" s="1"/>
      <c r="AS78" s="1">
        <f t="shared" si="27"/>
        <v>22</v>
      </c>
      <c r="AT78" s="1">
        <f t="shared" si="34"/>
        <v>130</v>
      </c>
      <c r="AU78" s="1">
        <f t="shared" ref="AU78:AU141" si="51">IF(C78="",NA(),V78+W78+X78)</f>
        <v>12252</v>
      </c>
      <c r="AV78" s="9">
        <f t="shared" ref="AV78:AV141" si="52">IF(OR(ISNA(B78),B78=0),NA(),AU78/$AJ$11)</f>
        <v>0.24504000000000001</v>
      </c>
      <c r="AW78" s="9">
        <f t="shared" ref="AW78:AW141" si="53">IF(OR(ISNA(B78),B78=0),NA(),V78/$AJ$11)</f>
        <v>0.154</v>
      </c>
      <c r="AX78" s="9">
        <f t="shared" ref="AX78:AX141" si="54">IF(OR(ISNA(B78),B78=0),NA(),W78/$AJ$11)</f>
        <v>8.5519999999999999E-2</v>
      </c>
      <c r="AY78" s="9">
        <f t="shared" ref="AY78:AY141" si="55">IF(OR(ISNA(B78),B78=0),NA(),X78/$AJ$11)</f>
        <v>5.5199999999999997E-3</v>
      </c>
      <c r="AZ78" s="9">
        <f t="shared" ref="AZ78:AZ141" si="56">IF(OR(ISNA(B78),B78=0),NA(),AT78/$AJ$11)</f>
        <v>2.5999999999999999E-3</v>
      </c>
      <c r="BA78" s="9">
        <f t="shared" si="28"/>
        <v>0.24798700000000001</v>
      </c>
      <c r="BJ78" s="7">
        <f t="shared" si="40"/>
        <v>76</v>
      </c>
      <c r="BK78" s="7">
        <f t="shared" si="40"/>
        <v>65</v>
      </c>
      <c r="BL78" s="1">
        <f t="shared" ref="BL78:BL103" si="57">IF(OR(BJ78&lt;$BY$12,BJ78&gt;$CA$12),0,$BY$14*AU78)</f>
        <v>0</v>
      </c>
      <c r="BM78" s="48">
        <f>+EvolOf!M67</f>
        <v>205905</v>
      </c>
      <c r="BN78" s="1">
        <f t="shared" ref="BN78:BN103" si="58">IF(OR(BJ78&lt;$BY$12,BJ78&gt;$CA$12),0,IF(BJ78&gt;$CA$12,0,VLOOKUP(BJ78,$BK$14:$BM$87,3)))</f>
        <v>0</v>
      </c>
      <c r="BO78" s="1">
        <f t="shared" si="29"/>
        <v>0</v>
      </c>
      <c r="BP78" s="28">
        <f t="shared" si="30"/>
        <v>0</v>
      </c>
      <c r="BQ78" s="1">
        <f t="shared" ref="BQ78:BQ103" si="59">+BO78*BO78</f>
        <v>0</v>
      </c>
      <c r="BR78" s="1" cm="1">
        <f t="array" ref="BR78">IF(BK78&lt;=$BX$14,0,INDEX($AU$14:$AU$300,BK78-$BX$14+1))*$BY$14</f>
        <v>816046.44968172233</v>
      </c>
      <c r="BS78" s="1">
        <f t="shared" ref="BS78:BS103" si="60">+$BY$14*V78</f>
        <v>613329.20083448139</v>
      </c>
      <c r="BT78" s="1">
        <f t="shared" si="36"/>
        <v>362581.10677903367</v>
      </c>
      <c r="BU78" s="1">
        <f t="shared" si="31"/>
        <v>453465.34290268866</v>
      </c>
      <c r="BV78" s="1">
        <f t="shared" ref="BV78:BW103" si="61">+$BY$14*W78</f>
        <v>340596.83932055096</v>
      </c>
      <c r="BW78" s="1">
        <f t="shared" si="61"/>
        <v>21984.267458482711</v>
      </c>
      <c r="CP78" s="4">
        <f t="shared" ref="CP78:CP121" si="62">IF(X78=0,0,W78/X78)</f>
        <v>15.492753623188406</v>
      </c>
      <c r="CQ78" s="7" cm="1">
        <f t="array" ref="CQ78">IF(BK78&lt;=$CV$48,0,INDEX($B$14:$B$300,BK78-$CV$48+1))</f>
        <v>10387</v>
      </c>
      <c r="CR78" s="1">
        <f t="shared" ref="CR78:CR121" si="63">+G78+I78</f>
        <v>8945</v>
      </c>
      <c r="CS78" s="100">
        <f t="shared" si="32"/>
        <v>0.8611726196206797</v>
      </c>
    </row>
    <row r="79" spans="1:97" x14ac:dyDescent="0.3">
      <c r="A79" s="1"/>
      <c r="B79" s="1">
        <f t="shared" si="41"/>
        <v>23596</v>
      </c>
      <c r="C79" s="1">
        <v>66</v>
      </c>
      <c r="D79" s="1">
        <v>26402</v>
      </c>
      <c r="E79" s="1">
        <v>13904</v>
      </c>
      <c r="F79" s="1">
        <v>0</v>
      </c>
      <c r="G79" s="1">
        <v>9391</v>
      </c>
      <c r="H79" s="1">
        <v>0</v>
      </c>
      <c r="I79" s="1">
        <v>301</v>
      </c>
      <c r="J79" s="4">
        <v>53.61</v>
      </c>
      <c r="K79" s="4">
        <v>0.64</v>
      </c>
      <c r="L79" s="4">
        <v>23.1</v>
      </c>
      <c r="M79" s="61">
        <v>1.6</v>
      </c>
      <c r="N79" s="1">
        <v>10644</v>
      </c>
      <c r="O79" s="1">
        <v>12943</v>
      </c>
      <c r="P79" s="1">
        <v>5953</v>
      </c>
      <c r="Q79" s="1">
        <v>6891</v>
      </c>
      <c r="R79" s="1">
        <v>99</v>
      </c>
      <c r="S79" s="1">
        <v>0</v>
      </c>
      <c r="T79" s="1">
        <v>6421</v>
      </c>
      <c r="U79" s="1">
        <v>642</v>
      </c>
      <c r="V79" s="1">
        <v>7461</v>
      </c>
      <c r="W79" s="1">
        <v>4611</v>
      </c>
      <c r="X79" s="1">
        <v>301</v>
      </c>
      <c r="Y79" s="58">
        <v>1.1499999999999999</v>
      </c>
      <c r="AA79" s="1">
        <f t="shared" si="42"/>
        <v>21365</v>
      </c>
      <c r="AB79" s="1">
        <f t="shared" si="43"/>
        <v>14002</v>
      </c>
      <c r="AC79" s="1">
        <f t="shared" si="44"/>
        <v>602</v>
      </c>
      <c r="AD79" s="1">
        <f t="shared" ref="AD79:AD142" si="64">IF($C79="","",E79-E78)</f>
        <v>-546</v>
      </c>
      <c r="AE79" s="1">
        <f t="shared" ref="AE79:AG142" si="65">IF($C79="","",G79-G78)</f>
        <v>722</v>
      </c>
      <c r="AF79" s="1">
        <f t="shared" si="65"/>
        <v>0</v>
      </c>
      <c r="AG79" s="1">
        <f t="shared" si="65"/>
        <v>25</v>
      </c>
      <c r="AH79" s="1">
        <f t="shared" si="33"/>
        <v>201</v>
      </c>
      <c r="AI79" s="9">
        <f t="shared" ref="AI79:AI142" si="66">IF(OR(ISNA(AU79),AU79=0),NA(),I79/AU79)</f>
        <v>2.4327163986098764E-2</v>
      </c>
      <c r="AJ79" s="9">
        <f t="shared" si="45"/>
        <v>0.47192000000000001</v>
      </c>
      <c r="AK79" s="9">
        <f t="shared" si="46"/>
        <v>0.27807999999999999</v>
      </c>
      <c r="AL79" s="9">
        <f t="shared" si="47"/>
        <v>0.18781999999999999</v>
      </c>
      <c r="AM79" s="9">
        <f t="shared" si="48"/>
        <v>6.0200000000000002E-3</v>
      </c>
      <c r="AN79" s="9">
        <f t="shared" si="49"/>
        <v>0.12842000000000001</v>
      </c>
      <c r="AO79" s="9">
        <f t="shared" si="50"/>
        <v>4.0200000000000001E-3</v>
      </c>
      <c r="AP79" s="1">
        <f t="shared" ref="AP79:AQ142" si="67">IF($C79="","",V79-V78)</f>
        <v>-239</v>
      </c>
      <c r="AQ79" s="1">
        <f t="shared" si="67"/>
        <v>335</v>
      </c>
      <c r="AR79" s="1"/>
      <c r="AS79" s="1">
        <f t="shared" ref="AS79:AS142" si="68">IF($C79="","",X79-X78)</f>
        <v>25</v>
      </c>
      <c r="AT79" s="1">
        <f t="shared" si="34"/>
        <v>121</v>
      </c>
      <c r="AU79" s="1">
        <f t="shared" si="51"/>
        <v>12373</v>
      </c>
      <c r="AV79" s="9">
        <f t="shared" si="52"/>
        <v>0.24746000000000001</v>
      </c>
      <c r="AW79" s="9">
        <f t="shared" si="53"/>
        <v>0.14921999999999999</v>
      </c>
      <c r="AX79" s="9">
        <f t="shared" si="54"/>
        <v>9.2219999999999996E-2</v>
      </c>
      <c r="AY79" s="9">
        <f t="shared" si="55"/>
        <v>6.0200000000000002E-3</v>
      </c>
      <c r="AZ79" s="9">
        <f t="shared" si="56"/>
        <v>2.4199999999999998E-3</v>
      </c>
      <c r="BA79" s="9">
        <f t="shared" ref="BA79:BA142" si="69">+AJ79*$BA$12</f>
        <v>0.2501176</v>
      </c>
      <c r="BJ79" s="7">
        <f t="shared" si="40"/>
        <v>77</v>
      </c>
      <c r="BK79" s="7">
        <f t="shared" si="40"/>
        <v>66</v>
      </c>
      <c r="BL79" s="1">
        <f t="shared" si="57"/>
        <v>0</v>
      </c>
      <c r="BM79" s="48">
        <f>+EvolOf!M68</f>
        <v>207634</v>
      </c>
      <c r="BN79" s="1">
        <f t="shared" si="58"/>
        <v>0</v>
      </c>
      <c r="BO79" s="1">
        <f t="shared" ref="BO79:BO103" si="70">+BL79-BN79</f>
        <v>0</v>
      </c>
      <c r="BP79" s="28">
        <f t="shared" ref="BP79:BP103" si="71">IF(BN79=0,0,BL79/BN79-1)</f>
        <v>0</v>
      </c>
      <c r="BQ79" s="1">
        <f t="shared" si="59"/>
        <v>0</v>
      </c>
      <c r="BR79" s="1" cm="1">
        <f t="array" ref="BR79">IF(BK79&lt;=$BX$14,0,INDEX($AU$14:$AU$300,BK79-$BX$14+1))*$BY$14</f>
        <v>835641.12285123952</v>
      </c>
      <c r="BS79" s="1">
        <f t="shared" si="60"/>
        <v>594292.09966572281</v>
      </c>
      <c r="BT79" s="1">
        <f t="shared" si="36"/>
        <v>391256.23824661982</v>
      </c>
      <c r="BU79" s="1">
        <f t="shared" ref="BU79:BU113" si="72">IF(BS79=0,0,BR79-BT79)</f>
        <v>444384.8846046197</v>
      </c>
      <c r="BV79" s="1">
        <f t="shared" si="61"/>
        <v>367280.64221399918</v>
      </c>
      <c r="BW79" s="1">
        <f t="shared" si="61"/>
        <v>23975.596032620637</v>
      </c>
      <c r="CP79" s="4">
        <f t="shared" si="62"/>
        <v>15.318936877076412</v>
      </c>
      <c r="CQ79" s="7" cm="1">
        <f t="array" ref="CQ79">IF(BK79&lt;=$CV$48,0,INDEX($B$14:$B$300,BK79-$CV$48+1))</f>
        <v>11335</v>
      </c>
      <c r="CR79" s="1">
        <f t="shared" si="63"/>
        <v>9692</v>
      </c>
      <c r="CS79" s="100">
        <f t="shared" ref="CS79:CS121" si="73">IF(CQ79=0,0,CR79/CQ79)</f>
        <v>0.85505072783414204</v>
      </c>
    </row>
    <row r="80" spans="1:97" x14ac:dyDescent="0.3">
      <c r="A80" s="1"/>
      <c r="B80" s="1">
        <f t="shared" si="41"/>
        <v>23785</v>
      </c>
      <c r="C80" s="1">
        <v>67</v>
      </c>
      <c r="D80" s="1">
        <v>26213</v>
      </c>
      <c r="E80" s="1">
        <v>13319</v>
      </c>
      <c r="F80" s="1">
        <v>0</v>
      </c>
      <c r="G80" s="1">
        <v>10139</v>
      </c>
      <c r="H80" s="1">
        <v>0</v>
      </c>
      <c r="I80" s="1">
        <v>327</v>
      </c>
      <c r="J80" s="4">
        <v>53.61</v>
      </c>
      <c r="K80" s="4">
        <v>0.64</v>
      </c>
      <c r="L80" s="4">
        <v>23.3</v>
      </c>
      <c r="M80" s="61">
        <v>1.57</v>
      </c>
      <c r="N80" s="1">
        <v>10831</v>
      </c>
      <c r="O80" s="1">
        <v>12944</v>
      </c>
      <c r="P80" s="1">
        <v>5447</v>
      </c>
      <c r="Q80" s="1">
        <v>7392</v>
      </c>
      <c r="R80" s="1">
        <v>104</v>
      </c>
      <c r="S80" s="1">
        <v>0</v>
      </c>
      <c r="T80" s="1">
        <v>6224</v>
      </c>
      <c r="U80" s="1">
        <v>625</v>
      </c>
      <c r="V80" s="1">
        <v>7194</v>
      </c>
      <c r="W80" s="1">
        <v>4962</v>
      </c>
      <c r="X80" s="1">
        <v>327</v>
      </c>
      <c r="Y80" s="58">
        <v>1.1299999999999999</v>
      </c>
      <c r="AA80" s="1">
        <f t="shared" si="42"/>
        <v>20513</v>
      </c>
      <c r="AB80" s="1">
        <f t="shared" si="43"/>
        <v>15101</v>
      </c>
      <c r="AC80" s="1">
        <f t="shared" si="44"/>
        <v>654</v>
      </c>
      <c r="AD80" s="1">
        <f t="shared" si="64"/>
        <v>-585</v>
      </c>
      <c r="AE80" s="1">
        <f t="shared" si="65"/>
        <v>748</v>
      </c>
      <c r="AF80" s="1">
        <f t="shared" si="65"/>
        <v>0</v>
      </c>
      <c r="AG80" s="1">
        <f t="shared" si="65"/>
        <v>26</v>
      </c>
      <c r="AH80" s="1">
        <f t="shared" ref="AH80:AH143" si="74">IF(OR($C80="",ISNA($C80)),NA(),AD80+AE80+AF80+AG80)</f>
        <v>189</v>
      </c>
      <c r="AI80" s="9">
        <f t="shared" si="66"/>
        <v>2.6195626051429943E-2</v>
      </c>
      <c r="AJ80" s="9">
        <f t="shared" si="45"/>
        <v>0.47570000000000001</v>
      </c>
      <c r="AK80" s="9">
        <f t="shared" si="46"/>
        <v>0.26638000000000001</v>
      </c>
      <c r="AL80" s="9">
        <f t="shared" si="47"/>
        <v>0.20277999999999999</v>
      </c>
      <c r="AM80" s="9">
        <f t="shared" si="48"/>
        <v>6.5399999999999998E-3</v>
      </c>
      <c r="AN80" s="9">
        <f t="shared" si="49"/>
        <v>0.12447999999999999</v>
      </c>
      <c r="AO80" s="9">
        <f t="shared" si="50"/>
        <v>3.7799999999999999E-3</v>
      </c>
      <c r="AP80" s="1">
        <f t="shared" si="67"/>
        <v>-267</v>
      </c>
      <c r="AQ80" s="1">
        <f t="shared" si="67"/>
        <v>351</v>
      </c>
      <c r="AR80" s="1"/>
      <c r="AS80" s="1">
        <f t="shared" si="68"/>
        <v>26</v>
      </c>
      <c r="AT80" s="1">
        <f t="shared" ref="AT80:AT143" si="75">IF(OR($C80="",ISNA($C80)),NA(),AP80+AQ80+AR80+AS80)</f>
        <v>110</v>
      </c>
      <c r="AU80" s="1">
        <f t="shared" si="51"/>
        <v>12483</v>
      </c>
      <c r="AV80" s="9">
        <f t="shared" si="52"/>
        <v>0.24965999999999999</v>
      </c>
      <c r="AW80" s="9">
        <f t="shared" si="53"/>
        <v>0.14388000000000001</v>
      </c>
      <c r="AX80" s="9">
        <f t="shared" si="54"/>
        <v>9.9239999999999995E-2</v>
      </c>
      <c r="AY80" s="9">
        <f t="shared" si="55"/>
        <v>6.5399999999999998E-3</v>
      </c>
      <c r="AZ80" s="9">
        <f t="shared" si="56"/>
        <v>2.2000000000000001E-3</v>
      </c>
      <c r="BA80" s="9">
        <f t="shared" si="69"/>
        <v>0.25212100000000004</v>
      </c>
      <c r="BJ80" s="7">
        <f t="shared" ref="BJ80:BK95" si="76">+BJ79+1</f>
        <v>78</v>
      </c>
      <c r="BK80" s="7">
        <f t="shared" si="76"/>
        <v>67</v>
      </c>
      <c r="BL80" s="1">
        <f t="shared" si="57"/>
        <v>0</v>
      </c>
      <c r="BM80" s="48">
        <f>+EvolOf!M69</f>
        <v>209465</v>
      </c>
      <c r="BN80" s="1">
        <f t="shared" si="58"/>
        <v>0</v>
      </c>
      <c r="BO80" s="1">
        <f t="shared" si="70"/>
        <v>0</v>
      </c>
      <c r="BP80" s="28">
        <f t="shared" si="71"/>
        <v>0</v>
      </c>
      <c r="BQ80" s="1">
        <f t="shared" si="59"/>
        <v>0</v>
      </c>
      <c r="BR80" s="1" cm="1">
        <f t="array" ref="BR80">IF(BK80&lt;=$BX$14,0,INDEX($AU$14:$AU$300,BK80-$BX$14+1))*$BY$14</f>
        <v>854439.26459110156</v>
      </c>
      <c r="BS80" s="1">
        <f t="shared" si="60"/>
        <v>573024.7104939298</v>
      </c>
      <c r="BT80" s="1">
        <f t="shared" ref="BT80:BT103" si="77">$BY$14*(W80+X80)</f>
        <v>421285.47314461973</v>
      </c>
      <c r="BU80" s="1">
        <f t="shared" si="72"/>
        <v>433153.79144648183</v>
      </c>
      <c r="BV80" s="1">
        <f t="shared" si="61"/>
        <v>395238.89539489569</v>
      </c>
      <c r="BW80" s="1">
        <f t="shared" si="61"/>
        <v>26046.577749724078</v>
      </c>
      <c r="CP80" s="4">
        <f t="shared" si="62"/>
        <v>15.174311926605505</v>
      </c>
      <c r="CQ80" s="7" cm="1">
        <f t="array" ref="CQ80">IF(BK80&lt;=$CV$48,0,INDEX($B$14:$B$300,BK80-$CV$48+1))</f>
        <v>12295</v>
      </c>
      <c r="CR80" s="1">
        <f t="shared" si="63"/>
        <v>10466</v>
      </c>
      <c r="CS80" s="100">
        <f t="shared" si="73"/>
        <v>0.85124034160227735</v>
      </c>
    </row>
    <row r="81" spans="1:97" x14ac:dyDescent="0.3">
      <c r="A81" s="1"/>
      <c r="B81" s="1">
        <f t="shared" si="41"/>
        <v>23968</v>
      </c>
      <c r="C81" s="1">
        <v>68</v>
      </c>
      <c r="D81" s="1">
        <v>26030</v>
      </c>
      <c r="E81" s="1">
        <v>12717</v>
      </c>
      <c r="F81" s="1">
        <v>0</v>
      </c>
      <c r="G81" s="1">
        <v>10897</v>
      </c>
      <c r="H81" s="1">
        <v>0</v>
      </c>
      <c r="I81" s="1">
        <v>354</v>
      </c>
      <c r="J81" s="4">
        <v>53.6</v>
      </c>
      <c r="K81" s="4">
        <v>0.64</v>
      </c>
      <c r="L81" s="4">
        <v>23.5</v>
      </c>
      <c r="M81" s="61">
        <v>1.54</v>
      </c>
      <c r="N81" s="1">
        <v>11013</v>
      </c>
      <c r="O81" s="1">
        <v>12946</v>
      </c>
      <c r="P81" s="1">
        <v>4940</v>
      </c>
      <c r="Q81" s="1">
        <v>7895</v>
      </c>
      <c r="R81" s="1">
        <v>109</v>
      </c>
      <c r="S81" s="1">
        <v>0</v>
      </c>
      <c r="T81" s="1">
        <v>6015</v>
      </c>
      <c r="U81" s="1">
        <v>604</v>
      </c>
      <c r="V81" s="1">
        <v>6924</v>
      </c>
      <c r="W81" s="1">
        <v>5313</v>
      </c>
      <c r="X81" s="1">
        <v>354</v>
      </c>
      <c r="Y81" s="58">
        <v>1.1000000000000001</v>
      </c>
      <c r="AA81" s="1">
        <f t="shared" si="42"/>
        <v>19641</v>
      </c>
      <c r="AB81" s="1">
        <f t="shared" si="43"/>
        <v>16210</v>
      </c>
      <c r="AC81" s="1">
        <f t="shared" si="44"/>
        <v>708</v>
      </c>
      <c r="AD81" s="1">
        <f t="shared" si="64"/>
        <v>-602</v>
      </c>
      <c r="AE81" s="1">
        <f t="shared" si="65"/>
        <v>758</v>
      </c>
      <c r="AF81" s="1">
        <f t="shared" si="65"/>
        <v>0</v>
      </c>
      <c r="AG81" s="1">
        <f t="shared" si="65"/>
        <v>27</v>
      </c>
      <c r="AH81" s="1">
        <f t="shared" si="74"/>
        <v>183</v>
      </c>
      <c r="AI81" s="9">
        <f t="shared" si="66"/>
        <v>2.811532046700024E-2</v>
      </c>
      <c r="AJ81" s="9">
        <f t="shared" si="45"/>
        <v>0.47936000000000001</v>
      </c>
      <c r="AK81" s="9">
        <f t="shared" si="46"/>
        <v>0.25434000000000001</v>
      </c>
      <c r="AL81" s="9">
        <f t="shared" si="47"/>
        <v>0.21793999999999999</v>
      </c>
      <c r="AM81" s="9">
        <f t="shared" si="48"/>
        <v>7.0800000000000004E-3</v>
      </c>
      <c r="AN81" s="9">
        <f t="shared" si="49"/>
        <v>0.1203</v>
      </c>
      <c r="AO81" s="9">
        <f t="shared" si="50"/>
        <v>3.6600000000000001E-3</v>
      </c>
      <c r="AP81" s="1">
        <f t="shared" si="67"/>
        <v>-270</v>
      </c>
      <c r="AQ81" s="1">
        <f t="shared" si="67"/>
        <v>351</v>
      </c>
      <c r="AR81" s="1"/>
      <c r="AS81" s="1">
        <f t="shared" si="68"/>
        <v>27</v>
      </c>
      <c r="AT81" s="1">
        <f t="shared" si="75"/>
        <v>108</v>
      </c>
      <c r="AU81" s="1">
        <f t="shared" si="51"/>
        <v>12591</v>
      </c>
      <c r="AV81" s="9">
        <f t="shared" si="52"/>
        <v>0.25181999999999999</v>
      </c>
      <c r="AW81" s="9">
        <f t="shared" si="53"/>
        <v>0.13847999999999999</v>
      </c>
      <c r="AX81" s="9">
        <f t="shared" si="54"/>
        <v>0.10625999999999999</v>
      </c>
      <c r="AY81" s="9">
        <f t="shared" si="55"/>
        <v>7.0800000000000004E-3</v>
      </c>
      <c r="AZ81" s="9">
        <f t="shared" si="56"/>
        <v>2.16E-3</v>
      </c>
      <c r="BA81" s="9">
        <f t="shared" si="69"/>
        <v>0.25406080000000003</v>
      </c>
      <c r="BJ81" s="7">
        <f t="shared" si="76"/>
        <v>79</v>
      </c>
      <c r="BK81" s="7">
        <f t="shared" si="76"/>
        <v>68</v>
      </c>
      <c r="BL81" s="1">
        <f t="shared" si="57"/>
        <v>0</v>
      </c>
      <c r="BM81" s="48">
        <f>+EvolOf!M70</f>
        <v>210773</v>
      </c>
      <c r="BN81" s="1">
        <f t="shared" si="58"/>
        <v>0</v>
      </c>
      <c r="BO81" s="1">
        <f t="shared" si="70"/>
        <v>0</v>
      </c>
      <c r="BP81" s="28">
        <f t="shared" si="71"/>
        <v>0</v>
      </c>
      <c r="BQ81" s="1">
        <f t="shared" si="59"/>
        <v>0</v>
      </c>
      <c r="BR81" s="1" cm="1">
        <f t="array" ref="BR81">IF(BK81&lt;=$BX$14,0,INDEX($AU$14:$AU$300,BK81-$BX$14+1))*$BY$14</f>
        <v>871644.34347165318</v>
      </c>
      <c r="BS81" s="1">
        <f t="shared" si="60"/>
        <v>551518.36189324013</v>
      </c>
      <c r="BT81" s="1">
        <f t="shared" si="77"/>
        <v>451394.36118558521</v>
      </c>
      <c r="BU81" s="1">
        <f t="shared" si="72"/>
        <v>420249.98228606797</v>
      </c>
      <c r="BV81" s="1">
        <f t="shared" si="61"/>
        <v>423197.14857579215</v>
      </c>
      <c r="BW81" s="1">
        <f t="shared" si="61"/>
        <v>28197.212609793041</v>
      </c>
      <c r="CP81" s="4">
        <f t="shared" si="62"/>
        <v>15.008474576271187</v>
      </c>
      <c r="CQ81" s="7" cm="1">
        <f t="array" ref="CQ81">IF(BK81&lt;=$CV$48,0,INDEX($B$14:$B$300,BK81-$CV$48+1))</f>
        <v>13237</v>
      </c>
      <c r="CR81" s="1">
        <f t="shared" si="63"/>
        <v>11251</v>
      </c>
      <c r="CS81" s="100">
        <f t="shared" si="73"/>
        <v>0.84996600438165748</v>
      </c>
    </row>
    <row r="82" spans="1:97" x14ac:dyDescent="0.3">
      <c r="A82" s="1"/>
      <c r="B82" s="1">
        <f t="shared" si="41"/>
        <v>24133</v>
      </c>
      <c r="C82" s="1">
        <v>69</v>
      </c>
      <c r="D82" s="1">
        <v>25865</v>
      </c>
      <c r="E82" s="1">
        <v>12089</v>
      </c>
      <c r="F82" s="1">
        <v>0</v>
      </c>
      <c r="G82" s="1">
        <v>11663</v>
      </c>
      <c r="H82" s="1">
        <v>0</v>
      </c>
      <c r="I82" s="1">
        <v>381</v>
      </c>
      <c r="J82" s="4">
        <v>53.6</v>
      </c>
      <c r="K82" s="4">
        <v>0.63</v>
      </c>
      <c r="L82" s="4">
        <v>23.7</v>
      </c>
      <c r="M82" s="61">
        <v>1.51</v>
      </c>
      <c r="N82" s="1">
        <v>11177</v>
      </c>
      <c r="O82" s="1">
        <v>12947</v>
      </c>
      <c r="P82" s="1">
        <v>4439</v>
      </c>
      <c r="Q82" s="1">
        <v>8392</v>
      </c>
      <c r="R82" s="1">
        <v>114</v>
      </c>
      <c r="S82" s="1">
        <v>0</v>
      </c>
      <c r="T82" s="1">
        <v>5786</v>
      </c>
      <c r="U82" s="1">
        <v>581</v>
      </c>
      <c r="V82" s="1">
        <v>6631</v>
      </c>
      <c r="W82" s="1">
        <v>5675</v>
      </c>
      <c r="X82" s="1">
        <v>381</v>
      </c>
      <c r="Y82" s="58">
        <v>1.07</v>
      </c>
      <c r="AA82" s="1">
        <f t="shared" si="42"/>
        <v>18720</v>
      </c>
      <c r="AB82" s="1">
        <f t="shared" si="43"/>
        <v>17338</v>
      </c>
      <c r="AC82" s="1">
        <f t="shared" si="44"/>
        <v>762</v>
      </c>
      <c r="AD82" s="1">
        <f t="shared" si="64"/>
        <v>-628</v>
      </c>
      <c r="AE82" s="1">
        <f t="shared" si="65"/>
        <v>766</v>
      </c>
      <c r="AF82" s="1">
        <f t="shared" si="65"/>
        <v>0</v>
      </c>
      <c r="AG82" s="1">
        <f t="shared" si="65"/>
        <v>27</v>
      </c>
      <c r="AH82" s="1">
        <f t="shared" si="74"/>
        <v>165</v>
      </c>
      <c r="AI82" s="9">
        <f t="shared" si="66"/>
        <v>3.0030740127689762E-2</v>
      </c>
      <c r="AJ82" s="9">
        <f t="shared" si="45"/>
        <v>0.48265999999999998</v>
      </c>
      <c r="AK82" s="9">
        <f t="shared" si="46"/>
        <v>0.24177999999999999</v>
      </c>
      <c r="AL82" s="9">
        <f t="shared" si="47"/>
        <v>0.23326</v>
      </c>
      <c r="AM82" s="9">
        <f t="shared" si="48"/>
        <v>7.62E-3</v>
      </c>
      <c r="AN82" s="9">
        <f t="shared" si="49"/>
        <v>0.11572</v>
      </c>
      <c r="AO82" s="9">
        <f t="shared" si="50"/>
        <v>3.3E-3</v>
      </c>
      <c r="AP82" s="1">
        <f t="shared" si="67"/>
        <v>-293</v>
      </c>
      <c r="AQ82" s="1">
        <f t="shared" si="67"/>
        <v>362</v>
      </c>
      <c r="AR82" s="1"/>
      <c r="AS82" s="1">
        <f t="shared" si="68"/>
        <v>27</v>
      </c>
      <c r="AT82" s="1">
        <f t="shared" si="75"/>
        <v>96</v>
      </c>
      <c r="AU82" s="1">
        <f t="shared" si="51"/>
        <v>12687</v>
      </c>
      <c r="AV82" s="9">
        <f t="shared" si="52"/>
        <v>0.25374000000000002</v>
      </c>
      <c r="AW82" s="9">
        <f t="shared" si="53"/>
        <v>0.13261999999999999</v>
      </c>
      <c r="AX82" s="9">
        <f t="shared" si="54"/>
        <v>0.1135</v>
      </c>
      <c r="AY82" s="9">
        <f t="shared" si="55"/>
        <v>7.62E-3</v>
      </c>
      <c r="AZ82" s="9">
        <f t="shared" si="56"/>
        <v>1.92E-3</v>
      </c>
      <c r="BA82" s="9">
        <f t="shared" si="69"/>
        <v>0.25580979999999998</v>
      </c>
      <c r="BJ82" s="7">
        <f t="shared" si="76"/>
        <v>80</v>
      </c>
      <c r="BK82" s="7">
        <f t="shared" si="76"/>
        <v>69</v>
      </c>
      <c r="BL82" s="1">
        <f t="shared" si="57"/>
        <v>0</v>
      </c>
      <c r="BM82" s="48">
        <f>+EvolOf!M71</f>
        <v>212126</v>
      </c>
      <c r="BN82" s="1">
        <f t="shared" si="58"/>
        <v>0</v>
      </c>
      <c r="BO82" s="1">
        <f t="shared" si="70"/>
        <v>0</v>
      </c>
      <c r="BP82" s="28">
        <f t="shared" si="71"/>
        <v>0</v>
      </c>
      <c r="BQ82" s="1">
        <f t="shared" si="59"/>
        <v>0</v>
      </c>
      <c r="BR82" s="1" cm="1">
        <f t="array" ref="BR82">IF(BK82&lt;=$BX$14,0,INDEX($AU$14:$AU$300,BK82-$BX$14+1))*$BY$14</f>
        <v>887734.2783506877</v>
      </c>
      <c r="BS82" s="1">
        <f t="shared" si="60"/>
        <v>528179.99100434361</v>
      </c>
      <c r="BT82" s="1">
        <f t="shared" si="77"/>
        <v>482379.43379917135</v>
      </c>
      <c r="BU82" s="1">
        <f t="shared" si="72"/>
        <v>405354.84455151635</v>
      </c>
      <c r="BV82" s="1">
        <f t="shared" si="61"/>
        <v>452031.58632930933</v>
      </c>
      <c r="BW82" s="1">
        <f t="shared" si="61"/>
        <v>30347.847469862001</v>
      </c>
      <c r="CP82" s="4">
        <f t="shared" si="62"/>
        <v>14.895013123359581</v>
      </c>
      <c r="CQ82" s="7" cm="1">
        <f t="array" ref="CQ82">IF(BK82&lt;=$CV$48,0,INDEX($B$14:$B$300,BK82-$CV$48+1))</f>
        <v>14158</v>
      </c>
      <c r="CR82" s="1">
        <f t="shared" si="63"/>
        <v>12044</v>
      </c>
      <c r="CS82" s="100">
        <f t="shared" si="73"/>
        <v>0.85068512501765781</v>
      </c>
    </row>
    <row r="83" spans="1:97" x14ac:dyDescent="0.3">
      <c r="A83" s="1"/>
      <c r="B83" s="1">
        <f t="shared" si="41"/>
        <v>24289</v>
      </c>
      <c r="C83" s="1">
        <v>70</v>
      </c>
      <c r="D83" s="1">
        <v>25709</v>
      </c>
      <c r="E83" s="1">
        <v>11444</v>
      </c>
      <c r="F83" s="1">
        <v>0</v>
      </c>
      <c r="G83" s="1">
        <v>12436</v>
      </c>
      <c r="H83" s="1">
        <v>0</v>
      </c>
      <c r="I83" s="1">
        <v>409</v>
      </c>
      <c r="J83" s="4">
        <v>53.6</v>
      </c>
      <c r="K83" s="4">
        <v>0.63</v>
      </c>
      <c r="L83" s="4">
        <v>23.9</v>
      </c>
      <c r="M83" s="61">
        <v>1.48</v>
      </c>
      <c r="N83" s="1">
        <v>11331</v>
      </c>
      <c r="O83" s="1">
        <v>12949</v>
      </c>
      <c r="P83" s="1">
        <v>3944</v>
      </c>
      <c r="Q83" s="1">
        <v>8885</v>
      </c>
      <c r="R83" s="1">
        <v>119</v>
      </c>
      <c r="S83" s="1">
        <v>0</v>
      </c>
      <c r="T83" s="1">
        <v>5536</v>
      </c>
      <c r="U83" s="1">
        <v>557</v>
      </c>
      <c r="V83" s="1">
        <v>6328</v>
      </c>
      <c r="W83" s="1">
        <v>6043</v>
      </c>
      <c r="X83" s="1">
        <v>409</v>
      </c>
      <c r="Y83" s="58">
        <v>1.05</v>
      </c>
      <c r="AA83" s="1">
        <f t="shared" si="42"/>
        <v>17772</v>
      </c>
      <c r="AB83" s="1">
        <f t="shared" si="43"/>
        <v>18479</v>
      </c>
      <c r="AC83" s="1">
        <f t="shared" si="44"/>
        <v>818</v>
      </c>
      <c r="AD83" s="1">
        <f t="shared" si="64"/>
        <v>-645</v>
      </c>
      <c r="AE83" s="1">
        <f t="shared" si="65"/>
        <v>773</v>
      </c>
      <c r="AF83" s="1">
        <f t="shared" si="65"/>
        <v>0</v>
      </c>
      <c r="AG83" s="1">
        <f t="shared" si="65"/>
        <v>28</v>
      </c>
      <c r="AH83" s="1">
        <f t="shared" si="74"/>
        <v>156</v>
      </c>
      <c r="AI83" s="9">
        <f t="shared" si="66"/>
        <v>3.2003129890453834E-2</v>
      </c>
      <c r="AJ83" s="9">
        <f t="shared" si="45"/>
        <v>0.48577999999999999</v>
      </c>
      <c r="AK83" s="9">
        <f t="shared" si="46"/>
        <v>0.22888</v>
      </c>
      <c r="AL83" s="9">
        <f t="shared" si="47"/>
        <v>0.24872</v>
      </c>
      <c r="AM83" s="9">
        <f t="shared" si="48"/>
        <v>8.1799999999999998E-3</v>
      </c>
      <c r="AN83" s="9">
        <f t="shared" si="49"/>
        <v>0.11072</v>
      </c>
      <c r="AO83" s="9">
        <f t="shared" si="50"/>
        <v>3.1199999999999999E-3</v>
      </c>
      <c r="AP83" s="1">
        <f t="shared" si="67"/>
        <v>-303</v>
      </c>
      <c r="AQ83" s="1">
        <f t="shared" si="67"/>
        <v>368</v>
      </c>
      <c r="AR83" s="1"/>
      <c r="AS83" s="1">
        <f t="shared" si="68"/>
        <v>28</v>
      </c>
      <c r="AT83" s="1">
        <f t="shared" si="75"/>
        <v>93</v>
      </c>
      <c r="AU83" s="1">
        <f t="shared" si="51"/>
        <v>12780</v>
      </c>
      <c r="AV83" s="9">
        <f t="shared" si="52"/>
        <v>0.25559999999999999</v>
      </c>
      <c r="AW83" s="9">
        <f t="shared" si="53"/>
        <v>0.12656000000000001</v>
      </c>
      <c r="AX83" s="9">
        <f t="shared" si="54"/>
        <v>0.12086</v>
      </c>
      <c r="AY83" s="9">
        <f t="shared" si="55"/>
        <v>8.1799999999999998E-3</v>
      </c>
      <c r="AZ83" s="9">
        <f t="shared" si="56"/>
        <v>1.8600000000000001E-3</v>
      </c>
      <c r="BA83" s="9">
        <f t="shared" si="69"/>
        <v>0.25746340000000001</v>
      </c>
      <c r="BJ83" s="7">
        <f t="shared" si="76"/>
        <v>81</v>
      </c>
      <c r="BK83" s="7">
        <f t="shared" si="76"/>
        <v>70</v>
      </c>
      <c r="BL83" s="1">
        <f t="shared" si="57"/>
        <v>0</v>
      </c>
      <c r="BM83" s="48">
        <f>+EvolOf!M72</f>
        <v>213435</v>
      </c>
      <c r="BN83" s="1">
        <f t="shared" si="58"/>
        <v>0</v>
      </c>
      <c r="BO83" s="1">
        <f t="shared" si="70"/>
        <v>0</v>
      </c>
      <c r="BP83" s="28">
        <f t="shared" si="71"/>
        <v>0</v>
      </c>
      <c r="BQ83" s="1">
        <f t="shared" si="59"/>
        <v>0</v>
      </c>
      <c r="BR83" s="1" cm="1">
        <f t="array" ref="BR83">IF(BK83&lt;=$BX$14,0,INDEX($AU$14:$AU$300,BK83-$BX$14+1))*$BY$14</f>
        <v>902709.0692282049</v>
      </c>
      <c r="BS83" s="1">
        <f t="shared" si="60"/>
        <v>504045.088685792</v>
      </c>
      <c r="BT83" s="1">
        <f t="shared" si="77"/>
        <v>513922.07841351611</v>
      </c>
      <c r="BU83" s="1">
        <f t="shared" si="72"/>
        <v>388786.99081468879</v>
      </c>
      <c r="BV83" s="1">
        <f t="shared" si="61"/>
        <v>481343.9429406196</v>
      </c>
      <c r="BW83" s="1">
        <f t="shared" si="61"/>
        <v>32578.13547289648</v>
      </c>
      <c r="CP83" s="4">
        <f t="shared" si="62"/>
        <v>14.775061124694377</v>
      </c>
      <c r="CQ83" s="7" cm="1">
        <f t="array" ref="CQ83">IF(BK83&lt;=$CV$48,0,INDEX($B$14:$B$300,BK83-$CV$48+1))</f>
        <v>15035</v>
      </c>
      <c r="CR83" s="1">
        <f t="shared" si="63"/>
        <v>12845</v>
      </c>
      <c r="CS83" s="100">
        <f t="shared" si="73"/>
        <v>0.85433987362820085</v>
      </c>
    </row>
    <row r="84" spans="1:97" x14ac:dyDescent="0.3">
      <c r="A84" s="1"/>
      <c r="B84" s="1">
        <f t="shared" si="41"/>
        <v>24430</v>
      </c>
      <c r="C84" s="1">
        <v>71</v>
      </c>
      <c r="D84" s="1">
        <v>25568</v>
      </c>
      <c r="E84" s="1">
        <v>10789</v>
      </c>
      <c r="F84" s="1">
        <v>0</v>
      </c>
      <c r="G84" s="1">
        <v>13205</v>
      </c>
      <c r="H84" s="1">
        <v>0</v>
      </c>
      <c r="I84" s="1">
        <v>436</v>
      </c>
      <c r="J84" s="4">
        <v>53.61</v>
      </c>
      <c r="K84" s="4">
        <v>0.63</v>
      </c>
      <c r="L84" s="4">
        <v>24.1</v>
      </c>
      <c r="M84" s="61">
        <v>1.44</v>
      </c>
      <c r="N84" s="1">
        <v>11470</v>
      </c>
      <c r="O84" s="1">
        <v>12950</v>
      </c>
      <c r="P84" s="1">
        <v>3464</v>
      </c>
      <c r="Q84" s="1">
        <v>9362</v>
      </c>
      <c r="R84" s="1">
        <v>123</v>
      </c>
      <c r="S84" s="1">
        <v>0</v>
      </c>
      <c r="T84" s="1">
        <v>5279</v>
      </c>
      <c r="U84" s="1">
        <v>532</v>
      </c>
      <c r="V84" s="1">
        <v>6017</v>
      </c>
      <c r="W84" s="1">
        <v>6408</v>
      </c>
      <c r="X84" s="1">
        <v>436</v>
      </c>
      <c r="Y84" s="58">
        <v>1.02</v>
      </c>
      <c r="AA84" s="1">
        <f t="shared" si="42"/>
        <v>16806</v>
      </c>
      <c r="AB84" s="1">
        <f t="shared" si="43"/>
        <v>19613</v>
      </c>
      <c r="AC84" s="1">
        <f t="shared" si="44"/>
        <v>872</v>
      </c>
      <c r="AD84" s="1">
        <f t="shared" si="64"/>
        <v>-655</v>
      </c>
      <c r="AE84" s="1">
        <f t="shared" si="65"/>
        <v>769</v>
      </c>
      <c r="AF84" s="1">
        <f t="shared" si="65"/>
        <v>0</v>
      </c>
      <c r="AG84" s="1">
        <f t="shared" si="65"/>
        <v>27</v>
      </c>
      <c r="AH84" s="1">
        <f t="shared" si="74"/>
        <v>141</v>
      </c>
      <c r="AI84" s="9">
        <f t="shared" si="66"/>
        <v>3.3900940828862455E-2</v>
      </c>
      <c r="AJ84" s="9">
        <f t="shared" si="45"/>
        <v>0.48859999999999998</v>
      </c>
      <c r="AK84" s="9">
        <f t="shared" si="46"/>
        <v>0.21578</v>
      </c>
      <c r="AL84" s="9">
        <f t="shared" si="47"/>
        <v>0.2641</v>
      </c>
      <c r="AM84" s="9">
        <f t="shared" si="48"/>
        <v>8.7200000000000003E-3</v>
      </c>
      <c r="AN84" s="9">
        <f t="shared" si="49"/>
        <v>0.10557999999999999</v>
      </c>
      <c r="AO84" s="9">
        <f t="shared" si="50"/>
        <v>2.82E-3</v>
      </c>
      <c r="AP84" s="1">
        <f t="shared" si="67"/>
        <v>-311</v>
      </c>
      <c r="AQ84" s="1">
        <f t="shared" si="67"/>
        <v>365</v>
      </c>
      <c r="AR84" s="1"/>
      <c r="AS84" s="1">
        <f t="shared" si="68"/>
        <v>27</v>
      </c>
      <c r="AT84" s="1">
        <f t="shared" si="75"/>
        <v>81</v>
      </c>
      <c r="AU84" s="1">
        <f t="shared" si="51"/>
        <v>12861</v>
      </c>
      <c r="AV84" s="9">
        <f t="shared" si="52"/>
        <v>0.25722</v>
      </c>
      <c r="AW84" s="9">
        <f t="shared" si="53"/>
        <v>0.12034</v>
      </c>
      <c r="AX84" s="9">
        <f t="shared" si="54"/>
        <v>0.12816</v>
      </c>
      <c r="AY84" s="9">
        <f t="shared" si="55"/>
        <v>8.7200000000000003E-3</v>
      </c>
      <c r="AZ84" s="9">
        <f t="shared" si="56"/>
        <v>1.6199999999999999E-3</v>
      </c>
      <c r="BA84" s="9">
        <f t="shared" si="69"/>
        <v>0.25895800000000002</v>
      </c>
      <c r="BJ84" s="7">
        <f t="shared" si="76"/>
        <v>82</v>
      </c>
      <c r="BK84" s="7">
        <f t="shared" si="76"/>
        <v>71</v>
      </c>
      <c r="BL84" s="1">
        <f t="shared" si="57"/>
        <v>0</v>
      </c>
      <c r="BM84" s="48">
        <f>+EvolOf!M73</f>
        <v>215216</v>
      </c>
      <c r="BN84" s="1">
        <f t="shared" si="58"/>
        <v>0</v>
      </c>
      <c r="BO84" s="1">
        <f t="shared" si="70"/>
        <v>0</v>
      </c>
      <c r="BP84" s="28">
        <f t="shared" si="71"/>
        <v>0</v>
      </c>
      <c r="BQ84" s="1">
        <f t="shared" si="59"/>
        <v>0</v>
      </c>
      <c r="BR84" s="1" cm="1">
        <f t="array" ref="BR84">IF(BK84&lt;=$BX$14,0,INDEX($AU$14:$AU$300,BK84-$BX$14+1))*$BY$14</f>
        <v>917046.63496199797</v>
      </c>
      <c r="BS84" s="1">
        <f t="shared" si="60"/>
        <v>479272.96122351615</v>
      </c>
      <c r="BT84" s="1">
        <f t="shared" si="77"/>
        <v>545146.1104559988</v>
      </c>
      <c r="BU84" s="1">
        <f t="shared" si="72"/>
        <v>371900.52450599917</v>
      </c>
      <c r="BV84" s="1">
        <f t="shared" si="61"/>
        <v>510417.34012303333</v>
      </c>
      <c r="BW84" s="1">
        <f t="shared" si="61"/>
        <v>34728.77033296544</v>
      </c>
      <c r="CP84" s="4">
        <f t="shared" si="62"/>
        <v>14.697247706422019</v>
      </c>
      <c r="CQ84" s="7" cm="1">
        <f t="array" ref="CQ84">IF(BK84&lt;=$CV$48,0,INDEX($B$14:$B$300,BK84-$CV$48+1))</f>
        <v>15878</v>
      </c>
      <c r="CR84" s="1">
        <f t="shared" si="63"/>
        <v>13641</v>
      </c>
      <c r="CS84" s="100">
        <f t="shared" si="73"/>
        <v>0.85911323844312881</v>
      </c>
    </row>
    <row r="85" spans="1:97" x14ac:dyDescent="0.3">
      <c r="A85" s="1"/>
      <c r="B85" s="1">
        <f t="shared" si="41"/>
        <v>24564</v>
      </c>
      <c r="C85" s="1">
        <v>72</v>
      </c>
      <c r="D85" s="1">
        <v>25434</v>
      </c>
      <c r="E85" s="1">
        <v>10126</v>
      </c>
      <c r="F85" s="1">
        <v>0</v>
      </c>
      <c r="G85" s="1">
        <v>13972</v>
      </c>
      <c r="H85" s="1">
        <v>0</v>
      </c>
      <c r="I85" s="1">
        <v>466</v>
      </c>
      <c r="J85" s="4">
        <v>53.6</v>
      </c>
      <c r="K85" s="4">
        <v>0.63</v>
      </c>
      <c r="L85" s="4">
        <v>24.3</v>
      </c>
      <c r="M85" s="61">
        <v>1.41</v>
      </c>
      <c r="N85" s="1">
        <v>11604</v>
      </c>
      <c r="O85" s="1">
        <v>12951</v>
      </c>
      <c r="P85" s="1">
        <v>2999</v>
      </c>
      <c r="Q85" s="1">
        <v>9825</v>
      </c>
      <c r="R85" s="1">
        <v>127</v>
      </c>
      <c r="S85" s="1">
        <v>0</v>
      </c>
      <c r="T85" s="1">
        <v>5010</v>
      </c>
      <c r="U85" s="1">
        <v>508</v>
      </c>
      <c r="V85" s="1">
        <v>5696</v>
      </c>
      <c r="W85" s="1">
        <v>6777</v>
      </c>
      <c r="X85" s="1">
        <v>466</v>
      </c>
      <c r="Y85" s="58">
        <v>0.99</v>
      </c>
      <c r="AA85" s="1">
        <f t="shared" si="42"/>
        <v>15822</v>
      </c>
      <c r="AB85" s="1">
        <f t="shared" si="43"/>
        <v>20749</v>
      </c>
      <c r="AC85" s="1">
        <f t="shared" si="44"/>
        <v>932</v>
      </c>
      <c r="AD85" s="1">
        <f t="shared" si="64"/>
        <v>-663</v>
      </c>
      <c r="AE85" s="1">
        <f t="shared" si="65"/>
        <v>767</v>
      </c>
      <c r="AF85" s="1">
        <f t="shared" si="65"/>
        <v>0</v>
      </c>
      <c r="AG85" s="1">
        <f t="shared" si="65"/>
        <v>30</v>
      </c>
      <c r="AH85" s="1">
        <f t="shared" si="74"/>
        <v>134</v>
      </c>
      <c r="AI85" s="9">
        <f t="shared" si="66"/>
        <v>3.6015148002164002E-2</v>
      </c>
      <c r="AJ85" s="9">
        <f t="shared" si="45"/>
        <v>0.49127999999999999</v>
      </c>
      <c r="AK85" s="9">
        <f t="shared" si="46"/>
        <v>0.20252000000000001</v>
      </c>
      <c r="AL85" s="9">
        <f t="shared" si="47"/>
        <v>0.27944000000000002</v>
      </c>
      <c r="AM85" s="9">
        <f t="shared" si="48"/>
        <v>9.3200000000000002E-3</v>
      </c>
      <c r="AN85" s="9">
        <f t="shared" si="49"/>
        <v>0.1002</v>
      </c>
      <c r="AO85" s="9">
        <f t="shared" si="50"/>
        <v>2.6800000000000001E-3</v>
      </c>
      <c r="AP85" s="1">
        <f t="shared" si="67"/>
        <v>-321</v>
      </c>
      <c r="AQ85" s="1">
        <f t="shared" si="67"/>
        <v>369</v>
      </c>
      <c r="AR85" s="1"/>
      <c r="AS85" s="1">
        <f t="shared" si="68"/>
        <v>30</v>
      </c>
      <c r="AT85" s="1">
        <f t="shared" si="75"/>
        <v>78</v>
      </c>
      <c r="AU85" s="1">
        <f t="shared" si="51"/>
        <v>12939</v>
      </c>
      <c r="AV85" s="9">
        <f t="shared" si="52"/>
        <v>0.25878000000000001</v>
      </c>
      <c r="AW85" s="9">
        <f t="shared" si="53"/>
        <v>0.11391999999999999</v>
      </c>
      <c r="AX85" s="9">
        <f t="shared" si="54"/>
        <v>0.13553999999999999</v>
      </c>
      <c r="AY85" s="9">
        <f t="shared" si="55"/>
        <v>9.3200000000000002E-3</v>
      </c>
      <c r="AZ85" s="9">
        <f t="shared" si="56"/>
        <v>1.56E-3</v>
      </c>
      <c r="BA85" s="9">
        <f t="shared" si="69"/>
        <v>0.26037840000000001</v>
      </c>
      <c r="BJ85" s="7">
        <f t="shared" si="76"/>
        <v>83</v>
      </c>
      <c r="BK85" s="7">
        <f t="shared" si="76"/>
        <v>72</v>
      </c>
      <c r="BL85" s="1">
        <f t="shared" si="57"/>
        <v>0</v>
      </c>
      <c r="BM85" s="48">
        <f>+EvolOf!M74</f>
        <v>216582</v>
      </c>
      <c r="BN85" s="1">
        <f t="shared" si="58"/>
        <v>0</v>
      </c>
      <c r="BO85" s="1">
        <f t="shared" si="70"/>
        <v>0</v>
      </c>
      <c r="BP85" s="28">
        <f t="shared" si="71"/>
        <v>0</v>
      </c>
      <c r="BQ85" s="1">
        <f t="shared" si="59"/>
        <v>0</v>
      </c>
      <c r="BR85" s="1" cm="1">
        <f t="array" ref="BR85">IF(BK85&lt;=$BX$14,0,INDEX($AU$14:$AU$300,BK85-$BX$14+1))*$BY$14</f>
        <v>930508.01612317038</v>
      </c>
      <c r="BS85" s="1">
        <f t="shared" si="60"/>
        <v>453704.3023315852</v>
      </c>
      <c r="BT85" s="1">
        <f t="shared" si="77"/>
        <v>576927.71449924004</v>
      </c>
      <c r="BU85" s="1">
        <f t="shared" si="72"/>
        <v>353580.30162393034</v>
      </c>
      <c r="BV85" s="1">
        <f t="shared" si="61"/>
        <v>539809.34987730917</v>
      </c>
      <c r="BW85" s="1">
        <f t="shared" si="61"/>
        <v>37118.364621930952</v>
      </c>
      <c r="CP85" s="4">
        <f t="shared" si="62"/>
        <v>14.542918454935622</v>
      </c>
      <c r="CQ85" s="7" cm="1">
        <f t="array" ref="CQ85">IF(BK85&lt;=$CV$48,0,INDEX($B$14:$B$300,BK85-$CV$48+1))</f>
        <v>16654</v>
      </c>
      <c r="CR85" s="1">
        <f t="shared" si="63"/>
        <v>14438</v>
      </c>
      <c r="CS85" s="100">
        <f t="shared" si="73"/>
        <v>0.86693887354389332</v>
      </c>
    </row>
    <row r="86" spans="1:97" x14ac:dyDescent="0.3">
      <c r="A86" s="1"/>
      <c r="B86" s="1">
        <f t="shared" si="41"/>
        <v>24688</v>
      </c>
      <c r="C86" s="1">
        <v>73</v>
      </c>
      <c r="D86" s="1">
        <v>25311</v>
      </c>
      <c r="E86" s="1">
        <v>9470</v>
      </c>
      <c r="F86" s="1">
        <v>0</v>
      </c>
      <c r="G86" s="1">
        <v>14722</v>
      </c>
      <c r="H86" s="1">
        <v>0</v>
      </c>
      <c r="I86" s="1">
        <v>496</v>
      </c>
      <c r="J86" s="4">
        <v>53.61</v>
      </c>
      <c r="K86" s="4">
        <v>0.63</v>
      </c>
      <c r="L86" s="4">
        <v>24.5</v>
      </c>
      <c r="M86" s="61">
        <v>1.38</v>
      </c>
      <c r="N86" s="1">
        <v>11724</v>
      </c>
      <c r="O86" s="1">
        <v>12953</v>
      </c>
      <c r="P86" s="1">
        <v>2560</v>
      </c>
      <c r="Q86" s="1">
        <v>10261</v>
      </c>
      <c r="R86" s="1">
        <v>131</v>
      </c>
      <c r="S86" s="1">
        <v>0</v>
      </c>
      <c r="T86" s="1">
        <v>4735</v>
      </c>
      <c r="U86" s="1">
        <v>481</v>
      </c>
      <c r="V86" s="1">
        <v>5373</v>
      </c>
      <c r="W86" s="1">
        <v>7143</v>
      </c>
      <c r="X86" s="1">
        <v>496</v>
      </c>
      <c r="Y86" s="58">
        <v>0.97</v>
      </c>
      <c r="AA86" s="1">
        <f t="shared" si="42"/>
        <v>14843</v>
      </c>
      <c r="AB86" s="1">
        <f t="shared" si="43"/>
        <v>21865</v>
      </c>
      <c r="AC86" s="1">
        <f t="shared" si="44"/>
        <v>992</v>
      </c>
      <c r="AD86" s="1">
        <f t="shared" si="64"/>
        <v>-656</v>
      </c>
      <c r="AE86" s="1">
        <f t="shared" si="65"/>
        <v>750</v>
      </c>
      <c r="AF86" s="1">
        <f t="shared" si="65"/>
        <v>0</v>
      </c>
      <c r="AG86" s="1">
        <f t="shared" si="65"/>
        <v>30</v>
      </c>
      <c r="AH86" s="1">
        <f t="shared" si="74"/>
        <v>124</v>
      </c>
      <c r="AI86" s="9">
        <f t="shared" si="66"/>
        <v>3.8118659698739628E-2</v>
      </c>
      <c r="AJ86" s="9">
        <f t="shared" si="45"/>
        <v>0.49375999999999998</v>
      </c>
      <c r="AK86" s="9">
        <f t="shared" si="46"/>
        <v>0.18940000000000001</v>
      </c>
      <c r="AL86" s="9">
        <f t="shared" si="47"/>
        <v>0.29443999999999998</v>
      </c>
      <c r="AM86" s="9">
        <f t="shared" si="48"/>
        <v>9.92E-3</v>
      </c>
      <c r="AN86" s="9">
        <f t="shared" si="49"/>
        <v>9.4700000000000006E-2</v>
      </c>
      <c r="AO86" s="9">
        <f t="shared" si="50"/>
        <v>2.48E-3</v>
      </c>
      <c r="AP86" s="1">
        <f t="shared" si="67"/>
        <v>-323</v>
      </c>
      <c r="AQ86" s="1">
        <f t="shared" si="67"/>
        <v>366</v>
      </c>
      <c r="AR86" s="1"/>
      <c r="AS86" s="1">
        <f t="shared" si="68"/>
        <v>30</v>
      </c>
      <c r="AT86" s="1">
        <f t="shared" si="75"/>
        <v>73</v>
      </c>
      <c r="AU86" s="1">
        <f t="shared" si="51"/>
        <v>13012</v>
      </c>
      <c r="AV86" s="9">
        <f t="shared" si="52"/>
        <v>0.26024000000000003</v>
      </c>
      <c r="AW86" s="9">
        <f t="shared" si="53"/>
        <v>0.10746</v>
      </c>
      <c r="AX86" s="9">
        <f t="shared" si="54"/>
        <v>0.14285999999999999</v>
      </c>
      <c r="AY86" s="9">
        <f t="shared" si="55"/>
        <v>9.92E-3</v>
      </c>
      <c r="AZ86" s="9">
        <f t="shared" si="56"/>
        <v>1.4599999999999999E-3</v>
      </c>
      <c r="BA86" s="9">
        <f t="shared" si="69"/>
        <v>0.2616928</v>
      </c>
      <c r="BJ86" s="7">
        <f t="shared" si="76"/>
        <v>84</v>
      </c>
      <c r="BK86" s="7">
        <f t="shared" si="76"/>
        <v>73</v>
      </c>
      <c r="BL86" s="1">
        <f t="shared" si="57"/>
        <v>0</v>
      </c>
      <c r="BM86" s="48">
        <f>+EvolOf!M75</f>
        <v>217466</v>
      </c>
      <c r="BN86" s="1">
        <f t="shared" si="58"/>
        <v>0</v>
      </c>
      <c r="BO86" s="1">
        <f t="shared" si="70"/>
        <v>0</v>
      </c>
      <c r="BP86" s="28">
        <f t="shared" si="71"/>
        <v>0</v>
      </c>
      <c r="BQ86" s="1">
        <f t="shared" si="59"/>
        <v>0</v>
      </c>
      <c r="BR86" s="1" cm="1">
        <f t="array" ref="BR86">IF(BK86&lt;=$BX$14,0,INDEX($AU$14:$AU$300,BK86-$BX$14+1))*$BY$14</f>
        <v>943252.51899765304</v>
      </c>
      <c r="BS86" s="1">
        <f t="shared" si="60"/>
        <v>427976.33715372317</v>
      </c>
      <c r="BT86" s="1">
        <f t="shared" si="77"/>
        <v>608470.35911358485</v>
      </c>
      <c r="BU86" s="1">
        <f t="shared" si="72"/>
        <v>334782.15988406818</v>
      </c>
      <c r="BV86" s="1">
        <f t="shared" si="61"/>
        <v>568962.40020268841</v>
      </c>
      <c r="BW86" s="1">
        <f t="shared" si="61"/>
        <v>39507.958910896465</v>
      </c>
      <c r="CP86" s="4">
        <f t="shared" si="62"/>
        <v>14.401209677419354</v>
      </c>
      <c r="CQ86" s="7" cm="1">
        <f t="array" ref="CQ86">IF(BK86&lt;=$CV$48,0,INDEX($B$14:$B$300,BK86-$CV$48+1))</f>
        <v>17382</v>
      </c>
      <c r="CR86" s="1">
        <f t="shared" si="63"/>
        <v>15218</v>
      </c>
      <c r="CS86" s="100">
        <f t="shared" si="73"/>
        <v>0.87550339431595903</v>
      </c>
    </row>
    <row r="87" spans="1:97" s="1" customFormat="1" x14ac:dyDescent="0.3">
      <c r="B87" s="1">
        <f t="shared" si="41"/>
        <v>24800</v>
      </c>
      <c r="C87" s="1">
        <v>74</v>
      </c>
      <c r="D87" s="1">
        <v>25198</v>
      </c>
      <c r="E87" s="1">
        <v>8837</v>
      </c>
      <c r="F87" s="1">
        <v>0</v>
      </c>
      <c r="G87" s="1">
        <v>15437</v>
      </c>
      <c r="H87" s="1">
        <v>0</v>
      </c>
      <c r="I87" s="1">
        <v>526</v>
      </c>
      <c r="J87" s="4">
        <v>53.61</v>
      </c>
      <c r="K87" s="4">
        <v>0.63</v>
      </c>
      <c r="L87" s="4">
        <v>24.6</v>
      </c>
      <c r="M87" s="61">
        <v>1.35</v>
      </c>
      <c r="N87" s="1">
        <v>11836</v>
      </c>
      <c r="O87" s="1">
        <v>12955</v>
      </c>
      <c r="P87" s="1">
        <v>2157</v>
      </c>
      <c r="Q87" s="1">
        <v>10662</v>
      </c>
      <c r="R87" s="1">
        <v>135</v>
      </c>
      <c r="S87" s="1">
        <v>0</v>
      </c>
      <c r="T87" s="1">
        <v>4465</v>
      </c>
      <c r="U87" s="1">
        <v>453</v>
      </c>
      <c r="V87" s="1">
        <v>5055</v>
      </c>
      <c r="W87" s="1">
        <v>7494</v>
      </c>
      <c r="X87" s="1">
        <v>526</v>
      </c>
      <c r="Y87" s="58">
        <v>0.95</v>
      </c>
      <c r="AA87" s="1">
        <f t="shared" si="42"/>
        <v>13892</v>
      </c>
      <c r="AB87" s="1">
        <f t="shared" si="43"/>
        <v>22931</v>
      </c>
      <c r="AC87" s="1">
        <f t="shared" si="44"/>
        <v>1052</v>
      </c>
      <c r="AD87" s="1">
        <f t="shared" si="64"/>
        <v>-633</v>
      </c>
      <c r="AE87" s="1">
        <f t="shared" si="65"/>
        <v>715</v>
      </c>
      <c r="AF87" s="1">
        <f t="shared" si="65"/>
        <v>0</v>
      </c>
      <c r="AG87" s="1">
        <f t="shared" si="65"/>
        <v>30</v>
      </c>
      <c r="AH87" s="1">
        <f t="shared" si="74"/>
        <v>112</v>
      </c>
      <c r="AI87" s="9">
        <f t="shared" si="66"/>
        <v>4.0229445506692163E-2</v>
      </c>
      <c r="AJ87" s="9">
        <f t="shared" si="45"/>
        <v>0.496</v>
      </c>
      <c r="AK87" s="9">
        <f t="shared" si="46"/>
        <v>0.17674000000000001</v>
      </c>
      <c r="AL87" s="9">
        <f t="shared" si="47"/>
        <v>0.30874000000000001</v>
      </c>
      <c r="AM87" s="9">
        <f t="shared" si="48"/>
        <v>1.052E-2</v>
      </c>
      <c r="AN87" s="9">
        <f t="shared" si="49"/>
        <v>8.9300000000000004E-2</v>
      </c>
      <c r="AO87" s="9">
        <f t="shared" si="50"/>
        <v>2.2399999999999998E-3</v>
      </c>
      <c r="AP87" s="1">
        <f t="shared" si="67"/>
        <v>-318</v>
      </c>
      <c r="AQ87" s="1">
        <f t="shared" si="67"/>
        <v>351</v>
      </c>
      <c r="AS87" s="1">
        <f t="shared" si="68"/>
        <v>30</v>
      </c>
      <c r="AT87" s="1">
        <f t="shared" si="75"/>
        <v>63</v>
      </c>
      <c r="AU87" s="1">
        <f t="shared" si="51"/>
        <v>13075</v>
      </c>
      <c r="AV87" s="9">
        <f t="shared" si="52"/>
        <v>0.26150000000000001</v>
      </c>
      <c r="AW87" s="9">
        <f t="shared" si="53"/>
        <v>0.1011</v>
      </c>
      <c r="AX87" s="9">
        <f t="shared" si="54"/>
        <v>0.14988000000000001</v>
      </c>
      <c r="AY87" s="9">
        <f t="shared" si="55"/>
        <v>1.052E-2</v>
      </c>
      <c r="AZ87" s="9">
        <f t="shared" si="56"/>
        <v>1.2600000000000001E-3</v>
      </c>
      <c r="BA87" s="9">
        <f t="shared" si="69"/>
        <v>0.26288</v>
      </c>
      <c r="BB87" s="7"/>
      <c r="BC87" s="7"/>
      <c r="BD87" s="7"/>
      <c r="BE87" s="7"/>
      <c r="BF87" s="7"/>
      <c r="BG87" s="7"/>
      <c r="BH87" s="7"/>
      <c r="BI87" s="7"/>
      <c r="BJ87" s="7">
        <f t="shared" si="76"/>
        <v>85</v>
      </c>
      <c r="BK87" s="7">
        <f t="shared" si="76"/>
        <v>74</v>
      </c>
      <c r="BL87" s="1">
        <f t="shared" si="57"/>
        <v>0</v>
      </c>
      <c r="BM87" s="48">
        <f>+EvolOf!M76</f>
        <v>0</v>
      </c>
      <c r="BN87" s="1">
        <f t="shared" si="58"/>
        <v>0</v>
      </c>
      <c r="BO87" s="1">
        <f t="shared" si="70"/>
        <v>0</v>
      </c>
      <c r="BP87" s="28">
        <f t="shared" si="71"/>
        <v>0</v>
      </c>
      <c r="BQ87" s="1">
        <f t="shared" si="59"/>
        <v>0</v>
      </c>
      <c r="BR87" s="1" cm="1">
        <f t="array" ref="BR87">IF(BK87&lt;=$BX$14,0,INDEX($AU$14:$AU$300,BK87-$BX$14+1))*$BY$14</f>
        <v>954802.22472765308</v>
      </c>
      <c r="BS87" s="1">
        <f t="shared" si="60"/>
        <v>402646.63769068877</v>
      </c>
      <c r="BT87" s="1">
        <f t="shared" si="77"/>
        <v>638818.20658344682</v>
      </c>
      <c r="BU87" s="1">
        <f t="shared" si="72"/>
        <v>315984.01814420626</v>
      </c>
      <c r="BV87" s="1">
        <f t="shared" si="61"/>
        <v>596920.65338358481</v>
      </c>
      <c r="BW87" s="1">
        <f t="shared" si="61"/>
        <v>41897.553199861977</v>
      </c>
      <c r="BX87" s="7"/>
      <c r="BY87" s="4"/>
      <c r="BZ87" s="7"/>
      <c r="CA87" s="7"/>
      <c r="CB87" s="7"/>
      <c r="CE87" s="7"/>
      <c r="CF87" s="7"/>
      <c r="CG87" s="7"/>
      <c r="CH87" s="7"/>
      <c r="CI87" s="7"/>
      <c r="CJ87" s="7"/>
      <c r="CK87" s="7"/>
      <c r="CL87" s="7"/>
      <c r="CN87" s="47"/>
      <c r="CO87" s="47"/>
      <c r="CP87" s="4">
        <f t="shared" si="62"/>
        <v>14.247148288973383</v>
      </c>
      <c r="CQ87" s="7" cm="1">
        <f t="array" ref="CQ87">IF(BK87&lt;=$CV$48,0,INDEX($B$14:$B$300,BK87-$CV$48+1))</f>
        <v>18044</v>
      </c>
      <c r="CR87" s="1">
        <f t="shared" si="63"/>
        <v>15963</v>
      </c>
      <c r="CS87" s="100">
        <f t="shared" si="73"/>
        <v>0.88467080469962311</v>
      </c>
    </row>
    <row r="88" spans="1:97" s="1" customFormat="1" x14ac:dyDescent="0.3">
      <c r="B88" s="1">
        <f t="shared" si="41"/>
        <v>24903</v>
      </c>
      <c r="C88" s="1">
        <v>75</v>
      </c>
      <c r="D88" s="1">
        <v>25094</v>
      </c>
      <c r="E88" s="1">
        <v>8224</v>
      </c>
      <c r="F88" s="1">
        <v>0</v>
      </c>
      <c r="G88" s="1">
        <v>16125</v>
      </c>
      <c r="H88" s="1">
        <v>0</v>
      </c>
      <c r="I88" s="1">
        <v>554</v>
      </c>
      <c r="J88" s="4">
        <v>53.61</v>
      </c>
      <c r="K88" s="4">
        <v>0.63</v>
      </c>
      <c r="L88" s="4">
        <v>24.7</v>
      </c>
      <c r="M88" s="61">
        <v>1.33</v>
      </c>
      <c r="N88" s="1">
        <v>11938</v>
      </c>
      <c r="O88" s="1">
        <v>12956</v>
      </c>
      <c r="P88" s="1">
        <v>1786</v>
      </c>
      <c r="Q88" s="1">
        <v>11031</v>
      </c>
      <c r="R88" s="1">
        <v>138</v>
      </c>
      <c r="S88" s="1">
        <v>0</v>
      </c>
      <c r="T88" s="1">
        <v>4202</v>
      </c>
      <c r="U88" s="1">
        <v>426</v>
      </c>
      <c r="V88" s="1">
        <v>4743</v>
      </c>
      <c r="W88" s="1">
        <v>7836</v>
      </c>
      <c r="X88" s="1">
        <v>554</v>
      </c>
      <c r="Y88" s="58">
        <v>0.92</v>
      </c>
      <c r="AA88" s="1">
        <f t="shared" si="42"/>
        <v>12967</v>
      </c>
      <c r="AB88" s="1">
        <f t="shared" si="43"/>
        <v>23961</v>
      </c>
      <c r="AC88" s="1">
        <f t="shared" si="44"/>
        <v>1108</v>
      </c>
      <c r="AD88" s="1">
        <f t="shared" si="64"/>
        <v>-613</v>
      </c>
      <c r="AE88" s="1">
        <f t="shared" si="65"/>
        <v>688</v>
      </c>
      <c r="AF88" s="1">
        <f t="shared" si="65"/>
        <v>0</v>
      </c>
      <c r="AG88" s="1">
        <f t="shared" si="65"/>
        <v>28</v>
      </c>
      <c r="AH88" s="1">
        <f t="shared" si="74"/>
        <v>103</v>
      </c>
      <c r="AI88" s="9">
        <f t="shared" si="66"/>
        <v>4.218381177187238E-2</v>
      </c>
      <c r="AJ88" s="9">
        <f t="shared" si="45"/>
        <v>0.49806</v>
      </c>
      <c r="AK88" s="9">
        <f t="shared" si="46"/>
        <v>0.16447999999999999</v>
      </c>
      <c r="AL88" s="9">
        <f t="shared" si="47"/>
        <v>0.32250000000000001</v>
      </c>
      <c r="AM88" s="9">
        <f t="shared" si="48"/>
        <v>1.108E-2</v>
      </c>
      <c r="AN88" s="9">
        <f t="shared" si="49"/>
        <v>8.4040000000000004E-2</v>
      </c>
      <c r="AO88" s="9">
        <f t="shared" si="50"/>
        <v>2.0600000000000002E-3</v>
      </c>
      <c r="AP88" s="1">
        <f t="shared" si="67"/>
        <v>-312</v>
      </c>
      <c r="AQ88" s="1">
        <f t="shared" si="67"/>
        <v>342</v>
      </c>
      <c r="AS88" s="1">
        <f t="shared" si="68"/>
        <v>28</v>
      </c>
      <c r="AT88" s="1">
        <f t="shared" si="75"/>
        <v>58</v>
      </c>
      <c r="AU88" s="1">
        <f t="shared" si="51"/>
        <v>13133</v>
      </c>
      <c r="AV88" s="9">
        <f t="shared" si="52"/>
        <v>0.26266</v>
      </c>
      <c r="AW88" s="9">
        <f t="shared" si="53"/>
        <v>9.486E-2</v>
      </c>
      <c r="AX88" s="9">
        <f t="shared" si="54"/>
        <v>0.15672</v>
      </c>
      <c r="AY88" s="9">
        <f t="shared" si="55"/>
        <v>1.108E-2</v>
      </c>
      <c r="AZ88" s="9">
        <f t="shared" si="56"/>
        <v>1.16E-3</v>
      </c>
      <c r="BA88" s="9">
        <f t="shared" si="69"/>
        <v>0.26397180000000003</v>
      </c>
      <c r="BB88" s="7"/>
      <c r="BC88" s="7"/>
      <c r="BD88" s="7"/>
      <c r="BE88" s="7"/>
      <c r="BF88" s="7"/>
      <c r="BG88" s="7"/>
      <c r="BH88" s="7"/>
      <c r="BI88" s="7"/>
      <c r="BJ88" s="7">
        <f t="shared" si="76"/>
        <v>86</v>
      </c>
      <c r="BK88" s="7">
        <f t="shared" si="76"/>
        <v>75</v>
      </c>
      <c r="BL88" s="1">
        <f t="shared" si="57"/>
        <v>0</v>
      </c>
      <c r="BM88" s="48">
        <f>+EvolOf!M77</f>
        <v>0</v>
      </c>
      <c r="BN88" s="1">
        <f t="shared" si="58"/>
        <v>0</v>
      </c>
      <c r="BO88" s="1">
        <f t="shared" si="70"/>
        <v>0</v>
      </c>
      <c r="BP88" s="28">
        <f t="shared" si="71"/>
        <v>0</v>
      </c>
      <c r="BQ88" s="1">
        <f t="shared" si="59"/>
        <v>0</v>
      </c>
      <c r="BR88" s="1" cm="1">
        <f t="array" ref="BR88">IF(BK88&lt;=$BX$14,0,INDEX($AU$14:$AU$300,BK88-$BX$14+1))*$BY$14</f>
        <v>965555.39902799786</v>
      </c>
      <c r="BS88" s="1">
        <f t="shared" si="60"/>
        <v>377794.85708544741</v>
      </c>
      <c r="BT88" s="1">
        <f t="shared" si="77"/>
        <v>668289.86948068812</v>
      </c>
      <c r="BU88" s="1">
        <f t="shared" si="72"/>
        <v>297265.52954730974</v>
      </c>
      <c r="BV88" s="1">
        <f t="shared" si="61"/>
        <v>624162.02827779169</v>
      </c>
      <c r="BW88" s="1">
        <f t="shared" si="61"/>
        <v>44127.841202896452</v>
      </c>
      <c r="BX88" s="7"/>
      <c r="BY88" s="4"/>
      <c r="BZ88" s="7"/>
      <c r="CA88" s="7"/>
      <c r="CB88" s="7"/>
      <c r="CE88" s="7"/>
      <c r="CF88" s="7"/>
      <c r="CG88" s="7"/>
      <c r="CH88" s="7"/>
      <c r="CI88" s="7"/>
      <c r="CJ88" s="7"/>
      <c r="CK88" s="7"/>
      <c r="CL88" s="7"/>
      <c r="CN88" s="47"/>
      <c r="CO88" s="47"/>
      <c r="CP88" s="4">
        <f t="shared" si="62"/>
        <v>14.144404332129964</v>
      </c>
      <c r="CQ88" s="7" cm="1">
        <f t="array" ref="CQ88">IF(BK88&lt;=$CV$48,0,INDEX($B$14:$B$300,BK88-$CV$48+1))</f>
        <v>18646</v>
      </c>
      <c r="CR88" s="1">
        <f t="shared" si="63"/>
        <v>16679</v>
      </c>
      <c r="CS88" s="100">
        <f t="shared" si="73"/>
        <v>0.89450820551324683</v>
      </c>
    </row>
    <row r="89" spans="1:97" s="1" customFormat="1" x14ac:dyDescent="0.3">
      <c r="B89" s="1">
        <f t="shared" si="41"/>
        <v>24997</v>
      </c>
      <c r="C89" s="1">
        <v>76</v>
      </c>
      <c r="D89" s="1">
        <v>25001</v>
      </c>
      <c r="E89" s="1">
        <v>7627</v>
      </c>
      <c r="F89" s="1">
        <v>0</v>
      </c>
      <c r="G89" s="1">
        <v>16786</v>
      </c>
      <c r="H89" s="1">
        <v>0</v>
      </c>
      <c r="I89" s="1">
        <v>584</v>
      </c>
      <c r="J89" s="4">
        <v>53.61</v>
      </c>
      <c r="K89" s="4">
        <v>0.63</v>
      </c>
      <c r="L89" s="4">
        <v>24.9</v>
      </c>
      <c r="M89" s="61">
        <v>1.3</v>
      </c>
      <c r="N89" s="1">
        <v>12030</v>
      </c>
      <c r="O89" s="1">
        <v>12957</v>
      </c>
      <c r="P89" s="1">
        <v>1451</v>
      </c>
      <c r="Q89" s="1">
        <v>11364</v>
      </c>
      <c r="R89" s="1">
        <v>141</v>
      </c>
      <c r="S89" s="1">
        <v>0</v>
      </c>
      <c r="T89" s="1">
        <v>3934</v>
      </c>
      <c r="U89" s="1">
        <v>400</v>
      </c>
      <c r="V89" s="1">
        <v>4433</v>
      </c>
      <c r="W89" s="1">
        <v>8170</v>
      </c>
      <c r="X89" s="1">
        <v>584</v>
      </c>
      <c r="Y89" s="58">
        <v>0.9</v>
      </c>
      <c r="AA89" s="1">
        <f t="shared" si="42"/>
        <v>12060</v>
      </c>
      <c r="AB89" s="1">
        <f t="shared" si="43"/>
        <v>24956</v>
      </c>
      <c r="AC89" s="1">
        <f t="shared" si="44"/>
        <v>1168</v>
      </c>
      <c r="AD89" s="1">
        <f t="shared" si="64"/>
        <v>-597</v>
      </c>
      <c r="AE89" s="1">
        <f t="shared" si="65"/>
        <v>661</v>
      </c>
      <c r="AF89" s="1">
        <f t="shared" si="65"/>
        <v>0</v>
      </c>
      <c r="AG89" s="1">
        <f t="shared" si="65"/>
        <v>30</v>
      </c>
      <c r="AH89" s="1">
        <f t="shared" si="74"/>
        <v>94</v>
      </c>
      <c r="AI89" s="9">
        <f t="shared" si="66"/>
        <v>4.4286039281110183E-2</v>
      </c>
      <c r="AJ89" s="9">
        <f t="shared" si="45"/>
        <v>0.49994</v>
      </c>
      <c r="AK89" s="9">
        <f t="shared" si="46"/>
        <v>0.15254000000000001</v>
      </c>
      <c r="AL89" s="9">
        <f t="shared" si="47"/>
        <v>0.33572000000000002</v>
      </c>
      <c r="AM89" s="9">
        <f t="shared" si="48"/>
        <v>1.1679999999999999E-2</v>
      </c>
      <c r="AN89" s="9">
        <f t="shared" si="49"/>
        <v>7.868E-2</v>
      </c>
      <c r="AO89" s="9">
        <f t="shared" si="50"/>
        <v>1.8799999999999999E-3</v>
      </c>
      <c r="AP89" s="1">
        <f t="shared" si="67"/>
        <v>-310</v>
      </c>
      <c r="AQ89" s="1">
        <f t="shared" si="67"/>
        <v>334</v>
      </c>
      <c r="AS89" s="1">
        <f t="shared" si="68"/>
        <v>30</v>
      </c>
      <c r="AT89" s="1">
        <f t="shared" si="75"/>
        <v>54</v>
      </c>
      <c r="AU89" s="1">
        <f t="shared" si="51"/>
        <v>13187</v>
      </c>
      <c r="AV89" s="9">
        <f t="shared" si="52"/>
        <v>0.26373999999999997</v>
      </c>
      <c r="AW89" s="9">
        <f t="shared" si="53"/>
        <v>8.8660000000000003E-2</v>
      </c>
      <c r="AX89" s="9">
        <f t="shared" si="54"/>
        <v>0.16339999999999999</v>
      </c>
      <c r="AY89" s="9">
        <f t="shared" si="55"/>
        <v>1.1679999999999999E-2</v>
      </c>
      <c r="AZ89" s="9">
        <f t="shared" si="56"/>
        <v>1.08E-3</v>
      </c>
      <c r="BA89" s="9">
        <f t="shared" si="69"/>
        <v>0.26496819999999999</v>
      </c>
      <c r="BB89" s="7"/>
      <c r="BC89" s="7"/>
      <c r="BD89" s="7"/>
      <c r="BE89" s="7"/>
      <c r="BF89" s="7"/>
      <c r="BG89" s="7"/>
      <c r="BH89" s="7"/>
      <c r="BI89" s="7"/>
      <c r="BJ89" s="7">
        <f t="shared" si="76"/>
        <v>87</v>
      </c>
      <c r="BK89" s="7">
        <f t="shared" si="76"/>
        <v>76</v>
      </c>
      <c r="BL89" s="1">
        <f t="shared" si="57"/>
        <v>0</v>
      </c>
      <c r="BM89" s="48">
        <f>+EvolOf!M78</f>
        <v>0</v>
      </c>
      <c r="BN89" s="1">
        <f t="shared" si="58"/>
        <v>0</v>
      </c>
      <c r="BO89" s="1">
        <f t="shared" si="70"/>
        <v>0</v>
      </c>
      <c r="BP89" s="28">
        <f t="shared" si="71"/>
        <v>0</v>
      </c>
      <c r="BQ89" s="1">
        <f t="shared" si="59"/>
        <v>0</v>
      </c>
      <c r="BR89" s="1" cm="1">
        <f t="array" ref="BR89">IF(BK89&lt;=$BX$14,0,INDEX($AU$14:$AU$300,BK89-$BX$14+1))*$BY$14</f>
        <v>975910.30761351506</v>
      </c>
      <c r="BS89" s="1">
        <f t="shared" si="60"/>
        <v>353102.38276613713</v>
      </c>
      <c r="BT89" s="1">
        <f t="shared" si="77"/>
        <v>697283.61352013634</v>
      </c>
      <c r="BU89" s="1">
        <f t="shared" si="72"/>
        <v>278626.69409337873</v>
      </c>
      <c r="BV89" s="1">
        <f t="shared" si="61"/>
        <v>650766.17802827444</v>
      </c>
      <c r="BW89" s="1">
        <f t="shared" si="61"/>
        <v>46517.435491861965</v>
      </c>
      <c r="BX89" s="7"/>
      <c r="BY89" s="4"/>
      <c r="BZ89" s="7"/>
      <c r="CA89" s="7"/>
      <c r="CB89" s="7"/>
      <c r="CE89" s="7"/>
      <c r="CF89" s="7"/>
      <c r="CG89" s="7"/>
      <c r="CH89" s="7"/>
      <c r="CI89" s="7"/>
      <c r="CJ89" s="7"/>
      <c r="CK89" s="7"/>
      <c r="CL89" s="7"/>
      <c r="CN89" s="47"/>
      <c r="CO89" s="47"/>
      <c r="CP89" s="4">
        <f t="shared" si="62"/>
        <v>13.989726027397261</v>
      </c>
      <c r="CQ89" s="7" cm="1">
        <f t="array" ref="CQ89">IF(BK89&lt;=$CV$48,0,INDEX($B$14:$B$300,BK89-$CV$48+1))</f>
        <v>19196</v>
      </c>
      <c r="CR89" s="1">
        <f t="shared" si="63"/>
        <v>17370</v>
      </c>
      <c r="CS89" s="100">
        <f t="shared" si="73"/>
        <v>0.90487601583663269</v>
      </c>
    </row>
    <row r="90" spans="1:97" s="1" customFormat="1" x14ac:dyDescent="0.3">
      <c r="B90" s="1">
        <f t="shared" si="41"/>
        <v>25082</v>
      </c>
      <c r="C90" s="1">
        <v>77</v>
      </c>
      <c r="D90" s="1">
        <v>24915</v>
      </c>
      <c r="E90" s="1">
        <v>7073</v>
      </c>
      <c r="F90" s="1">
        <v>0</v>
      </c>
      <c r="G90" s="1">
        <v>17397</v>
      </c>
      <c r="H90" s="1">
        <v>0</v>
      </c>
      <c r="I90" s="1">
        <v>612</v>
      </c>
      <c r="J90" s="4">
        <v>53.62</v>
      </c>
      <c r="K90" s="4">
        <v>0.63</v>
      </c>
      <c r="L90" s="4">
        <v>25</v>
      </c>
      <c r="M90" s="61">
        <v>1.28</v>
      </c>
      <c r="N90" s="1">
        <v>12115</v>
      </c>
      <c r="O90" s="1">
        <v>12959</v>
      </c>
      <c r="P90" s="1">
        <v>1160</v>
      </c>
      <c r="Q90" s="1">
        <v>11655</v>
      </c>
      <c r="R90" s="1">
        <v>143</v>
      </c>
      <c r="S90" s="1">
        <v>0</v>
      </c>
      <c r="T90" s="1">
        <v>3685</v>
      </c>
      <c r="U90" s="1">
        <v>373</v>
      </c>
      <c r="V90" s="1">
        <v>4139</v>
      </c>
      <c r="W90" s="1">
        <v>8483</v>
      </c>
      <c r="X90" s="1">
        <v>612</v>
      </c>
      <c r="Y90" s="58">
        <v>0.88</v>
      </c>
      <c r="AA90" s="1">
        <f t="shared" si="42"/>
        <v>11212</v>
      </c>
      <c r="AB90" s="1">
        <f t="shared" si="43"/>
        <v>25880</v>
      </c>
      <c r="AC90" s="1">
        <f t="shared" si="44"/>
        <v>1224</v>
      </c>
      <c r="AD90" s="1">
        <f t="shared" si="64"/>
        <v>-554</v>
      </c>
      <c r="AE90" s="1">
        <f t="shared" si="65"/>
        <v>611</v>
      </c>
      <c r="AF90" s="1">
        <f t="shared" si="65"/>
        <v>0</v>
      </c>
      <c r="AG90" s="1">
        <f t="shared" si="65"/>
        <v>28</v>
      </c>
      <c r="AH90" s="1">
        <f t="shared" si="74"/>
        <v>85</v>
      </c>
      <c r="AI90" s="9">
        <f t="shared" si="66"/>
        <v>4.6244521686564906E-2</v>
      </c>
      <c r="AJ90" s="9">
        <f t="shared" si="45"/>
        <v>0.50163999999999997</v>
      </c>
      <c r="AK90" s="9">
        <f t="shared" si="46"/>
        <v>0.14146</v>
      </c>
      <c r="AL90" s="9">
        <f t="shared" si="47"/>
        <v>0.34794000000000003</v>
      </c>
      <c r="AM90" s="9">
        <f t="shared" si="48"/>
        <v>1.2239999999999999E-2</v>
      </c>
      <c r="AN90" s="9">
        <f t="shared" si="49"/>
        <v>7.3700000000000002E-2</v>
      </c>
      <c r="AO90" s="9">
        <f t="shared" si="50"/>
        <v>1.6999999999999999E-3</v>
      </c>
      <c r="AP90" s="1">
        <f t="shared" si="67"/>
        <v>-294</v>
      </c>
      <c r="AQ90" s="1">
        <f t="shared" si="67"/>
        <v>313</v>
      </c>
      <c r="AS90" s="1">
        <f t="shared" si="68"/>
        <v>28</v>
      </c>
      <c r="AT90" s="1">
        <f t="shared" si="75"/>
        <v>47</v>
      </c>
      <c r="AU90" s="1">
        <f t="shared" si="51"/>
        <v>13234</v>
      </c>
      <c r="AV90" s="9">
        <f t="shared" si="52"/>
        <v>0.26468000000000003</v>
      </c>
      <c r="AW90" s="9">
        <f t="shared" si="53"/>
        <v>8.2780000000000006E-2</v>
      </c>
      <c r="AX90" s="9">
        <f t="shared" si="54"/>
        <v>0.16966000000000001</v>
      </c>
      <c r="AY90" s="9">
        <f t="shared" si="55"/>
        <v>1.2239999999999999E-2</v>
      </c>
      <c r="AZ90" s="9">
        <f t="shared" si="56"/>
        <v>9.3999999999999997E-4</v>
      </c>
      <c r="BA90" s="9">
        <f t="shared" si="69"/>
        <v>0.26586920000000003</v>
      </c>
      <c r="BB90" s="7"/>
      <c r="BC90" s="7"/>
      <c r="BD90" s="7"/>
      <c r="BE90" s="7"/>
      <c r="BF90" s="7"/>
      <c r="BG90" s="7"/>
      <c r="BH90" s="7"/>
      <c r="BI90" s="7"/>
      <c r="BJ90" s="7">
        <f t="shared" si="76"/>
        <v>88</v>
      </c>
      <c r="BK90" s="7">
        <f t="shared" si="76"/>
        <v>77</v>
      </c>
      <c r="BL90" s="1">
        <f t="shared" si="57"/>
        <v>0</v>
      </c>
      <c r="BM90" s="48">
        <f>+EvolOf!M79</f>
        <v>0</v>
      </c>
      <c r="BN90" s="1">
        <f t="shared" si="58"/>
        <v>0</v>
      </c>
      <c r="BO90" s="1">
        <f t="shared" si="70"/>
        <v>0</v>
      </c>
      <c r="BP90" s="28">
        <f t="shared" si="71"/>
        <v>0</v>
      </c>
      <c r="BQ90" s="1">
        <f t="shared" si="59"/>
        <v>0</v>
      </c>
      <c r="BR90" s="1" cm="1">
        <f t="array" ref="BR90">IF(BK90&lt;=$BX$14,0,INDEX($AU$14:$AU$300,BK90-$BX$14+1))*$BY$14</f>
        <v>985548.33791234263</v>
      </c>
      <c r="BS90" s="1">
        <f t="shared" si="60"/>
        <v>329684.3587342751</v>
      </c>
      <c r="BT90" s="1">
        <f t="shared" si="77"/>
        <v>724445.3352713777</v>
      </c>
      <c r="BU90" s="1">
        <f t="shared" si="72"/>
        <v>261103.00264096493</v>
      </c>
      <c r="BV90" s="1">
        <f t="shared" si="61"/>
        <v>675697.61177648127</v>
      </c>
      <c r="BW90" s="1">
        <f t="shared" si="61"/>
        <v>48747.72349489644</v>
      </c>
      <c r="BX90" s="7"/>
      <c r="BY90" s="4"/>
      <c r="BZ90" s="7"/>
      <c r="CA90" s="7"/>
      <c r="CB90" s="7"/>
      <c r="CE90" s="7"/>
      <c r="CF90" s="7"/>
      <c r="CG90" s="7"/>
      <c r="CH90" s="7"/>
      <c r="CI90" s="7"/>
      <c r="CJ90" s="7"/>
      <c r="CK90" s="7"/>
      <c r="CL90" s="7"/>
      <c r="CN90" s="47"/>
      <c r="CO90" s="47"/>
      <c r="CP90" s="4">
        <f t="shared" si="62"/>
        <v>13.861111111111111</v>
      </c>
      <c r="CQ90" s="7" cm="1">
        <f t="array" ref="CQ90">IF(BK90&lt;=$CV$48,0,INDEX($B$14:$B$300,BK90-$CV$48+1))</f>
        <v>19691</v>
      </c>
      <c r="CR90" s="1">
        <f t="shared" si="63"/>
        <v>18009</v>
      </c>
      <c r="CS90" s="100">
        <f t="shared" si="73"/>
        <v>0.91458026509572898</v>
      </c>
    </row>
    <row r="91" spans="1:97" s="1" customFormat="1" x14ac:dyDescent="0.3">
      <c r="B91" s="1">
        <f t="shared" si="41"/>
        <v>25164</v>
      </c>
      <c r="C91" s="1">
        <v>78</v>
      </c>
      <c r="D91" s="1">
        <v>24835</v>
      </c>
      <c r="E91" s="1">
        <v>6557</v>
      </c>
      <c r="F91" s="1">
        <v>0</v>
      </c>
      <c r="G91" s="1">
        <v>17966</v>
      </c>
      <c r="H91" s="1">
        <v>0</v>
      </c>
      <c r="I91" s="1">
        <v>641</v>
      </c>
      <c r="J91" s="4">
        <v>53.62</v>
      </c>
      <c r="K91" s="4">
        <v>0.63</v>
      </c>
      <c r="L91" s="4">
        <v>25.1</v>
      </c>
      <c r="M91" s="61">
        <v>1.25</v>
      </c>
      <c r="N91" s="1">
        <v>12193</v>
      </c>
      <c r="O91" s="1">
        <v>12961</v>
      </c>
      <c r="P91" s="1">
        <v>916</v>
      </c>
      <c r="Q91" s="1">
        <v>11900</v>
      </c>
      <c r="R91" s="1">
        <v>144</v>
      </c>
      <c r="S91" s="1">
        <v>0</v>
      </c>
      <c r="T91" s="1">
        <v>3440</v>
      </c>
      <c r="U91" s="1">
        <v>347</v>
      </c>
      <c r="V91" s="1">
        <v>3859</v>
      </c>
      <c r="W91" s="1">
        <v>8780</v>
      </c>
      <c r="X91" s="1">
        <v>641</v>
      </c>
      <c r="Y91" s="58">
        <v>0.86</v>
      </c>
      <c r="AA91" s="1">
        <f t="shared" si="42"/>
        <v>10416</v>
      </c>
      <c r="AB91" s="1">
        <f t="shared" si="43"/>
        <v>26746</v>
      </c>
      <c r="AC91" s="1">
        <f t="shared" si="44"/>
        <v>1282</v>
      </c>
      <c r="AD91" s="1">
        <f t="shared" si="64"/>
        <v>-516</v>
      </c>
      <c r="AE91" s="1">
        <f t="shared" si="65"/>
        <v>569</v>
      </c>
      <c r="AF91" s="1">
        <f t="shared" si="65"/>
        <v>0</v>
      </c>
      <c r="AG91" s="1">
        <f t="shared" si="65"/>
        <v>29</v>
      </c>
      <c r="AH91" s="1">
        <f t="shared" si="74"/>
        <v>82</v>
      </c>
      <c r="AI91" s="9">
        <f t="shared" si="66"/>
        <v>4.8268072289156624E-2</v>
      </c>
      <c r="AJ91" s="9">
        <f t="shared" si="45"/>
        <v>0.50327999999999995</v>
      </c>
      <c r="AK91" s="9">
        <f t="shared" si="46"/>
        <v>0.13114000000000001</v>
      </c>
      <c r="AL91" s="9">
        <f t="shared" si="47"/>
        <v>0.35931999999999997</v>
      </c>
      <c r="AM91" s="9">
        <f t="shared" si="48"/>
        <v>1.282E-2</v>
      </c>
      <c r="AN91" s="9">
        <f t="shared" si="49"/>
        <v>6.88E-2</v>
      </c>
      <c r="AO91" s="9">
        <f t="shared" si="50"/>
        <v>1.64E-3</v>
      </c>
      <c r="AP91" s="1">
        <f t="shared" si="67"/>
        <v>-280</v>
      </c>
      <c r="AQ91" s="1">
        <f t="shared" si="67"/>
        <v>297</v>
      </c>
      <c r="AS91" s="1">
        <f t="shared" si="68"/>
        <v>29</v>
      </c>
      <c r="AT91" s="1">
        <f t="shared" si="75"/>
        <v>46</v>
      </c>
      <c r="AU91" s="1">
        <f t="shared" si="51"/>
        <v>13280</v>
      </c>
      <c r="AV91" s="9">
        <f t="shared" si="52"/>
        <v>0.2656</v>
      </c>
      <c r="AW91" s="9">
        <f t="shared" si="53"/>
        <v>7.7179999999999999E-2</v>
      </c>
      <c r="AX91" s="9">
        <f t="shared" si="54"/>
        <v>0.17560000000000001</v>
      </c>
      <c r="AY91" s="9">
        <f t="shared" si="55"/>
        <v>1.282E-2</v>
      </c>
      <c r="AZ91" s="9">
        <f t="shared" si="56"/>
        <v>9.2000000000000003E-4</v>
      </c>
      <c r="BA91" s="9">
        <f t="shared" si="69"/>
        <v>0.26673839999999999</v>
      </c>
      <c r="BB91" s="7"/>
      <c r="BC91" s="7"/>
      <c r="BD91" s="7"/>
      <c r="BE91" s="7"/>
      <c r="BF91" s="7"/>
      <c r="BG91" s="7"/>
      <c r="BH91" s="7"/>
      <c r="BI91" s="7"/>
      <c r="BJ91" s="7">
        <f t="shared" si="76"/>
        <v>89</v>
      </c>
      <c r="BK91" s="7">
        <f t="shared" si="76"/>
        <v>78</v>
      </c>
      <c r="BL91" s="1">
        <f t="shared" si="57"/>
        <v>0</v>
      </c>
      <c r="BM91" s="48">
        <f>+EvolOf!M80</f>
        <v>0</v>
      </c>
      <c r="BN91" s="1">
        <f t="shared" si="58"/>
        <v>0</v>
      </c>
      <c r="BO91" s="1">
        <f t="shared" si="70"/>
        <v>0</v>
      </c>
      <c r="BP91" s="28">
        <f t="shared" si="71"/>
        <v>0</v>
      </c>
      <c r="BQ91" s="1">
        <f t="shared" si="59"/>
        <v>0</v>
      </c>
      <c r="BR91" s="1" cm="1">
        <f t="array" ref="BR91">IF(BK91&lt;=$BX$14,0,INDEX($AU$14:$AU$300,BK91-$BX$14+1))*$BY$14</f>
        <v>994310.18363854953</v>
      </c>
      <c r="BS91" s="1">
        <f t="shared" si="60"/>
        <v>307381.47870393033</v>
      </c>
      <c r="BT91" s="1">
        <f t="shared" si="77"/>
        <v>750412.25987813622</v>
      </c>
      <c r="BU91" s="1">
        <f t="shared" si="72"/>
        <v>243897.92376041331</v>
      </c>
      <c r="BV91" s="1">
        <f t="shared" si="61"/>
        <v>699354.59523723985</v>
      </c>
      <c r="BW91" s="1">
        <f t="shared" si="61"/>
        <v>51057.664640896437</v>
      </c>
      <c r="BX91" s="7"/>
      <c r="BY91" s="4"/>
      <c r="BZ91" s="7"/>
      <c r="CA91" s="7"/>
      <c r="CB91" s="7"/>
      <c r="CE91" s="7"/>
      <c r="CF91" s="7"/>
      <c r="CG91" s="7"/>
      <c r="CH91" s="7"/>
      <c r="CI91" s="7"/>
      <c r="CJ91" s="7"/>
      <c r="CK91" s="7"/>
      <c r="CL91" s="7"/>
      <c r="CN91" s="47"/>
      <c r="CO91" s="47"/>
      <c r="CP91" s="4">
        <f t="shared" si="62"/>
        <v>13.697347893915756</v>
      </c>
      <c r="CQ91" s="7" cm="1">
        <f t="array" ref="CQ91">IF(BK91&lt;=$CV$48,0,INDEX($B$14:$B$300,BK91-$CV$48+1))</f>
        <v>20144</v>
      </c>
      <c r="CR91" s="1">
        <f t="shared" si="63"/>
        <v>18607</v>
      </c>
      <c r="CS91" s="100">
        <f t="shared" si="73"/>
        <v>0.92369936457505952</v>
      </c>
    </row>
    <row r="92" spans="1:97" s="1" customFormat="1" x14ac:dyDescent="0.3">
      <c r="B92" s="1">
        <f t="shared" si="41"/>
        <v>25240</v>
      </c>
      <c r="C92" s="1">
        <v>79</v>
      </c>
      <c r="D92" s="1">
        <v>24759</v>
      </c>
      <c r="E92" s="1">
        <v>6077</v>
      </c>
      <c r="F92" s="1">
        <v>0</v>
      </c>
      <c r="G92" s="1">
        <v>18496</v>
      </c>
      <c r="H92" s="1">
        <v>0</v>
      </c>
      <c r="I92" s="1">
        <v>667</v>
      </c>
      <c r="J92" s="4">
        <v>53.62</v>
      </c>
      <c r="K92" s="4">
        <v>0.63</v>
      </c>
      <c r="L92" s="4">
        <v>25.2</v>
      </c>
      <c r="M92" s="61">
        <v>1.23</v>
      </c>
      <c r="N92" s="1">
        <v>12268</v>
      </c>
      <c r="O92" s="1">
        <v>12962</v>
      </c>
      <c r="P92" s="1">
        <v>709</v>
      </c>
      <c r="Q92" s="1">
        <v>12106</v>
      </c>
      <c r="R92" s="1">
        <v>146</v>
      </c>
      <c r="S92" s="1">
        <v>0</v>
      </c>
      <c r="T92" s="1">
        <v>3210</v>
      </c>
      <c r="U92" s="1">
        <v>322</v>
      </c>
      <c r="V92" s="1">
        <v>3593</v>
      </c>
      <c r="W92" s="1">
        <v>9062</v>
      </c>
      <c r="X92" s="1">
        <v>667</v>
      </c>
      <c r="Y92" s="58">
        <v>0.84</v>
      </c>
      <c r="AA92" s="1">
        <f t="shared" si="42"/>
        <v>9670</v>
      </c>
      <c r="AB92" s="1">
        <f t="shared" si="43"/>
        <v>27558</v>
      </c>
      <c r="AC92" s="1">
        <f t="shared" si="44"/>
        <v>1334</v>
      </c>
      <c r="AD92" s="1">
        <f t="shared" si="64"/>
        <v>-480</v>
      </c>
      <c r="AE92" s="1">
        <f t="shared" si="65"/>
        <v>530</v>
      </c>
      <c r="AF92" s="1">
        <f t="shared" si="65"/>
        <v>0</v>
      </c>
      <c r="AG92" s="1">
        <f t="shared" si="65"/>
        <v>26</v>
      </c>
      <c r="AH92" s="1">
        <f t="shared" si="74"/>
        <v>76</v>
      </c>
      <c r="AI92" s="9">
        <f t="shared" si="66"/>
        <v>5.0067557423810236E-2</v>
      </c>
      <c r="AJ92" s="9">
        <f t="shared" si="45"/>
        <v>0.50480000000000003</v>
      </c>
      <c r="AK92" s="9">
        <f t="shared" si="46"/>
        <v>0.12154</v>
      </c>
      <c r="AL92" s="9">
        <f t="shared" si="47"/>
        <v>0.36992000000000003</v>
      </c>
      <c r="AM92" s="9">
        <f t="shared" si="48"/>
        <v>1.3339999999999999E-2</v>
      </c>
      <c r="AN92" s="9">
        <f t="shared" si="49"/>
        <v>6.4199999999999993E-2</v>
      </c>
      <c r="AO92" s="9">
        <f t="shared" si="50"/>
        <v>1.5200000000000001E-3</v>
      </c>
      <c r="AP92" s="1">
        <f t="shared" si="67"/>
        <v>-266</v>
      </c>
      <c r="AQ92" s="1">
        <f t="shared" si="67"/>
        <v>282</v>
      </c>
      <c r="AS92" s="1">
        <f t="shared" si="68"/>
        <v>26</v>
      </c>
      <c r="AT92" s="1">
        <f t="shared" si="75"/>
        <v>42</v>
      </c>
      <c r="AU92" s="1">
        <f t="shared" si="51"/>
        <v>13322</v>
      </c>
      <c r="AV92" s="9">
        <f t="shared" si="52"/>
        <v>0.26644000000000001</v>
      </c>
      <c r="AW92" s="9">
        <f t="shared" si="53"/>
        <v>7.1859999999999993E-2</v>
      </c>
      <c r="AX92" s="9">
        <f t="shared" si="54"/>
        <v>0.18124000000000001</v>
      </c>
      <c r="AY92" s="9">
        <f t="shared" si="55"/>
        <v>1.3339999999999999E-2</v>
      </c>
      <c r="AZ92" s="9">
        <f t="shared" si="56"/>
        <v>8.4000000000000003E-4</v>
      </c>
      <c r="BA92" s="9">
        <f t="shared" si="69"/>
        <v>0.267544</v>
      </c>
      <c r="BC92" s="96" t="s">
        <v>101</v>
      </c>
      <c r="BD92" s="119">
        <v>0.53</v>
      </c>
      <c r="BE92" s="7"/>
      <c r="BF92" s="7"/>
      <c r="BG92" s="7"/>
      <c r="BH92" s="7"/>
      <c r="BI92" s="7"/>
      <c r="BJ92" s="7">
        <f t="shared" si="76"/>
        <v>90</v>
      </c>
      <c r="BK92" s="7">
        <f t="shared" si="76"/>
        <v>79</v>
      </c>
      <c r="BL92" s="1">
        <f t="shared" si="57"/>
        <v>0</v>
      </c>
      <c r="BM92" s="48">
        <f>+EvolOf!M81</f>
        <v>0</v>
      </c>
      <c r="BN92" s="1">
        <f t="shared" si="58"/>
        <v>0</v>
      </c>
      <c r="BO92" s="1">
        <f t="shared" si="70"/>
        <v>0</v>
      </c>
      <c r="BP92" s="28">
        <f t="shared" si="71"/>
        <v>0</v>
      </c>
      <c r="BQ92" s="1">
        <f t="shared" si="59"/>
        <v>0</v>
      </c>
      <c r="BR92" s="1" cm="1">
        <f t="array" ref="BR92">IF(BK92&lt;=$BX$14,0,INDEX($AU$14:$AU$300,BK92-$BX$14+1))*$BY$14</f>
        <v>1002912.7230788253</v>
      </c>
      <c r="BS92" s="1">
        <f t="shared" si="60"/>
        <v>286193.74267510278</v>
      </c>
      <c r="BT92" s="1">
        <f t="shared" si="77"/>
        <v>774945.42791151546</v>
      </c>
      <c r="BU92" s="1">
        <f t="shared" si="72"/>
        <v>227967.29516730981</v>
      </c>
      <c r="BV92" s="1">
        <f t="shared" si="61"/>
        <v>721816.78155351558</v>
      </c>
      <c r="BW92" s="1">
        <f t="shared" si="61"/>
        <v>53128.646357999882</v>
      </c>
      <c r="BX92" s="7"/>
      <c r="BY92" s="4"/>
      <c r="BZ92" s="7"/>
      <c r="CA92" s="7"/>
      <c r="CB92" s="7"/>
      <c r="CE92" s="7"/>
      <c r="CF92" s="7"/>
      <c r="CG92" s="7"/>
      <c r="CH92" s="7"/>
      <c r="CI92" s="7"/>
      <c r="CJ92" s="7"/>
      <c r="CK92" s="7"/>
      <c r="CL92" s="7"/>
      <c r="CN92" s="47"/>
      <c r="CO92" s="47"/>
      <c r="CP92" s="4">
        <f t="shared" si="62"/>
        <v>13.586206896551724</v>
      </c>
      <c r="CQ92" s="7" cm="1">
        <f t="array" ref="CQ92">IF(BK92&lt;=$CV$48,0,INDEX($B$14:$B$300,BK92-$CV$48+1))</f>
        <v>20552</v>
      </c>
      <c r="CR92" s="1">
        <f t="shared" si="63"/>
        <v>19163</v>
      </c>
      <c r="CS92" s="100">
        <f t="shared" si="73"/>
        <v>0.93241533670688981</v>
      </c>
    </row>
    <row r="93" spans="1:97" s="1" customFormat="1" x14ac:dyDescent="0.3">
      <c r="B93" s="1">
        <f t="shared" si="41"/>
        <v>25305</v>
      </c>
      <c r="C93" s="1">
        <v>80</v>
      </c>
      <c r="D93" s="1">
        <v>24694</v>
      </c>
      <c r="E93" s="1">
        <v>5632</v>
      </c>
      <c r="F93" s="1">
        <v>0</v>
      </c>
      <c r="G93" s="1">
        <v>18980</v>
      </c>
      <c r="H93" s="1">
        <v>0</v>
      </c>
      <c r="I93" s="1">
        <v>693</v>
      </c>
      <c r="J93" s="4">
        <v>53.63</v>
      </c>
      <c r="K93" s="4">
        <v>0.63</v>
      </c>
      <c r="L93" s="4">
        <v>25.2</v>
      </c>
      <c r="M93" s="61">
        <v>1.21</v>
      </c>
      <c r="N93" s="1">
        <v>12332</v>
      </c>
      <c r="O93" s="1">
        <v>12963</v>
      </c>
      <c r="P93" s="1">
        <v>537</v>
      </c>
      <c r="Q93" s="1">
        <v>12278</v>
      </c>
      <c r="R93" s="1">
        <v>147</v>
      </c>
      <c r="S93" s="1">
        <v>0</v>
      </c>
      <c r="T93" s="1">
        <v>3000</v>
      </c>
      <c r="U93" s="1">
        <v>303</v>
      </c>
      <c r="V93" s="1">
        <v>3346</v>
      </c>
      <c r="W93" s="1">
        <v>9318</v>
      </c>
      <c r="X93" s="1">
        <v>693</v>
      </c>
      <c r="Y93" s="58">
        <v>0.83</v>
      </c>
      <c r="AA93" s="1">
        <f t="shared" si="42"/>
        <v>8978</v>
      </c>
      <c r="AB93" s="1">
        <f t="shared" si="43"/>
        <v>28298</v>
      </c>
      <c r="AC93" s="1">
        <f t="shared" si="44"/>
        <v>1386</v>
      </c>
      <c r="AD93" s="1">
        <f t="shared" si="64"/>
        <v>-445</v>
      </c>
      <c r="AE93" s="1">
        <f t="shared" si="65"/>
        <v>484</v>
      </c>
      <c r="AF93" s="1">
        <f t="shared" si="65"/>
        <v>0</v>
      </c>
      <c r="AG93" s="1">
        <f t="shared" si="65"/>
        <v>26</v>
      </c>
      <c r="AH93" s="1">
        <f t="shared" si="74"/>
        <v>65</v>
      </c>
      <c r="AI93" s="9">
        <f t="shared" si="66"/>
        <v>5.1882907838586512E-2</v>
      </c>
      <c r="AJ93" s="9">
        <f t="shared" si="45"/>
        <v>0.50609999999999999</v>
      </c>
      <c r="AK93" s="9">
        <f t="shared" si="46"/>
        <v>0.11264</v>
      </c>
      <c r="AL93" s="9">
        <f t="shared" si="47"/>
        <v>0.37959999999999999</v>
      </c>
      <c r="AM93" s="9">
        <f t="shared" si="48"/>
        <v>1.3860000000000001E-2</v>
      </c>
      <c r="AN93" s="9">
        <f t="shared" si="49"/>
        <v>0.06</v>
      </c>
      <c r="AO93" s="9">
        <f t="shared" si="50"/>
        <v>1.2999999999999999E-3</v>
      </c>
      <c r="AP93" s="1">
        <f t="shared" si="67"/>
        <v>-247</v>
      </c>
      <c r="AQ93" s="1">
        <f t="shared" si="67"/>
        <v>256</v>
      </c>
      <c r="AS93" s="1">
        <f t="shared" si="68"/>
        <v>26</v>
      </c>
      <c r="AT93" s="1">
        <f t="shared" si="75"/>
        <v>35</v>
      </c>
      <c r="AU93" s="1">
        <f t="shared" si="51"/>
        <v>13357</v>
      </c>
      <c r="AV93" s="9">
        <f t="shared" si="52"/>
        <v>0.26713999999999999</v>
      </c>
      <c r="AW93" s="9">
        <f t="shared" si="53"/>
        <v>6.6919999999999993E-2</v>
      </c>
      <c r="AX93" s="9">
        <f t="shared" si="54"/>
        <v>0.18636</v>
      </c>
      <c r="AY93" s="9">
        <f t="shared" si="55"/>
        <v>1.3860000000000001E-2</v>
      </c>
      <c r="AZ93" s="9">
        <f t="shared" si="56"/>
        <v>6.9999999999999999E-4</v>
      </c>
      <c r="BA93" s="9">
        <f t="shared" si="69"/>
        <v>0.268233</v>
      </c>
      <c r="BB93" s="7"/>
      <c r="BC93" s="7"/>
      <c r="BD93" s="7"/>
      <c r="BE93" s="7"/>
      <c r="BF93" s="7"/>
      <c r="BG93" s="7"/>
      <c r="BH93" s="7"/>
      <c r="BI93" s="7"/>
      <c r="BJ93" s="7">
        <f t="shared" si="76"/>
        <v>91</v>
      </c>
      <c r="BK93" s="7">
        <f t="shared" si="76"/>
        <v>80</v>
      </c>
      <c r="BL93" s="1">
        <f t="shared" si="57"/>
        <v>0</v>
      </c>
      <c r="BM93" s="48">
        <f>+EvolOf!M82</f>
        <v>0</v>
      </c>
      <c r="BN93" s="1">
        <f t="shared" si="58"/>
        <v>0</v>
      </c>
      <c r="BO93" s="1">
        <f t="shared" si="70"/>
        <v>0</v>
      </c>
      <c r="BP93" s="28">
        <f t="shared" si="71"/>
        <v>0</v>
      </c>
      <c r="BQ93" s="1">
        <f t="shared" si="59"/>
        <v>0</v>
      </c>
      <c r="BR93" s="1" cm="1">
        <f t="array" ref="BR93">IF(BK93&lt;=$BX$14,0,INDEX($AU$14:$AU$300,BK93-$BX$14+1))*$BY$14</f>
        <v>1010559.424803515</v>
      </c>
      <c r="BS93" s="1">
        <f t="shared" si="60"/>
        <v>266519.41636262008</v>
      </c>
      <c r="BT93" s="1">
        <f t="shared" si="77"/>
        <v>797407.61422779132</v>
      </c>
      <c r="BU93" s="1">
        <f t="shared" si="72"/>
        <v>213151.81057572365</v>
      </c>
      <c r="BV93" s="1">
        <f t="shared" si="61"/>
        <v>742207.98615268804</v>
      </c>
      <c r="BW93" s="1">
        <f t="shared" si="61"/>
        <v>55199.628075103326</v>
      </c>
      <c r="BX93" s="7"/>
      <c r="BY93" s="4"/>
      <c r="BZ93" s="7"/>
      <c r="CA93" s="7"/>
      <c r="CB93" s="7"/>
      <c r="CE93" s="7"/>
      <c r="CF93" s="7"/>
      <c r="CG93" s="7"/>
      <c r="CH93" s="7"/>
      <c r="CI93" s="7"/>
      <c r="CJ93" s="7"/>
      <c r="CK93" s="7"/>
      <c r="CL93" s="7"/>
      <c r="CN93" s="47"/>
      <c r="CO93" s="47"/>
      <c r="CP93" s="4">
        <f t="shared" si="62"/>
        <v>13.445887445887445</v>
      </c>
      <c r="CQ93" s="7" cm="1">
        <f t="array" ref="CQ93">IF(BK93&lt;=$CV$48,0,INDEX($B$14:$B$300,BK93-$CV$48+1))</f>
        <v>20927</v>
      </c>
      <c r="CR93" s="1">
        <f t="shared" si="63"/>
        <v>19673</v>
      </c>
      <c r="CS93" s="100">
        <f t="shared" si="73"/>
        <v>0.94007741195584649</v>
      </c>
    </row>
    <row r="94" spans="1:97" s="1" customFormat="1" x14ac:dyDescent="0.3">
      <c r="B94" s="1">
        <f t="shared" si="41"/>
        <v>25365</v>
      </c>
      <c r="C94" s="1">
        <v>81</v>
      </c>
      <c r="D94" s="1">
        <v>24634</v>
      </c>
      <c r="E94" s="1">
        <v>5224</v>
      </c>
      <c r="F94" s="1">
        <v>0</v>
      </c>
      <c r="G94" s="1">
        <v>19423</v>
      </c>
      <c r="H94" s="1">
        <v>0</v>
      </c>
      <c r="I94" s="1">
        <v>718</v>
      </c>
      <c r="J94" s="4">
        <v>53.64</v>
      </c>
      <c r="K94" s="4">
        <v>0.62</v>
      </c>
      <c r="L94" s="4">
        <v>25.3</v>
      </c>
      <c r="M94" s="61">
        <v>1.2</v>
      </c>
      <c r="N94" s="1">
        <v>12390</v>
      </c>
      <c r="O94" s="1">
        <v>12965</v>
      </c>
      <c r="P94" s="1">
        <v>397</v>
      </c>
      <c r="Q94" s="1">
        <v>12419</v>
      </c>
      <c r="R94" s="1">
        <v>148</v>
      </c>
      <c r="S94" s="1">
        <v>0</v>
      </c>
      <c r="T94" s="1">
        <v>2798</v>
      </c>
      <c r="U94" s="1">
        <v>284</v>
      </c>
      <c r="V94" s="1">
        <v>3113</v>
      </c>
      <c r="W94" s="1">
        <v>9560</v>
      </c>
      <c r="X94" s="1">
        <v>718</v>
      </c>
      <c r="Y94" s="58">
        <v>0.81</v>
      </c>
      <c r="AA94" s="1">
        <f t="shared" si="42"/>
        <v>8337</v>
      </c>
      <c r="AB94" s="1">
        <f t="shared" si="43"/>
        <v>28983</v>
      </c>
      <c r="AC94" s="1">
        <f t="shared" si="44"/>
        <v>1436</v>
      </c>
      <c r="AD94" s="1">
        <f t="shared" si="64"/>
        <v>-408</v>
      </c>
      <c r="AE94" s="1">
        <f t="shared" si="65"/>
        <v>443</v>
      </c>
      <c r="AF94" s="1">
        <f t="shared" si="65"/>
        <v>0</v>
      </c>
      <c r="AG94" s="1">
        <f t="shared" si="65"/>
        <v>25</v>
      </c>
      <c r="AH94" s="1">
        <f t="shared" si="74"/>
        <v>60</v>
      </c>
      <c r="AI94" s="9">
        <f t="shared" si="66"/>
        <v>5.3618101710103803E-2</v>
      </c>
      <c r="AJ94" s="9">
        <f t="shared" si="45"/>
        <v>0.50729999999999997</v>
      </c>
      <c r="AK94" s="9">
        <f t="shared" si="46"/>
        <v>0.10448</v>
      </c>
      <c r="AL94" s="9">
        <f t="shared" si="47"/>
        <v>0.38846000000000003</v>
      </c>
      <c r="AM94" s="9">
        <f t="shared" si="48"/>
        <v>1.436E-2</v>
      </c>
      <c r="AN94" s="9">
        <f t="shared" si="49"/>
        <v>5.5960000000000003E-2</v>
      </c>
      <c r="AO94" s="9">
        <f t="shared" si="50"/>
        <v>1.1999999999999999E-3</v>
      </c>
      <c r="AP94" s="1">
        <f t="shared" si="67"/>
        <v>-233</v>
      </c>
      <c r="AQ94" s="1">
        <f t="shared" si="67"/>
        <v>242</v>
      </c>
      <c r="AS94" s="1">
        <f t="shared" si="68"/>
        <v>25</v>
      </c>
      <c r="AT94" s="1">
        <f t="shared" si="75"/>
        <v>34</v>
      </c>
      <c r="AU94" s="1">
        <f t="shared" si="51"/>
        <v>13391</v>
      </c>
      <c r="AV94" s="9">
        <f t="shared" si="52"/>
        <v>0.26782</v>
      </c>
      <c r="AW94" s="9">
        <f t="shared" si="53"/>
        <v>6.2260000000000003E-2</v>
      </c>
      <c r="AX94" s="9">
        <f t="shared" si="54"/>
        <v>0.19120000000000001</v>
      </c>
      <c r="AY94" s="9">
        <f t="shared" si="55"/>
        <v>1.436E-2</v>
      </c>
      <c r="AZ94" s="9">
        <f t="shared" si="56"/>
        <v>6.8000000000000005E-4</v>
      </c>
      <c r="BA94" s="9">
        <f t="shared" si="69"/>
        <v>0.26886900000000002</v>
      </c>
      <c r="BB94" s="7"/>
      <c r="BC94" s="7"/>
      <c r="BD94" s="7"/>
      <c r="BE94" s="7"/>
      <c r="BF94" s="7"/>
      <c r="BG94" s="7"/>
      <c r="BH94" s="7"/>
      <c r="BI94" s="7"/>
      <c r="BJ94" s="7">
        <f t="shared" si="76"/>
        <v>92</v>
      </c>
      <c r="BK94" s="7">
        <f t="shared" si="76"/>
        <v>81</v>
      </c>
      <c r="BL94" s="1">
        <f t="shared" si="57"/>
        <v>0</v>
      </c>
      <c r="BM94" s="48">
        <f>+EvolOf!M83</f>
        <v>0</v>
      </c>
      <c r="BN94" s="1">
        <f t="shared" si="58"/>
        <v>0</v>
      </c>
      <c r="BO94" s="1">
        <f t="shared" si="70"/>
        <v>0</v>
      </c>
      <c r="BP94" s="28">
        <f t="shared" si="71"/>
        <v>0</v>
      </c>
      <c r="BQ94" s="1">
        <f t="shared" si="59"/>
        <v>0</v>
      </c>
      <c r="BR94" s="1" cm="1">
        <f t="array" ref="BR94">IF(BK94&lt;=$BX$14,0,INDEX($AU$14:$AU$300,BK94-$BX$14+1))*$BY$14</f>
        <v>1017967.1670993081</v>
      </c>
      <c r="BS94" s="1">
        <f t="shared" si="60"/>
        <v>247960.23405165461</v>
      </c>
      <c r="BT94" s="1">
        <f t="shared" si="77"/>
        <v>818675.00339958433</v>
      </c>
      <c r="BU94" s="1">
        <f t="shared" si="72"/>
        <v>199292.16369972378</v>
      </c>
      <c r="BV94" s="1">
        <f t="shared" si="61"/>
        <v>761484.04675034317</v>
      </c>
      <c r="BW94" s="1">
        <f t="shared" si="61"/>
        <v>57190.956649241249</v>
      </c>
      <c r="BX94" s="7"/>
      <c r="BY94" s="4"/>
      <c r="BZ94" s="7"/>
      <c r="CA94" s="7"/>
      <c r="CB94" s="7"/>
      <c r="CE94" s="7"/>
      <c r="CF94" s="7"/>
      <c r="CG94" s="7"/>
      <c r="CH94" s="7"/>
      <c r="CI94" s="7"/>
      <c r="CJ94" s="7"/>
      <c r="CK94" s="7"/>
      <c r="CL94" s="7"/>
      <c r="CN94" s="47"/>
      <c r="CO94" s="47"/>
      <c r="CP94" s="4">
        <f t="shared" si="62"/>
        <v>13.314763231197771</v>
      </c>
      <c r="CQ94" s="7" cm="1">
        <f t="array" ref="CQ94">IF(BK94&lt;=$CV$48,0,INDEX($B$14:$B$300,BK94-$CV$48+1))</f>
        <v>21275</v>
      </c>
      <c r="CR94" s="1">
        <f t="shared" si="63"/>
        <v>20141</v>
      </c>
      <c r="CS94" s="100">
        <f t="shared" si="73"/>
        <v>0.94669800235017632</v>
      </c>
    </row>
    <row r="95" spans="1:97" s="1" customFormat="1" x14ac:dyDescent="0.3">
      <c r="B95" s="1">
        <f t="shared" si="41"/>
        <v>25422</v>
      </c>
      <c r="C95" s="1">
        <v>82</v>
      </c>
      <c r="D95" s="1">
        <v>24575</v>
      </c>
      <c r="E95" s="1">
        <v>4850</v>
      </c>
      <c r="F95" s="1">
        <v>0</v>
      </c>
      <c r="G95" s="1">
        <v>19830</v>
      </c>
      <c r="H95" s="1">
        <v>0</v>
      </c>
      <c r="I95" s="1">
        <v>742</v>
      </c>
      <c r="J95" s="4">
        <v>53.64</v>
      </c>
      <c r="K95" s="4">
        <v>0.62</v>
      </c>
      <c r="L95" s="4">
        <v>25.4</v>
      </c>
      <c r="M95" s="61">
        <v>1.18</v>
      </c>
      <c r="N95" s="1">
        <v>12446</v>
      </c>
      <c r="O95" s="1">
        <v>12967</v>
      </c>
      <c r="P95" s="1">
        <v>291</v>
      </c>
      <c r="Q95" s="1">
        <v>12526</v>
      </c>
      <c r="R95" s="1">
        <v>149</v>
      </c>
      <c r="S95" s="1">
        <v>0</v>
      </c>
      <c r="T95" s="1">
        <v>2607</v>
      </c>
      <c r="U95" s="1">
        <v>264</v>
      </c>
      <c r="V95" s="1">
        <v>2895</v>
      </c>
      <c r="W95" s="1">
        <v>9785</v>
      </c>
      <c r="X95" s="1">
        <v>742</v>
      </c>
      <c r="Y95" s="58">
        <v>0.8</v>
      </c>
      <c r="AA95" s="1">
        <f t="shared" si="42"/>
        <v>7745</v>
      </c>
      <c r="AB95" s="1">
        <f t="shared" si="43"/>
        <v>29615</v>
      </c>
      <c r="AC95" s="1">
        <f t="shared" si="44"/>
        <v>1484</v>
      </c>
      <c r="AD95" s="1">
        <f t="shared" si="64"/>
        <v>-374</v>
      </c>
      <c r="AE95" s="1">
        <f t="shared" si="65"/>
        <v>407</v>
      </c>
      <c r="AF95" s="1">
        <f t="shared" si="65"/>
        <v>0</v>
      </c>
      <c r="AG95" s="1">
        <f t="shared" si="65"/>
        <v>24</v>
      </c>
      <c r="AH95" s="1">
        <f t="shared" si="74"/>
        <v>57</v>
      </c>
      <c r="AI95" s="9">
        <f t="shared" si="66"/>
        <v>5.5282372224705709E-2</v>
      </c>
      <c r="AJ95" s="9">
        <f t="shared" si="45"/>
        <v>0.50844</v>
      </c>
      <c r="AK95" s="9">
        <f t="shared" si="46"/>
        <v>9.7000000000000003E-2</v>
      </c>
      <c r="AL95" s="9">
        <f t="shared" si="47"/>
        <v>0.39660000000000001</v>
      </c>
      <c r="AM95" s="9">
        <f t="shared" si="48"/>
        <v>1.4840000000000001E-2</v>
      </c>
      <c r="AN95" s="9">
        <f t="shared" si="49"/>
        <v>5.2139999999999999E-2</v>
      </c>
      <c r="AO95" s="9">
        <f t="shared" si="50"/>
        <v>1.14E-3</v>
      </c>
      <c r="AP95" s="1">
        <f t="shared" si="67"/>
        <v>-218</v>
      </c>
      <c r="AQ95" s="1">
        <f t="shared" si="67"/>
        <v>225</v>
      </c>
      <c r="AS95" s="1">
        <f t="shared" si="68"/>
        <v>24</v>
      </c>
      <c r="AT95" s="1">
        <f t="shared" si="75"/>
        <v>31</v>
      </c>
      <c r="AU95" s="1">
        <f t="shared" si="51"/>
        <v>13422</v>
      </c>
      <c r="AV95" s="9">
        <f t="shared" si="52"/>
        <v>0.26844000000000001</v>
      </c>
      <c r="AW95" s="9">
        <f t="shared" si="53"/>
        <v>5.79E-2</v>
      </c>
      <c r="AX95" s="9">
        <f t="shared" si="54"/>
        <v>0.19570000000000001</v>
      </c>
      <c r="AY95" s="9">
        <f t="shared" si="55"/>
        <v>1.4840000000000001E-2</v>
      </c>
      <c r="AZ95" s="9">
        <f t="shared" si="56"/>
        <v>6.2E-4</v>
      </c>
      <c r="BA95" s="9">
        <f t="shared" si="69"/>
        <v>0.26947320000000002</v>
      </c>
      <c r="BB95" s="7"/>
      <c r="BC95" s="7"/>
      <c r="BD95" s="7"/>
      <c r="BE95" s="7"/>
      <c r="BF95" s="7"/>
      <c r="BG95" s="7"/>
      <c r="BH95" s="7"/>
      <c r="BI95" s="7"/>
      <c r="BJ95" s="7">
        <f t="shared" si="76"/>
        <v>93</v>
      </c>
      <c r="BK95" s="7">
        <f t="shared" si="76"/>
        <v>82</v>
      </c>
      <c r="BL95" s="1">
        <f t="shared" si="57"/>
        <v>0</v>
      </c>
      <c r="BM95" s="48">
        <f>+EvolOf!M84</f>
        <v>0</v>
      </c>
      <c r="BN95" s="1">
        <f t="shared" si="58"/>
        <v>0</v>
      </c>
      <c r="BO95" s="1">
        <f t="shared" si="70"/>
        <v>0</v>
      </c>
      <c r="BP95" s="28">
        <f t="shared" si="71"/>
        <v>0</v>
      </c>
      <c r="BQ95" s="1">
        <f t="shared" si="59"/>
        <v>0</v>
      </c>
      <c r="BR95" s="1" cm="1">
        <f t="array" ref="BR95">IF(BK95&lt;=$BX$14,0,INDEX($AU$14:$AU$300,BK95-$BX$14+1))*$BY$14</f>
        <v>1024419.0716795149</v>
      </c>
      <c r="BS95" s="1">
        <f t="shared" si="60"/>
        <v>230595.8488851719</v>
      </c>
      <c r="BT95" s="1">
        <f t="shared" si="77"/>
        <v>838508.63599799806</v>
      </c>
      <c r="BU95" s="1">
        <f t="shared" si="72"/>
        <v>185910.43568151689</v>
      </c>
      <c r="BV95" s="1">
        <f t="shared" si="61"/>
        <v>779406.00391758443</v>
      </c>
      <c r="BW95" s="1">
        <f t="shared" si="61"/>
        <v>59102.632080413663</v>
      </c>
      <c r="BX95" s="7"/>
      <c r="BY95" s="4"/>
      <c r="BZ95" s="7"/>
      <c r="CA95" s="7"/>
      <c r="CB95" s="7"/>
      <c r="CE95" s="7"/>
      <c r="CF95" s="7"/>
      <c r="CG95" s="7"/>
      <c r="CH95" s="7"/>
      <c r="CI95" s="7"/>
      <c r="CJ95" s="7"/>
      <c r="CK95" s="7"/>
      <c r="CL95" s="7"/>
      <c r="CN95" s="47"/>
      <c r="CO95" s="47"/>
      <c r="CP95" s="4">
        <f t="shared" si="62"/>
        <v>13.18733153638814</v>
      </c>
      <c r="CQ95" s="7" cm="1">
        <f t="array" ref="CQ95">IF(BK95&lt;=$CV$48,0,INDEX($B$14:$B$300,BK95-$CV$48+1))</f>
        <v>21598</v>
      </c>
      <c r="CR95" s="1">
        <f t="shared" si="63"/>
        <v>20572</v>
      </c>
      <c r="CS95" s="100">
        <f t="shared" si="73"/>
        <v>0.95249560144457823</v>
      </c>
    </row>
    <row r="96" spans="1:97" s="1" customFormat="1" x14ac:dyDescent="0.3">
      <c r="B96" s="1">
        <f t="shared" si="41"/>
        <v>25475</v>
      </c>
      <c r="C96" s="1">
        <v>83</v>
      </c>
      <c r="D96" s="1">
        <v>24523</v>
      </c>
      <c r="E96" s="1">
        <v>4501</v>
      </c>
      <c r="F96" s="1">
        <v>0</v>
      </c>
      <c r="G96" s="1">
        <v>20208</v>
      </c>
      <c r="H96" s="1">
        <v>0</v>
      </c>
      <c r="I96" s="1">
        <v>766</v>
      </c>
      <c r="J96" s="4">
        <v>53.65</v>
      </c>
      <c r="K96" s="4">
        <v>0.62</v>
      </c>
      <c r="L96" s="4">
        <v>25.4</v>
      </c>
      <c r="M96" s="61">
        <v>1.17</v>
      </c>
      <c r="N96" s="1">
        <v>12497</v>
      </c>
      <c r="O96" s="1">
        <v>12968</v>
      </c>
      <c r="P96" s="1">
        <v>209</v>
      </c>
      <c r="Q96" s="1">
        <v>12609</v>
      </c>
      <c r="R96" s="1">
        <v>149</v>
      </c>
      <c r="S96" s="1">
        <v>0</v>
      </c>
      <c r="T96" s="1">
        <v>2422</v>
      </c>
      <c r="U96" s="1">
        <v>246</v>
      </c>
      <c r="V96" s="1">
        <v>2686</v>
      </c>
      <c r="W96" s="1">
        <v>9999</v>
      </c>
      <c r="X96" s="1">
        <v>766</v>
      </c>
      <c r="Y96" s="58">
        <v>0.79</v>
      </c>
      <c r="AA96" s="1">
        <f t="shared" si="42"/>
        <v>7187</v>
      </c>
      <c r="AB96" s="1">
        <f t="shared" si="43"/>
        <v>30207</v>
      </c>
      <c r="AC96" s="1">
        <f t="shared" si="44"/>
        <v>1532</v>
      </c>
      <c r="AD96" s="1">
        <f t="shared" si="64"/>
        <v>-349</v>
      </c>
      <c r="AE96" s="1">
        <f t="shared" si="65"/>
        <v>378</v>
      </c>
      <c r="AF96" s="1">
        <f t="shared" si="65"/>
        <v>0</v>
      </c>
      <c r="AG96" s="1">
        <f t="shared" si="65"/>
        <v>24</v>
      </c>
      <c r="AH96" s="1">
        <f t="shared" si="74"/>
        <v>53</v>
      </c>
      <c r="AI96" s="9">
        <f t="shared" si="66"/>
        <v>5.6947438852129953E-2</v>
      </c>
      <c r="AJ96" s="9">
        <f t="shared" si="45"/>
        <v>0.50949999999999995</v>
      </c>
      <c r="AK96" s="9">
        <f t="shared" si="46"/>
        <v>9.0020000000000003E-2</v>
      </c>
      <c r="AL96" s="9">
        <f t="shared" si="47"/>
        <v>0.40416000000000002</v>
      </c>
      <c r="AM96" s="9">
        <f t="shared" si="48"/>
        <v>1.532E-2</v>
      </c>
      <c r="AN96" s="9">
        <f t="shared" si="49"/>
        <v>4.8439999999999997E-2</v>
      </c>
      <c r="AO96" s="9">
        <f t="shared" si="50"/>
        <v>1.06E-3</v>
      </c>
      <c r="AP96" s="1">
        <f t="shared" si="67"/>
        <v>-209</v>
      </c>
      <c r="AQ96" s="1">
        <f t="shared" si="67"/>
        <v>214</v>
      </c>
      <c r="AS96" s="1">
        <f t="shared" si="68"/>
        <v>24</v>
      </c>
      <c r="AT96" s="1">
        <f t="shared" si="75"/>
        <v>29</v>
      </c>
      <c r="AU96" s="1">
        <f t="shared" si="51"/>
        <v>13451</v>
      </c>
      <c r="AV96" s="9">
        <f t="shared" si="52"/>
        <v>0.26901999999999998</v>
      </c>
      <c r="AW96" s="9">
        <f t="shared" si="53"/>
        <v>5.3719999999999997E-2</v>
      </c>
      <c r="AX96" s="9">
        <f t="shared" si="54"/>
        <v>0.19997999999999999</v>
      </c>
      <c r="AY96" s="9">
        <f t="shared" si="55"/>
        <v>1.532E-2</v>
      </c>
      <c r="AZ96" s="9">
        <f t="shared" si="56"/>
        <v>5.8E-4</v>
      </c>
      <c r="BA96" s="9">
        <f t="shared" si="69"/>
        <v>0.27003499999999997</v>
      </c>
      <c r="BB96" s="7"/>
      <c r="BC96" s="7"/>
      <c r="BD96" s="7"/>
      <c r="BE96" s="7"/>
      <c r="BF96" s="7"/>
      <c r="BG96" s="7"/>
      <c r="BH96" s="7"/>
      <c r="BI96" s="7"/>
      <c r="BJ96" s="7">
        <f t="shared" ref="BJ96:BK103" si="78">+BJ95+1</f>
        <v>94</v>
      </c>
      <c r="BK96" s="7">
        <f t="shared" si="78"/>
        <v>83</v>
      </c>
      <c r="BL96" s="1">
        <f t="shared" si="57"/>
        <v>0</v>
      </c>
      <c r="BM96" s="48">
        <f>+EvolOf!M85</f>
        <v>0</v>
      </c>
      <c r="BN96" s="1">
        <f t="shared" si="58"/>
        <v>0</v>
      </c>
      <c r="BO96" s="1">
        <f t="shared" si="70"/>
        <v>0</v>
      </c>
      <c r="BP96" s="28">
        <f t="shared" si="71"/>
        <v>0</v>
      </c>
      <c r="BQ96" s="1">
        <f t="shared" si="59"/>
        <v>0</v>
      </c>
      <c r="BR96" s="1" cm="1">
        <f t="array" ref="BR96">IF(BK96&lt;=$BX$14,0,INDEX($AU$14:$AU$300,BK96-$BX$14+1))*$BY$14</f>
        <v>1030632.0168308252</v>
      </c>
      <c r="BS96" s="1">
        <f t="shared" si="60"/>
        <v>213948.34200537883</v>
      </c>
      <c r="BT96" s="1">
        <f t="shared" si="77"/>
        <v>857466.08402379113</v>
      </c>
      <c r="BU96" s="1">
        <f t="shared" si="72"/>
        <v>173165.93280703411</v>
      </c>
      <c r="BV96" s="1">
        <f t="shared" si="61"/>
        <v>796451.77651220514</v>
      </c>
      <c r="BW96" s="1">
        <f t="shared" si="61"/>
        <v>61014.30751158607</v>
      </c>
      <c r="BX96" s="7"/>
      <c r="BY96" s="4"/>
      <c r="BZ96" s="7"/>
      <c r="CA96" s="7"/>
      <c r="CB96" s="7"/>
      <c r="CE96" s="7"/>
      <c r="CF96" s="7"/>
      <c r="CG96" s="7"/>
      <c r="CH96" s="7"/>
      <c r="CI96" s="7"/>
      <c r="CJ96" s="7"/>
      <c r="CK96" s="7"/>
      <c r="CL96" s="7"/>
      <c r="CN96" s="47"/>
      <c r="CO96" s="47"/>
      <c r="CP96" s="4">
        <f t="shared" si="62"/>
        <v>13.053524804177545</v>
      </c>
      <c r="CQ96" s="7" cm="1">
        <f t="array" ref="CQ96">IF(BK96&lt;=$CV$48,0,INDEX($B$14:$B$300,BK96-$CV$48+1))</f>
        <v>21900</v>
      </c>
      <c r="CR96" s="1">
        <f t="shared" si="63"/>
        <v>20974</v>
      </c>
      <c r="CS96" s="100">
        <f t="shared" si="73"/>
        <v>0.95771689497716894</v>
      </c>
    </row>
    <row r="97" spans="2:97" s="1" customFormat="1" x14ac:dyDescent="0.3">
      <c r="B97" s="1">
        <f t="shared" si="41"/>
        <v>25524</v>
      </c>
      <c r="C97" s="1">
        <v>84</v>
      </c>
      <c r="D97" s="1">
        <v>24473</v>
      </c>
      <c r="E97" s="1">
        <v>4185</v>
      </c>
      <c r="F97" s="1">
        <v>0</v>
      </c>
      <c r="G97" s="1">
        <v>20553</v>
      </c>
      <c r="H97" s="1">
        <v>0</v>
      </c>
      <c r="I97" s="1">
        <v>786</v>
      </c>
      <c r="J97" s="4">
        <v>53.66</v>
      </c>
      <c r="K97" s="4">
        <v>0.62</v>
      </c>
      <c r="L97" s="4">
        <v>25.4</v>
      </c>
      <c r="M97" s="61">
        <v>1.1499999999999999</v>
      </c>
      <c r="N97" s="1">
        <v>12546</v>
      </c>
      <c r="O97" s="1">
        <v>12970</v>
      </c>
      <c r="P97" s="1">
        <v>150</v>
      </c>
      <c r="Q97" s="1">
        <v>12670</v>
      </c>
      <c r="R97" s="1">
        <v>150</v>
      </c>
      <c r="S97" s="1">
        <v>0</v>
      </c>
      <c r="T97" s="1">
        <v>2250</v>
      </c>
      <c r="U97" s="1">
        <v>229</v>
      </c>
      <c r="V97" s="1">
        <v>2493</v>
      </c>
      <c r="W97" s="1">
        <v>10199</v>
      </c>
      <c r="X97" s="1">
        <v>786</v>
      </c>
      <c r="Y97" s="58">
        <v>0.78</v>
      </c>
      <c r="AA97" s="1">
        <f t="shared" si="42"/>
        <v>6678</v>
      </c>
      <c r="AB97" s="1">
        <f t="shared" si="43"/>
        <v>30752</v>
      </c>
      <c r="AC97" s="1">
        <f t="shared" si="44"/>
        <v>1572</v>
      </c>
      <c r="AD97" s="1">
        <f t="shared" si="64"/>
        <v>-316</v>
      </c>
      <c r="AE97" s="1">
        <f t="shared" si="65"/>
        <v>345</v>
      </c>
      <c r="AF97" s="1">
        <f t="shared" si="65"/>
        <v>0</v>
      </c>
      <c r="AG97" s="1">
        <f t="shared" si="65"/>
        <v>20</v>
      </c>
      <c r="AH97" s="1">
        <f t="shared" si="74"/>
        <v>49</v>
      </c>
      <c r="AI97" s="9">
        <f t="shared" si="66"/>
        <v>5.8317257753375873E-2</v>
      </c>
      <c r="AJ97" s="9">
        <f t="shared" si="45"/>
        <v>0.51048000000000004</v>
      </c>
      <c r="AK97" s="9">
        <f t="shared" si="46"/>
        <v>8.3699999999999997E-2</v>
      </c>
      <c r="AL97" s="9">
        <f t="shared" si="47"/>
        <v>0.41105999999999998</v>
      </c>
      <c r="AM97" s="9">
        <f t="shared" si="48"/>
        <v>1.5720000000000001E-2</v>
      </c>
      <c r="AN97" s="9">
        <f t="shared" si="49"/>
        <v>4.4999999999999998E-2</v>
      </c>
      <c r="AO97" s="9">
        <f t="shared" si="50"/>
        <v>9.7999999999999997E-4</v>
      </c>
      <c r="AP97" s="1">
        <f t="shared" si="67"/>
        <v>-193</v>
      </c>
      <c r="AQ97" s="1">
        <f t="shared" si="67"/>
        <v>200</v>
      </c>
      <c r="AS97" s="1">
        <f t="shared" si="68"/>
        <v>20</v>
      </c>
      <c r="AT97" s="1">
        <f t="shared" si="75"/>
        <v>27</v>
      </c>
      <c r="AU97" s="1">
        <f t="shared" si="51"/>
        <v>13478</v>
      </c>
      <c r="AV97" s="9">
        <f t="shared" si="52"/>
        <v>0.26956000000000002</v>
      </c>
      <c r="AW97" s="9">
        <f t="shared" si="53"/>
        <v>4.9860000000000002E-2</v>
      </c>
      <c r="AX97" s="9">
        <f t="shared" si="54"/>
        <v>0.20397999999999999</v>
      </c>
      <c r="AY97" s="9">
        <f t="shared" si="55"/>
        <v>1.5720000000000001E-2</v>
      </c>
      <c r="AZ97" s="9">
        <f t="shared" si="56"/>
        <v>5.4000000000000001E-4</v>
      </c>
      <c r="BA97" s="9">
        <f t="shared" si="69"/>
        <v>0.27055440000000003</v>
      </c>
      <c r="BB97" s="7"/>
      <c r="BC97" s="7"/>
      <c r="BD97" s="7"/>
      <c r="BE97" s="7"/>
      <c r="BF97" s="7"/>
      <c r="BG97" s="7"/>
      <c r="BH97" s="7"/>
      <c r="BI97" s="7"/>
      <c r="BJ97" s="7">
        <f t="shared" si="78"/>
        <v>95</v>
      </c>
      <c r="BK97" s="7">
        <f t="shared" si="78"/>
        <v>84</v>
      </c>
      <c r="BL97" s="1">
        <f t="shared" si="57"/>
        <v>0</v>
      </c>
      <c r="BM97" s="48">
        <f>+EvolOf!M86</f>
        <v>0</v>
      </c>
      <c r="BN97" s="1">
        <f t="shared" si="58"/>
        <v>0</v>
      </c>
      <c r="BO97" s="1">
        <f t="shared" si="70"/>
        <v>0</v>
      </c>
      <c r="BP97" s="28">
        <f t="shared" si="71"/>
        <v>0</v>
      </c>
      <c r="BQ97" s="1">
        <f t="shared" si="59"/>
        <v>0</v>
      </c>
      <c r="BR97" s="1" cm="1">
        <f t="array" ref="BR97">IF(BK97&lt;=$BX$14,0,INDEX($AU$14:$AU$300,BK97-$BX$14+1))*$BY$14</f>
        <v>1036446.696267308</v>
      </c>
      <c r="BS97" s="1">
        <f t="shared" si="60"/>
        <v>198575.28541303403</v>
      </c>
      <c r="BT97" s="1">
        <f t="shared" si="77"/>
        <v>874989.77547620493</v>
      </c>
      <c r="BU97" s="1">
        <f t="shared" si="72"/>
        <v>161456.92079110304</v>
      </c>
      <c r="BV97" s="1">
        <f t="shared" si="61"/>
        <v>812382.40510530851</v>
      </c>
      <c r="BW97" s="1">
        <f t="shared" si="61"/>
        <v>62607.370370896409</v>
      </c>
      <c r="BX97" s="7"/>
      <c r="BY97" s="4"/>
      <c r="BZ97" s="7"/>
      <c r="CA97" s="7"/>
      <c r="CB97" s="7"/>
      <c r="CE97" s="7"/>
      <c r="CF97" s="7"/>
      <c r="CG97" s="7"/>
      <c r="CH97" s="7"/>
      <c r="CI97" s="7"/>
      <c r="CJ97" s="7"/>
      <c r="CK97" s="7"/>
      <c r="CL97" s="7"/>
      <c r="CN97" s="47"/>
      <c r="CO97" s="47"/>
      <c r="CP97" s="4">
        <f t="shared" si="62"/>
        <v>12.975826972010179</v>
      </c>
      <c r="CQ97" s="7" cm="1">
        <f t="array" ref="CQ97">IF(BK97&lt;=$CV$48,0,INDEX($B$14:$B$300,BK97-$CV$48+1))</f>
        <v>22188</v>
      </c>
      <c r="CR97" s="1">
        <f t="shared" si="63"/>
        <v>21339</v>
      </c>
      <c r="CS97" s="100">
        <f t="shared" si="73"/>
        <v>0.96173607355327206</v>
      </c>
    </row>
    <row r="98" spans="2:97" s="1" customFormat="1" x14ac:dyDescent="0.3">
      <c r="B98" s="1">
        <f t="shared" si="41"/>
        <v>25568</v>
      </c>
      <c r="C98" s="1">
        <v>85</v>
      </c>
      <c r="D98" s="1">
        <v>24429</v>
      </c>
      <c r="E98" s="1">
        <v>3895</v>
      </c>
      <c r="F98" s="1">
        <v>0</v>
      </c>
      <c r="G98" s="1">
        <v>20864</v>
      </c>
      <c r="H98" s="1">
        <v>0</v>
      </c>
      <c r="I98" s="1">
        <v>809</v>
      </c>
      <c r="J98" s="4">
        <v>53.66</v>
      </c>
      <c r="K98" s="4">
        <v>0.62</v>
      </c>
      <c r="L98" s="4">
        <v>25.5</v>
      </c>
      <c r="M98" s="61">
        <v>1.1399999999999999</v>
      </c>
      <c r="N98" s="1">
        <v>12588</v>
      </c>
      <c r="O98" s="1">
        <v>12972</v>
      </c>
      <c r="P98" s="1">
        <v>108</v>
      </c>
      <c r="Q98" s="1">
        <v>12712</v>
      </c>
      <c r="R98" s="1">
        <v>150</v>
      </c>
      <c r="S98" s="1">
        <v>0</v>
      </c>
      <c r="T98" s="1">
        <v>2092</v>
      </c>
      <c r="U98" s="1">
        <v>213</v>
      </c>
      <c r="V98" s="1">
        <v>2315</v>
      </c>
      <c r="W98" s="1">
        <v>10378</v>
      </c>
      <c r="X98" s="1">
        <v>809</v>
      </c>
      <c r="Y98" s="58">
        <v>0.77</v>
      </c>
      <c r="AA98" s="1">
        <f t="shared" si="42"/>
        <v>6210</v>
      </c>
      <c r="AB98" s="1">
        <f t="shared" si="43"/>
        <v>31242</v>
      </c>
      <c r="AC98" s="1">
        <f t="shared" si="44"/>
        <v>1618</v>
      </c>
      <c r="AD98" s="1">
        <f t="shared" si="64"/>
        <v>-290</v>
      </c>
      <c r="AE98" s="1">
        <f t="shared" si="65"/>
        <v>311</v>
      </c>
      <c r="AF98" s="1">
        <f t="shared" si="65"/>
        <v>0</v>
      </c>
      <c r="AG98" s="1">
        <f t="shared" si="65"/>
        <v>23</v>
      </c>
      <c r="AH98" s="1">
        <f t="shared" si="74"/>
        <v>44</v>
      </c>
      <c r="AI98" s="9">
        <f t="shared" si="66"/>
        <v>5.9917049326025776E-2</v>
      </c>
      <c r="AJ98" s="9">
        <f t="shared" si="45"/>
        <v>0.51136000000000004</v>
      </c>
      <c r="AK98" s="9">
        <f t="shared" si="46"/>
        <v>7.7899999999999997E-2</v>
      </c>
      <c r="AL98" s="9">
        <f t="shared" si="47"/>
        <v>0.41727999999999998</v>
      </c>
      <c r="AM98" s="9">
        <f t="shared" si="48"/>
        <v>1.618E-2</v>
      </c>
      <c r="AN98" s="9">
        <f t="shared" si="49"/>
        <v>4.1840000000000002E-2</v>
      </c>
      <c r="AO98" s="9">
        <f t="shared" si="50"/>
        <v>8.8000000000000003E-4</v>
      </c>
      <c r="AP98" s="1">
        <f t="shared" si="67"/>
        <v>-178</v>
      </c>
      <c r="AQ98" s="1">
        <f t="shared" si="67"/>
        <v>179</v>
      </c>
      <c r="AS98" s="1">
        <f t="shared" si="68"/>
        <v>23</v>
      </c>
      <c r="AT98" s="1">
        <f t="shared" si="75"/>
        <v>24</v>
      </c>
      <c r="AU98" s="1">
        <f t="shared" si="51"/>
        <v>13502</v>
      </c>
      <c r="AV98" s="9">
        <f t="shared" si="52"/>
        <v>0.27004</v>
      </c>
      <c r="AW98" s="9">
        <f t="shared" si="53"/>
        <v>4.6300000000000001E-2</v>
      </c>
      <c r="AX98" s="9">
        <f t="shared" si="54"/>
        <v>0.20755999999999999</v>
      </c>
      <c r="AY98" s="9">
        <f t="shared" si="55"/>
        <v>1.618E-2</v>
      </c>
      <c r="AZ98" s="9">
        <f t="shared" si="56"/>
        <v>4.8000000000000001E-4</v>
      </c>
      <c r="BA98" s="9">
        <f t="shared" si="69"/>
        <v>0.27102080000000001</v>
      </c>
      <c r="BB98" s="7"/>
      <c r="BC98" s="7"/>
      <c r="BD98" s="7"/>
      <c r="BE98" s="7"/>
      <c r="BF98" s="7"/>
      <c r="BG98" s="7"/>
      <c r="BH98" s="7"/>
      <c r="BI98" s="7"/>
      <c r="BJ98" s="7">
        <f t="shared" si="78"/>
        <v>96</v>
      </c>
      <c r="BK98" s="7">
        <f t="shared" si="78"/>
        <v>85</v>
      </c>
      <c r="BL98" s="1">
        <f t="shared" si="57"/>
        <v>0</v>
      </c>
      <c r="BM98" s="48">
        <f>+EvolOf!M87</f>
        <v>0</v>
      </c>
      <c r="BN98" s="1">
        <f t="shared" si="58"/>
        <v>0</v>
      </c>
      <c r="BO98" s="1">
        <f t="shared" si="70"/>
        <v>0</v>
      </c>
      <c r="BP98" s="28">
        <f t="shared" si="71"/>
        <v>0</v>
      </c>
      <c r="BQ98" s="1">
        <f t="shared" si="59"/>
        <v>0</v>
      </c>
      <c r="BR98" s="1" cm="1">
        <f t="array" ref="BR98">IF(BK98&lt;=$BX$14,0,INDEX($AU$14:$AU$300,BK98-$BX$14+1))*$BY$14</f>
        <v>1041464.8442741355</v>
      </c>
      <c r="BS98" s="1">
        <f t="shared" si="60"/>
        <v>184397.02596517201</v>
      </c>
      <c r="BT98" s="1">
        <f t="shared" si="77"/>
        <v>891079.71035523934</v>
      </c>
      <c r="BU98" s="1">
        <f t="shared" si="72"/>
        <v>150385.1339188962</v>
      </c>
      <c r="BV98" s="1">
        <f t="shared" si="61"/>
        <v>826640.31769613607</v>
      </c>
      <c r="BW98" s="1">
        <f t="shared" si="61"/>
        <v>64439.392659103301</v>
      </c>
      <c r="BX98" s="7"/>
      <c r="BY98" s="4"/>
      <c r="BZ98" s="7"/>
      <c r="CA98" s="7"/>
      <c r="CB98" s="7"/>
      <c r="CE98" s="7"/>
      <c r="CF98" s="7"/>
      <c r="CG98" s="7"/>
      <c r="CH98" s="7"/>
      <c r="CI98" s="7"/>
      <c r="CJ98" s="7"/>
      <c r="CK98" s="7"/>
      <c r="CL98" s="7"/>
      <c r="CN98" s="47"/>
      <c r="CO98" s="47"/>
      <c r="CP98" s="4">
        <f t="shared" si="62"/>
        <v>12.828182941903584</v>
      </c>
      <c r="CQ98" s="7" cm="1">
        <f t="array" ref="CQ98">IF(BK98&lt;=$CV$48,0,INDEX($B$14:$B$300,BK98-$CV$48+1))</f>
        <v>22461</v>
      </c>
      <c r="CR98" s="1">
        <f t="shared" si="63"/>
        <v>21673</v>
      </c>
      <c r="CS98" s="100">
        <f t="shared" si="73"/>
        <v>0.96491696718756959</v>
      </c>
    </row>
    <row r="99" spans="2:97" s="1" customFormat="1" x14ac:dyDescent="0.3">
      <c r="B99" s="1">
        <f t="shared" si="41"/>
        <v>25612</v>
      </c>
      <c r="C99" s="1">
        <v>86</v>
      </c>
      <c r="D99" s="1">
        <v>24387</v>
      </c>
      <c r="E99" s="1">
        <v>3626</v>
      </c>
      <c r="F99" s="1">
        <v>0</v>
      </c>
      <c r="G99" s="1">
        <v>21157</v>
      </c>
      <c r="H99" s="1">
        <v>0</v>
      </c>
      <c r="I99" s="1">
        <v>829</v>
      </c>
      <c r="J99" s="4">
        <v>53.67</v>
      </c>
      <c r="K99" s="4">
        <v>0.62</v>
      </c>
      <c r="L99" s="4">
        <v>25.5</v>
      </c>
      <c r="M99" s="61">
        <v>1.1299999999999999</v>
      </c>
      <c r="N99" s="1">
        <v>12628</v>
      </c>
      <c r="O99" s="1">
        <v>12973</v>
      </c>
      <c r="P99" s="1">
        <v>81</v>
      </c>
      <c r="Q99" s="1">
        <v>12741</v>
      </c>
      <c r="R99" s="1">
        <v>150</v>
      </c>
      <c r="S99" s="1">
        <v>0</v>
      </c>
      <c r="T99" s="1">
        <v>1942</v>
      </c>
      <c r="U99" s="1">
        <v>197</v>
      </c>
      <c r="V99" s="1">
        <v>2147</v>
      </c>
      <c r="W99" s="1">
        <v>10551</v>
      </c>
      <c r="X99" s="1">
        <v>829</v>
      </c>
      <c r="Y99" s="58">
        <v>0.76</v>
      </c>
      <c r="AA99" s="1">
        <f t="shared" si="42"/>
        <v>5773</v>
      </c>
      <c r="AB99" s="1">
        <f t="shared" si="43"/>
        <v>31708</v>
      </c>
      <c r="AC99" s="1">
        <f t="shared" si="44"/>
        <v>1658</v>
      </c>
      <c r="AD99" s="1">
        <f t="shared" si="64"/>
        <v>-269</v>
      </c>
      <c r="AE99" s="1">
        <f t="shared" si="65"/>
        <v>293</v>
      </c>
      <c r="AF99" s="1">
        <f t="shared" si="65"/>
        <v>0</v>
      </c>
      <c r="AG99" s="1">
        <f t="shared" si="65"/>
        <v>20</v>
      </c>
      <c r="AH99" s="1">
        <f t="shared" si="74"/>
        <v>44</v>
      </c>
      <c r="AI99" s="9">
        <f t="shared" si="66"/>
        <v>6.1284837731943521E-2</v>
      </c>
      <c r="AJ99" s="9">
        <f t="shared" si="45"/>
        <v>0.51224000000000003</v>
      </c>
      <c r="AK99" s="9">
        <f t="shared" si="46"/>
        <v>7.2520000000000001E-2</v>
      </c>
      <c r="AL99" s="9">
        <f t="shared" si="47"/>
        <v>0.42314000000000002</v>
      </c>
      <c r="AM99" s="9">
        <f t="shared" si="48"/>
        <v>1.6580000000000001E-2</v>
      </c>
      <c r="AN99" s="9">
        <f t="shared" si="49"/>
        <v>3.884E-2</v>
      </c>
      <c r="AO99" s="9">
        <f t="shared" si="50"/>
        <v>8.8000000000000003E-4</v>
      </c>
      <c r="AP99" s="1">
        <f t="shared" si="67"/>
        <v>-168</v>
      </c>
      <c r="AQ99" s="1">
        <f t="shared" si="67"/>
        <v>173</v>
      </c>
      <c r="AS99" s="1">
        <f t="shared" si="68"/>
        <v>20</v>
      </c>
      <c r="AT99" s="1">
        <f t="shared" si="75"/>
        <v>25</v>
      </c>
      <c r="AU99" s="1">
        <f t="shared" si="51"/>
        <v>13527</v>
      </c>
      <c r="AV99" s="9">
        <f t="shared" si="52"/>
        <v>0.27054</v>
      </c>
      <c r="AW99" s="9">
        <f t="shared" si="53"/>
        <v>4.2939999999999999E-2</v>
      </c>
      <c r="AX99" s="9">
        <f t="shared" si="54"/>
        <v>0.21102000000000001</v>
      </c>
      <c r="AY99" s="9">
        <f t="shared" si="55"/>
        <v>1.6580000000000001E-2</v>
      </c>
      <c r="AZ99" s="9">
        <f t="shared" si="56"/>
        <v>5.0000000000000001E-4</v>
      </c>
      <c r="BA99" s="9">
        <f t="shared" si="69"/>
        <v>0.27148720000000004</v>
      </c>
      <c r="BB99" s="7"/>
      <c r="BC99" s="7"/>
      <c r="BD99" s="7"/>
      <c r="BE99" s="7"/>
      <c r="BF99" s="7"/>
      <c r="BG99" s="7"/>
      <c r="BH99" s="7"/>
      <c r="BI99" s="7"/>
      <c r="BJ99" s="7">
        <f t="shared" si="78"/>
        <v>97</v>
      </c>
      <c r="BK99" s="7">
        <f t="shared" si="78"/>
        <v>86</v>
      </c>
      <c r="BL99" s="1">
        <f t="shared" si="57"/>
        <v>0</v>
      </c>
      <c r="BM99" s="48">
        <f>+EvolOf!M88</f>
        <v>0</v>
      </c>
      <c r="BN99" s="1">
        <f t="shared" si="58"/>
        <v>0</v>
      </c>
      <c r="BO99" s="1">
        <f t="shared" si="70"/>
        <v>0</v>
      </c>
      <c r="BP99" s="28">
        <f t="shared" si="71"/>
        <v>0</v>
      </c>
      <c r="BQ99" s="1">
        <f t="shared" si="59"/>
        <v>0</v>
      </c>
      <c r="BR99" s="1" cm="1">
        <f t="array" ref="BR99">IF(BK99&lt;=$BX$14,0,INDEX($AU$14:$AU$300,BK99-$BX$14+1))*$BY$14</f>
        <v>1046084.7265661355</v>
      </c>
      <c r="BS99" s="1">
        <f t="shared" si="60"/>
        <v>171015.29794696515</v>
      </c>
      <c r="BT99" s="1">
        <f t="shared" si="77"/>
        <v>906452.76694758423</v>
      </c>
      <c r="BU99" s="1">
        <f t="shared" si="72"/>
        <v>139631.95961855131</v>
      </c>
      <c r="BV99" s="1">
        <f t="shared" si="61"/>
        <v>840420.31142917054</v>
      </c>
      <c r="BW99" s="1">
        <f t="shared" si="61"/>
        <v>66032.455518413641</v>
      </c>
      <c r="BX99" s="7"/>
      <c r="BY99" s="4"/>
      <c r="BZ99" s="7"/>
      <c r="CA99" s="7"/>
      <c r="CB99" s="7"/>
      <c r="CE99" s="7"/>
      <c r="CF99" s="7"/>
      <c r="CG99" s="7"/>
      <c r="CH99" s="7"/>
      <c r="CI99" s="7"/>
      <c r="CJ99" s="7"/>
      <c r="CK99" s="7"/>
      <c r="CL99" s="7"/>
      <c r="CN99" s="47"/>
      <c r="CO99" s="47"/>
      <c r="CP99" s="4">
        <f t="shared" si="62"/>
        <v>12.727382388419782</v>
      </c>
      <c r="CQ99" s="7" cm="1">
        <f t="array" ref="CQ99">IF(BK99&lt;=$CV$48,0,INDEX($B$14:$B$300,BK99-$CV$48+1))</f>
        <v>22719</v>
      </c>
      <c r="CR99" s="1">
        <f t="shared" si="63"/>
        <v>21986</v>
      </c>
      <c r="CS99" s="100">
        <f t="shared" si="73"/>
        <v>0.96773625599718294</v>
      </c>
    </row>
    <row r="100" spans="2:97" s="1" customFormat="1" x14ac:dyDescent="0.3">
      <c r="B100" s="1">
        <f t="shared" si="41"/>
        <v>25649</v>
      </c>
      <c r="C100" s="1">
        <v>87</v>
      </c>
      <c r="D100" s="1">
        <v>24349</v>
      </c>
      <c r="E100" s="1">
        <v>3375</v>
      </c>
      <c r="F100" s="1">
        <v>0</v>
      </c>
      <c r="G100" s="1">
        <v>21427</v>
      </c>
      <c r="H100" s="1">
        <v>0</v>
      </c>
      <c r="I100" s="1">
        <v>847</v>
      </c>
      <c r="J100" s="4">
        <v>53.68</v>
      </c>
      <c r="K100" s="4">
        <v>0.62</v>
      </c>
      <c r="L100" s="4">
        <v>25.5</v>
      </c>
      <c r="M100" s="61">
        <v>1.1200000000000001</v>
      </c>
      <c r="N100" s="1">
        <v>12666</v>
      </c>
      <c r="O100" s="1">
        <v>12974</v>
      </c>
      <c r="P100" s="1">
        <v>62</v>
      </c>
      <c r="Q100" s="1">
        <v>12761</v>
      </c>
      <c r="R100" s="1">
        <v>150</v>
      </c>
      <c r="S100" s="1">
        <v>0</v>
      </c>
      <c r="T100" s="1">
        <v>1799</v>
      </c>
      <c r="U100" s="1">
        <v>182</v>
      </c>
      <c r="V100" s="1">
        <v>1990</v>
      </c>
      <c r="W100" s="1">
        <v>10710</v>
      </c>
      <c r="X100" s="1">
        <v>847</v>
      </c>
      <c r="Y100" s="58">
        <v>0.75</v>
      </c>
      <c r="AA100" s="1">
        <f t="shared" si="42"/>
        <v>5365</v>
      </c>
      <c r="AB100" s="1">
        <f t="shared" si="43"/>
        <v>32137</v>
      </c>
      <c r="AC100" s="1">
        <f t="shared" si="44"/>
        <v>1694</v>
      </c>
      <c r="AD100" s="1">
        <f t="shared" si="64"/>
        <v>-251</v>
      </c>
      <c r="AE100" s="1">
        <f t="shared" si="65"/>
        <v>270</v>
      </c>
      <c r="AF100" s="1">
        <f t="shared" si="65"/>
        <v>0</v>
      </c>
      <c r="AG100" s="1">
        <f t="shared" si="65"/>
        <v>18</v>
      </c>
      <c r="AH100" s="1">
        <f t="shared" si="74"/>
        <v>37</v>
      </c>
      <c r="AI100" s="9">
        <f t="shared" si="66"/>
        <v>6.2523067837897683E-2</v>
      </c>
      <c r="AJ100" s="9">
        <f t="shared" si="45"/>
        <v>0.51297999999999999</v>
      </c>
      <c r="AK100" s="9">
        <f t="shared" si="46"/>
        <v>6.7500000000000004E-2</v>
      </c>
      <c r="AL100" s="9">
        <f t="shared" si="47"/>
        <v>0.42853999999999998</v>
      </c>
      <c r="AM100" s="9">
        <f t="shared" si="48"/>
        <v>1.694E-2</v>
      </c>
      <c r="AN100" s="9">
        <f t="shared" si="49"/>
        <v>3.5979999999999998E-2</v>
      </c>
      <c r="AO100" s="9">
        <f t="shared" si="50"/>
        <v>7.3999999999999999E-4</v>
      </c>
      <c r="AP100" s="1">
        <f t="shared" si="67"/>
        <v>-157</v>
      </c>
      <c r="AQ100" s="1">
        <f t="shared" si="67"/>
        <v>159</v>
      </c>
      <c r="AS100" s="1">
        <f t="shared" si="68"/>
        <v>18</v>
      </c>
      <c r="AT100" s="1">
        <f t="shared" si="75"/>
        <v>20</v>
      </c>
      <c r="AU100" s="1">
        <f t="shared" si="51"/>
        <v>13547</v>
      </c>
      <c r="AV100" s="9">
        <f t="shared" si="52"/>
        <v>0.27094000000000001</v>
      </c>
      <c r="AW100" s="9">
        <f t="shared" si="53"/>
        <v>3.9800000000000002E-2</v>
      </c>
      <c r="AX100" s="9">
        <f t="shared" si="54"/>
        <v>0.2142</v>
      </c>
      <c r="AY100" s="9">
        <f t="shared" si="55"/>
        <v>1.694E-2</v>
      </c>
      <c r="AZ100" s="9">
        <f t="shared" si="56"/>
        <v>4.0000000000000002E-4</v>
      </c>
      <c r="BA100" s="9">
        <f t="shared" si="69"/>
        <v>0.27187939999999999</v>
      </c>
      <c r="BB100" s="7"/>
      <c r="BC100" s="7"/>
      <c r="BD100" s="7"/>
      <c r="BE100" s="7"/>
      <c r="BF100" s="7"/>
      <c r="BG100" s="7"/>
      <c r="BH100" s="7"/>
      <c r="BI100" s="7"/>
      <c r="BJ100" s="7">
        <f t="shared" si="78"/>
        <v>98</v>
      </c>
      <c r="BK100" s="7">
        <f t="shared" si="78"/>
        <v>87</v>
      </c>
      <c r="BL100" s="1">
        <f t="shared" si="57"/>
        <v>0</v>
      </c>
      <c r="BM100" s="48">
        <f>+EvolOf!M89</f>
        <v>0</v>
      </c>
      <c r="BN100" s="1">
        <f t="shared" si="58"/>
        <v>0</v>
      </c>
      <c r="BO100" s="1">
        <f t="shared" si="70"/>
        <v>0</v>
      </c>
      <c r="BP100" s="28">
        <f t="shared" si="71"/>
        <v>0</v>
      </c>
      <c r="BQ100" s="1">
        <f t="shared" si="59"/>
        <v>0</v>
      </c>
      <c r="BR100" s="1" cm="1">
        <f t="array" ref="BR100">IF(BK100&lt;=$BX$14,0,INDEX($AU$14:$AU$300,BK100-$BX$14+1))*$BY$14</f>
        <v>1050385.9962862735</v>
      </c>
      <c r="BS100" s="1">
        <f t="shared" si="60"/>
        <v>158509.75450137895</v>
      </c>
      <c r="BT100" s="1">
        <f t="shared" si="77"/>
        <v>920551.37325248064</v>
      </c>
      <c r="BU100" s="1">
        <f t="shared" si="72"/>
        <v>129834.62303379283</v>
      </c>
      <c r="BV100" s="1">
        <f t="shared" si="61"/>
        <v>853085.16116068768</v>
      </c>
      <c r="BW100" s="1">
        <f t="shared" si="61"/>
        <v>67466.212091792957</v>
      </c>
      <c r="BX100" s="7"/>
      <c r="BY100" s="4"/>
      <c r="BZ100" s="7"/>
      <c r="CA100" s="7"/>
      <c r="CB100" s="7"/>
      <c r="CE100" s="7"/>
      <c r="CF100" s="7"/>
      <c r="CG100" s="7"/>
      <c r="CH100" s="7"/>
      <c r="CI100" s="7"/>
      <c r="CJ100" s="7"/>
      <c r="CK100" s="7"/>
      <c r="CL100" s="7"/>
      <c r="CN100" s="47"/>
      <c r="CO100" s="47"/>
      <c r="CP100" s="4">
        <f t="shared" si="62"/>
        <v>12.644628099173554</v>
      </c>
      <c r="CQ100" s="7" cm="1">
        <f t="array" ref="CQ100">IF(BK100&lt;=$CV$48,0,INDEX($B$14:$B$300,BK100-$CV$48+1))</f>
        <v>22957</v>
      </c>
      <c r="CR100" s="1">
        <f t="shared" si="63"/>
        <v>22274</v>
      </c>
      <c r="CS100" s="100">
        <f t="shared" si="73"/>
        <v>0.97024872587881694</v>
      </c>
    </row>
    <row r="101" spans="2:97" s="1" customFormat="1" x14ac:dyDescent="0.3">
      <c r="B101" s="1">
        <f t="shared" si="41"/>
        <v>25686</v>
      </c>
      <c r="C101" s="1">
        <v>88</v>
      </c>
      <c r="D101" s="1">
        <v>24313</v>
      </c>
      <c r="E101" s="1">
        <v>3149</v>
      </c>
      <c r="F101" s="1">
        <v>0</v>
      </c>
      <c r="G101" s="1">
        <v>21673</v>
      </c>
      <c r="H101" s="1">
        <v>0</v>
      </c>
      <c r="I101" s="1">
        <v>864</v>
      </c>
      <c r="J101" s="4">
        <v>53.69</v>
      </c>
      <c r="K101" s="4">
        <v>0.62</v>
      </c>
      <c r="L101" s="4">
        <v>25.6</v>
      </c>
      <c r="M101" s="61">
        <v>1.1100000000000001</v>
      </c>
      <c r="N101" s="1">
        <v>12700</v>
      </c>
      <c r="O101" s="1">
        <v>12976</v>
      </c>
      <c r="P101" s="1">
        <v>51</v>
      </c>
      <c r="Q101" s="1">
        <v>12773</v>
      </c>
      <c r="R101" s="1">
        <v>150</v>
      </c>
      <c r="S101" s="1">
        <v>0</v>
      </c>
      <c r="T101" s="1">
        <v>1671</v>
      </c>
      <c r="U101" s="1">
        <v>169</v>
      </c>
      <c r="V101" s="1">
        <v>1847</v>
      </c>
      <c r="W101" s="1">
        <v>10856</v>
      </c>
      <c r="X101" s="1">
        <v>864</v>
      </c>
      <c r="Y101" s="58">
        <v>0.74</v>
      </c>
      <c r="AA101" s="1">
        <f t="shared" si="42"/>
        <v>4996</v>
      </c>
      <c r="AB101" s="1">
        <f t="shared" si="43"/>
        <v>32529</v>
      </c>
      <c r="AC101" s="1">
        <f t="shared" si="44"/>
        <v>1728</v>
      </c>
      <c r="AD101" s="1">
        <f t="shared" si="64"/>
        <v>-226</v>
      </c>
      <c r="AE101" s="1">
        <f t="shared" si="65"/>
        <v>246</v>
      </c>
      <c r="AF101" s="1">
        <f t="shared" si="65"/>
        <v>0</v>
      </c>
      <c r="AG101" s="1">
        <f t="shared" si="65"/>
        <v>17</v>
      </c>
      <c r="AH101" s="1">
        <f t="shared" si="74"/>
        <v>37</v>
      </c>
      <c r="AI101" s="9">
        <f t="shared" si="66"/>
        <v>6.3683938969558485E-2</v>
      </c>
      <c r="AJ101" s="9">
        <f t="shared" si="45"/>
        <v>0.51371999999999995</v>
      </c>
      <c r="AK101" s="9">
        <f t="shared" si="46"/>
        <v>6.2979999999999994E-2</v>
      </c>
      <c r="AL101" s="9">
        <f t="shared" si="47"/>
        <v>0.43346000000000001</v>
      </c>
      <c r="AM101" s="9">
        <f t="shared" si="48"/>
        <v>1.728E-2</v>
      </c>
      <c r="AN101" s="9">
        <f t="shared" si="49"/>
        <v>3.3419999999999998E-2</v>
      </c>
      <c r="AO101" s="9">
        <f t="shared" si="50"/>
        <v>7.3999999999999999E-4</v>
      </c>
      <c r="AP101" s="1">
        <f t="shared" si="67"/>
        <v>-143</v>
      </c>
      <c r="AQ101" s="1">
        <f t="shared" si="67"/>
        <v>146</v>
      </c>
      <c r="AS101" s="1">
        <f t="shared" si="68"/>
        <v>17</v>
      </c>
      <c r="AT101" s="1">
        <f t="shared" si="75"/>
        <v>20</v>
      </c>
      <c r="AU101" s="1">
        <f t="shared" si="51"/>
        <v>13567</v>
      </c>
      <c r="AV101" s="9">
        <f t="shared" si="52"/>
        <v>0.27134000000000003</v>
      </c>
      <c r="AW101" s="9">
        <f t="shared" si="53"/>
        <v>3.6940000000000001E-2</v>
      </c>
      <c r="AX101" s="9">
        <f t="shared" si="54"/>
        <v>0.21712000000000001</v>
      </c>
      <c r="AY101" s="9">
        <f t="shared" si="55"/>
        <v>1.728E-2</v>
      </c>
      <c r="AZ101" s="9">
        <f t="shared" si="56"/>
        <v>4.0000000000000002E-4</v>
      </c>
      <c r="BA101" s="9">
        <f t="shared" si="69"/>
        <v>0.2722716</v>
      </c>
      <c r="BB101" s="7"/>
      <c r="BC101" s="7"/>
      <c r="BD101" s="7"/>
      <c r="BE101" s="7"/>
      <c r="BF101" s="7"/>
      <c r="BG101" s="7"/>
      <c r="BH101" s="7"/>
      <c r="BI101" s="7"/>
      <c r="BJ101" s="7">
        <f t="shared" si="78"/>
        <v>99</v>
      </c>
      <c r="BK101" s="7">
        <f t="shared" si="78"/>
        <v>88</v>
      </c>
      <c r="BL101" s="1">
        <f t="shared" si="57"/>
        <v>0</v>
      </c>
      <c r="BM101" s="48">
        <f>+EvolOf!M90</f>
        <v>0</v>
      </c>
      <c r="BN101" s="1">
        <f t="shared" si="58"/>
        <v>0</v>
      </c>
      <c r="BO101" s="1">
        <f t="shared" si="70"/>
        <v>0</v>
      </c>
      <c r="BP101" s="28">
        <f t="shared" si="71"/>
        <v>0</v>
      </c>
      <c r="BQ101" s="1">
        <f t="shared" si="59"/>
        <v>0</v>
      </c>
      <c r="BR101" s="1" cm="1">
        <f t="array" ref="BR101">IF(BK101&lt;=$BX$14,0,INDEX($AU$14:$AU$300,BK101-$BX$14+1))*$BY$14</f>
        <v>1054129.6940056528</v>
      </c>
      <c r="BS101" s="1">
        <f t="shared" si="60"/>
        <v>147119.35505731002</v>
      </c>
      <c r="BT101" s="1">
        <f t="shared" si="77"/>
        <v>933534.83555585996</v>
      </c>
      <c r="BU101" s="1">
        <f t="shared" si="72"/>
        <v>120594.85844979284</v>
      </c>
      <c r="BV101" s="1">
        <f t="shared" si="61"/>
        <v>864714.52003365324</v>
      </c>
      <c r="BW101" s="1">
        <f t="shared" si="61"/>
        <v>68820.315522206743</v>
      </c>
      <c r="BX101" s="7"/>
      <c r="BY101" s="4"/>
      <c r="BZ101" s="7"/>
      <c r="CA101" s="7"/>
      <c r="CB101" s="7"/>
      <c r="CE101" s="7"/>
      <c r="CF101" s="7"/>
      <c r="CG101" s="7"/>
      <c r="CH101" s="7"/>
      <c r="CI101" s="7"/>
      <c r="CJ101" s="7"/>
      <c r="CK101" s="7"/>
      <c r="CL101" s="7"/>
      <c r="CN101" s="47"/>
      <c r="CO101" s="47"/>
      <c r="CP101" s="4">
        <f t="shared" si="62"/>
        <v>12.564814814814815</v>
      </c>
      <c r="CQ101" s="7" cm="1">
        <f t="array" ref="CQ101">IF(BK101&lt;=$CV$48,0,INDEX($B$14:$B$300,BK101-$CV$48+1))</f>
        <v>23179</v>
      </c>
      <c r="CR101" s="1">
        <f t="shared" si="63"/>
        <v>22537</v>
      </c>
      <c r="CS101" s="100">
        <f t="shared" si="73"/>
        <v>0.97230251520773114</v>
      </c>
    </row>
    <row r="102" spans="2:97" s="1" customFormat="1" x14ac:dyDescent="0.3">
      <c r="B102" s="1">
        <f t="shared" si="41"/>
        <v>25718</v>
      </c>
      <c r="C102" s="1">
        <v>89</v>
      </c>
      <c r="D102" s="1">
        <v>24280</v>
      </c>
      <c r="E102" s="1">
        <v>2935</v>
      </c>
      <c r="F102" s="1">
        <v>0</v>
      </c>
      <c r="G102" s="1">
        <v>21903</v>
      </c>
      <c r="H102" s="1">
        <v>0</v>
      </c>
      <c r="I102" s="1">
        <v>880</v>
      </c>
      <c r="J102" s="4">
        <v>53.7</v>
      </c>
      <c r="K102" s="4">
        <v>0.62</v>
      </c>
      <c r="L102" s="4">
        <v>25.6</v>
      </c>
      <c r="M102" s="61">
        <v>1.1000000000000001</v>
      </c>
      <c r="N102" s="1">
        <v>12731</v>
      </c>
      <c r="O102" s="1">
        <v>12977</v>
      </c>
      <c r="P102" s="1">
        <v>45</v>
      </c>
      <c r="Q102" s="1">
        <v>12781</v>
      </c>
      <c r="R102" s="1">
        <v>150</v>
      </c>
      <c r="S102" s="1">
        <v>0</v>
      </c>
      <c r="T102" s="1">
        <v>1551</v>
      </c>
      <c r="U102" s="1">
        <v>157</v>
      </c>
      <c r="V102" s="1">
        <v>1714</v>
      </c>
      <c r="W102" s="1">
        <v>10991</v>
      </c>
      <c r="X102" s="1">
        <v>880</v>
      </c>
      <c r="Y102" s="58">
        <v>0.73</v>
      </c>
      <c r="AA102" s="1">
        <f t="shared" si="42"/>
        <v>4649</v>
      </c>
      <c r="AB102" s="1">
        <f t="shared" si="43"/>
        <v>32894</v>
      </c>
      <c r="AC102" s="1">
        <f t="shared" si="44"/>
        <v>1760</v>
      </c>
      <c r="AD102" s="1">
        <f t="shared" si="64"/>
        <v>-214</v>
      </c>
      <c r="AE102" s="1">
        <f t="shared" si="65"/>
        <v>230</v>
      </c>
      <c r="AF102" s="1">
        <f t="shared" si="65"/>
        <v>0</v>
      </c>
      <c r="AG102" s="1">
        <f t="shared" si="65"/>
        <v>16</v>
      </c>
      <c r="AH102" s="1">
        <f t="shared" si="74"/>
        <v>32</v>
      </c>
      <c r="AI102" s="9">
        <f t="shared" si="66"/>
        <v>6.4777327935222673E-2</v>
      </c>
      <c r="AJ102" s="9">
        <f t="shared" si="45"/>
        <v>0.51436000000000004</v>
      </c>
      <c r="AK102" s="9">
        <f t="shared" si="46"/>
        <v>5.8700000000000002E-2</v>
      </c>
      <c r="AL102" s="9">
        <f t="shared" si="47"/>
        <v>0.43806</v>
      </c>
      <c r="AM102" s="9">
        <f t="shared" si="48"/>
        <v>1.7600000000000001E-2</v>
      </c>
      <c r="AN102" s="9">
        <f t="shared" si="49"/>
        <v>3.1019999999999999E-2</v>
      </c>
      <c r="AO102" s="9">
        <f t="shared" si="50"/>
        <v>6.4000000000000005E-4</v>
      </c>
      <c r="AP102" s="1">
        <f t="shared" si="67"/>
        <v>-133</v>
      </c>
      <c r="AQ102" s="1">
        <f t="shared" si="67"/>
        <v>135</v>
      </c>
      <c r="AS102" s="1">
        <f t="shared" si="68"/>
        <v>16</v>
      </c>
      <c r="AT102" s="1">
        <f t="shared" si="75"/>
        <v>18</v>
      </c>
      <c r="AU102" s="1">
        <f t="shared" si="51"/>
        <v>13585</v>
      </c>
      <c r="AV102" s="9">
        <f t="shared" si="52"/>
        <v>0.2717</v>
      </c>
      <c r="AW102" s="9">
        <f t="shared" si="53"/>
        <v>3.4279999999999998E-2</v>
      </c>
      <c r="AX102" s="9">
        <f t="shared" si="54"/>
        <v>0.21981999999999999</v>
      </c>
      <c r="AY102" s="9">
        <f t="shared" si="55"/>
        <v>1.7600000000000001E-2</v>
      </c>
      <c r="AZ102" s="9">
        <f t="shared" si="56"/>
        <v>3.6000000000000002E-4</v>
      </c>
      <c r="BA102" s="9">
        <f t="shared" si="69"/>
        <v>0.27261080000000004</v>
      </c>
      <c r="BB102" s="7"/>
      <c r="BC102" s="7"/>
      <c r="BD102" s="7"/>
      <c r="BE102" s="7"/>
      <c r="BF102" s="7"/>
      <c r="BG102" s="7"/>
      <c r="BH102" s="7"/>
      <c r="BI102" s="7"/>
      <c r="BJ102" s="7">
        <f t="shared" si="78"/>
        <v>100</v>
      </c>
      <c r="BK102" s="7">
        <f t="shared" si="78"/>
        <v>89</v>
      </c>
      <c r="BL102" s="1">
        <f t="shared" si="57"/>
        <v>0</v>
      </c>
      <c r="BM102" s="48">
        <f>+EvolOf!M91</f>
        <v>0</v>
      </c>
      <c r="BN102" s="1">
        <f t="shared" si="58"/>
        <v>0</v>
      </c>
      <c r="BO102" s="1">
        <f t="shared" si="70"/>
        <v>0</v>
      </c>
      <c r="BP102" s="28">
        <f t="shared" si="71"/>
        <v>0</v>
      </c>
      <c r="BQ102" s="1">
        <f t="shared" si="59"/>
        <v>0</v>
      </c>
      <c r="BR102" s="1" cm="1">
        <f t="array" ref="BR102">IF(BK102&lt;=$BX$14,0,INDEX($AU$14:$AU$300,BK102-$BX$14+1))*$BY$14</f>
        <v>1057793.7385820665</v>
      </c>
      <c r="BS102" s="1">
        <f t="shared" si="60"/>
        <v>136525.48704289625</v>
      </c>
      <c r="BT102" s="1">
        <f t="shared" si="77"/>
        <v>945562.46014365309</v>
      </c>
      <c r="BU102" s="1">
        <f t="shared" si="72"/>
        <v>112231.2784384134</v>
      </c>
      <c r="BV102" s="1">
        <f t="shared" si="61"/>
        <v>875467.69433399802</v>
      </c>
      <c r="BW102" s="1">
        <f t="shared" si="61"/>
        <v>70094.765809655015</v>
      </c>
      <c r="BX102" s="7"/>
      <c r="BY102" s="4"/>
      <c r="BZ102" s="7"/>
      <c r="CA102" s="7"/>
      <c r="CB102" s="7"/>
      <c r="CE102" s="7"/>
      <c r="CF102" s="7"/>
      <c r="CG102" s="7"/>
      <c r="CH102" s="7"/>
      <c r="CI102" s="7"/>
      <c r="CJ102" s="7"/>
      <c r="CK102" s="7"/>
      <c r="CL102" s="7"/>
      <c r="CN102" s="47"/>
      <c r="CO102" s="47"/>
      <c r="CP102" s="4">
        <f t="shared" si="62"/>
        <v>12.489772727272728</v>
      </c>
      <c r="CQ102" s="7" cm="1">
        <f t="array" ref="CQ102">IF(BK102&lt;=$CV$48,0,INDEX($B$14:$B$300,BK102-$CV$48+1))</f>
        <v>23395</v>
      </c>
      <c r="CR102" s="1">
        <f t="shared" si="63"/>
        <v>22783</v>
      </c>
      <c r="CS102" s="100">
        <f t="shared" si="73"/>
        <v>0.97384056422312459</v>
      </c>
    </row>
    <row r="103" spans="2:97" s="1" customFormat="1" x14ac:dyDescent="0.3">
      <c r="B103" s="1">
        <f t="shared" si="41"/>
        <v>25749</v>
      </c>
      <c r="C103" s="1">
        <v>90</v>
      </c>
      <c r="D103" s="1">
        <v>24249</v>
      </c>
      <c r="E103" s="1">
        <v>2735</v>
      </c>
      <c r="F103" s="1">
        <v>0</v>
      </c>
      <c r="G103" s="1">
        <v>22118</v>
      </c>
      <c r="H103" s="1">
        <v>0</v>
      </c>
      <c r="I103" s="1">
        <v>896</v>
      </c>
      <c r="J103" s="4">
        <v>53.71</v>
      </c>
      <c r="K103" s="4">
        <v>0.62</v>
      </c>
      <c r="L103" s="4">
        <v>25.6</v>
      </c>
      <c r="M103" s="61">
        <v>1.0900000000000001</v>
      </c>
      <c r="N103" s="1">
        <v>12761</v>
      </c>
      <c r="O103" s="1">
        <v>12979</v>
      </c>
      <c r="P103" s="1">
        <v>41</v>
      </c>
      <c r="Q103" s="1">
        <v>12786</v>
      </c>
      <c r="R103" s="1">
        <v>150</v>
      </c>
      <c r="S103" s="1">
        <v>0</v>
      </c>
      <c r="T103" s="1">
        <v>1437</v>
      </c>
      <c r="U103" s="1">
        <v>145</v>
      </c>
      <c r="V103" s="1">
        <v>1588</v>
      </c>
      <c r="W103" s="1">
        <v>11118</v>
      </c>
      <c r="X103" s="1">
        <v>896</v>
      </c>
      <c r="Y103" s="58">
        <v>0.73</v>
      </c>
      <c r="AA103" s="1">
        <f t="shared" si="42"/>
        <v>4323</v>
      </c>
      <c r="AB103" s="1">
        <f t="shared" si="43"/>
        <v>33236</v>
      </c>
      <c r="AC103" s="1">
        <f t="shared" si="44"/>
        <v>1792</v>
      </c>
      <c r="AD103" s="1">
        <f t="shared" si="64"/>
        <v>-200</v>
      </c>
      <c r="AE103" s="1">
        <f t="shared" si="65"/>
        <v>215</v>
      </c>
      <c r="AF103" s="1">
        <f t="shared" si="65"/>
        <v>0</v>
      </c>
      <c r="AG103" s="1">
        <f t="shared" si="65"/>
        <v>16</v>
      </c>
      <c r="AH103" s="1">
        <f t="shared" si="74"/>
        <v>31</v>
      </c>
      <c r="AI103" s="9">
        <f t="shared" si="66"/>
        <v>6.5872665784443465E-2</v>
      </c>
      <c r="AJ103" s="9">
        <f t="shared" si="45"/>
        <v>0.51497999999999999</v>
      </c>
      <c r="AK103" s="9">
        <f t="shared" si="46"/>
        <v>5.4699999999999999E-2</v>
      </c>
      <c r="AL103" s="9">
        <f t="shared" si="47"/>
        <v>0.44235999999999998</v>
      </c>
      <c r="AM103" s="9">
        <f t="shared" si="48"/>
        <v>1.7919999999999998E-2</v>
      </c>
      <c r="AN103" s="9">
        <f t="shared" si="49"/>
        <v>2.8740000000000002E-2</v>
      </c>
      <c r="AO103" s="9">
        <f t="shared" si="50"/>
        <v>6.2E-4</v>
      </c>
      <c r="AP103" s="1">
        <f t="shared" si="67"/>
        <v>-126</v>
      </c>
      <c r="AQ103" s="1">
        <f t="shared" si="67"/>
        <v>127</v>
      </c>
      <c r="AS103" s="1">
        <f t="shared" si="68"/>
        <v>16</v>
      </c>
      <c r="AT103" s="1">
        <f t="shared" si="75"/>
        <v>17</v>
      </c>
      <c r="AU103" s="1">
        <f t="shared" si="51"/>
        <v>13602</v>
      </c>
      <c r="AV103" s="9">
        <f t="shared" si="52"/>
        <v>0.27204</v>
      </c>
      <c r="AW103" s="9">
        <f t="shared" si="53"/>
        <v>3.1759999999999997E-2</v>
      </c>
      <c r="AX103" s="9">
        <f t="shared" si="54"/>
        <v>0.22236</v>
      </c>
      <c r="AY103" s="9">
        <f t="shared" si="55"/>
        <v>1.7919999999999998E-2</v>
      </c>
      <c r="AZ103" s="9">
        <f t="shared" si="56"/>
        <v>3.4000000000000002E-4</v>
      </c>
      <c r="BA103" s="9">
        <f t="shared" si="69"/>
        <v>0.2729394</v>
      </c>
      <c r="BB103" s="7"/>
      <c r="BC103" s="7"/>
      <c r="BD103" s="7"/>
      <c r="BE103" s="7"/>
      <c r="BF103" s="7"/>
      <c r="BG103" s="7"/>
      <c r="BH103" s="7"/>
      <c r="BI103" s="7"/>
      <c r="BJ103" s="7">
        <f t="shared" si="78"/>
        <v>101</v>
      </c>
      <c r="BK103" s="7">
        <f t="shared" si="78"/>
        <v>90</v>
      </c>
      <c r="BL103" s="1">
        <f t="shared" si="57"/>
        <v>0</v>
      </c>
      <c r="BM103" s="48">
        <f>+EvolOf!M92</f>
        <v>0</v>
      </c>
      <c r="BN103" s="1">
        <f t="shared" si="58"/>
        <v>0</v>
      </c>
      <c r="BO103" s="1">
        <f t="shared" si="70"/>
        <v>0</v>
      </c>
      <c r="BP103" s="28">
        <f t="shared" si="71"/>
        <v>0</v>
      </c>
      <c r="BQ103" s="1">
        <f t="shared" si="59"/>
        <v>0</v>
      </c>
      <c r="BR103" s="1" cm="1">
        <f t="array" ref="BR103">IF(BK103&lt;=$BX$14,0,INDEX($AU$14:$AU$300,BK103-$BX$14+1))*$BY$14</f>
        <v>1061139.1705866184</v>
      </c>
      <c r="BS103" s="1">
        <f t="shared" si="60"/>
        <v>126489.19102924109</v>
      </c>
      <c r="BT103" s="1">
        <f t="shared" si="77"/>
        <v>956952.85958772199</v>
      </c>
      <c r="BU103" s="1">
        <f t="shared" si="72"/>
        <v>104186.31099889637</v>
      </c>
      <c r="BV103" s="1">
        <f t="shared" si="61"/>
        <v>885583.64349061868</v>
      </c>
      <c r="BW103" s="1">
        <f t="shared" si="61"/>
        <v>71369.216097103286</v>
      </c>
      <c r="BX103" s="7"/>
      <c r="BY103" s="4"/>
      <c r="BZ103" s="7"/>
      <c r="CA103" s="7"/>
      <c r="CB103" s="7"/>
      <c r="CE103" s="7"/>
      <c r="CF103" s="7"/>
      <c r="CG103" s="7"/>
      <c r="CH103" s="7"/>
      <c r="CI103" s="7"/>
      <c r="CJ103" s="7"/>
      <c r="CK103" s="7"/>
      <c r="CL103" s="7"/>
      <c r="CN103" s="47"/>
      <c r="CO103" s="47"/>
      <c r="CP103" s="4">
        <f t="shared" si="62"/>
        <v>12.408482142857142</v>
      </c>
      <c r="CQ103" s="7" cm="1">
        <f t="array" ref="CQ103">IF(BK103&lt;=$CV$48,0,INDEX($B$14:$B$300,BK103-$CV$48+1))</f>
        <v>23596</v>
      </c>
      <c r="CR103" s="1">
        <f t="shared" si="63"/>
        <v>23014</v>
      </c>
      <c r="CS103" s="100">
        <f t="shared" si="73"/>
        <v>0.97533480250889981</v>
      </c>
    </row>
    <row r="104" spans="2:97" s="1" customFormat="1" x14ac:dyDescent="0.3">
      <c r="B104" s="1">
        <f t="shared" si="41"/>
        <v>25779</v>
      </c>
      <c r="C104" s="1">
        <v>91</v>
      </c>
      <c r="D104" s="1">
        <v>24219</v>
      </c>
      <c r="E104" s="1">
        <v>2548</v>
      </c>
      <c r="F104" s="1">
        <v>0</v>
      </c>
      <c r="G104" s="1">
        <v>22321</v>
      </c>
      <c r="H104" s="1">
        <v>0</v>
      </c>
      <c r="I104" s="1">
        <v>910</v>
      </c>
      <c r="J104" s="4">
        <v>53.72</v>
      </c>
      <c r="K104" s="4">
        <v>0.62</v>
      </c>
      <c r="L104" s="4">
        <v>25.6</v>
      </c>
      <c r="M104" s="61">
        <v>1.08</v>
      </c>
      <c r="N104" s="1">
        <v>12789</v>
      </c>
      <c r="O104" s="1">
        <v>12980</v>
      </c>
      <c r="P104" s="1">
        <v>39</v>
      </c>
      <c r="Q104" s="1">
        <v>12790</v>
      </c>
      <c r="R104" s="1">
        <v>150</v>
      </c>
      <c r="S104" s="1">
        <v>0</v>
      </c>
      <c r="T104" s="1">
        <v>1330</v>
      </c>
      <c r="U104" s="1">
        <v>133</v>
      </c>
      <c r="V104" s="1">
        <v>1470</v>
      </c>
      <c r="W104" s="1">
        <v>11238</v>
      </c>
      <c r="X104" s="1">
        <v>910</v>
      </c>
      <c r="Y104" s="58">
        <v>0.72</v>
      </c>
      <c r="AA104" s="1">
        <f t="shared" si="42"/>
        <v>4018</v>
      </c>
      <c r="AB104" s="1">
        <f t="shared" si="43"/>
        <v>33559</v>
      </c>
      <c r="AC104" s="1">
        <f t="shared" si="44"/>
        <v>1820</v>
      </c>
      <c r="AD104" s="1">
        <f t="shared" si="64"/>
        <v>-187</v>
      </c>
      <c r="AE104" s="1">
        <f t="shared" si="65"/>
        <v>203</v>
      </c>
      <c r="AF104" s="1">
        <f t="shared" si="65"/>
        <v>0</v>
      </c>
      <c r="AG104" s="1">
        <f t="shared" si="65"/>
        <v>14</v>
      </c>
      <c r="AH104" s="1">
        <f t="shared" si="74"/>
        <v>30</v>
      </c>
      <c r="AI104" s="9">
        <f t="shared" si="66"/>
        <v>6.6823322073725946E-2</v>
      </c>
      <c r="AJ104" s="9">
        <f t="shared" si="45"/>
        <v>0.51558000000000004</v>
      </c>
      <c r="AK104" s="9">
        <f t="shared" si="46"/>
        <v>5.0959999999999998E-2</v>
      </c>
      <c r="AL104" s="9">
        <f t="shared" si="47"/>
        <v>0.44641999999999998</v>
      </c>
      <c r="AM104" s="9">
        <f t="shared" si="48"/>
        <v>1.8200000000000001E-2</v>
      </c>
      <c r="AN104" s="9">
        <f t="shared" si="49"/>
        <v>2.6599999999999999E-2</v>
      </c>
      <c r="AO104" s="9">
        <f t="shared" si="50"/>
        <v>5.9999999999999995E-4</v>
      </c>
      <c r="AP104" s="1">
        <f t="shared" si="67"/>
        <v>-118</v>
      </c>
      <c r="AQ104" s="1">
        <f t="shared" si="67"/>
        <v>120</v>
      </c>
      <c r="AS104" s="1">
        <f t="shared" si="68"/>
        <v>14</v>
      </c>
      <c r="AT104" s="1">
        <f t="shared" si="75"/>
        <v>16</v>
      </c>
      <c r="AU104" s="1">
        <f t="shared" si="51"/>
        <v>13618</v>
      </c>
      <c r="AV104" s="9">
        <f t="shared" si="52"/>
        <v>0.27235999999999999</v>
      </c>
      <c r="AW104" s="9">
        <f t="shared" si="53"/>
        <v>2.9399999999999999E-2</v>
      </c>
      <c r="AX104" s="9">
        <f t="shared" si="54"/>
        <v>0.22475999999999999</v>
      </c>
      <c r="AY104" s="9">
        <f t="shared" si="55"/>
        <v>1.8200000000000001E-2</v>
      </c>
      <c r="AZ104" s="9">
        <f t="shared" si="56"/>
        <v>3.2000000000000003E-4</v>
      </c>
      <c r="BA104" s="9">
        <f t="shared" si="69"/>
        <v>0.27325740000000004</v>
      </c>
      <c r="BB104" s="7"/>
      <c r="BC104" s="7"/>
      <c r="BD104" s="7"/>
      <c r="BE104" s="7"/>
      <c r="BF104" s="7"/>
      <c r="BG104" s="7"/>
      <c r="BH104" s="7"/>
      <c r="BI104" s="7"/>
      <c r="BJ104" s="7">
        <f t="shared" ref="BJ104:BK104" si="79">+BJ103+1</f>
        <v>102</v>
      </c>
      <c r="BK104" s="7">
        <f t="shared" si="79"/>
        <v>91</v>
      </c>
      <c r="BL104" s="1">
        <f t="shared" ref="BL104:BL113" si="80">IF(OR(BJ104&lt;$BY$12,BJ104&gt;$CA$12),0,$BY$14*AU104)</f>
        <v>0</v>
      </c>
      <c r="BM104" s="48">
        <f>+EvolOf!M93</f>
        <v>0</v>
      </c>
      <c r="BN104" s="1">
        <f t="shared" ref="BN104:BN113" si="81">IF(OR(BJ104&lt;$BY$12,BJ104&gt;$CA$12),0,IF(BJ104&gt;$CA$12,0,VLOOKUP(BJ104,$BK$14:$BM$87,3)))</f>
        <v>0</v>
      </c>
      <c r="BO104" s="1">
        <f t="shared" ref="BO104:BO113" si="82">+BL104-BN104</f>
        <v>0</v>
      </c>
      <c r="BP104" s="28">
        <f t="shared" ref="BP104:BP113" si="83">IF(BN104=0,0,BL104/BN104-1)</f>
        <v>0</v>
      </c>
      <c r="BQ104" s="1">
        <f t="shared" ref="BQ104:BQ113" si="84">+BO104*BO104</f>
        <v>0</v>
      </c>
      <c r="BR104" s="1" cm="1">
        <f t="array" ref="BR104">IF(BK104&lt;=$BX$14,0,INDEX($AU$14:$AU$300,BK104-$BX$14+1))*$BY$14</f>
        <v>1063927.0305904115</v>
      </c>
      <c r="BS104" s="1">
        <f t="shared" ref="BS104:BS113" si="85">+$BY$14*V104</f>
        <v>117090.12015931009</v>
      </c>
      <c r="BT104" s="1">
        <f t="shared" ref="BT104:BT113" si="86">$BY$14*(W104+X104)</f>
        <v>967626.38074510125</v>
      </c>
      <c r="BU104" s="1">
        <f t="shared" si="72"/>
        <v>96300.649845310254</v>
      </c>
      <c r="BV104" s="1">
        <f t="shared" ref="BV104:BV113" si="87">+$BY$14*W104</f>
        <v>895142.02064648073</v>
      </c>
      <c r="BW104" s="1">
        <f t="shared" ref="BW104:BW113" si="88">+$BY$14*X104</f>
        <v>72484.360098620527</v>
      </c>
      <c r="BX104" s="7"/>
      <c r="BY104" s="4"/>
      <c r="BZ104" s="7"/>
      <c r="CA104" s="7"/>
      <c r="CB104" s="7"/>
      <c r="CE104" s="7"/>
      <c r="CF104" s="7"/>
      <c r="CG104" s="7"/>
      <c r="CH104" s="7"/>
      <c r="CI104" s="7"/>
      <c r="CJ104" s="7"/>
      <c r="CK104" s="7"/>
      <c r="CL104" s="7"/>
      <c r="CN104" s="47"/>
      <c r="CO104" s="47"/>
      <c r="CP104" s="4">
        <f t="shared" si="62"/>
        <v>12.34945054945055</v>
      </c>
      <c r="CQ104" s="7" cm="1">
        <f t="array" ref="CQ104">IF(BK104&lt;=$CV$48,0,INDEX($B$14:$B$300,BK104-$CV$48+1))</f>
        <v>23785</v>
      </c>
      <c r="CR104" s="1">
        <f t="shared" si="63"/>
        <v>23231</v>
      </c>
      <c r="CS104" s="100">
        <f t="shared" si="73"/>
        <v>0.97670800924952705</v>
      </c>
    </row>
    <row r="105" spans="2:97" s="1" customFormat="1" x14ac:dyDescent="0.3">
      <c r="B105" s="1">
        <f t="shared" si="41"/>
        <v>25807</v>
      </c>
      <c r="C105" s="1">
        <v>92</v>
      </c>
      <c r="D105" s="1">
        <v>24191</v>
      </c>
      <c r="E105" s="1">
        <v>2360</v>
      </c>
      <c r="F105" s="1">
        <v>0</v>
      </c>
      <c r="G105" s="1">
        <v>22523</v>
      </c>
      <c r="H105" s="1">
        <v>0</v>
      </c>
      <c r="I105" s="1">
        <v>924</v>
      </c>
      <c r="J105" s="4">
        <v>53.74</v>
      </c>
      <c r="K105" s="4">
        <v>0.62</v>
      </c>
      <c r="L105" s="4">
        <v>25.6</v>
      </c>
      <c r="M105" s="61">
        <v>1.08</v>
      </c>
      <c r="N105" s="1">
        <v>12816</v>
      </c>
      <c r="O105" s="1">
        <v>12981</v>
      </c>
      <c r="P105" s="1">
        <v>38</v>
      </c>
      <c r="Q105" s="1">
        <v>12792</v>
      </c>
      <c r="R105" s="1">
        <v>150</v>
      </c>
      <c r="S105" s="1">
        <v>0</v>
      </c>
      <c r="T105" s="1">
        <v>1227</v>
      </c>
      <c r="U105" s="1">
        <v>123</v>
      </c>
      <c r="V105" s="1">
        <v>1357</v>
      </c>
      <c r="W105" s="1">
        <v>11352</v>
      </c>
      <c r="X105" s="1">
        <v>924</v>
      </c>
      <c r="Y105" s="58">
        <v>0.71</v>
      </c>
      <c r="AA105" s="1">
        <f t="shared" si="42"/>
        <v>3717</v>
      </c>
      <c r="AB105" s="1">
        <f t="shared" si="43"/>
        <v>33875</v>
      </c>
      <c r="AC105" s="1">
        <f t="shared" si="44"/>
        <v>1848</v>
      </c>
      <c r="AD105" s="1">
        <f t="shared" si="64"/>
        <v>-188</v>
      </c>
      <c r="AE105" s="1">
        <f t="shared" si="65"/>
        <v>202</v>
      </c>
      <c r="AF105" s="1">
        <f t="shared" si="65"/>
        <v>0</v>
      </c>
      <c r="AG105" s="1">
        <f t="shared" si="65"/>
        <v>14</v>
      </c>
      <c r="AH105" s="1">
        <f t="shared" si="74"/>
        <v>28</v>
      </c>
      <c r="AI105" s="9">
        <f t="shared" si="66"/>
        <v>6.7776718257170104E-2</v>
      </c>
      <c r="AJ105" s="9">
        <f t="shared" si="45"/>
        <v>0.51614000000000004</v>
      </c>
      <c r="AK105" s="9">
        <f t="shared" si="46"/>
        <v>4.7199999999999999E-2</v>
      </c>
      <c r="AL105" s="9">
        <f t="shared" si="47"/>
        <v>0.45046000000000003</v>
      </c>
      <c r="AM105" s="9">
        <f t="shared" si="48"/>
        <v>1.848E-2</v>
      </c>
      <c r="AN105" s="9">
        <f t="shared" si="49"/>
        <v>2.4539999999999999E-2</v>
      </c>
      <c r="AO105" s="9">
        <f t="shared" si="50"/>
        <v>5.5999999999999995E-4</v>
      </c>
      <c r="AP105" s="1">
        <f t="shared" si="67"/>
        <v>-113</v>
      </c>
      <c r="AQ105" s="1">
        <f t="shared" si="67"/>
        <v>114</v>
      </c>
      <c r="AS105" s="1">
        <f t="shared" si="68"/>
        <v>14</v>
      </c>
      <c r="AT105" s="1">
        <f t="shared" si="75"/>
        <v>15</v>
      </c>
      <c r="AU105" s="1">
        <f t="shared" si="51"/>
        <v>13633</v>
      </c>
      <c r="AV105" s="9">
        <f t="shared" si="52"/>
        <v>0.27266000000000001</v>
      </c>
      <c r="AW105" s="9">
        <f t="shared" si="53"/>
        <v>2.7140000000000001E-2</v>
      </c>
      <c r="AX105" s="9">
        <f t="shared" si="54"/>
        <v>0.22703999999999999</v>
      </c>
      <c r="AY105" s="9">
        <f t="shared" si="55"/>
        <v>1.848E-2</v>
      </c>
      <c r="AZ105" s="9">
        <f t="shared" si="56"/>
        <v>2.9999999999999997E-4</v>
      </c>
      <c r="BA105" s="9">
        <f t="shared" si="69"/>
        <v>0.27355420000000003</v>
      </c>
      <c r="BB105" s="7"/>
      <c r="BC105" s="7"/>
      <c r="BD105" s="7"/>
      <c r="BE105" s="7"/>
      <c r="BF105" s="7"/>
      <c r="BG105" s="7"/>
      <c r="BH105" s="7"/>
      <c r="BI105" s="7"/>
      <c r="BJ105" s="7">
        <f t="shared" ref="BJ105:BK105" si="89">+BJ104+1</f>
        <v>103</v>
      </c>
      <c r="BK105" s="7">
        <f t="shared" si="89"/>
        <v>92</v>
      </c>
      <c r="BL105" s="1">
        <f t="shared" si="80"/>
        <v>0</v>
      </c>
      <c r="BM105" s="48">
        <f>+EvolOf!M94</f>
        <v>0</v>
      </c>
      <c r="BN105" s="1">
        <f t="shared" si="81"/>
        <v>0</v>
      </c>
      <c r="BO105" s="1">
        <f t="shared" si="82"/>
        <v>0</v>
      </c>
      <c r="BP105" s="28">
        <f t="shared" si="83"/>
        <v>0</v>
      </c>
      <c r="BQ105" s="1">
        <f t="shared" si="84"/>
        <v>0</v>
      </c>
      <c r="BR105" s="1" cm="1">
        <f t="array" ref="BR105">IF(BK105&lt;=$BX$14,0,INDEX($AU$14:$AU$300,BK105-$BX$14+1))*$BY$14</f>
        <v>1066635.237451239</v>
      </c>
      <c r="BS105" s="1">
        <f t="shared" si="85"/>
        <v>108089.31500420666</v>
      </c>
      <c r="BT105" s="1">
        <f t="shared" si="86"/>
        <v>977821.98304468743</v>
      </c>
      <c r="BU105" s="1">
        <f t="shared" si="72"/>
        <v>88813.254406551598</v>
      </c>
      <c r="BV105" s="1">
        <f t="shared" si="87"/>
        <v>904222.47894454969</v>
      </c>
      <c r="BW105" s="1">
        <f t="shared" si="88"/>
        <v>73599.504100137769</v>
      </c>
      <c r="BX105" s="7"/>
      <c r="BY105" s="4"/>
      <c r="BZ105" s="7"/>
      <c r="CA105" s="7"/>
      <c r="CB105" s="7"/>
      <c r="CE105" s="7"/>
      <c r="CF105" s="7"/>
      <c r="CG105" s="7"/>
      <c r="CH105" s="7"/>
      <c r="CI105" s="7"/>
      <c r="CJ105" s="7"/>
      <c r="CK105" s="7"/>
      <c r="CL105" s="7"/>
      <c r="CN105" s="47"/>
      <c r="CO105" s="47"/>
      <c r="CP105" s="4">
        <f t="shared" si="62"/>
        <v>12.285714285714286</v>
      </c>
      <c r="CQ105" s="7" cm="1">
        <f t="array" ref="CQ105">IF(BK105&lt;=$CV$48,0,INDEX($B$14:$B$300,BK105-$CV$48+1))</f>
        <v>23968</v>
      </c>
      <c r="CR105" s="1">
        <f t="shared" si="63"/>
        <v>23447</v>
      </c>
      <c r="CS105" s="100">
        <f t="shared" si="73"/>
        <v>0.97826268357810409</v>
      </c>
    </row>
    <row r="106" spans="2:97" s="1" customFormat="1" x14ac:dyDescent="0.3">
      <c r="B106" s="1">
        <f t="shared" si="41"/>
        <v>25832</v>
      </c>
      <c r="C106" s="1">
        <v>93</v>
      </c>
      <c r="D106" s="1">
        <v>24166</v>
      </c>
      <c r="E106" s="1">
        <v>2193</v>
      </c>
      <c r="F106" s="1">
        <v>0</v>
      </c>
      <c r="G106" s="1">
        <v>22704</v>
      </c>
      <c r="H106" s="1">
        <v>0</v>
      </c>
      <c r="I106" s="1">
        <v>935</v>
      </c>
      <c r="J106" s="4">
        <v>53.75</v>
      </c>
      <c r="K106" s="4">
        <v>0.62</v>
      </c>
      <c r="L106" s="4">
        <v>25.6</v>
      </c>
      <c r="M106" s="61">
        <v>1.07</v>
      </c>
      <c r="N106" s="1">
        <v>12840</v>
      </c>
      <c r="O106" s="1">
        <v>12983</v>
      </c>
      <c r="P106" s="1">
        <v>37</v>
      </c>
      <c r="Q106" s="1">
        <v>12794</v>
      </c>
      <c r="R106" s="1">
        <v>150</v>
      </c>
      <c r="S106" s="1">
        <v>0</v>
      </c>
      <c r="T106" s="1">
        <v>1134</v>
      </c>
      <c r="U106" s="1">
        <v>114</v>
      </c>
      <c r="V106" s="1">
        <v>1254</v>
      </c>
      <c r="W106" s="1">
        <v>11457</v>
      </c>
      <c r="X106" s="1">
        <v>935</v>
      </c>
      <c r="Y106" s="58">
        <v>0.71</v>
      </c>
      <c r="AA106" s="1">
        <f t="shared" si="42"/>
        <v>3447</v>
      </c>
      <c r="AB106" s="1">
        <f t="shared" si="43"/>
        <v>34161</v>
      </c>
      <c r="AC106" s="1">
        <f t="shared" si="44"/>
        <v>1870</v>
      </c>
      <c r="AD106" s="1">
        <f t="shared" si="64"/>
        <v>-167</v>
      </c>
      <c r="AE106" s="1">
        <f t="shared" si="65"/>
        <v>181</v>
      </c>
      <c r="AF106" s="1">
        <f t="shared" si="65"/>
        <v>0</v>
      </c>
      <c r="AG106" s="1">
        <f t="shared" si="65"/>
        <v>11</v>
      </c>
      <c r="AH106" s="1">
        <f t="shared" si="74"/>
        <v>25</v>
      </c>
      <c r="AI106" s="9">
        <f t="shared" si="66"/>
        <v>6.8518247105378863E-2</v>
      </c>
      <c r="AJ106" s="9">
        <f t="shared" si="45"/>
        <v>0.51663999999999999</v>
      </c>
      <c r="AK106" s="9">
        <f t="shared" si="46"/>
        <v>4.3860000000000003E-2</v>
      </c>
      <c r="AL106" s="9">
        <f t="shared" si="47"/>
        <v>0.45407999999999998</v>
      </c>
      <c r="AM106" s="9">
        <f t="shared" si="48"/>
        <v>1.8700000000000001E-2</v>
      </c>
      <c r="AN106" s="9">
        <f t="shared" si="49"/>
        <v>2.2679999999999999E-2</v>
      </c>
      <c r="AO106" s="9">
        <f t="shared" si="50"/>
        <v>5.0000000000000001E-4</v>
      </c>
      <c r="AP106" s="1">
        <f t="shared" si="67"/>
        <v>-103</v>
      </c>
      <c r="AQ106" s="1">
        <f t="shared" si="67"/>
        <v>105</v>
      </c>
      <c r="AS106" s="1">
        <f t="shared" si="68"/>
        <v>11</v>
      </c>
      <c r="AT106" s="1">
        <f t="shared" si="75"/>
        <v>13</v>
      </c>
      <c r="AU106" s="1">
        <f t="shared" si="51"/>
        <v>13646</v>
      </c>
      <c r="AV106" s="9">
        <f t="shared" si="52"/>
        <v>0.27292</v>
      </c>
      <c r="AW106" s="9">
        <f t="shared" si="53"/>
        <v>2.5080000000000002E-2</v>
      </c>
      <c r="AX106" s="9">
        <f t="shared" si="54"/>
        <v>0.22914000000000001</v>
      </c>
      <c r="AY106" s="9">
        <f t="shared" si="55"/>
        <v>1.8700000000000001E-2</v>
      </c>
      <c r="AZ106" s="9">
        <f t="shared" si="56"/>
        <v>2.5999999999999998E-4</v>
      </c>
      <c r="BA106" s="9">
        <f t="shared" si="69"/>
        <v>0.27381919999999998</v>
      </c>
      <c r="BB106" s="7"/>
      <c r="BC106" s="7"/>
      <c r="BD106" s="7"/>
      <c r="BE106" s="7"/>
      <c r="BF106" s="7"/>
      <c r="BG106" s="7"/>
      <c r="BH106" s="7"/>
      <c r="BI106" s="7"/>
      <c r="BJ106" s="7">
        <f t="shared" ref="BJ106:BK106" si="90">+BJ105+1</f>
        <v>104</v>
      </c>
      <c r="BK106" s="7">
        <f t="shared" si="90"/>
        <v>93</v>
      </c>
      <c r="BL106" s="1">
        <f t="shared" si="80"/>
        <v>0</v>
      </c>
      <c r="BM106" s="48">
        <f>+EvolOf!M95</f>
        <v>0</v>
      </c>
      <c r="BN106" s="1">
        <f t="shared" si="81"/>
        <v>0</v>
      </c>
      <c r="BO106" s="1">
        <f t="shared" si="82"/>
        <v>0</v>
      </c>
      <c r="BP106" s="28">
        <f t="shared" si="83"/>
        <v>0</v>
      </c>
      <c r="BQ106" s="1">
        <f t="shared" si="84"/>
        <v>0</v>
      </c>
      <c r="BR106" s="1" cm="1">
        <f t="array" ref="BR106">IF(BK106&lt;=$BX$14,0,INDEX($AU$14:$AU$300,BK106-$BX$14+1))*$BY$14</f>
        <v>1069104.4848831701</v>
      </c>
      <c r="BS106" s="1">
        <f t="shared" si="85"/>
        <v>99885.041278758392</v>
      </c>
      <c r="BT106" s="1">
        <f t="shared" si="86"/>
        <v>987061.74762868742</v>
      </c>
      <c r="BU106" s="1">
        <f t="shared" si="72"/>
        <v>82042.737254482694</v>
      </c>
      <c r="BV106" s="1">
        <f t="shared" si="87"/>
        <v>912586.05895592901</v>
      </c>
      <c r="BW106" s="1">
        <f t="shared" si="88"/>
        <v>74475.68867275845</v>
      </c>
      <c r="BX106" s="7"/>
      <c r="BY106" s="4"/>
      <c r="BZ106" s="7"/>
      <c r="CA106" s="7"/>
      <c r="CB106" s="7"/>
      <c r="CE106" s="7"/>
      <c r="CF106" s="7"/>
      <c r="CG106" s="7"/>
      <c r="CH106" s="7"/>
      <c r="CI106" s="7"/>
      <c r="CJ106" s="7"/>
      <c r="CK106" s="7"/>
      <c r="CL106" s="7"/>
      <c r="CN106" s="47"/>
      <c r="CO106" s="47"/>
      <c r="CP106" s="4">
        <f t="shared" si="62"/>
        <v>12.253475935828877</v>
      </c>
      <c r="CQ106" s="7" cm="1">
        <f t="array" ref="CQ106">IF(BK106&lt;=$CV$48,0,INDEX($B$14:$B$300,BK106-$CV$48+1))</f>
        <v>24133</v>
      </c>
      <c r="CR106" s="1">
        <f t="shared" si="63"/>
        <v>23639</v>
      </c>
      <c r="CS106" s="100">
        <f t="shared" si="73"/>
        <v>0.97953010400696139</v>
      </c>
    </row>
    <row r="107" spans="2:97" s="1" customFormat="1" x14ac:dyDescent="0.3">
      <c r="B107" s="1">
        <f t="shared" si="41"/>
        <v>25854</v>
      </c>
      <c r="C107" s="1">
        <v>94</v>
      </c>
      <c r="D107" s="1">
        <v>24143</v>
      </c>
      <c r="E107" s="1">
        <v>2036</v>
      </c>
      <c r="F107" s="1">
        <v>0</v>
      </c>
      <c r="G107" s="1">
        <v>22872</v>
      </c>
      <c r="H107" s="1">
        <v>0</v>
      </c>
      <c r="I107" s="1">
        <v>946</v>
      </c>
      <c r="J107" s="4">
        <v>53.76</v>
      </c>
      <c r="K107" s="4">
        <v>0.62</v>
      </c>
      <c r="L107" s="4">
        <v>25.7</v>
      </c>
      <c r="M107" s="61">
        <v>1.07</v>
      </c>
      <c r="N107" s="1">
        <v>12861</v>
      </c>
      <c r="O107" s="1">
        <v>12984</v>
      </c>
      <c r="P107" s="1">
        <v>37</v>
      </c>
      <c r="Q107" s="1">
        <v>12796</v>
      </c>
      <c r="R107" s="1">
        <v>150</v>
      </c>
      <c r="S107" s="1">
        <v>0</v>
      </c>
      <c r="T107" s="1">
        <v>1047</v>
      </c>
      <c r="U107" s="1">
        <v>105</v>
      </c>
      <c r="V107" s="1">
        <v>1159</v>
      </c>
      <c r="W107" s="1">
        <v>11554</v>
      </c>
      <c r="X107" s="1">
        <v>946</v>
      </c>
      <c r="Y107" s="58">
        <v>0.71</v>
      </c>
      <c r="AA107" s="1">
        <f t="shared" si="42"/>
        <v>3195</v>
      </c>
      <c r="AB107" s="1">
        <f t="shared" si="43"/>
        <v>34426</v>
      </c>
      <c r="AC107" s="1">
        <f t="shared" si="44"/>
        <v>1892</v>
      </c>
      <c r="AD107" s="1">
        <f t="shared" si="64"/>
        <v>-157</v>
      </c>
      <c r="AE107" s="1">
        <f t="shared" si="65"/>
        <v>168</v>
      </c>
      <c r="AF107" s="1">
        <f t="shared" si="65"/>
        <v>0</v>
      </c>
      <c r="AG107" s="1">
        <f t="shared" si="65"/>
        <v>11</v>
      </c>
      <c r="AH107" s="1">
        <f t="shared" si="74"/>
        <v>22</v>
      </c>
      <c r="AI107" s="9">
        <f t="shared" si="66"/>
        <v>6.9258364448349069E-2</v>
      </c>
      <c r="AJ107" s="9">
        <f t="shared" si="45"/>
        <v>0.51707999999999998</v>
      </c>
      <c r="AK107" s="9">
        <f t="shared" si="46"/>
        <v>4.0719999999999999E-2</v>
      </c>
      <c r="AL107" s="9">
        <f t="shared" si="47"/>
        <v>0.45744000000000001</v>
      </c>
      <c r="AM107" s="9">
        <f t="shared" si="48"/>
        <v>1.8919999999999999E-2</v>
      </c>
      <c r="AN107" s="9">
        <f t="shared" si="49"/>
        <v>2.094E-2</v>
      </c>
      <c r="AO107" s="9">
        <f t="shared" si="50"/>
        <v>4.4000000000000002E-4</v>
      </c>
      <c r="AP107" s="1">
        <f t="shared" si="67"/>
        <v>-95</v>
      </c>
      <c r="AQ107" s="1">
        <f t="shared" si="67"/>
        <v>97</v>
      </c>
      <c r="AS107" s="1">
        <f t="shared" si="68"/>
        <v>11</v>
      </c>
      <c r="AT107" s="1">
        <f t="shared" si="75"/>
        <v>13</v>
      </c>
      <c r="AU107" s="1">
        <f t="shared" si="51"/>
        <v>13659</v>
      </c>
      <c r="AV107" s="9">
        <f t="shared" si="52"/>
        <v>0.27317999999999998</v>
      </c>
      <c r="AW107" s="9">
        <f t="shared" si="53"/>
        <v>2.3179999999999999E-2</v>
      </c>
      <c r="AX107" s="9">
        <f t="shared" si="54"/>
        <v>0.23108000000000001</v>
      </c>
      <c r="AY107" s="9">
        <f t="shared" si="55"/>
        <v>1.8919999999999999E-2</v>
      </c>
      <c r="AZ107" s="9">
        <f t="shared" si="56"/>
        <v>2.5999999999999998E-4</v>
      </c>
      <c r="BA107" s="9">
        <f t="shared" si="69"/>
        <v>0.27405240000000003</v>
      </c>
      <c r="BB107" s="7"/>
      <c r="BC107" s="7"/>
      <c r="BD107" s="7"/>
      <c r="BE107" s="7"/>
      <c r="BF107" s="7"/>
      <c r="BG107" s="7"/>
      <c r="BH107" s="7"/>
      <c r="BI107" s="7"/>
      <c r="BJ107" s="7">
        <f t="shared" ref="BJ107:BK107" si="91">+BJ106+1</f>
        <v>105</v>
      </c>
      <c r="BK107" s="7">
        <f t="shared" si="91"/>
        <v>94</v>
      </c>
      <c r="BL107" s="1">
        <f t="shared" si="80"/>
        <v>0</v>
      </c>
      <c r="BM107" s="48">
        <f>+EvolOf!M96</f>
        <v>0</v>
      </c>
      <c r="BN107" s="1">
        <f t="shared" si="81"/>
        <v>0</v>
      </c>
      <c r="BO107" s="1">
        <f t="shared" si="82"/>
        <v>0</v>
      </c>
      <c r="BP107" s="28">
        <f t="shared" si="83"/>
        <v>0</v>
      </c>
      <c r="BQ107" s="1">
        <f t="shared" si="84"/>
        <v>0</v>
      </c>
      <c r="BR107" s="1" cm="1">
        <f t="array" ref="BR107">IF(BK107&lt;=$BX$14,0,INDEX($AU$14:$AU$300,BK107-$BX$14+1))*$BY$14</f>
        <v>1071414.4260291699</v>
      </c>
      <c r="BS107" s="1">
        <f t="shared" si="85"/>
        <v>92317.992697034279</v>
      </c>
      <c r="BT107" s="1">
        <f t="shared" si="86"/>
        <v>995664.28706896328</v>
      </c>
      <c r="BU107" s="1">
        <f t="shared" si="72"/>
        <v>75750.138960206648</v>
      </c>
      <c r="BV107" s="1">
        <f t="shared" si="87"/>
        <v>920312.41382358409</v>
      </c>
      <c r="BW107" s="1">
        <f t="shared" si="88"/>
        <v>75351.873245379145</v>
      </c>
      <c r="BX107" s="7"/>
      <c r="BY107" s="4"/>
      <c r="BZ107" s="7"/>
      <c r="CA107" s="7"/>
      <c r="CB107" s="7"/>
      <c r="CE107" s="7"/>
      <c r="CF107" s="7"/>
      <c r="CG107" s="7"/>
      <c r="CH107" s="7"/>
      <c r="CI107" s="7"/>
      <c r="CJ107" s="7"/>
      <c r="CK107" s="7"/>
      <c r="CL107" s="7"/>
      <c r="CN107" s="47"/>
      <c r="CO107" s="47"/>
      <c r="CP107" s="4">
        <f t="shared" si="62"/>
        <v>12.213530655391121</v>
      </c>
      <c r="CQ107" s="7" cm="1">
        <f t="array" ref="CQ107">IF(BK107&lt;=$CV$48,0,INDEX($B$14:$B$300,BK107-$CV$48+1))</f>
        <v>24289</v>
      </c>
      <c r="CR107" s="1">
        <f t="shared" si="63"/>
        <v>23818</v>
      </c>
      <c r="CS107" s="100">
        <f t="shared" si="73"/>
        <v>0.98060850590802418</v>
      </c>
    </row>
    <row r="108" spans="2:97" s="1" customFormat="1" x14ac:dyDescent="0.3">
      <c r="B108" s="1">
        <f t="shared" si="41"/>
        <v>25878</v>
      </c>
      <c r="C108" s="1">
        <v>95</v>
      </c>
      <c r="D108" s="1">
        <v>24120</v>
      </c>
      <c r="E108" s="1">
        <v>1895</v>
      </c>
      <c r="F108" s="1">
        <v>0</v>
      </c>
      <c r="G108" s="1">
        <v>23027</v>
      </c>
      <c r="H108" s="1">
        <v>0</v>
      </c>
      <c r="I108" s="1">
        <v>956</v>
      </c>
      <c r="J108" s="4">
        <v>53.78</v>
      </c>
      <c r="K108" s="4">
        <v>0.62</v>
      </c>
      <c r="L108" s="4">
        <v>25.7</v>
      </c>
      <c r="M108" s="61">
        <v>1.06</v>
      </c>
      <c r="N108" s="1">
        <v>12883</v>
      </c>
      <c r="O108" s="1">
        <v>12985</v>
      </c>
      <c r="P108" s="1">
        <v>37</v>
      </c>
      <c r="Q108" s="1">
        <v>12798</v>
      </c>
      <c r="R108" s="1">
        <v>150</v>
      </c>
      <c r="S108" s="1">
        <v>0</v>
      </c>
      <c r="T108" s="1">
        <v>969</v>
      </c>
      <c r="U108" s="1">
        <v>97</v>
      </c>
      <c r="V108" s="1">
        <v>1074</v>
      </c>
      <c r="W108" s="1">
        <v>11641</v>
      </c>
      <c r="X108" s="1">
        <v>956</v>
      </c>
      <c r="Y108" s="58">
        <v>0.7</v>
      </c>
      <c r="AA108" s="1">
        <f t="shared" si="42"/>
        <v>2969</v>
      </c>
      <c r="AB108" s="1">
        <f t="shared" si="43"/>
        <v>34668</v>
      </c>
      <c r="AC108" s="1">
        <f t="shared" si="44"/>
        <v>1912</v>
      </c>
      <c r="AD108" s="1">
        <f t="shared" si="64"/>
        <v>-141</v>
      </c>
      <c r="AE108" s="1">
        <f t="shared" si="65"/>
        <v>155</v>
      </c>
      <c r="AF108" s="1">
        <f t="shared" si="65"/>
        <v>0</v>
      </c>
      <c r="AG108" s="1">
        <f t="shared" si="65"/>
        <v>10</v>
      </c>
      <c r="AH108" s="1">
        <f t="shared" si="74"/>
        <v>24</v>
      </c>
      <c r="AI108" s="9">
        <f t="shared" si="66"/>
        <v>6.9929046887572233E-2</v>
      </c>
      <c r="AJ108" s="9">
        <f t="shared" si="45"/>
        <v>0.51756000000000002</v>
      </c>
      <c r="AK108" s="9">
        <f t="shared" si="46"/>
        <v>3.7900000000000003E-2</v>
      </c>
      <c r="AL108" s="9">
        <f t="shared" si="47"/>
        <v>0.46054</v>
      </c>
      <c r="AM108" s="9">
        <f t="shared" si="48"/>
        <v>1.9120000000000002E-2</v>
      </c>
      <c r="AN108" s="9">
        <f t="shared" si="49"/>
        <v>1.9380000000000001E-2</v>
      </c>
      <c r="AO108" s="9">
        <f t="shared" si="50"/>
        <v>4.8000000000000001E-4</v>
      </c>
      <c r="AP108" s="1">
        <f t="shared" si="67"/>
        <v>-85</v>
      </c>
      <c r="AQ108" s="1">
        <f t="shared" si="67"/>
        <v>87</v>
      </c>
      <c r="AS108" s="1">
        <f t="shared" si="68"/>
        <v>10</v>
      </c>
      <c r="AT108" s="1">
        <f t="shared" si="75"/>
        <v>12</v>
      </c>
      <c r="AU108" s="1">
        <f t="shared" si="51"/>
        <v>13671</v>
      </c>
      <c r="AV108" s="9">
        <f t="shared" si="52"/>
        <v>0.27342</v>
      </c>
      <c r="AW108" s="9">
        <f t="shared" si="53"/>
        <v>2.1479999999999999E-2</v>
      </c>
      <c r="AX108" s="9">
        <f t="shared" si="54"/>
        <v>0.23282</v>
      </c>
      <c r="AY108" s="9">
        <f t="shared" si="55"/>
        <v>1.9120000000000002E-2</v>
      </c>
      <c r="AZ108" s="9">
        <f t="shared" si="56"/>
        <v>2.4000000000000001E-4</v>
      </c>
      <c r="BA108" s="9">
        <f t="shared" si="69"/>
        <v>0.27430680000000002</v>
      </c>
      <c r="BB108" s="7"/>
      <c r="BC108" s="7"/>
      <c r="BD108" s="7"/>
      <c r="BE108" s="7"/>
      <c r="BF108" s="7"/>
      <c r="BG108" s="7"/>
      <c r="BH108" s="7"/>
      <c r="BI108" s="7"/>
      <c r="BJ108" s="7">
        <f t="shared" ref="BJ108:BK108" si="92">+BJ107+1</f>
        <v>106</v>
      </c>
      <c r="BK108" s="7">
        <f t="shared" si="92"/>
        <v>95</v>
      </c>
      <c r="BL108" s="1">
        <f t="shared" si="80"/>
        <v>0</v>
      </c>
      <c r="BM108" s="48">
        <f>+EvolOf!M97</f>
        <v>0</v>
      </c>
      <c r="BN108" s="1">
        <f t="shared" si="81"/>
        <v>0</v>
      </c>
      <c r="BO108" s="1">
        <f t="shared" si="82"/>
        <v>0</v>
      </c>
      <c r="BP108" s="28">
        <f t="shared" si="83"/>
        <v>0</v>
      </c>
      <c r="BQ108" s="1">
        <f t="shared" si="84"/>
        <v>0</v>
      </c>
      <c r="BR108" s="1" cm="1">
        <f t="array" ref="BR108">IF(BK108&lt;=$BX$14,0,INDEX($AU$14:$AU$300,BK108-$BX$14+1))*$BY$14</f>
        <v>1073565.060889239</v>
      </c>
      <c r="BS108" s="1">
        <f t="shared" si="85"/>
        <v>85547.475544965331</v>
      </c>
      <c r="BT108" s="1">
        <f t="shared" si="86"/>
        <v>1003390.6419366185</v>
      </c>
      <c r="BU108" s="1">
        <f t="shared" si="72"/>
        <v>70174.418952620472</v>
      </c>
      <c r="BV108" s="1">
        <f t="shared" si="87"/>
        <v>927242.23726158415</v>
      </c>
      <c r="BW108" s="1">
        <f t="shared" si="88"/>
        <v>76148.404675034311</v>
      </c>
      <c r="BX108" s="7"/>
      <c r="BY108" s="4"/>
      <c r="BZ108" s="7"/>
      <c r="CA108" s="7"/>
      <c r="CB108" s="7"/>
      <c r="CE108" s="7"/>
      <c r="CF108" s="7"/>
      <c r="CG108" s="7"/>
      <c r="CH108" s="7"/>
      <c r="CI108" s="7"/>
      <c r="CJ108" s="7"/>
      <c r="CK108" s="7"/>
      <c r="CL108" s="7"/>
      <c r="CN108" s="47"/>
      <c r="CO108" s="47"/>
      <c r="CP108" s="4">
        <f t="shared" si="62"/>
        <v>12.176778242677825</v>
      </c>
      <c r="CQ108" s="7" cm="1">
        <f t="array" ref="CQ108">IF(BK108&lt;=$CV$48,0,INDEX($B$14:$B$300,BK108-$CV$48+1))</f>
        <v>24430</v>
      </c>
      <c r="CR108" s="1">
        <f t="shared" si="63"/>
        <v>23983</v>
      </c>
      <c r="CS108" s="100">
        <f t="shared" si="73"/>
        <v>0.98170282439623413</v>
      </c>
    </row>
    <row r="109" spans="2:97" s="1" customFormat="1" x14ac:dyDescent="0.3">
      <c r="B109" s="1">
        <f t="shared" si="41"/>
        <v>25898</v>
      </c>
      <c r="C109" s="1">
        <v>96</v>
      </c>
      <c r="D109" s="1">
        <v>24100</v>
      </c>
      <c r="E109" s="1">
        <v>1749</v>
      </c>
      <c r="F109" s="1">
        <v>0</v>
      </c>
      <c r="G109" s="1">
        <v>23182</v>
      </c>
      <c r="H109" s="1">
        <v>0</v>
      </c>
      <c r="I109" s="1">
        <v>967</v>
      </c>
      <c r="J109" s="4">
        <v>53.79</v>
      </c>
      <c r="K109" s="4">
        <v>0.62</v>
      </c>
      <c r="L109" s="4">
        <v>25.7</v>
      </c>
      <c r="M109" s="61">
        <v>1.06</v>
      </c>
      <c r="N109" s="1">
        <v>12902</v>
      </c>
      <c r="O109" s="1">
        <v>12986</v>
      </c>
      <c r="P109" s="1">
        <v>36</v>
      </c>
      <c r="Q109" s="1">
        <v>12799</v>
      </c>
      <c r="R109" s="1">
        <v>150</v>
      </c>
      <c r="S109" s="1">
        <v>0</v>
      </c>
      <c r="T109" s="1">
        <v>889</v>
      </c>
      <c r="U109" s="1">
        <v>89</v>
      </c>
      <c r="V109" s="1">
        <v>987</v>
      </c>
      <c r="W109" s="1">
        <v>11729</v>
      </c>
      <c r="X109" s="1">
        <v>967</v>
      </c>
      <c r="Y109" s="58">
        <v>0.7</v>
      </c>
      <c r="AA109" s="1">
        <f t="shared" si="42"/>
        <v>2736</v>
      </c>
      <c r="AB109" s="1">
        <f t="shared" si="43"/>
        <v>34911</v>
      </c>
      <c r="AC109" s="1">
        <f t="shared" si="44"/>
        <v>1934</v>
      </c>
      <c r="AD109" s="1">
        <f t="shared" si="64"/>
        <v>-146</v>
      </c>
      <c r="AE109" s="1">
        <f t="shared" si="65"/>
        <v>155</v>
      </c>
      <c r="AF109" s="1">
        <f t="shared" si="65"/>
        <v>0</v>
      </c>
      <c r="AG109" s="1">
        <f t="shared" si="65"/>
        <v>11</v>
      </c>
      <c r="AH109" s="1">
        <f t="shared" si="74"/>
        <v>20</v>
      </c>
      <c r="AI109" s="9">
        <f t="shared" si="66"/>
        <v>7.0671636337060584E-2</v>
      </c>
      <c r="AJ109" s="9">
        <f t="shared" si="45"/>
        <v>0.51795999999999998</v>
      </c>
      <c r="AK109" s="9">
        <f t="shared" si="46"/>
        <v>3.4979999999999997E-2</v>
      </c>
      <c r="AL109" s="9">
        <f t="shared" si="47"/>
        <v>0.46364</v>
      </c>
      <c r="AM109" s="9">
        <f t="shared" si="48"/>
        <v>1.934E-2</v>
      </c>
      <c r="AN109" s="9">
        <f t="shared" si="49"/>
        <v>1.7780000000000001E-2</v>
      </c>
      <c r="AO109" s="9">
        <f t="shared" si="50"/>
        <v>4.0000000000000002E-4</v>
      </c>
      <c r="AP109" s="1">
        <f t="shared" si="67"/>
        <v>-87</v>
      </c>
      <c r="AQ109" s="1">
        <f t="shared" si="67"/>
        <v>88</v>
      </c>
      <c r="AS109" s="1">
        <f t="shared" si="68"/>
        <v>11</v>
      </c>
      <c r="AT109" s="1">
        <f t="shared" si="75"/>
        <v>12</v>
      </c>
      <c r="AU109" s="1">
        <f t="shared" si="51"/>
        <v>13683</v>
      </c>
      <c r="AV109" s="9">
        <f t="shared" si="52"/>
        <v>0.27366000000000001</v>
      </c>
      <c r="AW109" s="9">
        <f t="shared" si="53"/>
        <v>1.9740000000000001E-2</v>
      </c>
      <c r="AX109" s="9">
        <f t="shared" si="54"/>
        <v>0.23458000000000001</v>
      </c>
      <c r="AY109" s="9">
        <f t="shared" si="55"/>
        <v>1.934E-2</v>
      </c>
      <c r="AZ109" s="9">
        <f t="shared" si="56"/>
        <v>2.4000000000000001E-4</v>
      </c>
      <c r="BA109" s="9">
        <f t="shared" si="69"/>
        <v>0.27451880000000001</v>
      </c>
      <c r="BB109" s="7"/>
      <c r="BC109" s="7"/>
      <c r="BD109" s="7"/>
      <c r="BE109" s="7"/>
      <c r="BF109" s="7"/>
      <c r="BG109" s="7"/>
      <c r="BH109" s="7"/>
      <c r="BI109" s="7"/>
      <c r="BJ109" s="7">
        <f t="shared" ref="BJ109:BK109" si="93">+BJ108+1</f>
        <v>107</v>
      </c>
      <c r="BK109" s="7">
        <f t="shared" si="93"/>
        <v>96</v>
      </c>
      <c r="BL109" s="1">
        <f t="shared" si="80"/>
        <v>0</v>
      </c>
      <c r="BM109" s="48">
        <f>+EvolOf!M98</f>
        <v>0</v>
      </c>
      <c r="BN109" s="1">
        <f t="shared" si="81"/>
        <v>0</v>
      </c>
      <c r="BO109" s="1">
        <f t="shared" si="82"/>
        <v>0</v>
      </c>
      <c r="BP109" s="28">
        <f t="shared" si="83"/>
        <v>0</v>
      </c>
      <c r="BQ109" s="1">
        <f t="shared" si="84"/>
        <v>0</v>
      </c>
      <c r="BR109" s="1" cm="1">
        <f t="array" ref="BR109">IF(BK109&lt;=$BX$14,0,INDEX($AU$14:$AU$300,BK109-$BX$14+1))*$BY$14</f>
        <v>1075476.7363204113</v>
      </c>
      <c r="BS109" s="1">
        <f t="shared" si="85"/>
        <v>78617.652106965339</v>
      </c>
      <c r="BT109" s="1">
        <f t="shared" si="86"/>
        <v>1011276.3030902046</v>
      </c>
      <c r="BU109" s="1">
        <f t="shared" si="72"/>
        <v>64200.43323020672</v>
      </c>
      <c r="BV109" s="1">
        <f t="shared" si="87"/>
        <v>934251.71384254959</v>
      </c>
      <c r="BW109" s="1">
        <f t="shared" si="88"/>
        <v>77024.589247654993</v>
      </c>
      <c r="BX109" s="7"/>
      <c r="BY109" s="4"/>
      <c r="BZ109" s="7"/>
      <c r="CA109" s="7"/>
      <c r="CB109" s="7"/>
      <c r="CE109" s="7"/>
      <c r="CF109" s="7"/>
      <c r="CG109" s="7"/>
      <c r="CH109" s="7"/>
      <c r="CI109" s="7"/>
      <c r="CJ109" s="7"/>
      <c r="CK109" s="7"/>
      <c r="CL109" s="7"/>
      <c r="CN109" s="47"/>
      <c r="CO109" s="47"/>
      <c r="CP109" s="4">
        <f t="shared" si="62"/>
        <v>12.129265770423991</v>
      </c>
      <c r="CQ109" s="7" cm="1">
        <f t="array" ref="CQ109">IF(BK109&lt;=$CV$48,0,INDEX($B$14:$B$300,BK109-$CV$48+1))</f>
        <v>24564</v>
      </c>
      <c r="CR109" s="1">
        <f t="shared" si="63"/>
        <v>24149</v>
      </c>
      <c r="CS109" s="100">
        <f t="shared" si="73"/>
        <v>0.98310535743364269</v>
      </c>
    </row>
    <row r="110" spans="2:97" s="1" customFormat="1" x14ac:dyDescent="0.3">
      <c r="B110" s="1">
        <f t="shared" si="41"/>
        <v>25917</v>
      </c>
      <c r="C110" s="1">
        <v>97</v>
      </c>
      <c r="D110" s="1">
        <v>24081</v>
      </c>
      <c r="E110" s="1">
        <v>1618</v>
      </c>
      <c r="F110" s="1">
        <v>0</v>
      </c>
      <c r="G110" s="1">
        <v>23325</v>
      </c>
      <c r="H110" s="1">
        <v>0</v>
      </c>
      <c r="I110" s="1">
        <v>974</v>
      </c>
      <c r="J110" s="4">
        <v>53.8</v>
      </c>
      <c r="K110" s="4">
        <v>0.62</v>
      </c>
      <c r="L110" s="4">
        <v>25.7</v>
      </c>
      <c r="M110" s="61">
        <v>1.05</v>
      </c>
      <c r="N110" s="1">
        <v>12920</v>
      </c>
      <c r="O110" s="1">
        <v>12987</v>
      </c>
      <c r="P110" s="1">
        <v>36</v>
      </c>
      <c r="Q110" s="1">
        <v>12801</v>
      </c>
      <c r="R110" s="1">
        <v>150</v>
      </c>
      <c r="S110" s="1">
        <v>0</v>
      </c>
      <c r="T110" s="1">
        <v>820</v>
      </c>
      <c r="U110" s="1">
        <v>83</v>
      </c>
      <c r="V110" s="1">
        <v>910</v>
      </c>
      <c r="W110" s="1">
        <v>11807</v>
      </c>
      <c r="X110" s="1">
        <v>974</v>
      </c>
      <c r="Y110" s="58">
        <v>0.69</v>
      </c>
      <c r="AA110" s="1">
        <f t="shared" si="42"/>
        <v>2528</v>
      </c>
      <c r="AB110" s="1">
        <f t="shared" si="43"/>
        <v>35132</v>
      </c>
      <c r="AC110" s="1">
        <f t="shared" si="44"/>
        <v>1948</v>
      </c>
      <c r="AD110" s="1">
        <f t="shared" si="64"/>
        <v>-131</v>
      </c>
      <c r="AE110" s="1">
        <f t="shared" si="65"/>
        <v>143</v>
      </c>
      <c r="AF110" s="1">
        <f t="shared" si="65"/>
        <v>0</v>
      </c>
      <c r="AG110" s="1">
        <f t="shared" si="65"/>
        <v>7</v>
      </c>
      <c r="AH110" s="1">
        <f t="shared" si="74"/>
        <v>19</v>
      </c>
      <c r="AI110" s="9">
        <f t="shared" si="66"/>
        <v>7.1141625885618287E-2</v>
      </c>
      <c r="AJ110" s="9">
        <f t="shared" si="45"/>
        <v>0.51834000000000002</v>
      </c>
      <c r="AK110" s="9">
        <f t="shared" si="46"/>
        <v>3.236E-2</v>
      </c>
      <c r="AL110" s="9">
        <f t="shared" si="47"/>
        <v>0.46650000000000003</v>
      </c>
      <c r="AM110" s="9">
        <f t="shared" si="48"/>
        <v>1.9480000000000001E-2</v>
      </c>
      <c r="AN110" s="9">
        <f t="shared" si="49"/>
        <v>1.6400000000000001E-2</v>
      </c>
      <c r="AO110" s="9">
        <f t="shared" si="50"/>
        <v>3.8000000000000002E-4</v>
      </c>
      <c r="AP110" s="1">
        <f t="shared" si="67"/>
        <v>-77</v>
      </c>
      <c r="AQ110" s="1">
        <f t="shared" si="67"/>
        <v>78</v>
      </c>
      <c r="AS110" s="1">
        <f t="shared" si="68"/>
        <v>7</v>
      </c>
      <c r="AT110" s="1">
        <f t="shared" si="75"/>
        <v>8</v>
      </c>
      <c r="AU110" s="1">
        <f t="shared" si="51"/>
        <v>13691</v>
      </c>
      <c r="AV110" s="9">
        <f t="shared" si="52"/>
        <v>0.27382000000000001</v>
      </c>
      <c r="AW110" s="9">
        <f t="shared" si="53"/>
        <v>1.8200000000000001E-2</v>
      </c>
      <c r="AX110" s="9">
        <f t="shared" si="54"/>
        <v>0.23613999999999999</v>
      </c>
      <c r="AY110" s="9">
        <f t="shared" si="55"/>
        <v>1.9480000000000001E-2</v>
      </c>
      <c r="AZ110" s="9">
        <f t="shared" si="56"/>
        <v>1.6000000000000001E-4</v>
      </c>
      <c r="BA110" s="9">
        <f t="shared" si="69"/>
        <v>0.27472020000000003</v>
      </c>
      <c r="BB110" s="7"/>
      <c r="BC110" s="7"/>
      <c r="BD110" s="7"/>
      <c r="BE110" s="7"/>
      <c r="BF110" s="7"/>
      <c r="BG110" s="7"/>
      <c r="BH110" s="7"/>
      <c r="BI110" s="7"/>
      <c r="BJ110" s="7">
        <f t="shared" ref="BJ110:BK110" si="94">+BJ109+1</f>
        <v>108</v>
      </c>
      <c r="BK110" s="7">
        <f t="shared" si="94"/>
        <v>97</v>
      </c>
      <c r="BL110" s="1">
        <f t="shared" si="80"/>
        <v>0</v>
      </c>
      <c r="BM110" s="48">
        <f>+EvolOf!M99</f>
        <v>0</v>
      </c>
      <c r="BN110" s="1">
        <f t="shared" si="81"/>
        <v>0</v>
      </c>
      <c r="BO110" s="1">
        <f t="shared" si="82"/>
        <v>0</v>
      </c>
      <c r="BP110" s="28">
        <f t="shared" si="83"/>
        <v>0</v>
      </c>
      <c r="BQ110" s="1">
        <f t="shared" si="84"/>
        <v>0</v>
      </c>
      <c r="BR110" s="1" cm="1">
        <f t="array" ref="BR110">IF(BK110&lt;=$BX$14,0,INDEX($AU$14:$AU$300,BK110-$BX$14+1))*$BY$14</f>
        <v>1077468.0648945493</v>
      </c>
      <c r="BS110" s="1">
        <f t="shared" si="85"/>
        <v>72484.360098620527</v>
      </c>
      <c r="BT110" s="1">
        <f t="shared" si="86"/>
        <v>1018046.8202422736</v>
      </c>
      <c r="BU110" s="1">
        <f t="shared" si="72"/>
        <v>59421.244652275695</v>
      </c>
      <c r="BV110" s="1">
        <f t="shared" si="87"/>
        <v>940464.65899386001</v>
      </c>
      <c r="BW110" s="1">
        <f t="shared" si="88"/>
        <v>77582.161248413613</v>
      </c>
      <c r="BX110" s="7"/>
      <c r="BY110" s="4"/>
      <c r="BZ110" s="7"/>
      <c r="CA110" s="7"/>
      <c r="CB110" s="7"/>
      <c r="CE110" s="7"/>
      <c r="CF110" s="7"/>
      <c r="CG110" s="7"/>
      <c r="CH110" s="7"/>
      <c r="CI110" s="7"/>
      <c r="CJ110" s="7"/>
      <c r="CK110" s="7"/>
      <c r="CL110" s="7"/>
      <c r="CN110" s="47"/>
      <c r="CO110" s="47"/>
      <c r="CP110" s="4">
        <f t="shared" si="62"/>
        <v>12.122176591375769</v>
      </c>
      <c r="CQ110" s="7" cm="1">
        <f t="array" ref="CQ110">IF(BK110&lt;=$CV$48,0,INDEX($B$14:$B$300,BK110-$CV$48+1))</f>
        <v>24688</v>
      </c>
      <c r="CR110" s="1">
        <f t="shared" si="63"/>
        <v>24299</v>
      </c>
      <c r="CS110" s="100">
        <f t="shared" si="73"/>
        <v>0.98424335709656519</v>
      </c>
    </row>
    <row r="111" spans="2:97" s="1" customFormat="1" x14ac:dyDescent="0.3">
      <c r="B111" s="1">
        <f t="shared" si="41"/>
        <v>25935</v>
      </c>
      <c r="C111" s="1">
        <v>98</v>
      </c>
      <c r="D111" s="1">
        <v>24063</v>
      </c>
      <c r="E111" s="1">
        <v>1497</v>
      </c>
      <c r="F111" s="1">
        <v>0</v>
      </c>
      <c r="G111" s="1">
        <v>23455</v>
      </c>
      <c r="H111" s="1">
        <v>0</v>
      </c>
      <c r="I111" s="1">
        <v>983</v>
      </c>
      <c r="J111" s="4">
        <v>53.81</v>
      </c>
      <c r="K111" s="4">
        <v>0.62</v>
      </c>
      <c r="L111" s="4">
        <v>25.7</v>
      </c>
      <c r="M111" s="61">
        <v>1.05</v>
      </c>
      <c r="N111" s="1">
        <v>12937</v>
      </c>
      <c r="O111" s="1">
        <v>12989</v>
      </c>
      <c r="P111" s="1">
        <v>35</v>
      </c>
      <c r="Q111" s="1">
        <v>12802</v>
      </c>
      <c r="R111" s="1">
        <v>150</v>
      </c>
      <c r="S111" s="1">
        <v>0</v>
      </c>
      <c r="T111" s="1">
        <v>756</v>
      </c>
      <c r="U111" s="1">
        <v>77</v>
      </c>
      <c r="V111" s="1">
        <v>839</v>
      </c>
      <c r="W111" s="1">
        <v>11880</v>
      </c>
      <c r="X111" s="1">
        <v>983</v>
      </c>
      <c r="Y111" s="58">
        <v>0.69</v>
      </c>
      <c r="AA111" s="1">
        <f t="shared" si="42"/>
        <v>2336</v>
      </c>
      <c r="AB111" s="1">
        <f t="shared" si="43"/>
        <v>35335</v>
      </c>
      <c r="AC111" s="1">
        <f t="shared" si="44"/>
        <v>1966</v>
      </c>
      <c r="AD111" s="1">
        <f t="shared" si="64"/>
        <v>-121</v>
      </c>
      <c r="AE111" s="1">
        <f t="shared" si="65"/>
        <v>130</v>
      </c>
      <c r="AF111" s="1">
        <f t="shared" si="65"/>
        <v>0</v>
      </c>
      <c r="AG111" s="1">
        <f t="shared" si="65"/>
        <v>9</v>
      </c>
      <c r="AH111" s="1">
        <f t="shared" si="74"/>
        <v>18</v>
      </c>
      <c r="AI111" s="9">
        <f t="shared" si="66"/>
        <v>7.174135162749963E-2</v>
      </c>
      <c r="AJ111" s="9">
        <f t="shared" si="45"/>
        <v>0.51870000000000005</v>
      </c>
      <c r="AK111" s="9">
        <f t="shared" si="46"/>
        <v>2.9940000000000001E-2</v>
      </c>
      <c r="AL111" s="9">
        <f t="shared" si="47"/>
        <v>0.46910000000000002</v>
      </c>
      <c r="AM111" s="9">
        <f t="shared" si="48"/>
        <v>1.966E-2</v>
      </c>
      <c r="AN111" s="9">
        <f t="shared" si="49"/>
        <v>1.512E-2</v>
      </c>
      <c r="AO111" s="9">
        <f t="shared" si="50"/>
        <v>3.6000000000000002E-4</v>
      </c>
      <c r="AP111" s="1">
        <f t="shared" si="67"/>
        <v>-71</v>
      </c>
      <c r="AQ111" s="1">
        <f t="shared" si="67"/>
        <v>73</v>
      </c>
      <c r="AS111" s="1">
        <f t="shared" si="68"/>
        <v>9</v>
      </c>
      <c r="AT111" s="1">
        <f t="shared" si="75"/>
        <v>11</v>
      </c>
      <c r="AU111" s="1">
        <f t="shared" si="51"/>
        <v>13702</v>
      </c>
      <c r="AV111" s="9">
        <f t="shared" si="52"/>
        <v>0.27404000000000001</v>
      </c>
      <c r="AW111" s="9">
        <f t="shared" si="53"/>
        <v>1.678E-2</v>
      </c>
      <c r="AX111" s="9">
        <f t="shared" si="54"/>
        <v>0.23760000000000001</v>
      </c>
      <c r="AY111" s="9">
        <f t="shared" si="55"/>
        <v>1.966E-2</v>
      </c>
      <c r="AZ111" s="9">
        <f t="shared" si="56"/>
        <v>2.2000000000000001E-4</v>
      </c>
      <c r="BA111" s="9">
        <f t="shared" si="69"/>
        <v>0.27491100000000002</v>
      </c>
      <c r="BB111" s="7"/>
      <c r="BC111" s="7"/>
      <c r="BD111" s="7"/>
      <c r="BE111" s="7"/>
      <c r="BF111" s="7"/>
      <c r="BG111" s="7"/>
      <c r="BH111" s="7"/>
      <c r="BI111" s="7"/>
      <c r="BJ111" s="7">
        <f t="shared" ref="BJ111:BK111" si="95">+BJ110+1</f>
        <v>109</v>
      </c>
      <c r="BK111" s="7">
        <f t="shared" si="95"/>
        <v>98</v>
      </c>
      <c r="BL111" s="1">
        <f t="shared" si="80"/>
        <v>0</v>
      </c>
      <c r="BM111" s="48">
        <f>+EvolOf!M100</f>
        <v>0</v>
      </c>
      <c r="BN111" s="1">
        <f t="shared" si="81"/>
        <v>0</v>
      </c>
      <c r="BO111" s="1">
        <f t="shared" si="82"/>
        <v>0</v>
      </c>
      <c r="BP111" s="28">
        <f t="shared" si="83"/>
        <v>0</v>
      </c>
      <c r="BQ111" s="1">
        <f t="shared" si="84"/>
        <v>0</v>
      </c>
      <c r="BR111" s="1" cm="1">
        <f t="array" ref="BR111">IF(BK111&lt;=$BX$14,0,INDEX($AU$14:$AU$300,BK111-$BX$14+1))*$BY$14</f>
        <v>1079061.1277538596</v>
      </c>
      <c r="BS111" s="1">
        <f t="shared" si="85"/>
        <v>66828.986948068821</v>
      </c>
      <c r="BT111" s="1">
        <f t="shared" si="86"/>
        <v>1024578.377965446</v>
      </c>
      <c r="BU111" s="1">
        <f t="shared" si="72"/>
        <v>54482.749788413639</v>
      </c>
      <c r="BV111" s="1">
        <f t="shared" si="87"/>
        <v>946279.33843034273</v>
      </c>
      <c r="BW111" s="1">
        <f t="shared" si="88"/>
        <v>78299.039535103278</v>
      </c>
      <c r="BX111" s="7"/>
      <c r="BY111" s="4"/>
      <c r="BZ111" s="7"/>
      <c r="CA111" s="7"/>
      <c r="CB111" s="7"/>
      <c r="CE111" s="7"/>
      <c r="CF111" s="7"/>
      <c r="CG111" s="7"/>
      <c r="CH111" s="7"/>
      <c r="CI111" s="7"/>
      <c r="CJ111" s="7"/>
      <c r="CK111" s="7"/>
      <c r="CL111" s="7"/>
      <c r="CN111" s="47"/>
      <c r="CO111" s="47"/>
      <c r="CP111" s="4">
        <f t="shared" si="62"/>
        <v>12.085452695829094</v>
      </c>
      <c r="CQ111" s="7" cm="1">
        <f t="array" ref="CQ111">IF(BK111&lt;=$CV$48,0,INDEX($B$14:$B$300,BK111-$CV$48+1))</f>
        <v>24800</v>
      </c>
      <c r="CR111" s="1">
        <f t="shared" si="63"/>
        <v>24438</v>
      </c>
      <c r="CS111" s="100">
        <f t="shared" si="73"/>
        <v>0.98540322580645157</v>
      </c>
    </row>
    <row r="112" spans="2:97" s="1" customFormat="1" x14ac:dyDescent="0.3">
      <c r="B112" s="1">
        <f t="shared" si="41"/>
        <v>25951</v>
      </c>
      <c r="C112" s="1">
        <v>99</v>
      </c>
      <c r="D112" s="1">
        <v>24048</v>
      </c>
      <c r="E112" s="1">
        <v>1384</v>
      </c>
      <c r="F112" s="1">
        <v>0</v>
      </c>
      <c r="G112" s="1">
        <v>23577</v>
      </c>
      <c r="H112" s="1">
        <v>0</v>
      </c>
      <c r="I112" s="1">
        <v>990</v>
      </c>
      <c r="J112" s="4">
        <v>53.83</v>
      </c>
      <c r="K112" s="4">
        <v>0.62</v>
      </c>
      <c r="L112" s="4">
        <v>25.7</v>
      </c>
      <c r="M112" s="61">
        <v>1.04</v>
      </c>
      <c r="N112" s="1">
        <v>12951</v>
      </c>
      <c r="O112" s="1">
        <v>12990</v>
      </c>
      <c r="P112" s="1">
        <v>35</v>
      </c>
      <c r="Q112" s="1">
        <v>12804</v>
      </c>
      <c r="R112" s="1">
        <v>150</v>
      </c>
      <c r="S112" s="1">
        <v>0</v>
      </c>
      <c r="T112" s="1">
        <v>697</v>
      </c>
      <c r="U112" s="1">
        <v>71</v>
      </c>
      <c r="V112" s="1">
        <v>773</v>
      </c>
      <c r="W112" s="1">
        <v>11947</v>
      </c>
      <c r="X112" s="1">
        <v>990</v>
      </c>
      <c r="Y112" s="58">
        <v>0.69</v>
      </c>
      <c r="AA112" s="1">
        <f t="shared" si="42"/>
        <v>2157</v>
      </c>
      <c r="AB112" s="1">
        <f t="shared" si="43"/>
        <v>35524</v>
      </c>
      <c r="AC112" s="1">
        <f t="shared" si="44"/>
        <v>1980</v>
      </c>
      <c r="AD112" s="1">
        <f t="shared" si="64"/>
        <v>-113</v>
      </c>
      <c r="AE112" s="1">
        <f t="shared" si="65"/>
        <v>122</v>
      </c>
      <c r="AF112" s="1">
        <f t="shared" si="65"/>
        <v>0</v>
      </c>
      <c r="AG112" s="1">
        <f t="shared" si="65"/>
        <v>7</v>
      </c>
      <c r="AH112" s="1">
        <f t="shared" si="74"/>
        <v>16</v>
      </c>
      <c r="AI112" s="9">
        <f t="shared" si="66"/>
        <v>7.2210065645514229E-2</v>
      </c>
      <c r="AJ112" s="9">
        <f t="shared" si="45"/>
        <v>0.51902000000000004</v>
      </c>
      <c r="AK112" s="9">
        <f t="shared" si="46"/>
        <v>2.768E-2</v>
      </c>
      <c r="AL112" s="9">
        <f t="shared" si="47"/>
        <v>0.47154000000000001</v>
      </c>
      <c r="AM112" s="9">
        <f t="shared" si="48"/>
        <v>1.9800000000000002E-2</v>
      </c>
      <c r="AN112" s="9">
        <f t="shared" si="49"/>
        <v>1.3939999999999999E-2</v>
      </c>
      <c r="AO112" s="9">
        <f t="shared" si="50"/>
        <v>3.2000000000000003E-4</v>
      </c>
      <c r="AP112" s="1">
        <f t="shared" si="67"/>
        <v>-66</v>
      </c>
      <c r="AQ112" s="1">
        <f t="shared" si="67"/>
        <v>67</v>
      </c>
      <c r="AS112" s="1">
        <f t="shared" si="68"/>
        <v>7</v>
      </c>
      <c r="AT112" s="1">
        <f t="shared" si="75"/>
        <v>8</v>
      </c>
      <c r="AU112" s="1">
        <f t="shared" si="51"/>
        <v>13710</v>
      </c>
      <c r="AV112" s="9">
        <f t="shared" si="52"/>
        <v>0.2742</v>
      </c>
      <c r="AW112" s="9">
        <f t="shared" si="53"/>
        <v>1.546E-2</v>
      </c>
      <c r="AX112" s="9">
        <f t="shared" si="54"/>
        <v>0.23894000000000001</v>
      </c>
      <c r="AY112" s="9">
        <f t="shared" si="55"/>
        <v>1.9800000000000002E-2</v>
      </c>
      <c r="AZ112" s="9">
        <f t="shared" si="56"/>
        <v>1.6000000000000001E-4</v>
      </c>
      <c r="BA112" s="9">
        <f t="shared" si="69"/>
        <v>0.27508060000000001</v>
      </c>
      <c r="BB112" s="7"/>
      <c r="BC112" s="7"/>
      <c r="BD112" s="7"/>
      <c r="BE112" s="7"/>
      <c r="BF112" s="7"/>
      <c r="BG112" s="7"/>
      <c r="BH112" s="7"/>
      <c r="BI112" s="7"/>
      <c r="BJ112" s="7">
        <f t="shared" ref="BJ112:BK112" si="96">+BJ111+1</f>
        <v>110</v>
      </c>
      <c r="BK112" s="7">
        <f t="shared" si="96"/>
        <v>99</v>
      </c>
      <c r="BL112" s="1">
        <f t="shared" si="80"/>
        <v>0</v>
      </c>
      <c r="BM112" s="48">
        <f>+EvolOf!M101</f>
        <v>0</v>
      </c>
      <c r="BN112" s="1">
        <f t="shared" si="81"/>
        <v>0</v>
      </c>
      <c r="BO112" s="1">
        <f t="shared" si="82"/>
        <v>0</v>
      </c>
      <c r="BP112" s="28">
        <f t="shared" si="83"/>
        <v>0</v>
      </c>
      <c r="BQ112" s="1">
        <f t="shared" si="84"/>
        <v>0</v>
      </c>
      <c r="BR112" s="1" cm="1">
        <f t="array" ref="BR112">IF(BK112&lt;=$BX$14,0,INDEX($AU$14:$AU$300,BK112-$BX$14+1))*$BY$14</f>
        <v>1080654.1906131699</v>
      </c>
      <c r="BS112" s="1">
        <f t="shared" si="85"/>
        <v>61571.879512344691</v>
      </c>
      <c r="BT112" s="1">
        <f t="shared" si="86"/>
        <v>1030472.7105448942</v>
      </c>
      <c r="BU112" s="1">
        <f t="shared" si="72"/>
        <v>50181.480068275705</v>
      </c>
      <c r="BV112" s="1">
        <f t="shared" si="87"/>
        <v>951616.09900903236</v>
      </c>
      <c r="BW112" s="1">
        <f t="shared" si="88"/>
        <v>78856.611535861899</v>
      </c>
      <c r="BX112" s="7"/>
      <c r="BY112" s="4"/>
      <c r="BZ112" s="7"/>
      <c r="CA112" s="7"/>
      <c r="CB112" s="7"/>
      <c r="CE112" s="7"/>
      <c r="CF112" s="7"/>
      <c r="CG112" s="7"/>
      <c r="CH112" s="7"/>
      <c r="CI112" s="7"/>
      <c r="CJ112" s="7"/>
      <c r="CK112" s="7"/>
      <c r="CL112" s="7"/>
      <c r="CN112" s="47"/>
      <c r="CO112" s="47"/>
      <c r="CP112" s="4">
        <f t="shared" si="62"/>
        <v>12.067676767676767</v>
      </c>
      <c r="CQ112" s="7" cm="1">
        <f t="array" ref="CQ112">IF(BK112&lt;=$CV$48,0,INDEX($B$14:$B$300,BK112-$CV$48+1))</f>
        <v>24903</v>
      </c>
      <c r="CR112" s="1">
        <f t="shared" si="63"/>
        <v>24567</v>
      </c>
      <c r="CS112" s="100">
        <f t="shared" si="73"/>
        <v>0.98650764968076132</v>
      </c>
    </row>
    <row r="113" spans="2:97" s="1" customFormat="1" x14ac:dyDescent="0.3">
      <c r="B113" s="1">
        <f t="shared" si="41"/>
        <v>25966</v>
      </c>
      <c r="C113" s="1">
        <v>100</v>
      </c>
      <c r="D113" s="1">
        <v>24033</v>
      </c>
      <c r="E113" s="1">
        <v>1280</v>
      </c>
      <c r="F113" s="1">
        <v>0</v>
      </c>
      <c r="G113" s="1">
        <v>23690</v>
      </c>
      <c r="H113" s="1">
        <v>0</v>
      </c>
      <c r="I113" s="1">
        <v>996</v>
      </c>
      <c r="J113" s="4">
        <v>53.84</v>
      </c>
      <c r="K113" s="4">
        <v>0.62</v>
      </c>
      <c r="L113" s="4">
        <v>25.7</v>
      </c>
      <c r="M113" s="61">
        <v>1.04</v>
      </c>
      <c r="N113" s="1">
        <v>12965</v>
      </c>
      <c r="O113" s="1">
        <v>12991</v>
      </c>
      <c r="P113" s="1">
        <v>35</v>
      </c>
      <c r="Q113" s="1">
        <v>12805</v>
      </c>
      <c r="R113" s="1">
        <v>150</v>
      </c>
      <c r="S113" s="1">
        <v>0</v>
      </c>
      <c r="T113" s="1">
        <v>642</v>
      </c>
      <c r="U113" s="1">
        <v>66</v>
      </c>
      <c r="V113" s="1">
        <v>712</v>
      </c>
      <c r="W113" s="1">
        <v>12009</v>
      </c>
      <c r="X113" s="1">
        <v>996</v>
      </c>
      <c r="Y113" s="58">
        <v>0.68</v>
      </c>
      <c r="AA113" s="1">
        <f t="shared" si="42"/>
        <v>1992</v>
      </c>
      <c r="AB113" s="1">
        <f t="shared" si="43"/>
        <v>35699</v>
      </c>
      <c r="AC113" s="1">
        <f t="shared" si="44"/>
        <v>1992</v>
      </c>
      <c r="AD113" s="1">
        <f t="shared" si="64"/>
        <v>-104</v>
      </c>
      <c r="AE113" s="1">
        <f t="shared" si="65"/>
        <v>113</v>
      </c>
      <c r="AF113" s="1">
        <f t="shared" si="65"/>
        <v>0</v>
      </c>
      <c r="AG113" s="1">
        <f t="shared" si="65"/>
        <v>6</v>
      </c>
      <c r="AH113" s="1">
        <f t="shared" si="74"/>
        <v>15</v>
      </c>
      <c r="AI113" s="9">
        <f t="shared" si="66"/>
        <v>7.261062914631479E-2</v>
      </c>
      <c r="AJ113" s="9">
        <f t="shared" si="45"/>
        <v>0.51932</v>
      </c>
      <c r="AK113" s="9">
        <f t="shared" si="46"/>
        <v>2.5600000000000001E-2</v>
      </c>
      <c r="AL113" s="9">
        <f t="shared" si="47"/>
        <v>0.4738</v>
      </c>
      <c r="AM113" s="9">
        <f t="shared" si="48"/>
        <v>1.992E-2</v>
      </c>
      <c r="AN113" s="9">
        <f t="shared" si="49"/>
        <v>1.2840000000000001E-2</v>
      </c>
      <c r="AO113" s="9">
        <f t="shared" si="50"/>
        <v>2.9999999999999997E-4</v>
      </c>
      <c r="AP113" s="1">
        <f t="shared" si="67"/>
        <v>-61</v>
      </c>
      <c r="AQ113" s="1">
        <f t="shared" si="67"/>
        <v>62</v>
      </c>
      <c r="AS113" s="1">
        <f t="shared" si="68"/>
        <v>6</v>
      </c>
      <c r="AT113" s="1">
        <f t="shared" si="75"/>
        <v>7</v>
      </c>
      <c r="AU113" s="1">
        <f t="shared" si="51"/>
        <v>13717</v>
      </c>
      <c r="AV113" s="9">
        <f t="shared" si="52"/>
        <v>0.27433999999999997</v>
      </c>
      <c r="AW113" s="9">
        <f t="shared" si="53"/>
        <v>1.4239999999999999E-2</v>
      </c>
      <c r="AX113" s="9">
        <f t="shared" si="54"/>
        <v>0.24018</v>
      </c>
      <c r="AY113" s="9">
        <f t="shared" si="55"/>
        <v>1.992E-2</v>
      </c>
      <c r="AZ113" s="9">
        <f t="shared" si="56"/>
        <v>1.3999999999999999E-4</v>
      </c>
      <c r="BA113" s="9">
        <f t="shared" si="69"/>
        <v>0.27523960000000003</v>
      </c>
      <c r="BB113" s="7"/>
      <c r="BC113" s="7"/>
      <c r="BD113" s="7"/>
      <c r="BE113" s="7"/>
      <c r="BF113" s="7"/>
      <c r="BG113" s="7"/>
      <c r="BH113" s="7"/>
      <c r="BI113" s="7"/>
      <c r="BJ113" s="7">
        <f t="shared" ref="BJ113:BK113" si="97">+BJ112+1</f>
        <v>111</v>
      </c>
      <c r="BK113" s="7">
        <f t="shared" si="97"/>
        <v>100</v>
      </c>
      <c r="BL113" s="1">
        <f t="shared" si="80"/>
        <v>0</v>
      </c>
      <c r="BM113" s="48">
        <f>+EvolOf!M102</f>
        <v>0</v>
      </c>
      <c r="BN113" s="1">
        <f t="shared" si="81"/>
        <v>0</v>
      </c>
      <c r="BO113" s="1">
        <f t="shared" si="82"/>
        <v>0</v>
      </c>
      <c r="BP113" s="28">
        <f t="shared" si="83"/>
        <v>0</v>
      </c>
      <c r="BQ113" s="1">
        <f t="shared" si="84"/>
        <v>0</v>
      </c>
      <c r="BR113" s="1" cm="1">
        <f t="array" ref="BR113">IF(BK113&lt;=$BX$14,0,INDEX($AU$14:$AU$300,BK113-$BX$14+1))*$BY$14</f>
        <v>1082087.9471865492</v>
      </c>
      <c r="BS113" s="1">
        <f t="shared" si="85"/>
        <v>56713.037791448151</v>
      </c>
      <c r="BT113" s="1">
        <f t="shared" si="86"/>
        <v>1035889.1242665494</v>
      </c>
      <c r="BU113" s="1">
        <f t="shared" si="72"/>
        <v>46198.822919999831</v>
      </c>
      <c r="BV113" s="1">
        <f t="shared" si="87"/>
        <v>956554.59387289442</v>
      </c>
      <c r="BW113" s="1">
        <f t="shared" si="88"/>
        <v>79334.53039365499</v>
      </c>
      <c r="BX113" s="7"/>
      <c r="BY113" s="4"/>
      <c r="BZ113" s="7"/>
      <c r="CA113" s="7"/>
      <c r="CB113" s="7"/>
      <c r="CE113" s="7"/>
      <c r="CF113" s="7"/>
      <c r="CG113" s="7"/>
      <c r="CH113" s="7"/>
      <c r="CI113" s="7"/>
      <c r="CJ113" s="7"/>
      <c r="CK113" s="7"/>
      <c r="CL113" s="7"/>
      <c r="CN113" s="47"/>
      <c r="CO113" s="47"/>
      <c r="CP113" s="4">
        <f t="shared" si="62"/>
        <v>12.05722891566265</v>
      </c>
      <c r="CQ113" s="7" cm="1">
        <f t="array" ref="CQ113">IF(BK113&lt;=$CV$48,0,INDEX($B$14:$B$300,BK113-$CV$48+1))</f>
        <v>24997</v>
      </c>
      <c r="CR113" s="1">
        <f t="shared" si="63"/>
        <v>24686</v>
      </c>
      <c r="CS113" s="100">
        <f t="shared" si="73"/>
        <v>0.98755850702084247</v>
      </c>
    </row>
    <row r="114" spans="2:97" s="1" customFormat="1" x14ac:dyDescent="0.3">
      <c r="B114" s="1">
        <f t="shared" si="41"/>
        <v>25979</v>
      </c>
      <c r="C114" s="1">
        <v>101</v>
      </c>
      <c r="D114" s="1">
        <v>24019</v>
      </c>
      <c r="E114" s="1">
        <v>1180</v>
      </c>
      <c r="F114" s="1">
        <v>0</v>
      </c>
      <c r="G114" s="1">
        <v>23797</v>
      </c>
      <c r="H114" s="1">
        <v>0</v>
      </c>
      <c r="I114" s="1">
        <v>1002</v>
      </c>
      <c r="J114" s="4">
        <v>53.85</v>
      </c>
      <c r="K114" s="4">
        <v>0.62</v>
      </c>
      <c r="L114" s="4">
        <v>25.8</v>
      </c>
      <c r="M114" s="61">
        <v>1.04</v>
      </c>
      <c r="N114" s="1">
        <v>12977</v>
      </c>
      <c r="O114" s="1">
        <v>12992</v>
      </c>
      <c r="P114" s="1">
        <v>34</v>
      </c>
      <c r="Q114" s="1">
        <v>12807</v>
      </c>
      <c r="R114" s="1">
        <v>150</v>
      </c>
      <c r="S114" s="1">
        <v>0</v>
      </c>
      <c r="T114" s="1">
        <v>589</v>
      </c>
      <c r="U114" s="1">
        <v>61</v>
      </c>
      <c r="V114" s="1">
        <v>654</v>
      </c>
      <c r="W114" s="1">
        <v>12068</v>
      </c>
      <c r="X114" s="1">
        <v>1002</v>
      </c>
      <c r="Y114" s="58">
        <v>0.68</v>
      </c>
      <c r="AA114" s="1">
        <f t="shared" si="42"/>
        <v>1834</v>
      </c>
      <c r="AB114" s="1">
        <f t="shared" si="43"/>
        <v>35865</v>
      </c>
      <c r="AC114" s="1">
        <f t="shared" si="44"/>
        <v>2004</v>
      </c>
      <c r="AD114" s="1">
        <f t="shared" si="64"/>
        <v>-100</v>
      </c>
      <c r="AE114" s="1">
        <f t="shared" si="65"/>
        <v>107</v>
      </c>
      <c r="AF114" s="1">
        <f t="shared" si="65"/>
        <v>0</v>
      </c>
      <c r="AG114" s="1">
        <f t="shared" si="65"/>
        <v>6</v>
      </c>
      <c r="AH114" s="1">
        <f t="shared" si="74"/>
        <v>13</v>
      </c>
      <c r="AI114" s="9">
        <f t="shared" si="66"/>
        <v>7.3010784027980183E-2</v>
      </c>
      <c r="AJ114" s="9">
        <f t="shared" si="45"/>
        <v>0.51958000000000004</v>
      </c>
      <c r="AK114" s="9">
        <f t="shared" si="46"/>
        <v>2.3599999999999999E-2</v>
      </c>
      <c r="AL114" s="9">
        <f t="shared" si="47"/>
        <v>0.47593999999999997</v>
      </c>
      <c r="AM114" s="9">
        <f t="shared" si="48"/>
        <v>2.0039999999999999E-2</v>
      </c>
      <c r="AN114" s="9">
        <f t="shared" si="49"/>
        <v>1.1780000000000001E-2</v>
      </c>
      <c r="AO114" s="9">
        <f t="shared" si="50"/>
        <v>2.5999999999999998E-4</v>
      </c>
      <c r="AP114" s="1">
        <f t="shared" si="67"/>
        <v>-58</v>
      </c>
      <c r="AQ114" s="1">
        <f t="shared" si="67"/>
        <v>59</v>
      </c>
      <c r="AS114" s="1">
        <f t="shared" si="68"/>
        <v>6</v>
      </c>
      <c r="AT114" s="1">
        <f t="shared" si="75"/>
        <v>7</v>
      </c>
      <c r="AU114" s="1">
        <f t="shared" si="51"/>
        <v>13724</v>
      </c>
      <c r="AV114" s="9">
        <f t="shared" si="52"/>
        <v>0.27448</v>
      </c>
      <c r="AW114" s="9">
        <f t="shared" si="53"/>
        <v>1.308E-2</v>
      </c>
      <c r="AX114" s="9">
        <f t="shared" si="54"/>
        <v>0.24135999999999999</v>
      </c>
      <c r="AY114" s="9">
        <f t="shared" si="55"/>
        <v>2.0039999999999999E-2</v>
      </c>
      <c r="AZ114" s="9">
        <f t="shared" si="56"/>
        <v>1.3999999999999999E-4</v>
      </c>
      <c r="BA114" s="9">
        <f t="shared" si="69"/>
        <v>0.27537740000000005</v>
      </c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M114" s="48"/>
      <c r="BX114" s="7"/>
      <c r="BY114" s="4"/>
      <c r="BZ114" s="7"/>
      <c r="CA114" s="7"/>
      <c r="CB114" s="7"/>
      <c r="CE114" s="7"/>
      <c r="CF114" s="7"/>
      <c r="CG114" s="7"/>
      <c r="CH114" s="7"/>
      <c r="CI114" s="7"/>
      <c r="CJ114" s="7"/>
      <c r="CK114" s="7"/>
      <c r="CL114" s="7"/>
      <c r="CN114" s="47"/>
      <c r="CO114" s="47"/>
      <c r="CP114" s="4">
        <f t="shared" si="62"/>
        <v>12.043912175648703</v>
      </c>
      <c r="CQ114" s="7" cm="1">
        <f t="array" ref="CQ114">IF(BK114&lt;=$CV$48,0,INDEX($B$14:$B$300,BK114-$CV$48+1))</f>
        <v>0</v>
      </c>
      <c r="CR114" s="1">
        <f t="shared" si="63"/>
        <v>24799</v>
      </c>
      <c r="CS114" s="100">
        <f t="shared" si="73"/>
        <v>0</v>
      </c>
    </row>
    <row r="115" spans="2:97" s="1" customFormat="1" x14ac:dyDescent="0.3">
      <c r="B115" s="1">
        <f t="shared" si="41"/>
        <v>25993</v>
      </c>
      <c r="C115" s="1">
        <v>102</v>
      </c>
      <c r="D115" s="1">
        <v>24006</v>
      </c>
      <c r="E115" s="1">
        <v>1087</v>
      </c>
      <c r="F115" s="1">
        <v>0</v>
      </c>
      <c r="G115" s="1">
        <v>23897</v>
      </c>
      <c r="H115" s="1">
        <v>0</v>
      </c>
      <c r="I115" s="1">
        <v>1009</v>
      </c>
      <c r="J115" s="4">
        <v>53.87</v>
      </c>
      <c r="K115" s="4">
        <v>0.62</v>
      </c>
      <c r="L115" s="4">
        <v>25.8</v>
      </c>
      <c r="M115" s="61">
        <v>1.03</v>
      </c>
      <c r="N115" s="1">
        <v>12990</v>
      </c>
      <c r="O115" s="1">
        <v>12993</v>
      </c>
      <c r="P115" s="1">
        <v>34</v>
      </c>
      <c r="Q115" s="1">
        <v>12808</v>
      </c>
      <c r="R115" s="1">
        <v>150</v>
      </c>
      <c r="S115" s="1">
        <v>0</v>
      </c>
      <c r="T115" s="1">
        <v>539</v>
      </c>
      <c r="U115" s="1">
        <v>57</v>
      </c>
      <c r="V115" s="1">
        <v>599</v>
      </c>
      <c r="W115" s="1">
        <v>12124</v>
      </c>
      <c r="X115" s="1">
        <v>1009</v>
      </c>
      <c r="Y115" s="58">
        <v>0.68</v>
      </c>
      <c r="AA115" s="1">
        <f t="shared" si="42"/>
        <v>1686</v>
      </c>
      <c r="AB115" s="1">
        <f t="shared" si="43"/>
        <v>36021</v>
      </c>
      <c r="AC115" s="1">
        <f t="shared" si="44"/>
        <v>2018</v>
      </c>
      <c r="AD115" s="1">
        <f t="shared" si="64"/>
        <v>-93</v>
      </c>
      <c r="AE115" s="1">
        <f t="shared" si="65"/>
        <v>100</v>
      </c>
      <c r="AF115" s="1">
        <f t="shared" si="65"/>
        <v>0</v>
      </c>
      <c r="AG115" s="1">
        <f t="shared" si="65"/>
        <v>7</v>
      </c>
      <c r="AH115" s="1">
        <f t="shared" si="74"/>
        <v>14</v>
      </c>
      <c r="AI115" s="9">
        <f t="shared" si="66"/>
        <v>7.347800757355083E-2</v>
      </c>
      <c r="AJ115" s="9">
        <f t="shared" si="45"/>
        <v>0.51985999999999999</v>
      </c>
      <c r="AK115" s="9">
        <f t="shared" si="46"/>
        <v>2.1739999999999999E-2</v>
      </c>
      <c r="AL115" s="9">
        <f t="shared" si="47"/>
        <v>0.47793999999999998</v>
      </c>
      <c r="AM115" s="9">
        <f t="shared" si="48"/>
        <v>2.018E-2</v>
      </c>
      <c r="AN115" s="9">
        <f t="shared" si="49"/>
        <v>1.078E-2</v>
      </c>
      <c r="AO115" s="9">
        <f t="shared" si="50"/>
        <v>2.7999999999999998E-4</v>
      </c>
      <c r="AP115" s="1">
        <f t="shared" si="67"/>
        <v>-55</v>
      </c>
      <c r="AQ115" s="1">
        <f t="shared" si="67"/>
        <v>56</v>
      </c>
      <c r="AS115" s="1">
        <f t="shared" si="68"/>
        <v>7</v>
      </c>
      <c r="AT115" s="1">
        <f t="shared" si="75"/>
        <v>8</v>
      </c>
      <c r="AU115" s="1">
        <f t="shared" si="51"/>
        <v>13732</v>
      </c>
      <c r="AV115" s="9">
        <f t="shared" si="52"/>
        <v>0.27464</v>
      </c>
      <c r="AW115" s="9">
        <f t="shared" si="53"/>
        <v>1.1979999999999999E-2</v>
      </c>
      <c r="AX115" s="9">
        <f t="shared" si="54"/>
        <v>0.24248</v>
      </c>
      <c r="AY115" s="9">
        <f t="shared" si="55"/>
        <v>2.018E-2</v>
      </c>
      <c r="AZ115" s="9">
        <f t="shared" si="56"/>
        <v>1.6000000000000001E-4</v>
      </c>
      <c r="BA115" s="9">
        <f t="shared" si="69"/>
        <v>0.27552579999999999</v>
      </c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M115" s="48"/>
      <c r="BX115" s="7"/>
      <c r="BY115" s="4"/>
      <c r="BZ115" s="7"/>
      <c r="CA115" s="7"/>
      <c r="CB115" s="7"/>
      <c r="CE115" s="7"/>
      <c r="CF115" s="7"/>
      <c r="CG115" s="7"/>
      <c r="CH115" s="7"/>
      <c r="CI115" s="7"/>
      <c r="CJ115" s="7"/>
      <c r="CK115" s="7"/>
      <c r="CL115" s="7"/>
      <c r="CN115" s="47"/>
      <c r="CO115" s="47"/>
      <c r="CP115" s="4">
        <f t="shared" si="62"/>
        <v>12.01585728444004</v>
      </c>
      <c r="CQ115" s="7" cm="1">
        <f t="array" ref="CQ115">IF(BK115&lt;=$CV$48,0,INDEX($B$14:$B$300,BK115-$CV$48+1))</f>
        <v>0</v>
      </c>
      <c r="CR115" s="1">
        <f t="shared" si="63"/>
        <v>24906</v>
      </c>
      <c r="CS115" s="100">
        <f t="shared" si="73"/>
        <v>0</v>
      </c>
    </row>
    <row r="116" spans="2:97" s="1" customFormat="1" x14ac:dyDescent="0.3">
      <c r="B116" s="1">
        <f t="shared" si="41"/>
        <v>26004</v>
      </c>
      <c r="C116" s="1">
        <v>103</v>
      </c>
      <c r="D116" s="1">
        <v>23994</v>
      </c>
      <c r="E116" s="1">
        <v>1003</v>
      </c>
      <c r="F116" s="1">
        <v>0</v>
      </c>
      <c r="G116" s="1">
        <v>23987</v>
      </c>
      <c r="H116" s="1">
        <v>0</v>
      </c>
      <c r="I116" s="1">
        <v>1014</v>
      </c>
      <c r="J116" s="4">
        <v>53.88</v>
      </c>
      <c r="K116" s="4">
        <v>0.62</v>
      </c>
      <c r="L116" s="4">
        <v>25.8</v>
      </c>
      <c r="M116" s="61">
        <v>1.03</v>
      </c>
      <c r="N116" s="1">
        <v>13001</v>
      </c>
      <c r="O116" s="1">
        <v>12994</v>
      </c>
      <c r="P116" s="1">
        <v>33</v>
      </c>
      <c r="Q116" s="1">
        <v>12810</v>
      </c>
      <c r="R116" s="1">
        <v>150</v>
      </c>
      <c r="S116" s="1">
        <v>0</v>
      </c>
      <c r="T116" s="1">
        <v>496</v>
      </c>
      <c r="U116" s="1">
        <v>51</v>
      </c>
      <c r="V116" s="1">
        <v>551</v>
      </c>
      <c r="W116" s="1">
        <v>12172</v>
      </c>
      <c r="X116" s="1">
        <v>1014</v>
      </c>
      <c r="Y116" s="58">
        <v>0.68</v>
      </c>
      <c r="AA116" s="1">
        <f t="shared" si="42"/>
        <v>1554</v>
      </c>
      <c r="AB116" s="1">
        <f t="shared" si="43"/>
        <v>36159</v>
      </c>
      <c r="AC116" s="1">
        <f t="shared" si="44"/>
        <v>2028</v>
      </c>
      <c r="AD116" s="1">
        <f t="shared" si="64"/>
        <v>-84</v>
      </c>
      <c r="AE116" s="1">
        <f t="shared" si="65"/>
        <v>90</v>
      </c>
      <c r="AF116" s="1">
        <f t="shared" si="65"/>
        <v>0</v>
      </c>
      <c r="AG116" s="1">
        <f t="shared" si="65"/>
        <v>5</v>
      </c>
      <c r="AH116" s="1">
        <f t="shared" si="74"/>
        <v>11</v>
      </c>
      <c r="AI116" s="9">
        <f t="shared" si="66"/>
        <v>7.3815243502948241E-2</v>
      </c>
      <c r="AJ116" s="9">
        <f t="shared" si="45"/>
        <v>0.52007999999999999</v>
      </c>
      <c r="AK116" s="9">
        <f t="shared" si="46"/>
        <v>2.0060000000000001E-2</v>
      </c>
      <c r="AL116" s="9">
        <f t="shared" si="47"/>
        <v>0.47974</v>
      </c>
      <c r="AM116" s="9">
        <f t="shared" si="48"/>
        <v>2.0279999999999999E-2</v>
      </c>
      <c r="AN116" s="9">
        <f t="shared" si="49"/>
        <v>9.92E-3</v>
      </c>
      <c r="AO116" s="9">
        <f t="shared" si="50"/>
        <v>2.2000000000000001E-4</v>
      </c>
      <c r="AP116" s="1">
        <f t="shared" si="67"/>
        <v>-48</v>
      </c>
      <c r="AQ116" s="1">
        <f t="shared" si="67"/>
        <v>48</v>
      </c>
      <c r="AS116" s="1">
        <f t="shared" si="68"/>
        <v>5</v>
      </c>
      <c r="AT116" s="1">
        <f t="shared" si="75"/>
        <v>5</v>
      </c>
      <c r="AU116" s="1">
        <f t="shared" si="51"/>
        <v>13737</v>
      </c>
      <c r="AV116" s="9">
        <f t="shared" si="52"/>
        <v>0.27473999999999998</v>
      </c>
      <c r="AW116" s="9">
        <f t="shared" si="53"/>
        <v>1.102E-2</v>
      </c>
      <c r="AX116" s="9">
        <f t="shared" si="54"/>
        <v>0.24343999999999999</v>
      </c>
      <c r="AY116" s="9">
        <f t="shared" si="55"/>
        <v>2.0279999999999999E-2</v>
      </c>
      <c r="AZ116" s="9">
        <f t="shared" si="56"/>
        <v>1E-4</v>
      </c>
      <c r="BA116" s="9">
        <f t="shared" si="69"/>
        <v>0.27564240000000001</v>
      </c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M116" s="48"/>
      <c r="BX116" s="7"/>
      <c r="BY116" s="4"/>
      <c r="BZ116" s="7"/>
      <c r="CA116" s="7"/>
      <c r="CB116" s="7"/>
      <c r="CE116" s="7"/>
      <c r="CF116" s="7"/>
      <c r="CG116" s="7"/>
      <c r="CH116" s="7"/>
      <c r="CI116" s="7"/>
      <c r="CJ116" s="7"/>
      <c r="CK116" s="7"/>
      <c r="CL116" s="7"/>
      <c r="CN116" s="47"/>
      <c r="CO116" s="47"/>
      <c r="CP116" s="4">
        <f t="shared" si="62"/>
        <v>12.003944773175542</v>
      </c>
      <c r="CQ116" s="7" cm="1">
        <f t="array" ref="CQ116">IF(BK116&lt;=$CV$48,0,INDEX($B$14:$B$300,BK116-$CV$48+1))</f>
        <v>0</v>
      </c>
      <c r="CR116" s="1">
        <f t="shared" si="63"/>
        <v>25001</v>
      </c>
      <c r="CS116" s="100">
        <f t="shared" si="73"/>
        <v>0</v>
      </c>
    </row>
    <row r="117" spans="2:97" s="1" customFormat="1" x14ac:dyDescent="0.3">
      <c r="B117" s="1">
        <f t="shared" si="41"/>
        <v>26015</v>
      </c>
      <c r="C117" s="1">
        <v>104</v>
      </c>
      <c r="D117" s="1">
        <v>23982</v>
      </c>
      <c r="E117" s="1">
        <v>928</v>
      </c>
      <c r="F117" s="1">
        <v>0</v>
      </c>
      <c r="G117" s="1">
        <v>24068</v>
      </c>
      <c r="H117" s="1">
        <v>0</v>
      </c>
      <c r="I117" s="1">
        <v>1019</v>
      </c>
      <c r="J117" s="4">
        <v>53.9</v>
      </c>
      <c r="K117" s="4">
        <v>0.62</v>
      </c>
      <c r="L117" s="4">
        <v>25.8</v>
      </c>
      <c r="M117" s="61">
        <v>1.03</v>
      </c>
      <c r="N117" s="1">
        <v>13011</v>
      </c>
      <c r="O117" s="1">
        <v>12995</v>
      </c>
      <c r="P117" s="1">
        <v>32</v>
      </c>
      <c r="Q117" s="1">
        <v>12812</v>
      </c>
      <c r="R117" s="1">
        <v>150</v>
      </c>
      <c r="S117" s="1">
        <v>0</v>
      </c>
      <c r="T117" s="1">
        <v>456</v>
      </c>
      <c r="U117" s="1">
        <v>47</v>
      </c>
      <c r="V117" s="1">
        <v>508</v>
      </c>
      <c r="W117" s="1">
        <v>12216</v>
      </c>
      <c r="X117" s="1">
        <v>1019</v>
      </c>
      <c r="Y117" s="58">
        <v>0.67</v>
      </c>
      <c r="AA117" s="1">
        <f t="shared" si="42"/>
        <v>1436</v>
      </c>
      <c r="AB117" s="1">
        <f t="shared" si="43"/>
        <v>36284</v>
      </c>
      <c r="AC117" s="1">
        <f t="shared" si="44"/>
        <v>2038</v>
      </c>
      <c r="AD117" s="1">
        <f t="shared" si="64"/>
        <v>-75</v>
      </c>
      <c r="AE117" s="1">
        <f t="shared" si="65"/>
        <v>81</v>
      </c>
      <c r="AF117" s="1">
        <f t="shared" si="65"/>
        <v>0</v>
      </c>
      <c r="AG117" s="1">
        <f t="shared" si="65"/>
        <v>5</v>
      </c>
      <c r="AH117" s="1">
        <f t="shared" si="74"/>
        <v>11</v>
      </c>
      <c r="AI117" s="9">
        <f t="shared" si="66"/>
        <v>7.4146838390453315E-2</v>
      </c>
      <c r="AJ117" s="9">
        <f t="shared" si="45"/>
        <v>0.52029999999999998</v>
      </c>
      <c r="AK117" s="9">
        <f t="shared" si="46"/>
        <v>1.856E-2</v>
      </c>
      <c r="AL117" s="9">
        <f t="shared" si="47"/>
        <v>0.48136000000000001</v>
      </c>
      <c r="AM117" s="9">
        <f t="shared" si="48"/>
        <v>2.0379999999999999E-2</v>
      </c>
      <c r="AN117" s="9">
        <f t="shared" si="49"/>
        <v>9.1199999999999996E-3</v>
      </c>
      <c r="AO117" s="9">
        <f t="shared" si="50"/>
        <v>2.2000000000000001E-4</v>
      </c>
      <c r="AP117" s="1">
        <f t="shared" si="67"/>
        <v>-43</v>
      </c>
      <c r="AQ117" s="1">
        <f t="shared" si="67"/>
        <v>44</v>
      </c>
      <c r="AS117" s="1">
        <f t="shared" si="68"/>
        <v>5</v>
      </c>
      <c r="AT117" s="1">
        <f t="shared" si="75"/>
        <v>6</v>
      </c>
      <c r="AU117" s="1">
        <f t="shared" si="51"/>
        <v>13743</v>
      </c>
      <c r="AV117" s="9">
        <f t="shared" si="52"/>
        <v>0.27485999999999999</v>
      </c>
      <c r="AW117" s="9">
        <f t="shared" si="53"/>
        <v>1.0160000000000001E-2</v>
      </c>
      <c r="AX117" s="9">
        <f t="shared" si="54"/>
        <v>0.24432000000000001</v>
      </c>
      <c r="AY117" s="9">
        <f t="shared" si="55"/>
        <v>2.0379999999999999E-2</v>
      </c>
      <c r="AZ117" s="9">
        <f t="shared" si="56"/>
        <v>1.2E-4</v>
      </c>
      <c r="BA117" s="9">
        <f t="shared" si="69"/>
        <v>0.27575900000000003</v>
      </c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M117" s="48"/>
      <c r="BX117" s="7"/>
      <c r="BY117" s="4"/>
      <c r="BZ117" s="7"/>
      <c r="CA117" s="7"/>
      <c r="CB117" s="7"/>
      <c r="CE117" s="7"/>
      <c r="CF117" s="7"/>
      <c r="CG117" s="7"/>
      <c r="CH117" s="7"/>
      <c r="CI117" s="7"/>
      <c r="CJ117" s="7"/>
      <c r="CK117" s="7"/>
      <c r="CL117" s="7"/>
      <c r="CN117" s="47"/>
      <c r="CO117" s="47"/>
      <c r="CP117" s="4">
        <f t="shared" si="62"/>
        <v>11.988223748773308</v>
      </c>
      <c r="CQ117" s="7" cm="1">
        <f t="array" ref="CQ117">IF(BK117&lt;=$CV$48,0,INDEX($B$14:$B$300,BK117-$CV$48+1))</f>
        <v>0</v>
      </c>
      <c r="CR117" s="1">
        <f t="shared" si="63"/>
        <v>25087</v>
      </c>
      <c r="CS117" s="100">
        <f t="shared" si="73"/>
        <v>0</v>
      </c>
    </row>
    <row r="118" spans="2:97" s="1" customFormat="1" x14ac:dyDescent="0.3">
      <c r="B118" s="1">
        <f t="shared" si="41"/>
        <v>26027</v>
      </c>
      <c r="C118" s="1">
        <v>105</v>
      </c>
      <c r="D118" s="1">
        <v>23970</v>
      </c>
      <c r="E118" s="1">
        <v>858</v>
      </c>
      <c r="F118" s="1">
        <v>0</v>
      </c>
      <c r="G118" s="1">
        <v>24145</v>
      </c>
      <c r="H118" s="1">
        <v>0</v>
      </c>
      <c r="I118" s="1">
        <v>1024</v>
      </c>
      <c r="J118" s="4">
        <v>53.91</v>
      </c>
      <c r="K118" s="4">
        <v>0.62</v>
      </c>
      <c r="L118" s="4">
        <v>25.8</v>
      </c>
      <c r="M118" s="61">
        <v>1.03</v>
      </c>
      <c r="N118" s="1">
        <v>13022</v>
      </c>
      <c r="O118" s="1">
        <v>12996</v>
      </c>
      <c r="P118" s="1">
        <v>32</v>
      </c>
      <c r="Q118" s="1">
        <v>12813</v>
      </c>
      <c r="R118" s="1">
        <v>150</v>
      </c>
      <c r="S118" s="1">
        <v>0</v>
      </c>
      <c r="T118" s="1">
        <v>419</v>
      </c>
      <c r="U118" s="1">
        <v>44</v>
      </c>
      <c r="V118" s="1">
        <v>468</v>
      </c>
      <c r="W118" s="1">
        <v>12257</v>
      </c>
      <c r="X118" s="1">
        <v>1024</v>
      </c>
      <c r="Y118" s="58">
        <v>0.67</v>
      </c>
      <c r="AA118" s="1">
        <f t="shared" si="42"/>
        <v>1326</v>
      </c>
      <c r="AB118" s="1">
        <f t="shared" si="43"/>
        <v>36402</v>
      </c>
      <c r="AC118" s="1">
        <f t="shared" si="44"/>
        <v>2048</v>
      </c>
      <c r="AD118" s="1">
        <f t="shared" si="64"/>
        <v>-70</v>
      </c>
      <c r="AE118" s="1">
        <f t="shared" si="65"/>
        <v>77</v>
      </c>
      <c r="AF118" s="1">
        <f t="shared" si="65"/>
        <v>0</v>
      </c>
      <c r="AG118" s="1">
        <f t="shared" si="65"/>
        <v>5</v>
      </c>
      <c r="AH118" s="1">
        <f t="shared" si="74"/>
        <v>12</v>
      </c>
      <c r="AI118" s="9">
        <f t="shared" si="66"/>
        <v>7.4478143865008367E-2</v>
      </c>
      <c r="AJ118" s="9">
        <f t="shared" si="45"/>
        <v>0.52054</v>
      </c>
      <c r="AK118" s="9">
        <f t="shared" si="46"/>
        <v>1.7160000000000002E-2</v>
      </c>
      <c r="AL118" s="9">
        <f t="shared" si="47"/>
        <v>0.4829</v>
      </c>
      <c r="AM118" s="9">
        <f t="shared" si="48"/>
        <v>2.0480000000000002E-2</v>
      </c>
      <c r="AN118" s="9">
        <f t="shared" si="49"/>
        <v>8.3800000000000003E-3</v>
      </c>
      <c r="AO118" s="9">
        <f t="shared" si="50"/>
        <v>2.4000000000000001E-4</v>
      </c>
      <c r="AP118" s="1">
        <f t="shared" si="67"/>
        <v>-40</v>
      </c>
      <c r="AQ118" s="1">
        <f t="shared" si="67"/>
        <v>41</v>
      </c>
      <c r="AS118" s="1">
        <f t="shared" si="68"/>
        <v>5</v>
      </c>
      <c r="AT118" s="1">
        <f t="shared" si="75"/>
        <v>6</v>
      </c>
      <c r="AU118" s="1">
        <f t="shared" si="51"/>
        <v>13749</v>
      </c>
      <c r="AV118" s="9">
        <f t="shared" si="52"/>
        <v>0.27498</v>
      </c>
      <c r="AW118" s="9">
        <f t="shared" si="53"/>
        <v>9.3600000000000003E-3</v>
      </c>
      <c r="AX118" s="9">
        <f t="shared" si="54"/>
        <v>0.24514</v>
      </c>
      <c r="AY118" s="9">
        <f t="shared" si="55"/>
        <v>2.0480000000000002E-2</v>
      </c>
      <c r="AZ118" s="9">
        <f t="shared" si="56"/>
        <v>1.2E-4</v>
      </c>
      <c r="BA118" s="9">
        <f t="shared" si="69"/>
        <v>0.27588620000000003</v>
      </c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M118" s="48"/>
      <c r="BX118" s="7"/>
      <c r="BY118" s="4"/>
      <c r="BZ118" s="7"/>
      <c r="CA118" s="7"/>
      <c r="CB118" s="7"/>
      <c r="CE118" s="7"/>
      <c r="CF118" s="7"/>
      <c r="CG118" s="7"/>
      <c r="CH118" s="7"/>
      <c r="CI118" s="7"/>
      <c r="CJ118" s="7"/>
      <c r="CK118" s="7"/>
      <c r="CL118" s="7"/>
      <c r="CN118" s="47"/>
      <c r="CO118" s="47"/>
      <c r="CP118" s="4">
        <f t="shared" si="62"/>
        <v>11.9697265625</v>
      </c>
      <c r="CQ118" s="7" cm="1">
        <f t="array" ref="CQ118">IF(BK118&lt;=$CV$48,0,INDEX($B$14:$B$300,BK118-$CV$48+1))</f>
        <v>0</v>
      </c>
      <c r="CR118" s="1">
        <f t="shared" si="63"/>
        <v>25169</v>
      </c>
      <c r="CS118" s="100">
        <f t="shared" si="73"/>
        <v>0</v>
      </c>
    </row>
    <row r="119" spans="2:97" s="1" customFormat="1" x14ac:dyDescent="0.3">
      <c r="B119" s="1">
        <f t="shared" si="41"/>
        <v>26038</v>
      </c>
      <c r="C119" s="1">
        <v>106</v>
      </c>
      <c r="D119" s="1">
        <v>23960</v>
      </c>
      <c r="E119" s="1">
        <v>799</v>
      </c>
      <c r="F119" s="1">
        <v>0</v>
      </c>
      <c r="G119" s="1">
        <v>24212</v>
      </c>
      <c r="H119" s="1">
        <v>0</v>
      </c>
      <c r="I119" s="1">
        <v>1027</v>
      </c>
      <c r="J119" s="4">
        <v>53.92</v>
      </c>
      <c r="K119" s="4">
        <v>0.62</v>
      </c>
      <c r="L119" s="4">
        <v>25.8</v>
      </c>
      <c r="M119" s="61">
        <v>1.02</v>
      </c>
      <c r="N119" s="1">
        <v>13032</v>
      </c>
      <c r="O119" s="1">
        <v>12997</v>
      </c>
      <c r="P119" s="1">
        <v>31</v>
      </c>
      <c r="Q119" s="1">
        <v>12814</v>
      </c>
      <c r="R119" s="1">
        <v>150</v>
      </c>
      <c r="S119" s="1">
        <v>0</v>
      </c>
      <c r="T119" s="1">
        <v>389</v>
      </c>
      <c r="U119" s="1">
        <v>40</v>
      </c>
      <c r="V119" s="1">
        <v>435</v>
      </c>
      <c r="W119" s="1">
        <v>12292</v>
      </c>
      <c r="X119" s="1">
        <v>1027</v>
      </c>
      <c r="Y119" s="58">
        <v>0.67</v>
      </c>
      <c r="AA119" s="1">
        <f t="shared" si="42"/>
        <v>1234</v>
      </c>
      <c r="AB119" s="1">
        <f t="shared" si="43"/>
        <v>36504</v>
      </c>
      <c r="AC119" s="1">
        <f t="shared" si="44"/>
        <v>2054</v>
      </c>
      <c r="AD119" s="1">
        <f t="shared" si="64"/>
        <v>-59</v>
      </c>
      <c r="AE119" s="1">
        <f t="shared" si="65"/>
        <v>67</v>
      </c>
      <c r="AF119" s="1">
        <f t="shared" si="65"/>
        <v>0</v>
      </c>
      <c r="AG119" s="1">
        <f t="shared" si="65"/>
        <v>3</v>
      </c>
      <c r="AH119" s="1">
        <f t="shared" si="74"/>
        <v>11</v>
      </c>
      <c r="AI119" s="9">
        <f t="shared" si="66"/>
        <v>7.4669187145557661E-2</v>
      </c>
      <c r="AJ119" s="9">
        <f t="shared" si="45"/>
        <v>0.52076</v>
      </c>
      <c r="AK119" s="9">
        <f t="shared" si="46"/>
        <v>1.5980000000000001E-2</v>
      </c>
      <c r="AL119" s="9">
        <f t="shared" si="47"/>
        <v>0.48424</v>
      </c>
      <c r="AM119" s="9">
        <f t="shared" si="48"/>
        <v>2.0539999999999999E-2</v>
      </c>
      <c r="AN119" s="9">
        <f t="shared" si="49"/>
        <v>7.7799999999999996E-3</v>
      </c>
      <c r="AO119" s="9">
        <f t="shared" si="50"/>
        <v>2.2000000000000001E-4</v>
      </c>
      <c r="AP119" s="1">
        <f t="shared" si="67"/>
        <v>-33</v>
      </c>
      <c r="AQ119" s="1">
        <f t="shared" si="67"/>
        <v>35</v>
      </c>
      <c r="AS119" s="1">
        <f t="shared" si="68"/>
        <v>3</v>
      </c>
      <c r="AT119" s="1">
        <f t="shared" si="75"/>
        <v>5</v>
      </c>
      <c r="AU119" s="1">
        <f t="shared" si="51"/>
        <v>13754</v>
      </c>
      <c r="AV119" s="9">
        <f t="shared" si="52"/>
        <v>0.27507999999999999</v>
      </c>
      <c r="AW119" s="9">
        <f t="shared" si="53"/>
        <v>8.6999999999999994E-3</v>
      </c>
      <c r="AX119" s="9">
        <f t="shared" si="54"/>
        <v>0.24584</v>
      </c>
      <c r="AY119" s="9">
        <f t="shared" si="55"/>
        <v>2.0539999999999999E-2</v>
      </c>
      <c r="AZ119" s="9">
        <f t="shared" si="56"/>
        <v>1E-4</v>
      </c>
      <c r="BA119" s="9">
        <f t="shared" si="69"/>
        <v>0.27600279999999999</v>
      </c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M119" s="48"/>
      <c r="BX119" s="7"/>
      <c r="BY119" s="4"/>
      <c r="BZ119" s="7"/>
      <c r="CA119" s="7"/>
      <c r="CB119" s="7"/>
      <c r="CE119" s="7"/>
      <c r="CF119" s="7"/>
      <c r="CG119" s="7"/>
      <c r="CH119" s="7"/>
      <c r="CI119" s="7"/>
      <c r="CJ119" s="7"/>
      <c r="CK119" s="7"/>
      <c r="CL119" s="7"/>
      <c r="CN119" s="47"/>
      <c r="CO119" s="47"/>
      <c r="CP119" s="4">
        <f t="shared" si="62"/>
        <v>11.968841285296982</v>
      </c>
      <c r="CQ119" s="7" cm="1">
        <f t="array" ref="CQ119">IF(BK119&lt;=$CV$48,0,INDEX($B$14:$B$300,BK119-$CV$48+1))</f>
        <v>0</v>
      </c>
      <c r="CR119" s="1">
        <f t="shared" si="63"/>
        <v>25239</v>
      </c>
      <c r="CS119" s="100">
        <f t="shared" si="73"/>
        <v>0</v>
      </c>
    </row>
    <row r="120" spans="2:97" s="1" customFormat="1" x14ac:dyDescent="0.3">
      <c r="B120" s="1">
        <f t="shared" si="41"/>
        <v>26046</v>
      </c>
      <c r="C120" s="1">
        <v>107</v>
      </c>
      <c r="D120" s="1">
        <v>23952</v>
      </c>
      <c r="E120" s="1">
        <v>741</v>
      </c>
      <c r="F120" s="1">
        <v>0</v>
      </c>
      <c r="G120" s="1">
        <v>24274</v>
      </c>
      <c r="H120" s="1">
        <v>0</v>
      </c>
      <c r="I120" s="1">
        <v>1031</v>
      </c>
      <c r="J120" s="4">
        <v>53.94</v>
      </c>
      <c r="K120" s="4">
        <v>0.62</v>
      </c>
      <c r="L120" s="4">
        <v>25.8</v>
      </c>
      <c r="M120" s="61">
        <v>1.02</v>
      </c>
      <c r="N120" s="1">
        <v>13039</v>
      </c>
      <c r="O120" s="1">
        <v>12998</v>
      </c>
      <c r="P120" s="1">
        <v>31</v>
      </c>
      <c r="Q120" s="1">
        <v>12815</v>
      </c>
      <c r="R120" s="1">
        <v>150</v>
      </c>
      <c r="S120" s="1">
        <v>0</v>
      </c>
      <c r="T120" s="1">
        <v>361</v>
      </c>
      <c r="U120" s="1">
        <v>38</v>
      </c>
      <c r="V120" s="1">
        <v>402</v>
      </c>
      <c r="W120" s="1">
        <v>12325</v>
      </c>
      <c r="X120" s="1">
        <v>1031</v>
      </c>
      <c r="Y120" s="58">
        <v>0.67</v>
      </c>
      <c r="AA120" s="1">
        <f t="shared" si="42"/>
        <v>1143</v>
      </c>
      <c r="AB120" s="1">
        <f t="shared" si="43"/>
        <v>36599</v>
      </c>
      <c r="AC120" s="1">
        <f t="shared" si="44"/>
        <v>2062</v>
      </c>
      <c r="AD120" s="1">
        <f t="shared" si="64"/>
        <v>-58</v>
      </c>
      <c r="AE120" s="1">
        <f t="shared" si="65"/>
        <v>62</v>
      </c>
      <c r="AF120" s="1">
        <f t="shared" si="65"/>
        <v>0</v>
      </c>
      <c r="AG120" s="1">
        <f t="shared" si="65"/>
        <v>4</v>
      </c>
      <c r="AH120" s="1">
        <f t="shared" si="74"/>
        <v>8</v>
      </c>
      <c r="AI120" s="9">
        <f t="shared" si="66"/>
        <v>7.4938217764209919E-2</v>
      </c>
      <c r="AJ120" s="9">
        <f t="shared" si="45"/>
        <v>0.52092000000000005</v>
      </c>
      <c r="AK120" s="9">
        <f t="shared" si="46"/>
        <v>1.482E-2</v>
      </c>
      <c r="AL120" s="9">
        <f t="shared" si="47"/>
        <v>0.48548000000000002</v>
      </c>
      <c r="AM120" s="9">
        <f t="shared" si="48"/>
        <v>2.0619999999999999E-2</v>
      </c>
      <c r="AN120" s="9">
        <f t="shared" si="49"/>
        <v>7.2199999999999999E-3</v>
      </c>
      <c r="AO120" s="9">
        <f t="shared" si="50"/>
        <v>1.6000000000000001E-4</v>
      </c>
      <c r="AP120" s="1">
        <f t="shared" si="67"/>
        <v>-33</v>
      </c>
      <c r="AQ120" s="1">
        <f t="shared" si="67"/>
        <v>33</v>
      </c>
      <c r="AS120" s="1">
        <f t="shared" si="68"/>
        <v>4</v>
      </c>
      <c r="AT120" s="1">
        <f t="shared" si="75"/>
        <v>4</v>
      </c>
      <c r="AU120" s="1">
        <f t="shared" si="51"/>
        <v>13758</v>
      </c>
      <c r="AV120" s="9">
        <f t="shared" si="52"/>
        <v>0.27516000000000002</v>
      </c>
      <c r="AW120" s="9">
        <f t="shared" si="53"/>
        <v>8.0400000000000003E-3</v>
      </c>
      <c r="AX120" s="9">
        <f t="shared" si="54"/>
        <v>0.2465</v>
      </c>
      <c r="AY120" s="9">
        <f t="shared" si="55"/>
        <v>2.0619999999999999E-2</v>
      </c>
      <c r="AZ120" s="9">
        <f t="shared" si="56"/>
        <v>8.0000000000000007E-5</v>
      </c>
      <c r="BA120" s="9">
        <f t="shared" si="69"/>
        <v>0.27608760000000004</v>
      </c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M120" s="48"/>
      <c r="BX120" s="7"/>
      <c r="BY120" s="4"/>
      <c r="BZ120" s="7"/>
      <c r="CA120" s="7"/>
      <c r="CB120" s="7"/>
      <c r="CE120" s="7"/>
      <c r="CF120" s="7"/>
      <c r="CG120" s="7"/>
      <c r="CH120" s="7"/>
      <c r="CI120" s="7"/>
      <c r="CJ120" s="7"/>
      <c r="CK120" s="7"/>
      <c r="CL120" s="7"/>
      <c r="CN120" s="47"/>
      <c r="CO120" s="47"/>
      <c r="CP120" s="4">
        <f t="shared" si="62"/>
        <v>11.954413191076625</v>
      </c>
      <c r="CQ120" s="7" cm="1">
        <f t="array" ref="CQ120">IF(BK120&lt;=$CV$48,0,INDEX($B$14:$B$300,BK120-$CV$48+1))</f>
        <v>0</v>
      </c>
      <c r="CR120" s="1">
        <f t="shared" si="63"/>
        <v>25305</v>
      </c>
      <c r="CS120" s="100">
        <f t="shared" si="73"/>
        <v>0</v>
      </c>
    </row>
    <row r="121" spans="2:97" s="1" customFormat="1" x14ac:dyDescent="0.3">
      <c r="B121" s="1">
        <f t="shared" si="41"/>
        <v>26055</v>
      </c>
      <c r="C121" s="1">
        <v>108</v>
      </c>
      <c r="D121" s="1">
        <v>23943</v>
      </c>
      <c r="E121" s="1">
        <v>687</v>
      </c>
      <c r="F121" s="1">
        <v>0</v>
      </c>
      <c r="G121" s="1">
        <v>24333</v>
      </c>
      <c r="H121" s="1">
        <v>0</v>
      </c>
      <c r="I121" s="1">
        <v>1035</v>
      </c>
      <c r="J121" s="4">
        <v>53.95</v>
      </c>
      <c r="K121" s="4">
        <v>0.62</v>
      </c>
      <c r="L121" s="4">
        <v>25.8</v>
      </c>
      <c r="M121" s="61">
        <v>1.02</v>
      </c>
      <c r="N121" s="1">
        <v>13047</v>
      </c>
      <c r="O121" s="1">
        <v>12999</v>
      </c>
      <c r="P121" s="1">
        <v>30</v>
      </c>
      <c r="Q121" s="1">
        <v>12817</v>
      </c>
      <c r="R121" s="1">
        <v>150</v>
      </c>
      <c r="S121" s="1">
        <v>0</v>
      </c>
      <c r="T121" s="1">
        <v>333</v>
      </c>
      <c r="U121" s="1">
        <v>35</v>
      </c>
      <c r="V121" s="1">
        <v>371</v>
      </c>
      <c r="W121" s="1">
        <v>12356</v>
      </c>
      <c r="X121" s="1">
        <v>1035</v>
      </c>
      <c r="Y121" s="58">
        <v>0.67</v>
      </c>
      <c r="AA121" s="1">
        <f t="shared" si="42"/>
        <v>1058</v>
      </c>
      <c r="AB121" s="1">
        <f t="shared" si="43"/>
        <v>36689</v>
      </c>
      <c r="AC121" s="1">
        <f t="shared" si="44"/>
        <v>2070</v>
      </c>
      <c r="AD121" s="1">
        <f t="shared" si="64"/>
        <v>-54</v>
      </c>
      <c r="AE121" s="1">
        <f t="shared" si="65"/>
        <v>59</v>
      </c>
      <c r="AF121" s="1">
        <f t="shared" si="65"/>
        <v>0</v>
      </c>
      <c r="AG121" s="1">
        <f t="shared" si="65"/>
        <v>4</v>
      </c>
      <c r="AH121" s="1">
        <f t="shared" si="74"/>
        <v>9</v>
      </c>
      <c r="AI121" s="9">
        <f t="shared" si="66"/>
        <v>7.5207091992442965E-2</v>
      </c>
      <c r="AJ121" s="9">
        <f t="shared" si="45"/>
        <v>0.52110000000000001</v>
      </c>
      <c r="AK121" s="9">
        <f t="shared" si="46"/>
        <v>1.374E-2</v>
      </c>
      <c r="AL121" s="9">
        <f t="shared" si="47"/>
        <v>0.48665999999999998</v>
      </c>
      <c r="AM121" s="9">
        <f t="shared" si="48"/>
        <v>2.07E-2</v>
      </c>
      <c r="AN121" s="9">
        <f t="shared" si="49"/>
        <v>6.6600000000000001E-3</v>
      </c>
      <c r="AO121" s="9">
        <f t="shared" si="50"/>
        <v>1.8000000000000001E-4</v>
      </c>
      <c r="AP121" s="1">
        <f t="shared" si="67"/>
        <v>-31</v>
      </c>
      <c r="AQ121" s="1">
        <f t="shared" si="67"/>
        <v>31</v>
      </c>
      <c r="AS121" s="1">
        <f t="shared" si="68"/>
        <v>4</v>
      </c>
      <c r="AT121" s="1">
        <f t="shared" si="75"/>
        <v>4</v>
      </c>
      <c r="AU121" s="1">
        <f t="shared" si="51"/>
        <v>13762</v>
      </c>
      <c r="AV121" s="9">
        <f t="shared" si="52"/>
        <v>0.27523999999999998</v>
      </c>
      <c r="AW121" s="9">
        <f t="shared" si="53"/>
        <v>7.4200000000000004E-3</v>
      </c>
      <c r="AX121" s="9">
        <f t="shared" si="54"/>
        <v>0.24712000000000001</v>
      </c>
      <c r="AY121" s="9">
        <f t="shared" si="55"/>
        <v>2.07E-2</v>
      </c>
      <c r="AZ121" s="9">
        <f t="shared" si="56"/>
        <v>8.0000000000000007E-5</v>
      </c>
      <c r="BA121" s="9">
        <f t="shared" si="69"/>
        <v>0.27618300000000001</v>
      </c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M121" s="48"/>
      <c r="BX121" s="7"/>
      <c r="BY121" s="4"/>
      <c r="BZ121" s="7"/>
      <c r="CA121" s="7"/>
      <c r="CB121" s="7"/>
      <c r="CE121" s="7"/>
      <c r="CF121" s="7"/>
      <c r="CG121" s="7"/>
      <c r="CH121" s="7"/>
      <c r="CI121" s="7"/>
      <c r="CJ121" s="7"/>
      <c r="CK121" s="7"/>
      <c r="CL121" s="7"/>
      <c r="CN121" s="47"/>
      <c r="CO121" s="47"/>
      <c r="CP121" s="4">
        <f t="shared" si="62"/>
        <v>11.938164251207729</v>
      </c>
      <c r="CQ121" s="7" cm="1">
        <f t="array" ref="CQ121">IF(BK121&lt;=$CV$48,0,INDEX($B$14:$B$300,BK121-$CV$48+1))</f>
        <v>0</v>
      </c>
      <c r="CR121" s="1">
        <f t="shared" si="63"/>
        <v>25368</v>
      </c>
      <c r="CS121" s="100">
        <f t="shared" si="73"/>
        <v>0</v>
      </c>
    </row>
    <row r="122" spans="2:97" s="1" customFormat="1" x14ac:dyDescent="0.3">
      <c r="B122" s="1">
        <f t="shared" si="41"/>
        <v>26063</v>
      </c>
      <c r="C122" s="1">
        <v>109</v>
      </c>
      <c r="D122" s="1">
        <v>23935</v>
      </c>
      <c r="E122" s="1">
        <v>637</v>
      </c>
      <c r="F122" s="1">
        <v>0</v>
      </c>
      <c r="G122" s="1">
        <v>24388</v>
      </c>
      <c r="H122" s="1">
        <v>0</v>
      </c>
      <c r="I122" s="1">
        <v>1038</v>
      </c>
      <c r="J122" s="4">
        <v>53.96</v>
      </c>
      <c r="K122" s="4">
        <v>0.62</v>
      </c>
      <c r="L122" s="4">
        <v>25.8</v>
      </c>
      <c r="M122" s="61">
        <v>1.02</v>
      </c>
      <c r="N122" s="1">
        <v>13055</v>
      </c>
      <c r="O122" s="1">
        <v>12999</v>
      </c>
      <c r="P122" s="1">
        <v>30</v>
      </c>
      <c r="Q122" s="1">
        <v>12819</v>
      </c>
      <c r="R122" s="1">
        <v>150</v>
      </c>
      <c r="S122" s="1">
        <v>0</v>
      </c>
      <c r="T122" s="1">
        <v>308</v>
      </c>
      <c r="U122" s="1">
        <v>32</v>
      </c>
      <c r="V122" s="1">
        <v>343</v>
      </c>
      <c r="W122" s="1">
        <v>12385</v>
      </c>
      <c r="X122" s="1">
        <v>1038</v>
      </c>
      <c r="Y122" s="58">
        <v>0.67</v>
      </c>
      <c r="AA122" s="1">
        <f t="shared" si="42"/>
        <v>980</v>
      </c>
      <c r="AB122" s="1">
        <f t="shared" si="43"/>
        <v>36773</v>
      </c>
      <c r="AC122" s="1">
        <f t="shared" si="44"/>
        <v>2076</v>
      </c>
      <c r="AD122" s="1">
        <f t="shared" si="64"/>
        <v>-50</v>
      </c>
      <c r="AE122" s="1">
        <f t="shared" si="65"/>
        <v>55</v>
      </c>
      <c r="AF122" s="1">
        <f t="shared" si="65"/>
        <v>0</v>
      </c>
      <c r="AG122" s="1">
        <f t="shared" si="65"/>
        <v>3</v>
      </c>
      <c r="AH122" s="1">
        <f t="shared" si="74"/>
        <v>8</v>
      </c>
      <c r="AI122" s="9">
        <f t="shared" si="66"/>
        <v>7.5403167223594358E-2</v>
      </c>
      <c r="AJ122" s="9">
        <f t="shared" si="45"/>
        <v>0.52125999999999995</v>
      </c>
      <c r="AK122" s="9">
        <f t="shared" si="46"/>
        <v>1.274E-2</v>
      </c>
      <c r="AL122" s="9">
        <f t="shared" si="47"/>
        <v>0.48776000000000003</v>
      </c>
      <c r="AM122" s="9">
        <f t="shared" si="48"/>
        <v>2.0760000000000001E-2</v>
      </c>
      <c r="AN122" s="9">
        <f t="shared" si="49"/>
        <v>6.1599999999999997E-3</v>
      </c>
      <c r="AO122" s="9">
        <f t="shared" si="50"/>
        <v>1.6000000000000001E-4</v>
      </c>
      <c r="AP122" s="1">
        <f t="shared" si="67"/>
        <v>-28</v>
      </c>
      <c r="AQ122" s="1">
        <f t="shared" si="67"/>
        <v>29</v>
      </c>
      <c r="AS122" s="1">
        <f t="shared" si="68"/>
        <v>3</v>
      </c>
      <c r="AT122" s="1">
        <f t="shared" si="75"/>
        <v>4</v>
      </c>
      <c r="AU122" s="1">
        <f t="shared" si="51"/>
        <v>13766</v>
      </c>
      <c r="AV122" s="9">
        <f t="shared" si="52"/>
        <v>0.27532000000000001</v>
      </c>
      <c r="AW122" s="9">
        <f t="shared" si="53"/>
        <v>6.8599999999999998E-3</v>
      </c>
      <c r="AX122" s="9">
        <f t="shared" si="54"/>
        <v>0.2477</v>
      </c>
      <c r="AY122" s="9">
        <f t="shared" si="55"/>
        <v>2.0760000000000001E-2</v>
      </c>
      <c r="AZ122" s="9">
        <f t="shared" si="56"/>
        <v>8.0000000000000007E-5</v>
      </c>
      <c r="BA122" s="9">
        <f t="shared" si="69"/>
        <v>0.27626780000000001</v>
      </c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M122" s="48"/>
      <c r="BX122" s="7"/>
      <c r="BY122" s="4"/>
      <c r="BZ122" s="7"/>
      <c r="CA122" s="7"/>
      <c r="CB122" s="7"/>
      <c r="CE122" s="7"/>
      <c r="CF122" s="7"/>
      <c r="CG122" s="7"/>
      <c r="CH122" s="7"/>
      <c r="CI122" s="7"/>
      <c r="CJ122" s="7"/>
      <c r="CK122" s="7"/>
      <c r="CL122" s="7"/>
      <c r="CN122" s="47"/>
      <c r="CO122" s="47"/>
      <c r="CP122" s="4"/>
    </row>
    <row r="123" spans="2:97" s="1" customFormat="1" x14ac:dyDescent="0.3">
      <c r="B123" s="1">
        <f t="shared" si="41"/>
        <v>26071</v>
      </c>
      <c r="C123" s="1">
        <v>110</v>
      </c>
      <c r="D123" s="1">
        <v>23927</v>
      </c>
      <c r="E123" s="1">
        <v>590</v>
      </c>
      <c r="F123" s="1">
        <v>0</v>
      </c>
      <c r="G123" s="1">
        <v>24440</v>
      </c>
      <c r="H123" s="1">
        <v>0</v>
      </c>
      <c r="I123" s="1">
        <v>1041</v>
      </c>
      <c r="J123" s="4">
        <v>53.98</v>
      </c>
      <c r="K123" s="4">
        <v>0.62</v>
      </c>
      <c r="L123" s="4">
        <v>25.8</v>
      </c>
      <c r="M123" s="61">
        <v>1.02</v>
      </c>
      <c r="N123" s="1">
        <v>13061</v>
      </c>
      <c r="O123" s="1">
        <v>13000</v>
      </c>
      <c r="P123" s="1">
        <v>29</v>
      </c>
      <c r="Q123" s="1">
        <v>12820</v>
      </c>
      <c r="R123" s="1">
        <v>150</v>
      </c>
      <c r="S123" s="1">
        <v>0</v>
      </c>
      <c r="T123" s="1">
        <v>284</v>
      </c>
      <c r="U123" s="1">
        <v>30</v>
      </c>
      <c r="V123" s="1">
        <v>316</v>
      </c>
      <c r="W123" s="1">
        <v>12412</v>
      </c>
      <c r="X123" s="1">
        <v>1041</v>
      </c>
      <c r="Y123" s="58">
        <v>0.67</v>
      </c>
      <c r="AA123" s="1">
        <f t="shared" si="42"/>
        <v>906</v>
      </c>
      <c r="AB123" s="1">
        <f t="shared" si="43"/>
        <v>36852</v>
      </c>
      <c r="AC123" s="1">
        <f t="shared" si="44"/>
        <v>2082</v>
      </c>
      <c r="AD123" s="1">
        <f t="shared" si="64"/>
        <v>-47</v>
      </c>
      <c r="AE123" s="1">
        <f t="shared" si="65"/>
        <v>52</v>
      </c>
      <c r="AF123" s="1">
        <f t="shared" si="65"/>
        <v>0</v>
      </c>
      <c r="AG123" s="1">
        <f t="shared" si="65"/>
        <v>3</v>
      </c>
      <c r="AH123" s="1">
        <f t="shared" si="74"/>
        <v>8</v>
      </c>
      <c r="AI123" s="9">
        <f t="shared" si="66"/>
        <v>7.5604619071828014E-2</v>
      </c>
      <c r="AJ123" s="9">
        <f t="shared" si="45"/>
        <v>0.52141999999999999</v>
      </c>
      <c r="AK123" s="9">
        <f t="shared" si="46"/>
        <v>1.18E-2</v>
      </c>
      <c r="AL123" s="9">
        <f t="shared" si="47"/>
        <v>0.48880000000000001</v>
      </c>
      <c r="AM123" s="9">
        <f t="shared" si="48"/>
        <v>2.0820000000000002E-2</v>
      </c>
      <c r="AN123" s="9">
        <f t="shared" si="49"/>
        <v>5.6800000000000002E-3</v>
      </c>
      <c r="AO123" s="9">
        <f t="shared" si="50"/>
        <v>1.6000000000000001E-4</v>
      </c>
      <c r="AP123" s="1">
        <f t="shared" si="67"/>
        <v>-27</v>
      </c>
      <c r="AQ123" s="1">
        <f t="shared" si="67"/>
        <v>27</v>
      </c>
      <c r="AS123" s="1">
        <f t="shared" si="68"/>
        <v>3</v>
      </c>
      <c r="AT123" s="1">
        <f t="shared" si="75"/>
        <v>3</v>
      </c>
      <c r="AU123" s="1">
        <f t="shared" si="51"/>
        <v>13769</v>
      </c>
      <c r="AV123" s="9">
        <f t="shared" si="52"/>
        <v>0.27538000000000001</v>
      </c>
      <c r="AW123" s="9">
        <f t="shared" si="53"/>
        <v>6.3200000000000001E-3</v>
      </c>
      <c r="AX123" s="9">
        <f t="shared" si="54"/>
        <v>0.24823999999999999</v>
      </c>
      <c r="AY123" s="9">
        <f t="shared" si="55"/>
        <v>2.0820000000000002E-2</v>
      </c>
      <c r="AZ123" s="9">
        <f t="shared" si="56"/>
        <v>6.0000000000000002E-5</v>
      </c>
      <c r="BA123" s="9">
        <f t="shared" si="69"/>
        <v>0.2763526</v>
      </c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M123" s="48"/>
      <c r="BX123" s="7"/>
      <c r="BY123" s="4"/>
      <c r="BZ123" s="7"/>
      <c r="CA123" s="7"/>
      <c r="CB123" s="7"/>
      <c r="CE123" s="7"/>
      <c r="CF123" s="7"/>
      <c r="CG123" s="7"/>
      <c r="CH123" s="7"/>
      <c r="CI123" s="7"/>
      <c r="CJ123" s="7"/>
      <c r="CK123" s="7"/>
      <c r="CL123" s="7"/>
      <c r="CN123" s="47"/>
      <c r="CO123" s="47"/>
      <c r="CP123" s="4"/>
    </row>
    <row r="124" spans="2:97" s="1" customFormat="1" x14ac:dyDescent="0.3">
      <c r="B124" s="1">
        <f t="shared" si="41"/>
        <v>26077</v>
      </c>
      <c r="C124" s="1">
        <v>111</v>
      </c>
      <c r="D124" s="1">
        <v>23920</v>
      </c>
      <c r="E124" s="1">
        <v>548</v>
      </c>
      <c r="F124" s="1">
        <v>0</v>
      </c>
      <c r="G124" s="1">
        <v>24486</v>
      </c>
      <c r="H124" s="1">
        <v>0</v>
      </c>
      <c r="I124" s="1">
        <v>1043</v>
      </c>
      <c r="J124" s="4">
        <v>53.99</v>
      </c>
      <c r="K124" s="4">
        <v>0.62</v>
      </c>
      <c r="L124" s="4">
        <v>25.8</v>
      </c>
      <c r="M124" s="61">
        <v>1.02</v>
      </c>
      <c r="N124" s="1">
        <v>13067</v>
      </c>
      <c r="O124" s="1">
        <v>13001</v>
      </c>
      <c r="P124" s="1">
        <v>29</v>
      </c>
      <c r="Q124" s="1">
        <v>12821</v>
      </c>
      <c r="R124" s="1">
        <v>150</v>
      </c>
      <c r="S124" s="1">
        <v>0</v>
      </c>
      <c r="T124" s="1">
        <v>263</v>
      </c>
      <c r="U124" s="1">
        <v>28</v>
      </c>
      <c r="V124" s="1">
        <v>293</v>
      </c>
      <c r="W124" s="1">
        <v>12437</v>
      </c>
      <c r="X124" s="1">
        <v>1043</v>
      </c>
      <c r="Y124" s="58">
        <v>0.67</v>
      </c>
      <c r="AA124" s="1">
        <f t="shared" si="42"/>
        <v>841</v>
      </c>
      <c r="AB124" s="1">
        <f t="shared" si="43"/>
        <v>36923</v>
      </c>
      <c r="AC124" s="1">
        <f t="shared" si="44"/>
        <v>2086</v>
      </c>
      <c r="AD124" s="1">
        <f t="shared" si="64"/>
        <v>-42</v>
      </c>
      <c r="AE124" s="1">
        <f t="shared" si="65"/>
        <v>46</v>
      </c>
      <c r="AF124" s="1">
        <f t="shared" si="65"/>
        <v>0</v>
      </c>
      <c r="AG124" s="1">
        <f t="shared" si="65"/>
        <v>2</v>
      </c>
      <c r="AH124" s="1">
        <f t="shared" si="74"/>
        <v>6</v>
      </c>
      <c r="AI124" s="9">
        <f t="shared" si="66"/>
        <v>7.5727873375444704E-2</v>
      </c>
      <c r="AJ124" s="9">
        <f t="shared" si="45"/>
        <v>0.52154</v>
      </c>
      <c r="AK124" s="9">
        <f t="shared" si="46"/>
        <v>1.0959999999999999E-2</v>
      </c>
      <c r="AL124" s="9">
        <f t="shared" si="47"/>
        <v>0.48971999999999999</v>
      </c>
      <c r="AM124" s="9">
        <f t="shared" si="48"/>
        <v>2.086E-2</v>
      </c>
      <c r="AN124" s="9">
        <f t="shared" si="49"/>
        <v>5.2599999999999999E-3</v>
      </c>
      <c r="AO124" s="9">
        <f t="shared" si="50"/>
        <v>1.2E-4</v>
      </c>
      <c r="AP124" s="1">
        <f t="shared" si="67"/>
        <v>-23</v>
      </c>
      <c r="AQ124" s="1">
        <f t="shared" si="67"/>
        <v>25</v>
      </c>
      <c r="AS124" s="1">
        <f t="shared" si="68"/>
        <v>2</v>
      </c>
      <c r="AT124" s="1">
        <f t="shared" si="75"/>
        <v>4</v>
      </c>
      <c r="AU124" s="1">
        <f t="shared" si="51"/>
        <v>13773</v>
      </c>
      <c r="AV124" s="9">
        <f t="shared" si="52"/>
        <v>0.27545999999999998</v>
      </c>
      <c r="AW124" s="9">
        <f t="shared" si="53"/>
        <v>5.8599999999999998E-3</v>
      </c>
      <c r="AX124" s="9">
        <f t="shared" si="54"/>
        <v>0.24873999999999999</v>
      </c>
      <c r="AY124" s="9">
        <f t="shared" si="55"/>
        <v>2.086E-2</v>
      </c>
      <c r="AZ124" s="9">
        <f t="shared" si="56"/>
        <v>8.0000000000000007E-5</v>
      </c>
      <c r="BA124" s="9">
        <f t="shared" si="69"/>
        <v>0.2764162</v>
      </c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M124" s="48"/>
      <c r="BX124" s="7"/>
      <c r="BY124" s="4"/>
      <c r="BZ124" s="7"/>
      <c r="CA124" s="7"/>
      <c r="CB124" s="7"/>
      <c r="CE124" s="7"/>
      <c r="CF124" s="7"/>
      <c r="CG124" s="7"/>
      <c r="CH124" s="7"/>
      <c r="CI124" s="7"/>
      <c r="CJ124" s="7"/>
      <c r="CK124" s="7"/>
      <c r="CL124" s="7"/>
      <c r="CN124" s="47"/>
      <c r="CO124" s="47"/>
      <c r="CP124" s="4"/>
    </row>
    <row r="125" spans="2:97" s="1" customFormat="1" x14ac:dyDescent="0.3">
      <c r="B125" s="1">
        <f t="shared" si="41"/>
        <v>26085</v>
      </c>
      <c r="C125" s="1">
        <v>112</v>
      </c>
      <c r="D125" s="1">
        <v>23914</v>
      </c>
      <c r="E125" s="1">
        <v>510</v>
      </c>
      <c r="F125" s="1">
        <v>0</v>
      </c>
      <c r="G125" s="1">
        <v>24529</v>
      </c>
      <c r="H125" s="1">
        <v>0</v>
      </c>
      <c r="I125" s="1">
        <v>1046</v>
      </c>
      <c r="J125" s="4">
        <v>54</v>
      </c>
      <c r="K125" s="4">
        <v>0.62</v>
      </c>
      <c r="L125" s="4">
        <v>25.8</v>
      </c>
      <c r="M125" s="61">
        <v>1.02</v>
      </c>
      <c r="N125" s="1">
        <v>13073</v>
      </c>
      <c r="O125" s="1">
        <v>13002</v>
      </c>
      <c r="P125" s="1">
        <v>28</v>
      </c>
      <c r="Q125" s="1">
        <v>12822</v>
      </c>
      <c r="R125" s="1">
        <v>150</v>
      </c>
      <c r="S125" s="1">
        <v>0</v>
      </c>
      <c r="T125" s="1">
        <v>244</v>
      </c>
      <c r="U125" s="1">
        <v>26</v>
      </c>
      <c r="V125" s="1">
        <v>271</v>
      </c>
      <c r="W125" s="1">
        <v>12459</v>
      </c>
      <c r="X125" s="1">
        <v>1046</v>
      </c>
      <c r="Y125" s="58">
        <v>0.67</v>
      </c>
      <c r="AA125" s="1">
        <f t="shared" si="42"/>
        <v>781</v>
      </c>
      <c r="AB125" s="1">
        <f t="shared" si="43"/>
        <v>36988</v>
      </c>
      <c r="AC125" s="1">
        <f t="shared" si="44"/>
        <v>2092</v>
      </c>
      <c r="AD125" s="1">
        <f t="shared" si="64"/>
        <v>-38</v>
      </c>
      <c r="AE125" s="1">
        <f t="shared" si="65"/>
        <v>43</v>
      </c>
      <c r="AF125" s="1">
        <f t="shared" si="65"/>
        <v>0</v>
      </c>
      <c r="AG125" s="1">
        <f t="shared" si="65"/>
        <v>3</v>
      </c>
      <c r="AH125" s="1">
        <f t="shared" si="74"/>
        <v>8</v>
      </c>
      <c r="AI125" s="9">
        <f t="shared" si="66"/>
        <v>7.5929152148664344E-2</v>
      </c>
      <c r="AJ125" s="9">
        <f t="shared" si="45"/>
        <v>0.52170000000000005</v>
      </c>
      <c r="AK125" s="9">
        <f t="shared" si="46"/>
        <v>1.0200000000000001E-2</v>
      </c>
      <c r="AL125" s="9">
        <f t="shared" si="47"/>
        <v>0.49058000000000002</v>
      </c>
      <c r="AM125" s="9">
        <f t="shared" si="48"/>
        <v>2.0920000000000001E-2</v>
      </c>
      <c r="AN125" s="9">
        <f t="shared" si="49"/>
        <v>4.8799999999999998E-3</v>
      </c>
      <c r="AO125" s="9">
        <f t="shared" si="50"/>
        <v>1.6000000000000001E-4</v>
      </c>
      <c r="AP125" s="1">
        <f t="shared" si="67"/>
        <v>-22</v>
      </c>
      <c r="AQ125" s="1">
        <f t="shared" si="67"/>
        <v>22</v>
      </c>
      <c r="AS125" s="1">
        <f t="shared" si="68"/>
        <v>3</v>
      </c>
      <c r="AT125" s="1">
        <f t="shared" si="75"/>
        <v>3</v>
      </c>
      <c r="AU125" s="1">
        <f t="shared" si="51"/>
        <v>13776</v>
      </c>
      <c r="AV125" s="9">
        <f t="shared" si="52"/>
        <v>0.27551999999999999</v>
      </c>
      <c r="AW125" s="9">
        <f t="shared" si="53"/>
        <v>5.4200000000000003E-3</v>
      </c>
      <c r="AX125" s="9">
        <f t="shared" si="54"/>
        <v>0.24918000000000001</v>
      </c>
      <c r="AY125" s="9">
        <f t="shared" si="55"/>
        <v>2.0920000000000001E-2</v>
      </c>
      <c r="AZ125" s="9">
        <f t="shared" si="56"/>
        <v>6.0000000000000002E-5</v>
      </c>
      <c r="BA125" s="9">
        <f t="shared" si="69"/>
        <v>0.27650100000000005</v>
      </c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M125" s="48"/>
      <c r="BX125" s="7"/>
      <c r="BY125" s="4"/>
      <c r="BZ125" s="7"/>
      <c r="CA125" s="7"/>
      <c r="CB125" s="7"/>
      <c r="CE125" s="7"/>
      <c r="CF125" s="7"/>
      <c r="CG125" s="7"/>
      <c r="CH125" s="7"/>
      <c r="CI125" s="7"/>
      <c r="CJ125" s="7"/>
      <c r="CK125" s="7"/>
      <c r="CL125" s="7"/>
      <c r="CN125" s="47"/>
      <c r="CO125" s="47"/>
      <c r="CP125" s="4"/>
    </row>
    <row r="126" spans="2:97" s="1" customFormat="1" x14ac:dyDescent="0.3">
      <c r="B126" s="1">
        <f t="shared" si="41"/>
        <v>26091</v>
      </c>
      <c r="C126" s="1">
        <v>113</v>
      </c>
      <c r="D126" s="1">
        <v>23908</v>
      </c>
      <c r="E126" s="1">
        <v>473</v>
      </c>
      <c r="F126" s="1">
        <v>0</v>
      </c>
      <c r="G126" s="1">
        <v>24569</v>
      </c>
      <c r="H126" s="1">
        <v>0</v>
      </c>
      <c r="I126" s="1">
        <v>1049</v>
      </c>
      <c r="J126" s="4">
        <v>54.01</v>
      </c>
      <c r="K126" s="4">
        <v>0.62</v>
      </c>
      <c r="L126" s="4">
        <v>25.8</v>
      </c>
      <c r="M126" s="61">
        <v>1.01</v>
      </c>
      <c r="N126" s="1">
        <v>13078</v>
      </c>
      <c r="O126" s="1">
        <v>13003</v>
      </c>
      <c r="P126" s="1">
        <v>27</v>
      </c>
      <c r="Q126" s="1">
        <v>12824</v>
      </c>
      <c r="R126" s="1">
        <v>150</v>
      </c>
      <c r="S126" s="1">
        <v>0</v>
      </c>
      <c r="T126" s="1">
        <v>226</v>
      </c>
      <c r="U126" s="1">
        <v>23</v>
      </c>
      <c r="V126" s="1">
        <v>251</v>
      </c>
      <c r="W126" s="1">
        <v>12480</v>
      </c>
      <c r="X126" s="1">
        <v>1049</v>
      </c>
      <c r="Y126" s="58">
        <v>0.66</v>
      </c>
      <c r="AA126" s="1">
        <f t="shared" si="42"/>
        <v>724</v>
      </c>
      <c r="AB126" s="1">
        <f t="shared" si="43"/>
        <v>37049</v>
      </c>
      <c r="AC126" s="1">
        <f t="shared" si="44"/>
        <v>2098</v>
      </c>
      <c r="AD126" s="1">
        <f t="shared" si="64"/>
        <v>-37</v>
      </c>
      <c r="AE126" s="1">
        <f t="shared" si="65"/>
        <v>40</v>
      </c>
      <c r="AF126" s="1">
        <f t="shared" si="65"/>
        <v>0</v>
      </c>
      <c r="AG126" s="1">
        <f t="shared" si="65"/>
        <v>3</v>
      </c>
      <c r="AH126" s="1">
        <f t="shared" si="74"/>
        <v>6</v>
      </c>
      <c r="AI126" s="9">
        <f t="shared" si="66"/>
        <v>7.6124818577648773E-2</v>
      </c>
      <c r="AJ126" s="9">
        <f t="shared" si="45"/>
        <v>0.52181999999999995</v>
      </c>
      <c r="AK126" s="9">
        <f t="shared" si="46"/>
        <v>9.4599999999999997E-3</v>
      </c>
      <c r="AL126" s="9">
        <f t="shared" si="47"/>
        <v>0.49137999999999998</v>
      </c>
      <c r="AM126" s="9">
        <f t="shared" si="48"/>
        <v>2.0979999999999999E-2</v>
      </c>
      <c r="AN126" s="9">
        <f t="shared" si="49"/>
        <v>4.5199999999999997E-3</v>
      </c>
      <c r="AO126" s="9">
        <f t="shared" si="50"/>
        <v>1.2E-4</v>
      </c>
      <c r="AP126" s="1">
        <f t="shared" si="67"/>
        <v>-20</v>
      </c>
      <c r="AQ126" s="1">
        <f t="shared" si="67"/>
        <v>21</v>
      </c>
      <c r="AS126" s="1">
        <f t="shared" si="68"/>
        <v>3</v>
      </c>
      <c r="AT126" s="1">
        <f t="shared" si="75"/>
        <v>4</v>
      </c>
      <c r="AU126" s="1">
        <f t="shared" si="51"/>
        <v>13780</v>
      </c>
      <c r="AV126" s="9">
        <f t="shared" si="52"/>
        <v>0.27560000000000001</v>
      </c>
      <c r="AW126" s="9">
        <f t="shared" si="53"/>
        <v>5.0200000000000002E-3</v>
      </c>
      <c r="AX126" s="9">
        <f t="shared" si="54"/>
        <v>0.24959999999999999</v>
      </c>
      <c r="AY126" s="9">
        <f t="shared" si="55"/>
        <v>2.0979999999999999E-2</v>
      </c>
      <c r="AZ126" s="9">
        <f t="shared" si="56"/>
        <v>8.0000000000000007E-5</v>
      </c>
      <c r="BA126" s="9">
        <f t="shared" si="69"/>
        <v>0.27656459999999999</v>
      </c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M126" s="48"/>
      <c r="BX126" s="7"/>
      <c r="BY126" s="4"/>
      <c r="BZ126" s="7"/>
      <c r="CA126" s="7"/>
      <c r="CB126" s="7"/>
      <c r="CE126" s="7"/>
      <c r="CF126" s="7"/>
      <c r="CG126" s="7"/>
      <c r="CH126" s="7"/>
      <c r="CI126" s="7"/>
      <c r="CJ126" s="7"/>
      <c r="CK126" s="7"/>
      <c r="CL126" s="7"/>
      <c r="CN126" s="47"/>
      <c r="CO126" s="47"/>
      <c r="CP126" s="4"/>
    </row>
    <row r="127" spans="2:97" s="1" customFormat="1" x14ac:dyDescent="0.3">
      <c r="B127" s="1">
        <f t="shared" si="41"/>
        <v>26097</v>
      </c>
      <c r="C127" s="1">
        <v>114</v>
      </c>
      <c r="D127" s="1">
        <v>23902</v>
      </c>
      <c r="E127" s="1">
        <v>440</v>
      </c>
      <c r="F127" s="1">
        <v>0</v>
      </c>
      <c r="G127" s="1">
        <v>24606</v>
      </c>
      <c r="H127" s="1">
        <v>0</v>
      </c>
      <c r="I127" s="1">
        <v>1051</v>
      </c>
      <c r="J127" s="4">
        <v>54.03</v>
      </c>
      <c r="K127" s="4">
        <v>0.62</v>
      </c>
      <c r="L127" s="4">
        <v>25.8</v>
      </c>
      <c r="M127" s="61">
        <v>1.01</v>
      </c>
      <c r="N127" s="1">
        <v>13083</v>
      </c>
      <c r="O127" s="1">
        <v>13004</v>
      </c>
      <c r="P127" s="1">
        <v>27</v>
      </c>
      <c r="Q127" s="1">
        <v>12825</v>
      </c>
      <c r="R127" s="1">
        <v>150</v>
      </c>
      <c r="S127" s="1">
        <v>0</v>
      </c>
      <c r="T127" s="1">
        <v>209</v>
      </c>
      <c r="U127" s="1">
        <v>21</v>
      </c>
      <c r="V127" s="1">
        <v>233</v>
      </c>
      <c r="W127" s="1">
        <v>12499</v>
      </c>
      <c r="X127" s="1">
        <v>1051</v>
      </c>
      <c r="Y127" s="58">
        <v>0.66</v>
      </c>
      <c r="AA127" s="1">
        <f t="shared" si="42"/>
        <v>673</v>
      </c>
      <c r="AB127" s="1">
        <f t="shared" si="43"/>
        <v>37105</v>
      </c>
      <c r="AC127" s="1">
        <f t="shared" si="44"/>
        <v>2102</v>
      </c>
      <c r="AD127" s="1">
        <f t="shared" si="64"/>
        <v>-33</v>
      </c>
      <c r="AE127" s="1">
        <f t="shared" si="65"/>
        <v>37</v>
      </c>
      <c r="AF127" s="1">
        <f t="shared" si="65"/>
        <v>0</v>
      </c>
      <c r="AG127" s="1">
        <f t="shared" si="65"/>
        <v>2</v>
      </c>
      <c r="AH127" s="1">
        <f t="shared" si="74"/>
        <v>6</v>
      </c>
      <c r="AI127" s="9">
        <f t="shared" si="66"/>
        <v>7.6253355582964519E-2</v>
      </c>
      <c r="AJ127" s="9">
        <f t="shared" si="45"/>
        <v>0.52193999999999996</v>
      </c>
      <c r="AK127" s="9">
        <f t="shared" si="46"/>
        <v>8.8000000000000005E-3</v>
      </c>
      <c r="AL127" s="9">
        <f t="shared" si="47"/>
        <v>0.49212</v>
      </c>
      <c r="AM127" s="9">
        <f t="shared" si="48"/>
        <v>2.102E-2</v>
      </c>
      <c r="AN127" s="9">
        <f t="shared" si="49"/>
        <v>4.1799999999999997E-3</v>
      </c>
      <c r="AO127" s="9">
        <f t="shared" si="50"/>
        <v>1.2E-4</v>
      </c>
      <c r="AP127" s="1">
        <f t="shared" si="67"/>
        <v>-18</v>
      </c>
      <c r="AQ127" s="1">
        <f t="shared" si="67"/>
        <v>19</v>
      </c>
      <c r="AS127" s="1">
        <f t="shared" si="68"/>
        <v>2</v>
      </c>
      <c r="AT127" s="1">
        <f t="shared" si="75"/>
        <v>3</v>
      </c>
      <c r="AU127" s="1">
        <f t="shared" si="51"/>
        <v>13783</v>
      </c>
      <c r="AV127" s="9">
        <f t="shared" si="52"/>
        <v>0.27566000000000002</v>
      </c>
      <c r="AW127" s="9">
        <f t="shared" si="53"/>
        <v>4.6600000000000001E-3</v>
      </c>
      <c r="AX127" s="9">
        <f t="shared" si="54"/>
        <v>0.24998000000000001</v>
      </c>
      <c r="AY127" s="9">
        <f t="shared" si="55"/>
        <v>2.102E-2</v>
      </c>
      <c r="AZ127" s="9">
        <f t="shared" si="56"/>
        <v>6.0000000000000002E-5</v>
      </c>
      <c r="BA127" s="9">
        <f t="shared" si="69"/>
        <v>0.27662819999999999</v>
      </c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M127" s="48"/>
      <c r="BX127" s="7"/>
      <c r="BY127" s="4"/>
      <c r="BZ127" s="7"/>
      <c r="CA127" s="7"/>
      <c r="CB127" s="7"/>
      <c r="CE127" s="7"/>
      <c r="CF127" s="7"/>
      <c r="CG127" s="7"/>
      <c r="CH127" s="7"/>
      <c r="CI127" s="7"/>
      <c r="CJ127" s="7"/>
      <c r="CK127" s="7"/>
      <c r="CL127" s="7"/>
      <c r="CN127" s="47"/>
      <c r="CO127" s="47"/>
      <c r="CP127" s="4"/>
    </row>
    <row r="128" spans="2:97" s="1" customFormat="1" x14ac:dyDescent="0.3">
      <c r="B128" s="1">
        <f t="shared" si="41"/>
        <v>26102</v>
      </c>
      <c r="C128" s="1">
        <v>115</v>
      </c>
      <c r="D128" s="1">
        <v>23897</v>
      </c>
      <c r="E128" s="1">
        <v>409</v>
      </c>
      <c r="F128" s="1">
        <v>0</v>
      </c>
      <c r="G128" s="1">
        <v>24640</v>
      </c>
      <c r="H128" s="1">
        <v>0</v>
      </c>
      <c r="I128" s="1">
        <v>1053</v>
      </c>
      <c r="J128" s="4">
        <v>54.04</v>
      </c>
      <c r="K128" s="4">
        <v>0.62</v>
      </c>
      <c r="L128" s="4">
        <v>25.8</v>
      </c>
      <c r="M128" s="61">
        <v>1.01</v>
      </c>
      <c r="N128" s="1">
        <v>13088</v>
      </c>
      <c r="O128" s="1">
        <v>13004</v>
      </c>
      <c r="P128" s="1">
        <v>26</v>
      </c>
      <c r="Q128" s="1">
        <v>12827</v>
      </c>
      <c r="R128" s="1">
        <v>150</v>
      </c>
      <c r="S128" s="1">
        <v>0</v>
      </c>
      <c r="T128" s="1">
        <v>194</v>
      </c>
      <c r="U128" s="1">
        <v>20</v>
      </c>
      <c r="V128" s="1">
        <v>216</v>
      </c>
      <c r="W128" s="1">
        <v>12516</v>
      </c>
      <c r="X128" s="1">
        <v>1053</v>
      </c>
      <c r="Y128" s="58">
        <v>0.66</v>
      </c>
      <c r="AA128" s="1">
        <f t="shared" si="42"/>
        <v>625</v>
      </c>
      <c r="AB128" s="1">
        <f t="shared" si="43"/>
        <v>37156</v>
      </c>
      <c r="AC128" s="1">
        <f t="shared" si="44"/>
        <v>2106</v>
      </c>
      <c r="AD128" s="1">
        <f t="shared" si="64"/>
        <v>-31</v>
      </c>
      <c r="AE128" s="1">
        <f t="shared" si="65"/>
        <v>34</v>
      </c>
      <c r="AF128" s="1">
        <f t="shared" si="65"/>
        <v>0</v>
      </c>
      <c r="AG128" s="1">
        <f t="shared" si="65"/>
        <v>2</v>
      </c>
      <c r="AH128" s="1">
        <f t="shared" si="74"/>
        <v>5</v>
      </c>
      <c r="AI128" s="9">
        <f t="shared" si="66"/>
        <v>7.6387377584330798E-2</v>
      </c>
      <c r="AJ128" s="9">
        <f t="shared" si="45"/>
        <v>0.52203999999999995</v>
      </c>
      <c r="AK128" s="9">
        <f t="shared" si="46"/>
        <v>8.1799999999999998E-3</v>
      </c>
      <c r="AL128" s="9">
        <f t="shared" si="47"/>
        <v>0.49280000000000002</v>
      </c>
      <c r="AM128" s="9">
        <f t="shared" si="48"/>
        <v>2.1059999999999999E-2</v>
      </c>
      <c r="AN128" s="9">
        <f t="shared" si="49"/>
        <v>3.8800000000000002E-3</v>
      </c>
      <c r="AO128" s="9">
        <f t="shared" si="50"/>
        <v>1E-4</v>
      </c>
      <c r="AP128" s="1">
        <f t="shared" si="67"/>
        <v>-17</v>
      </c>
      <c r="AQ128" s="1">
        <f t="shared" si="67"/>
        <v>17</v>
      </c>
      <c r="AS128" s="1">
        <f t="shared" si="68"/>
        <v>2</v>
      </c>
      <c r="AT128" s="1">
        <f t="shared" si="75"/>
        <v>2</v>
      </c>
      <c r="AU128" s="1">
        <f t="shared" si="51"/>
        <v>13785</v>
      </c>
      <c r="AV128" s="9">
        <f t="shared" si="52"/>
        <v>0.2757</v>
      </c>
      <c r="AW128" s="9">
        <f t="shared" si="53"/>
        <v>4.3200000000000001E-3</v>
      </c>
      <c r="AX128" s="9">
        <f t="shared" si="54"/>
        <v>0.25031999999999999</v>
      </c>
      <c r="AY128" s="9">
        <f t="shared" si="55"/>
        <v>2.1059999999999999E-2</v>
      </c>
      <c r="AZ128" s="9">
        <f t="shared" si="56"/>
        <v>4.0000000000000003E-5</v>
      </c>
      <c r="BA128" s="9">
        <f t="shared" si="69"/>
        <v>0.27668119999999996</v>
      </c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M128" s="48"/>
      <c r="BX128" s="7"/>
      <c r="BY128" s="4"/>
      <c r="BZ128" s="7"/>
      <c r="CA128" s="7"/>
      <c r="CB128" s="7"/>
      <c r="CE128" s="7"/>
      <c r="CF128" s="7"/>
      <c r="CG128" s="7"/>
      <c r="CH128" s="7"/>
      <c r="CI128" s="7"/>
      <c r="CJ128" s="7"/>
      <c r="CK128" s="7"/>
      <c r="CL128" s="7"/>
      <c r="CN128" s="47"/>
      <c r="CO128" s="47"/>
      <c r="CP128" s="4"/>
    </row>
    <row r="129" spans="2:94" s="1" customFormat="1" x14ac:dyDescent="0.3">
      <c r="B129" s="1">
        <f t="shared" si="41"/>
        <v>26107</v>
      </c>
      <c r="C129" s="1">
        <v>116</v>
      </c>
      <c r="D129" s="1">
        <v>23892</v>
      </c>
      <c r="E129" s="1">
        <v>381</v>
      </c>
      <c r="F129" s="1">
        <v>0</v>
      </c>
      <c r="G129" s="1">
        <v>24671</v>
      </c>
      <c r="H129" s="1">
        <v>0</v>
      </c>
      <c r="I129" s="1">
        <v>1055</v>
      </c>
      <c r="J129" s="4">
        <v>54.05</v>
      </c>
      <c r="K129" s="4">
        <v>0.62</v>
      </c>
      <c r="L129" s="4">
        <v>25.8</v>
      </c>
      <c r="M129" s="61">
        <v>1.01</v>
      </c>
      <c r="N129" s="1">
        <v>13092</v>
      </c>
      <c r="O129" s="1">
        <v>13005</v>
      </c>
      <c r="P129" s="1">
        <v>26</v>
      </c>
      <c r="Q129" s="1">
        <v>12828</v>
      </c>
      <c r="R129" s="1">
        <v>150</v>
      </c>
      <c r="S129" s="1">
        <v>0</v>
      </c>
      <c r="T129" s="1">
        <v>180</v>
      </c>
      <c r="U129" s="1">
        <v>18</v>
      </c>
      <c r="V129" s="1">
        <v>200</v>
      </c>
      <c r="W129" s="1">
        <v>12532</v>
      </c>
      <c r="X129" s="1">
        <v>1055</v>
      </c>
      <c r="Y129" s="58">
        <v>0.66</v>
      </c>
      <c r="AA129" s="1">
        <f t="shared" si="42"/>
        <v>581</v>
      </c>
      <c r="AB129" s="1">
        <f t="shared" si="43"/>
        <v>37203</v>
      </c>
      <c r="AC129" s="1">
        <f t="shared" si="44"/>
        <v>2110</v>
      </c>
      <c r="AD129" s="1">
        <f t="shared" si="64"/>
        <v>-28</v>
      </c>
      <c r="AE129" s="1">
        <f t="shared" si="65"/>
        <v>31</v>
      </c>
      <c r="AF129" s="1">
        <f t="shared" si="65"/>
        <v>0</v>
      </c>
      <c r="AG129" s="1">
        <f t="shared" si="65"/>
        <v>2</v>
      </c>
      <c r="AH129" s="1">
        <f t="shared" si="74"/>
        <v>5</v>
      </c>
      <c r="AI129" s="9">
        <f t="shared" si="66"/>
        <v>7.6521360702110686E-2</v>
      </c>
      <c r="AJ129" s="9">
        <f t="shared" si="45"/>
        <v>0.52214000000000005</v>
      </c>
      <c r="AK129" s="9">
        <f t="shared" si="46"/>
        <v>7.62E-3</v>
      </c>
      <c r="AL129" s="9">
        <f t="shared" si="47"/>
        <v>0.49342000000000003</v>
      </c>
      <c r="AM129" s="9">
        <f t="shared" si="48"/>
        <v>2.1100000000000001E-2</v>
      </c>
      <c r="AN129" s="9">
        <f t="shared" si="49"/>
        <v>3.5999999999999999E-3</v>
      </c>
      <c r="AO129" s="9">
        <f t="shared" si="50"/>
        <v>1E-4</v>
      </c>
      <c r="AP129" s="1">
        <f t="shared" si="67"/>
        <v>-16</v>
      </c>
      <c r="AQ129" s="1">
        <f t="shared" si="67"/>
        <v>16</v>
      </c>
      <c r="AS129" s="1">
        <f t="shared" si="68"/>
        <v>2</v>
      </c>
      <c r="AT129" s="1">
        <f t="shared" si="75"/>
        <v>2</v>
      </c>
      <c r="AU129" s="1">
        <f t="shared" si="51"/>
        <v>13787</v>
      </c>
      <c r="AV129" s="9">
        <f t="shared" si="52"/>
        <v>0.27573999999999999</v>
      </c>
      <c r="AW129" s="9">
        <f t="shared" si="53"/>
        <v>4.0000000000000001E-3</v>
      </c>
      <c r="AX129" s="9">
        <f t="shared" si="54"/>
        <v>0.25063999999999997</v>
      </c>
      <c r="AY129" s="9">
        <f t="shared" si="55"/>
        <v>2.1100000000000001E-2</v>
      </c>
      <c r="AZ129" s="9">
        <f t="shared" si="56"/>
        <v>4.0000000000000003E-5</v>
      </c>
      <c r="BA129" s="9">
        <f t="shared" si="69"/>
        <v>0.27673420000000004</v>
      </c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M129" s="48"/>
      <c r="BX129" s="7"/>
      <c r="BY129" s="4"/>
      <c r="BZ129" s="7"/>
      <c r="CA129" s="7"/>
      <c r="CB129" s="7"/>
      <c r="CE129" s="7"/>
      <c r="CF129" s="7"/>
      <c r="CG129" s="7"/>
      <c r="CH129" s="7"/>
      <c r="CI129" s="7"/>
      <c r="CJ129" s="7"/>
      <c r="CK129" s="7"/>
      <c r="CL129" s="7"/>
      <c r="CN129" s="47"/>
      <c r="CO129" s="47"/>
      <c r="CP129" s="4"/>
    </row>
    <row r="130" spans="2:94" s="1" customFormat="1" x14ac:dyDescent="0.3">
      <c r="B130" s="1">
        <f t="shared" si="41"/>
        <v>26112</v>
      </c>
      <c r="C130" s="1">
        <v>117</v>
      </c>
      <c r="D130" s="1">
        <v>23887</v>
      </c>
      <c r="E130" s="1">
        <v>356</v>
      </c>
      <c r="F130" s="1">
        <v>0</v>
      </c>
      <c r="G130" s="1">
        <v>24699</v>
      </c>
      <c r="H130" s="1">
        <v>0</v>
      </c>
      <c r="I130" s="1">
        <v>1057</v>
      </c>
      <c r="J130" s="4">
        <v>54.07</v>
      </c>
      <c r="K130" s="4">
        <v>0.62</v>
      </c>
      <c r="L130" s="4">
        <v>25.8</v>
      </c>
      <c r="M130" s="61">
        <v>1.01</v>
      </c>
      <c r="N130" s="1">
        <v>13096</v>
      </c>
      <c r="O130" s="1">
        <v>13006</v>
      </c>
      <c r="P130" s="1">
        <v>25</v>
      </c>
      <c r="Q130" s="1">
        <v>12829</v>
      </c>
      <c r="R130" s="1">
        <v>150</v>
      </c>
      <c r="S130" s="1">
        <v>0</v>
      </c>
      <c r="T130" s="1">
        <v>166</v>
      </c>
      <c r="U130" s="1">
        <v>17</v>
      </c>
      <c r="V130" s="1">
        <v>185</v>
      </c>
      <c r="W130" s="1">
        <v>12547</v>
      </c>
      <c r="X130" s="1">
        <v>1057</v>
      </c>
      <c r="Y130" s="58">
        <v>0.66</v>
      </c>
      <c r="AA130" s="1">
        <f t="shared" si="42"/>
        <v>541</v>
      </c>
      <c r="AB130" s="1">
        <f t="shared" si="43"/>
        <v>37246</v>
      </c>
      <c r="AC130" s="1">
        <f t="shared" si="44"/>
        <v>2114</v>
      </c>
      <c r="AD130" s="1">
        <f t="shared" si="64"/>
        <v>-25</v>
      </c>
      <c r="AE130" s="1">
        <f t="shared" si="65"/>
        <v>28</v>
      </c>
      <c r="AF130" s="1">
        <f t="shared" si="65"/>
        <v>0</v>
      </c>
      <c r="AG130" s="1">
        <f t="shared" si="65"/>
        <v>2</v>
      </c>
      <c r="AH130" s="1">
        <f t="shared" si="74"/>
        <v>5</v>
      </c>
      <c r="AI130" s="9">
        <f t="shared" si="66"/>
        <v>7.6655304953223591E-2</v>
      </c>
      <c r="AJ130" s="9">
        <f t="shared" si="45"/>
        <v>0.52224000000000004</v>
      </c>
      <c r="AK130" s="9">
        <f t="shared" si="46"/>
        <v>7.1199999999999996E-3</v>
      </c>
      <c r="AL130" s="9">
        <f t="shared" si="47"/>
        <v>0.49397999999999997</v>
      </c>
      <c r="AM130" s="9">
        <f t="shared" si="48"/>
        <v>2.1139999999999999E-2</v>
      </c>
      <c r="AN130" s="9">
        <f t="shared" si="49"/>
        <v>3.32E-3</v>
      </c>
      <c r="AO130" s="9">
        <f t="shared" si="50"/>
        <v>1E-4</v>
      </c>
      <c r="AP130" s="1">
        <f t="shared" si="67"/>
        <v>-15</v>
      </c>
      <c r="AQ130" s="1">
        <f t="shared" si="67"/>
        <v>15</v>
      </c>
      <c r="AS130" s="1">
        <f t="shared" si="68"/>
        <v>2</v>
      </c>
      <c r="AT130" s="1">
        <f t="shared" si="75"/>
        <v>2</v>
      </c>
      <c r="AU130" s="1">
        <f t="shared" si="51"/>
        <v>13789</v>
      </c>
      <c r="AV130" s="9">
        <f t="shared" si="52"/>
        <v>0.27578000000000003</v>
      </c>
      <c r="AW130" s="9">
        <f t="shared" si="53"/>
        <v>3.7000000000000002E-3</v>
      </c>
      <c r="AX130" s="9">
        <f t="shared" si="54"/>
        <v>0.25094</v>
      </c>
      <c r="AY130" s="9">
        <f t="shared" si="55"/>
        <v>2.1139999999999999E-2</v>
      </c>
      <c r="AZ130" s="9">
        <f t="shared" si="56"/>
        <v>4.0000000000000003E-5</v>
      </c>
      <c r="BA130" s="9">
        <f t="shared" si="69"/>
        <v>0.27678720000000001</v>
      </c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M130" s="48"/>
      <c r="BX130" s="7"/>
      <c r="BY130" s="4"/>
      <c r="BZ130" s="7"/>
      <c r="CA130" s="7"/>
      <c r="CB130" s="7"/>
      <c r="CE130" s="7"/>
      <c r="CF130" s="7"/>
      <c r="CG130" s="7"/>
      <c r="CH130" s="7"/>
      <c r="CI130" s="7"/>
      <c r="CJ130" s="7"/>
      <c r="CK130" s="7"/>
      <c r="CL130" s="7"/>
      <c r="CN130" s="47"/>
      <c r="CO130" s="47"/>
      <c r="CP130" s="4"/>
    </row>
    <row r="131" spans="2:94" s="1" customFormat="1" x14ac:dyDescent="0.3">
      <c r="B131" s="1">
        <f t="shared" si="41"/>
        <v>26115</v>
      </c>
      <c r="C131" s="1">
        <v>118</v>
      </c>
      <c r="D131" s="1">
        <v>23882</v>
      </c>
      <c r="E131" s="1">
        <v>333</v>
      </c>
      <c r="F131" s="1">
        <v>0</v>
      </c>
      <c r="G131" s="1">
        <v>24724</v>
      </c>
      <c r="H131" s="1">
        <v>0</v>
      </c>
      <c r="I131" s="1">
        <v>1058</v>
      </c>
      <c r="J131" s="4">
        <v>54.08</v>
      </c>
      <c r="K131" s="4">
        <v>0.62</v>
      </c>
      <c r="L131" s="4">
        <v>25.8</v>
      </c>
      <c r="M131" s="61">
        <v>1.01</v>
      </c>
      <c r="N131" s="1">
        <v>13100</v>
      </c>
      <c r="O131" s="1">
        <v>13007</v>
      </c>
      <c r="P131" s="1">
        <v>25</v>
      </c>
      <c r="Q131" s="1">
        <v>12830</v>
      </c>
      <c r="R131" s="1">
        <v>150</v>
      </c>
      <c r="S131" s="1">
        <v>0</v>
      </c>
      <c r="T131" s="1">
        <v>153</v>
      </c>
      <c r="U131" s="1">
        <v>16</v>
      </c>
      <c r="V131" s="1">
        <v>172</v>
      </c>
      <c r="W131" s="1">
        <v>12561</v>
      </c>
      <c r="X131" s="1">
        <v>1058</v>
      </c>
      <c r="Y131" s="58">
        <v>0.66</v>
      </c>
      <c r="AA131" s="1">
        <f t="shared" si="42"/>
        <v>505</v>
      </c>
      <c r="AB131" s="1">
        <f t="shared" si="43"/>
        <v>37285</v>
      </c>
      <c r="AC131" s="1">
        <f t="shared" si="44"/>
        <v>2116</v>
      </c>
      <c r="AD131" s="1">
        <f t="shared" si="64"/>
        <v>-23</v>
      </c>
      <c r="AE131" s="1">
        <f t="shared" si="65"/>
        <v>25</v>
      </c>
      <c r="AF131" s="1">
        <f t="shared" si="65"/>
        <v>0</v>
      </c>
      <c r="AG131" s="1">
        <f t="shared" si="65"/>
        <v>1</v>
      </c>
      <c r="AH131" s="1">
        <f t="shared" si="74"/>
        <v>3</v>
      </c>
      <c r="AI131" s="9">
        <f t="shared" si="66"/>
        <v>7.6716699296642737E-2</v>
      </c>
      <c r="AJ131" s="9">
        <f t="shared" si="45"/>
        <v>0.52229999999999999</v>
      </c>
      <c r="AK131" s="9">
        <f t="shared" si="46"/>
        <v>6.6600000000000001E-3</v>
      </c>
      <c r="AL131" s="9">
        <f t="shared" si="47"/>
        <v>0.49447999999999998</v>
      </c>
      <c r="AM131" s="9">
        <f t="shared" si="48"/>
        <v>2.1160000000000002E-2</v>
      </c>
      <c r="AN131" s="9">
        <f t="shared" si="49"/>
        <v>3.0599999999999998E-3</v>
      </c>
      <c r="AO131" s="9">
        <f t="shared" si="50"/>
        <v>6.0000000000000002E-5</v>
      </c>
      <c r="AP131" s="1">
        <f t="shared" si="67"/>
        <v>-13</v>
      </c>
      <c r="AQ131" s="1">
        <f t="shared" si="67"/>
        <v>14</v>
      </c>
      <c r="AS131" s="1">
        <f t="shared" si="68"/>
        <v>1</v>
      </c>
      <c r="AT131" s="1">
        <f t="shared" si="75"/>
        <v>2</v>
      </c>
      <c r="AU131" s="1">
        <f t="shared" si="51"/>
        <v>13791</v>
      </c>
      <c r="AV131" s="9">
        <f t="shared" si="52"/>
        <v>0.27582000000000001</v>
      </c>
      <c r="AW131" s="9">
        <f t="shared" si="53"/>
        <v>3.4399999999999999E-3</v>
      </c>
      <c r="AX131" s="9">
        <f t="shared" si="54"/>
        <v>0.25122</v>
      </c>
      <c r="AY131" s="9">
        <f t="shared" si="55"/>
        <v>2.1160000000000002E-2</v>
      </c>
      <c r="AZ131" s="9">
        <f t="shared" si="56"/>
        <v>4.0000000000000003E-5</v>
      </c>
      <c r="BA131" s="9">
        <f t="shared" si="69"/>
        <v>0.27681899999999998</v>
      </c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M131" s="48"/>
      <c r="BX131" s="7"/>
      <c r="BY131" s="4"/>
      <c r="BZ131" s="7"/>
      <c r="CA131" s="7"/>
      <c r="CB131" s="7"/>
      <c r="CE131" s="7"/>
      <c r="CF131" s="7"/>
      <c r="CG131" s="7"/>
      <c r="CH131" s="7"/>
      <c r="CI131" s="7"/>
      <c r="CJ131" s="7"/>
      <c r="CK131" s="7"/>
      <c r="CL131" s="7"/>
      <c r="CN131" s="47"/>
      <c r="CO131" s="47"/>
      <c r="CP131" s="4"/>
    </row>
    <row r="132" spans="2:94" s="1" customFormat="1" x14ac:dyDescent="0.3">
      <c r="B132" s="1">
        <f t="shared" si="41"/>
        <v>26120</v>
      </c>
      <c r="C132" s="1">
        <v>119</v>
      </c>
      <c r="D132" s="1">
        <v>23878</v>
      </c>
      <c r="E132" s="1">
        <v>310</v>
      </c>
      <c r="F132" s="1">
        <v>0</v>
      </c>
      <c r="G132" s="1">
        <v>24750</v>
      </c>
      <c r="H132" s="1">
        <v>0</v>
      </c>
      <c r="I132" s="1">
        <v>1060</v>
      </c>
      <c r="J132" s="4">
        <v>54.09</v>
      </c>
      <c r="K132" s="4">
        <v>0.62</v>
      </c>
      <c r="L132" s="4">
        <v>25.8</v>
      </c>
      <c r="M132" s="61">
        <v>1.01</v>
      </c>
      <c r="N132" s="1">
        <v>13103</v>
      </c>
      <c r="O132" s="1">
        <v>13007</v>
      </c>
      <c r="P132" s="1">
        <v>25</v>
      </c>
      <c r="Q132" s="1">
        <v>12831</v>
      </c>
      <c r="R132" s="1">
        <v>150</v>
      </c>
      <c r="S132" s="1">
        <v>0</v>
      </c>
      <c r="T132" s="1">
        <v>142</v>
      </c>
      <c r="U132" s="1">
        <v>14</v>
      </c>
      <c r="V132" s="1">
        <v>159</v>
      </c>
      <c r="W132" s="1">
        <v>12575</v>
      </c>
      <c r="X132" s="1">
        <v>1060</v>
      </c>
      <c r="Y132" s="58">
        <v>0.66</v>
      </c>
      <c r="AA132" s="1">
        <f t="shared" si="42"/>
        <v>469</v>
      </c>
      <c r="AB132" s="1">
        <f t="shared" si="43"/>
        <v>37325</v>
      </c>
      <c r="AC132" s="1">
        <f t="shared" si="44"/>
        <v>2120</v>
      </c>
      <c r="AD132" s="1">
        <f t="shared" si="64"/>
        <v>-23</v>
      </c>
      <c r="AE132" s="1">
        <f t="shared" si="65"/>
        <v>26</v>
      </c>
      <c r="AF132" s="1">
        <f t="shared" si="65"/>
        <v>0</v>
      </c>
      <c r="AG132" s="1">
        <f t="shared" si="65"/>
        <v>2</v>
      </c>
      <c r="AH132" s="1">
        <f t="shared" si="74"/>
        <v>5</v>
      </c>
      <c r="AI132" s="9">
        <f t="shared" si="66"/>
        <v>7.6845005074670153E-2</v>
      </c>
      <c r="AJ132" s="9">
        <f t="shared" si="45"/>
        <v>0.52239999999999998</v>
      </c>
      <c r="AK132" s="9">
        <f t="shared" si="46"/>
        <v>6.1999999999999998E-3</v>
      </c>
      <c r="AL132" s="9">
        <f t="shared" si="47"/>
        <v>0.495</v>
      </c>
      <c r="AM132" s="9">
        <f t="shared" si="48"/>
        <v>2.12E-2</v>
      </c>
      <c r="AN132" s="9">
        <f t="shared" si="49"/>
        <v>2.8400000000000001E-3</v>
      </c>
      <c r="AO132" s="9">
        <f t="shared" si="50"/>
        <v>1E-4</v>
      </c>
      <c r="AP132" s="1">
        <f t="shared" si="67"/>
        <v>-13</v>
      </c>
      <c r="AQ132" s="1">
        <f t="shared" si="67"/>
        <v>14</v>
      </c>
      <c r="AS132" s="1">
        <f t="shared" si="68"/>
        <v>2</v>
      </c>
      <c r="AT132" s="1">
        <f t="shared" si="75"/>
        <v>3</v>
      </c>
      <c r="AU132" s="1">
        <f t="shared" si="51"/>
        <v>13794</v>
      </c>
      <c r="AV132" s="9">
        <f t="shared" si="52"/>
        <v>0.27588000000000001</v>
      </c>
      <c r="AW132" s="9">
        <f t="shared" si="53"/>
        <v>3.1800000000000001E-3</v>
      </c>
      <c r="AX132" s="9">
        <f t="shared" si="54"/>
        <v>0.2515</v>
      </c>
      <c r="AY132" s="9">
        <f t="shared" si="55"/>
        <v>2.12E-2</v>
      </c>
      <c r="AZ132" s="9">
        <f t="shared" si="56"/>
        <v>6.0000000000000002E-5</v>
      </c>
      <c r="BA132" s="9">
        <f t="shared" si="69"/>
        <v>0.27687200000000001</v>
      </c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M132" s="48"/>
      <c r="BX132" s="7"/>
      <c r="BY132" s="4"/>
      <c r="BZ132" s="7"/>
      <c r="CA132" s="7"/>
      <c r="CB132" s="7"/>
      <c r="CE132" s="7"/>
      <c r="CF132" s="7"/>
      <c r="CG132" s="7"/>
      <c r="CH132" s="7"/>
      <c r="CI132" s="7"/>
      <c r="CJ132" s="7"/>
      <c r="CK132" s="7"/>
      <c r="CL132" s="7"/>
      <c r="CN132" s="47"/>
      <c r="CO132" s="47"/>
      <c r="CP132" s="4"/>
    </row>
    <row r="133" spans="2:94" s="1" customFormat="1" x14ac:dyDescent="0.3">
      <c r="B133" s="1">
        <f t="shared" si="41"/>
        <v>26124</v>
      </c>
      <c r="C133" s="1">
        <v>120</v>
      </c>
      <c r="D133" s="1">
        <v>23875</v>
      </c>
      <c r="E133" s="1">
        <v>288</v>
      </c>
      <c r="F133" s="1">
        <v>0</v>
      </c>
      <c r="G133" s="1">
        <v>24775</v>
      </c>
      <c r="H133" s="1">
        <v>0</v>
      </c>
      <c r="I133" s="1">
        <v>1061</v>
      </c>
      <c r="J133" s="4">
        <v>54.1</v>
      </c>
      <c r="K133" s="4">
        <v>0.62</v>
      </c>
      <c r="L133" s="4">
        <v>25.8</v>
      </c>
      <c r="M133" s="61">
        <v>1.01</v>
      </c>
      <c r="N133" s="1">
        <v>13106</v>
      </c>
      <c r="O133" s="1">
        <v>13008</v>
      </c>
      <c r="P133" s="1">
        <v>24</v>
      </c>
      <c r="Q133" s="1">
        <v>12833</v>
      </c>
      <c r="R133" s="1">
        <v>150</v>
      </c>
      <c r="S133" s="1">
        <v>0</v>
      </c>
      <c r="T133" s="1">
        <v>131</v>
      </c>
      <c r="U133" s="1">
        <v>13</v>
      </c>
      <c r="V133" s="1">
        <v>147</v>
      </c>
      <c r="W133" s="1">
        <v>12588</v>
      </c>
      <c r="X133" s="1">
        <v>1061</v>
      </c>
      <c r="Y133" s="58">
        <v>0.66</v>
      </c>
      <c r="AA133" s="1">
        <f t="shared" si="42"/>
        <v>435</v>
      </c>
      <c r="AB133" s="1">
        <f t="shared" si="43"/>
        <v>37363</v>
      </c>
      <c r="AC133" s="1">
        <f t="shared" si="44"/>
        <v>2122</v>
      </c>
      <c r="AD133" s="1">
        <f t="shared" si="64"/>
        <v>-22</v>
      </c>
      <c r="AE133" s="1">
        <f t="shared" si="65"/>
        <v>25</v>
      </c>
      <c r="AF133" s="1">
        <f t="shared" si="65"/>
        <v>0</v>
      </c>
      <c r="AG133" s="1">
        <f t="shared" si="65"/>
        <v>1</v>
      </c>
      <c r="AH133" s="1">
        <f t="shared" si="74"/>
        <v>4</v>
      </c>
      <c r="AI133" s="9">
        <f t="shared" si="66"/>
        <v>7.690634966657002E-2</v>
      </c>
      <c r="AJ133" s="9">
        <f t="shared" si="45"/>
        <v>0.52248000000000006</v>
      </c>
      <c r="AK133" s="9">
        <f t="shared" si="46"/>
        <v>5.7600000000000004E-3</v>
      </c>
      <c r="AL133" s="9">
        <f t="shared" si="47"/>
        <v>0.4955</v>
      </c>
      <c r="AM133" s="9">
        <f t="shared" si="48"/>
        <v>2.1219999999999999E-2</v>
      </c>
      <c r="AN133" s="9">
        <f t="shared" si="49"/>
        <v>2.6199999999999999E-3</v>
      </c>
      <c r="AO133" s="9">
        <f t="shared" si="50"/>
        <v>8.0000000000000007E-5</v>
      </c>
      <c r="AP133" s="1">
        <f t="shared" si="67"/>
        <v>-12</v>
      </c>
      <c r="AQ133" s="1">
        <f t="shared" si="67"/>
        <v>13</v>
      </c>
      <c r="AS133" s="1">
        <f t="shared" si="68"/>
        <v>1</v>
      </c>
      <c r="AT133" s="1">
        <f t="shared" si="75"/>
        <v>2</v>
      </c>
      <c r="AU133" s="1">
        <f t="shared" si="51"/>
        <v>13796</v>
      </c>
      <c r="AV133" s="9">
        <f t="shared" si="52"/>
        <v>0.27592</v>
      </c>
      <c r="AW133" s="9">
        <f t="shared" si="53"/>
        <v>2.9399999999999999E-3</v>
      </c>
      <c r="AX133" s="9">
        <f t="shared" si="54"/>
        <v>0.25175999999999998</v>
      </c>
      <c r="AY133" s="9">
        <f t="shared" si="55"/>
        <v>2.1219999999999999E-2</v>
      </c>
      <c r="AZ133" s="9">
        <f t="shared" si="56"/>
        <v>4.0000000000000003E-5</v>
      </c>
      <c r="BA133" s="9">
        <f t="shared" si="69"/>
        <v>0.27691440000000006</v>
      </c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M133" s="48"/>
      <c r="BX133" s="7"/>
      <c r="BY133" s="4"/>
      <c r="BZ133" s="7"/>
      <c r="CA133" s="7"/>
      <c r="CB133" s="7"/>
      <c r="CE133" s="7"/>
      <c r="CF133" s="7"/>
      <c r="CG133" s="7"/>
      <c r="CH133" s="7"/>
      <c r="CI133" s="7"/>
      <c r="CJ133" s="7"/>
      <c r="CK133" s="7"/>
      <c r="CL133" s="7"/>
      <c r="CN133" s="47"/>
      <c r="CO133" s="47"/>
      <c r="CP133" s="4"/>
    </row>
    <row r="134" spans="2:94" s="1" customFormat="1" x14ac:dyDescent="0.3">
      <c r="B134" s="1">
        <f t="shared" si="41"/>
        <v>26128</v>
      </c>
      <c r="C134" s="1">
        <v>121</v>
      </c>
      <c r="D134" s="1">
        <v>23870</v>
      </c>
      <c r="E134" s="1">
        <v>269</v>
      </c>
      <c r="F134" s="1">
        <v>0</v>
      </c>
      <c r="G134" s="1">
        <v>24797</v>
      </c>
      <c r="H134" s="1">
        <v>0</v>
      </c>
      <c r="I134" s="1">
        <v>1062</v>
      </c>
      <c r="J134" s="4">
        <v>54.12</v>
      </c>
      <c r="K134" s="4">
        <v>0.62</v>
      </c>
      <c r="L134" s="4">
        <v>25.8</v>
      </c>
      <c r="M134" s="61">
        <v>1.01</v>
      </c>
      <c r="N134" s="1">
        <v>13110</v>
      </c>
      <c r="O134" s="1">
        <v>13009</v>
      </c>
      <c r="P134" s="1">
        <v>23</v>
      </c>
      <c r="Q134" s="1">
        <v>12834</v>
      </c>
      <c r="R134" s="1">
        <v>150</v>
      </c>
      <c r="S134" s="1">
        <v>0</v>
      </c>
      <c r="T134" s="1">
        <v>121</v>
      </c>
      <c r="U134" s="1">
        <v>12</v>
      </c>
      <c r="V134" s="1">
        <v>137</v>
      </c>
      <c r="W134" s="1">
        <v>12599</v>
      </c>
      <c r="X134" s="1">
        <v>1062</v>
      </c>
      <c r="Y134" s="58">
        <v>0.66</v>
      </c>
      <c r="AA134" s="1">
        <f t="shared" si="42"/>
        <v>406</v>
      </c>
      <c r="AB134" s="1">
        <f t="shared" si="43"/>
        <v>37396</v>
      </c>
      <c r="AC134" s="1">
        <f t="shared" si="44"/>
        <v>2124</v>
      </c>
      <c r="AD134" s="1">
        <f t="shared" si="64"/>
        <v>-19</v>
      </c>
      <c r="AE134" s="1">
        <f t="shared" si="65"/>
        <v>22</v>
      </c>
      <c r="AF134" s="1">
        <f t="shared" si="65"/>
        <v>0</v>
      </c>
      <c r="AG134" s="1">
        <f t="shared" si="65"/>
        <v>1</v>
      </c>
      <c r="AH134" s="1">
        <f t="shared" si="74"/>
        <v>4</v>
      </c>
      <c r="AI134" s="9">
        <f t="shared" si="66"/>
        <v>7.6967676474851421E-2</v>
      </c>
      <c r="AJ134" s="9">
        <f t="shared" si="45"/>
        <v>0.52256000000000002</v>
      </c>
      <c r="AK134" s="9">
        <f t="shared" si="46"/>
        <v>5.3800000000000002E-3</v>
      </c>
      <c r="AL134" s="9">
        <f t="shared" si="47"/>
        <v>0.49593999999999999</v>
      </c>
      <c r="AM134" s="9">
        <f t="shared" si="48"/>
        <v>2.1239999999999998E-2</v>
      </c>
      <c r="AN134" s="9">
        <f t="shared" si="49"/>
        <v>2.4199999999999998E-3</v>
      </c>
      <c r="AO134" s="9">
        <f t="shared" si="50"/>
        <v>8.0000000000000007E-5</v>
      </c>
      <c r="AP134" s="1">
        <f t="shared" si="67"/>
        <v>-10</v>
      </c>
      <c r="AQ134" s="1">
        <f t="shared" si="67"/>
        <v>11</v>
      </c>
      <c r="AS134" s="1">
        <f t="shared" si="68"/>
        <v>1</v>
      </c>
      <c r="AT134" s="1">
        <f t="shared" si="75"/>
        <v>2</v>
      </c>
      <c r="AU134" s="1">
        <f t="shared" si="51"/>
        <v>13798</v>
      </c>
      <c r="AV134" s="9">
        <f t="shared" si="52"/>
        <v>0.27595999999999998</v>
      </c>
      <c r="AW134" s="9">
        <f t="shared" si="53"/>
        <v>2.7399999999999998E-3</v>
      </c>
      <c r="AX134" s="9">
        <f t="shared" si="54"/>
        <v>0.25197999999999998</v>
      </c>
      <c r="AY134" s="9">
        <f t="shared" si="55"/>
        <v>2.1239999999999998E-2</v>
      </c>
      <c r="AZ134" s="9">
        <f t="shared" si="56"/>
        <v>4.0000000000000003E-5</v>
      </c>
      <c r="BA134" s="9">
        <f t="shared" si="69"/>
        <v>0.2769568</v>
      </c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M134" s="48"/>
      <c r="BX134" s="7"/>
      <c r="BY134" s="4"/>
      <c r="BZ134" s="7"/>
      <c r="CA134" s="7"/>
      <c r="CB134" s="7"/>
      <c r="CE134" s="7"/>
      <c r="CF134" s="7"/>
      <c r="CG134" s="7"/>
      <c r="CH134" s="7"/>
      <c r="CI134" s="7"/>
      <c r="CJ134" s="7"/>
      <c r="CK134" s="7"/>
      <c r="CL134" s="7"/>
      <c r="CN134" s="47"/>
      <c r="CO134" s="47"/>
      <c r="CP134" s="4"/>
    </row>
    <row r="135" spans="2:94" s="1" customFormat="1" x14ac:dyDescent="0.3">
      <c r="B135" s="1">
        <f t="shared" si="41"/>
        <v>26130</v>
      </c>
      <c r="C135" s="1">
        <v>122</v>
      </c>
      <c r="D135" s="1">
        <v>23867</v>
      </c>
      <c r="E135" s="1">
        <v>250</v>
      </c>
      <c r="F135" s="1">
        <v>0</v>
      </c>
      <c r="G135" s="1">
        <v>24817</v>
      </c>
      <c r="H135" s="1">
        <v>0</v>
      </c>
      <c r="I135" s="1">
        <v>1063</v>
      </c>
      <c r="J135" s="4">
        <v>54.13</v>
      </c>
      <c r="K135" s="4">
        <v>0.62</v>
      </c>
      <c r="L135" s="4">
        <v>25.8</v>
      </c>
      <c r="M135" s="61">
        <v>1.01</v>
      </c>
      <c r="N135" s="1">
        <v>13113</v>
      </c>
      <c r="O135" s="1">
        <v>13009</v>
      </c>
      <c r="P135" s="1">
        <v>22</v>
      </c>
      <c r="Q135" s="1">
        <v>12835</v>
      </c>
      <c r="R135" s="1">
        <v>150</v>
      </c>
      <c r="S135" s="1">
        <v>0</v>
      </c>
      <c r="T135" s="1">
        <v>112</v>
      </c>
      <c r="U135" s="1">
        <v>11</v>
      </c>
      <c r="V135" s="1">
        <v>126</v>
      </c>
      <c r="W135" s="1">
        <v>12609</v>
      </c>
      <c r="X135" s="1">
        <v>1063</v>
      </c>
      <c r="Y135" s="58">
        <v>0.66</v>
      </c>
      <c r="AA135" s="1">
        <f t="shared" si="42"/>
        <v>376</v>
      </c>
      <c r="AB135" s="1">
        <f t="shared" si="43"/>
        <v>37426</v>
      </c>
      <c r="AC135" s="1">
        <f t="shared" si="44"/>
        <v>2126</v>
      </c>
      <c r="AD135" s="1">
        <f t="shared" si="64"/>
        <v>-19</v>
      </c>
      <c r="AE135" s="1">
        <f t="shared" si="65"/>
        <v>20</v>
      </c>
      <c r="AF135" s="1">
        <f t="shared" si="65"/>
        <v>0</v>
      </c>
      <c r="AG135" s="1">
        <f t="shared" si="65"/>
        <v>1</v>
      </c>
      <c r="AH135" s="1">
        <f t="shared" si="74"/>
        <v>2</v>
      </c>
      <c r="AI135" s="9">
        <f t="shared" si="66"/>
        <v>7.7040150746485E-2</v>
      </c>
      <c r="AJ135" s="9">
        <f t="shared" si="45"/>
        <v>0.52259999999999995</v>
      </c>
      <c r="AK135" s="9">
        <f t="shared" si="46"/>
        <v>5.0000000000000001E-3</v>
      </c>
      <c r="AL135" s="9">
        <f t="shared" si="47"/>
        <v>0.49634</v>
      </c>
      <c r="AM135" s="9">
        <f t="shared" si="48"/>
        <v>2.1260000000000001E-2</v>
      </c>
      <c r="AN135" s="9">
        <f t="shared" si="49"/>
        <v>2.2399999999999998E-3</v>
      </c>
      <c r="AO135" s="9">
        <f t="shared" si="50"/>
        <v>4.0000000000000003E-5</v>
      </c>
      <c r="AP135" s="1">
        <f t="shared" si="67"/>
        <v>-11</v>
      </c>
      <c r="AQ135" s="1">
        <f t="shared" si="67"/>
        <v>10</v>
      </c>
      <c r="AS135" s="1">
        <f t="shared" si="68"/>
        <v>1</v>
      </c>
      <c r="AT135" s="1">
        <f t="shared" si="75"/>
        <v>0</v>
      </c>
      <c r="AU135" s="1">
        <f t="shared" si="51"/>
        <v>13798</v>
      </c>
      <c r="AV135" s="9">
        <f t="shared" si="52"/>
        <v>0.27595999999999998</v>
      </c>
      <c r="AW135" s="9">
        <f t="shared" si="53"/>
        <v>2.5200000000000001E-3</v>
      </c>
      <c r="AX135" s="9">
        <f t="shared" si="54"/>
        <v>0.25218000000000002</v>
      </c>
      <c r="AY135" s="9">
        <f t="shared" si="55"/>
        <v>2.1260000000000001E-2</v>
      </c>
      <c r="AZ135" s="9">
        <f t="shared" si="56"/>
        <v>0</v>
      </c>
      <c r="BA135" s="9">
        <f t="shared" si="69"/>
        <v>0.276978</v>
      </c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M135" s="48"/>
      <c r="BX135" s="7"/>
      <c r="BY135" s="4"/>
      <c r="BZ135" s="7"/>
      <c r="CA135" s="7"/>
      <c r="CB135" s="7"/>
      <c r="CE135" s="7"/>
      <c r="CF135" s="7"/>
      <c r="CG135" s="7"/>
      <c r="CH135" s="7"/>
      <c r="CI135" s="7"/>
      <c r="CJ135" s="7"/>
      <c r="CK135" s="7"/>
      <c r="CL135" s="7"/>
      <c r="CN135" s="47"/>
      <c r="CO135" s="47"/>
      <c r="CP135" s="4"/>
    </row>
    <row r="136" spans="2:94" s="1" customFormat="1" x14ac:dyDescent="0.3">
      <c r="B136" s="1">
        <f t="shared" si="41"/>
        <v>26134</v>
      </c>
      <c r="C136" s="1">
        <v>123</v>
      </c>
      <c r="D136" s="1">
        <v>23864</v>
      </c>
      <c r="E136" s="1">
        <v>232</v>
      </c>
      <c r="F136" s="1">
        <v>0</v>
      </c>
      <c r="G136" s="1">
        <v>24838</v>
      </c>
      <c r="H136" s="1">
        <v>0</v>
      </c>
      <c r="I136" s="1">
        <v>1064</v>
      </c>
      <c r="J136" s="4">
        <v>54.14</v>
      </c>
      <c r="K136" s="4">
        <v>0.62</v>
      </c>
      <c r="L136" s="4">
        <v>25.8</v>
      </c>
      <c r="M136" s="61">
        <v>1.01</v>
      </c>
      <c r="N136" s="1">
        <v>13115</v>
      </c>
      <c r="O136" s="1">
        <v>13009</v>
      </c>
      <c r="P136" s="1">
        <v>21</v>
      </c>
      <c r="Q136" s="1">
        <v>12837</v>
      </c>
      <c r="R136" s="1">
        <v>150</v>
      </c>
      <c r="S136" s="1">
        <v>0</v>
      </c>
      <c r="T136" s="1">
        <v>103</v>
      </c>
      <c r="U136" s="1">
        <v>11</v>
      </c>
      <c r="V136" s="1">
        <v>116</v>
      </c>
      <c r="W136" s="1">
        <v>12620</v>
      </c>
      <c r="X136" s="1">
        <v>1064</v>
      </c>
      <c r="Y136" s="58">
        <v>0.66</v>
      </c>
      <c r="AA136" s="1">
        <f t="shared" si="42"/>
        <v>348</v>
      </c>
      <c r="AB136" s="1">
        <f t="shared" si="43"/>
        <v>37458</v>
      </c>
      <c r="AC136" s="1">
        <f t="shared" si="44"/>
        <v>2128</v>
      </c>
      <c r="AD136" s="1">
        <f t="shared" si="64"/>
        <v>-18</v>
      </c>
      <c r="AE136" s="1">
        <f t="shared" si="65"/>
        <v>21</v>
      </c>
      <c r="AF136" s="1">
        <f t="shared" si="65"/>
        <v>0</v>
      </c>
      <c r="AG136" s="1">
        <f t="shared" si="65"/>
        <v>1</v>
      </c>
      <c r="AH136" s="1">
        <f t="shared" si="74"/>
        <v>4</v>
      </c>
      <c r="AI136" s="9">
        <f t="shared" si="66"/>
        <v>7.7101449275362319E-2</v>
      </c>
      <c r="AJ136" s="9">
        <f t="shared" si="45"/>
        <v>0.52268000000000003</v>
      </c>
      <c r="AK136" s="9">
        <f t="shared" si="46"/>
        <v>4.64E-3</v>
      </c>
      <c r="AL136" s="9">
        <f t="shared" si="47"/>
        <v>0.49675999999999998</v>
      </c>
      <c r="AM136" s="9">
        <f t="shared" si="48"/>
        <v>2.128E-2</v>
      </c>
      <c r="AN136" s="9">
        <f t="shared" si="49"/>
        <v>2.0600000000000002E-3</v>
      </c>
      <c r="AO136" s="9">
        <f t="shared" si="50"/>
        <v>8.0000000000000007E-5</v>
      </c>
      <c r="AP136" s="1">
        <f t="shared" si="67"/>
        <v>-10</v>
      </c>
      <c r="AQ136" s="1">
        <f t="shared" si="67"/>
        <v>11</v>
      </c>
      <c r="AS136" s="1">
        <f t="shared" si="68"/>
        <v>1</v>
      </c>
      <c r="AT136" s="1">
        <f t="shared" si="75"/>
        <v>2</v>
      </c>
      <c r="AU136" s="1">
        <f t="shared" si="51"/>
        <v>13800</v>
      </c>
      <c r="AV136" s="9">
        <f t="shared" si="52"/>
        <v>0.27600000000000002</v>
      </c>
      <c r="AW136" s="9">
        <f t="shared" si="53"/>
        <v>2.32E-3</v>
      </c>
      <c r="AX136" s="9">
        <f t="shared" si="54"/>
        <v>0.25240000000000001</v>
      </c>
      <c r="AY136" s="9">
        <f t="shared" si="55"/>
        <v>2.128E-2</v>
      </c>
      <c r="AZ136" s="9">
        <f t="shared" si="56"/>
        <v>4.0000000000000003E-5</v>
      </c>
      <c r="BA136" s="9">
        <f t="shared" si="69"/>
        <v>0.27702040000000006</v>
      </c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M136" s="48"/>
      <c r="BX136" s="7"/>
      <c r="BY136" s="4"/>
      <c r="BZ136" s="7"/>
      <c r="CA136" s="7"/>
      <c r="CB136" s="7"/>
      <c r="CE136" s="7"/>
      <c r="CF136" s="7"/>
      <c r="CG136" s="7"/>
      <c r="CH136" s="7"/>
      <c r="CI136" s="7"/>
      <c r="CJ136" s="7"/>
      <c r="CK136" s="7"/>
      <c r="CL136" s="7"/>
      <c r="CN136" s="47"/>
      <c r="CO136" s="47"/>
      <c r="CP136" s="4"/>
    </row>
    <row r="137" spans="2:94" s="1" customFormat="1" x14ac:dyDescent="0.3">
      <c r="B137" s="1">
        <f t="shared" si="41"/>
        <v>26137</v>
      </c>
      <c r="C137" s="1">
        <v>124</v>
      </c>
      <c r="D137" s="1">
        <v>23861</v>
      </c>
      <c r="E137" s="1">
        <v>218</v>
      </c>
      <c r="F137" s="1">
        <v>0</v>
      </c>
      <c r="G137" s="1">
        <v>24854</v>
      </c>
      <c r="H137" s="1">
        <v>0</v>
      </c>
      <c r="I137" s="1">
        <v>1065</v>
      </c>
      <c r="J137" s="4">
        <v>54.15</v>
      </c>
      <c r="K137" s="4">
        <v>0.62</v>
      </c>
      <c r="L137" s="4">
        <v>25.8</v>
      </c>
      <c r="M137" s="61">
        <v>1.01</v>
      </c>
      <c r="N137" s="1">
        <v>13118</v>
      </c>
      <c r="O137" s="1">
        <v>13010</v>
      </c>
      <c r="P137" s="1">
        <v>21</v>
      </c>
      <c r="Q137" s="1">
        <v>12838</v>
      </c>
      <c r="R137" s="1">
        <v>150</v>
      </c>
      <c r="S137" s="1">
        <v>0</v>
      </c>
      <c r="T137" s="1">
        <v>96</v>
      </c>
      <c r="U137" s="1">
        <v>10</v>
      </c>
      <c r="V137" s="1">
        <v>109</v>
      </c>
      <c r="W137" s="1">
        <v>12628</v>
      </c>
      <c r="X137" s="1">
        <v>1065</v>
      </c>
      <c r="Y137" s="58">
        <v>0.66</v>
      </c>
      <c r="AA137" s="1">
        <f t="shared" si="42"/>
        <v>327</v>
      </c>
      <c r="AB137" s="1">
        <f t="shared" si="43"/>
        <v>37482</v>
      </c>
      <c r="AC137" s="1">
        <f t="shared" si="44"/>
        <v>2130</v>
      </c>
      <c r="AD137" s="1">
        <f t="shared" si="64"/>
        <v>-14</v>
      </c>
      <c r="AE137" s="1">
        <f t="shared" si="65"/>
        <v>16</v>
      </c>
      <c r="AF137" s="1">
        <f t="shared" si="65"/>
        <v>0</v>
      </c>
      <c r="AG137" s="1">
        <f t="shared" si="65"/>
        <v>1</v>
      </c>
      <c r="AH137" s="1">
        <f t="shared" si="74"/>
        <v>3</v>
      </c>
      <c r="AI137" s="9">
        <f t="shared" si="66"/>
        <v>7.7162730039124758E-2</v>
      </c>
      <c r="AJ137" s="9">
        <f t="shared" si="45"/>
        <v>0.52273999999999998</v>
      </c>
      <c r="AK137" s="9">
        <f t="shared" si="46"/>
        <v>4.3600000000000002E-3</v>
      </c>
      <c r="AL137" s="9">
        <f t="shared" si="47"/>
        <v>0.49708000000000002</v>
      </c>
      <c r="AM137" s="9">
        <f t="shared" si="48"/>
        <v>2.1299999999999999E-2</v>
      </c>
      <c r="AN137" s="9">
        <f t="shared" si="49"/>
        <v>1.92E-3</v>
      </c>
      <c r="AO137" s="9">
        <f t="shared" si="50"/>
        <v>6.0000000000000002E-5</v>
      </c>
      <c r="AP137" s="1">
        <f t="shared" si="67"/>
        <v>-7</v>
      </c>
      <c r="AQ137" s="1">
        <f t="shared" si="67"/>
        <v>8</v>
      </c>
      <c r="AS137" s="1">
        <f t="shared" si="68"/>
        <v>1</v>
      </c>
      <c r="AT137" s="1">
        <f t="shared" si="75"/>
        <v>2</v>
      </c>
      <c r="AU137" s="1">
        <f t="shared" si="51"/>
        <v>13802</v>
      </c>
      <c r="AV137" s="9">
        <f t="shared" si="52"/>
        <v>0.27604000000000001</v>
      </c>
      <c r="AW137" s="9">
        <f t="shared" si="53"/>
        <v>2.1800000000000001E-3</v>
      </c>
      <c r="AX137" s="9">
        <f t="shared" si="54"/>
        <v>0.25256000000000001</v>
      </c>
      <c r="AY137" s="9">
        <f t="shared" si="55"/>
        <v>2.1299999999999999E-2</v>
      </c>
      <c r="AZ137" s="9">
        <f t="shared" si="56"/>
        <v>4.0000000000000003E-5</v>
      </c>
      <c r="BA137" s="9">
        <f t="shared" si="69"/>
        <v>0.27705220000000003</v>
      </c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M137" s="48"/>
      <c r="BX137" s="7"/>
      <c r="BY137" s="4"/>
      <c r="BZ137" s="7"/>
      <c r="CA137" s="7"/>
      <c r="CB137" s="7"/>
      <c r="CE137" s="7"/>
      <c r="CF137" s="7"/>
      <c r="CG137" s="7"/>
      <c r="CH137" s="7"/>
      <c r="CI137" s="7"/>
      <c r="CJ137" s="7"/>
      <c r="CK137" s="7"/>
      <c r="CL137" s="7"/>
      <c r="CN137" s="47"/>
      <c r="CO137" s="47"/>
      <c r="CP137" s="4"/>
    </row>
    <row r="138" spans="2:94" s="1" customFormat="1" x14ac:dyDescent="0.3">
      <c r="B138" s="1">
        <f t="shared" si="41"/>
        <v>26139</v>
      </c>
      <c r="C138" s="1">
        <v>125</v>
      </c>
      <c r="D138" s="1">
        <v>23858</v>
      </c>
      <c r="E138" s="1">
        <v>203</v>
      </c>
      <c r="F138" s="1">
        <v>0</v>
      </c>
      <c r="G138" s="1">
        <v>24870</v>
      </c>
      <c r="H138" s="1">
        <v>0</v>
      </c>
      <c r="I138" s="1">
        <v>1066</v>
      </c>
      <c r="J138" s="4">
        <v>54.16</v>
      </c>
      <c r="K138" s="4">
        <v>0.62</v>
      </c>
      <c r="L138" s="4">
        <v>25.8</v>
      </c>
      <c r="M138" s="61">
        <v>1.01</v>
      </c>
      <c r="N138" s="1">
        <v>13120</v>
      </c>
      <c r="O138" s="1">
        <v>13010</v>
      </c>
      <c r="P138" s="1">
        <v>20</v>
      </c>
      <c r="Q138" s="1">
        <v>12839</v>
      </c>
      <c r="R138" s="1">
        <v>150</v>
      </c>
      <c r="S138" s="1">
        <v>0</v>
      </c>
      <c r="T138" s="1">
        <v>89</v>
      </c>
      <c r="U138" s="1">
        <v>9</v>
      </c>
      <c r="V138" s="1">
        <v>101</v>
      </c>
      <c r="W138" s="1">
        <v>12636</v>
      </c>
      <c r="X138" s="1">
        <v>1066</v>
      </c>
      <c r="Y138" s="58">
        <v>0.66</v>
      </c>
      <c r="AA138" s="1">
        <f t="shared" si="42"/>
        <v>304</v>
      </c>
      <c r="AB138" s="1">
        <f t="shared" si="43"/>
        <v>37506</v>
      </c>
      <c r="AC138" s="1">
        <f t="shared" si="44"/>
        <v>2132</v>
      </c>
      <c r="AD138" s="1">
        <f t="shared" si="64"/>
        <v>-15</v>
      </c>
      <c r="AE138" s="1">
        <f t="shared" si="65"/>
        <v>16</v>
      </c>
      <c r="AF138" s="1">
        <f t="shared" si="65"/>
        <v>0</v>
      </c>
      <c r="AG138" s="1">
        <f t="shared" si="65"/>
        <v>1</v>
      </c>
      <c r="AH138" s="1">
        <f t="shared" si="74"/>
        <v>2</v>
      </c>
      <c r="AI138" s="9">
        <f t="shared" si="66"/>
        <v>7.7229587770774474E-2</v>
      </c>
      <c r="AJ138" s="9">
        <f t="shared" si="45"/>
        <v>0.52278000000000002</v>
      </c>
      <c r="AK138" s="9">
        <f t="shared" si="46"/>
        <v>4.0600000000000002E-3</v>
      </c>
      <c r="AL138" s="9">
        <f t="shared" si="47"/>
        <v>0.49740000000000001</v>
      </c>
      <c r="AM138" s="9">
        <f t="shared" si="48"/>
        <v>2.1319999999999999E-2</v>
      </c>
      <c r="AN138" s="9">
        <f t="shared" si="49"/>
        <v>1.7799999999999999E-3</v>
      </c>
      <c r="AO138" s="9">
        <f t="shared" si="50"/>
        <v>4.0000000000000003E-5</v>
      </c>
      <c r="AP138" s="1">
        <f t="shared" si="67"/>
        <v>-8</v>
      </c>
      <c r="AQ138" s="1">
        <f t="shared" si="67"/>
        <v>8</v>
      </c>
      <c r="AS138" s="1">
        <f t="shared" si="68"/>
        <v>1</v>
      </c>
      <c r="AT138" s="1">
        <f t="shared" si="75"/>
        <v>1</v>
      </c>
      <c r="AU138" s="1">
        <f t="shared" si="51"/>
        <v>13803</v>
      </c>
      <c r="AV138" s="9">
        <f t="shared" si="52"/>
        <v>0.27606000000000003</v>
      </c>
      <c r="AW138" s="9">
        <f t="shared" si="53"/>
        <v>2.0200000000000001E-3</v>
      </c>
      <c r="AX138" s="9">
        <f t="shared" si="54"/>
        <v>0.25272</v>
      </c>
      <c r="AY138" s="9">
        <f t="shared" si="55"/>
        <v>2.1319999999999999E-2</v>
      </c>
      <c r="AZ138" s="9">
        <f t="shared" si="56"/>
        <v>2.0000000000000002E-5</v>
      </c>
      <c r="BA138" s="9">
        <f t="shared" si="69"/>
        <v>0.27707340000000003</v>
      </c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M138" s="48"/>
      <c r="BX138" s="7"/>
      <c r="BY138" s="4"/>
      <c r="BZ138" s="7"/>
      <c r="CA138" s="7"/>
      <c r="CB138" s="7"/>
      <c r="CE138" s="7"/>
      <c r="CF138" s="7"/>
      <c r="CG138" s="7"/>
      <c r="CH138" s="7"/>
      <c r="CI138" s="7"/>
      <c r="CJ138" s="7"/>
      <c r="CK138" s="7"/>
      <c r="CL138" s="7"/>
      <c r="CN138" s="47"/>
      <c r="CO138" s="47"/>
      <c r="CP138" s="4"/>
    </row>
    <row r="139" spans="2:94" s="1" customFormat="1" x14ac:dyDescent="0.3">
      <c r="B139" s="1">
        <f t="shared" si="41"/>
        <v>26143</v>
      </c>
      <c r="C139" s="1">
        <v>126</v>
      </c>
      <c r="D139" s="1">
        <v>23855</v>
      </c>
      <c r="E139" s="1">
        <v>189</v>
      </c>
      <c r="F139" s="1">
        <v>0</v>
      </c>
      <c r="G139" s="1">
        <v>24887</v>
      </c>
      <c r="H139" s="1">
        <v>0</v>
      </c>
      <c r="I139" s="1">
        <v>1067</v>
      </c>
      <c r="J139" s="4">
        <v>54.18</v>
      </c>
      <c r="K139" s="4">
        <v>0.62</v>
      </c>
      <c r="L139" s="4">
        <v>25.8</v>
      </c>
      <c r="M139" s="61">
        <v>1.01</v>
      </c>
      <c r="N139" s="1">
        <v>13123</v>
      </c>
      <c r="O139" s="1">
        <v>13011</v>
      </c>
      <c r="P139" s="1">
        <v>19</v>
      </c>
      <c r="Q139" s="1">
        <v>12840</v>
      </c>
      <c r="R139" s="1">
        <v>150</v>
      </c>
      <c r="S139" s="1">
        <v>0</v>
      </c>
      <c r="T139" s="1">
        <v>83</v>
      </c>
      <c r="U139" s="1">
        <v>9</v>
      </c>
      <c r="V139" s="1">
        <v>94</v>
      </c>
      <c r="W139" s="1">
        <v>12644</v>
      </c>
      <c r="X139" s="1">
        <v>1067</v>
      </c>
      <c r="Y139" s="58">
        <v>0.66</v>
      </c>
      <c r="AA139" s="1">
        <f t="shared" si="42"/>
        <v>283</v>
      </c>
      <c r="AB139" s="1">
        <f t="shared" si="43"/>
        <v>37531</v>
      </c>
      <c r="AC139" s="1">
        <f t="shared" si="44"/>
        <v>2134</v>
      </c>
      <c r="AD139" s="1">
        <f t="shared" si="64"/>
        <v>-14</v>
      </c>
      <c r="AE139" s="1">
        <f t="shared" si="65"/>
        <v>17</v>
      </c>
      <c r="AF139" s="1">
        <f t="shared" si="65"/>
        <v>0</v>
      </c>
      <c r="AG139" s="1">
        <f t="shared" si="65"/>
        <v>1</v>
      </c>
      <c r="AH139" s="1">
        <f t="shared" si="74"/>
        <v>4</v>
      </c>
      <c r="AI139" s="9">
        <f t="shared" si="66"/>
        <v>7.7290836653386458E-2</v>
      </c>
      <c r="AJ139" s="9">
        <f t="shared" si="45"/>
        <v>0.52285999999999999</v>
      </c>
      <c r="AK139" s="9">
        <f t="shared" si="46"/>
        <v>3.7799999999999999E-3</v>
      </c>
      <c r="AL139" s="9">
        <f t="shared" si="47"/>
        <v>0.49774000000000002</v>
      </c>
      <c r="AM139" s="9">
        <f t="shared" si="48"/>
        <v>2.1340000000000001E-2</v>
      </c>
      <c r="AN139" s="9">
        <f t="shared" si="49"/>
        <v>1.66E-3</v>
      </c>
      <c r="AO139" s="9">
        <f t="shared" si="50"/>
        <v>8.0000000000000007E-5</v>
      </c>
      <c r="AP139" s="1">
        <f t="shared" si="67"/>
        <v>-7</v>
      </c>
      <c r="AQ139" s="1">
        <f t="shared" si="67"/>
        <v>8</v>
      </c>
      <c r="AS139" s="1">
        <f t="shared" si="68"/>
        <v>1</v>
      </c>
      <c r="AT139" s="1">
        <f t="shared" si="75"/>
        <v>2</v>
      </c>
      <c r="AU139" s="1">
        <f t="shared" si="51"/>
        <v>13805</v>
      </c>
      <c r="AV139" s="9">
        <f t="shared" si="52"/>
        <v>0.27610000000000001</v>
      </c>
      <c r="AW139" s="9">
        <f t="shared" si="53"/>
        <v>1.8799999999999999E-3</v>
      </c>
      <c r="AX139" s="9">
        <f t="shared" si="54"/>
        <v>0.25287999999999999</v>
      </c>
      <c r="AY139" s="9">
        <f t="shared" si="55"/>
        <v>2.1340000000000001E-2</v>
      </c>
      <c r="AZ139" s="9">
        <f t="shared" si="56"/>
        <v>4.0000000000000003E-5</v>
      </c>
      <c r="BA139" s="9">
        <f t="shared" si="69"/>
        <v>0.27711580000000002</v>
      </c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M139" s="48"/>
      <c r="BX139" s="7"/>
      <c r="BY139" s="4"/>
      <c r="BZ139" s="7"/>
      <c r="CA139" s="7"/>
      <c r="CB139" s="7"/>
      <c r="CE139" s="7"/>
      <c r="CF139" s="7"/>
      <c r="CG139" s="7"/>
      <c r="CH139" s="7"/>
      <c r="CI139" s="7"/>
      <c r="CJ139" s="7"/>
      <c r="CK139" s="7"/>
      <c r="CL139" s="7"/>
      <c r="CN139" s="47"/>
      <c r="CO139" s="47"/>
      <c r="CP139" s="4"/>
    </row>
    <row r="140" spans="2:94" s="1" customFormat="1" x14ac:dyDescent="0.3">
      <c r="B140" s="1">
        <f t="shared" si="41"/>
        <v>26145</v>
      </c>
      <c r="C140" s="1">
        <v>127</v>
      </c>
      <c r="D140" s="1">
        <v>23854</v>
      </c>
      <c r="E140" s="1">
        <v>175</v>
      </c>
      <c r="F140" s="1">
        <v>0</v>
      </c>
      <c r="G140" s="1">
        <v>24902</v>
      </c>
      <c r="H140" s="1">
        <v>0</v>
      </c>
      <c r="I140" s="1">
        <v>1068</v>
      </c>
      <c r="J140" s="4">
        <v>54.19</v>
      </c>
      <c r="K140" s="4">
        <v>0.62</v>
      </c>
      <c r="L140" s="4">
        <v>25.8</v>
      </c>
      <c r="M140" s="61">
        <v>1</v>
      </c>
      <c r="N140" s="1">
        <v>13124</v>
      </c>
      <c r="O140" s="1">
        <v>13011</v>
      </c>
      <c r="P140" s="1">
        <v>19</v>
      </c>
      <c r="Q140" s="1">
        <v>12841</v>
      </c>
      <c r="R140" s="1">
        <v>150</v>
      </c>
      <c r="S140" s="1">
        <v>0</v>
      </c>
      <c r="T140" s="1">
        <v>76</v>
      </c>
      <c r="U140" s="1">
        <v>7</v>
      </c>
      <c r="V140" s="1">
        <v>87</v>
      </c>
      <c r="W140" s="1">
        <v>12651</v>
      </c>
      <c r="X140" s="1">
        <v>1068</v>
      </c>
      <c r="Y140" s="58">
        <v>0.66</v>
      </c>
      <c r="AA140" s="1">
        <f t="shared" si="42"/>
        <v>262</v>
      </c>
      <c r="AB140" s="1">
        <f t="shared" si="43"/>
        <v>37553</v>
      </c>
      <c r="AC140" s="1">
        <f t="shared" si="44"/>
        <v>2136</v>
      </c>
      <c r="AD140" s="1">
        <f t="shared" si="64"/>
        <v>-14</v>
      </c>
      <c r="AE140" s="1">
        <f t="shared" si="65"/>
        <v>15</v>
      </c>
      <c r="AF140" s="1">
        <f t="shared" si="65"/>
        <v>0</v>
      </c>
      <c r="AG140" s="1">
        <f t="shared" si="65"/>
        <v>1</v>
      </c>
      <c r="AH140" s="1">
        <f t="shared" si="74"/>
        <v>2</v>
      </c>
      <c r="AI140" s="9">
        <f t="shared" si="66"/>
        <v>7.735767057800956E-2</v>
      </c>
      <c r="AJ140" s="9">
        <f t="shared" si="45"/>
        <v>0.52290000000000003</v>
      </c>
      <c r="AK140" s="9">
        <f t="shared" si="46"/>
        <v>3.5000000000000001E-3</v>
      </c>
      <c r="AL140" s="9">
        <f t="shared" si="47"/>
        <v>0.49803999999999998</v>
      </c>
      <c r="AM140" s="9">
        <f t="shared" si="48"/>
        <v>2.1360000000000001E-2</v>
      </c>
      <c r="AN140" s="9">
        <f t="shared" si="49"/>
        <v>1.5200000000000001E-3</v>
      </c>
      <c r="AO140" s="9">
        <f t="shared" si="50"/>
        <v>4.0000000000000003E-5</v>
      </c>
      <c r="AP140" s="1">
        <f t="shared" si="67"/>
        <v>-7</v>
      </c>
      <c r="AQ140" s="1">
        <f t="shared" si="67"/>
        <v>7</v>
      </c>
      <c r="AS140" s="1">
        <f t="shared" si="68"/>
        <v>1</v>
      </c>
      <c r="AT140" s="1">
        <f t="shared" si="75"/>
        <v>1</v>
      </c>
      <c r="AU140" s="1">
        <f t="shared" si="51"/>
        <v>13806</v>
      </c>
      <c r="AV140" s="9">
        <f t="shared" si="52"/>
        <v>0.27611999999999998</v>
      </c>
      <c r="AW140" s="9">
        <f t="shared" si="53"/>
        <v>1.74E-3</v>
      </c>
      <c r="AX140" s="9">
        <f t="shared" si="54"/>
        <v>0.25302000000000002</v>
      </c>
      <c r="AY140" s="9">
        <f t="shared" si="55"/>
        <v>2.1360000000000001E-2</v>
      </c>
      <c r="AZ140" s="9">
        <f t="shared" si="56"/>
        <v>2.0000000000000002E-5</v>
      </c>
      <c r="BA140" s="9">
        <f t="shared" si="69"/>
        <v>0.27713700000000002</v>
      </c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M140" s="48"/>
      <c r="BX140" s="7"/>
      <c r="BY140" s="4"/>
      <c r="BZ140" s="7"/>
      <c r="CA140" s="7"/>
      <c r="CB140" s="7"/>
      <c r="CE140" s="7"/>
      <c r="CF140" s="7"/>
      <c r="CG140" s="7"/>
      <c r="CH140" s="7"/>
      <c r="CI140" s="7"/>
      <c r="CJ140" s="7"/>
      <c r="CK140" s="7"/>
      <c r="CL140" s="7"/>
      <c r="CN140" s="47"/>
      <c r="CO140" s="47"/>
      <c r="CP140" s="4"/>
    </row>
    <row r="141" spans="2:94" s="1" customFormat="1" x14ac:dyDescent="0.3">
      <c r="B141" s="1">
        <f t="shared" si="41"/>
        <v>26147</v>
      </c>
      <c r="C141" s="1">
        <v>128</v>
      </c>
      <c r="D141" s="1">
        <v>23851</v>
      </c>
      <c r="E141" s="1">
        <v>165</v>
      </c>
      <c r="F141" s="1">
        <v>0</v>
      </c>
      <c r="G141" s="1">
        <v>24914</v>
      </c>
      <c r="H141" s="1">
        <v>0</v>
      </c>
      <c r="I141" s="1">
        <v>1068</v>
      </c>
      <c r="J141" s="4">
        <v>54.2</v>
      </c>
      <c r="K141" s="4">
        <v>0.62</v>
      </c>
      <c r="L141" s="4">
        <v>25.8</v>
      </c>
      <c r="M141" s="61">
        <v>1</v>
      </c>
      <c r="N141" s="1">
        <v>13126</v>
      </c>
      <c r="O141" s="1">
        <v>13012</v>
      </c>
      <c r="P141" s="1">
        <v>19</v>
      </c>
      <c r="Q141" s="1">
        <v>12842</v>
      </c>
      <c r="R141" s="1">
        <v>150</v>
      </c>
      <c r="S141" s="1">
        <v>0</v>
      </c>
      <c r="T141" s="1">
        <v>71</v>
      </c>
      <c r="U141" s="1">
        <v>7</v>
      </c>
      <c r="V141" s="1">
        <v>81</v>
      </c>
      <c r="W141" s="1">
        <v>12658</v>
      </c>
      <c r="X141" s="1">
        <v>1068</v>
      </c>
      <c r="Y141" s="58">
        <v>0.66</v>
      </c>
      <c r="AA141" s="1">
        <f t="shared" si="42"/>
        <v>246</v>
      </c>
      <c r="AB141" s="1">
        <f t="shared" si="43"/>
        <v>37572</v>
      </c>
      <c r="AC141" s="1">
        <f t="shared" si="44"/>
        <v>2136</v>
      </c>
      <c r="AD141" s="1">
        <f t="shared" si="64"/>
        <v>-10</v>
      </c>
      <c r="AE141" s="1">
        <f t="shared" si="65"/>
        <v>12</v>
      </c>
      <c r="AF141" s="1">
        <f t="shared" si="65"/>
        <v>0</v>
      </c>
      <c r="AG141" s="1">
        <f t="shared" si="65"/>
        <v>0</v>
      </c>
      <c r="AH141" s="1">
        <f t="shared" si="74"/>
        <v>2</v>
      </c>
      <c r="AI141" s="9">
        <f t="shared" si="66"/>
        <v>7.7352067791699869E-2</v>
      </c>
      <c r="AJ141" s="9">
        <f t="shared" si="45"/>
        <v>0.52293999999999996</v>
      </c>
      <c r="AK141" s="9">
        <f t="shared" si="46"/>
        <v>3.3E-3</v>
      </c>
      <c r="AL141" s="9">
        <f t="shared" si="47"/>
        <v>0.49828</v>
      </c>
      <c r="AM141" s="9">
        <f t="shared" si="48"/>
        <v>2.1360000000000001E-2</v>
      </c>
      <c r="AN141" s="9">
        <f t="shared" si="49"/>
        <v>1.42E-3</v>
      </c>
      <c r="AO141" s="9">
        <f t="shared" si="50"/>
        <v>4.0000000000000003E-5</v>
      </c>
      <c r="AP141" s="1">
        <f t="shared" si="67"/>
        <v>-6</v>
      </c>
      <c r="AQ141" s="1">
        <f t="shared" si="67"/>
        <v>7</v>
      </c>
      <c r="AS141" s="1">
        <f t="shared" si="68"/>
        <v>0</v>
      </c>
      <c r="AT141" s="1">
        <f t="shared" si="75"/>
        <v>1</v>
      </c>
      <c r="AU141" s="1">
        <f t="shared" si="51"/>
        <v>13807</v>
      </c>
      <c r="AV141" s="9">
        <f t="shared" si="52"/>
        <v>0.27614</v>
      </c>
      <c r="AW141" s="9">
        <f t="shared" si="53"/>
        <v>1.6199999999999999E-3</v>
      </c>
      <c r="AX141" s="9">
        <f t="shared" si="54"/>
        <v>0.25316</v>
      </c>
      <c r="AY141" s="9">
        <f t="shared" si="55"/>
        <v>2.1360000000000001E-2</v>
      </c>
      <c r="AZ141" s="9">
        <f t="shared" si="56"/>
        <v>2.0000000000000002E-5</v>
      </c>
      <c r="BA141" s="9">
        <f t="shared" si="69"/>
        <v>0.27715819999999997</v>
      </c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M141" s="48"/>
      <c r="BX141" s="7"/>
      <c r="BY141" s="4"/>
      <c r="BZ141" s="7"/>
      <c r="CA141" s="7"/>
      <c r="CB141" s="7"/>
      <c r="CE141" s="7"/>
      <c r="CF141" s="7"/>
      <c r="CG141" s="7"/>
      <c r="CH141" s="7"/>
      <c r="CI141" s="7"/>
      <c r="CJ141" s="7"/>
      <c r="CK141" s="7"/>
      <c r="CL141" s="7"/>
      <c r="CN141" s="47"/>
      <c r="CO141" s="47"/>
      <c r="CP141" s="4"/>
    </row>
    <row r="142" spans="2:94" s="1" customFormat="1" x14ac:dyDescent="0.3">
      <c r="B142" s="1">
        <f t="shared" ref="B142:B205" si="98">IF(C142="",NA(),E142+G142+H142+I142)</f>
        <v>26150</v>
      </c>
      <c r="C142" s="1">
        <v>129</v>
      </c>
      <c r="D142" s="1">
        <v>23848</v>
      </c>
      <c r="E142" s="1">
        <v>154</v>
      </c>
      <c r="F142" s="1">
        <v>0</v>
      </c>
      <c r="G142" s="1">
        <v>24927</v>
      </c>
      <c r="H142" s="1">
        <v>0</v>
      </c>
      <c r="I142" s="1">
        <v>1069</v>
      </c>
      <c r="J142" s="4">
        <v>54.21</v>
      </c>
      <c r="K142" s="4">
        <v>0.62</v>
      </c>
      <c r="L142" s="4">
        <v>25.8</v>
      </c>
      <c r="M142" s="61">
        <v>1</v>
      </c>
      <c r="N142" s="1">
        <v>13128</v>
      </c>
      <c r="O142" s="1">
        <v>13012</v>
      </c>
      <c r="P142" s="1">
        <v>18</v>
      </c>
      <c r="Q142" s="1">
        <v>12843</v>
      </c>
      <c r="R142" s="1">
        <v>150</v>
      </c>
      <c r="S142" s="1">
        <v>0</v>
      </c>
      <c r="T142" s="1">
        <v>66</v>
      </c>
      <c r="U142" s="1">
        <v>6</v>
      </c>
      <c r="V142" s="1">
        <v>76</v>
      </c>
      <c r="W142" s="1">
        <v>12664</v>
      </c>
      <c r="X142" s="1">
        <v>1069</v>
      </c>
      <c r="Y142" s="58">
        <v>0.66</v>
      </c>
      <c r="AA142" s="1">
        <f t="shared" ref="AA142:AA205" si="99">+E142+V142</f>
        <v>230</v>
      </c>
      <c r="AB142" s="1">
        <f t="shared" ref="AB142:AB205" si="100">+G142+W142</f>
        <v>37591</v>
      </c>
      <c r="AC142" s="1">
        <f t="shared" ref="AC142:AC205" si="101">+I142+X142</f>
        <v>2138</v>
      </c>
      <c r="AD142" s="1">
        <f t="shared" si="64"/>
        <v>-11</v>
      </c>
      <c r="AE142" s="1">
        <f t="shared" si="65"/>
        <v>13</v>
      </c>
      <c r="AF142" s="1">
        <f t="shared" si="65"/>
        <v>0</v>
      </c>
      <c r="AG142" s="1">
        <f t="shared" si="65"/>
        <v>1</v>
      </c>
      <c r="AH142" s="1">
        <f t="shared" si="74"/>
        <v>3</v>
      </c>
      <c r="AI142" s="9">
        <f t="shared" si="66"/>
        <v>7.7413281193424582E-2</v>
      </c>
      <c r="AJ142" s="9">
        <f t="shared" ref="AJ142:AJ205" si="102">IF(OR(ISNA(B142),B142=0),NA(),B142/$AJ$11)</f>
        <v>0.52300000000000002</v>
      </c>
      <c r="AK142" s="9">
        <f t="shared" ref="AK142:AK205" si="103">IF(OR(ISNA(B142),B142=0),NA(),E142/$AJ$11)</f>
        <v>3.0799999999999998E-3</v>
      </c>
      <c r="AL142" s="9">
        <f t="shared" ref="AL142:AL205" si="104">IF(OR(ISNA(B142),B142=0),NA(),G142/$AJ$11)</f>
        <v>0.49853999999999998</v>
      </c>
      <c r="AM142" s="9">
        <f t="shared" ref="AM142:AM205" si="105">IF(OR(ISNA(B142),B142=0),NA(),I142/$AJ$11)</f>
        <v>2.138E-2</v>
      </c>
      <c r="AN142" s="9">
        <f t="shared" ref="AN142:AN205" si="106">IF(OR(ISNA(B142),B142=0),NA(),T142/$AJ$11)</f>
        <v>1.32E-3</v>
      </c>
      <c r="AO142" s="9">
        <f t="shared" ref="AO142:AO205" si="107">+IF(OR(ISNA(B142),B142=0),NA(),AH142/$AJ$11)</f>
        <v>6.0000000000000002E-5</v>
      </c>
      <c r="AP142" s="1">
        <f t="shared" si="67"/>
        <v>-5</v>
      </c>
      <c r="AQ142" s="1">
        <f t="shared" si="67"/>
        <v>6</v>
      </c>
      <c r="AS142" s="1">
        <f t="shared" si="68"/>
        <v>1</v>
      </c>
      <c r="AT142" s="1">
        <f t="shared" si="75"/>
        <v>2</v>
      </c>
      <c r="AU142" s="1">
        <f t="shared" ref="AU142:AU205" si="108">IF(C142="",NA(),V142+W142+X142)</f>
        <v>13809</v>
      </c>
      <c r="AV142" s="9">
        <f t="shared" ref="AV142:AV205" si="109">IF(OR(ISNA(B142),B142=0),NA(),AU142/$AJ$11)</f>
        <v>0.27617999999999998</v>
      </c>
      <c r="AW142" s="9">
        <f t="shared" ref="AW142:AW205" si="110">IF(OR(ISNA(B142),B142=0),NA(),V142/$AJ$11)</f>
        <v>1.5200000000000001E-3</v>
      </c>
      <c r="AX142" s="9">
        <f t="shared" ref="AX142:AX205" si="111">IF(OR(ISNA(B142),B142=0),NA(),W142/$AJ$11)</f>
        <v>0.25328000000000001</v>
      </c>
      <c r="AY142" s="9">
        <f t="shared" ref="AY142:AY205" si="112">IF(OR(ISNA(B142),B142=0),NA(),X142/$AJ$11)</f>
        <v>2.138E-2</v>
      </c>
      <c r="AZ142" s="9">
        <f t="shared" ref="AZ142:AZ205" si="113">IF(OR(ISNA(B142),B142=0),NA(),AT142/$AJ$11)</f>
        <v>4.0000000000000003E-5</v>
      </c>
      <c r="BA142" s="9">
        <f t="shared" si="69"/>
        <v>0.27719000000000005</v>
      </c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M142" s="48"/>
      <c r="BX142" s="7"/>
      <c r="BY142" s="4"/>
      <c r="BZ142" s="7"/>
      <c r="CA142" s="7"/>
      <c r="CB142" s="7"/>
      <c r="CE142" s="7"/>
      <c r="CF142" s="7"/>
      <c r="CG142" s="7"/>
      <c r="CH142" s="7"/>
      <c r="CI142" s="7"/>
      <c r="CJ142" s="7"/>
      <c r="CK142" s="7"/>
      <c r="CL142" s="7"/>
      <c r="CN142" s="47"/>
      <c r="CO142" s="47"/>
      <c r="CP142" s="4"/>
    </row>
    <row r="143" spans="2:94" s="1" customFormat="1" x14ac:dyDescent="0.3">
      <c r="B143" s="1">
        <f t="shared" si="98"/>
        <v>26151</v>
      </c>
      <c r="C143" s="1">
        <v>130</v>
      </c>
      <c r="D143" s="1">
        <v>23846</v>
      </c>
      <c r="E143" s="1">
        <v>144</v>
      </c>
      <c r="F143" s="1">
        <v>0</v>
      </c>
      <c r="G143" s="1">
        <v>24938</v>
      </c>
      <c r="H143" s="1">
        <v>0</v>
      </c>
      <c r="I143" s="1">
        <v>1069</v>
      </c>
      <c r="J143" s="4">
        <v>54.22</v>
      </c>
      <c r="K143" s="4">
        <v>0.62</v>
      </c>
      <c r="L143" s="4">
        <v>25.8</v>
      </c>
      <c r="M143" s="61">
        <v>1</v>
      </c>
      <c r="N143" s="1">
        <v>13130</v>
      </c>
      <c r="O143" s="1">
        <v>13012</v>
      </c>
      <c r="P143" s="1">
        <v>17</v>
      </c>
      <c r="Q143" s="1">
        <v>12844</v>
      </c>
      <c r="R143" s="1">
        <v>150</v>
      </c>
      <c r="S143" s="1">
        <v>0</v>
      </c>
      <c r="T143" s="1">
        <v>62</v>
      </c>
      <c r="U143" s="1">
        <v>6</v>
      </c>
      <c r="V143" s="1">
        <v>71</v>
      </c>
      <c r="W143" s="1">
        <v>12669</v>
      </c>
      <c r="X143" s="1">
        <v>1069</v>
      </c>
      <c r="Y143" s="58">
        <v>0.66</v>
      </c>
      <c r="AA143" s="1">
        <f t="shared" si="99"/>
        <v>215</v>
      </c>
      <c r="AB143" s="1">
        <f t="shared" si="100"/>
        <v>37607</v>
      </c>
      <c r="AC143" s="1">
        <f t="shared" si="101"/>
        <v>2138</v>
      </c>
      <c r="AD143" s="1">
        <f t="shared" ref="AD143:AD206" si="114">IF($C143="","",E143-E142)</f>
        <v>-10</v>
      </c>
      <c r="AE143" s="1">
        <f t="shared" ref="AE143:AG206" si="115">IF($C143="","",G143-G142)</f>
        <v>11</v>
      </c>
      <c r="AF143" s="1">
        <f t="shared" si="115"/>
        <v>0</v>
      </c>
      <c r="AG143" s="1">
        <f t="shared" si="115"/>
        <v>0</v>
      </c>
      <c r="AH143" s="1">
        <f t="shared" si="74"/>
        <v>1</v>
      </c>
      <c r="AI143" s="9">
        <f t="shared" ref="AI143:AI206" si="116">IF(OR(ISNA(AU143),AU143=0),NA(),I143/AU143)</f>
        <v>7.7413281193424582E-2</v>
      </c>
      <c r="AJ143" s="9">
        <f t="shared" si="102"/>
        <v>0.52302000000000004</v>
      </c>
      <c r="AK143" s="9">
        <f t="shared" si="103"/>
        <v>2.8800000000000002E-3</v>
      </c>
      <c r="AL143" s="9">
        <f t="shared" si="104"/>
        <v>0.49875999999999998</v>
      </c>
      <c r="AM143" s="9">
        <f t="shared" si="105"/>
        <v>2.138E-2</v>
      </c>
      <c r="AN143" s="9">
        <f t="shared" si="106"/>
        <v>1.24E-3</v>
      </c>
      <c r="AO143" s="9">
        <f t="shared" si="107"/>
        <v>2.0000000000000002E-5</v>
      </c>
      <c r="AP143" s="1">
        <f t="shared" ref="AP143:AQ206" si="117">IF($C143="","",V143-V142)</f>
        <v>-5</v>
      </c>
      <c r="AQ143" s="1">
        <f t="shared" si="117"/>
        <v>5</v>
      </c>
      <c r="AS143" s="1">
        <f t="shared" ref="AS143:AS206" si="118">IF($C143="","",X143-X142)</f>
        <v>0</v>
      </c>
      <c r="AT143" s="1">
        <f t="shared" si="75"/>
        <v>0</v>
      </c>
      <c r="AU143" s="1">
        <f t="shared" si="108"/>
        <v>13809</v>
      </c>
      <c r="AV143" s="9">
        <f t="shared" si="109"/>
        <v>0.27617999999999998</v>
      </c>
      <c r="AW143" s="9">
        <f t="shared" si="110"/>
        <v>1.42E-3</v>
      </c>
      <c r="AX143" s="9">
        <f t="shared" si="111"/>
        <v>0.25337999999999999</v>
      </c>
      <c r="AY143" s="9">
        <f t="shared" si="112"/>
        <v>2.138E-2</v>
      </c>
      <c r="AZ143" s="9">
        <f t="shared" si="113"/>
        <v>0</v>
      </c>
      <c r="BA143" s="9">
        <f t="shared" ref="BA143:BA206" si="119">+AJ143*$BA$12</f>
        <v>0.27720060000000002</v>
      </c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M143" s="48"/>
      <c r="BX143" s="7"/>
      <c r="BY143" s="4"/>
      <c r="BZ143" s="7"/>
      <c r="CA143" s="7"/>
      <c r="CB143" s="7"/>
      <c r="CE143" s="7"/>
      <c r="CF143" s="7"/>
      <c r="CG143" s="7"/>
      <c r="CH143" s="7"/>
      <c r="CI143" s="7"/>
      <c r="CJ143" s="7"/>
      <c r="CK143" s="7"/>
      <c r="CL143" s="7"/>
      <c r="CN143" s="47"/>
      <c r="CO143" s="47"/>
      <c r="CP143" s="4"/>
    </row>
    <row r="144" spans="2:94" s="1" customFormat="1" x14ac:dyDescent="0.3">
      <c r="B144" s="1">
        <f t="shared" si="98"/>
        <v>26153</v>
      </c>
      <c r="C144" s="1">
        <v>131</v>
      </c>
      <c r="D144" s="1">
        <v>23844</v>
      </c>
      <c r="E144" s="1">
        <v>134</v>
      </c>
      <c r="F144" s="1">
        <v>0</v>
      </c>
      <c r="G144" s="1">
        <v>24949</v>
      </c>
      <c r="H144" s="1">
        <v>0</v>
      </c>
      <c r="I144" s="1">
        <v>1070</v>
      </c>
      <c r="J144" s="4">
        <v>54.23</v>
      </c>
      <c r="K144" s="4">
        <v>0.62</v>
      </c>
      <c r="L144" s="4">
        <v>25.8</v>
      </c>
      <c r="M144" s="61">
        <v>1</v>
      </c>
      <c r="N144" s="1">
        <v>13131</v>
      </c>
      <c r="O144" s="1">
        <v>13013</v>
      </c>
      <c r="P144" s="1">
        <v>17</v>
      </c>
      <c r="Q144" s="1">
        <v>12845</v>
      </c>
      <c r="R144" s="1">
        <v>150</v>
      </c>
      <c r="S144" s="1">
        <v>0</v>
      </c>
      <c r="T144" s="1">
        <v>58</v>
      </c>
      <c r="U144" s="1">
        <v>5</v>
      </c>
      <c r="V144" s="1">
        <v>66</v>
      </c>
      <c r="W144" s="1">
        <v>12674</v>
      </c>
      <c r="X144" s="1">
        <v>1070</v>
      </c>
      <c r="Y144" s="58">
        <v>0.66</v>
      </c>
      <c r="AA144" s="1">
        <f t="shared" si="99"/>
        <v>200</v>
      </c>
      <c r="AB144" s="1">
        <f t="shared" si="100"/>
        <v>37623</v>
      </c>
      <c r="AC144" s="1">
        <f t="shared" si="101"/>
        <v>2140</v>
      </c>
      <c r="AD144" s="1">
        <f t="shared" si="114"/>
        <v>-10</v>
      </c>
      <c r="AE144" s="1">
        <f t="shared" si="115"/>
        <v>11</v>
      </c>
      <c r="AF144" s="1">
        <f t="shared" si="115"/>
        <v>0</v>
      </c>
      <c r="AG144" s="1">
        <f t="shared" si="115"/>
        <v>1</v>
      </c>
      <c r="AH144" s="1">
        <f t="shared" ref="AH144:AH207" si="120">IF(OR($C144="",ISNA($C144)),NA(),AD144+AE144+AF144+AG144)</f>
        <v>2</v>
      </c>
      <c r="AI144" s="9">
        <f t="shared" si="116"/>
        <v>7.74800868935554E-2</v>
      </c>
      <c r="AJ144" s="9">
        <f t="shared" si="102"/>
        <v>0.52305999999999997</v>
      </c>
      <c r="AK144" s="9">
        <f t="shared" si="103"/>
        <v>2.6800000000000001E-3</v>
      </c>
      <c r="AL144" s="9">
        <f t="shared" si="104"/>
        <v>0.49897999999999998</v>
      </c>
      <c r="AM144" s="9">
        <f t="shared" si="105"/>
        <v>2.1399999999999999E-2</v>
      </c>
      <c r="AN144" s="9">
        <f t="shared" si="106"/>
        <v>1.16E-3</v>
      </c>
      <c r="AO144" s="9">
        <f t="shared" si="107"/>
        <v>4.0000000000000003E-5</v>
      </c>
      <c r="AP144" s="1">
        <f t="shared" si="117"/>
        <v>-5</v>
      </c>
      <c r="AQ144" s="1">
        <f t="shared" si="117"/>
        <v>5</v>
      </c>
      <c r="AS144" s="1">
        <f t="shared" si="118"/>
        <v>1</v>
      </c>
      <c r="AT144" s="1">
        <f t="shared" ref="AT144:AT207" si="121">IF(OR($C144="",ISNA($C144)),NA(),AP144+AQ144+AR144+AS144)</f>
        <v>1</v>
      </c>
      <c r="AU144" s="1">
        <f t="shared" si="108"/>
        <v>13810</v>
      </c>
      <c r="AV144" s="9">
        <f t="shared" si="109"/>
        <v>0.2762</v>
      </c>
      <c r="AW144" s="9">
        <f t="shared" si="110"/>
        <v>1.32E-3</v>
      </c>
      <c r="AX144" s="9">
        <f t="shared" si="111"/>
        <v>0.25347999999999998</v>
      </c>
      <c r="AY144" s="9">
        <f t="shared" si="112"/>
        <v>2.1399999999999999E-2</v>
      </c>
      <c r="AZ144" s="9">
        <f t="shared" si="113"/>
        <v>2.0000000000000002E-5</v>
      </c>
      <c r="BA144" s="9">
        <f t="shared" si="119"/>
        <v>0.27722180000000002</v>
      </c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M144" s="48"/>
      <c r="BX144" s="7"/>
      <c r="BY144" s="4"/>
      <c r="BZ144" s="7"/>
      <c r="CA144" s="7"/>
      <c r="CB144" s="7"/>
      <c r="CE144" s="7"/>
      <c r="CF144" s="7"/>
      <c r="CG144" s="7"/>
      <c r="CH144" s="7"/>
      <c r="CI144" s="7"/>
      <c r="CJ144" s="7"/>
      <c r="CK144" s="7"/>
      <c r="CL144" s="7"/>
      <c r="CN144" s="47"/>
      <c r="CO144" s="47"/>
      <c r="CP144" s="4"/>
    </row>
    <row r="145" spans="2:94" s="1" customFormat="1" x14ac:dyDescent="0.3">
      <c r="B145" s="1">
        <f t="shared" si="98"/>
        <v>26156</v>
      </c>
      <c r="C145" s="1">
        <v>132</v>
      </c>
      <c r="D145" s="1">
        <v>23842</v>
      </c>
      <c r="E145" s="1">
        <v>126</v>
      </c>
      <c r="F145" s="1">
        <v>0</v>
      </c>
      <c r="G145" s="1">
        <v>24959</v>
      </c>
      <c r="H145" s="1">
        <v>0</v>
      </c>
      <c r="I145" s="1">
        <v>1071</v>
      </c>
      <c r="J145" s="4">
        <v>54.24</v>
      </c>
      <c r="K145" s="4">
        <v>0.62</v>
      </c>
      <c r="L145" s="4">
        <v>25.8</v>
      </c>
      <c r="M145" s="61">
        <v>1</v>
      </c>
      <c r="N145" s="1">
        <v>13133</v>
      </c>
      <c r="O145" s="1">
        <v>13013</v>
      </c>
      <c r="P145" s="1">
        <v>16</v>
      </c>
      <c r="Q145" s="1">
        <v>12846</v>
      </c>
      <c r="R145" s="1">
        <v>150</v>
      </c>
      <c r="S145" s="1">
        <v>0</v>
      </c>
      <c r="T145" s="1">
        <v>53</v>
      </c>
      <c r="U145" s="1">
        <v>5</v>
      </c>
      <c r="V145" s="1">
        <v>61</v>
      </c>
      <c r="W145" s="1">
        <v>12679</v>
      </c>
      <c r="X145" s="1">
        <v>1071</v>
      </c>
      <c r="Y145" s="58">
        <v>0.66</v>
      </c>
      <c r="AA145" s="1">
        <f t="shared" si="99"/>
        <v>187</v>
      </c>
      <c r="AB145" s="1">
        <f t="shared" si="100"/>
        <v>37638</v>
      </c>
      <c r="AC145" s="1">
        <f t="shared" si="101"/>
        <v>2142</v>
      </c>
      <c r="AD145" s="1">
        <f t="shared" si="114"/>
        <v>-8</v>
      </c>
      <c r="AE145" s="1">
        <f t="shared" si="115"/>
        <v>10</v>
      </c>
      <c r="AF145" s="1">
        <f t="shared" si="115"/>
        <v>0</v>
      </c>
      <c r="AG145" s="1">
        <f t="shared" si="115"/>
        <v>1</v>
      </c>
      <c r="AH145" s="1">
        <f t="shared" si="120"/>
        <v>3</v>
      </c>
      <c r="AI145" s="9">
        <f t="shared" si="116"/>
        <v>7.7546882919412058E-2</v>
      </c>
      <c r="AJ145" s="9">
        <f t="shared" si="102"/>
        <v>0.52312000000000003</v>
      </c>
      <c r="AK145" s="9">
        <f t="shared" si="103"/>
        <v>2.5200000000000001E-3</v>
      </c>
      <c r="AL145" s="9">
        <f t="shared" si="104"/>
        <v>0.49918000000000001</v>
      </c>
      <c r="AM145" s="9">
        <f t="shared" si="105"/>
        <v>2.1420000000000002E-2</v>
      </c>
      <c r="AN145" s="9">
        <f t="shared" si="106"/>
        <v>1.06E-3</v>
      </c>
      <c r="AO145" s="9">
        <f t="shared" si="107"/>
        <v>6.0000000000000002E-5</v>
      </c>
      <c r="AP145" s="1">
        <f t="shared" si="117"/>
        <v>-5</v>
      </c>
      <c r="AQ145" s="1">
        <f t="shared" si="117"/>
        <v>5</v>
      </c>
      <c r="AS145" s="1">
        <f t="shared" si="118"/>
        <v>1</v>
      </c>
      <c r="AT145" s="1">
        <f t="shared" si="121"/>
        <v>1</v>
      </c>
      <c r="AU145" s="1">
        <f t="shared" si="108"/>
        <v>13811</v>
      </c>
      <c r="AV145" s="9">
        <f t="shared" si="109"/>
        <v>0.27622000000000002</v>
      </c>
      <c r="AW145" s="9">
        <f t="shared" si="110"/>
        <v>1.2199999999999999E-3</v>
      </c>
      <c r="AX145" s="9">
        <f t="shared" si="111"/>
        <v>0.25358000000000003</v>
      </c>
      <c r="AY145" s="9">
        <f t="shared" si="112"/>
        <v>2.1420000000000002E-2</v>
      </c>
      <c r="AZ145" s="9">
        <f t="shared" si="113"/>
        <v>2.0000000000000002E-5</v>
      </c>
      <c r="BA145" s="9">
        <f t="shared" si="119"/>
        <v>0.27725360000000004</v>
      </c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M145" s="48"/>
      <c r="BX145" s="7"/>
      <c r="BY145" s="4"/>
      <c r="BZ145" s="7"/>
      <c r="CA145" s="7"/>
      <c r="CB145" s="7"/>
      <c r="CE145" s="7"/>
      <c r="CF145" s="7"/>
      <c r="CG145" s="7"/>
      <c r="CH145" s="7"/>
      <c r="CI145" s="7"/>
      <c r="CJ145" s="7"/>
      <c r="CK145" s="7"/>
      <c r="CL145" s="7"/>
      <c r="CN145" s="47"/>
      <c r="CO145" s="47"/>
      <c r="CP145" s="4"/>
    </row>
    <row r="146" spans="2:94" s="1" customFormat="1" x14ac:dyDescent="0.3">
      <c r="B146" s="1">
        <f t="shared" si="98"/>
        <v>26157</v>
      </c>
      <c r="C146" s="1">
        <v>133</v>
      </c>
      <c r="D146" s="1">
        <v>23841</v>
      </c>
      <c r="E146" s="1">
        <v>118</v>
      </c>
      <c r="F146" s="1">
        <v>0</v>
      </c>
      <c r="G146" s="1">
        <v>24968</v>
      </c>
      <c r="H146" s="1">
        <v>0</v>
      </c>
      <c r="I146" s="1">
        <v>1071</v>
      </c>
      <c r="J146" s="4">
        <v>54.24</v>
      </c>
      <c r="K146" s="4">
        <v>0.62</v>
      </c>
      <c r="L146" s="4">
        <v>25.8</v>
      </c>
      <c r="M146" s="61">
        <v>1</v>
      </c>
      <c r="N146" s="1">
        <v>13134</v>
      </c>
      <c r="O146" s="1">
        <v>13013</v>
      </c>
      <c r="P146" s="1">
        <v>15</v>
      </c>
      <c r="Q146" s="1">
        <v>12847</v>
      </c>
      <c r="R146" s="1">
        <v>150</v>
      </c>
      <c r="S146" s="1">
        <v>0</v>
      </c>
      <c r="T146" s="1">
        <v>50</v>
      </c>
      <c r="U146" s="1">
        <v>4</v>
      </c>
      <c r="V146" s="1">
        <v>56</v>
      </c>
      <c r="W146" s="1">
        <v>12684</v>
      </c>
      <c r="X146" s="1">
        <v>1071</v>
      </c>
      <c r="Y146" s="58">
        <v>0.66</v>
      </c>
      <c r="AA146" s="1">
        <f t="shared" si="99"/>
        <v>174</v>
      </c>
      <c r="AB146" s="1">
        <f t="shared" si="100"/>
        <v>37652</v>
      </c>
      <c r="AC146" s="1">
        <f t="shared" si="101"/>
        <v>2142</v>
      </c>
      <c r="AD146" s="1">
        <f t="shared" si="114"/>
        <v>-8</v>
      </c>
      <c r="AE146" s="1">
        <f t="shared" si="115"/>
        <v>9</v>
      </c>
      <c r="AF146" s="1">
        <f t="shared" si="115"/>
        <v>0</v>
      </c>
      <c r="AG146" s="1">
        <f t="shared" si="115"/>
        <v>0</v>
      </c>
      <c r="AH146" s="1">
        <f t="shared" si="120"/>
        <v>1</v>
      </c>
      <c r="AI146" s="9">
        <f t="shared" si="116"/>
        <v>7.7546882919412058E-2</v>
      </c>
      <c r="AJ146" s="9">
        <f t="shared" si="102"/>
        <v>0.52314000000000005</v>
      </c>
      <c r="AK146" s="9">
        <f t="shared" si="103"/>
        <v>2.3600000000000001E-3</v>
      </c>
      <c r="AL146" s="9">
        <f t="shared" si="104"/>
        <v>0.49936000000000003</v>
      </c>
      <c r="AM146" s="9">
        <f t="shared" si="105"/>
        <v>2.1420000000000002E-2</v>
      </c>
      <c r="AN146" s="9">
        <f t="shared" si="106"/>
        <v>1E-3</v>
      </c>
      <c r="AO146" s="9">
        <f t="shared" si="107"/>
        <v>2.0000000000000002E-5</v>
      </c>
      <c r="AP146" s="1">
        <f t="shared" si="117"/>
        <v>-5</v>
      </c>
      <c r="AQ146" s="1">
        <f t="shared" si="117"/>
        <v>5</v>
      </c>
      <c r="AS146" s="1">
        <f t="shared" si="118"/>
        <v>0</v>
      </c>
      <c r="AT146" s="1">
        <f t="shared" si="121"/>
        <v>0</v>
      </c>
      <c r="AU146" s="1">
        <f t="shared" si="108"/>
        <v>13811</v>
      </c>
      <c r="AV146" s="9">
        <f t="shared" si="109"/>
        <v>0.27622000000000002</v>
      </c>
      <c r="AW146" s="9">
        <f t="shared" si="110"/>
        <v>1.1199999999999999E-3</v>
      </c>
      <c r="AX146" s="9">
        <f t="shared" si="111"/>
        <v>0.25368000000000002</v>
      </c>
      <c r="AY146" s="9">
        <f t="shared" si="112"/>
        <v>2.1420000000000002E-2</v>
      </c>
      <c r="AZ146" s="9">
        <f t="shared" si="113"/>
        <v>0</v>
      </c>
      <c r="BA146" s="9">
        <f t="shared" si="119"/>
        <v>0.27726420000000002</v>
      </c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M146" s="48"/>
      <c r="BX146" s="7"/>
      <c r="BY146" s="4"/>
      <c r="BZ146" s="7"/>
      <c r="CA146" s="7"/>
      <c r="CB146" s="7"/>
      <c r="CE146" s="7"/>
      <c r="CF146" s="7"/>
      <c r="CG146" s="7"/>
      <c r="CH146" s="7"/>
      <c r="CI146" s="7"/>
      <c r="CJ146" s="7"/>
      <c r="CK146" s="7"/>
      <c r="CL146" s="7"/>
      <c r="CN146" s="47"/>
      <c r="CO146" s="47"/>
      <c r="CP146" s="4"/>
    </row>
    <row r="147" spans="2:94" s="1" customFormat="1" x14ac:dyDescent="0.3">
      <c r="B147" s="1">
        <f t="shared" si="98"/>
        <v>26159</v>
      </c>
      <c r="C147" s="1">
        <v>134</v>
      </c>
      <c r="D147" s="1">
        <v>23839</v>
      </c>
      <c r="E147" s="1">
        <v>111</v>
      </c>
      <c r="F147" s="1">
        <v>0</v>
      </c>
      <c r="G147" s="1">
        <v>24977</v>
      </c>
      <c r="H147" s="1">
        <v>0</v>
      </c>
      <c r="I147" s="1">
        <v>1071</v>
      </c>
      <c r="J147" s="4">
        <v>54.25</v>
      </c>
      <c r="K147" s="4">
        <v>0.62</v>
      </c>
      <c r="L147" s="4">
        <v>25.8</v>
      </c>
      <c r="M147" s="61">
        <v>1</v>
      </c>
      <c r="N147" s="1">
        <v>13136</v>
      </c>
      <c r="O147" s="1">
        <v>13014</v>
      </c>
      <c r="P147" s="1">
        <v>15</v>
      </c>
      <c r="Q147" s="1">
        <v>12848</v>
      </c>
      <c r="R147" s="1">
        <v>150</v>
      </c>
      <c r="S147" s="1">
        <v>0</v>
      </c>
      <c r="T147" s="1">
        <v>46</v>
      </c>
      <c r="U147" s="1">
        <v>4</v>
      </c>
      <c r="V147" s="1">
        <v>53</v>
      </c>
      <c r="W147" s="1">
        <v>12688</v>
      </c>
      <c r="X147" s="1">
        <v>1071</v>
      </c>
      <c r="Y147" s="58">
        <v>0.66</v>
      </c>
      <c r="AA147" s="1">
        <f t="shared" si="99"/>
        <v>164</v>
      </c>
      <c r="AB147" s="1">
        <f t="shared" si="100"/>
        <v>37665</v>
      </c>
      <c r="AC147" s="1">
        <f t="shared" si="101"/>
        <v>2142</v>
      </c>
      <c r="AD147" s="1">
        <f t="shared" si="114"/>
        <v>-7</v>
      </c>
      <c r="AE147" s="1">
        <f t="shared" si="115"/>
        <v>9</v>
      </c>
      <c r="AF147" s="1">
        <f t="shared" si="115"/>
        <v>0</v>
      </c>
      <c r="AG147" s="1">
        <f t="shared" si="115"/>
        <v>0</v>
      </c>
      <c r="AH147" s="1">
        <f t="shared" si="120"/>
        <v>2</v>
      </c>
      <c r="AI147" s="9">
        <f t="shared" si="116"/>
        <v>7.7541268462206783E-2</v>
      </c>
      <c r="AJ147" s="9">
        <f t="shared" si="102"/>
        <v>0.52317999999999998</v>
      </c>
      <c r="AK147" s="9">
        <f t="shared" si="103"/>
        <v>2.2200000000000002E-3</v>
      </c>
      <c r="AL147" s="9">
        <f t="shared" si="104"/>
        <v>0.49953999999999998</v>
      </c>
      <c r="AM147" s="9">
        <f t="shared" si="105"/>
        <v>2.1420000000000002E-2</v>
      </c>
      <c r="AN147" s="9">
        <f t="shared" si="106"/>
        <v>9.2000000000000003E-4</v>
      </c>
      <c r="AO147" s="9">
        <f t="shared" si="107"/>
        <v>4.0000000000000003E-5</v>
      </c>
      <c r="AP147" s="1">
        <f t="shared" si="117"/>
        <v>-3</v>
      </c>
      <c r="AQ147" s="1">
        <f t="shared" si="117"/>
        <v>4</v>
      </c>
      <c r="AS147" s="1">
        <f t="shared" si="118"/>
        <v>0</v>
      </c>
      <c r="AT147" s="1">
        <f t="shared" si="121"/>
        <v>1</v>
      </c>
      <c r="AU147" s="1">
        <f t="shared" si="108"/>
        <v>13812</v>
      </c>
      <c r="AV147" s="9">
        <f t="shared" si="109"/>
        <v>0.27623999999999999</v>
      </c>
      <c r="AW147" s="9">
        <f t="shared" si="110"/>
        <v>1.06E-3</v>
      </c>
      <c r="AX147" s="9">
        <f t="shared" si="111"/>
        <v>0.25375999999999999</v>
      </c>
      <c r="AY147" s="9">
        <f t="shared" si="112"/>
        <v>2.1420000000000002E-2</v>
      </c>
      <c r="AZ147" s="9">
        <f t="shared" si="113"/>
        <v>2.0000000000000002E-5</v>
      </c>
      <c r="BA147" s="9">
        <f t="shared" si="119"/>
        <v>0.27728540000000002</v>
      </c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M147" s="48"/>
      <c r="BX147" s="7"/>
      <c r="BY147" s="4"/>
      <c r="BZ147" s="7"/>
      <c r="CA147" s="7"/>
      <c r="CB147" s="7"/>
      <c r="CE147" s="7"/>
      <c r="CF147" s="7"/>
      <c r="CG147" s="7"/>
      <c r="CH147" s="7"/>
      <c r="CI147" s="7"/>
      <c r="CJ147" s="7"/>
      <c r="CK147" s="7"/>
      <c r="CL147" s="7"/>
      <c r="CN147" s="47"/>
      <c r="CO147" s="47"/>
      <c r="CP147" s="4"/>
    </row>
    <row r="148" spans="2:94" s="1" customFormat="1" x14ac:dyDescent="0.3">
      <c r="B148" s="1">
        <f t="shared" si="98"/>
        <v>26161</v>
      </c>
      <c r="C148" s="1">
        <v>135</v>
      </c>
      <c r="D148" s="1">
        <v>23837</v>
      </c>
      <c r="E148" s="1">
        <v>104</v>
      </c>
      <c r="F148" s="1">
        <v>0</v>
      </c>
      <c r="G148" s="1">
        <v>24985</v>
      </c>
      <c r="H148" s="1">
        <v>0</v>
      </c>
      <c r="I148" s="1">
        <v>1072</v>
      </c>
      <c r="J148" s="4">
        <v>54.26</v>
      </c>
      <c r="K148" s="4">
        <v>0.62</v>
      </c>
      <c r="L148" s="4">
        <v>25.8</v>
      </c>
      <c r="M148" s="61">
        <v>1</v>
      </c>
      <c r="N148" s="1">
        <v>13137</v>
      </c>
      <c r="O148" s="1">
        <v>13015</v>
      </c>
      <c r="P148" s="1">
        <v>15</v>
      </c>
      <c r="Q148" s="1">
        <v>12849</v>
      </c>
      <c r="R148" s="1">
        <v>150</v>
      </c>
      <c r="S148" s="1">
        <v>0</v>
      </c>
      <c r="T148" s="1">
        <v>44</v>
      </c>
      <c r="U148" s="1">
        <v>4</v>
      </c>
      <c r="V148" s="1">
        <v>49</v>
      </c>
      <c r="W148" s="1">
        <v>12691</v>
      </c>
      <c r="X148" s="1">
        <v>1072</v>
      </c>
      <c r="Y148" s="58">
        <v>0.66</v>
      </c>
      <c r="AA148" s="1">
        <f t="shared" si="99"/>
        <v>153</v>
      </c>
      <c r="AB148" s="1">
        <f t="shared" si="100"/>
        <v>37676</v>
      </c>
      <c r="AC148" s="1">
        <f t="shared" si="101"/>
        <v>2144</v>
      </c>
      <c r="AD148" s="1">
        <f t="shared" si="114"/>
        <v>-7</v>
      </c>
      <c r="AE148" s="1">
        <f t="shared" si="115"/>
        <v>8</v>
      </c>
      <c r="AF148" s="1">
        <f t="shared" si="115"/>
        <v>0</v>
      </c>
      <c r="AG148" s="1">
        <f t="shared" si="115"/>
        <v>1</v>
      </c>
      <c r="AH148" s="1">
        <f t="shared" si="120"/>
        <v>2</v>
      </c>
      <c r="AI148" s="9">
        <f t="shared" si="116"/>
        <v>7.7613669273095862E-2</v>
      </c>
      <c r="AJ148" s="9">
        <f t="shared" si="102"/>
        <v>0.52322000000000002</v>
      </c>
      <c r="AK148" s="9">
        <f t="shared" si="103"/>
        <v>2.0799999999999998E-3</v>
      </c>
      <c r="AL148" s="9">
        <f t="shared" si="104"/>
        <v>0.49969999999999998</v>
      </c>
      <c r="AM148" s="9">
        <f t="shared" si="105"/>
        <v>2.1440000000000001E-2</v>
      </c>
      <c r="AN148" s="9">
        <f t="shared" si="106"/>
        <v>8.8000000000000003E-4</v>
      </c>
      <c r="AO148" s="9">
        <f t="shared" si="107"/>
        <v>4.0000000000000003E-5</v>
      </c>
      <c r="AP148" s="1">
        <f t="shared" si="117"/>
        <v>-4</v>
      </c>
      <c r="AQ148" s="1">
        <f t="shared" si="117"/>
        <v>3</v>
      </c>
      <c r="AS148" s="1">
        <f t="shared" si="118"/>
        <v>1</v>
      </c>
      <c r="AT148" s="1">
        <f t="shared" si="121"/>
        <v>0</v>
      </c>
      <c r="AU148" s="1">
        <f t="shared" si="108"/>
        <v>13812</v>
      </c>
      <c r="AV148" s="9">
        <f t="shared" si="109"/>
        <v>0.27623999999999999</v>
      </c>
      <c r="AW148" s="9">
        <f t="shared" si="110"/>
        <v>9.7999999999999997E-4</v>
      </c>
      <c r="AX148" s="9">
        <f t="shared" si="111"/>
        <v>0.25381999999999999</v>
      </c>
      <c r="AY148" s="9">
        <f t="shared" si="112"/>
        <v>2.1440000000000001E-2</v>
      </c>
      <c r="AZ148" s="9">
        <f t="shared" si="113"/>
        <v>0</v>
      </c>
      <c r="BA148" s="9">
        <f t="shared" si="119"/>
        <v>0.27730660000000001</v>
      </c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M148" s="48"/>
      <c r="BX148" s="7"/>
      <c r="BY148" s="4"/>
      <c r="BZ148" s="7"/>
      <c r="CA148" s="7"/>
      <c r="CB148" s="7"/>
      <c r="CE148" s="7"/>
      <c r="CF148" s="7"/>
      <c r="CG148" s="7"/>
      <c r="CH148" s="7"/>
      <c r="CI148" s="7"/>
      <c r="CJ148" s="7"/>
      <c r="CK148" s="7"/>
      <c r="CL148" s="7"/>
      <c r="CN148" s="47"/>
      <c r="CO148" s="47"/>
      <c r="CP148" s="4"/>
    </row>
    <row r="149" spans="2:94" s="1" customFormat="1" x14ac:dyDescent="0.3">
      <c r="B149" s="1">
        <f t="shared" si="98"/>
        <v>26163</v>
      </c>
      <c r="C149" s="1">
        <v>136</v>
      </c>
      <c r="D149" s="1">
        <v>23836</v>
      </c>
      <c r="E149" s="1">
        <v>97</v>
      </c>
      <c r="F149" s="1">
        <v>0</v>
      </c>
      <c r="G149" s="1">
        <v>24993</v>
      </c>
      <c r="H149" s="1">
        <v>0</v>
      </c>
      <c r="I149" s="1">
        <v>1073</v>
      </c>
      <c r="J149" s="4">
        <v>54.27</v>
      </c>
      <c r="K149" s="4">
        <v>0.62</v>
      </c>
      <c r="L149" s="4">
        <v>25.8</v>
      </c>
      <c r="M149" s="61">
        <v>1</v>
      </c>
      <c r="N149" s="1">
        <v>13138</v>
      </c>
      <c r="O149" s="1">
        <v>13015</v>
      </c>
      <c r="P149" s="1">
        <v>14</v>
      </c>
      <c r="Q149" s="1">
        <v>12849</v>
      </c>
      <c r="R149" s="1">
        <v>150</v>
      </c>
      <c r="S149" s="1">
        <v>0</v>
      </c>
      <c r="T149" s="1">
        <v>40</v>
      </c>
      <c r="U149" s="1">
        <v>4</v>
      </c>
      <c r="V149" s="1">
        <v>46</v>
      </c>
      <c r="W149" s="1">
        <v>12695</v>
      </c>
      <c r="X149" s="1">
        <v>1073</v>
      </c>
      <c r="Y149" s="58">
        <v>0.66</v>
      </c>
      <c r="AA149" s="1">
        <f t="shared" si="99"/>
        <v>143</v>
      </c>
      <c r="AB149" s="1">
        <f t="shared" si="100"/>
        <v>37688</v>
      </c>
      <c r="AC149" s="1">
        <f t="shared" si="101"/>
        <v>2146</v>
      </c>
      <c r="AD149" s="1">
        <f t="shared" si="114"/>
        <v>-7</v>
      </c>
      <c r="AE149" s="1">
        <f t="shared" si="115"/>
        <v>8</v>
      </c>
      <c r="AF149" s="1">
        <f t="shared" si="115"/>
        <v>0</v>
      </c>
      <c r="AG149" s="1">
        <f t="shared" si="115"/>
        <v>1</v>
      </c>
      <c r="AH149" s="1">
        <f t="shared" si="120"/>
        <v>2</v>
      </c>
      <c r="AI149" s="9">
        <f t="shared" si="116"/>
        <v>7.7674822643694796E-2</v>
      </c>
      <c r="AJ149" s="9">
        <f t="shared" si="102"/>
        <v>0.52325999999999995</v>
      </c>
      <c r="AK149" s="9">
        <f t="shared" si="103"/>
        <v>1.9400000000000001E-3</v>
      </c>
      <c r="AL149" s="9">
        <f t="shared" si="104"/>
        <v>0.49986000000000003</v>
      </c>
      <c r="AM149" s="9">
        <f t="shared" si="105"/>
        <v>2.146E-2</v>
      </c>
      <c r="AN149" s="9">
        <f t="shared" si="106"/>
        <v>8.0000000000000004E-4</v>
      </c>
      <c r="AO149" s="9">
        <f t="shared" si="107"/>
        <v>4.0000000000000003E-5</v>
      </c>
      <c r="AP149" s="1">
        <f t="shared" si="117"/>
        <v>-3</v>
      </c>
      <c r="AQ149" s="1">
        <f t="shared" si="117"/>
        <v>4</v>
      </c>
      <c r="AS149" s="1">
        <f t="shared" si="118"/>
        <v>1</v>
      </c>
      <c r="AT149" s="1">
        <f t="shared" si="121"/>
        <v>2</v>
      </c>
      <c r="AU149" s="1">
        <f t="shared" si="108"/>
        <v>13814</v>
      </c>
      <c r="AV149" s="9">
        <f t="shared" si="109"/>
        <v>0.27628000000000003</v>
      </c>
      <c r="AW149" s="9">
        <f t="shared" si="110"/>
        <v>9.2000000000000003E-4</v>
      </c>
      <c r="AX149" s="9">
        <f t="shared" si="111"/>
        <v>0.25390000000000001</v>
      </c>
      <c r="AY149" s="9">
        <f t="shared" si="112"/>
        <v>2.146E-2</v>
      </c>
      <c r="AZ149" s="9">
        <f t="shared" si="113"/>
        <v>4.0000000000000003E-5</v>
      </c>
      <c r="BA149" s="9">
        <f t="shared" si="119"/>
        <v>0.27732780000000001</v>
      </c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M149" s="48"/>
      <c r="BX149" s="7"/>
      <c r="BY149" s="4"/>
      <c r="BZ149" s="7"/>
      <c r="CA149" s="7"/>
      <c r="CB149" s="7"/>
      <c r="CE149" s="7"/>
      <c r="CF149" s="7"/>
      <c r="CG149" s="7"/>
      <c r="CH149" s="7"/>
      <c r="CI149" s="7"/>
      <c r="CJ149" s="7"/>
      <c r="CK149" s="7"/>
      <c r="CL149" s="7"/>
      <c r="CN149" s="47"/>
      <c r="CO149" s="47"/>
      <c r="CP149" s="4"/>
    </row>
    <row r="150" spans="2:94" s="1" customFormat="1" x14ac:dyDescent="0.3">
      <c r="B150" s="1">
        <f t="shared" si="98"/>
        <v>26165</v>
      </c>
      <c r="C150" s="1">
        <v>137</v>
      </c>
      <c r="D150" s="1">
        <v>23834</v>
      </c>
      <c r="E150" s="1">
        <v>92</v>
      </c>
      <c r="F150" s="1">
        <v>0</v>
      </c>
      <c r="G150" s="1">
        <v>25000</v>
      </c>
      <c r="H150" s="1">
        <v>0</v>
      </c>
      <c r="I150" s="1">
        <v>1073</v>
      </c>
      <c r="J150" s="4">
        <v>54.27</v>
      </c>
      <c r="K150" s="4">
        <v>0.62</v>
      </c>
      <c r="L150" s="4">
        <v>25.8</v>
      </c>
      <c r="M150" s="61">
        <v>1</v>
      </c>
      <c r="N150" s="1">
        <v>13139</v>
      </c>
      <c r="O150" s="1">
        <v>13015</v>
      </c>
      <c r="P150" s="1">
        <v>14</v>
      </c>
      <c r="Q150" s="1">
        <v>12850</v>
      </c>
      <c r="R150" s="1">
        <v>150</v>
      </c>
      <c r="S150" s="1">
        <v>0</v>
      </c>
      <c r="T150" s="1">
        <v>38</v>
      </c>
      <c r="U150" s="1">
        <v>4</v>
      </c>
      <c r="V150" s="1">
        <v>43</v>
      </c>
      <c r="W150" s="1">
        <v>12698</v>
      </c>
      <c r="X150" s="1">
        <v>1073</v>
      </c>
      <c r="Y150" s="58">
        <v>0.66</v>
      </c>
      <c r="AA150" s="1">
        <f t="shared" si="99"/>
        <v>135</v>
      </c>
      <c r="AB150" s="1">
        <f t="shared" si="100"/>
        <v>37698</v>
      </c>
      <c r="AC150" s="1">
        <f t="shared" si="101"/>
        <v>2146</v>
      </c>
      <c r="AD150" s="1">
        <f t="shared" si="114"/>
        <v>-5</v>
      </c>
      <c r="AE150" s="1">
        <f t="shared" si="115"/>
        <v>7</v>
      </c>
      <c r="AF150" s="1">
        <f t="shared" si="115"/>
        <v>0</v>
      </c>
      <c r="AG150" s="1">
        <f t="shared" si="115"/>
        <v>0</v>
      </c>
      <c r="AH150" s="1">
        <f t="shared" si="120"/>
        <v>2</v>
      </c>
      <c r="AI150" s="9">
        <f t="shared" si="116"/>
        <v>7.7674822643694796E-2</v>
      </c>
      <c r="AJ150" s="9">
        <f t="shared" si="102"/>
        <v>0.52329999999999999</v>
      </c>
      <c r="AK150" s="9">
        <f t="shared" si="103"/>
        <v>1.8400000000000001E-3</v>
      </c>
      <c r="AL150" s="9">
        <f t="shared" si="104"/>
        <v>0.5</v>
      </c>
      <c r="AM150" s="9">
        <f t="shared" si="105"/>
        <v>2.146E-2</v>
      </c>
      <c r="AN150" s="9">
        <f t="shared" si="106"/>
        <v>7.6000000000000004E-4</v>
      </c>
      <c r="AO150" s="9">
        <f t="shared" si="107"/>
        <v>4.0000000000000003E-5</v>
      </c>
      <c r="AP150" s="1">
        <f t="shared" si="117"/>
        <v>-3</v>
      </c>
      <c r="AQ150" s="1">
        <f t="shared" si="117"/>
        <v>3</v>
      </c>
      <c r="AS150" s="1">
        <f t="shared" si="118"/>
        <v>0</v>
      </c>
      <c r="AT150" s="1">
        <f t="shared" si="121"/>
        <v>0</v>
      </c>
      <c r="AU150" s="1">
        <f t="shared" si="108"/>
        <v>13814</v>
      </c>
      <c r="AV150" s="9">
        <f t="shared" si="109"/>
        <v>0.27628000000000003</v>
      </c>
      <c r="AW150" s="9">
        <f t="shared" si="110"/>
        <v>8.5999999999999998E-4</v>
      </c>
      <c r="AX150" s="9">
        <f t="shared" si="111"/>
        <v>0.25396000000000002</v>
      </c>
      <c r="AY150" s="9">
        <f t="shared" si="112"/>
        <v>2.146E-2</v>
      </c>
      <c r="AZ150" s="9">
        <f t="shared" si="113"/>
        <v>0</v>
      </c>
      <c r="BA150" s="9">
        <f t="shared" si="119"/>
        <v>0.27734900000000001</v>
      </c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M150" s="48"/>
      <c r="BX150" s="7"/>
      <c r="BY150" s="4"/>
      <c r="BZ150" s="7"/>
      <c r="CA150" s="7"/>
      <c r="CB150" s="7"/>
      <c r="CE150" s="7"/>
      <c r="CF150" s="7"/>
      <c r="CG150" s="7"/>
      <c r="CH150" s="7"/>
      <c r="CI150" s="7"/>
      <c r="CJ150" s="7"/>
      <c r="CK150" s="7"/>
      <c r="CL150" s="7"/>
      <c r="CN150" s="47"/>
      <c r="CO150" s="47"/>
      <c r="CP150" s="4"/>
    </row>
    <row r="151" spans="2:94" s="1" customFormat="1" x14ac:dyDescent="0.3">
      <c r="B151" s="1">
        <f t="shared" si="98"/>
        <v>26165</v>
      </c>
      <c r="C151" s="1">
        <v>138</v>
      </c>
      <c r="D151" s="1">
        <v>23832</v>
      </c>
      <c r="E151" s="1">
        <v>87</v>
      </c>
      <c r="F151" s="1">
        <v>0</v>
      </c>
      <c r="G151" s="1">
        <v>25005</v>
      </c>
      <c r="H151" s="1">
        <v>0</v>
      </c>
      <c r="I151" s="1">
        <v>1073</v>
      </c>
      <c r="J151" s="4">
        <v>54.28</v>
      </c>
      <c r="K151" s="4">
        <v>0.62</v>
      </c>
      <c r="L151" s="4">
        <v>25.8</v>
      </c>
      <c r="M151" s="61">
        <v>1</v>
      </c>
      <c r="N151" s="1">
        <v>13141</v>
      </c>
      <c r="O151" s="1">
        <v>13015</v>
      </c>
      <c r="P151" s="1">
        <v>13</v>
      </c>
      <c r="Q151" s="1">
        <v>12851</v>
      </c>
      <c r="R151" s="1">
        <v>150</v>
      </c>
      <c r="S151" s="1">
        <v>0</v>
      </c>
      <c r="T151" s="1">
        <v>35</v>
      </c>
      <c r="U151" s="1">
        <v>3</v>
      </c>
      <c r="V151" s="1">
        <v>40</v>
      </c>
      <c r="W151" s="1">
        <v>12701</v>
      </c>
      <c r="X151" s="1">
        <v>1073</v>
      </c>
      <c r="Y151" s="58">
        <v>0.66</v>
      </c>
      <c r="AA151" s="1">
        <f t="shared" si="99"/>
        <v>127</v>
      </c>
      <c r="AB151" s="1">
        <f t="shared" si="100"/>
        <v>37706</v>
      </c>
      <c r="AC151" s="1">
        <f t="shared" si="101"/>
        <v>2146</v>
      </c>
      <c r="AD151" s="1">
        <f t="shared" si="114"/>
        <v>-5</v>
      </c>
      <c r="AE151" s="1">
        <f t="shared" si="115"/>
        <v>5</v>
      </c>
      <c r="AF151" s="1">
        <f t="shared" si="115"/>
        <v>0</v>
      </c>
      <c r="AG151" s="1">
        <f t="shared" si="115"/>
        <v>0</v>
      </c>
      <c r="AH151" s="1">
        <f t="shared" si="120"/>
        <v>0</v>
      </c>
      <c r="AI151" s="9">
        <f t="shared" si="116"/>
        <v>7.7674822643694796E-2</v>
      </c>
      <c r="AJ151" s="9">
        <f t="shared" si="102"/>
        <v>0.52329999999999999</v>
      </c>
      <c r="AK151" s="9">
        <f t="shared" si="103"/>
        <v>1.74E-3</v>
      </c>
      <c r="AL151" s="9">
        <f t="shared" si="104"/>
        <v>0.50009999999999999</v>
      </c>
      <c r="AM151" s="9">
        <f t="shared" si="105"/>
        <v>2.146E-2</v>
      </c>
      <c r="AN151" s="9">
        <f t="shared" si="106"/>
        <v>6.9999999999999999E-4</v>
      </c>
      <c r="AO151" s="9">
        <f t="shared" si="107"/>
        <v>0</v>
      </c>
      <c r="AP151" s="1">
        <f t="shared" si="117"/>
        <v>-3</v>
      </c>
      <c r="AQ151" s="1">
        <f t="shared" si="117"/>
        <v>3</v>
      </c>
      <c r="AS151" s="1">
        <f t="shared" si="118"/>
        <v>0</v>
      </c>
      <c r="AT151" s="1">
        <f t="shared" si="121"/>
        <v>0</v>
      </c>
      <c r="AU151" s="1">
        <f t="shared" si="108"/>
        <v>13814</v>
      </c>
      <c r="AV151" s="9">
        <f t="shared" si="109"/>
        <v>0.27628000000000003</v>
      </c>
      <c r="AW151" s="9">
        <f t="shared" si="110"/>
        <v>8.0000000000000004E-4</v>
      </c>
      <c r="AX151" s="9">
        <f t="shared" si="111"/>
        <v>0.25402000000000002</v>
      </c>
      <c r="AY151" s="9">
        <f t="shared" si="112"/>
        <v>2.146E-2</v>
      </c>
      <c r="AZ151" s="9">
        <f t="shared" si="113"/>
        <v>0</v>
      </c>
      <c r="BA151" s="9">
        <f t="shared" si="119"/>
        <v>0.27734900000000001</v>
      </c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M151" s="48"/>
      <c r="BX151" s="7"/>
      <c r="BY151" s="4"/>
      <c r="BZ151" s="7"/>
      <c r="CA151" s="7"/>
      <c r="CB151" s="7"/>
      <c r="CE151" s="7"/>
      <c r="CF151" s="7"/>
      <c r="CG151" s="7"/>
      <c r="CH151" s="7"/>
      <c r="CI151" s="7"/>
      <c r="CJ151" s="7"/>
      <c r="CK151" s="7"/>
      <c r="CL151" s="7"/>
      <c r="CN151" s="47"/>
      <c r="CO151" s="47"/>
      <c r="CP151" s="4"/>
    </row>
    <row r="152" spans="2:94" s="1" customFormat="1" x14ac:dyDescent="0.3">
      <c r="B152" s="1">
        <f t="shared" si="98"/>
        <v>26167</v>
      </c>
      <c r="C152" s="1">
        <v>139</v>
      </c>
      <c r="D152" s="1">
        <v>23831</v>
      </c>
      <c r="E152" s="1">
        <v>81</v>
      </c>
      <c r="F152" s="1">
        <v>0</v>
      </c>
      <c r="G152" s="1">
        <v>25012</v>
      </c>
      <c r="H152" s="1">
        <v>0</v>
      </c>
      <c r="I152" s="1">
        <v>1074</v>
      </c>
      <c r="J152" s="4">
        <v>54.29</v>
      </c>
      <c r="K152" s="4">
        <v>0.62</v>
      </c>
      <c r="L152" s="4">
        <v>25.8</v>
      </c>
      <c r="M152" s="61">
        <v>1</v>
      </c>
      <c r="N152" s="1">
        <v>13142</v>
      </c>
      <c r="O152" s="1">
        <v>13016</v>
      </c>
      <c r="P152" s="1">
        <v>13</v>
      </c>
      <c r="Q152" s="1">
        <v>12852</v>
      </c>
      <c r="R152" s="1">
        <v>150</v>
      </c>
      <c r="S152" s="1">
        <v>0</v>
      </c>
      <c r="T152" s="1">
        <v>33</v>
      </c>
      <c r="U152" s="1">
        <v>3</v>
      </c>
      <c r="V152" s="1">
        <v>38</v>
      </c>
      <c r="W152" s="1">
        <v>12704</v>
      </c>
      <c r="X152" s="1">
        <v>1074</v>
      </c>
      <c r="Y152" s="58">
        <v>0.66</v>
      </c>
      <c r="AA152" s="1">
        <f t="shared" si="99"/>
        <v>119</v>
      </c>
      <c r="AB152" s="1">
        <f t="shared" si="100"/>
        <v>37716</v>
      </c>
      <c r="AC152" s="1">
        <f t="shared" si="101"/>
        <v>2148</v>
      </c>
      <c r="AD152" s="1">
        <f t="shared" si="114"/>
        <v>-6</v>
      </c>
      <c r="AE152" s="1">
        <f t="shared" si="115"/>
        <v>7</v>
      </c>
      <c r="AF152" s="1">
        <f t="shared" si="115"/>
        <v>0</v>
      </c>
      <c r="AG152" s="1">
        <f t="shared" si="115"/>
        <v>1</v>
      </c>
      <c r="AH152" s="1">
        <f t="shared" si="120"/>
        <v>2</v>
      </c>
      <c r="AI152" s="9">
        <f t="shared" si="116"/>
        <v>7.7735958309206724E-2</v>
      </c>
      <c r="AJ152" s="9">
        <f t="shared" si="102"/>
        <v>0.52334000000000003</v>
      </c>
      <c r="AK152" s="9">
        <f t="shared" si="103"/>
        <v>1.6199999999999999E-3</v>
      </c>
      <c r="AL152" s="9">
        <f t="shared" si="104"/>
        <v>0.50024000000000002</v>
      </c>
      <c r="AM152" s="9">
        <f t="shared" si="105"/>
        <v>2.1479999999999999E-2</v>
      </c>
      <c r="AN152" s="9">
        <f t="shared" si="106"/>
        <v>6.6E-4</v>
      </c>
      <c r="AO152" s="9">
        <f t="shared" si="107"/>
        <v>4.0000000000000003E-5</v>
      </c>
      <c r="AP152" s="1">
        <f t="shared" si="117"/>
        <v>-2</v>
      </c>
      <c r="AQ152" s="1">
        <f t="shared" si="117"/>
        <v>3</v>
      </c>
      <c r="AS152" s="1">
        <f t="shared" si="118"/>
        <v>1</v>
      </c>
      <c r="AT152" s="1">
        <f t="shared" si="121"/>
        <v>2</v>
      </c>
      <c r="AU152" s="1">
        <f t="shared" si="108"/>
        <v>13816</v>
      </c>
      <c r="AV152" s="9">
        <f t="shared" si="109"/>
        <v>0.27632000000000001</v>
      </c>
      <c r="AW152" s="9">
        <f t="shared" si="110"/>
        <v>7.6000000000000004E-4</v>
      </c>
      <c r="AX152" s="9">
        <f t="shared" si="111"/>
        <v>0.25407999999999997</v>
      </c>
      <c r="AY152" s="9">
        <f t="shared" si="112"/>
        <v>2.1479999999999999E-2</v>
      </c>
      <c r="AZ152" s="9">
        <f t="shared" si="113"/>
        <v>4.0000000000000003E-5</v>
      </c>
      <c r="BA152" s="9">
        <f t="shared" si="119"/>
        <v>0.27737020000000001</v>
      </c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M152" s="48"/>
      <c r="BX152" s="7"/>
      <c r="BY152" s="4"/>
      <c r="BZ152" s="7"/>
      <c r="CA152" s="7"/>
      <c r="CB152" s="7"/>
      <c r="CE152" s="7"/>
      <c r="CF152" s="7"/>
      <c r="CG152" s="7"/>
      <c r="CH152" s="7"/>
      <c r="CI152" s="7"/>
      <c r="CJ152" s="7"/>
      <c r="CK152" s="7"/>
      <c r="CL152" s="7"/>
      <c r="CN152" s="47"/>
      <c r="CO152" s="47"/>
      <c r="CP152" s="4"/>
    </row>
    <row r="153" spans="2:94" s="1" customFormat="1" x14ac:dyDescent="0.3">
      <c r="B153" s="1">
        <f t="shared" si="98"/>
        <v>26169</v>
      </c>
      <c r="C153" s="1">
        <v>140</v>
      </c>
      <c r="D153" s="1">
        <v>23829</v>
      </c>
      <c r="E153" s="1">
        <v>76</v>
      </c>
      <c r="F153" s="1">
        <v>0</v>
      </c>
      <c r="G153" s="1">
        <v>25019</v>
      </c>
      <c r="H153" s="1">
        <v>0</v>
      </c>
      <c r="I153" s="1">
        <v>1074</v>
      </c>
      <c r="J153" s="4">
        <v>54.3</v>
      </c>
      <c r="K153" s="4">
        <v>0.62</v>
      </c>
      <c r="L153" s="4">
        <v>25.8</v>
      </c>
      <c r="M153" s="61">
        <v>1</v>
      </c>
      <c r="N153" s="1">
        <v>13143</v>
      </c>
      <c r="O153" s="1">
        <v>13016</v>
      </c>
      <c r="P153" s="1">
        <v>12</v>
      </c>
      <c r="Q153" s="1">
        <v>12853</v>
      </c>
      <c r="R153" s="1">
        <v>150</v>
      </c>
      <c r="S153" s="1">
        <v>0</v>
      </c>
      <c r="T153" s="1">
        <v>31</v>
      </c>
      <c r="U153" s="1">
        <v>3</v>
      </c>
      <c r="V153" s="1">
        <v>36</v>
      </c>
      <c r="W153" s="1">
        <v>12707</v>
      </c>
      <c r="X153" s="1">
        <v>1074</v>
      </c>
      <c r="Y153" s="58">
        <v>0.66</v>
      </c>
      <c r="AA153" s="1">
        <f t="shared" si="99"/>
        <v>112</v>
      </c>
      <c r="AB153" s="1">
        <f t="shared" si="100"/>
        <v>37726</v>
      </c>
      <c r="AC153" s="1">
        <f t="shared" si="101"/>
        <v>2148</v>
      </c>
      <c r="AD153" s="1">
        <f t="shared" si="114"/>
        <v>-5</v>
      </c>
      <c r="AE153" s="1">
        <f t="shared" si="115"/>
        <v>7</v>
      </c>
      <c r="AF153" s="1">
        <f t="shared" si="115"/>
        <v>0</v>
      </c>
      <c r="AG153" s="1">
        <f t="shared" si="115"/>
        <v>0</v>
      </c>
      <c r="AH153" s="1">
        <f t="shared" si="120"/>
        <v>2</v>
      </c>
      <c r="AI153" s="9">
        <f t="shared" si="116"/>
        <v>7.773033219946443E-2</v>
      </c>
      <c r="AJ153" s="9">
        <f t="shared" si="102"/>
        <v>0.52337999999999996</v>
      </c>
      <c r="AK153" s="9">
        <f t="shared" si="103"/>
        <v>1.5200000000000001E-3</v>
      </c>
      <c r="AL153" s="9">
        <f t="shared" si="104"/>
        <v>0.50038000000000005</v>
      </c>
      <c r="AM153" s="9">
        <f t="shared" si="105"/>
        <v>2.1479999999999999E-2</v>
      </c>
      <c r="AN153" s="9">
        <f t="shared" si="106"/>
        <v>6.2E-4</v>
      </c>
      <c r="AO153" s="9">
        <f t="shared" si="107"/>
        <v>4.0000000000000003E-5</v>
      </c>
      <c r="AP153" s="1">
        <f t="shared" si="117"/>
        <v>-2</v>
      </c>
      <c r="AQ153" s="1">
        <f t="shared" si="117"/>
        <v>3</v>
      </c>
      <c r="AS153" s="1">
        <f t="shared" si="118"/>
        <v>0</v>
      </c>
      <c r="AT153" s="1">
        <f t="shared" si="121"/>
        <v>1</v>
      </c>
      <c r="AU153" s="1">
        <f t="shared" si="108"/>
        <v>13817</v>
      </c>
      <c r="AV153" s="9">
        <f t="shared" si="109"/>
        <v>0.27633999999999997</v>
      </c>
      <c r="AW153" s="9">
        <f t="shared" si="110"/>
        <v>7.2000000000000005E-4</v>
      </c>
      <c r="AX153" s="9">
        <f t="shared" si="111"/>
        <v>0.25413999999999998</v>
      </c>
      <c r="AY153" s="9">
        <f t="shared" si="112"/>
        <v>2.1479999999999999E-2</v>
      </c>
      <c r="AZ153" s="9">
        <f t="shared" si="113"/>
        <v>2.0000000000000002E-5</v>
      </c>
      <c r="BA153" s="9">
        <f t="shared" si="119"/>
        <v>0.27739140000000001</v>
      </c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M153" s="48"/>
      <c r="BX153" s="7"/>
      <c r="BY153" s="4"/>
      <c r="BZ153" s="7"/>
      <c r="CA153" s="7"/>
      <c r="CB153" s="7"/>
      <c r="CE153" s="7"/>
      <c r="CF153" s="7"/>
      <c r="CG153" s="7"/>
      <c r="CH153" s="7"/>
      <c r="CI153" s="7"/>
      <c r="CJ153" s="7"/>
      <c r="CK153" s="7"/>
      <c r="CL153" s="7"/>
      <c r="CN153" s="47"/>
      <c r="CO153" s="47"/>
      <c r="CP153" s="4"/>
    </row>
    <row r="154" spans="2:94" s="1" customFormat="1" x14ac:dyDescent="0.3">
      <c r="B154" s="1">
        <f t="shared" si="98"/>
        <v>26170</v>
      </c>
      <c r="C154" s="1">
        <v>141</v>
      </c>
      <c r="D154" s="1">
        <v>23828</v>
      </c>
      <c r="E154" s="1">
        <v>72</v>
      </c>
      <c r="F154" s="1">
        <v>0</v>
      </c>
      <c r="G154" s="1">
        <v>25024</v>
      </c>
      <c r="H154" s="1">
        <v>0</v>
      </c>
      <c r="I154" s="1">
        <v>1074</v>
      </c>
      <c r="J154" s="4">
        <v>54.31</v>
      </c>
      <c r="K154" s="4">
        <v>0.62</v>
      </c>
      <c r="L154" s="4">
        <v>25.8</v>
      </c>
      <c r="M154" s="61">
        <v>1</v>
      </c>
      <c r="N154" s="1">
        <v>13144</v>
      </c>
      <c r="O154" s="1">
        <v>13016</v>
      </c>
      <c r="P154" s="1">
        <v>12</v>
      </c>
      <c r="Q154" s="1">
        <v>12853</v>
      </c>
      <c r="R154" s="1">
        <v>150</v>
      </c>
      <c r="S154" s="1">
        <v>0</v>
      </c>
      <c r="T154" s="1">
        <v>29</v>
      </c>
      <c r="U154" s="1">
        <v>2</v>
      </c>
      <c r="V154" s="1">
        <v>34</v>
      </c>
      <c r="W154" s="1">
        <v>12709</v>
      </c>
      <c r="X154" s="1">
        <v>1074</v>
      </c>
      <c r="Y154" s="58">
        <v>0.66</v>
      </c>
      <c r="AA154" s="1">
        <f t="shared" si="99"/>
        <v>106</v>
      </c>
      <c r="AB154" s="1">
        <f t="shared" si="100"/>
        <v>37733</v>
      </c>
      <c r="AC154" s="1">
        <f t="shared" si="101"/>
        <v>2148</v>
      </c>
      <c r="AD154" s="1">
        <f t="shared" si="114"/>
        <v>-4</v>
      </c>
      <c r="AE154" s="1">
        <f t="shared" si="115"/>
        <v>5</v>
      </c>
      <c r="AF154" s="1">
        <f t="shared" si="115"/>
        <v>0</v>
      </c>
      <c r="AG154" s="1">
        <f t="shared" si="115"/>
        <v>0</v>
      </c>
      <c r="AH154" s="1">
        <f t="shared" si="120"/>
        <v>1</v>
      </c>
      <c r="AI154" s="9">
        <f t="shared" si="116"/>
        <v>7.773033219946443E-2</v>
      </c>
      <c r="AJ154" s="9">
        <f t="shared" si="102"/>
        <v>0.52339999999999998</v>
      </c>
      <c r="AK154" s="9">
        <f t="shared" si="103"/>
        <v>1.4400000000000001E-3</v>
      </c>
      <c r="AL154" s="9">
        <f t="shared" si="104"/>
        <v>0.50048000000000004</v>
      </c>
      <c r="AM154" s="9">
        <f t="shared" si="105"/>
        <v>2.1479999999999999E-2</v>
      </c>
      <c r="AN154" s="9">
        <f t="shared" si="106"/>
        <v>5.8E-4</v>
      </c>
      <c r="AO154" s="9">
        <f t="shared" si="107"/>
        <v>2.0000000000000002E-5</v>
      </c>
      <c r="AP154" s="1">
        <f t="shared" si="117"/>
        <v>-2</v>
      </c>
      <c r="AQ154" s="1">
        <f t="shared" si="117"/>
        <v>2</v>
      </c>
      <c r="AS154" s="1">
        <f t="shared" si="118"/>
        <v>0</v>
      </c>
      <c r="AT154" s="1">
        <f t="shared" si="121"/>
        <v>0</v>
      </c>
      <c r="AU154" s="1">
        <f t="shared" si="108"/>
        <v>13817</v>
      </c>
      <c r="AV154" s="9">
        <f t="shared" si="109"/>
        <v>0.27633999999999997</v>
      </c>
      <c r="AW154" s="9">
        <f t="shared" si="110"/>
        <v>6.8000000000000005E-4</v>
      </c>
      <c r="AX154" s="9">
        <f t="shared" si="111"/>
        <v>0.25418000000000002</v>
      </c>
      <c r="AY154" s="9">
        <f t="shared" si="112"/>
        <v>2.1479999999999999E-2</v>
      </c>
      <c r="AZ154" s="9">
        <f t="shared" si="113"/>
        <v>0</v>
      </c>
      <c r="BA154" s="9">
        <f t="shared" si="119"/>
        <v>0.27740199999999998</v>
      </c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M154" s="48"/>
      <c r="BX154" s="7"/>
      <c r="BY154" s="4"/>
      <c r="BZ154" s="7"/>
      <c r="CA154" s="7"/>
      <c r="CB154" s="7"/>
      <c r="CE154" s="7"/>
      <c r="CF154" s="7"/>
      <c r="CG154" s="7"/>
      <c r="CH154" s="7"/>
      <c r="CI154" s="7"/>
      <c r="CJ154" s="7"/>
      <c r="CK154" s="7"/>
      <c r="CL154" s="7"/>
      <c r="CN154" s="47"/>
      <c r="CO154" s="47"/>
      <c r="CP154" s="4"/>
    </row>
    <row r="155" spans="2:94" s="1" customFormat="1" x14ac:dyDescent="0.3">
      <c r="B155" s="1">
        <f t="shared" si="98"/>
        <v>26171</v>
      </c>
      <c r="C155" s="1">
        <v>142</v>
      </c>
      <c r="D155" s="1">
        <v>23827</v>
      </c>
      <c r="E155" s="1">
        <v>69</v>
      </c>
      <c r="F155" s="1">
        <v>0</v>
      </c>
      <c r="G155" s="1">
        <v>25028</v>
      </c>
      <c r="H155" s="1">
        <v>0</v>
      </c>
      <c r="I155" s="1">
        <v>1074</v>
      </c>
      <c r="J155" s="4">
        <v>54.31</v>
      </c>
      <c r="K155" s="4">
        <v>0.62</v>
      </c>
      <c r="L155" s="4">
        <v>25.8</v>
      </c>
      <c r="M155" s="61">
        <v>1</v>
      </c>
      <c r="N155" s="1">
        <v>13145</v>
      </c>
      <c r="O155" s="1">
        <v>13017</v>
      </c>
      <c r="P155" s="1">
        <v>12</v>
      </c>
      <c r="Q155" s="1">
        <v>12854</v>
      </c>
      <c r="R155" s="1">
        <v>150</v>
      </c>
      <c r="S155" s="1">
        <v>0</v>
      </c>
      <c r="T155" s="1">
        <v>28</v>
      </c>
      <c r="U155" s="1">
        <v>2</v>
      </c>
      <c r="V155" s="1">
        <v>32</v>
      </c>
      <c r="W155" s="1">
        <v>12711</v>
      </c>
      <c r="X155" s="1">
        <v>1074</v>
      </c>
      <c r="Y155" s="58">
        <v>0.66</v>
      </c>
      <c r="AA155" s="1">
        <f t="shared" si="99"/>
        <v>101</v>
      </c>
      <c r="AB155" s="1">
        <f t="shared" si="100"/>
        <v>37739</v>
      </c>
      <c r="AC155" s="1">
        <f t="shared" si="101"/>
        <v>2148</v>
      </c>
      <c r="AD155" s="1">
        <f t="shared" si="114"/>
        <v>-3</v>
      </c>
      <c r="AE155" s="1">
        <f t="shared" si="115"/>
        <v>4</v>
      </c>
      <c r="AF155" s="1">
        <f t="shared" si="115"/>
        <v>0</v>
      </c>
      <c r="AG155" s="1">
        <f t="shared" si="115"/>
        <v>0</v>
      </c>
      <c r="AH155" s="1">
        <f t="shared" si="120"/>
        <v>1</v>
      </c>
      <c r="AI155" s="9">
        <f t="shared" si="116"/>
        <v>7.773033219946443E-2</v>
      </c>
      <c r="AJ155" s="9">
        <f t="shared" si="102"/>
        <v>0.52342</v>
      </c>
      <c r="AK155" s="9">
        <f t="shared" si="103"/>
        <v>1.3799999999999999E-3</v>
      </c>
      <c r="AL155" s="9">
        <f t="shared" si="104"/>
        <v>0.50056</v>
      </c>
      <c r="AM155" s="9">
        <f t="shared" si="105"/>
        <v>2.1479999999999999E-2</v>
      </c>
      <c r="AN155" s="9">
        <f t="shared" si="106"/>
        <v>5.5999999999999995E-4</v>
      </c>
      <c r="AO155" s="9">
        <f t="shared" si="107"/>
        <v>2.0000000000000002E-5</v>
      </c>
      <c r="AP155" s="1">
        <f t="shared" si="117"/>
        <v>-2</v>
      </c>
      <c r="AQ155" s="1">
        <f t="shared" si="117"/>
        <v>2</v>
      </c>
      <c r="AS155" s="1">
        <f t="shared" si="118"/>
        <v>0</v>
      </c>
      <c r="AT155" s="1">
        <f t="shared" si="121"/>
        <v>0</v>
      </c>
      <c r="AU155" s="1">
        <f t="shared" si="108"/>
        <v>13817</v>
      </c>
      <c r="AV155" s="9">
        <f t="shared" si="109"/>
        <v>0.27633999999999997</v>
      </c>
      <c r="AW155" s="9">
        <f t="shared" si="110"/>
        <v>6.4000000000000005E-4</v>
      </c>
      <c r="AX155" s="9">
        <f t="shared" si="111"/>
        <v>0.25422</v>
      </c>
      <c r="AY155" s="9">
        <f t="shared" si="112"/>
        <v>2.1479999999999999E-2</v>
      </c>
      <c r="AZ155" s="9">
        <f t="shared" si="113"/>
        <v>0</v>
      </c>
      <c r="BA155" s="9">
        <f t="shared" si="119"/>
        <v>0.27741260000000001</v>
      </c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M155" s="48"/>
      <c r="BX155" s="7"/>
      <c r="BY155" s="4"/>
      <c r="BZ155" s="7"/>
      <c r="CA155" s="7"/>
      <c r="CB155" s="7"/>
      <c r="CE155" s="7"/>
      <c r="CF155" s="7"/>
      <c r="CG155" s="7"/>
      <c r="CH155" s="7"/>
      <c r="CI155" s="7"/>
      <c r="CJ155" s="7"/>
      <c r="CK155" s="7"/>
      <c r="CL155" s="7"/>
      <c r="CN155" s="47"/>
      <c r="CO155" s="47"/>
      <c r="CP155" s="4"/>
    </row>
    <row r="156" spans="2:94" s="1" customFormat="1" x14ac:dyDescent="0.3">
      <c r="B156" s="1">
        <f t="shared" si="98"/>
        <v>26173</v>
      </c>
      <c r="C156" s="1">
        <v>143</v>
      </c>
      <c r="D156" s="1">
        <v>23826</v>
      </c>
      <c r="E156" s="1">
        <v>65</v>
      </c>
      <c r="F156" s="1">
        <v>0</v>
      </c>
      <c r="G156" s="1">
        <v>25033</v>
      </c>
      <c r="H156" s="1">
        <v>0</v>
      </c>
      <c r="I156" s="1">
        <v>1075</v>
      </c>
      <c r="J156" s="4">
        <v>54.32</v>
      </c>
      <c r="K156" s="4">
        <v>0.62</v>
      </c>
      <c r="L156" s="4">
        <v>25.8</v>
      </c>
      <c r="M156" s="61">
        <v>1</v>
      </c>
      <c r="N156" s="1">
        <v>13146</v>
      </c>
      <c r="O156" s="1">
        <v>13017</v>
      </c>
      <c r="P156" s="1">
        <v>11</v>
      </c>
      <c r="Q156" s="1">
        <v>12855</v>
      </c>
      <c r="R156" s="1">
        <v>150</v>
      </c>
      <c r="S156" s="1">
        <v>0</v>
      </c>
      <c r="T156" s="1">
        <v>26</v>
      </c>
      <c r="U156" s="1">
        <v>2</v>
      </c>
      <c r="V156" s="1">
        <v>30</v>
      </c>
      <c r="W156" s="1">
        <v>12713</v>
      </c>
      <c r="X156" s="1">
        <v>1075</v>
      </c>
      <c r="Y156" s="58">
        <v>0.66</v>
      </c>
      <c r="AA156" s="1">
        <f t="shared" si="99"/>
        <v>95</v>
      </c>
      <c r="AB156" s="1">
        <f t="shared" si="100"/>
        <v>37746</v>
      </c>
      <c r="AC156" s="1">
        <f t="shared" si="101"/>
        <v>2150</v>
      </c>
      <c r="AD156" s="1">
        <f t="shared" si="114"/>
        <v>-4</v>
      </c>
      <c r="AE156" s="1">
        <f t="shared" si="115"/>
        <v>5</v>
      </c>
      <c r="AF156" s="1">
        <f t="shared" si="115"/>
        <v>0</v>
      </c>
      <c r="AG156" s="1">
        <f t="shared" si="115"/>
        <v>1</v>
      </c>
      <c r="AH156" s="1">
        <f t="shared" si="120"/>
        <v>2</v>
      </c>
      <c r="AI156" s="9">
        <f t="shared" si="116"/>
        <v>7.7797076277319438E-2</v>
      </c>
      <c r="AJ156" s="9">
        <f t="shared" si="102"/>
        <v>0.52346000000000004</v>
      </c>
      <c r="AK156" s="9">
        <f t="shared" si="103"/>
        <v>1.2999999999999999E-3</v>
      </c>
      <c r="AL156" s="9">
        <f t="shared" si="104"/>
        <v>0.50065999999999999</v>
      </c>
      <c r="AM156" s="9">
        <f t="shared" si="105"/>
        <v>2.1499999999999998E-2</v>
      </c>
      <c r="AN156" s="9">
        <f t="shared" si="106"/>
        <v>5.1999999999999995E-4</v>
      </c>
      <c r="AO156" s="9">
        <f t="shared" si="107"/>
        <v>4.0000000000000003E-5</v>
      </c>
      <c r="AP156" s="1">
        <f t="shared" si="117"/>
        <v>-2</v>
      </c>
      <c r="AQ156" s="1">
        <f t="shared" si="117"/>
        <v>2</v>
      </c>
      <c r="AS156" s="1">
        <f t="shared" si="118"/>
        <v>1</v>
      </c>
      <c r="AT156" s="1">
        <f t="shared" si="121"/>
        <v>1</v>
      </c>
      <c r="AU156" s="1">
        <f t="shared" si="108"/>
        <v>13818</v>
      </c>
      <c r="AV156" s="9">
        <f t="shared" si="109"/>
        <v>0.27635999999999999</v>
      </c>
      <c r="AW156" s="9">
        <f t="shared" si="110"/>
        <v>5.9999999999999995E-4</v>
      </c>
      <c r="AX156" s="9">
        <f t="shared" si="111"/>
        <v>0.25425999999999999</v>
      </c>
      <c r="AY156" s="9">
        <f t="shared" si="112"/>
        <v>2.1499999999999998E-2</v>
      </c>
      <c r="AZ156" s="9">
        <f t="shared" si="113"/>
        <v>2.0000000000000002E-5</v>
      </c>
      <c r="BA156" s="9">
        <f t="shared" si="119"/>
        <v>0.27743380000000001</v>
      </c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M156" s="48"/>
      <c r="BX156" s="7"/>
      <c r="BY156" s="4"/>
      <c r="BZ156" s="7"/>
      <c r="CA156" s="7"/>
      <c r="CB156" s="7"/>
      <c r="CE156" s="7"/>
      <c r="CF156" s="7"/>
      <c r="CG156" s="7"/>
      <c r="CH156" s="7"/>
      <c r="CI156" s="7"/>
      <c r="CJ156" s="7"/>
      <c r="CK156" s="7"/>
      <c r="CL156" s="7"/>
      <c r="CN156" s="47"/>
      <c r="CO156" s="47"/>
      <c r="CP156" s="4"/>
    </row>
    <row r="157" spans="2:94" s="1" customFormat="1" x14ac:dyDescent="0.3">
      <c r="B157" s="1">
        <f t="shared" si="98"/>
        <v>26174</v>
      </c>
      <c r="C157" s="1">
        <v>144</v>
      </c>
      <c r="D157" s="1">
        <v>23824</v>
      </c>
      <c r="E157" s="1">
        <v>62</v>
      </c>
      <c r="F157" s="1">
        <v>0</v>
      </c>
      <c r="G157" s="1">
        <v>25037</v>
      </c>
      <c r="H157" s="1">
        <v>0</v>
      </c>
      <c r="I157" s="1">
        <v>1075</v>
      </c>
      <c r="J157" s="4">
        <v>54.33</v>
      </c>
      <c r="K157" s="4">
        <v>0.62</v>
      </c>
      <c r="L157" s="4">
        <v>25.8</v>
      </c>
      <c r="M157" s="61">
        <v>1</v>
      </c>
      <c r="N157" s="1">
        <v>13147</v>
      </c>
      <c r="O157" s="1">
        <v>13017</v>
      </c>
      <c r="P157" s="1">
        <v>11</v>
      </c>
      <c r="Q157" s="1">
        <v>12855</v>
      </c>
      <c r="R157" s="1">
        <v>150</v>
      </c>
      <c r="S157" s="1">
        <v>0</v>
      </c>
      <c r="T157" s="1">
        <v>24</v>
      </c>
      <c r="U157" s="1">
        <v>2</v>
      </c>
      <c r="V157" s="1">
        <v>28</v>
      </c>
      <c r="W157" s="1">
        <v>12715</v>
      </c>
      <c r="X157" s="1">
        <v>1075</v>
      </c>
      <c r="Y157" s="58">
        <v>0.66</v>
      </c>
      <c r="AA157" s="1">
        <f t="shared" si="99"/>
        <v>90</v>
      </c>
      <c r="AB157" s="1">
        <f t="shared" si="100"/>
        <v>37752</v>
      </c>
      <c r="AC157" s="1">
        <f t="shared" si="101"/>
        <v>2150</v>
      </c>
      <c r="AD157" s="1">
        <f t="shared" si="114"/>
        <v>-3</v>
      </c>
      <c r="AE157" s="1">
        <f t="shared" si="115"/>
        <v>4</v>
      </c>
      <c r="AF157" s="1">
        <f t="shared" si="115"/>
        <v>0</v>
      </c>
      <c r="AG157" s="1">
        <f t="shared" si="115"/>
        <v>0</v>
      </c>
      <c r="AH157" s="1">
        <f t="shared" si="120"/>
        <v>1</v>
      </c>
      <c r="AI157" s="9">
        <f t="shared" si="116"/>
        <v>7.7797076277319438E-2</v>
      </c>
      <c r="AJ157" s="9">
        <f t="shared" si="102"/>
        <v>0.52347999999999995</v>
      </c>
      <c r="AK157" s="9">
        <f t="shared" si="103"/>
        <v>1.24E-3</v>
      </c>
      <c r="AL157" s="9">
        <f t="shared" si="104"/>
        <v>0.50073999999999996</v>
      </c>
      <c r="AM157" s="9">
        <f t="shared" si="105"/>
        <v>2.1499999999999998E-2</v>
      </c>
      <c r="AN157" s="9">
        <f t="shared" si="106"/>
        <v>4.8000000000000001E-4</v>
      </c>
      <c r="AO157" s="9">
        <f t="shared" si="107"/>
        <v>2.0000000000000002E-5</v>
      </c>
      <c r="AP157" s="1">
        <f t="shared" si="117"/>
        <v>-2</v>
      </c>
      <c r="AQ157" s="1">
        <f t="shared" si="117"/>
        <v>2</v>
      </c>
      <c r="AS157" s="1">
        <f t="shared" si="118"/>
        <v>0</v>
      </c>
      <c r="AT157" s="1">
        <f t="shared" si="121"/>
        <v>0</v>
      </c>
      <c r="AU157" s="1">
        <f t="shared" si="108"/>
        <v>13818</v>
      </c>
      <c r="AV157" s="9">
        <f t="shared" si="109"/>
        <v>0.27635999999999999</v>
      </c>
      <c r="AW157" s="9">
        <f t="shared" si="110"/>
        <v>5.5999999999999995E-4</v>
      </c>
      <c r="AX157" s="9">
        <f t="shared" si="111"/>
        <v>0.25430000000000003</v>
      </c>
      <c r="AY157" s="9">
        <f t="shared" si="112"/>
        <v>2.1499999999999998E-2</v>
      </c>
      <c r="AZ157" s="9">
        <f t="shared" si="113"/>
        <v>0</v>
      </c>
      <c r="BA157" s="9">
        <f t="shared" si="119"/>
        <v>0.27744439999999998</v>
      </c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M157" s="48"/>
      <c r="BX157" s="7"/>
      <c r="BY157" s="4"/>
      <c r="BZ157" s="7"/>
      <c r="CA157" s="7"/>
      <c r="CB157" s="7"/>
      <c r="CE157" s="7"/>
      <c r="CF157" s="7"/>
      <c r="CG157" s="7"/>
      <c r="CH157" s="7"/>
      <c r="CI157" s="7"/>
      <c r="CJ157" s="7"/>
      <c r="CK157" s="7"/>
      <c r="CL157" s="7"/>
      <c r="CN157" s="47"/>
      <c r="CO157" s="47"/>
      <c r="CP157" s="4"/>
    </row>
    <row r="158" spans="2:94" s="1" customFormat="1" x14ac:dyDescent="0.3">
      <c r="B158" s="1">
        <f t="shared" si="98"/>
        <v>26174</v>
      </c>
      <c r="C158" s="1">
        <v>145</v>
      </c>
      <c r="D158" s="1">
        <v>23824</v>
      </c>
      <c r="E158" s="1">
        <v>57</v>
      </c>
      <c r="F158" s="1">
        <v>0</v>
      </c>
      <c r="G158" s="1">
        <v>25042</v>
      </c>
      <c r="H158" s="1">
        <v>0</v>
      </c>
      <c r="I158" s="1">
        <v>1075</v>
      </c>
      <c r="J158" s="4">
        <v>54.34</v>
      </c>
      <c r="K158" s="4">
        <v>0.62</v>
      </c>
      <c r="L158" s="4">
        <v>25.8</v>
      </c>
      <c r="M158" s="61">
        <v>1</v>
      </c>
      <c r="N158" s="1">
        <v>13148</v>
      </c>
      <c r="O158" s="1">
        <v>13018</v>
      </c>
      <c r="P158" s="1">
        <v>10</v>
      </c>
      <c r="Q158" s="1">
        <v>12856</v>
      </c>
      <c r="R158" s="1">
        <v>150</v>
      </c>
      <c r="S158" s="1">
        <v>0</v>
      </c>
      <c r="T158" s="1">
        <v>23</v>
      </c>
      <c r="U158" s="1">
        <v>2</v>
      </c>
      <c r="V158" s="1">
        <v>26</v>
      </c>
      <c r="W158" s="1">
        <v>12717</v>
      </c>
      <c r="X158" s="1">
        <v>1075</v>
      </c>
      <c r="Y158" s="58">
        <v>0.66</v>
      </c>
      <c r="AA158" s="1">
        <f t="shared" si="99"/>
        <v>83</v>
      </c>
      <c r="AB158" s="1">
        <f t="shared" si="100"/>
        <v>37759</v>
      </c>
      <c r="AC158" s="1">
        <f t="shared" si="101"/>
        <v>2150</v>
      </c>
      <c r="AD158" s="1">
        <f t="shared" si="114"/>
        <v>-5</v>
      </c>
      <c r="AE158" s="1">
        <f t="shared" si="115"/>
        <v>5</v>
      </c>
      <c r="AF158" s="1">
        <f t="shared" si="115"/>
        <v>0</v>
      </c>
      <c r="AG158" s="1">
        <f t="shared" si="115"/>
        <v>0</v>
      </c>
      <c r="AH158" s="1">
        <f t="shared" si="120"/>
        <v>0</v>
      </c>
      <c r="AI158" s="9">
        <f t="shared" si="116"/>
        <v>7.7797076277319438E-2</v>
      </c>
      <c r="AJ158" s="9">
        <f t="shared" si="102"/>
        <v>0.52347999999999995</v>
      </c>
      <c r="AK158" s="9">
        <f t="shared" si="103"/>
        <v>1.14E-3</v>
      </c>
      <c r="AL158" s="9">
        <f t="shared" si="104"/>
        <v>0.50083999999999995</v>
      </c>
      <c r="AM158" s="9">
        <f t="shared" si="105"/>
        <v>2.1499999999999998E-2</v>
      </c>
      <c r="AN158" s="9">
        <f t="shared" si="106"/>
        <v>4.6000000000000001E-4</v>
      </c>
      <c r="AO158" s="9">
        <f t="shared" si="107"/>
        <v>0</v>
      </c>
      <c r="AP158" s="1">
        <f t="shared" si="117"/>
        <v>-2</v>
      </c>
      <c r="AQ158" s="1">
        <f t="shared" si="117"/>
        <v>2</v>
      </c>
      <c r="AS158" s="1">
        <f t="shared" si="118"/>
        <v>0</v>
      </c>
      <c r="AT158" s="1">
        <f t="shared" si="121"/>
        <v>0</v>
      </c>
      <c r="AU158" s="1">
        <f t="shared" si="108"/>
        <v>13818</v>
      </c>
      <c r="AV158" s="9">
        <f t="shared" si="109"/>
        <v>0.27635999999999999</v>
      </c>
      <c r="AW158" s="9">
        <f t="shared" si="110"/>
        <v>5.1999999999999995E-4</v>
      </c>
      <c r="AX158" s="9">
        <f t="shared" si="111"/>
        <v>0.25434000000000001</v>
      </c>
      <c r="AY158" s="9">
        <f t="shared" si="112"/>
        <v>2.1499999999999998E-2</v>
      </c>
      <c r="AZ158" s="9">
        <f t="shared" si="113"/>
        <v>0</v>
      </c>
      <c r="BA158" s="9">
        <f t="shared" si="119"/>
        <v>0.27744439999999998</v>
      </c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M158" s="48"/>
      <c r="BX158" s="7"/>
      <c r="BY158" s="4"/>
      <c r="BZ158" s="7"/>
      <c r="CA158" s="7"/>
      <c r="CB158" s="7"/>
      <c r="CE158" s="7"/>
      <c r="CF158" s="7"/>
      <c r="CG158" s="7"/>
      <c r="CH158" s="7"/>
      <c r="CI158" s="7"/>
      <c r="CJ158" s="7"/>
      <c r="CK158" s="7"/>
      <c r="CL158" s="7"/>
      <c r="CN158" s="47"/>
      <c r="CO158" s="47"/>
      <c r="CP158" s="4"/>
    </row>
    <row r="159" spans="2:94" s="1" customFormat="1" x14ac:dyDescent="0.3">
      <c r="B159" s="1">
        <f t="shared" si="98"/>
        <v>26175</v>
      </c>
      <c r="C159" s="1">
        <v>146</v>
      </c>
      <c r="D159" s="1">
        <v>23823</v>
      </c>
      <c r="E159" s="1">
        <v>54</v>
      </c>
      <c r="F159" s="1">
        <v>0</v>
      </c>
      <c r="G159" s="1">
        <v>25046</v>
      </c>
      <c r="H159" s="1">
        <v>0</v>
      </c>
      <c r="I159" s="1">
        <v>1075</v>
      </c>
      <c r="J159" s="4">
        <v>54.34</v>
      </c>
      <c r="K159" s="4">
        <v>0.62</v>
      </c>
      <c r="L159" s="4">
        <v>25.8</v>
      </c>
      <c r="M159" s="61">
        <v>1</v>
      </c>
      <c r="N159" s="1">
        <v>13148</v>
      </c>
      <c r="O159" s="1">
        <v>13018</v>
      </c>
      <c r="P159" s="1">
        <v>10</v>
      </c>
      <c r="Q159" s="1">
        <v>12857</v>
      </c>
      <c r="R159" s="1">
        <v>150</v>
      </c>
      <c r="S159" s="1">
        <v>0</v>
      </c>
      <c r="T159" s="1">
        <v>21</v>
      </c>
      <c r="U159" s="1">
        <v>1</v>
      </c>
      <c r="V159" s="1">
        <v>24</v>
      </c>
      <c r="W159" s="1">
        <v>12720</v>
      </c>
      <c r="X159" s="1">
        <v>1075</v>
      </c>
      <c r="Y159" s="58">
        <v>0.66</v>
      </c>
      <c r="AA159" s="1">
        <f t="shared" si="99"/>
        <v>78</v>
      </c>
      <c r="AB159" s="1">
        <f t="shared" si="100"/>
        <v>37766</v>
      </c>
      <c r="AC159" s="1">
        <f t="shared" si="101"/>
        <v>2150</v>
      </c>
      <c r="AD159" s="1">
        <f t="shared" si="114"/>
        <v>-3</v>
      </c>
      <c r="AE159" s="1">
        <f t="shared" si="115"/>
        <v>4</v>
      </c>
      <c r="AF159" s="1">
        <f t="shared" si="115"/>
        <v>0</v>
      </c>
      <c r="AG159" s="1">
        <f t="shared" si="115"/>
        <v>0</v>
      </c>
      <c r="AH159" s="1">
        <f t="shared" si="120"/>
        <v>1</v>
      </c>
      <c r="AI159" s="9">
        <f t="shared" si="116"/>
        <v>7.779144655908532E-2</v>
      </c>
      <c r="AJ159" s="9">
        <f t="shared" si="102"/>
        <v>0.52349999999999997</v>
      </c>
      <c r="AK159" s="9">
        <f t="shared" si="103"/>
        <v>1.08E-3</v>
      </c>
      <c r="AL159" s="9">
        <f t="shared" si="104"/>
        <v>0.50092000000000003</v>
      </c>
      <c r="AM159" s="9">
        <f t="shared" si="105"/>
        <v>2.1499999999999998E-2</v>
      </c>
      <c r="AN159" s="9">
        <f t="shared" si="106"/>
        <v>4.2000000000000002E-4</v>
      </c>
      <c r="AO159" s="9">
        <f t="shared" si="107"/>
        <v>2.0000000000000002E-5</v>
      </c>
      <c r="AP159" s="1">
        <f t="shared" si="117"/>
        <v>-2</v>
      </c>
      <c r="AQ159" s="1">
        <f t="shared" si="117"/>
        <v>3</v>
      </c>
      <c r="AS159" s="1">
        <f t="shared" si="118"/>
        <v>0</v>
      </c>
      <c r="AT159" s="1">
        <f t="shared" si="121"/>
        <v>1</v>
      </c>
      <c r="AU159" s="1">
        <f t="shared" si="108"/>
        <v>13819</v>
      </c>
      <c r="AV159" s="9">
        <f t="shared" si="109"/>
        <v>0.27638000000000001</v>
      </c>
      <c r="AW159" s="9">
        <f t="shared" si="110"/>
        <v>4.8000000000000001E-4</v>
      </c>
      <c r="AX159" s="9">
        <f t="shared" si="111"/>
        <v>0.25440000000000002</v>
      </c>
      <c r="AY159" s="9">
        <f t="shared" si="112"/>
        <v>2.1499999999999998E-2</v>
      </c>
      <c r="AZ159" s="9">
        <f t="shared" si="113"/>
        <v>2.0000000000000002E-5</v>
      </c>
      <c r="BA159" s="9">
        <f t="shared" si="119"/>
        <v>0.27745500000000001</v>
      </c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M159" s="48"/>
      <c r="BX159" s="7"/>
      <c r="BY159" s="4"/>
      <c r="BZ159" s="7"/>
      <c r="CA159" s="7"/>
      <c r="CB159" s="7"/>
      <c r="CE159" s="7"/>
      <c r="CF159" s="7"/>
      <c r="CG159" s="7"/>
      <c r="CH159" s="7"/>
      <c r="CI159" s="7"/>
      <c r="CJ159" s="7"/>
      <c r="CK159" s="7"/>
      <c r="CL159" s="7"/>
      <c r="CN159" s="47"/>
      <c r="CO159" s="47"/>
      <c r="CP159" s="4"/>
    </row>
    <row r="160" spans="2:94" s="1" customFormat="1" x14ac:dyDescent="0.3">
      <c r="B160" s="1">
        <f t="shared" si="98"/>
        <v>26176</v>
      </c>
      <c r="C160" s="1">
        <v>147</v>
      </c>
      <c r="D160" s="1">
        <v>23822</v>
      </c>
      <c r="E160" s="1">
        <v>50</v>
      </c>
      <c r="F160" s="1">
        <v>0</v>
      </c>
      <c r="G160" s="1">
        <v>25051</v>
      </c>
      <c r="H160" s="1">
        <v>0</v>
      </c>
      <c r="I160" s="1">
        <v>1075</v>
      </c>
      <c r="J160" s="4">
        <v>54.35</v>
      </c>
      <c r="K160" s="4">
        <v>0.62</v>
      </c>
      <c r="L160" s="4">
        <v>25.8</v>
      </c>
      <c r="M160" s="61">
        <v>1</v>
      </c>
      <c r="N160" s="1">
        <v>13149</v>
      </c>
      <c r="O160" s="1">
        <v>13018</v>
      </c>
      <c r="P160" s="1">
        <v>9</v>
      </c>
      <c r="Q160" s="1">
        <v>12857</v>
      </c>
      <c r="R160" s="1">
        <v>150</v>
      </c>
      <c r="S160" s="1">
        <v>0</v>
      </c>
      <c r="T160" s="1">
        <v>19</v>
      </c>
      <c r="U160" s="1">
        <v>1</v>
      </c>
      <c r="V160" s="1">
        <v>22</v>
      </c>
      <c r="W160" s="1">
        <v>12722</v>
      </c>
      <c r="X160" s="1">
        <v>1075</v>
      </c>
      <c r="Y160" s="58">
        <v>0.66</v>
      </c>
      <c r="AA160" s="1">
        <f t="shared" si="99"/>
        <v>72</v>
      </c>
      <c r="AB160" s="1">
        <f t="shared" si="100"/>
        <v>37773</v>
      </c>
      <c r="AC160" s="1">
        <f t="shared" si="101"/>
        <v>2150</v>
      </c>
      <c r="AD160" s="1">
        <f t="shared" si="114"/>
        <v>-4</v>
      </c>
      <c r="AE160" s="1">
        <f t="shared" si="115"/>
        <v>5</v>
      </c>
      <c r="AF160" s="1">
        <f t="shared" si="115"/>
        <v>0</v>
      </c>
      <c r="AG160" s="1">
        <f t="shared" si="115"/>
        <v>0</v>
      </c>
      <c r="AH160" s="1">
        <f t="shared" si="120"/>
        <v>1</v>
      </c>
      <c r="AI160" s="9">
        <f t="shared" si="116"/>
        <v>7.779144655908532E-2</v>
      </c>
      <c r="AJ160" s="9">
        <f t="shared" si="102"/>
        <v>0.52351999999999999</v>
      </c>
      <c r="AK160" s="9">
        <f t="shared" si="103"/>
        <v>1E-3</v>
      </c>
      <c r="AL160" s="9">
        <f t="shared" si="104"/>
        <v>0.50102000000000002</v>
      </c>
      <c r="AM160" s="9">
        <f t="shared" si="105"/>
        <v>2.1499999999999998E-2</v>
      </c>
      <c r="AN160" s="9">
        <f t="shared" si="106"/>
        <v>3.8000000000000002E-4</v>
      </c>
      <c r="AO160" s="9">
        <f t="shared" si="107"/>
        <v>2.0000000000000002E-5</v>
      </c>
      <c r="AP160" s="1">
        <f t="shared" si="117"/>
        <v>-2</v>
      </c>
      <c r="AQ160" s="1">
        <f t="shared" si="117"/>
        <v>2</v>
      </c>
      <c r="AS160" s="1">
        <f t="shared" si="118"/>
        <v>0</v>
      </c>
      <c r="AT160" s="1">
        <f t="shared" si="121"/>
        <v>0</v>
      </c>
      <c r="AU160" s="1">
        <f t="shared" si="108"/>
        <v>13819</v>
      </c>
      <c r="AV160" s="9">
        <f t="shared" si="109"/>
        <v>0.27638000000000001</v>
      </c>
      <c r="AW160" s="9">
        <f t="shared" si="110"/>
        <v>4.4000000000000002E-4</v>
      </c>
      <c r="AX160" s="9">
        <f t="shared" si="111"/>
        <v>0.25444</v>
      </c>
      <c r="AY160" s="9">
        <f t="shared" si="112"/>
        <v>2.1499999999999998E-2</v>
      </c>
      <c r="AZ160" s="9">
        <f t="shared" si="113"/>
        <v>0</v>
      </c>
      <c r="BA160" s="9">
        <f t="shared" si="119"/>
        <v>0.27746559999999998</v>
      </c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M160" s="48"/>
      <c r="BX160" s="7"/>
      <c r="BY160" s="4"/>
      <c r="BZ160" s="7"/>
      <c r="CA160" s="7"/>
      <c r="CB160" s="7"/>
      <c r="CE160" s="7"/>
      <c r="CF160" s="7"/>
      <c r="CG160" s="7"/>
      <c r="CH160" s="7"/>
      <c r="CI160" s="7"/>
      <c r="CJ160" s="7"/>
      <c r="CK160" s="7"/>
      <c r="CL160" s="7"/>
      <c r="CN160" s="47"/>
      <c r="CO160" s="47"/>
      <c r="CP160" s="4"/>
    </row>
    <row r="161" spans="2:94" s="1" customFormat="1" x14ac:dyDescent="0.3">
      <c r="B161" s="1">
        <f t="shared" si="98"/>
        <v>26177</v>
      </c>
      <c r="C161" s="1">
        <v>148</v>
      </c>
      <c r="D161" s="1">
        <v>23822</v>
      </c>
      <c r="E161" s="1">
        <v>48</v>
      </c>
      <c r="F161" s="1">
        <v>0</v>
      </c>
      <c r="G161" s="1">
        <v>25054</v>
      </c>
      <c r="H161" s="1">
        <v>0</v>
      </c>
      <c r="I161" s="1">
        <v>1075</v>
      </c>
      <c r="J161" s="4">
        <v>54.36</v>
      </c>
      <c r="K161" s="4">
        <v>0.62</v>
      </c>
      <c r="L161" s="4">
        <v>25.8</v>
      </c>
      <c r="M161" s="61">
        <v>1</v>
      </c>
      <c r="N161" s="1">
        <v>13149</v>
      </c>
      <c r="O161" s="1">
        <v>13018</v>
      </c>
      <c r="P161" s="1">
        <v>9</v>
      </c>
      <c r="Q161" s="1">
        <v>12858</v>
      </c>
      <c r="R161" s="1">
        <v>150</v>
      </c>
      <c r="S161" s="1">
        <v>0</v>
      </c>
      <c r="T161" s="1">
        <v>18</v>
      </c>
      <c r="U161" s="1">
        <v>1</v>
      </c>
      <c r="V161" s="1">
        <v>21</v>
      </c>
      <c r="W161" s="1">
        <v>12723</v>
      </c>
      <c r="X161" s="1">
        <v>1075</v>
      </c>
      <c r="Y161" s="58">
        <v>0.66</v>
      </c>
      <c r="AA161" s="1">
        <f t="shared" si="99"/>
        <v>69</v>
      </c>
      <c r="AB161" s="1">
        <f t="shared" si="100"/>
        <v>37777</v>
      </c>
      <c r="AC161" s="1">
        <f t="shared" si="101"/>
        <v>2150</v>
      </c>
      <c r="AD161" s="1">
        <f t="shared" si="114"/>
        <v>-2</v>
      </c>
      <c r="AE161" s="1">
        <f t="shared" si="115"/>
        <v>3</v>
      </c>
      <c r="AF161" s="1">
        <f t="shared" si="115"/>
        <v>0</v>
      </c>
      <c r="AG161" s="1">
        <f t="shared" si="115"/>
        <v>0</v>
      </c>
      <c r="AH161" s="1">
        <f t="shared" si="120"/>
        <v>1</v>
      </c>
      <c r="AI161" s="9">
        <f t="shared" si="116"/>
        <v>7.779144655908532E-2</v>
      </c>
      <c r="AJ161" s="9">
        <f t="shared" si="102"/>
        <v>0.52354000000000001</v>
      </c>
      <c r="AK161" s="9">
        <f t="shared" si="103"/>
        <v>9.6000000000000002E-4</v>
      </c>
      <c r="AL161" s="9">
        <f t="shared" si="104"/>
        <v>0.50107999999999997</v>
      </c>
      <c r="AM161" s="9">
        <f t="shared" si="105"/>
        <v>2.1499999999999998E-2</v>
      </c>
      <c r="AN161" s="9">
        <f t="shared" si="106"/>
        <v>3.6000000000000002E-4</v>
      </c>
      <c r="AO161" s="9">
        <f t="shared" si="107"/>
        <v>2.0000000000000002E-5</v>
      </c>
      <c r="AP161" s="1">
        <f t="shared" si="117"/>
        <v>-1</v>
      </c>
      <c r="AQ161" s="1">
        <f t="shared" si="117"/>
        <v>1</v>
      </c>
      <c r="AS161" s="1">
        <f t="shared" si="118"/>
        <v>0</v>
      </c>
      <c r="AT161" s="1">
        <f t="shared" si="121"/>
        <v>0</v>
      </c>
      <c r="AU161" s="1">
        <f t="shared" si="108"/>
        <v>13819</v>
      </c>
      <c r="AV161" s="9">
        <f t="shared" si="109"/>
        <v>0.27638000000000001</v>
      </c>
      <c r="AW161" s="9">
        <f t="shared" si="110"/>
        <v>4.2000000000000002E-4</v>
      </c>
      <c r="AX161" s="9">
        <f t="shared" si="111"/>
        <v>0.25446000000000002</v>
      </c>
      <c r="AY161" s="9">
        <f t="shared" si="112"/>
        <v>2.1499999999999998E-2</v>
      </c>
      <c r="AZ161" s="9">
        <f t="shared" si="113"/>
        <v>0</v>
      </c>
      <c r="BA161" s="9">
        <f t="shared" si="119"/>
        <v>0.27747620000000001</v>
      </c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M161" s="48"/>
      <c r="BX161" s="7"/>
      <c r="BY161" s="4"/>
      <c r="BZ161" s="7"/>
      <c r="CA161" s="7"/>
      <c r="CB161" s="7"/>
      <c r="CE161" s="7"/>
      <c r="CF161" s="7"/>
      <c r="CG161" s="7"/>
      <c r="CH161" s="7"/>
      <c r="CI161" s="7"/>
      <c r="CJ161" s="7"/>
      <c r="CK161" s="7"/>
      <c r="CL161" s="7"/>
      <c r="CN161" s="47"/>
      <c r="CO161" s="47"/>
      <c r="CP161" s="4"/>
    </row>
    <row r="162" spans="2:94" s="1" customFormat="1" x14ac:dyDescent="0.3">
      <c r="B162" s="1">
        <f t="shared" si="98"/>
        <v>26178</v>
      </c>
      <c r="C162" s="1">
        <v>149</v>
      </c>
      <c r="D162" s="1">
        <v>23821</v>
      </c>
      <c r="E162" s="1">
        <v>45</v>
      </c>
      <c r="F162" s="1">
        <v>0</v>
      </c>
      <c r="G162" s="1">
        <v>25057</v>
      </c>
      <c r="H162" s="1">
        <v>0</v>
      </c>
      <c r="I162" s="1">
        <v>1076</v>
      </c>
      <c r="J162" s="4">
        <v>54.36</v>
      </c>
      <c r="K162" s="4">
        <v>0.62</v>
      </c>
      <c r="L162" s="4">
        <v>25.8</v>
      </c>
      <c r="M162" s="61">
        <v>1</v>
      </c>
      <c r="N162" s="1">
        <v>13150</v>
      </c>
      <c r="O162" s="1">
        <v>13018</v>
      </c>
      <c r="P162" s="1">
        <v>8</v>
      </c>
      <c r="Q162" s="1">
        <v>12859</v>
      </c>
      <c r="R162" s="1">
        <v>150</v>
      </c>
      <c r="S162" s="1">
        <v>0</v>
      </c>
      <c r="T162" s="1">
        <v>17</v>
      </c>
      <c r="U162" s="1">
        <v>1</v>
      </c>
      <c r="V162" s="1">
        <v>20</v>
      </c>
      <c r="W162" s="1">
        <v>12724</v>
      </c>
      <c r="X162" s="1">
        <v>1076</v>
      </c>
      <c r="Y162" s="58">
        <v>0.66</v>
      </c>
      <c r="AA162" s="1">
        <f t="shared" si="99"/>
        <v>65</v>
      </c>
      <c r="AB162" s="1">
        <f t="shared" si="100"/>
        <v>37781</v>
      </c>
      <c r="AC162" s="1">
        <f t="shared" si="101"/>
        <v>2152</v>
      </c>
      <c r="AD162" s="1">
        <f t="shared" si="114"/>
        <v>-3</v>
      </c>
      <c r="AE162" s="1">
        <f t="shared" si="115"/>
        <v>3</v>
      </c>
      <c r="AF162" s="1">
        <f t="shared" si="115"/>
        <v>0</v>
      </c>
      <c r="AG162" s="1">
        <f t="shared" si="115"/>
        <v>1</v>
      </c>
      <c r="AH162" s="1">
        <f t="shared" si="120"/>
        <v>1</v>
      </c>
      <c r="AI162" s="9">
        <f t="shared" si="116"/>
        <v>7.7858176555716349E-2</v>
      </c>
      <c r="AJ162" s="9">
        <f t="shared" si="102"/>
        <v>0.52356000000000003</v>
      </c>
      <c r="AK162" s="9">
        <f t="shared" si="103"/>
        <v>8.9999999999999998E-4</v>
      </c>
      <c r="AL162" s="9">
        <f t="shared" si="104"/>
        <v>0.50114000000000003</v>
      </c>
      <c r="AM162" s="9">
        <f t="shared" si="105"/>
        <v>2.1520000000000001E-2</v>
      </c>
      <c r="AN162" s="9">
        <f t="shared" si="106"/>
        <v>3.4000000000000002E-4</v>
      </c>
      <c r="AO162" s="9">
        <f t="shared" si="107"/>
        <v>2.0000000000000002E-5</v>
      </c>
      <c r="AP162" s="1">
        <f t="shared" si="117"/>
        <v>-1</v>
      </c>
      <c r="AQ162" s="1">
        <f t="shared" si="117"/>
        <v>1</v>
      </c>
      <c r="AS162" s="1">
        <f t="shared" si="118"/>
        <v>1</v>
      </c>
      <c r="AT162" s="1">
        <f t="shared" si="121"/>
        <v>1</v>
      </c>
      <c r="AU162" s="1">
        <f t="shared" si="108"/>
        <v>13820</v>
      </c>
      <c r="AV162" s="9">
        <f t="shared" si="109"/>
        <v>0.27639999999999998</v>
      </c>
      <c r="AW162" s="9">
        <f t="shared" si="110"/>
        <v>4.0000000000000002E-4</v>
      </c>
      <c r="AX162" s="9">
        <f t="shared" si="111"/>
        <v>0.25447999999999998</v>
      </c>
      <c r="AY162" s="9">
        <f t="shared" si="112"/>
        <v>2.1520000000000001E-2</v>
      </c>
      <c r="AZ162" s="9">
        <f t="shared" si="113"/>
        <v>2.0000000000000002E-5</v>
      </c>
      <c r="BA162" s="9">
        <f t="shared" si="119"/>
        <v>0.27748680000000003</v>
      </c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M162" s="48"/>
      <c r="BX162" s="7"/>
      <c r="BY162" s="4"/>
      <c r="BZ162" s="7"/>
      <c r="CA162" s="7"/>
      <c r="CB162" s="7"/>
      <c r="CE162" s="7"/>
      <c r="CF162" s="7"/>
      <c r="CG162" s="7"/>
      <c r="CH162" s="7"/>
      <c r="CI162" s="7"/>
      <c r="CJ162" s="7"/>
      <c r="CK162" s="7"/>
      <c r="CL162" s="7"/>
      <c r="CN162" s="47"/>
      <c r="CO162" s="47"/>
      <c r="CP162" s="4"/>
    </row>
    <row r="163" spans="2:94" s="1" customFormat="1" x14ac:dyDescent="0.3">
      <c r="B163" s="1">
        <f t="shared" si="98"/>
        <v>26179</v>
      </c>
      <c r="C163" s="1">
        <v>150</v>
      </c>
      <c r="D163" s="1">
        <v>23820</v>
      </c>
      <c r="E163" s="1">
        <v>43</v>
      </c>
      <c r="F163" s="1">
        <v>0</v>
      </c>
      <c r="G163" s="1">
        <v>25060</v>
      </c>
      <c r="H163" s="1">
        <v>0</v>
      </c>
      <c r="I163" s="1">
        <v>1076</v>
      </c>
      <c r="J163" s="4">
        <v>54.37</v>
      </c>
      <c r="K163" s="4">
        <v>0.62</v>
      </c>
      <c r="L163" s="4">
        <v>25.8</v>
      </c>
      <c r="M163" s="61">
        <v>1</v>
      </c>
      <c r="N163" s="1">
        <v>13151</v>
      </c>
      <c r="O163" s="1">
        <v>13018</v>
      </c>
      <c r="P163" s="1">
        <v>8</v>
      </c>
      <c r="Q163" s="1">
        <v>12859</v>
      </c>
      <c r="R163" s="1">
        <v>150</v>
      </c>
      <c r="S163" s="1">
        <v>0</v>
      </c>
      <c r="T163" s="1">
        <v>17</v>
      </c>
      <c r="U163" s="1">
        <v>1</v>
      </c>
      <c r="V163" s="1">
        <v>19</v>
      </c>
      <c r="W163" s="1">
        <v>12726</v>
      </c>
      <c r="X163" s="1">
        <v>1076</v>
      </c>
      <c r="Y163" s="58">
        <v>0.66</v>
      </c>
      <c r="AA163" s="1">
        <f t="shared" si="99"/>
        <v>62</v>
      </c>
      <c r="AB163" s="1">
        <f t="shared" si="100"/>
        <v>37786</v>
      </c>
      <c r="AC163" s="1">
        <f t="shared" si="101"/>
        <v>2152</v>
      </c>
      <c r="AD163" s="1">
        <f t="shared" si="114"/>
        <v>-2</v>
      </c>
      <c r="AE163" s="1">
        <f t="shared" si="115"/>
        <v>3</v>
      </c>
      <c r="AF163" s="1">
        <f t="shared" si="115"/>
        <v>0</v>
      </c>
      <c r="AG163" s="1">
        <f t="shared" si="115"/>
        <v>0</v>
      </c>
      <c r="AH163" s="1">
        <f t="shared" si="120"/>
        <v>1</v>
      </c>
      <c r="AI163" s="9">
        <f t="shared" si="116"/>
        <v>7.7852543231314672E-2</v>
      </c>
      <c r="AJ163" s="9">
        <f t="shared" si="102"/>
        <v>0.52358000000000005</v>
      </c>
      <c r="AK163" s="9">
        <f t="shared" si="103"/>
        <v>8.5999999999999998E-4</v>
      </c>
      <c r="AL163" s="9">
        <f t="shared" si="104"/>
        <v>0.50119999999999998</v>
      </c>
      <c r="AM163" s="9">
        <f t="shared" si="105"/>
        <v>2.1520000000000001E-2</v>
      </c>
      <c r="AN163" s="9">
        <f t="shared" si="106"/>
        <v>3.4000000000000002E-4</v>
      </c>
      <c r="AO163" s="9">
        <f t="shared" si="107"/>
        <v>2.0000000000000002E-5</v>
      </c>
      <c r="AP163" s="1">
        <f t="shared" si="117"/>
        <v>-1</v>
      </c>
      <c r="AQ163" s="1">
        <f t="shared" si="117"/>
        <v>2</v>
      </c>
      <c r="AS163" s="1">
        <f t="shared" si="118"/>
        <v>0</v>
      </c>
      <c r="AT163" s="1">
        <f t="shared" si="121"/>
        <v>1</v>
      </c>
      <c r="AU163" s="1">
        <f t="shared" si="108"/>
        <v>13821</v>
      </c>
      <c r="AV163" s="9">
        <f t="shared" si="109"/>
        <v>0.27642</v>
      </c>
      <c r="AW163" s="9">
        <f t="shared" si="110"/>
        <v>3.8000000000000002E-4</v>
      </c>
      <c r="AX163" s="9">
        <f t="shared" si="111"/>
        <v>0.25452000000000002</v>
      </c>
      <c r="AY163" s="9">
        <f t="shared" si="112"/>
        <v>2.1520000000000001E-2</v>
      </c>
      <c r="AZ163" s="9">
        <f t="shared" si="113"/>
        <v>2.0000000000000002E-5</v>
      </c>
      <c r="BA163" s="9">
        <f t="shared" si="119"/>
        <v>0.27749740000000006</v>
      </c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M163" s="48"/>
      <c r="BX163" s="7"/>
      <c r="BY163" s="4"/>
      <c r="BZ163" s="7"/>
      <c r="CA163" s="7"/>
      <c r="CB163" s="7"/>
      <c r="CE163" s="7"/>
      <c r="CF163" s="7"/>
      <c r="CG163" s="7"/>
      <c r="CH163" s="7"/>
      <c r="CI163" s="7"/>
      <c r="CJ163" s="7"/>
      <c r="CK163" s="7"/>
      <c r="CL163" s="7"/>
      <c r="CN163" s="47"/>
      <c r="CO163" s="47"/>
      <c r="CP163" s="4"/>
    </row>
    <row r="164" spans="2:94" s="1" customFormat="1" x14ac:dyDescent="0.3">
      <c r="B164" s="1" t="e">
        <f t="shared" si="98"/>
        <v>#N/A</v>
      </c>
      <c r="J164" s="4"/>
      <c r="K164" s="4"/>
      <c r="L164" s="4"/>
      <c r="M164" s="61"/>
      <c r="Y164" s="58"/>
      <c r="AA164" s="1">
        <f t="shared" si="99"/>
        <v>0</v>
      </c>
      <c r="AB164" s="1">
        <f t="shared" si="100"/>
        <v>0</v>
      </c>
      <c r="AC164" s="1">
        <f t="shared" si="101"/>
        <v>0</v>
      </c>
      <c r="AD164" s="1" t="str">
        <f t="shared" si="114"/>
        <v/>
      </c>
      <c r="AE164" s="1" t="str">
        <f t="shared" si="115"/>
        <v/>
      </c>
      <c r="AF164" s="1" t="str">
        <f t="shared" si="115"/>
        <v/>
      </c>
      <c r="AG164" s="1" t="str">
        <f t="shared" si="115"/>
        <v/>
      </c>
      <c r="AH164" s="1" t="e">
        <f t="shared" si="120"/>
        <v>#N/A</v>
      </c>
      <c r="AI164" s="9" t="e">
        <f t="shared" si="116"/>
        <v>#N/A</v>
      </c>
      <c r="AJ164" s="9" t="e">
        <f t="shared" si="102"/>
        <v>#N/A</v>
      </c>
      <c r="AK164" s="9" t="e">
        <f t="shared" si="103"/>
        <v>#N/A</v>
      </c>
      <c r="AL164" s="9" t="e">
        <f t="shared" si="104"/>
        <v>#N/A</v>
      </c>
      <c r="AM164" s="9" t="e">
        <f t="shared" si="105"/>
        <v>#N/A</v>
      </c>
      <c r="AN164" s="9" t="e">
        <f t="shared" si="106"/>
        <v>#N/A</v>
      </c>
      <c r="AO164" s="9" t="e">
        <f t="shared" si="107"/>
        <v>#N/A</v>
      </c>
      <c r="AP164" s="1" t="str">
        <f t="shared" si="117"/>
        <v/>
      </c>
      <c r="AQ164" s="1" t="str">
        <f t="shared" si="117"/>
        <v/>
      </c>
      <c r="AS164" s="1" t="str">
        <f t="shared" si="118"/>
        <v/>
      </c>
      <c r="AT164" s="1" t="e">
        <f t="shared" si="121"/>
        <v>#N/A</v>
      </c>
      <c r="AU164" s="1" t="e">
        <f t="shared" si="108"/>
        <v>#N/A</v>
      </c>
      <c r="AV164" s="9" t="e">
        <f t="shared" si="109"/>
        <v>#N/A</v>
      </c>
      <c r="AW164" s="9" t="e">
        <f t="shared" si="110"/>
        <v>#N/A</v>
      </c>
      <c r="AX164" s="9" t="e">
        <f t="shared" si="111"/>
        <v>#N/A</v>
      </c>
      <c r="AY164" s="9" t="e">
        <f t="shared" si="112"/>
        <v>#N/A</v>
      </c>
      <c r="AZ164" s="9" t="e">
        <f t="shared" si="113"/>
        <v>#N/A</v>
      </c>
      <c r="BA164" s="9" t="e">
        <f t="shared" si="119"/>
        <v>#N/A</v>
      </c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M164" s="48"/>
      <c r="BX164" s="7"/>
      <c r="BY164" s="4"/>
      <c r="BZ164" s="7"/>
      <c r="CA164" s="7"/>
      <c r="CB164" s="7"/>
      <c r="CE164" s="7"/>
      <c r="CF164" s="7"/>
      <c r="CG164" s="7"/>
      <c r="CH164" s="7"/>
      <c r="CI164" s="7"/>
      <c r="CJ164" s="7"/>
      <c r="CK164" s="7"/>
      <c r="CL164" s="7"/>
      <c r="CN164" s="47"/>
      <c r="CO164" s="47"/>
      <c r="CP164" s="4"/>
    </row>
    <row r="165" spans="2:94" s="1" customFormat="1" x14ac:dyDescent="0.3">
      <c r="B165" s="1" t="e">
        <f t="shared" si="98"/>
        <v>#N/A</v>
      </c>
      <c r="J165" s="4"/>
      <c r="K165" s="4"/>
      <c r="L165" s="4"/>
      <c r="M165" s="61"/>
      <c r="Y165" s="58"/>
      <c r="AA165" s="1">
        <f t="shared" si="99"/>
        <v>0</v>
      </c>
      <c r="AB165" s="1">
        <f t="shared" si="100"/>
        <v>0</v>
      </c>
      <c r="AC165" s="1">
        <f t="shared" si="101"/>
        <v>0</v>
      </c>
      <c r="AD165" s="1" t="str">
        <f t="shared" si="114"/>
        <v/>
      </c>
      <c r="AE165" s="1" t="str">
        <f t="shared" si="115"/>
        <v/>
      </c>
      <c r="AF165" s="1" t="str">
        <f t="shared" si="115"/>
        <v/>
      </c>
      <c r="AG165" s="1" t="str">
        <f t="shared" si="115"/>
        <v/>
      </c>
      <c r="AH165" s="1" t="e">
        <f t="shared" si="120"/>
        <v>#N/A</v>
      </c>
      <c r="AI165" s="9" t="e">
        <f t="shared" si="116"/>
        <v>#N/A</v>
      </c>
      <c r="AJ165" s="9" t="e">
        <f t="shared" si="102"/>
        <v>#N/A</v>
      </c>
      <c r="AK165" s="9" t="e">
        <f t="shared" si="103"/>
        <v>#N/A</v>
      </c>
      <c r="AL165" s="9" t="e">
        <f t="shared" si="104"/>
        <v>#N/A</v>
      </c>
      <c r="AM165" s="9" t="e">
        <f t="shared" si="105"/>
        <v>#N/A</v>
      </c>
      <c r="AN165" s="9" t="e">
        <f t="shared" si="106"/>
        <v>#N/A</v>
      </c>
      <c r="AO165" s="9" t="e">
        <f t="shared" si="107"/>
        <v>#N/A</v>
      </c>
      <c r="AP165" s="1" t="str">
        <f t="shared" si="117"/>
        <v/>
      </c>
      <c r="AQ165" s="1" t="str">
        <f t="shared" si="117"/>
        <v/>
      </c>
      <c r="AS165" s="1" t="str">
        <f t="shared" si="118"/>
        <v/>
      </c>
      <c r="AT165" s="1" t="e">
        <f t="shared" si="121"/>
        <v>#N/A</v>
      </c>
      <c r="AU165" s="1" t="e">
        <f t="shared" si="108"/>
        <v>#N/A</v>
      </c>
      <c r="AV165" s="9" t="e">
        <f t="shared" si="109"/>
        <v>#N/A</v>
      </c>
      <c r="AW165" s="9" t="e">
        <f t="shared" si="110"/>
        <v>#N/A</v>
      </c>
      <c r="AX165" s="9" t="e">
        <f t="shared" si="111"/>
        <v>#N/A</v>
      </c>
      <c r="AY165" s="9" t="e">
        <f t="shared" si="112"/>
        <v>#N/A</v>
      </c>
      <c r="AZ165" s="9" t="e">
        <f t="shared" si="113"/>
        <v>#N/A</v>
      </c>
      <c r="BA165" s="9" t="e">
        <f t="shared" si="119"/>
        <v>#N/A</v>
      </c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M165" s="48"/>
      <c r="BX165" s="7"/>
      <c r="BY165" s="4"/>
      <c r="BZ165" s="7"/>
      <c r="CA165" s="7"/>
      <c r="CB165" s="7"/>
      <c r="CE165" s="7"/>
      <c r="CF165" s="7"/>
      <c r="CG165" s="7"/>
      <c r="CH165" s="7"/>
      <c r="CI165" s="7"/>
      <c r="CJ165" s="7"/>
      <c r="CK165" s="7"/>
      <c r="CL165" s="7"/>
      <c r="CN165" s="47"/>
      <c r="CO165" s="47"/>
      <c r="CP165" s="4"/>
    </row>
    <row r="166" spans="2:94" s="1" customFormat="1" x14ac:dyDescent="0.3">
      <c r="B166" s="1" t="e">
        <f t="shared" si="98"/>
        <v>#N/A</v>
      </c>
      <c r="J166" s="4"/>
      <c r="K166" s="4"/>
      <c r="L166" s="4"/>
      <c r="M166" s="61"/>
      <c r="Y166" s="58"/>
      <c r="AA166" s="1">
        <f t="shared" si="99"/>
        <v>0</v>
      </c>
      <c r="AB166" s="1">
        <f t="shared" si="100"/>
        <v>0</v>
      </c>
      <c r="AC166" s="1">
        <f t="shared" si="101"/>
        <v>0</v>
      </c>
      <c r="AD166" s="1" t="str">
        <f t="shared" si="114"/>
        <v/>
      </c>
      <c r="AE166" s="1" t="str">
        <f t="shared" si="115"/>
        <v/>
      </c>
      <c r="AF166" s="1" t="str">
        <f t="shared" si="115"/>
        <v/>
      </c>
      <c r="AG166" s="1" t="str">
        <f t="shared" si="115"/>
        <v/>
      </c>
      <c r="AH166" s="1" t="e">
        <f t="shared" si="120"/>
        <v>#N/A</v>
      </c>
      <c r="AI166" s="9" t="e">
        <f t="shared" si="116"/>
        <v>#N/A</v>
      </c>
      <c r="AJ166" s="9" t="e">
        <f t="shared" si="102"/>
        <v>#N/A</v>
      </c>
      <c r="AK166" s="9" t="e">
        <f t="shared" si="103"/>
        <v>#N/A</v>
      </c>
      <c r="AL166" s="9" t="e">
        <f t="shared" si="104"/>
        <v>#N/A</v>
      </c>
      <c r="AM166" s="9" t="e">
        <f t="shared" si="105"/>
        <v>#N/A</v>
      </c>
      <c r="AN166" s="9" t="e">
        <f t="shared" si="106"/>
        <v>#N/A</v>
      </c>
      <c r="AO166" s="9" t="e">
        <f t="shared" si="107"/>
        <v>#N/A</v>
      </c>
      <c r="AP166" s="1" t="str">
        <f t="shared" si="117"/>
        <v/>
      </c>
      <c r="AQ166" s="1" t="str">
        <f t="shared" si="117"/>
        <v/>
      </c>
      <c r="AS166" s="1" t="str">
        <f t="shared" si="118"/>
        <v/>
      </c>
      <c r="AT166" s="1" t="e">
        <f t="shared" si="121"/>
        <v>#N/A</v>
      </c>
      <c r="AU166" s="1" t="e">
        <f t="shared" si="108"/>
        <v>#N/A</v>
      </c>
      <c r="AV166" s="9" t="e">
        <f t="shared" si="109"/>
        <v>#N/A</v>
      </c>
      <c r="AW166" s="9" t="e">
        <f t="shared" si="110"/>
        <v>#N/A</v>
      </c>
      <c r="AX166" s="9" t="e">
        <f t="shared" si="111"/>
        <v>#N/A</v>
      </c>
      <c r="AY166" s="9" t="e">
        <f t="shared" si="112"/>
        <v>#N/A</v>
      </c>
      <c r="AZ166" s="9" t="e">
        <f t="shared" si="113"/>
        <v>#N/A</v>
      </c>
      <c r="BA166" s="9" t="e">
        <f t="shared" si="119"/>
        <v>#N/A</v>
      </c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M166" s="48"/>
      <c r="BX166" s="7"/>
      <c r="BY166" s="4"/>
      <c r="BZ166" s="7"/>
      <c r="CA166" s="7"/>
      <c r="CB166" s="7"/>
      <c r="CE166" s="7"/>
      <c r="CF166" s="7"/>
      <c r="CG166" s="7"/>
      <c r="CH166" s="7"/>
      <c r="CI166" s="7"/>
      <c r="CJ166" s="7"/>
      <c r="CK166" s="7"/>
      <c r="CL166" s="7"/>
      <c r="CN166" s="47"/>
      <c r="CO166" s="47"/>
      <c r="CP166" s="4"/>
    </row>
    <row r="167" spans="2:94" s="1" customFormat="1" x14ac:dyDescent="0.3">
      <c r="B167" s="1" t="e">
        <f t="shared" si="98"/>
        <v>#N/A</v>
      </c>
      <c r="J167" s="4"/>
      <c r="K167" s="4"/>
      <c r="L167" s="4"/>
      <c r="M167" s="61"/>
      <c r="Y167" s="58"/>
      <c r="AA167" s="1">
        <f t="shared" si="99"/>
        <v>0</v>
      </c>
      <c r="AB167" s="1">
        <f t="shared" si="100"/>
        <v>0</v>
      </c>
      <c r="AC167" s="1">
        <f t="shared" si="101"/>
        <v>0</v>
      </c>
      <c r="AD167" s="1" t="str">
        <f t="shared" si="114"/>
        <v/>
      </c>
      <c r="AE167" s="1" t="str">
        <f t="shared" si="115"/>
        <v/>
      </c>
      <c r="AF167" s="1" t="str">
        <f t="shared" si="115"/>
        <v/>
      </c>
      <c r="AG167" s="1" t="str">
        <f t="shared" si="115"/>
        <v/>
      </c>
      <c r="AH167" s="1" t="e">
        <f t="shared" si="120"/>
        <v>#N/A</v>
      </c>
      <c r="AI167" s="9" t="e">
        <f t="shared" si="116"/>
        <v>#N/A</v>
      </c>
      <c r="AJ167" s="9" t="e">
        <f t="shared" si="102"/>
        <v>#N/A</v>
      </c>
      <c r="AK167" s="9" t="e">
        <f t="shared" si="103"/>
        <v>#N/A</v>
      </c>
      <c r="AL167" s="9" t="e">
        <f t="shared" si="104"/>
        <v>#N/A</v>
      </c>
      <c r="AM167" s="9" t="e">
        <f t="shared" si="105"/>
        <v>#N/A</v>
      </c>
      <c r="AN167" s="9" t="e">
        <f t="shared" si="106"/>
        <v>#N/A</v>
      </c>
      <c r="AO167" s="9" t="e">
        <f t="shared" si="107"/>
        <v>#N/A</v>
      </c>
      <c r="AP167" s="1" t="str">
        <f t="shared" si="117"/>
        <v/>
      </c>
      <c r="AQ167" s="1" t="str">
        <f t="shared" si="117"/>
        <v/>
      </c>
      <c r="AS167" s="1" t="str">
        <f t="shared" si="118"/>
        <v/>
      </c>
      <c r="AT167" s="1" t="e">
        <f t="shared" si="121"/>
        <v>#N/A</v>
      </c>
      <c r="AU167" s="1" t="e">
        <f t="shared" si="108"/>
        <v>#N/A</v>
      </c>
      <c r="AV167" s="9" t="e">
        <f t="shared" si="109"/>
        <v>#N/A</v>
      </c>
      <c r="AW167" s="9" t="e">
        <f t="shared" si="110"/>
        <v>#N/A</v>
      </c>
      <c r="AX167" s="9" t="e">
        <f t="shared" si="111"/>
        <v>#N/A</v>
      </c>
      <c r="AY167" s="9" t="e">
        <f t="shared" si="112"/>
        <v>#N/A</v>
      </c>
      <c r="AZ167" s="9" t="e">
        <f t="shared" si="113"/>
        <v>#N/A</v>
      </c>
      <c r="BA167" s="9" t="e">
        <f t="shared" si="119"/>
        <v>#N/A</v>
      </c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M167" s="48"/>
      <c r="BX167" s="7"/>
      <c r="BY167" s="4"/>
      <c r="BZ167" s="7"/>
      <c r="CA167" s="7"/>
      <c r="CB167" s="7"/>
      <c r="CE167" s="7"/>
      <c r="CF167" s="7"/>
      <c r="CG167" s="7"/>
      <c r="CH167" s="7"/>
      <c r="CI167" s="7"/>
      <c r="CJ167" s="7"/>
      <c r="CK167" s="7"/>
      <c r="CL167" s="7"/>
      <c r="CN167" s="47"/>
      <c r="CO167" s="47"/>
      <c r="CP167" s="4"/>
    </row>
    <row r="168" spans="2:94" s="1" customFormat="1" x14ac:dyDescent="0.3">
      <c r="B168" s="1" t="e">
        <f t="shared" si="98"/>
        <v>#N/A</v>
      </c>
      <c r="J168" s="4"/>
      <c r="K168" s="4"/>
      <c r="L168" s="4"/>
      <c r="M168" s="61"/>
      <c r="Y168" s="58"/>
      <c r="AA168" s="1">
        <f t="shared" si="99"/>
        <v>0</v>
      </c>
      <c r="AB168" s="1">
        <f t="shared" si="100"/>
        <v>0</v>
      </c>
      <c r="AC168" s="1">
        <f t="shared" si="101"/>
        <v>0</v>
      </c>
      <c r="AD168" s="1" t="str">
        <f t="shared" si="114"/>
        <v/>
      </c>
      <c r="AE168" s="1" t="str">
        <f t="shared" si="115"/>
        <v/>
      </c>
      <c r="AF168" s="1" t="str">
        <f t="shared" si="115"/>
        <v/>
      </c>
      <c r="AG168" s="1" t="str">
        <f t="shared" si="115"/>
        <v/>
      </c>
      <c r="AH168" s="1" t="e">
        <f t="shared" si="120"/>
        <v>#N/A</v>
      </c>
      <c r="AI168" s="9" t="e">
        <f t="shared" si="116"/>
        <v>#N/A</v>
      </c>
      <c r="AJ168" s="9" t="e">
        <f t="shared" si="102"/>
        <v>#N/A</v>
      </c>
      <c r="AK168" s="9" t="e">
        <f t="shared" si="103"/>
        <v>#N/A</v>
      </c>
      <c r="AL168" s="9" t="e">
        <f t="shared" si="104"/>
        <v>#N/A</v>
      </c>
      <c r="AM168" s="9" t="e">
        <f t="shared" si="105"/>
        <v>#N/A</v>
      </c>
      <c r="AN168" s="9" t="e">
        <f t="shared" si="106"/>
        <v>#N/A</v>
      </c>
      <c r="AO168" s="9" t="e">
        <f t="shared" si="107"/>
        <v>#N/A</v>
      </c>
      <c r="AP168" s="1" t="str">
        <f t="shared" si="117"/>
        <v/>
      </c>
      <c r="AQ168" s="1" t="str">
        <f t="shared" si="117"/>
        <v/>
      </c>
      <c r="AS168" s="1" t="str">
        <f t="shared" si="118"/>
        <v/>
      </c>
      <c r="AT168" s="1" t="e">
        <f t="shared" si="121"/>
        <v>#N/A</v>
      </c>
      <c r="AU168" s="1" t="e">
        <f t="shared" si="108"/>
        <v>#N/A</v>
      </c>
      <c r="AV168" s="9" t="e">
        <f t="shared" si="109"/>
        <v>#N/A</v>
      </c>
      <c r="AW168" s="9" t="e">
        <f t="shared" si="110"/>
        <v>#N/A</v>
      </c>
      <c r="AX168" s="9" t="e">
        <f t="shared" si="111"/>
        <v>#N/A</v>
      </c>
      <c r="AY168" s="9" t="e">
        <f t="shared" si="112"/>
        <v>#N/A</v>
      </c>
      <c r="AZ168" s="9" t="e">
        <f t="shared" si="113"/>
        <v>#N/A</v>
      </c>
      <c r="BA168" s="9" t="e">
        <f t="shared" si="119"/>
        <v>#N/A</v>
      </c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M168" s="48"/>
      <c r="BX168" s="7"/>
      <c r="BY168" s="4"/>
      <c r="BZ168" s="7"/>
      <c r="CA168" s="7"/>
      <c r="CB168" s="7"/>
      <c r="CE168" s="7"/>
      <c r="CF168" s="7"/>
      <c r="CG168" s="7"/>
      <c r="CH168" s="7"/>
      <c r="CI168" s="7"/>
      <c r="CJ168" s="7"/>
      <c r="CK168" s="7"/>
      <c r="CL168" s="7"/>
      <c r="CN168" s="47"/>
      <c r="CO168" s="47"/>
      <c r="CP168" s="4"/>
    </row>
    <row r="169" spans="2:94" s="1" customFormat="1" x14ac:dyDescent="0.3">
      <c r="B169" s="1" t="e">
        <f t="shared" si="98"/>
        <v>#N/A</v>
      </c>
      <c r="J169" s="4"/>
      <c r="K169" s="4"/>
      <c r="L169" s="4"/>
      <c r="M169" s="61"/>
      <c r="Y169" s="58"/>
      <c r="AA169" s="1">
        <f t="shared" si="99"/>
        <v>0</v>
      </c>
      <c r="AB169" s="1">
        <f t="shared" si="100"/>
        <v>0</v>
      </c>
      <c r="AC169" s="1">
        <f t="shared" si="101"/>
        <v>0</v>
      </c>
      <c r="AD169" s="1" t="str">
        <f t="shared" si="114"/>
        <v/>
      </c>
      <c r="AE169" s="1" t="str">
        <f t="shared" si="115"/>
        <v/>
      </c>
      <c r="AF169" s="1" t="str">
        <f t="shared" si="115"/>
        <v/>
      </c>
      <c r="AG169" s="1" t="str">
        <f t="shared" si="115"/>
        <v/>
      </c>
      <c r="AH169" s="1" t="e">
        <f t="shared" si="120"/>
        <v>#N/A</v>
      </c>
      <c r="AI169" s="9" t="e">
        <f t="shared" si="116"/>
        <v>#N/A</v>
      </c>
      <c r="AJ169" s="9" t="e">
        <f t="shared" si="102"/>
        <v>#N/A</v>
      </c>
      <c r="AK169" s="9" t="e">
        <f t="shared" si="103"/>
        <v>#N/A</v>
      </c>
      <c r="AL169" s="9" t="e">
        <f t="shared" si="104"/>
        <v>#N/A</v>
      </c>
      <c r="AM169" s="9" t="e">
        <f t="shared" si="105"/>
        <v>#N/A</v>
      </c>
      <c r="AN169" s="9" t="e">
        <f t="shared" si="106"/>
        <v>#N/A</v>
      </c>
      <c r="AO169" s="9" t="e">
        <f t="shared" si="107"/>
        <v>#N/A</v>
      </c>
      <c r="AP169" s="1" t="str">
        <f t="shared" si="117"/>
        <v/>
      </c>
      <c r="AQ169" s="1" t="str">
        <f t="shared" si="117"/>
        <v/>
      </c>
      <c r="AS169" s="1" t="str">
        <f t="shared" si="118"/>
        <v/>
      </c>
      <c r="AT169" s="1" t="e">
        <f t="shared" si="121"/>
        <v>#N/A</v>
      </c>
      <c r="AU169" s="1" t="e">
        <f t="shared" si="108"/>
        <v>#N/A</v>
      </c>
      <c r="AV169" s="9" t="e">
        <f t="shared" si="109"/>
        <v>#N/A</v>
      </c>
      <c r="AW169" s="9" t="e">
        <f t="shared" si="110"/>
        <v>#N/A</v>
      </c>
      <c r="AX169" s="9" t="e">
        <f t="shared" si="111"/>
        <v>#N/A</v>
      </c>
      <c r="AY169" s="9" t="e">
        <f t="shared" si="112"/>
        <v>#N/A</v>
      </c>
      <c r="AZ169" s="9" t="e">
        <f t="shared" si="113"/>
        <v>#N/A</v>
      </c>
      <c r="BA169" s="9" t="e">
        <f t="shared" si="119"/>
        <v>#N/A</v>
      </c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M169" s="48"/>
      <c r="BX169" s="7"/>
      <c r="BY169" s="4"/>
      <c r="BZ169" s="7"/>
      <c r="CA169" s="7"/>
      <c r="CB169" s="7"/>
      <c r="CE169" s="7"/>
      <c r="CF169" s="7"/>
      <c r="CG169" s="7"/>
      <c r="CH169" s="7"/>
      <c r="CI169" s="7"/>
      <c r="CJ169" s="7"/>
      <c r="CK169" s="7"/>
      <c r="CL169" s="7"/>
      <c r="CN169" s="47"/>
      <c r="CO169" s="47"/>
      <c r="CP169" s="4"/>
    </row>
    <row r="170" spans="2:94" s="1" customFormat="1" x14ac:dyDescent="0.3">
      <c r="B170" s="1" t="e">
        <f t="shared" si="98"/>
        <v>#N/A</v>
      </c>
      <c r="J170" s="4"/>
      <c r="K170" s="4"/>
      <c r="L170" s="4"/>
      <c r="M170" s="61"/>
      <c r="Y170" s="58"/>
      <c r="AA170" s="1">
        <f t="shared" si="99"/>
        <v>0</v>
      </c>
      <c r="AB170" s="1">
        <f t="shared" si="100"/>
        <v>0</v>
      </c>
      <c r="AC170" s="1">
        <f t="shared" si="101"/>
        <v>0</v>
      </c>
      <c r="AD170" s="1" t="str">
        <f t="shared" si="114"/>
        <v/>
      </c>
      <c r="AE170" s="1" t="str">
        <f t="shared" si="115"/>
        <v/>
      </c>
      <c r="AF170" s="1" t="str">
        <f t="shared" si="115"/>
        <v/>
      </c>
      <c r="AG170" s="1" t="str">
        <f t="shared" si="115"/>
        <v/>
      </c>
      <c r="AH170" s="1" t="e">
        <f t="shared" si="120"/>
        <v>#N/A</v>
      </c>
      <c r="AI170" s="9" t="e">
        <f t="shared" si="116"/>
        <v>#N/A</v>
      </c>
      <c r="AJ170" s="9" t="e">
        <f t="shared" si="102"/>
        <v>#N/A</v>
      </c>
      <c r="AK170" s="9" t="e">
        <f t="shared" si="103"/>
        <v>#N/A</v>
      </c>
      <c r="AL170" s="9" t="e">
        <f t="shared" si="104"/>
        <v>#N/A</v>
      </c>
      <c r="AM170" s="9" t="e">
        <f t="shared" si="105"/>
        <v>#N/A</v>
      </c>
      <c r="AN170" s="9" t="e">
        <f t="shared" si="106"/>
        <v>#N/A</v>
      </c>
      <c r="AO170" s="9" t="e">
        <f t="shared" si="107"/>
        <v>#N/A</v>
      </c>
      <c r="AP170" s="1" t="str">
        <f t="shared" si="117"/>
        <v/>
      </c>
      <c r="AQ170" s="1" t="str">
        <f t="shared" si="117"/>
        <v/>
      </c>
      <c r="AS170" s="1" t="str">
        <f t="shared" si="118"/>
        <v/>
      </c>
      <c r="AT170" s="1" t="e">
        <f t="shared" si="121"/>
        <v>#N/A</v>
      </c>
      <c r="AU170" s="1" t="e">
        <f t="shared" si="108"/>
        <v>#N/A</v>
      </c>
      <c r="AV170" s="9" t="e">
        <f t="shared" si="109"/>
        <v>#N/A</v>
      </c>
      <c r="AW170" s="9" t="e">
        <f t="shared" si="110"/>
        <v>#N/A</v>
      </c>
      <c r="AX170" s="9" t="e">
        <f t="shared" si="111"/>
        <v>#N/A</v>
      </c>
      <c r="AY170" s="9" t="e">
        <f t="shared" si="112"/>
        <v>#N/A</v>
      </c>
      <c r="AZ170" s="9" t="e">
        <f t="shared" si="113"/>
        <v>#N/A</v>
      </c>
      <c r="BA170" s="9" t="e">
        <f t="shared" si="119"/>
        <v>#N/A</v>
      </c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M170" s="48"/>
      <c r="BX170" s="7"/>
      <c r="BY170" s="4"/>
      <c r="BZ170" s="7"/>
      <c r="CA170" s="7"/>
      <c r="CB170" s="7"/>
      <c r="CE170" s="7"/>
      <c r="CF170" s="7"/>
      <c r="CG170" s="7"/>
      <c r="CH170" s="7"/>
      <c r="CI170" s="7"/>
      <c r="CJ170" s="7"/>
      <c r="CK170" s="7"/>
      <c r="CL170" s="7"/>
      <c r="CN170" s="47"/>
      <c r="CO170" s="47"/>
      <c r="CP170" s="4"/>
    </row>
    <row r="171" spans="2:94" s="1" customFormat="1" x14ac:dyDescent="0.3">
      <c r="B171" s="1" t="e">
        <f t="shared" si="98"/>
        <v>#N/A</v>
      </c>
      <c r="J171" s="4"/>
      <c r="K171" s="4"/>
      <c r="L171" s="4"/>
      <c r="M171" s="61"/>
      <c r="Y171" s="58"/>
      <c r="AA171" s="1">
        <f t="shared" si="99"/>
        <v>0</v>
      </c>
      <c r="AB171" s="1">
        <f t="shared" si="100"/>
        <v>0</v>
      </c>
      <c r="AC171" s="1">
        <f t="shared" si="101"/>
        <v>0</v>
      </c>
      <c r="AD171" s="1" t="str">
        <f t="shared" si="114"/>
        <v/>
      </c>
      <c r="AE171" s="1" t="str">
        <f t="shared" si="115"/>
        <v/>
      </c>
      <c r="AF171" s="1" t="str">
        <f t="shared" si="115"/>
        <v/>
      </c>
      <c r="AG171" s="1" t="str">
        <f t="shared" si="115"/>
        <v/>
      </c>
      <c r="AH171" s="1" t="e">
        <f t="shared" si="120"/>
        <v>#N/A</v>
      </c>
      <c r="AI171" s="9" t="e">
        <f t="shared" si="116"/>
        <v>#N/A</v>
      </c>
      <c r="AJ171" s="9" t="e">
        <f t="shared" si="102"/>
        <v>#N/A</v>
      </c>
      <c r="AK171" s="9" t="e">
        <f t="shared" si="103"/>
        <v>#N/A</v>
      </c>
      <c r="AL171" s="9" t="e">
        <f t="shared" si="104"/>
        <v>#N/A</v>
      </c>
      <c r="AM171" s="9" t="e">
        <f t="shared" si="105"/>
        <v>#N/A</v>
      </c>
      <c r="AN171" s="9" t="e">
        <f t="shared" si="106"/>
        <v>#N/A</v>
      </c>
      <c r="AO171" s="9" t="e">
        <f t="shared" si="107"/>
        <v>#N/A</v>
      </c>
      <c r="AP171" s="1" t="str">
        <f t="shared" si="117"/>
        <v/>
      </c>
      <c r="AQ171" s="1" t="str">
        <f t="shared" si="117"/>
        <v/>
      </c>
      <c r="AS171" s="1" t="str">
        <f t="shared" si="118"/>
        <v/>
      </c>
      <c r="AT171" s="1" t="e">
        <f t="shared" si="121"/>
        <v>#N/A</v>
      </c>
      <c r="AU171" s="1" t="e">
        <f t="shared" si="108"/>
        <v>#N/A</v>
      </c>
      <c r="AV171" s="9" t="e">
        <f t="shared" si="109"/>
        <v>#N/A</v>
      </c>
      <c r="AW171" s="9" t="e">
        <f t="shared" si="110"/>
        <v>#N/A</v>
      </c>
      <c r="AX171" s="9" t="e">
        <f t="shared" si="111"/>
        <v>#N/A</v>
      </c>
      <c r="AY171" s="9" t="e">
        <f t="shared" si="112"/>
        <v>#N/A</v>
      </c>
      <c r="AZ171" s="9" t="e">
        <f t="shared" si="113"/>
        <v>#N/A</v>
      </c>
      <c r="BA171" s="9" t="e">
        <f t="shared" si="119"/>
        <v>#N/A</v>
      </c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M171" s="48"/>
      <c r="BX171" s="7"/>
      <c r="BY171" s="4"/>
      <c r="BZ171" s="7"/>
      <c r="CA171" s="7"/>
      <c r="CB171" s="7"/>
      <c r="CE171" s="7"/>
      <c r="CF171" s="7"/>
      <c r="CG171" s="7"/>
      <c r="CH171" s="7"/>
      <c r="CI171" s="7"/>
      <c r="CJ171" s="7"/>
      <c r="CK171" s="7"/>
      <c r="CL171" s="7"/>
      <c r="CN171" s="47"/>
      <c r="CO171" s="47"/>
      <c r="CP171" s="4"/>
    </row>
    <row r="172" spans="2:94" s="1" customFormat="1" x14ac:dyDescent="0.3">
      <c r="B172" s="1" t="e">
        <f t="shared" si="98"/>
        <v>#N/A</v>
      </c>
      <c r="J172" s="4"/>
      <c r="K172" s="4"/>
      <c r="L172" s="4"/>
      <c r="M172" s="61"/>
      <c r="Y172" s="58"/>
      <c r="AA172" s="1">
        <f t="shared" si="99"/>
        <v>0</v>
      </c>
      <c r="AB172" s="1">
        <f t="shared" si="100"/>
        <v>0</v>
      </c>
      <c r="AC172" s="1">
        <f t="shared" si="101"/>
        <v>0</v>
      </c>
      <c r="AD172" s="1" t="str">
        <f t="shared" si="114"/>
        <v/>
      </c>
      <c r="AE172" s="1" t="str">
        <f t="shared" si="115"/>
        <v/>
      </c>
      <c r="AF172" s="1" t="str">
        <f t="shared" si="115"/>
        <v/>
      </c>
      <c r="AG172" s="1" t="str">
        <f t="shared" si="115"/>
        <v/>
      </c>
      <c r="AH172" s="1" t="e">
        <f t="shared" si="120"/>
        <v>#N/A</v>
      </c>
      <c r="AI172" s="9" t="e">
        <f t="shared" si="116"/>
        <v>#N/A</v>
      </c>
      <c r="AJ172" s="9" t="e">
        <f t="shared" si="102"/>
        <v>#N/A</v>
      </c>
      <c r="AK172" s="9" t="e">
        <f t="shared" si="103"/>
        <v>#N/A</v>
      </c>
      <c r="AL172" s="9" t="e">
        <f t="shared" si="104"/>
        <v>#N/A</v>
      </c>
      <c r="AM172" s="9" t="e">
        <f t="shared" si="105"/>
        <v>#N/A</v>
      </c>
      <c r="AN172" s="9" t="e">
        <f t="shared" si="106"/>
        <v>#N/A</v>
      </c>
      <c r="AO172" s="9" t="e">
        <f t="shared" si="107"/>
        <v>#N/A</v>
      </c>
      <c r="AP172" s="1" t="str">
        <f t="shared" si="117"/>
        <v/>
      </c>
      <c r="AQ172" s="1" t="str">
        <f t="shared" si="117"/>
        <v/>
      </c>
      <c r="AS172" s="1" t="str">
        <f t="shared" si="118"/>
        <v/>
      </c>
      <c r="AT172" s="1" t="e">
        <f t="shared" si="121"/>
        <v>#N/A</v>
      </c>
      <c r="AU172" s="1" t="e">
        <f t="shared" si="108"/>
        <v>#N/A</v>
      </c>
      <c r="AV172" s="9" t="e">
        <f t="shared" si="109"/>
        <v>#N/A</v>
      </c>
      <c r="AW172" s="9" t="e">
        <f t="shared" si="110"/>
        <v>#N/A</v>
      </c>
      <c r="AX172" s="9" t="e">
        <f t="shared" si="111"/>
        <v>#N/A</v>
      </c>
      <c r="AY172" s="9" t="e">
        <f t="shared" si="112"/>
        <v>#N/A</v>
      </c>
      <c r="AZ172" s="9" t="e">
        <f t="shared" si="113"/>
        <v>#N/A</v>
      </c>
      <c r="BA172" s="9" t="e">
        <f t="shared" si="119"/>
        <v>#N/A</v>
      </c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M172" s="48"/>
      <c r="BX172" s="7"/>
      <c r="BY172" s="4"/>
      <c r="BZ172" s="7"/>
      <c r="CA172" s="7"/>
      <c r="CB172" s="7"/>
      <c r="CE172" s="7"/>
      <c r="CF172" s="7"/>
      <c r="CG172" s="7"/>
      <c r="CH172" s="7"/>
      <c r="CI172" s="7"/>
      <c r="CJ172" s="7"/>
      <c r="CK172" s="7"/>
      <c r="CL172" s="7"/>
      <c r="CN172" s="47"/>
      <c r="CO172" s="47"/>
      <c r="CP172" s="4"/>
    </row>
    <row r="173" spans="2:94" s="1" customFormat="1" x14ac:dyDescent="0.3">
      <c r="B173" s="1" t="e">
        <f t="shared" si="98"/>
        <v>#N/A</v>
      </c>
      <c r="J173" s="4"/>
      <c r="K173" s="4"/>
      <c r="L173" s="4"/>
      <c r="M173" s="61"/>
      <c r="Y173" s="58"/>
      <c r="AA173" s="1">
        <f t="shared" si="99"/>
        <v>0</v>
      </c>
      <c r="AB173" s="1">
        <f t="shared" si="100"/>
        <v>0</v>
      </c>
      <c r="AC173" s="1">
        <f t="shared" si="101"/>
        <v>0</v>
      </c>
      <c r="AD173" s="1" t="str">
        <f t="shared" si="114"/>
        <v/>
      </c>
      <c r="AE173" s="1" t="str">
        <f t="shared" si="115"/>
        <v/>
      </c>
      <c r="AF173" s="1" t="str">
        <f t="shared" si="115"/>
        <v/>
      </c>
      <c r="AG173" s="1" t="str">
        <f t="shared" si="115"/>
        <v/>
      </c>
      <c r="AH173" s="1" t="e">
        <f t="shared" si="120"/>
        <v>#N/A</v>
      </c>
      <c r="AI173" s="9" t="e">
        <f t="shared" si="116"/>
        <v>#N/A</v>
      </c>
      <c r="AJ173" s="9" t="e">
        <f t="shared" si="102"/>
        <v>#N/A</v>
      </c>
      <c r="AK173" s="9" t="e">
        <f t="shared" si="103"/>
        <v>#N/A</v>
      </c>
      <c r="AL173" s="9" t="e">
        <f t="shared" si="104"/>
        <v>#N/A</v>
      </c>
      <c r="AM173" s="9" t="e">
        <f t="shared" si="105"/>
        <v>#N/A</v>
      </c>
      <c r="AN173" s="9" t="e">
        <f t="shared" si="106"/>
        <v>#N/A</v>
      </c>
      <c r="AO173" s="9" t="e">
        <f t="shared" si="107"/>
        <v>#N/A</v>
      </c>
      <c r="AP173" s="1" t="str">
        <f t="shared" si="117"/>
        <v/>
      </c>
      <c r="AQ173" s="1" t="str">
        <f t="shared" si="117"/>
        <v/>
      </c>
      <c r="AS173" s="1" t="str">
        <f t="shared" si="118"/>
        <v/>
      </c>
      <c r="AT173" s="1" t="e">
        <f t="shared" si="121"/>
        <v>#N/A</v>
      </c>
      <c r="AU173" s="1" t="e">
        <f t="shared" si="108"/>
        <v>#N/A</v>
      </c>
      <c r="AV173" s="9" t="e">
        <f t="shared" si="109"/>
        <v>#N/A</v>
      </c>
      <c r="AW173" s="9" t="e">
        <f t="shared" si="110"/>
        <v>#N/A</v>
      </c>
      <c r="AX173" s="9" t="e">
        <f t="shared" si="111"/>
        <v>#N/A</v>
      </c>
      <c r="AY173" s="9" t="e">
        <f t="shared" si="112"/>
        <v>#N/A</v>
      </c>
      <c r="AZ173" s="9" t="e">
        <f t="shared" si="113"/>
        <v>#N/A</v>
      </c>
      <c r="BA173" s="9" t="e">
        <f t="shared" si="119"/>
        <v>#N/A</v>
      </c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M173" s="48"/>
      <c r="BX173" s="7"/>
      <c r="BY173" s="4"/>
      <c r="BZ173" s="7"/>
      <c r="CA173" s="7"/>
      <c r="CB173" s="7"/>
      <c r="CE173" s="7"/>
      <c r="CF173" s="7"/>
      <c r="CG173" s="7"/>
      <c r="CH173" s="7"/>
      <c r="CI173" s="7"/>
      <c r="CJ173" s="7"/>
      <c r="CK173" s="7"/>
      <c r="CL173" s="7"/>
      <c r="CN173" s="47"/>
      <c r="CO173" s="47"/>
      <c r="CP173" s="4"/>
    </row>
    <row r="174" spans="2:94" s="1" customFormat="1" x14ac:dyDescent="0.3">
      <c r="B174" s="1" t="e">
        <f t="shared" si="98"/>
        <v>#N/A</v>
      </c>
      <c r="J174" s="4"/>
      <c r="K174" s="4"/>
      <c r="L174" s="4"/>
      <c r="M174" s="61"/>
      <c r="Y174" s="58"/>
      <c r="AA174" s="1">
        <f t="shared" si="99"/>
        <v>0</v>
      </c>
      <c r="AB174" s="1">
        <f t="shared" si="100"/>
        <v>0</v>
      </c>
      <c r="AC174" s="1">
        <f t="shared" si="101"/>
        <v>0</v>
      </c>
      <c r="AD174" s="1" t="str">
        <f t="shared" si="114"/>
        <v/>
      </c>
      <c r="AE174" s="1" t="str">
        <f t="shared" si="115"/>
        <v/>
      </c>
      <c r="AF174" s="1" t="str">
        <f t="shared" si="115"/>
        <v/>
      </c>
      <c r="AG174" s="1" t="str">
        <f t="shared" si="115"/>
        <v/>
      </c>
      <c r="AH174" s="1" t="e">
        <f t="shared" si="120"/>
        <v>#N/A</v>
      </c>
      <c r="AI174" s="9" t="e">
        <f t="shared" si="116"/>
        <v>#N/A</v>
      </c>
      <c r="AJ174" s="9" t="e">
        <f t="shared" si="102"/>
        <v>#N/A</v>
      </c>
      <c r="AK174" s="9" t="e">
        <f t="shared" si="103"/>
        <v>#N/A</v>
      </c>
      <c r="AL174" s="9" t="e">
        <f t="shared" si="104"/>
        <v>#N/A</v>
      </c>
      <c r="AM174" s="9" t="e">
        <f t="shared" si="105"/>
        <v>#N/A</v>
      </c>
      <c r="AN174" s="9" t="e">
        <f t="shared" si="106"/>
        <v>#N/A</v>
      </c>
      <c r="AO174" s="9" t="e">
        <f t="shared" si="107"/>
        <v>#N/A</v>
      </c>
      <c r="AP174" s="1" t="str">
        <f t="shared" si="117"/>
        <v/>
      </c>
      <c r="AQ174" s="1" t="str">
        <f t="shared" si="117"/>
        <v/>
      </c>
      <c r="AS174" s="1" t="str">
        <f t="shared" si="118"/>
        <v/>
      </c>
      <c r="AT174" s="1" t="e">
        <f t="shared" si="121"/>
        <v>#N/A</v>
      </c>
      <c r="AU174" s="1" t="e">
        <f t="shared" si="108"/>
        <v>#N/A</v>
      </c>
      <c r="AV174" s="9" t="e">
        <f t="shared" si="109"/>
        <v>#N/A</v>
      </c>
      <c r="AW174" s="9" t="e">
        <f t="shared" si="110"/>
        <v>#N/A</v>
      </c>
      <c r="AX174" s="9" t="e">
        <f t="shared" si="111"/>
        <v>#N/A</v>
      </c>
      <c r="AY174" s="9" t="e">
        <f t="shared" si="112"/>
        <v>#N/A</v>
      </c>
      <c r="AZ174" s="9" t="e">
        <f t="shared" si="113"/>
        <v>#N/A</v>
      </c>
      <c r="BA174" s="9" t="e">
        <f t="shared" si="119"/>
        <v>#N/A</v>
      </c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M174" s="48"/>
      <c r="BX174" s="7"/>
      <c r="BY174" s="4"/>
      <c r="BZ174" s="7"/>
      <c r="CA174" s="7"/>
      <c r="CB174" s="7"/>
      <c r="CE174" s="7"/>
      <c r="CF174" s="7"/>
      <c r="CG174" s="7"/>
      <c r="CH174" s="7"/>
      <c r="CI174" s="7"/>
      <c r="CJ174" s="7"/>
      <c r="CK174" s="7"/>
      <c r="CL174" s="7"/>
      <c r="CN174" s="47"/>
      <c r="CO174" s="47"/>
      <c r="CP174" s="4"/>
    </row>
    <row r="175" spans="2:94" s="1" customFormat="1" x14ac:dyDescent="0.3">
      <c r="B175" s="1" t="e">
        <f t="shared" si="98"/>
        <v>#N/A</v>
      </c>
      <c r="J175" s="4"/>
      <c r="K175" s="4"/>
      <c r="L175" s="4"/>
      <c r="M175" s="61"/>
      <c r="Y175" s="58"/>
      <c r="AA175" s="1">
        <f t="shared" si="99"/>
        <v>0</v>
      </c>
      <c r="AB175" s="1">
        <f t="shared" si="100"/>
        <v>0</v>
      </c>
      <c r="AC175" s="1">
        <f t="shared" si="101"/>
        <v>0</v>
      </c>
      <c r="AD175" s="1" t="str">
        <f t="shared" si="114"/>
        <v/>
      </c>
      <c r="AE175" s="1" t="str">
        <f t="shared" si="115"/>
        <v/>
      </c>
      <c r="AF175" s="1" t="str">
        <f t="shared" si="115"/>
        <v/>
      </c>
      <c r="AG175" s="1" t="str">
        <f t="shared" si="115"/>
        <v/>
      </c>
      <c r="AH175" s="1" t="e">
        <f t="shared" si="120"/>
        <v>#N/A</v>
      </c>
      <c r="AI175" s="9" t="e">
        <f t="shared" si="116"/>
        <v>#N/A</v>
      </c>
      <c r="AJ175" s="9" t="e">
        <f t="shared" si="102"/>
        <v>#N/A</v>
      </c>
      <c r="AK175" s="9" t="e">
        <f t="shared" si="103"/>
        <v>#N/A</v>
      </c>
      <c r="AL175" s="9" t="e">
        <f t="shared" si="104"/>
        <v>#N/A</v>
      </c>
      <c r="AM175" s="9" t="e">
        <f t="shared" si="105"/>
        <v>#N/A</v>
      </c>
      <c r="AN175" s="9" t="e">
        <f t="shared" si="106"/>
        <v>#N/A</v>
      </c>
      <c r="AO175" s="9" t="e">
        <f t="shared" si="107"/>
        <v>#N/A</v>
      </c>
      <c r="AP175" s="1" t="str">
        <f t="shared" si="117"/>
        <v/>
      </c>
      <c r="AQ175" s="1" t="str">
        <f t="shared" si="117"/>
        <v/>
      </c>
      <c r="AS175" s="1" t="str">
        <f t="shared" si="118"/>
        <v/>
      </c>
      <c r="AT175" s="1" t="e">
        <f t="shared" si="121"/>
        <v>#N/A</v>
      </c>
      <c r="AU175" s="1" t="e">
        <f t="shared" si="108"/>
        <v>#N/A</v>
      </c>
      <c r="AV175" s="9" t="e">
        <f t="shared" si="109"/>
        <v>#N/A</v>
      </c>
      <c r="AW175" s="9" t="e">
        <f t="shared" si="110"/>
        <v>#N/A</v>
      </c>
      <c r="AX175" s="9" t="e">
        <f t="shared" si="111"/>
        <v>#N/A</v>
      </c>
      <c r="AY175" s="9" t="e">
        <f t="shared" si="112"/>
        <v>#N/A</v>
      </c>
      <c r="AZ175" s="9" t="e">
        <f t="shared" si="113"/>
        <v>#N/A</v>
      </c>
      <c r="BA175" s="9" t="e">
        <f t="shared" si="119"/>
        <v>#N/A</v>
      </c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M175" s="48"/>
      <c r="BX175" s="7"/>
      <c r="BY175" s="4"/>
      <c r="BZ175" s="7"/>
      <c r="CA175" s="7"/>
      <c r="CB175" s="7"/>
      <c r="CE175" s="7"/>
      <c r="CF175" s="7"/>
      <c r="CG175" s="7"/>
      <c r="CH175" s="7"/>
      <c r="CI175" s="7"/>
      <c r="CJ175" s="7"/>
      <c r="CK175" s="7"/>
      <c r="CL175" s="7"/>
      <c r="CN175" s="47"/>
      <c r="CO175" s="47"/>
      <c r="CP175" s="4"/>
    </row>
    <row r="176" spans="2:94" s="1" customFormat="1" x14ac:dyDescent="0.3">
      <c r="B176" s="1" t="e">
        <f t="shared" si="98"/>
        <v>#N/A</v>
      </c>
      <c r="J176" s="4"/>
      <c r="K176" s="4"/>
      <c r="L176" s="4"/>
      <c r="M176" s="61"/>
      <c r="Y176" s="58"/>
      <c r="AA176" s="1">
        <f t="shared" si="99"/>
        <v>0</v>
      </c>
      <c r="AB176" s="1">
        <f t="shared" si="100"/>
        <v>0</v>
      </c>
      <c r="AC176" s="1">
        <f t="shared" si="101"/>
        <v>0</v>
      </c>
      <c r="AD176" s="1" t="str">
        <f t="shared" si="114"/>
        <v/>
      </c>
      <c r="AE176" s="1" t="str">
        <f t="shared" si="115"/>
        <v/>
      </c>
      <c r="AF176" s="1" t="str">
        <f t="shared" si="115"/>
        <v/>
      </c>
      <c r="AG176" s="1" t="str">
        <f t="shared" si="115"/>
        <v/>
      </c>
      <c r="AH176" s="1" t="e">
        <f t="shared" si="120"/>
        <v>#N/A</v>
      </c>
      <c r="AI176" s="9" t="e">
        <f t="shared" si="116"/>
        <v>#N/A</v>
      </c>
      <c r="AJ176" s="9" t="e">
        <f t="shared" si="102"/>
        <v>#N/A</v>
      </c>
      <c r="AK176" s="9" t="e">
        <f t="shared" si="103"/>
        <v>#N/A</v>
      </c>
      <c r="AL176" s="9" t="e">
        <f t="shared" si="104"/>
        <v>#N/A</v>
      </c>
      <c r="AM176" s="9" t="e">
        <f t="shared" si="105"/>
        <v>#N/A</v>
      </c>
      <c r="AN176" s="9" t="e">
        <f t="shared" si="106"/>
        <v>#N/A</v>
      </c>
      <c r="AO176" s="9" t="e">
        <f t="shared" si="107"/>
        <v>#N/A</v>
      </c>
      <c r="AP176" s="1" t="str">
        <f t="shared" si="117"/>
        <v/>
      </c>
      <c r="AQ176" s="1" t="str">
        <f t="shared" si="117"/>
        <v/>
      </c>
      <c r="AS176" s="1" t="str">
        <f t="shared" si="118"/>
        <v/>
      </c>
      <c r="AT176" s="1" t="e">
        <f t="shared" si="121"/>
        <v>#N/A</v>
      </c>
      <c r="AU176" s="1" t="e">
        <f t="shared" si="108"/>
        <v>#N/A</v>
      </c>
      <c r="AV176" s="9" t="e">
        <f t="shared" si="109"/>
        <v>#N/A</v>
      </c>
      <c r="AW176" s="9" t="e">
        <f t="shared" si="110"/>
        <v>#N/A</v>
      </c>
      <c r="AX176" s="9" t="e">
        <f t="shared" si="111"/>
        <v>#N/A</v>
      </c>
      <c r="AY176" s="9" t="e">
        <f t="shared" si="112"/>
        <v>#N/A</v>
      </c>
      <c r="AZ176" s="9" t="e">
        <f t="shared" si="113"/>
        <v>#N/A</v>
      </c>
      <c r="BA176" s="9" t="e">
        <f t="shared" si="119"/>
        <v>#N/A</v>
      </c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M176" s="48"/>
      <c r="BX176" s="7"/>
      <c r="BY176" s="4"/>
      <c r="BZ176" s="7"/>
      <c r="CA176" s="7"/>
      <c r="CB176" s="7"/>
      <c r="CE176" s="7"/>
      <c r="CF176" s="7"/>
      <c r="CG176" s="7"/>
      <c r="CH176" s="7"/>
      <c r="CI176" s="7"/>
      <c r="CJ176" s="7"/>
      <c r="CK176" s="7"/>
      <c r="CL176" s="7"/>
      <c r="CN176" s="47"/>
      <c r="CO176" s="47"/>
      <c r="CP176" s="4"/>
    </row>
    <row r="177" spans="2:94" s="1" customFormat="1" x14ac:dyDescent="0.3">
      <c r="B177" s="1" t="e">
        <f t="shared" si="98"/>
        <v>#N/A</v>
      </c>
      <c r="J177" s="4"/>
      <c r="K177" s="4"/>
      <c r="L177" s="4"/>
      <c r="M177" s="61"/>
      <c r="Y177" s="58"/>
      <c r="AA177" s="1">
        <f t="shared" si="99"/>
        <v>0</v>
      </c>
      <c r="AB177" s="1">
        <f t="shared" si="100"/>
        <v>0</v>
      </c>
      <c r="AC177" s="1">
        <f t="shared" si="101"/>
        <v>0</v>
      </c>
      <c r="AD177" s="1" t="str">
        <f t="shared" si="114"/>
        <v/>
      </c>
      <c r="AE177" s="1" t="str">
        <f t="shared" si="115"/>
        <v/>
      </c>
      <c r="AF177" s="1" t="str">
        <f t="shared" si="115"/>
        <v/>
      </c>
      <c r="AG177" s="1" t="str">
        <f t="shared" si="115"/>
        <v/>
      </c>
      <c r="AH177" s="1" t="e">
        <f t="shared" si="120"/>
        <v>#N/A</v>
      </c>
      <c r="AI177" s="9" t="e">
        <f t="shared" si="116"/>
        <v>#N/A</v>
      </c>
      <c r="AJ177" s="9" t="e">
        <f t="shared" si="102"/>
        <v>#N/A</v>
      </c>
      <c r="AK177" s="9" t="e">
        <f t="shared" si="103"/>
        <v>#N/A</v>
      </c>
      <c r="AL177" s="9" t="e">
        <f t="shared" si="104"/>
        <v>#N/A</v>
      </c>
      <c r="AM177" s="9" t="e">
        <f t="shared" si="105"/>
        <v>#N/A</v>
      </c>
      <c r="AN177" s="9" t="e">
        <f t="shared" si="106"/>
        <v>#N/A</v>
      </c>
      <c r="AO177" s="9" t="e">
        <f t="shared" si="107"/>
        <v>#N/A</v>
      </c>
      <c r="AP177" s="1" t="str">
        <f t="shared" si="117"/>
        <v/>
      </c>
      <c r="AQ177" s="1" t="str">
        <f t="shared" si="117"/>
        <v/>
      </c>
      <c r="AS177" s="1" t="str">
        <f t="shared" si="118"/>
        <v/>
      </c>
      <c r="AT177" s="1" t="e">
        <f t="shared" si="121"/>
        <v>#N/A</v>
      </c>
      <c r="AU177" s="1" t="e">
        <f t="shared" si="108"/>
        <v>#N/A</v>
      </c>
      <c r="AV177" s="9" t="e">
        <f t="shared" si="109"/>
        <v>#N/A</v>
      </c>
      <c r="AW177" s="9" t="e">
        <f t="shared" si="110"/>
        <v>#N/A</v>
      </c>
      <c r="AX177" s="9" t="e">
        <f t="shared" si="111"/>
        <v>#N/A</v>
      </c>
      <c r="AY177" s="9" t="e">
        <f t="shared" si="112"/>
        <v>#N/A</v>
      </c>
      <c r="AZ177" s="9" t="e">
        <f t="shared" si="113"/>
        <v>#N/A</v>
      </c>
      <c r="BA177" s="9" t="e">
        <f t="shared" si="119"/>
        <v>#N/A</v>
      </c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M177" s="48"/>
      <c r="BX177" s="7"/>
      <c r="BY177" s="4"/>
      <c r="BZ177" s="7"/>
      <c r="CA177" s="7"/>
      <c r="CB177" s="7"/>
      <c r="CE177" s="7"/>
      <c r="CF177" s="7"/>
      <c r="CG177" s="7"/>
      <c r="CH177" s="7"/>
      <c r="CI177" s="7"/>
      <c r="CJ177" s="7"/>
      <c r="CK177" s="7"/>
      <c r="CL177" s="7"/>
      <c r="CN177" s="47"/>
      <c r="CO177" s="47"/>
      <c r="CP177" s="4"/>
    </row>
    <row r="178" spans="2:94" s="1" customFormat="1" x14ac:dyDescent="0.3">
      <c r="B178" s="1" t="e">
        <f t="shared" si="98"/>
        <v>#N/A</v>
      </c>
      <c r="J178" s="4"/>
      <c r="K178" s="4"/>
      <c r="L178" s="4"/>
      <c r="M178" s="61"/>
      <c r="Y178" s="58"/>
      <c r="AA178" s="1">
        <f t="shared" si="99"/>
        <v>0</v>
      </c>
      <c r="AB178" s="1">
        <f t="shared" si="100"/>
        <v>0</v>
      </c>
      <c r="AC178" s="1">
        <f t="shared" si="101"/>
        <v>0</v>
      </c>
      <c r="AD178" s="1" t="str">
        <f t="shared" si="114"/>
        <v/>
      </c>
      <c r="AE178" s="1" t="str">
        <f t="shared" si="115"/>
        <v/>
      </c>
      <c r="AF178" s="1" t="str">
        <f t="shared" si="115"/>
        <v/>
      </c>
      <c r="AG178" s="1" t="str">
        <f t="shared" si="115"/>
        <v/>
      </c>
      <c r="AH178" s="1" t="e">
        <f t="shared" si="120"/>
        <v>#N/A</v>
      </c>
      <c r="AI178" s="9" t="e">
        <f t="shared" si="116"/>
        <v>#N/A</v>
      </c>
      <c r="AJ178" s="9" t="e">
        <f t="shared" si="102"/>
        <v>#N/A</v>
      </c>
      <c r="AK178" s="9" t="e">
        <f t="shared" si="103"/>
        <v>#N/A</v>
      </c>
      <c r="AL178" s="9" t="e">
        <f t="shared" si="104"/>
        <v>#N/A</v>
      </c>
      <c r="AM178" s="9" t="e">
        <f t="shared" si="105"/>
        <v>#N/A</v>
      </c>
      <c r="AN178" s="9" t="e">
        <f t="shared" si="106"/>
        <v>#N/A</v>
      </c>
      <c r="AO178" s="9" t="e">
        <f t="shared" si="107"/>
        <v>#N/A</v>
      </c>
      <c r="AP178" s="1" t="str">
        <f t="shared" si="117"/>
        <v/>
      </c>
      <c r="AQ178" s="1" t="str">
        <f t="shared" si="117"/>
        <v/>
      </c>
      <c r="AS178" s="1" t="str">
        <f t="shared" si="118"/>
        <v/>
      </c>
      <c r="AT178" s="1" t="e">
        <f t="shared" si="121"/>
        <v>#N/A</v>
      </c>
      <c r="AU178" s="1" t="e">
        <f t="shared" si="108"/>
        <v>#N/A</v>
      </c>
      <c r="AV178" s="9" t="e">
        <f t="shared" si="109"/>
        <v>#N/A</v>
      </c>
      <c r="AW178" s="9" t="e">
        <f t="shared" si="110"/>
        <v>#N/A</v>
      </c>
      <c r="AX178" s="9" t="e">
        <f t="shared" si="111"/>
        <v>#N/A</v>
      </c>
      <c r="AY178" s="9" t="e">
        <f t="shared" si="112"/>
        <v>#N/A</v>
      </c>
      <c r="AZ178" s="9" t="e">
        <f t="shared" si="113"/>
        <v>#N/A</v>
      </c>
      <c r="BA178" s="9" t="e">
        <f t="shared" si="119"/>
        <v>#N/A</v>
      </c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M178" s="48"/>
      <c r="BX178" s="7"/>
      <c r="BY178" s="4"/>
      <c r="BZ178" s="7"/>
      <c r="CA178" s="7"/>
      <c r="CB178" s="7"/>
      <c r="CE178" s="7"/>
      <c r="CF178" s="7"/>
      <c r="CG178" s="7"/>
      <c r="CH178" s="7"/>
      <c r="CI178" s="7"/>
      <c r="CJ178" s="7"/>
      <c r="CK178" s="7"/>
      <c r="CL178" s="7"/>
      <c r="CN178" s="47"/>
      <c r="CO178" s="47"/>
      <c r="CP178" s="4"/>
    </row>
    <row r="179" spans="2:94" s="1" customFormat="1" x14ac:dyDescent="0.3">
      <c r="B179" s="1" t="e">
        <f t="shared" si="98"/>
        <v>#N/A</v>
      </c>
      <c r="J179" s="4"/>
      <c r="K179" s="4"/>
      <c r="L179" s="4"/>
      <c r="M179" s="61"/>
      <c r="Y179" s="58"/>
      <c r="AA179" s="1">
        <f t="shared" si="99"/>
        <v>0</v>
      </c>
      <c r="AB179" s="1">
        <f t="shared" si="100"/>
        <v>0</v>
      </c>
      <c r="AC179" s="1">
        <f t="shared" si="101"/>
        <v>0</v>
      </c>
      <c r="AD179" s="1" t="str">
        <f t="shared" si="114"/>
        <v/>
      </c>
      <c r="AE179" s="1" t="str">
        <f t="shared" si="115"/>
        <v/>
      </c>
      <c r="AF179" s="1" t="str">
        <f t="shared" si="115"/>
        <v/>
      </c>
      <c r="AG179" s="1" t="str">
        <f t="shared" si="115"/>
        <v/>
      </c>
      <c r="AH179" s="1" t="e">
        <f t="shared" si="120"/>
        <v>#N/A</v>
      </c>
      <c r="AI179" s="9" t="e">
        <f t="shared" si="116"/>
        <v>#N/A</v>
      </c>
      <c r="AJ179" s="9" t="e">
        <f t="shared" si="102"/>
        <v>#N/A</v>
      </c>
      <c r="AK179" s="9" t="e">
        <f t="shared" si="103"/>
        <v>#N/A</v>
      </c>
      <c r="AL179" s="9" t="e">
        <f t="shared" si="104"/>
        <v>#N/A</v>
      </c>
      <c r="AM179" s="9" t="e">
        <f t="shared" si="105"/>
        <v>#N/A</v>
      </c>
      <c r="AN179" s="9" t="e">
        <f t="shared" si="106"/>
        <v>#N/A</v>
      </c>
      <c r="AO179" s="9" t="e">
        <f t="shared" si="107"/>
        <v>#N/A</v>
      </c>
      <c r="AP179" s="1" t="str">
        <f t="shared" si="117"/>
        <v/>
      </c>
      <c r="AQ179" s="1" t="str">
        <f t="shared" si="117"/>
        <v/>
      </c>
      <c r="AS179" s="1" t="str">
        <f t="shared" si="118"/>
        <v/>
      </c>
      <c r="AT179" s="1" t="e">
        <f t="shared" si="121"/>
        <v>#N/A</v>
      </c>
      <c r="AU179" s="1" t="e">
        <f t="shared" si="108"/>
        <v>#N/A</v>
      </c>
      <c r="AV179" s="9" t="e">
        <f t="shared" si="109"/>
        <v>#N/A</v>
      </c>
      <c r="AW179" s="9" t="e">
        <f t="shared" si="110"/>
        <v>#N/A</v>
      </c>
      <c r="AX179" s="9" t="e">
        <f t="shared" si="111"/>
        <v>#N/A</v>
      </c>
      <c r="AY179" s="9" t="e">
        <f t="shared" si="112"/>
        <v>#N/A</v>
      </c>
      <c r="AZ179" s="9" t="e">
        <f t="shared" si="113"/>
        <v>#N/A</v>
      </c>
      <c r="BA179" s="9" t="e">
        <f t="shared" si="119"/>
        <v>#N/A</v>
      </c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M179" s="48"/>
      <c r="BX179" s="7"/>
      <c r="BY179" s="4"/>
      <c r="BZ179" s="7"/>
      <c r="CA179" s="7"/>
      <c r="CB179" s="7"/>
      <c r="CE179" s="7"/>
      <c r="CF179" s="7"/>
      <c r="CG179" s="7"/>
      <c r="CH179" s="7"/>
      <c r="CI179" s="7"/>
      <c r="CJ179" s="7"/>
      <c r="CK179" s="7"/>
      <c r="CL179" s="7"/>
      <c r="CN179" s="47"/>
      <c r="CO179" s="47"/>
      <c r="CP179" s="4"/>
    </row>
    <row r="180" spans="2:94" s="1" customFormat="1" x14ac:dyDescent="0.3">
      <c r="B180" s="1" t="e">
        <f t="shared" si="98"/>
        <v>#N/A</v>
      </c>
      <c r="J180" s="4"/>
      <c r="K180" s="4"/>
      <c r="L180" s="4"/>
      <c r="M180" s="61"/>
      <c r="Y180" s="58"/>
      <c r="AA180" s="1">
        <f t="shared" si="99"/>
        <v>0</v>
      </c>
      <c r="AB180" s="1">
        <f t="shared" si="100"/>
        <v>0</v>
      </c>
      <c r="AC180" s="1">
        <f t="shared" si="101"/>
        <v>0</v>
      </c>
      <c r="AD180" s="1" t="str">
        <f t="shared" si="114"/>
        <v/>
      </c>
      <c r="AE180" s="1" t="str">
        <f t="shared" si="115"/>
        <v/>
      </c>
      <c r="AF180" s="1" t="str">
        <f t="shared" si="115"/>
        <v/>
      </c>
      <c r="AG180" s="1" t="str">
        <f t="shared" si="115"/>
        <v/>
      </c>
      <c r="AH180" s="1" t="e">
        <f t="shared" si="120"/>
        <v>#N/A</v>
      </c>
      <c r="AI180" s="9" t="e">
        <f t="shared" si="116"/>
        <v>#N/A</v>
      </c>
      <c r="AJ180" s="9" t="e">
        <f t="shared" si="102"/>
        <v>#N/A</v>
      </c>
      <c r="AK180" s="9" t="e">
        <f t="shared" si="103"/>
        <v>#N/A</v>
      </c>
      <c r="AL180" s="9" t="e">
        <f t="shared" si="104"/>
        <v>#N/A</v>
      </c>
      <c r="AM180" s="9" t="e">
        <f t="shared" si="105"/>
        <v>#N/A</v>
      </c>
      <c r="AN180" s="9" t="e">
        <f t="shared" si="106"/>
        <v>#N/A</v>
      </c>
      <c r="AO180" s="9" t="e">
        <f t="shared" si="107"/>
        <v>#N/A</v>
      </c>
      <c r="AP180" s="1" t="str">
        <f t="shared" si="117"/>
        <v/>
      </c>
      <c r="AQ180" s="1" t="str">
        <f t="shared" si="117"/>
        <v/>
      </c>
      <c r="AS180" s="1" t="str">
        <f t="shared" si="118"/>
        <v/>
      </c>
      <c r="AT180" s="1" t="e">
        <f t="shared" si="121"/>
        <v>#N/A</v>
      </c>
      <c r="AU180" s="1" t="e">
        <f t="shared" si="108"/>
        <v>#N/A</v>
      </c>
      <c r="AV180" s="9" t="e">
        <f t="shared" si="109"/>
        <v>#N/A</v>
      </c>
      <c r="AW180" s="9" t="e">
        <f t="shared" si="110"/>
        <v>#N/A</v>
      </c>
      <c r="AX180" s="9" t="e">
        <f t="shared" si="111"/>
        <v>#N/A</v>
      </c>
      <c r="AY180" s="9" t="e">
        <f t="shared" si="112"/>
        <v>#N/A</v>
      </c>
      <c r="AZ180" s="9" t="e">
        <f t="shared" si="113"/>
        <v>#N/A</v>
      </c>
      <c r="BA180" s="9" t="e">
        <f t="shared" si="119"/>
        <v>#N/A</v>
      </c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M180" s="48"/>
      <c r="BX180" s="7"/>
      <c r="BY180" s="4"/>
      <c r="BZ180" s="7"/>
      <c r="CA180" s="7"/>
      <c r="CB180" s="7"/>
      <c r="CE180" s="7"/>
      <c r="CF180" s="7"/>
      <c r="CG180" s="7"/>
      <c r="CH180" s="7"/>
      <c r="CI180" s="7"/>
      <c r="CJ180" s="7"/>
      <c r="CK180" s="7"/>
      <c r="CL180" s="7"/>
      <c r="CN180" s="47"/>
      <c r="CO180" s="47"/>
      <c r="CP180" s="4"/>
    </row>
    <row r="181" spans="2:94" s="1" customFormat="1" x14ac:dyDescent="0.3">
      <c r="B181" s="1" t="e">
        <f t="shared" si="98"/>
        <v>#N/A</v>
      </c>
      <c r="J181" s="4"/>
      <c r="K181" s="4"/>
      <c r="L181" s="4"/>
      <c r="M181" s="61"/>
      <c r="Y181" s="58"/>
      <c r="AA181" s="1">
        <f t="shared" si="99"/>
        <v>0</v>
      </c>
      <c r="AB181" s="1">
        <f t="shared" si="100"/>
        <v>0</v>
      </c>
      <c r="AC181" s="1">
        <f t="shared" si="101"/>
        <v>0</v>
      </c>
      <c r="AD181" s="1" t="str">
        <f t="shared" si="114"/>
        <v/>
      </c>
      <c r="AE181" s="1" t="str">
        <f t="shared" si="115"/>
        <v/>
      </c>
      <c r="AF181" s="1" t="str">
        <f t="shared" si="115"/>
        <v/>
      </c>
      <c r="AG181" s="1" t="str">
        <f t="shared" si="115"/>
        <v/>
      </c>
      <c r="AH181" s="1" t="e">
        <f t="shared" si="120"/>
        <v>#N/A</v>
      </c>
      <c r="AI181" s="9" t="e">
        <f t="shared" si="116"/>
        <v>#N/A</v>
      </c>
      <c r="AJ181" s="9" t="e">
        <f t="shared" si="102"/>
        <v>#N/A</v>
      </c>
      <c r="AK181" s="9" t="e">
        <f t="shared" si="103"/>
        <v>#N/A</v>
      </c>
      <c r="AL181" s="9" t="e">
        <f t="shared" si="104"/>
        <v>#N/A</v>
      </c>
      <c r="AM181" s="9" t="e">
        <f t="shared" si="105"/>
        <v>#N/A</v>
      </c>
      <c r="AN181" s="9" t="e">
        <f t="shared" si="106"/>
        <v>#N/A</v>
      </c>
      <c r="AO181" s="9" t="e">
        <f t="shared" si="107"/>
        <v>#N/A</v>
      </c>
      <c r="AP181" s="1" t="str">
        <f t="shared" si="117"/>
        <v/>
      </c>
      <c r="AQ181" s="1" t="str">
        <f t="shared" si="117"/>
        <v/>
      </c>
      <c r="AS181" s="1" t="str">
        <f t="shared" si="118"/>
        <v/>
      </c>
      <c r="AT181" s="1" t="e">
        <f t="shared" si="121"/>
        <v>#N/A</v>
      </c>
      <c r="AU181" s="1" t="e">
        <f t="shared" si="108"/>
        <v>#N/A</v>
      </c>
      <c r="AV181" s="9" t="e">
        <f t="shared" si="109"/>
        <v>#N/A</v>
      </c>
      <c r="AW181" s="9" t="e">
        <f t="shared" si="110"/>
        <v>#N/A</v>
      </c>
      <c r="AX181" s="9" t="e">
        <f t="shared" si="111"/>
        <v>#N/A</v>
      </c>
      <c r="AY181" s="9" t="e">
        <f t="shared" si="112"/>
        <v>#N/A</v>
      </c>
      <c r="AZ181" s="9" t="e">
        <f t="shared" si="113"/>
        <v>#N/A</v>
      </c>
      <c r="BA181" s="9" t="e">
        <f t="shared" si="119"/>
        <v>#N/A</v>
      </c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M181" s="48"/>
      <c r="BX181" s="7"/>
      <c r="BY181" s="4"/>
      <c r="BZ181" s="7"/>
      <c r="CA181" s="7"/>
      <c r="CB181" s="7"/>
      <c r="CE181" s="7"/>
      <c r="CF181" s="7"/>
      <c r="CG181" s="7"/>
      <c r="CH181" s="7"/>
      <c r="CI181" s="7"/>
      <c r="CJ181" s="7"/>
      <c r="CK181" s="7"/>
      <c r="CL181" s="7"/>
      <c r="CN181" s="47"/>
      <c r="CO181" s="47"/>
      <c r="CP181" s="4"/>
    </row>
    <row r="182" spans="2:94" s="1" customFormat="1" x14ac:dyDescent="0.3">
      <c r="B182" s="1" t="e">
        <f t="shared" si="98"/>
        <v>#N/A</v>
      </c>
      <c r="J182" s="4"/>
      <c r="K182" s="4"/>
      <c r="L182" s="4"/>
      <c r="M182" s="61"/>
      <c r="Y182" s="58"/>
      <c r="AA182" s="1">
        <f t="shared" si="99"/>
        <v>0</v>
      </c>
      <c r="AB182" s="1">
        <f t="shared" si="100"/>
        <v>0</v>
      </c>
      <c r="AC182" s="1">
        <f t="shared" si="101"/>
        <v>0</v>
      </c>
      <c r="AD182" s="1" t="str">
        <f t="shared" si="114"/>
        <v/>
      </c>
      <c r="AE182" s="1" t="str">
        <f t="shared" si="115"/>
        <v/>
      </c>
      <c r="AF182" s="1" t="str">
        <f t="shared" si="115"/>
        <v/>
      </c>
      <c r="AG182" s="1" t="str">
        <f t="shared" si="115"/>
        <v/>
      </c>
      <c r="AH182" s="1" t="e">
        <f t="shared" si="120"/>
        <v>#N/A</v>
      </c>
      <c r="AI182" s="9" t="e">
        <f t="shared" si="116"/>
        <v>#N/A</v>
      </c>
      <c r="AJ182" s="9" t="e">
        <f t="shared" si="102"/>
        <v>#N/A</v>
      </c>
      <c r="AK182" s="9" t="e">
        <f t="shared" si="103"/>
        <v>#N/A</v>
      </c>
      <c r="AL182" s="9" t="e">
        <f t="shared" si="104"/>
        <v>#N/A</v>
      </c>
      <c r="AM182" s="9" t="e">
        <f t="shared" si="105"/>
        <v>#N/A</v>
      </c>
      <c r="AN182" s="9" t="e">
        <f t="shared" si="106"/>
        <v>#N/A</v>
      </c>
      <c r="AO182" s="9" t="e">
        <f t="shared" si="107"/>
        <v>#N/A</v>
      </c>
      <c r="AP182" s="1" t="str">
        <f t="shared" si="117"/>
        <v/>
      </c>
      <c r="AQ182" s="1" t="str">
        <f t="shared" si="117"/>
        <v/>
      </c>
      <c r="AS182" s="1" t="str">
        <f t="shared" si="118"/>
        <v/>
      </c>
      <c r="AT182" s="1" t="e">
        <f t="shared" si="121"/>
        <v>#N/A</v>
      </c>
      <c r="AU182" s="1" t="e">
        <f t="shared" si="108"/>
        <v>#N/A</v>
      </c>
      <c r="AV182" s="9" t="e">
        <f t="shared" si="109"/>
        <v>#N/A</v>
      </c>
      <c r="AW182" s="9" t="e">
        <f t="shared" si="110"/>
        <v>#N/A</v>
      </c>
      <c r="AX182" s="9" t="e">
        <f t="shared" si="111"/>
        <v>#N/A</v>
      </c>
      <c r="AY182" s="9" t="e">
        <f t="shared" si="112"/>
        <v>#N/A</v>
      </c>
      <c r="AZ182" s="9" t="e">
        <f t="shared" si="113"/>
        <v>#N/A</v>
      </c>
      <c r="BA182" s="9" t="e">
        <f t="shared" si="119"/>
        <v>#N/A</v>
      </c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M182" s="48"/>
      <c r="BX182" s="7"/>
      <c r="BY182" s="4"/>
      <c r="BZ182" s="7"/>
      <c r="CA182" s="7"/>
      <c r="CB182" s="7"/>
      <c r="CE182" s="7"/>
      <c r="CF182" s="7"/>
      <c r="CG182" s="7"/>
      <c r="CH182" s="7"/>
      <c r="CI182" s="7"/>
      <c r="CJ182" s="7"/>
      <c r="CK182" s="7"/>
      <c r="CL182" s="7"/>
      <c r="CN182" s="47"/>
      <c r="CO182" s="47"/>
      <c r="CP182" s="4"/>
    </row>
    <row r="183" spans="2:94" s="1" customFormat="1" x14ac:dyDescent="0.3">
      <c r="B183" s="1" t="e">
        <f t="shared" si="98"/>
        <v>#N/A</v>
      </c>
      <c r="J183" s="4"/>
      <c r="K183" s="4"/>
      <c r="L183" s="4"/>
      <c r="M183" s="61"/>
      <c r="Y183" s="58"/>
      <c r="AA183" s="1">
        <f t="shared" si="99"/>
        <v>0</v>
      </c>
      <c r="AB183" s="1">
        <f t="shared" si="100"/>
        <v>0</v>
      </c>
      <c r="AC183" s="1">
        <f t="shared" si="101"/>
        <v>0</v>
      </c>
      <c r="AD183" s="1" t="str">
        <f t="shared" si="114"/>
        <v/>
      </c>
      <c r="AE183" s="1" t="str">
        <f t="shared" si="115"/>
        <v/>
      </c>
      <c r="AF183" s="1" t="str">
        <f t="shared" si="115"/>
        <v/>
      </c>
      <c r="AG183" s="1" t="str">
        <f t="shared" si="115"/>
        <v/>
      </c>
      <c r="AH183" s="1" t="e">
        <f t="shared" si="120"/>
        <v>#N/A</v>
      </c>
      <c r="AI183" s="9" t="e">
        <f t="shared" si="116"/>
        <v>#N/A</v>
      </c>
      <c r="AJ183" s="9" t="e">
        <f t="shared" si="102"/>
        <v>#N/A</v>
      </c>
      <c r="AK183" s="9" t="e">
        <f t="shared" si="103"/>
        <v>#N/A</v>
      </c>
      <c r="AL183" s="9" t="e">
        <f t="shared" si="104"/>
        <v>#N/A</v>
      </c>
      <c r="AM183" s="9" t="e">
        <f t="shared" si="105"/>
        <v>#N/A</v>
      </c>
      <c r="AN183" s="9" t="e">
        <f t="shared" si="106"/>
        <v>#N/A</v>
      </c>
      <c r="AO183" s="9" t="e">
        <f t="shared" si="107"/>
        <v>#N/A</v>
      </c>
      <c r="AP183" s="1" t="str">
        <f t="shared" si="117"/>
        <v/>
      </c>
      <c r="AQ183" s="1" t="str">
        <f t="shared" si="117"/>
        <v/>
      </c>
      <c r="AS183" s="1" t="str">
        <f t="shared" si="118"/>
        <v/>
      </c>
      <c r="AT183" s="1" t="e">
        <f t="shared" si="121"/>
        <v>#N/A</v>
      </c>
      <c r="AU183" s="1" t="e">
        <f t="shared" si="108"/>
        <v>#N/A</v>
      </c>
      <c r="AV183" s="9" t="e">
        <f t="shared" si="109"/>
        <v>#N/A</v>
      </c>
      <c r="AW183" s="9" t="e">
        <f t="shared" si="110"/>
        <v>#N/A</v>
      </c>
      <c r="AX183" s="9" t="e">
        <f t="shared" si="111"/>
        <v>#N/A</v>
      </c>
      <c r="AY183" s="9" t="e">
        <f t="shared" si="112"/>
        <v>#N/A</v>
      </c>
      <c r="AZ183" s="9" t="e">
        <f t="shared" si="113"/>
        <v>#N/A</v>
      </c>
      <c r="BA183" s="9" t="e">
        <f t="shared" si="119"/>
        <v>#N/A</v>
      </c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M183" s="48"/>
      <c r="BX183" s="7"/>
      <c r="BY183" s="4"/>
      <c r="BZ183" s="7"/>
      <c r="CA183" s="7"/>
      <c r="CB183" s="7"/>
      <c r="CE183" s="7"/>
      <c r="CF183" s="7"/>
      <c r="CG183" s="7"/>
      <c r="CH183" s="7"/>
      <c r="CI183" s="7"/>
      <c r="CJ183" s="7"/>
      <c r="CK183" s="7"/>
      <c r="CL183" s="7"/>
      <c r="CN183" s="47"/>
      <c r="CO183" s="47"/>
      <c r="CP183" s="4"/>
    </row>
    <row r="184" spans="2:94" s="1" customFormat="1" x14ac:dyDescent="0.3">
      <c r="B184" s="1" t="e">
        <f t="shared" si="98"/>
        <v>#N/A</v>
      </c>
      <c r="J184" s="4"/>
      <c r="K184" s="4"/>
      <c r="L184" s="4"/>
      <c r="M184" s="61"/>
      <c r="Y184" s="58"/>
      <c r="AA184" s="1">
        <f t="shared" si="99"/>
        <v>0</v>
      </c>
      <c r="AB184" s="1">
        <f t="shared" si="100"/>
        <v>0</v>
      </c>
      <c r="AC184" s="1">
        <f t="shared" si="101"/>
        <v>0</v>
      </c>
      <c r="AD184" s="1" t="str">
        <f t="shared" si="114"/>
        <v/>
      </c>
      <c r="AE184" s="1" t="str">
        <f t="shared" si="115"/>
        <v/>
      </c>
      <c r="AF184" s="1" t="str">
        <f t="shared" si="115"/>
        <v/>
      </c>
      <c r="AG184" s="1" t="str">
        <f t="shared" si="115"/>
        <v/>
      </c>
      <c r="AH184" s="1" t="e">
        <f t="shared" si="120"/>
        <v>#N/A</v>
      </c>
      <c r="AI184" s="9" t="e">
        <f t="shared" si="116"/>
        <v>#N/A</v>
      </c>
      <c r="AJ184" s="9" t="e">
        <f t="shared" si="102"/>
        <v>#N/A</v>
      </c>
      <c r="AK184" s="9" t="e">
        <f t="shared" si="103"/>
        <v>#N/A</v>
      </c>
      <c r="AL184" s="9" t="e">
        <f t="shared" si="104"/>
        <v>#N/A</v>
      </c>
      <c r="AM184" s="9" t="e">
        <f t="shared" si="105"/>
        <v>#N/A</v>
      </c>
      <c r="AN184" s="9" t="e">
        <f t="shared" si="106"/>
        <v>#N/A</v>
      </c>
      <c r="AO184" s="9" t="e">
        <f t="shared" si="107"/>
        <v>#N/A</v>
      </c>
      <c r="AP184" s="1" t="str">
        <f t="shared" si="117"/>
        <v/>
      </c>
      <c r="AQ184" s="1" t="str">
        <f t="shared" si="117"/>
        <v/>
      </c>
      <c r="AS184" s="1" t="str">
        <f t="shared" si="118"/>
        <v/>
      </c>
      <c r="AT184" s="1" t="e">
        <f t="shared" si="121"/>
        <v>#N/A</v>
      </c>
      <c r="AU184" s="1" t="e">
        <f t="shared" si="108"/>
        <v>#N/A</v>
      </c>
      <c r="AV184" s="9" t="e">
        <f t="shared" si="109"/>
        <v>#N/A</v>
      </c>
      <c r="AW184" s="9" t="e">
        <f t="shared" si="110"/>
        <v>#N/A</v>
      </c>
      <c r="AX184" s="9" t="e">
        <f t="shared" si="111"/>
        <v>#N/A</v>
      </c>
      <c r="AY184" s="9" t="e">
        <f t="shared" si="112"/>
        <v>#N/A</v>
      </c>
      <c r="AZ184" s="9" t="e">
        <f t="shared" si="113"/>
        <v>#N/A</v>
      </c>
      <c r="BA184" s="9" t="e">
        <f t="shared" si="119"/>
        <v>#N/A</v>
      </c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M184" s="48"/>
      <c r="BX184" s="7"/>
      <c r="BY184" s="4"/>
      <c r="BZ184" s="7"/>
      <c r="CA184" s="7"/>
      <c r="CB184" s="7"/>
      <c r="CE184" s="7"/>
      <c r="CF184" s="7"/>
      <c r="CG184" s="7"/>
      <c r="CH184" s="7"/>
      <c r="CI184" s="7"/>
      <c r="CJ184" s="7"/>
      <c r="CK184" s="7"/>
      <c r="CL184" s="7"/>
      <c r="CN184" s="47"/>
      <c r="CO184" s="47"/>
      <c r="CP184" s="4"/>
    </row>
    <row r="185" spans="2:94" s="1" customFormat="1" x14ac:dyDescent="0.3">
      <c r="B185" s="1" t="e">
        <f t="shared" si="98"/>
        <v>#N/A</v>
      </c>
      <c r="J185" s="4"/>
      <c r="K185" s="4"/>
      <c r="L185" s="4"/>
      <c r="M185" s="61"/>
      <c r="Y185" s="58"/>
      <c r="AA185" s="1">
        <f t="shared" si="99"/>
        <v>0</v>
      </c>
      <c r="AB185" s="1">
        <f t="shared" si="100"/>
        <v>0</v>
      </c>
      <c r="AC185" s="1">
        <f t="shared" si="101"/>
        <v>0</v>
      </c>
      <c r="AD185" s="1" t="str">
        <f t="shared" si="114"/>
        <v/>
      </c>
      <c r="AE185" s="1" t="str">
        <f t="shared" si="115"/>
        <v/>
      </c>
      <c r="AF185" s="1" t="str">
        <f t="shared" si="115"/>
        <v/>
      </c>
      <c r="AG185" s="1" t="str">
        <f t="shared" si="115"/>
        <v/>
      </c>
      <c r="AH185" s="1" t="e">
        <f t="shared" si="120"/>
        <v>#N/A</v>
      </c>
      <c r="AI185" s="9" t="e">
        <f t="shared" si="116"/>
        <v>#N/A</v>
      </c>
      <c r="AJ185" s="9" t="e">
        <f t="shared" si="102"/>
        <v>#N/A</v>
      </c>
      <c r="AK185" s="9" t="e">
        <f t="shared" si="103"/>
        <v>#N/A</v>
      </c>
      <c r="AL185" s="9" t="e">
        <f t="shared" si="104"/>
        <v>#N/A</v>
      </c>
      <c r="AM185" s="9" t="e">
        <f t="shared" si="105"/>
        <v>#N/A</v>
      </c>
      <c r="AN185" s="9" t="e">
        <f t="shared" si="106"/>
        <v>#N/A</v>
      </c>
      <c r="AO185" s="9" t="e">
        <f t="shared" si="107"/>
        <v>#N/A</v>
      </c>
      <c r="AP185" s="1" t="str">
        <f t="shared" si="117"/>
        <v/>
      </c>
      <c r="AQ185" s="1" t="str">
        <f t="shared" si="117"/>
        <v/>
      </c>
      <c r="AS185" s="1" t="str">
        <f t="shared" si="118"/>
        <v/>
      </c>
      <c r="AT185" s="1" t="e">
        <f t="shared" si="121"/>
        <v>#N/A</v>
      </c>
      <c r="AU185" s="1" t="e">
        <f t="shared" si="108"/>
        <v>#N/A</v>
      </c>
      <c r="AV185" s="9" t="e">
        <f t="shared" si="109"/>
        <v>#N/A</v>
      </c>
      <c r="AW185" s="9" t="e">
        <f t="shared" si="110"/>
        <v>#N/A</v>
      </c>
      <c r="AX185" s="9" t="e">
        <f t="shared" si="111"/>
        <v>#N/A</v>
      </c>
      <c r="AY185" s="9" t="e">
        <f t="shared" si="112"/>
        <v>#N/A</v>
      </c>
      <c r="AZ185" s="9" t="e">
        <f t="shared" si="113"/>
        <v>#N/A</v>
      </c>
      <c r="BA185" s="9" t="e">
        <f t="shared" si="119"/>
        <v>#N/A</v>
      </c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M185" s="48"/>
      <c r="BX185" s="7"/>
      <c r="BY185" s="4"/>
      <c r="BZ185" s="7"/>
      <c r="CA185" s="7"/>
      <c r="CB185" s="7"/>
      <c r="CE185" s="7"/>
      <c r="CF185" s="7"/>
      <c r="CG185" s="7"/>
      <c r="CH185" s="7"/>
      <c r="CI185" s="7"/>
      <c r="CJ185" s="7"/>
      <c r="CK185" s="7"/>
      <c r="CL185" s="7"/>
      <c r="CN185" s="47"/>
      <c r="CO185" s="47"/>
      <c r="CP185" s="4"/>
    </row>
    <row r="186" spans="2:94" s="1" customFormat="1" x14ac:dyDescent="0.3">
      <c r="B186" s="1" t="e">
        <f t="shared" si="98"/>
        <v>#N/A</v>
      </c>
      <c r="J186" s="4"/>
      <c r="K186" s="4"/>
      <c r="L186" s="4"/>
      <c r="M186" s="61"/>
      <c r="Y186" s="58"/>
      <c r="AA186" s="1">
        <f t="shared" si="99"/>
        <v>0</v>
      </c>
      <c r="AB186" s="1">
        <f t="shared" si="100"/>
        <v>0</v>
      </c>
      <c r="AC186" s="1">
        <f t="shared" si="101"/>
        <v>0</v>
      </c>
      <c r="AD186" s="1" t="str">
        <f t="shared" si="114"/>
        <v/>
      </c>
      <c r="AE186" s="1" t="str">
        <f t="shared" si="115"/>
        <v/>
      </c>
      <c r="AF186" s="1" t="str">
        <f t="shared" si="115"/>
        <v/>
      </c>
      <c r="AG186" s="1" t="str">
        <f t="shared" si="115"/>
        <v/>
      </c>
      <c r="AH186" s="1" t="e">
        <f t="shared" si="120"/>
        <v>#N/A</v>
      </c>
      <c r="AI186" s="9" t="e">
        <f t="shared" si="116"/>
        <v>#N/A</v>
      </c>
      <c r="AJ186" s="9" t="e">
        <f t="shared" si="102"/>
        <v>#N/A</v>
      </c>
      <c r="AK186" s="9" t="e">
        <f t="shared" si="103"/>
        <v>#N/A</v>
      </c>
      <c r="AL186" s="9" t="e">
        <f t="shared" si="104"/>
        <v>#N/A</v>
      </c>
      <c r="AM186" s="9" t="e">
        <f t="shared" si="105"/>
        <v>#N/A</v>
      </c>
      <c r="AN186" s="9" t="e">
        <f t="shared" si="106"/>
        <v>#N/A</v>
      </c>
      <c r="AO186" s="9" t="e">
        <f t="shared" si="107"/>
        <v>#N/A</v>
      </c>
      <c r="AP186" s="1" t="str">
        <f t="shared" si="117"/>
        <v/>
      </c>
      <c r="AQ186" s="1" t="str">
        <f t="shared" si="117"/>
        <v/>
      </c>
      <c r="AS186" s="1" t="str">
        <f t="shared" si="118"/>
        <v/>
      </c>
      <c r="AT186" s="1" t="e">
        <f t="shared" si="121"/>
        <v>#N/A</v>
      </c>
      <c r="AU186" s="1" t="e">
        <f t="shared" si="108"/>
        <v>#N/A</v>
      </c>
      <c r="AV186" s="9" t="e">
        <f t="shared" si="109"/>
        <v>#N/A</v>
      </c>
      <c r="AW186" s="9" t="e">
        <f t="shared" si="110"/>
        <v>#N/A</v>
      </c>
      <c r="AX186" s="9" t="e">
        <f t="shared" si="111"/>
        <v>#N/A</v>
      </c>
      <c r="AY186" s="9" t="e">
        <f t="shared" si="112"/>
        <v>#N/A</v>
      </c>
      <c r="AZ186" s="9" t="e">
        <f t="shared" si="113"/>
        <v>#N/A</v>
      </c>
      <c r="BA186" s="9" t="e">
        <f t="shared" si="119"/>
        <v>#N/A</v>
      </c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M186" s="48"/>
      <c r="BX186" s="7"/>
      <c r="BY186" s="4"/>
      <c r="BZ186" s="7"/>
      <c r="CA186" s="7"/>
      <c r="CB186" s="7"/>
      <c r="CE186" s="7"/>
      <c r="CF186" s="7"/>
      <c r="CG186" s="7"/>
      <c r="CH186" s="7"/>
      <c r="CI186" s="7"/>
      <c r="CJ186" s="7"/>
      <c r="CK186" s="7"/>
      <c r="CL186" s="7"/>
      <c r="CN186" s="47"/>
      <c r="CO186" s="47"/>
      <c r="CP186" s="4"/>
    </row>
    <row r="187" spans="2:94" s="1" customFormat="1" x14ac:dyDescent="0.3">
      <c r="B187" s="1" t="e">
        <f t="shared" si="98"/>
        <v>#N/A</v>
      </c>
      <c r="J187" s="4"/>
      <c r="K187" s="4"/>
      <c r="L187" s="4"/>
      <c r="M187" s="61"/>
      <c r="Y187" s="58"/>
      <c r="AA187" s="1">
        <f t="shared" si="99"/>
        <v>0</v>
      </c>
      <c r="AB187" s="1">
        <f t="shared" si="100"/>
        <v>0</v>
      </c>
      <c r="AC187" s="1">
        <f t="shared" si="101"/>
        <v>0</v>
      </c>
      <c r="AD187" s="1" t="str">
        <f t="shared" si="114"/>
        <v/>
      </c>
      <c r="AE187" s="1" t="str">
        <f t="shared" si="115"/>
        <v/>
      </c>
      <c r="AF187" s="1" t="str">
        <f t="shared" si="115"/>
        <v/>
      </c>
      <c r="AG187" s="1" t="str">
        <f t="shared" si="115"/>
        <v/>
      </c>
      <c r="AH187" s="1" t="e">
        <f t="shared" si="120"/>
        <v>#N/A</v>
      </c>
      <c r="AI187" s="9" t="e">
        <f t="shared" si="116"/>
        <v>#N/A</v>
      </c>
      <c r="AJ187" s="9" t="e">
        <f t="shared" si="102"/>
        <v>#N/A</v>
      </c>
      <c r="AK187" s="9" t="e">
        <f t="shared" si="103"/>
        <v>#N/A</v>
      </c>
      <c r="AL187" s="9" t="e">
        <f t="shared" si="104"/>
        <v>#N/A</v>
      </c>
      <c r="AM187" s="9" t="e">
        <f t="shared" si="105"/>
        <v>#N/A</v>
      </c>
      <c r="AN187" s="9" t="e">
        <f t="shared" si="106"/>
        <v>#N/A</v>
      </c>
      <c r="AO187" s="9" t="e">
        <f t="shared" si="107"/>
        <v>#N/A</v>
      </c>
      <c r="AP187" s="1" t="str">
        <f t="shared" si="117"/>
        <v/>
      </c>
      <c r="AQ187" s="1" t="str">
        <f t="shared" si="117"/>
        <v/>
      </c>
      <c r="AS187" s="1" t="str">
        <f t="shared" si="118"/>
        <v/>
      </c>
      <c r="AT187" s="1" t="e">
        <f t="shared" si="121"/>
        <v>#N/A</v>
      </c>
      <c r="AU187" s="1" t="e">
        <f t="shared" si="108"/>
        <v>#N/A</v>
      </c>
      <c r="AV187" s="9" t="e">
        <f t="shared" si="109"/>
        <v>#N/A</v>
      </c>
      <c r="AW187" s="9" t="e">
        <f t="shared" si="110"/>
        <v>#N/A</v>
      </c>
      <c r="AX187" s="9" t="e">
        <f t="shared" si="111"/>
        <v>#N/A</v>
      </c>
      <c r="AY187" s="9" t="e">
        <f t="shared" si="112"/>
        <v>#N/A</v>
      </c>
      <c r="AZ187" s="9" t="e">
        <f t="shared" si="113"/>
        <v>#N/A</v>
      </c>
      <c r="BA187" s="9" t="e">
        <f t="shared" si="119"/>
        <v>#N/A</v>
      </c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M187" s="48"/>
      <c r="BX187" s="7"/>
      <c r="BY187" s="4"/>
      <c r="BZ187" s="7"/>
      <c r="CA187" s="7"/>
      <c r="CB187" s="7"/>
      <c r="CE187" s="7"/>
      <c r="CF187" s="7"/>
      <c r="CG187" s="7"/>
      <c r="CH187" s="7"/>
      <c r="CI187" s="7"/>
      <c r="CJ187" s="7"/>
      <c r="CK187" s="7"/>
      <c r="CL187" s="7"/>
      <c r="CN187" s="47"/>
      <c r="CO187" s="47"/>
      <c r="CP187" s="4"/>
    </row>
    <row r="188" spans="2:94" s="1" customFormat="1" x14ac:dyDescent="0.3">
      <c r="B188" s="1" t="e">
        <f t="shared" si="98"/>
        <v>#N/A</v>
      </c>
      <c r="J188" s="4"/>
      <c r="K188" s="4"/>
      <c r="L188" s="4"/>
      <c r="M188" s="61"/>
      <c r="Y188" s="58"/>
      <c r="AA188" s="1">
        <f t="shared" si="99"/>
        <v>0</v>
      </c>
      <c r="AB188" s="1">
        <f t="shared" si="100"/>
        <v>0</v>
      </c>
      <c r="AC188" s="1">
        <f t="shared" si="101"/>
        <v>0</v>
      </c>
      <c r="AD188" s="1" t="str">
        <f t="shared" si="114"/>
        <v/>
      </c>
      <c r="AE188" s="1" t="str">
        <f t="shared" si="115"/>
        <v/>
      </c>
      <c r="AF188" s="1" t="str">
        <f t="shared" si="115"/>
        <v/>
      </c>
      <c r="AG188" s="1" t="str">
        <f t="shared" si="115"/>
        <v/>
      </c>
      <c r="AH188" s="1" t="e">
        <f t="shared" si="120"/>
        <v>#N/A</v>
      </c>
      <c r="AI188" s="9" t="e">
        <f t="shared" si="116"/>
        <v>#N/A</v>
      </c>
      <c r="AJ188" s="9" t="e">
        <f t="shared" si="102"/>
        <v>#N/A</v>
      </c>
      <c r="AK188" s="9" t="e">
        <f t="shared" si="103"/>
        <v>#N/A</v>
      </c>
      <c r="AL188" s="9" t="e">
        <f t="shared" si="104"/>
        <v>#N/A</v>
      </c>
      <c r="AM188" s="9" t="e">
        <f t="shared" si="105"/>
        <v>#N/A</v>
      </c>
      <c r="AN188" s="9" t="e">
        <f t="shared" si="106"/>
        <v>#N/A</v>
      </c>
      <c r="AO188" s="9" t="e">
        <f t="shared" si="107"/>
        <v>#N/A</v>
      </c>
      <c r="AP188" s="1" t="str">
        <f t="shared" si="117"/>
        <v/>
      </c>
      <c r="AQ188" s="1" t="str">
        <f t="shared" si="117"/>
        <v/>
      </c>
      <c r="AS188" s="1" t="str">
        <f t="shared" si="118"/>
        <v/>
      </c>
      <c r="AT188" s="1" t="e">
        <f t="shared" si="121"/>
        <v>#N/A</v>
      </c>
      <c r="AU188" s="1" t="e">
        <f t="shared" si="108"/>
        <v>#N/A</v>
      </c>
      <c r="AV188" s="9" t="e">
        <f t="shared" si="109"/>
        <v>#N/A</v>
      </c>
      <c r="AW188" s="9" t="e">
        <f t="shared" si="110"/>
        <v>#N/A</v>
      </c>
      <c r="AX188" s="9" t="e">
        <f t="shared" si="111"/>
        <v>#N/A</v>
      </c>
      <c r="AY188" s="9" t="e">
        <f t="shared" si="112"/>
        <v>#N/A</v>
      </c>
      <c r="AZ188" s="9" t="e">
        <f t="shared" si="113"/>
        <v>#N/A</v>
      </c>
      <c r="BA188" s="9" t="e">
        <f t="shared" si="119"/>
        <v>#N/A</v>
      </c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M188" s="48"/>
      <c r="BX188" s="7"/>
      <c r="BY188" s="4"/>
      <c r="BZ188" s="7"/>
      <c r="CA188" s="7"/>
      <c r="CB188" s="7"/>
      <c r="CE188" s="7"/>
      <c r="CF188" s="7"/>
      <c r="CG188" s="7"/>
      <c r="CH188" s="7"/>
      <c r="CI188" s="7"/>
      <c r="CJ188" s="7"/>
      <c r="CK188" s="7"/>
      <c r="CL188" s="7"/>
      <c r="CN188" s="47"/>
      <c r="CO188" s="47"/>
      <c r="CP188" s="4"/>
    </row>
    <row r="189" spans="2:94" s="1" customFormat="1" x14ac:dyDescent="0.3">
      <c r="B189" s="1" t="e">
        <f t="shared" si="98"/>
        <v>#N/A</v>
      </c>
      <c r="J189" s="4"/>
      <c r="K189" s="4"/>
      <c r="L189" s="4"/>
      <c r="M189" s="61"/>
      <c r="Y189" s="58"/>
      <c r="AA189" s="1">
        <f t="shared" si="99"/>
        <v>0</v>
      </c>
      <c r="AB189" s="1">
        <f t="shared" si="100"/>
        <v>0</v>
      </c>
      <c r="AC189" s="1">
        <f t="shared" si="101"/>
        <v>0</v>
      </c>
      <c r="AD189" s="1" t="str">
        <f t="shared" si="114"/>
        <v/>
      </c>
      <c r="AE189" s="1" t="str">
        <f t="shared" si="115"/>
        <v/>
      </c>
      <c r="AF189" s="1" t="str">
        <f t="shared" si="115"/>
        <v/>
      </c>
      <c r="AG189" s="1" t="str">
        <f t="shared" si="115"/>
        <v/>
      </c>
      <c r="AH189" s="1" t="e">
        <f t="shared" si="120"/>
        <v>#N/A</v>
      </c>
      <c r="AI189" s="9" t="e">
        <f t="shared" si="116"/>
        <v>#N/A</v>
      </c>
      <c r="AJ189" s="9" t="e">
        <f t="shared" si="102"/>
        <v>#N/A</v>
      </c>
      <c r="AK189" s="9" t="e">
        <f t="shared" si="103"/>
        <v>#N/A</v>
      </c>
      <c r="AL189" s="9" t="e">
        <f t="shared" si="104"/>
        <v>#N/A</v>
      </c>
      <c r="AM189" s="9" t="e">
        <f t="shared" si="105"/>
        <v>#N/A</v>
      </c>
      <c r="AN189" s="9" t="e">
        <f t="shared" si="106"/>
        <v>#N/A</v>
      </c>
      <c r="AO189" s="9" t="e">
        <f t="shared" si="107"/>
        <v>#N/A</v>
      </c>
      <c r="AP189" s="1" t="str">
        <f t="shared" si="117"/>
        <v/>
      </c>
      <c r="AQ189" s="1" t="str">
        <f t="shared" si="117"/>
        <v/>
      </c>
      <c r="AS189" s="1" t="str">
        <f t="shared" si="118"/>
        <v/>
      </c>
      <c r="AT189" s="1" t="e">
        <f t="shared" si="121"/>
        <v>#N/A</v>
      </c>
      <c r="AU189" s="1" t="e">
        <f t="shared" si="108"/>
        <v>#N/A</v>
      </c>
      <c r="AV189" s="9" t="e">
        <f t="shared" si="109"/>
        <v>#N/A</v>
      </c>
      <c r="AW189" s="9" t="e">
        <f t="shared" si="110"/>
        <v>#N/A</v>
      </c>
      <c r="AX189" s="9" t="e">
        <f t="shared" si="111"/>
        <v>#N/A</v>
      </c>
      <c r="AY189" s="9" t="e">
        <f t="shared" si="112"/>
        <v>#N/A</v>
      </c>
      <c r="AZ189" s="9" t="e">
        <f t="shared" si="113"/>
        <v>#N/A</v>
      </c>
      <c r="BA189" s="9" t="e">
        <f t="shared" si="119"/>
        <v>#N/A</v>
      </c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M189" s="48"/>
      <c r="BX189" s="7"/>
      <c r="BY189" s="4"/>
      <c r="BZ189" s="7"/>
      <c r="CA189" s="7"/>
      <c r="CB189" s="7"/>
      <c r="CE189" s="7"/>
      <c r="CF189" s="7"/>
      <c r="CG189" s="7"/>
      <c r="CH189" s="7"/>
      <c r="CI189" s="7"/>
      <c r="CJ189" s="7"/>
      <c r="CK189" s="7"/>
      <c r="CL189" s="7"/>
      <c r="CN189" s="47"/>
      <c r="CO189" s="47"/>
      <c r="CP189" s="4"/>
    </row>
    <row r="190" spans="2:94" s="1" customFormat="1" x14ac:dyDescent="0.3">
      <c r="B190" s="1" t="e">
        <f t="shared" si="98"/>
        <v>#N/A</v>
      </c>
      <c r="J190" s="4"/>
      <c r="K190" s="4"/>
      <c r="L190" s="4"/>
      <c r="M190" s="61"/>
      <c r="Y190" s="58"/>
      <c r="AA190" s="1">
        <f t="shared" si="99"/>
        <v>0</v>
      </c>
      <c r="AB190" s="1">
        <f t="shared" si="100"/>
        <v>0</v>
      </c>
      <c r="AC190" s="1">
        <f t="shared" si="101"/>
        <v>0</v>
      </c>
      <c r="AD190" s="1" t="str">
        <f t="shared" si="114"/>
        <v/>
      </c>
      <c r="AE190" s="1" t="str">
        <f t="shared" si="115"/>
        <v/>
      </c>
      <c r="AF190" s="1" t="str">
        <f t="shared" si="115"/>
        <v/>
      </c>
      <c r="AG190" s="1" t="str">
        <f t="shared" si="115"/>
        <v/>
      </c>
      <c r="AH190" s="1" t="e">
        <f t="shared" si="120"/>
        <v>#N/A</v>
      </c>
      <c r="AI190" s="9" t="e">
        <f t="shared" si="116"/>
        <v>#N/A</v>
      </c>
      <c r="AJ190" s="9" t="e">
        <f t="shared" si="102"/>
        <v>#N/A</v>
      </c>
      <c r="AK190" s="9" t="e">
        <f t="shared" si="103"/>
        <v>#N/A</v>
      </c>
      <c r="AL190" s="9" t="e">
        <f t="shared" si="104"/>
        <v>#N/A</v>
      </c>
      <c r="AM190" s="9" t="e">
        <f t="shared" si="105"/>
        <v>#N/A</v>
      </c>
      <c r="AN190" s="9" t="e">
        <f t="shared" si="106"/>
        <v>#N/A</v>
      </c>
      <c r="AO190" s="9" t="e">
        <f t="shared" si="107"/>
        <v>#N/A</v>
      </c>
      <c r="AP190" s="1" t="str">
        <f t="shared" si="117"/>
        <v/>
      </c>
      <c r="AQ190" s="1" t="str">
        <f t="shared" si="117"/>
        <v/>
      </c>
      <c r="AS190" s="1" t="str">
        <f t="shared" si="118"/>
        <v/>
      </c>
      <c r="AT190" s="1" t="e">
        <f t="shared" si="121"/>
        <v>#N/A</v>
      </c>
      <c r="AU190" s="1" t="e">
        <f t="shared" si="108"/>
        <v>#N/A</v>
      </c>
      <c r="AV190" s="9" t="e">
        <f t="shared" si="109"/>
        <v>#N/A</v>
      </c>
      <c r="AW190" s="9" t="e">
        <f t="shared" si="110"/>
        <v>#N/A</v>
      </c>
      <c r="AX190" s="9" t="e">
        <f t="shared" si="111"/>
        <v>#N/A</v>
      </c>
      <c r="AY190" s="9" t="e">
        <f t="shared" si="112"/>
        <v>#N/A</v>
      </c>
      <c r="AZ190" s="9" t="e">
        <f t="shared" si="113"/>
        <v>#N/A</v>
      </c>
      <c r="BA190" s="9" t="e">
        <f t="shared" si="119"/>
        <v>#N/A</v>
      </c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M190" s="48"/>
      <c r="BX190" s="7"/>
      <c r="BY190" s="4"/>
      <c r="BZ190" s="7"/>
      <c r="CA190" s="7"/>
      <c r="CB190" s="7"/>
      <c r="CE190" s="7"/>
      <c r="CF190" s="7"/>
      <c r="CG190" s="7"/>
      <c r="CH190" s="7"/>
      <c r="CI190" s="7"/>
      <c r="CJ190" s="7"/>
      <c r="CK190" s="7"/>
      <c r="CL190" s="7"/>
      <c r="CN190" s="47"/>
      <c r="CO190" s="47"/>
      <c r="CP190" s="4"/>
    </row>
    <row r="191" spans="2:94" s="1" customFormat="1" x14ac:dyDescent="0.3">
      <c r="B191" s="1" t="e">
        <f t="shared" si="98"/>
        <v>#N/A</v>
      </c>
      <c r="J191" s="4"/>
      <c r="K191" s="4"/>
      <c r="L191" s="4"/>
      <c r="M191" s="61"/>
      <c r="Y191" s="58"/>
      <c r="AA191" s="1">
        <f t="shared" si="99"/>
        <v>0</v>
      </c>
      <c r="AB191" s="1">
        <f t="shared" si="100"/>
        <v>0</v>
      </c>
      <c r="AC191" s="1">
        <f t="shared" si="101"/>
        <v>0</v>
      </c>
      <c r="AD191" s="1" t="str">
        <f t="shared" si="114"/>
        <v/>
      </c>
      <c r="AE191" s="1" t="str">
        <f t="shared" si="115"/>
        <v/>
      </c>
      <c r="AF191" s="1" t="str">
        <f t="shared" si="115"/>
        <v/>
      </c>
      <c r="AG191" s="1" t="str">
        <f t="shared" si="115"/>
        <v/>
      </c>
      <c r="AH191" s="1" t="e">
        <f t="shared" si="120"/>
        <v>#N/A</v>
      </c>
      <c r="AI191" s="9" t="e">
        <f t="shared" si="116"/>
        <v>#N/A</v>
      </c>
      <c r="AJ191" s="9" t="e">
        <f t="shared" si="102"/>
        <v>#N/A</v>
      </c>
      <c r="AK191" s="9" t="e">
        <f t="shared" si="103"/>
        <v>#N/A</v>
      </c>
      <c r="AL191" s="9" t="e">
        <f t="shared" si="104"/>
        <v>#N/A</v>
      </c>
      <c r="AM191" s="9" t="e">
        <f t="shared" si="105"/>
        <v>#N/A</v>
      </c>
      <c r="AN191" s="9" t="e">
        <f t="shared" si="106"/>
        <v>#N/A</v>
      </c>
      <c r="AO191" s="9" t="e">
        <f t="shared" si="107"/>
        <v>#N/A</v>
      </c>
      <c r="AP191" s="1" t="str">
        <f t="shared" si="117"/>
        <v/>
      </c>
      <c r="AQ191" s="1" t="str">
        <f t="shared" si="117"/>
        <v/>
      </c>
      <c r="AS191" s="1" t="str">
        <f t="shared" si="118"/>
        <v/>
      </c>
      <c r="AT191" s="1" t="e">
        <f t="shared" si="121"/>
        <v>#N/A</v>
      </c>
      <c r="AU191" s="1" t="e">
        <f t="shared" si="108"/>
        <v>#N/A</v>
      </c>
      <c r="AV191" s="9" t="e">
        <f t="shared" si="109"/>
        <v>#N/A</v>
      </c>
      <c r="AW191" s="9" t="e">
        <f t="shared" si="110"/>
        <v>#N/A</v>
      </c>
      <c r="AX191" s="9" t="e">
        <f t="shared" si="111"/>
        <v>#N/A</v>
      </c>
      <c r="AY191" s="9" t="e">
        <f t="shared" si="112"/>
        <v>#N/A</v>
      </c>
      <c r="AZ191" s="9" t="e">
        <f t="shared" si="113"/>
        <v>#N/A</v>
      </c>
      <c r="BA191" s="9" t="e">
        <f t="shared" si="119"/>
        <v>#N/A</v>
      </c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M191" s="48"/>
      <c r="BX191" s="7"/>
      <c r="BY191" s="4"/>
      <c r="BZ191" s="7"/>
      <c r="CA191" s="7"/>
      <c r="CB191" s="7"/>
      <c r="CE191" s="7"/>
      <c r="CF191" s="7"/>
      <c r="CG191" s="7"/>
      <c r="CH191" s="7"/>
      <c r="CI191" s="7"/>
      <c r="CJ191" s="7"/>
      <c r="CK191" s="7"/>
      <c r="CL191" s="7"/>
      <c r="CN191" s="47"/>
      <c r="CO191" s="47"/>
      <c r="CP191" s="4"/>
    </row>
    <row r="192" spans="2:94" s="1" customFormat="1" x14ac:dyDescent="0.3">
      <c r="B192" s="1" t="e">
        <f t="shared" si="98"/>
        <v>#N/A</v>
      </c>
      <c r="J192" s="4"/>
      <c r="K192" s="4"/>
      <c r="L192" s="4"/>
      <c r="M192" s="61"/>
      <c r="Y192" s="58"/>
      <c r="AA192" s="1">
        <f t="shared" si="99"/>
        <v>0</v>
      </c>
      <c r="AB192" s="1">
        <f t="shared" si="100"/>
        <v>0</v>
      </c>
      <c r="AC192" s="1">
        <f t="shared" si="101"/>
        <v>0</v>
      </c>
      <c r="AD192" s="1" t="str">
        <f t="shared" si="114"/>
        <v/>
      </c>
      <c r="AE192" s="1" t="str">
        <f t="shared" si="115"/>
        <v/>
      </c>
      <c r="AF192" s="1" t="str">
        <f t="shared" si="115"/>
        <v/>
      </c>
      <c r="AG192" s="1" t="str">
        <f t="shared" si="115"/>
        <v/>
      </c>
      <c r="AH192" s="1" t="e">
        <f t="shared" si="120"/>
        <v>#N/A</v>
      </c>
      <c r="AI192" s="9" t="e">
        <f t="shared" si="116"/>
        <v>#N/A</v>
      </c>
      <c r="AJ192" s="9" t="e">
        <f t="shared" si="102"/>
        <v>#N/A</v>
      </c>
      <c r="AK192" s="9" t="e">
        <f t="shared" si="103"/>
        <v>#N/A</v>
      </c>
      <c r="AL192" s="9" t="e">
        <f t="shared" si="104"/>
        <v>#N/A</v>
      </c>
      <c r="AM192" s="9" t="e">
        <f t="shared" si="105"/>
        <v>#N/A</v>
      </c>
      <c r="AN192" s="9" t="e">
        <f t="shared" si="106"/>
        <v>#N/A</v>
      </c>
      <c r="AO192" s="9" t="e">
        <f t="shared" si="107"/>
        <v>#N/A</v>
      </c>
      <c r="AP192" s="1" t="str">
        <f t="shared" si="117"/>
        <v/>
      </c>
      <c r="AQ192" s="1" t="str">
        <f t="shared" si="117"/>
        <v/>
      </c>
      <c r="AS192" s="1" t="str">
        <f t="shared" si="118"/>
        <v/>
      </c>
      <c r="AT192" s="1" t="e">
        <f t="shared" si="121"/>
        <v>#N/A</v>
      </c>
      <c r="AU192" s="1" t="e">
        <f t="shared" si="108"/>
        <v>#N/A</v>
      </c>
      <c r="AV192" s="9" t="e">
        <f t="shared" si="109"/>
        <v>#N/A</v>
      </c>
      <c r="AW192" s="9" t="e">
        <f t="shared" si="110"/>
        <v>#N/A</v>
      </c>
      <c r="AX192" s="9" t="e">
        <f t="shared" si="111"/>
        <v>#N/A</v>
      </c>
      <c r="AY192" s="9" t="e">
        <f t="shared" si="112"/>
        <v>#N/A</v>
      </c>
      <c r="AZ192" s="9" t="e">
        <f t="shared" si="113"/>
        <v>#N/A</v>
      </c>
      <c r="BA192" s="9" t="e">
        <f t="shared" si="119"/>
        <v>#N/A</v>
      </c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M192" s="48"/>
      <c r="BX192" s="7"/>
      <c r="BY192" s="4"/>
      <c r="BZ192" s="7"/>
      <c r="CA192" s="7"/>
      <c r="CB192" s="7"/>
      <c r="CE192" s="7"/>
      <c r="CF192" s="7"/>
      <c r="CG192" s="7"/>
      <c r="CH192" s="7"/>
      <c r="CI192" s="7"/>
      <c r="CJ192" s="7"/>
      <c r="CK192" s="7"/>
      <c r="CL192" s="7"/>
      <c r="CN192" s="47"/>
      <c r="CO192" s="47"/>
      <c r="CP192" s="4"/>
    </row>
    <row r="193" spans="2:94" s="1" customFormat="1" x14ac:dyDescent="0.3">
      <c r="B193" s="1" t="e">
        <f t="shared" si="98"/>
        <v>#N/A</v>
      </c>
      <c r="J193" s="4"/>
      <c r="K193" s="4"/>
      <c r="L193" s="4"/>
      <c r="M193" s="61"/>
      <c r="Y193" s="58"/>
      <c r="AA193" s="1">
        <f t="shared" si="99"/>
        <v>0</v>
      </c>
      <c r="AB193" s="1">
        <f t="shared" si="100"/>
        <v>0</v>
      </c>
      <c r="AC193" s="1">
        <f t="shared" si="101"/>
        <v>0</v>
      </c>
      <c r="AD193" s="1" t="str">
        <f t="shared" si="114"/>
        <v/>
      </c>
      <c r="AE193" s="1" t="str">
        <f t="shared" si="115"/>
        <v/>
      </c>
      <c r="AF193" s="1" t="str">
        <f t="shared" si="115"/>
        <v/>
      </c>
      <c r="AG193" s="1" t="str">
        <f t="shared" si="115"/>
        <v/>
      </c>
      <c r="AH193" s="1" t="e">
        <f t="shared" si="120"/>
        <v>#N/A</v>
      </c>
      <c r="AI193" s="9" t="e">
        <f t="shared" si="116"/>
        <v>#N/A</v>
      </c>
      <c r="AJ193" s="9" t="e">
        <f t="shared" si="102"/>
        <v>#N/A</v>
      </c>
      <c r="AK193" s="9" t="e">
        <f t="shared" si="103"/>
        <v>#N/A</v>
      </c>
      <c r="AL193" s="9" t="e">
        <f t="shared" si="104"/>
        <v>#N/A</v>
      </c>
      <c r="AM193" s="9" t="e">
        <f t="shared" si="105"/>
        <v>#N/A</v>
      </c>
      <c r="AN193" s="9" t="e">
        <f t="shared" si="106"/>
        <v>#N/A</v>
      </c>
      <c r="AO193" s="9" t="e">
        <f t="shared" si="107"/>
        <v>#N/A</v>
      </c>
      <c r="AP193" s="1" t="str">
        <f t="shared" si="117"/>
        <v/>
      </c>
      <c r="AQ193" s="1" t="str">
        <f t="shared" si="117"/>
        <v/>
      </c>
      <c r="AS193" s="1" t="str">
        <f t="shared" si="118"/>
        <v/>
      </c>
      <c r="AT193" s="1" t="e">
        <f t="shared" si="121"/>
        <v>#N/A</v>
      </c>
      <c r="AU193" s="1" t="e">
        <f t="shared" si="108"/>
        <v>#N/A</v>
      </c>
      <c r="AV193" s="9" t="e">
        <f t="shared" si="109"/>
        <v>#N/A</v>
      </c>
      <c r="AW193" s="9" t="e">
        <f t="shared" si="110"/>
        <v>#N/A</v>
      </c>
      <c r="AX193" s="9" t="e">
        <f t="shared" si="111"/>
        <v>#N/A</v>
      </c>
      <c r="AY193" s="9" t="e">
        <f t="shared" si="112"/>
        <v>#N/A</v>
      </c>
      <c r="AZ193" s="9" t="e">
        <f t="shared" si="113"/>
        <v>#N/A</v>
      </c>
      <c r="BA193" s="9" t="e">
        <f t="shared" si="119"/>
        <v>#N/A</v>
      </c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M193" s="48"/>
      <c r="BX193" s="7"/>
      <c r="BY193" s="4"/>
      <c r="BZ193" s="7"/>
      <c r="CA193" s="7"/>
      <c r="CB193" s="7"/>
      <c r="CE193" s="7"/>
      <c r="CF193" s="7"/>
      <c r="CG193" s="7"/>
      <c r="CH193" s="7"/>
      <c r="CI193" s="7"/>
      <c r="CJ193" s="7"/>
      <c r="CK193" s="7"/>
      <c r="CL193" s="7"/>
      <c r="CN193" s="47"/>
      <c r="CO193" s="47"/>
      <c r="CP193" s="4"/>
    </row>
    <row r="194" spans="2:94" s="1" customFormat="1" x14ac:dyDescent="0.3">
      <c r="B194" s="1" t="e">
        <f t="shared" si="98"/>
        <v>#N/A</v>
      </c>
      <c r="J194" s="4"/>
      <c r="K194" s="4"/>
      <c r="L194" s="4"/>
      <c r="M194" s="61"/>
      <c r="Y194" s="58"/>
      <c r="AA194" s="1">
        <f t="shared" si="99"/>
        <v>0</v>
      </c>
      <c r="AB194" s="1">
        <f t="shared" si="100"/>
        <v>0</v>
      </c>
      <c r="AC194" s="1">
        <f t="shared" si="101"/>
        <v>0</v>
      </c>
      <c r="AD194" s="1" t="str">
        <f t="shared" si="114"/>
        <v/>
      </c>
      <c r="AE194" s="1" t="str">
        <f t="shared" si="115"/>
        <v/>
      </c>
      <c r="AF194" s="1" t="str">
        <f t="shared" si="115"/>
        <v/>
      </c>
      <c r="AG194" s="1" t="str">
        <f t="shared" si="115"/>
        <v/>
      </c>
      <c r="AH194" s="1" t="e">
        <f t="shared" si="120"/>
        <v>#N/A</v>
      </c>
      <c r="AI194" s="9" t="e">
        <f t="shared" si="116"/>
        <v>#N/A</v>
      </c>
      <c r="AJ194" s="9" t="e">
        <f t="shared" si="102"/>
        <v>#N/A</v>
      </c>
      <c r="AK194" s="9" t="e">
        <f t="shared" si="103"/>
        <v>#N/A</v>
      </c>
      <c r="AL194" s="9" t="e">
        <f t="shared" si="104"/>
        <v>#N/A</v>
      </c>
      <c r="AM194" s="9" t="e">
        <f t="shared" si="105"/>
        <v>#N/A</v>
      </c>
      <c r="AN194" s="9" t="e">
        <f t="shared" si="106"/>
        <v>#N/A</v>
      </c>
      <c r="AO194" s="9" t="e">
        <f t="shared" si="107"/>
        <v>#N/A</v>
      </c>
      <c r="AP194" s="1" t="str">
        <f t="shared" si="117"/>
        <v/>
      </c>
      <c r="AQ194" s="1" t="str">
        <f t="shared" si="117"/>
        <v/>
      </c>
      <c r="AS194" s="1" t="str">
        <f t="shared" si="118"/>
        <v/>
      </c>
      <c r="AT194" s="1" t="e">
        <f t="shared" si="121"/>
        <v>#N/A</v>
      </c>
      <c r="AU194" s="1" t="e">
        <f t="shared" si="108"/>
        <v>#N/A</v>
      </c>
      <c r="AV194" s="9" t="e">
        <f t="shared" si="109"/>
        <v>#N/A</v>
      </c>
      <c r="AW194" s="9" t="e">
        <f t="shared" si="110"/>
        <v>#N/A</v>
      </c>
      <c r="AX194" s="9" t="e">
        <f t="shared" si="111"/>
        <v>#N/A</v>
      </c>
      <c r="AY194" s="9" t="e">
        <f t="shared" si="112"/>
        <v>#N/A</v>
      </c>
      <c r="AZ194" s="9" t="e">
        <f t="shared" si="113"/>
        <v>#N/A</v>
      </c>
      <c r="BA194" s="9" t="e">
        <f t="shared" si="119"/>
        <v>#N/A</v>
      </c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M194" s="48"/>
      <c r="BX194" s="7"/>
      <c r="BY194" s="4"/>
      <c r="BZ194" s="7"/>
      <c r="CA194" s="7"/>
      <c r="CB194" s="7"/>
      <c r="CE194" s="7"/>
      <c r="CF194" s="7"/>
      <c r="CG194" s="7"/>
      <c r="CH194" s="7"/>
      <c r="CI194" s="7"/>
      <c r="CJ194" s="7"/>
      <c r="CK194" s="7"/>
      <c r="CL194" s="7"/>
      <c r="CN194" s="47"/>
      <c r="CO194" s="47"/>
      <c r="CP194" s="4"/>
    </row>
    <row r="195" spans="2:94" s="1" customFormat="1" x14ac:dyDescent="0.3">
      <c r="B195" s="1" t="e">
        <f t="shared" si="98"/>
        <v>#N/A</v>
      </c>
      <c r="J195" s="4"/>
      <c r="K195" s="4"/>
      <c r="L195" s="4"/>
      <c r="M195" s="61"/>
      <c r="Y195" s="58"/>
      <c r="AA195" s="1">
        <f t="shared" si="99"/>
        <v>0</v>
      </c>
      <c r="AB195" s="1">
        <f t="shared" si="100"/>
        <v>0</v>
      </c>
      <c r="AC195" s="1">
        <f t="shared" si="101"/>
        <v>0</v>
      </c>
      <c r="AD195" s="1" t="str">
        <f t="shared" si="114"/>
        <v/>
      </c>
      <c r="AE195" s="1" t="str">
        <f t="shared" si="115"/>
        <v/>
      </c>
      <c r="AF195" s="1" t="str">
        <f t="shared" si="115"/>
        <v/>
      </c>
      <c r="AG195" s="1" t="str">
        <f t="shared" si="115"/>
        <v/>
      </c>
      <c r="AH195" s="1" t="e">
        <f t="shared" si="120"/>
        <v>#N/A</v>
      </c>
      <c r="AI195" s="9" t="e">
        <f t="shared" si="116"/>
        <v>#N/A</v>
      </c>
      <c r="AJ195" s="9" t="e">
        <f t="shared" si="102"/>
        <v>#N/A</v>
      </c>
      <c r="AK195" s="9" t="e">
        <f t="shared" si="103"/>
        <v>#N/A</v>
      </c>
      <c r="AL195" s="9" t="e">
        <f t="shared" si="104"/>
        <v>#N/A</v>
      </c>
      <c r="AM195" s="9" t="e">
        <f t="shared" si="105"/>
        <v>#N/A</v>
      </c>
      <c r="AN195" s="9" t="e">
        <f t="shared" si="106"/>
        <v>#N/A</v>
      </c>
      <c r="AO195" s="9" t="e">
        <f t="shared" si="107"/>
        <v>#N/A</v>
      </c>
      <c r="AP195" s="1" t="str">
        <f t="shared" si="117"/>
        <v/>
      </c>
      <c r="AQ195" s="1" t="str">
        <f t="shared" si="117"/>
        <v/>
      </c>
      <c r="AS195" s="1" t="str">
        <f t="shared" si="118"/>
        <v/>
      </c>
      <c r="AT195" s="1" t="e">
        <f t="shared" si="121"/>
        <v>#N/A</v>
      </c>
      <c r="AU195" s="1" t="e">
        <f t="shared" si="108"/>
        <v>#N/A</v>
      </c>
      <c r="AV195" s="9" t="e">
        <f t="shared" si="109"/>
        <v>#N/A</v>
      </c>
      <c r="AW195" s="9" t="e">
        <f t="shared" si="110"/>
        <v>#N/A</v>
      </c>
      <c r="AX195" s="9" t="e">
        <f t="shared" si="111"/>
        <v>#N/A</v>
      </c>
      <c r="AY195" s="9" t="e">
        <f t="shared" si="112"/>
        <v>#N/A</v>
      </c>
      <c r="AZ195" s="9" t="e">
        <f t="shared" si="113"/>
        <v>#N/A</v>
      </c>
      <c r="BA195" s="9" t="e">
        <f t="shared" si="119"/>
        <v>#N/A</v>
      </c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M195" s="48"/>
      <c r="BX195" s="7"/>
      <c r="BY195" s="4"/>
      <c r="BZ195" s="7"/>
      <c r="CA195" s="7"/>
      <c r="CB195" s="7"/>
      <c r="CE195" s="7"/>
      <c r="CF195" s="7"/>
      <c r="CG195" s="7"/>
      <c r="CH195" s="7"/>
      <c r="CI195" s="7"/>
      <c r="CJ195" s="7"/>
      <c r="CK195" s="7"/>
      <c r="CL195" s="7"/>
      <c r="CN195" s="47"/>
      <c r="CO195" s="47"/>
      <c r="CP195" s="4"/>
    </row>
    <row r="196" spans="2:94" s="1" customFormat="1" x14ac:dyDescent="0.3">
      <c r="B196" s="1" t="e">
        <f t="shared" si="98"/>
        <v>#N/A</v>
      </c>
      <c r="J196" s="4"/>
      <c r="K196" s="4"/>
      <c r="L196" s="4"/>
      <c r="M196" s="61"/>
      <c r="Y196" s="58"/>
      <c r="AA196" s="1">
        <f t="shared" si="99"/>
        <v>0</v>
      </c>
      <c r="AB196" s="1">
        <f t="shared" si="100"/>
        <v>0</v>
      </c>
      <c r="AC196" s="1">
        <f t="shared" si="101"/>
        <v>0</v>
      </c>
      <c r="AD196" s="1" t="str">
        <f t="shared" si="114"/>
        <v/>
      </c>
      <c r="AE196" s="1" t="str">
        <f t="shared" si="115"/>
        <v/>
      </c>
      <c r="AF196" s="1" t="str">
        <f t="shared" si="115"/>
        <v/>
      </c>
      <c r="AG196" s="1" t="str">
        <f t="shared" si="115"/>
        <v/>
      </c>
      <c r="AH196" s="1" t="e">
        <f t="shared" si="120"/>
        <v>#N/A</v>
      </c>
      <c r="AI196" s="9" t="e">
        <f t="shared" si="116"/>
        <v>#N/A</v>
      </c>
      <c r="AJ196" s="9" t="e">
        <f t="shared" si="102"/>
        <v>#N/A</v>
      </c>
      <c r="AK196" s="9" t="e">
        <f t="shared" si="103"/>
        <v>#N/A</v>
      </c>
      <c r="AL196" s="9" t="e">
        <f t="shared" si="104"/>
        <v>#N/A</v>
      </c>
      <c r="AM196" s="9" t="e">
        <f t="shared" si="105"/>
        <v>#N/A</v>
      </c>
      <c r="AN196" s="9" t="e">
        <f t="shared" si="106"/>
        <v>#N/A</v>
      </c>
      <c r="AO196" s="9" t="e">
        <f t="shared" si="107"/>
        <v>#N/A</v>
      </c>
      <c r="AP196" s="1" t="str">
        <f t="shared" si="117"/>
        <v/>
      </c>
      <c r="AQ196" s="1" t="str">
        <f t="shared" si="117"/>
        <v/>
      </c>
      <c r="AS196" s="1" t="str">
        <f t="shared" si="118"/>
        <v/>
      </c>
      <c r="AT196" s="1" t="e">
        <f t="shared" si="121"/>
        <v>#N/A</v>
      </c>
      <c r="AU196" s="1" t="e">
        <f t="shared" si="108"/>
        <v>#N/A</v>
      </c>
      <c r="AV196" s="9" t="e">
        <f t="shared" si="109"/>
        <v>#N/A</v>
      </c>
      <c r="AW196" s="9" t="e">
        <f t="shared" si="110"/>
        <v>#N/A</v>
      </c>
      <c r="AX196" s="9" t="e">
        <f t="shared" si="111"/>
        <v>#N/A</v>
      </c>
      <c r="AY196" s="9" t="e">
        <f t="shared" si="112"/>
        <v>#N/A</v>
      </c>
      <c r="AZ196" s="9" t="e">
        <f t="shared" si="113"/>
        <v>#N/A</v>
      </c>
      <c r="BA196" s="9" t="e">
        <f t="shared" si="119"/>
        <v>#N/A</v>
      </c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M196" s="48"/>
      <c r="BX196" s="7"/>
      <c r="BY196" s="4"/>
      <c r="BZ196" s="7"/>
      <c r="CA196" s="7"/>
      <c r="CB196" s="7"/>
      <c r="CE196" s="7"/>
      <c r="CF196" s="7"/>
      <c r="CG196" s="7"/>
      <c r="CH196" s="7"/>
      <c r="CI196" s="7"/>
      <c r="CJ196" s="7"/>
      <c r="CK196" s="7"/>
      <c r="CL196" s="7"/>
      <c r="CN196" s="47"/>
      <c r="CO196" s="47"/>
      <c r="CP196" s="4"/>
    </row>
    <row r="197" spans="2:94" s="1" customFormat="1" x14ac:dyDescent="0.3">
      <c r="B197" s="1" t="e">
        <f t="shared" si="98"/>
        <v>#N/A</v>
      </c>
      <c r="J197" s="4"/>
      <c r="K197" s="4"/>
      <c r="L197" s="4"/>
      <c r="M197" s="61"/>
      <c r="Y197" s="58"/>
      <c r="AA197" s="1">
        <f t="shared" si="99"/>
        <v>0</v>
      </c>
      <c r="AB197" s="1">
        <f t="shared" si="100"/>
        <v>0</v>
      </c>
      <c r="AC197" s="1">
        <f t="shared" si="101"/>
        <v>0</v>
      </c>
      <c r="AD197" s="1" t="str">
        <f t="shared" si="114"/>
        <v/>
      </c>
      <c r="AE197" s="1" t="str">
        <f t="shared" si="115"/>
        <v/>
      </c>
      <c r="AF197" s="1" t="str">
        <f t="shared" si="115"/>
        <v/>
      </c>
      <c r="AG197" s="1" t="str">
        <f t="shared" si="115"/>
        <v/>
      </c>
      <c r="AH197" s="1" t="e">
        <f t="shared" si="120"/>
        <v>#N/A</v>
      </c>
      <c r="AI197" s="9" t="e">
        <f t="shared" si="116"/>
        <v>#N/A</v>
      </c>
      <c r="AJ197" s="9" t="e">
        <f t="shared" si="102"/>
        <v>#N/A</v>
      </c>
      <c r="AK197" s="9" t="e">
        <f t="shared" si="103"/>
        <v>#N/A</v>
      </c>
      <c r="AL197" s="9" t="e">
        <f t="shared" si="104"/>
        <v>#N/A</v>
      </c>
      <c r="AM197" s="9" t="e">
        <f t="shared" si="105"/>
        <v>#N/A</v>
      </c>
      <c r="AN197" s="9" t="e">
        <f t="shared" si="106"/>
        <v>#N/A</v>
      </c>
      <c r="AO197" s="9" t="e">
        <f t="shared" si="107"/>
        <v>#N/A</v>
      </c>
      <c r="AP197" s="1" t="str">
        <f t="shared" si="117"/>
        <v/>
      </c>
      <c r="AQ197" s="1" t="str">
        <f t="shared" si="117"/>
        <v/>
      </c>
      <c r="AS197" s="1" t="str">
        <f t="shared" si="118"/>
        <v/>
      </c>
      <c r="AT197" s="1" t="e">
        <f t="shared" si="121"/>
        <v>#N/A</v>
      </c>
      <c r="AU197" s="1" t="e">
        <f t="shared" si="108"/>
        <v>#N/A</v>
      </c>
      <c r="AV197" s="9" t="e">
        <f t="shared" si="109"/>
        <v>#N/A</v>
      </c>
      <c r="AW197" s="9" t="e">
        <f t="shared" si="110"/>
        <v>#N/A</v>
      </c>
      <c r="AX197" s="9" t="e">
        <f t="shared" si="111"/>
        <v>#N/A</v>
      </c>
      <c r="AY197" s="9" t="e">
        <f t="shared" si="112"/>
        <v>#N/A</v>
      </c>
      <c r="AZ197" s="9" t="e">
        <f t="shared" si="113"/>
        <v>#N/A</v>
      </c>
      <c r="BA197" s="9" t="e">
        <f t="shared" si="119"/>
        <v>#N/A</v>
      </c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M197" s="48"/>
      <c r="BX197" s="7"/>
      <c r="BY197" s="4"/>
      <c r="BZ197" s="7"/>
      <c r="CA197" s="7"/>
      <c r="CB197" s="7"/>
      <c r="CE197" s="7"/>
      <c r="CF197" s="7"/>
      <c r="CG197" s="7"/>
      <c r="CH197" s="7"/>
      <c r="CI197" s="7"/>
      <c r="CJ197" s="7"/>
      <c r="CK197" s="7"/>
      <c r="CL197" s="7"/>
      <c r="CN197" s="47"/>
      <c r="CO197" s="47"/>
      <c r="CP197" s="4"/>
    </row>
    <row r="198" spans="2:94" s="1" customFormat="1" x14ac:dyDescent="0.3">
      <c r="B198" s="1" t="e">
        <f t="shared" si="98"/>
        <v>#N/A</v>
      </c>
      <c r="J198" s="4"/>
      <c r="K198" s="4"/>
      <c r="L198" s="4"/>
      <c r="M198" s="61"/>
      <c r="Y198" s="58"/>
      <c r="AA198" s="1">
        <f t="shared" si="99"/>
        <v>0</v>
      </c>
      <c r="AB198" s="1">
        <f t="shared" si="100"/>
        <v>0</v>
      </c>
      <c r="AC198" s="1">
        <f t="shared" si="101"/>
        <v>0</v>
      </c>
      <c r="AD198" s="1" t="str">
        <f t="shared" si="114"/>
        <v/>
      </c>
      <c r="AE198" s="1" t="str">
        <f t="shared" si="115"/>
        <v/>
      </c>
      <c r="AF198" s="1" t="str">
        <f t="shared" si="115"/>
        <v/>
      </c>
      <c r="AG198" s="1" t="str">
        <f t="shared" si="115"/>
        <v/>
      </c>
      <c r="AH198" s="1" t="e">
        <f t="shared" si="120"/>
        <v>#N/A</v>
      </c>
      <c r="AI198" s="9" t="e">
        <f t="shared" si="116"/>
        <v>#N/A</v>
      </c>
      <c r="AJ198" s="9" t="e">
        <f t="shared" si="102"/>
        <v>#N/A</v>
      </c>
      <c r="AK198" s="9" t="e">
        <f t="shared" si="103"/>
        <v>#N/A</v>
      </c>
      <c r="AL198" s="9" t="e">
        <f t="shared" si="104"/>
        <v>#N/A</v>
      </c>
      <c r="AM198" s="9" t="e">
        <f t="shared" si="105"/>
        <v>#N/A</v>
      </c>
      <c r="AN198" s="9" t="e">
        <f t="shared" si="106"/>
        <v>#N/A</v>
      </c>
      <c r="AO198" s="9" t="e">
        <f t="shared" si="107"/>
        <v>#N/A</v>
      </c>
      <c r="AP198" s="1" t="str">
        <f t="shared" si="117"/>
        <v/>
      </c>
      <c r="AQ198" s="1" t="str">
        <f t="shared" si="117"/>
        <v/>
      </c>
      <c r="AS198" s="1" t="str">
        <f t="shared" si="118"/>
        <v/>
      </c>
      <c r="AT198" s="1" t="e">
        <f t="shared" si="121"/>
        <v>#N/A</v>
      </c>
      <c r="AU198" s="1" t="e">
        <f t="shared" si="108"/>
        <v>#N/A</v>
      </c>
      <c r="AV198" s="9" t="e">
        <f t="shared" si="109"/>
        <v>#N/A</v>
      </c>
      <c r="AW198" s="9" t="e">
        <f t="shared" si="110"/>
        <v>#N/A</v>
      </c>
      <c r="AX198" s="9" t="e">
        <f t="shared" si="111"/>
        <v>#N/A</v>
      </c>
      <c r="AY198" s="9" t="e">
        <f t="shared" si="112"/>
        <v>#N/A</v>
      </c>
      <c r="AZ198" s="9" t="e">
        <f t="shared" si="113"/>
        <v>#N/A</v>
      </c>
      <c r="BA198" s="9" t="e">
        <f t="shared" si="119"/>
        <v>#N/A</v>
      </c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M198" s="48"/>
      <c r="BX198" s="7"/>
      <c r="BY198" s="4"/>
      <c r="BZ198" s="7"/>
      <c r="CA198" s="7"/>
      <c r="CB198" s="7"/>
      <c r="CE198" s="7"/>
      <c r="CF198" s="7"/>
      <c r="CG198" s="7"/>
      <c r="CH198" s="7"/>
      <c r="CI198" s="7"/>
      <c r="CJ198" s="7"/>
      <c r="CK198" s="7"/>
      <c r="CL198" s="7"/>
      <c r="CN198" s="47"/>
      <c r="CO198" s="47"/>
      <c r="CP198" s="4"/>
    </row>
    <row r="199" spans="2:94" s="1" customFormat="1" x14ac:dyDescent="0.3">
      <c r="B199" s="1" t="e">
        <f t="shared" si="98"/>
        <v>#N/A</v>
      </c>
      <c r="J199" s="4"/>
      <c r="K199" s="4"/>
      <c r="L199" s="4"/>
      <c r="M199" s="61"/>
      <c r="Y199" s="58"/>
      <c r="AA199" s="1">
        <f t="shared" si="99"/>
        <v>0</v>
      </c>
      <c r="AB199" s="1">
        <f t="shared" si="100"/>
        <v>0</v>
      </c>
      <c r="AC199" s="1">
        <f t="shared" si="101"/>
        <v>0</v>
      </c>
      <c r="AD199" s="1" t="str">
        <f t="shared" si="114"/>
        <v/>
      </c>
      <c r="AE199" s="1" t="str">
        <f t="shared" si="115"/>
        <v/>
      </c>
      <c r="AF199" s="1" t="str">
        <f t="shared" si="115"/>
        <v/>
      </c>
      <c r="AG199" s="1" t="str">
        <f t="shared" si="115"/>
        <v/>
      </c>
      <c r="AH199" s="1" t="e">
        <f t="shared" si="120"/>
        <v>#N/A</v>
      </c>
      <c r="AI199" s="9" t="e">
        <f t="shared" si="116"/>
        <v>#N/A</v>
      </c>
      <c r="AJ199" s="9" t="e">
        <f t="shared" si="102"/>
        <v>#N/A</v>
      </c>
      <c r="AK199" s="9" t="e">
        <f t="shared" si="103"/>
        <v>#N/A</v>
      </c>
      <c r="AL199" s="9" t="e">
        <f t="shared" si="104"/>
        <v>#N/A</v>
      </c>
      <c r="AM199" s="9" t="e">
        <f t="shared" si="105"/>
        <v>#N/A</v>
      </c>
      <c r="AN199" s="9" t="e">
        <f t="shared" si="106"/>
        <v>#N/A</v>
      </c>
      <c r="AO199" s="9" t="e">
        <f t="shared" si="107"/>
        <v>#N/A</v>
      </c>
      <c r="AP199" s="1" t="str">
        <f t="shared" si="117"/>
        <v/>
      </c>
      <c r="AQ199" s="1" t="str">
        <f t="shared" si="117"/>
        <v/>
      </c>
      <c r="AS199" s="1" t="str">
        <f t="shared" si="118"/>
        <v/>
      </c>
      <c r="AT199" s="1" t="e">
        <f t="shared" si="121"/>
        <v>#N/A</v>
      </c>
      <c r="AU199" s="1" t="e">
        <f t="shared" si="108"/>
        <v>#N/A</v>
      </c>
      <c r="AV199" s="9" t="e">
        <f t="shared" si="109"/>
        <v>#N/A</v>
      </c>
      <c r="AW199" s="9" t="e">
        <f t="shared" si="110"/>
        <v>#N/A</v>
      </c>
      <c r="AX199" s="9" t="e">
        <f t="shared" si="111"/>
        <v>#N/A</v>
      </c>
      <c r="AY199" s="9" t="e">
        <f t="shared" si="112"/>
        <v>#N/A</v>
      </c>
      <c r="AZ199" s="9" t="e">
        <f t="shared" si="113"/>
        <v>#N/A</v>
      </c>
      <c r="BA199" s="9" t="e">
        <f t="shared" si="119"/>
        <v>#N/A</v>
      </c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M199" s="48"/>
      <c r="BX199" s="7"/>
      <c r="BY199" s="4"/>
      <c r="BZ199" s="7"/>
      <c r="CA199" s="7"/>
      <c r="CB199" s="7"/>
      <c r="CE199" s="7"/>
      <c r="CF199" s="7"/>
      <c r="CG199" s="7"/>
      <c r="CH199" s="7"/>
      <c r="CI199" s="7"/>
      <c r="CJ199" s="7"/>
      <c r="CK199" s="7"/>
      <c r="CL199" s="7"/>
      <c r="CN199" s="47"/>
      <c r="CO199" s="47"/>
      <c r="CP199" s="4"/>
    </row>
    <row r="200" spans="2:94" s="1" customFormat="1" x14ac:dyDescent="0.3">
      <c r="B200" s="1" t="e">
        <f t="shared" si="98"/>
        <v>#N/A</v>
      </c>
      <c r="J200" s="4"/>
      <c r="K200" s="4"/>
      <c r="L200" s="4"/>
      <c r="M200" s="61"/>
      <c r="Y200" s="58"/>
      <c r="AA200" s="1">
        <f t="shared" si="99"/>
        <v>0</v>
      </c>
      <c r="AB200" s="1">
        <f t="shared" si="100"/>
        <v>0</v>
      </c>
      <c r="AC200" s="1">
        <f t="shared" si="101"/>
        <v>0</v>
      </c>
      <c r="AD200" s="1" t="str">
        <f t="shared" si="114"/>
        <v/>
      </c>
      <c r="AE200" s="1" t="str">
        <f t="shared" si="115"/>
        <v/>
      </c>
      <c r="AF200" s="1" t="str">
        <f t="shared" si="115"/>
        <v/>
      </c>
      <c r="AG200" s="1" t="str">
        <f t="shared" si="115"/>
        <v/>
      </c>
      <c r="AH200" s="1" t="e">
        <f t="shared" si="120"/>
        <v>#N/A</v>
      </c>
      <c r="AI200" s="9" t="e">
        <f t="shared" si="116"/>
        <v>#N/A</v>
      </c>
      <c r="AJ200" s="9" t="e">
        <f t="shared" si="102"/>
        <v>#N/A</v>
      </c>
      <c r="AK200" s="9" t="e">
        <f t="shared" si="103"/>
        <v>#N/A</v>
      </c>
      <c r="AL200" s="9" t="e">
        <f t="shared" si="104"/>
        <v>#N/A</v>
      </c>
      <c r="AM200" s="9" t="e">
        <f t="shared" si="105"/>
        <v>#N/A</v>
      </c>
      <c r="AN200" s="9" t="e">
        <f t="shared" si="106"/>
        <v>#N/A</v>
      </c>
      <c r="AO200" s="9" t="e">
        <f t="shared" si="107"/>
        <v>#N/A</v>
      </c>
      <c r="AP200" s="1" t="str">
        <f t="shared" si="117"/>
        <v/>
      </c>
      <c r="AQ200" s="1" t="str">
        <f t="shared" si="117"/>
        <v/>
      </c>
      <c r="AS200" s="1" t="str">
        <f t="shared" si="118"/>
        <v/>
      </c>
      <c r="AT200" s="1" t="e">
        <f t="shared" si="121"/>
        <v>#N/A</v>
      </c>
      <c r="AU200" s="1" t="e">
        <f t="shared" si="108"/>
        <v>#N/A</v>
      </c>
      <c r="AV200" s="9" t="e">
        <f t="shared" si="109"/>
        <v>#N/A</v>
      </c>
      <c r="AW200" s="9" t="e">
        <f t="shared" si="110"/>
        <v>#N/A</v>
      </c>
      <c r="AX200" s="9" t="e">
        <f t="shared" si="111"/>
        <v>#N/A</v>
      </c>
      <c r="AY200" s="9" t="e">
        <f t="shared" si="112"/>
        <v>#N/A</v>
      </c>
      <c r="AZ200" s="9" t="e">
        <f t="shared" si="113"/>
        <v>#N/A</v>
      </c>
      <c r="BA200" s="9" t="e">
        <f t="shared" si="119"/>
        <v>#N/A</v>
      </c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M200" s="48"/>
      <c r="BX200" s="7"/>
      <c r="BY200" s="4"/>
      <c r="BZ200" s="7"/>
      <c r="CA200" s="7"/>
      <c r="CB200" s="7"/>
      <c r="CE200" s="7"/>
      <c r="CF200" s="7"/>
      <c r="CG200" s="7"/>
      <c r="CH200" s="7"/>
      <c r="CI200" s="7"/>
      <c r="CJ200" s="7"/>
      <c r="CK200" s="7"/>
      <c r="CL200" s="7"/>
      <c r="CN200" s="47"/>
      <c r="CO200" s="47"/>
      <c r="CP200" s="4"/>
    </row>
    <row r="201" spans="2:94" s="1" customFormat="1" x14ac:dyDescent="0.3">
      <c r="B201" s="1" t="e">
        <f t="shared" si="98"/>
        <v>#N/A</v>
      </c>
      <c r="J201" s="4"/>
      <c r="K201" s="4"/>
      <c r="L201" s="4"/>
      <c r="M201" s="61"/>
      <c r="Y201" s="58"/>
      <c r="AA201" s="1">
        <f t="shared" si="99"/>
        <v>0</v>
      </c>
      <c r="AB201" s="1">
        <f t="shared" si="100"/>
        <v>0</v>
      </c>
      <c r="AC201" s="1">
        <f t="shared" si="101"/>
        <v>0</v>
      </c>
      <c r="AD201" s="1" t="str">
        <f t="shared" si="114"/>
        <v/>
      </c>
      <c r="AE201" s="1" t="str">
        <f t="shared" si="115"/>
        <v/>
      </c>
      <c r="AF201" s="1" t="str">
        <f t="shared" si="115"/>
        <v/>
      </c>
      <c r="AG201" s="1" t="str">
        <f t="shared" si="115"/>
        <v/>
      </c>
      <c r="AH201" s="1" t="e">
        <f t="shared" si="120"/>
        <v>#N/A</v>
      </c>
      <c r="AI201" s="9" t="e">
        <f t="shared" si="116"/>
        <v>#N/A</v>
      </c>
      <c r="AJ201" s="9" t="e">
        <f t="shared" si="102"/>
        <v>#N/A</v>
      </c>
      <c r="AK201" s="9" t="e">
        <f t="shared" si="103"/>
        <v>#N/A</v>
      </c>
      <c r="AL201" s="9" t="e">
        <f t="shared" si="104"/>
        <v>#N/A</v>
      </c>
      <c r="AM201" s="9" t="e">
        <f t="shared" si="105"/>
        <v>#N/A</v>
      </c>
      <c r="AN201" s="9" t="e">
        <f t="shared" si="106"/>
        <v>#N/A</v>
      </c>
      <c r="AO201" s="9" t="e">
        <f t="shared" si="107"/>
        <v>#N/A</v>
      </c>
      <c r="AP201" s="1" t="str">
        <f t="shared" si="117"/>
        <v/>
      </c>
      <c r="AQ201" s="1" t="str">
        <f t="shared" si="117"/>
        <v/>
      </c>
      <c r="AS201" s="1" t="str">
        <f t="shared" si="118"/>
        <v/>
      </c>
      <c r="AT201" s="1" t="e">
        <f t="shared" si="121"/>
        <v>#N/A</v>
      </c>
      <c r="AU201" s="1" t="e">
        <f t="shared" si="108"/>
        <v>#N/A</v>
      </c>
      <c r="AV201" s="9" t="e">
        <f t="shared" si="109"/>
        <v>#N/A</v>
      </c>
      <c r="AW201" s="9" t="e">
        <f t="shared" si="110"/>
        <v>#N/A</v>
      </c>
      <c r="AX201" s="9" t="e">
        <f t="shared" si="111"/>
        <v>#N/A</v>
      </c>
      <c r="AY201" s="9" t="e">
        <f t="shared" si="112"/>
        <v>#N/A</v>
      </c>
      <c r="AZ201" s="9" t="e">
        <f t="shared" si="113"/>
        <v>#N/A</v>
      </c>
      <c r="BA201" s="9" t="e">
        <f t="shared" si="119"/>
        <v>#N/A</v>
      </c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M201" s="48"/>
      <c r="BX201" s="7"/>
      <c r="BY201" s="4"/>
      <c r="BZ201" s="7"/>
      <c r="CA201" s="7"/>
      <c r="CB201" s="7"/>
      <c r="CE201" s="7"/>
      <c r="CF201" s="7"/>
      <c r="CG201" s="7"/>
      <c r="CH201" s="7"/>
      <c r="CI201" s="7"/>
      <c r="CJ201" s="7"/>
      <c r="CK201" s="7"/>
      <c r="CL201" s="7"/>
      <c r="CN201" s="47"/>
      <c r="CO201" s="47"/>
      <c r="CP201" s="4"/>
    </row>
    <row r="202" spans="2:94" s="1" customFormat="1" x14ac:dyDescent="0.3">
      <c r="B202" s="1" t="e">
        <f t="shared" si="98"/>
        <v>#N/A</v>
      </c>
      <c r="J202" s="4"/>
      <c r="K202" s="4"/>
      <c r="L202" s="4"/>
      <c r="M202" s="61"/>
      <c r="Y202" s="58"/>
      <c r="AA202" s="1">
        <f t="shared" si="99"/>
        <v>0</v>
      </c>
      <c r="AB202" s="1">
        <f t="shared" si="100"/>
        <v>0</v>
      </c>
      <c r="AC202" s="1">
        <f t="shared" si="101"/>
        <v>0</v>
      </c>
      <c r="AD202" s="1" t="str">
        <f t="shared" si="114"/>
        <v/>
      </c>
      <c r="AE202" s="1" t="str">
        <f t="shared" si="115"/>
        <v/>
      </c>
      <c r="AF202" s="1" t="str">
        <f t="shared" si="115"/>
        <v/>
      </c>
      <c r="AG202" s="1" t="str">
        <f t="shared" si="115"/>
        <v/>
      </c>
      <c r="AH202" s="1" t="e">
        <f t="shared" si="120"/>
        <v>#N/A</v>
      </c>
      <c r="AI202" s="9" t="e">
        <f t="shared" si="116"/>
        <v>#N/A</v>
      </c>
      <c r="AJ202" s="9" t="e">
        <f t="shared" si="102"/>
        <v>#N/A</v>
      </c>
      <c r="AK202" s="9" t="e">
        <f t="shared" si="103"/>
        <v>#N/A</v>
      </c>
      <c r="AL202" s="9" t="e">
        <f t="shared" si="104"/>
        <v>#N/A</v>
      </c>
      <c r="AM202" s="9" t="e">
        <f t="shared" si="105"/>
        <v>#N/A</v>
      </c>
      <c r="AN202" s="9" t="e">
        <f t="shared" si="106"/>
        <v>#N/A</v>
      </c>
      <c r="AO202" s="9" t="e">
        <f t="shared" si="107"/>
        <v>#N/A</v>
      </c>
      <c r="AP202" s="1" t="str">
        <f t="shared" si="117"/>
        <v/>
      </c>
      <c r="AQ202" s="1" t="str">
        <f t="shared" si="117"/>
        <v/>
      </c>
      <c r="AS202" s="1" t="str">
        <f t="shared" si="118"/>
        <v/>
      </c>
      <c r="AT202" s="1" t="e">
        <f t="shared" si="121"/>
        <v>#N/A</v>
      </c>
      <c r="AU202" s="1" t="e">
        <f t="shared" si="108"/>
        <v>#N/A</v>
      </c>
      <c r="AV202" s="9" t="e">
        <f t="shared" si="109"/>
        <v>#N/A</v>
      </c>
      <c r="AW202" s="9" t="e">
        <f t="shared" si="110"/>
        <v>#N/A</v>
      </c>
      <c r="AX202" s="9" t="e">
        <f t="shared" si="111"/>
        <v>#N/A</v>
      </c>
      <c r="AY202" s="9" t="e">
        <f t="shared" si="112"/>
        <v>#N/A</v>
      </c>
      <c r="AZ202" s="9" t="e">
        <f t="shared" si="113"/>
        <v>#N/A</v>
      </c>
      <c r="BA202" s="9" t="e">
        <f t="shared" si="119"/>
        <v>#N/A</v>
      </c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M202" s="48"/>
      <c r="BX202" s="7"/>
      <c r="BY202" s="4"/>
      <c r="BZ202" s="7"/>
      <c r="CA202" s="7"/>
      <c r="CB202" s="7"/>
      <c r="CE202" s="7"/>
      <c r="CF202" s="7"/>
      <c r="CG202" s="7"/>
      <c r="CH202" s="7"/>
      <c r="CI202" s="7"/>
      <c r="CJ202" s="7"/>
      <c r="CK202" s="7"/>
      <c r="CL202" s="7"/>
      <c r="CN202" s="47"/>
      <c r="CO202" s="47"/>
      <c r="CP202" s="4"/>
    </row>
    <row r="203" spans="2:94" s="1" customFormat="1" x14ac:dyDescent="0.3">
      <c r="B203" s="1" t="e">
        <f t="shared" si="98"/>
        <v>#N/A</v>
      </c>
      <c r="J203" s="4"/>
      <c r="K203" s="4"/>
      <c r="L203" s="4"/>
      <c r="M203" s="61"/>
      <c r="Y203" s="58"/>
      <c r="AA203" s="1">
        <f t="shared" si="99"/>
        <v>0</v>
      </c>
      <c r="AB203" s="1">
        <f t="shared" si="100"/>
        <v>0</v>
      </c>
      <c r="AC203" s="1">
        <f t="shared" si="101"/>
        <v>0</v>
      </c>
      <c r="AD203" s="1" t="str">
        <f t="shared" si="114"/>
        <v/>
      </c>
      <c r="AE203" s="1" t="str">
        <f t="shared" si="115"/>
        <v/>
      </c>
      <c r="AF203" s="1" t="str">
        <f t="shared" si="115"/>
        <v/>
      </c>
      <c r="AG203" s="1" t="str">
        <f t="shared" si="115"/>
        <v/>
      </c>
      <c r="AH203" s="1" t="e">
        <f t="shared" si="120"/>
        <v>#N/A</v>
      </c>
      <c r="AI203" s="9" t="e">
        <f t="shared" si="116"/>
        <v>#N/A</v>
      </c>
      <c r="AJ203" s="9" t="e">
        <f t="shared" si="102"/>
        <v>#N/A</v>
      </c>
      <c r="AK203" s="9" t="e">
        <f t="shared" si="103"/>
        <v>#N/A</v>
      </c>
      <c r="AL203" s="9" t="e">
        <f t="shared" si="104"/>
        <v>#N/A</v>
      </c>
      <c r="AM203" s="9" t="e">
        <f t="shared" si="105"/>
        <v>#N/A</v>
      </c>
      <c r="AN203" s="9" t="e">
        <f t="shared" si="106"/>
        <v>#N/A</v>
      </c>
      <c r="AO203" s="9" t="e">
        <f t="shared" si="107"/>
        <v>#N/A</v>
      </c>
      <c r="AP203" s="1" t="str">
        <f t="shared" si="117"/>
        <v/>
      </c>
      <c r="AQ203" s="1" t="str">
        <f t="shared" si="117"/>
        <v/>
      </c>
      <c r="AS203" s="1" t="str">
        <f t="shared" si="118"/>
        <v/>
      </c>
      <c r="AT203" s="1" t="e">
        <f t="shared" si="121"/>
        <v>#N/A</v>
      </c>
      <c r="AU203" s="1" t="e">
        <f t="shared" si="108"/>
        <v>#N/A</v>
      </c>
      <c r="AV203" s="9" t="e">
        <f t="shared" si="109"/>
        <v>#N/A</v>
      </c>
      <c r="AW203" s="9" t="e">
        <f t="shared" si="110"/>
        <v>#N/A</v>
      </c>
      <c r="AX203" s="9" t="e">
        <f t="shared" si="111"/>
        <v>#N/A</v>
      </c>
      <c r="AY203" s="9" t="e">
        <f t="shared" si="112"/>
        <v>#N/A</v>
      </c>
      <c r="AZ203" s="9" t="e">
        <f t="shared" si="113"/>
        <v>#N/A</v>
      </c>
      <c r="BA203" s="9" t="e">
        <f t="shared" si="119"/>
        <v>#N/A</v>
      </c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M203" s="48"/>
      <c r="BX203" s="7"/>
      <c r="BY203" s="4"/>
      <c r="BZ203" s="7"/>
      <c r="CA203" s="7"/>
      <c r="CB203" s="7"/>
      <c r="CE203" s="7"/>
      <c r="CF203" s="7"/>
      <c r="CG203" s="7"/>
      <c r="CH203" s="7"/>
      <c r="CI203" s="7"/>
      <c r="CJ203" s="7"/>
      <c r="CK203" s="7"/>
      <c r="CL203" s="7"/>
      <c r="CN203" s="47"/>
      <c r="CO203" s="47"/>
      <c r="CP203" s="4"/>
    </row>
    <row r="204" spans="2:94" s="1" customFormat="1" x14ac:dyDescent="0.3">
      <c r="B204" s="1" t="e">
        <f t="shared" si="98"/>
        <v>#N/A</v>
      </c>
      <c r="J204" s="4"/>
      <c r="K204" s="4"/>
      <c r="L204" s="4"/>
      <c r="M204" s="61"/>
      <c r="Y204" s="58"/>
      <c r="AA204" s="1">
        <f t="shared" si="99"/>
        <v>0</v>
      </c>
      <c r="AB204" s="1">
        <f t="shared" si="100"/>
        <v>0</v>
      </c>
      <c r="AC204" s="1">
        <f t="shared" si="101"/>
        <v>0</v>
      </c>
      <c r="AD204" s="1" t="str">
        <f t="shared" si="114"/>
        <v/>
      </c>
      <c r="AE204" s="1" t="str">
        <f t="shared" si="115"/>
        <v/>
      </c>
      <c r="AF204" s="1" t="str">
        <f t="shared" si="115"/>
        <v/>
      </c>
      <c r="AG204" s="1" t="str">
        <f t="shared" si="115"/>
        <v/>
      </c>
      <c r="AH204" s="1" t="e">
        <f t="shared" si="120"/>
        <v>#N/A</v>
      </c>
      <c r="AI204" s="9" t="e">
        <f t="shared" si="116"/>
        <v>#N/A</v>
      </c>
      <c r="AJ204" s="9" t="e">
        <f t="shared" si="102"/>
        <v>#N/A</v>
      </c>
      <c r="AK204" s="9" t="e">
        <f t="shared" si="103"/>
        <v>#N/A</v>
      </c>
      <c r="AL204" s="9" t="e">
        <f t="shared" si="104"/>
        <v>#N/A</v>
      </c>
      <c r="AM204" s="9" t="e">
        <f t="shared" si="105"/>
        <v>#N/A</v>
      </c>
      <c r="AN204" s="9" t="e">
        <f t="shared" si="106"/>
        <v>#N/A</v>
      </c>
      <c r="AO204" s="9" t="e">
        <f t="shared" si="107"/>
        <v>#N/A</v>
      </c>
      <c r="AP204" s="1" t="str">
        <f t="shared" si="117"/>
        <v/>
      </c>
      <c r="AQ204" s="1" t="str">
        <f t="shared" si="117"/>
        <v/>
      </c>
      <c r="AS204" s="1" t="str">
        <f t="shared" si="118"/>
        <v/>
      </c>
      <c r="AT204" s="1" t="e">
        <f t="shared" si="121"/>
        <v>#N/A</v>
      </c>
      <c r="AU204" s="1" t="e">
        <f t="shared" si="108"/>
        <v>#N/A</v>
      </c>
      <c r="AV204" s="9" t="e">
        <f t="shared" si="109"/>
        <v>#N/A</v>
      </c>
      <c r="AW204" s="9" t="e">
        <f t="shared" si="110"/>
        <v>#N/A</v>
      </c>
      <c r="AX204" s="9" t="e">
        <f t="shared" si="111"/>
        <v>#N/A</v>
      </c>
      <c r="AY204" s="9" t="e">
        <f t="shared" si="112"/>
        <v>#N/A</v>
      </c>
      <c r="AZ204" s="9" t="e">
        <f t="shared" si="113"/>
        <v>#N/A</v>
      </c>
      <c r="BA204" s="9" t="e">
        <f t="shared" si="119"/>
        <v>#N/A</v>
      </c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M204" s="48"/>
      <c r="BX204" s="7"/>
      <c r="BY204" s="4"/>
      <c r="BZ204" s="7"/>
      <c r="CA204" s="7"/>
      <c r="CB204" s="7"/>
      <c r="CE204" s="7"/>
      <c r="CF204" s="7"/>
      <c r="CG204" s="7"/>
      <c r="CH204" s="7"/>
      <c r="CI204" s="7"/>
      <c r="CJ204" s="7"/>
      <c r="CK204" s="7"/>
      <c r="CL204" s="7"/>
      <c r="CN204" s="47"/>
      <c r="CO204" s="47"/>
      <c r="CP204" s="4"/>
    </row>
    <row r="205" spans="2:94" s="1" customFormat="1" x14ac:dyDescent="0.3">
      <c r="B205" s="1" t="e">
        <f t="shared" si="98"/>
        <v>#N/A</v>
      </c>
      <c r="J205" s="4"/>
      <c r="K205" s="4"/>
      <c r="L205" s="4"/>
      <c r="M205" s="61"/>
      <c r="Y205" s="58"/>
      <c r="AA205" s="1">
        <f t="shared" si="99"/>
        <v>0</v>
      </c>
      <c r="AB205" s="1">
        <f t="shared" si="100"/>
        <v>0</v>
      </c>
      <c r="AC205" s="1">
        <f t="shared" si="101"/>
        <v>0</v>
      </c>
      <c r="AD205" s="1" t="str">
        <f t="shared" si="114"/>
        <v/>
      </c>
      <c r="AE205" s="1" t="str">
        <f t="shared" si="115"/>
        <v/>
      </c>
      <c r="AF205" s="1" t="str">
        <f t="shared" si="115"/>
        <v/>
      </c>
      <c r="AG205" s="1" t="str">
        <f t="shared" si="115"/>
        <v/>
      </c>
      <c r="AH205" s="1" t="e">
        <f t="shared" si="120"/>
        <v>#N/A</v>
      </c>
      <c r="AI205" s="9" t="e">
        <f t="shared" si="116"/>
        <v>#N/A</v>
      </c>
      <c r="AJ205" s="9" t="e">
        <f t="shared" si="102"/>
        <v>#N/A</v>
      </c>
      <c r="AK205" s="9" t="e">
        <f t="shared" si="103"/>
        <v>#N/A</v>
      </c>
      <c r="AL205" s="9" t="e">
        <f t="shared" si="104"/>
        <v>#N/A</v>
      </c>
      <c r="AM205" s="9" t="e">
        <f t="shared" si="105"/>
        <v>#N/A</v>
      </c>
      <c r="AN205" s="9" t="e">
        <f t="shared" si="106"/>
        <v>#N/A</v>
      </c>
      <c r="AO205" s="9" t="e">
        <f t="shared" si="107"/>
        <v>#N/A</v>
      </c>
      <c r="AP205" s="1" t="str">
        <f t="shared" si="117"/>
        <v/>
      </c>
      <c r="AQ205" s="1" t="str">
        <f t="shared" si="117"/>
        <v/>
      </c>
      <c r="AS205" s="1" t="str">
        <f t="shared" si="118"/>
        <v/>
      </c>
      <c r="AT205" s="1" t="e">
        <f t="shared" si="121"/>
        <v>#N/A</v>
      </c>
      <c r="AU205" s="1" t="e">
        <f t="shared" si="108"/>
        <v>#N/A</v>
      </c>
      <c r="AV205" s="9" t="e">
        <f t="shared" si="109"/>
        <v>#N/A</v>
      </c>
      <c r="AW205" s="9" t="e">
        <f t="shared" si="110"/>
        <v>#N/A</v>
      </c>
      <c r="AX205" s="9" t="e">
        <f t="shared" si="111"/>
        <v>#N/A</v>
      </c>
      <c r="AY205" s="9" t="e">
        <f t="shared" si="112"/>
        <v>#N/A</v>
      </c>
      <c r="AZ205" s="9" t="e">
        <f t="shared" si="113"/>
        <v>#N/A</v>
      </c>
      <c r="BA205" s="9" t="e">
        <f t="shared" si="119"/>
        <v>#N/A</v>
      </c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M205" s="48"/>
      <c r="BX205" s="7"/>
      <c r="BY205" s="4"/>
      <c r="BZ205" s="7"/>
      <c r="CA205" s="7"/>
      <c r="CB205" s="7"/>
      <c r="CE205" s="7"/>
      <c r="CF205" s="7"/>
      <c r="CG205" s="7"/>
      <c r="CH205" s="7"/>
      <c r="CI205" s="7"/>
      <c r="CJ205" s="7"/>
      <c r="CK205" s="7"/>
      <c r="CL205" s="7"/>
      <c r="CN205" s="47"/>
      <c r="CO205" s="47"/>
      <c r="CP205" s="4"/>
    </row>
    <row r="206" spans="2:94" s="1" customFormat="1" x14ac:dyDescent="0.3">
      <c r="B206" s="1" t="e">
        <f t="shared" ref="B206:B269" si="122">IF(C206="",NA(),E206+G206+H206+I206)</f>
        <v>#N/A</v>
      </c>
      <c r="J206" s="4"/>
      <c r="K206" s="4"/>
      <c r="L206" s="4"/>
      <c r="M206" s="61"/>
      <c r="Y206" s="58"/>
      <c r="AA206" s="1">
        <f t="shared" ref="AA206:AA269" si="123">+E206+V206</f>
        <v>0</v>
      </c>
      <c r="AB206" s="1">
        <f t="shared" ref="AB206:AB269" si="124">+G206+W206</f>
        <v>0</v>
      </c>
      <c r="AC206" s="1">
        <f t="shared" ref="AC206:AC269" si="125">+I206+X206</f>
        <v>0</v>
      </c>
      <c r="AD206" s="1" t="str">
        <f t="shared" si="114"/>
        <v/>
      </c>
      <c r="AE206" s="1" t="str">
        <f t="shared" si="115"/>
        <v/>
      </c>
      <c r="AF206" s="1" t="str">
        <f t="shared" si="115"/>
        <v/>
      </c>
      <c r="AG206" s="1" t="str">
        <f t="shared" si="115"/>
        <v/>
      </c>
      <c r="AH206" s="1" t="e">
        <f t="shared" si="120"/>
        <v>#N/A</v>
      </c>
      <c r="AI206" s="9" t="e">
        <f t="shared" si="116"/>
        <v>#N/A</v>
      </c>
      <c r="AJ206" s="9" t="e">
        <f t="shared" ref="AJ206:AJ269" si="126">IF(OR(ISNA(B206),B206=0),NA(),B206/$AJ$11)</f>
        <v>#N/A</v>
      </c>
      <c r="AK206" s="9" t="e">
        <f t="shared" ref="AK206:AK269" si="127">IF(OR(ISNA(B206),B206=0),NA(),E206/$AJ$11)</f>
        <v>#N/A</v>
      </c>
      <c r="AL206" s="9" t="e">
        <f t="shared" ref="AL206:AL269" si="128">IF(OR(ISNA(B206),B206=0),NA(),G206/$AJ$11)</f>
        <v>#N/A</v>
      </c>
      <c r="AM206" s="9" t="e">
        <f t="shared" ref="AM206:AM269" si="129">IF(OR(ISNA(B206),B206=0),NA(),I206/$AJ$11)</f>
        <v>#N/A</v>
      </c>
      <c r="AN206" s="9" t="e">
        <f t="shared" ref="AN206:AN269" si="130">IF(OR(ISNA(B206),B206=0),NA(),T206/$AJ$11)</f>
        <v>#N/A</v>
      </c>
      <c r="AO206" s="9" t="e">
        <f t="shared" ref="AO206:AO269" si="131">+IF(OR(ISNA(B206),B206=0),NA(),AH206/$AJ$11)</f>
        <v>#N/A</v>
      </c>
      <c r="AP206" s="1" t="str">
        <f t="shared" si="117"/>
        <v/>
      </c>
      <c r="AQ206" s="1" t="str">
        <f t="shared" si="117"/>
        <v/>
      </c>
      <c r="AS206" s="1" t="str">
        <f t="shared" si="118"/>
        <v/>
      </c>
      <c r="AT206" s="1" t="e">
        <f t="shared" si="121"/>
        <v>#N/A</v>
      </c>
      <c r="AU206" s="1" t="e">
        <f t="shared" ref="AU206:AU269" si="132">IF(C206="",NA(),V206+W206+X206)</f>
        <v>#N/A</v>
      </c>
      <c r="AV206" s="9" t="e">
        <f t="shared" ref="AV206:AV269" si="133">IF(OR(ISNA(B206),B206=0),NA(),AU206/$AJ$11)</f>
        <v>#N/A</v>
      </c>
      <c r="AW206" s="9" t="e">
        <f t="shared" ref="AW206:AW269" si="134">IF(OR(ISNA(B206),B206=0),NA(),V206/$AJ$11)</f>
        <v>#N/A</v>
      </c>
      <c r="AX206" s="9" t="e">
        <f t="shared" ref="AX206:AX269" si="135">IF(OR(ISNA(B206),B206=0),NA(),W206/$AJ$11)</f>
        <v>#N/A</v>
      </c>
      <c r="AY206" s="9" t="e">
        <f t="shared" ref="AY206:AY269" si="136">IF(OR(ISNA(B206),B206=0),NA(),X206/$AJ$11)</f>
        <v>#N/A</v>
      </c>
      <c r="AZ206" s="9" t="e">
        <f t="shared" ref="AZ206:AZ269" si="137">IF(OR(ISNA(B206),B206=0),NA(),AT206/$AJ$11)</f>
        <v>#N/A</v>
      </c>
      <c r="BA206" s="9" t="e">
        <f t="shared" si="119"/>
        <v>#N/A</v>
      </c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M206" s="48"/>
      <c r="BX206" s="7"/>
      <c r="BY206" s="4"/>
      <c r="BZ206" s="7"/>
      <c r="CA206" s="7"/>
      <c r="CB206" s="7"/>
      <c r="CE206" s="7"/>
      <c r="CF206" s="7"/>
      <c r="CG206" s="7"/>
      <c r="CH206" s="7"/>
      <c r="CI206" s="7"/>
      <c r="CJ206" s="7"/>
      <c r="CK206" s="7"/>
      <c r="CL206" s="7"/>
      <c r="CN206" s="47"/>
      <c r="CO206" s="47"/>
      <c r="CP206" s="4"/>
    </row>
    <row r="207" spans="2:94" s="1" customFormat="1" x14ac:dyDescent="0.3">
      <c r="B207" s="1" t="e">
        <f t="shared" si="122"/>
        <v>#N/A</v>
      </c>
      <c r="J207" s="4"/>
      <c r="K207" s="4"/>
      <c r="L207" s="4"/>
      <c r="M207" s="61"/>
      <c r="Y207" s="58"/>
      <c r="AA207" s="1">
        <f t="shared" si="123"/>
        <v>0</v>
      </c>
      <c r="AB207" s="1">
        <f t="shared" si="124"/>
        <v>0</v>
      </c>
      <c r="AC207" s="1">
        <f t="shared" si="125"/>
        <v>0</v>
      </c>
      <c r="AD207" s="1" t="str">
        <f t="shared" ref="AD207:AD270" si="138">IF($C207="","",E207-E206)</f>
        <v/>
      </c>
      <c r="AE207" s="1" t="str">
        <f t="shared" ref="AE207:AG270" si="139">IF($C207="","",G207-G206)</f>
        <v/>
      </c>
      <c r="AF207" s="1" t="str">
        <f t="shared" si="139"/>
        <v/>
      </c>
      <c r="AG207" s="1" t="str">
        <f t="shared" si="139"/>
        <v/>
      </c>
      <c r="AH207" s="1" t="e">
        <f t="shared" si="120"/>
        <v>#N/A</v>
      </c>
      <c r="AI207" s="9" t="e">
        <f t="shared" ref="AI207:AI270" si="140">IF(OR(ISNA(AU207),AU207=0),NA(),I207/AU207)</f>
        <v>#N/A</v>
      </c>
      <c r="AJ207" s="9" t="e">
        <f t="shared" si="126"/>
        <v>#N/A</v>
      </c>
      <c r="AK207" s="9" t="e">
        <f t="shared" si="127"/>
        <v>#N/A</v>
      </c>
      <c r="AL207" s="9" t="e">
        <f t="shared" si="128"/>
        <v>#N/A</v>
      </c>
      <c r="AM207" s="9" t="e">
        <f t="shared" si="129"/>
        <v>#N/A</v>
      </c>
      <c r="AN207" s="9" t="e">
        <f t="shared" si="130"/>
        <v>#N/A</v>
      </c>
      <c r="AO207" s="9" t="e">
        <f t="shared" si="131"/>
        <v>#N/A</v>
      </c>
      <c r="AP207" s="1" t="str">
        <f t="shared" ref="AP207:AQ270" si="141">IF($C207="","",V207-V206)</f>
        <v/>
      </c>
      <c r="AQ207" s="1" t="str">
        <f t="shared" si="141"/>
        <v/>
      </c>
      <c r="AS207" s="1" t="str">
        <f t="shared" ref="AS207:AS270" si="142">IF($C207="","",X207-X206)</f>
        <v/>
      </c>
      <c r="AT207" s="1" t="e">
        <f t="shared" si="121"/>
        <v>#N/A</v>
      </c>
      <c r="AU207" s="1" t="e">
        <f t="shared" si="132"/>
        <v>#N/A</v>
      </c>
      <c r="AV207" s="9" t="e">
        <f t="shared" si="133"/>
        <v>#N/A</v>
      </c>
      <c r="AW207" s="9" t="e">
        <f t="shared" si="134"/>
        <v>#N/A</v>
      </c>
      <c r="AX207" s="9" t="e">
        <f t="shared" si="135"/>
        <v>#N/A</v>
      </c>
      <c r="AY207" s="9" t="e">
        <f t="shared" si="136"/>
        <v>#N/A</v>
      </c>
      <c r="AZ207" s="9" t="e">
        <f t="shared" si="137"/>
        <v>#N/A</v>
      </c>
      <c r="BA207" s="9" t="e">
        <f t="shared" ref="BA207:BA270" si="143">+AJ207*$BA$12</f>
        <v>#N/A</v>
      </c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M207" s="48"/>
      <c r="BX207" s="7"/>
      <c r="BY207" s="4"/>
      <c r="BZ207" s="7"/>
      <c r="CA207" s="7"/>
      <c r="CB207" s="7"/>
      <c r="CE207" s="7"/>
      <c r="CF207" s="7"/>
      <c r="CG207" s="7"/>
      <c r="CH207" s="7"/>
      <c r="CI207" s="7"/>
      <c r="CJ207" s="7"/>
      <c r="CK207" s="7"/>
      <c r="CL207" s="7"/>
      <c r="CN207" s="47"/>
      <c r="CO207" s="47"/>
      <c r="CP207" s="4"/>
    </row>
    <row r="208" spans="2:94" s="1" customFormat="1" x14ac:dyDescent="0.3">
      <c r="B208" s="1" t="e">
        <f t="shared" si="122"/>
        <v>#N/A</v>
      </c>
      <c r="J208" s="4"/>
      <c r="K208" s="4"/>
      <c r="L208" s="4"/>
      <c r="M208" s="61"/>
      <c r="Y208" s="58"/>
      <c r="AA208" s="1">
        <f t="shared" si="123"/>
        <v>0</v>
      </c>
      <c r="AB208" s="1">
        <f t="shared" si="124"/>
        <v>0</v>
      </c>
      <c r="AC208" s="1">
        <f t="shared" si="125"/>
        <v>0</v>
      </c>
      <c r="AD208" s="1" t="str">
        <f t="shared" si="138"/>
        <v/>
      </c>
      <c r="AE208" s="1" t="str">
        <f t="shared" si="139"/>
        <v/>
      </c>
      <c r="AF208" s="1" t="str">
        <f t="shared" si="139"/>
        <v/>
      </c>
      <c r="AG208" s="1" t="str">
        <f t="shared" si="139"/>
        <v/>
      </c>
      <c r="AH208" s="1" t="e">
        <f t="shared" ref="AH208:AH271" si="144">IF(OR($C208="",ISNA($C208)),NA(),AD208+AE208+AF208+AG208)</f>
        <v>#N/A</v>
      </c>
      <c r="AI208" s="9" t="e">
        <f t="shared" si="140"/>
        <v>#N/A</v>
      </c>
      <c r="AJ208" s="9" t="e">
        <f t="shared" si="126"/>
        <v>#N/A</v>
      </c>
      <c r="AK208" s="9" t="e">
        <f t="shared" si="127"/>
        <v>#N/A</v>
      </c>
      <c r="AL208" s="9" t="e">
        <f t="shared" si="128"/>
        <v>#N/A</v>
      </c>
      <c r="AM208" s="9" t="e">
        <f t="shared" si="129"/>
        <v>#N/A</v>
      </c>
      <c r="AN208" s="9" t="e">
        <f t="shared" si="130"/>
        <v>#N/A</v>
      </c>
      <c r="AO208" s="9" t="e">
        <f t="shared" si="131"/>
        <v>#N/A</v>
      </c>
      <c r="AP208" s="1" t="str">
        <f t="shared" si="141"/>
        <v/>
      </c>
      <c r="AQ208" s="1" t="str">
        <f t="shared" si="141"/>
        <v/>
      </c>
      <c r="AS208" s="1" t="str">
        <f t="shared" si="142"/>
        <v/>
      </c>
      <c r="AT208" s="1" t="e">
        <f t="shared" ref="AT208:AT271" si="145">IF(OR($C208="",ISNA($C208)),NA(),AP208+AQ208+AR208+AS208)</f>
        <v>#N/A</v>
      </c>
      <c r="AU208" s="1" t="e">
        <f t="shared" si="132"/>
        <v>#N/A</v>
      </c>
      <c r="AV208" s="9" t="e">
        <f t="shared" si="133"/>
        <v>#N/A</v>
      </c>
      <c r="AW208" s="9" t="e">
        <f t="shared" si="134"/>
        <v>#N/A</v>
      </c>
      <c r="AX208" s="9" t="e">
        <f t="shared" si="135"/>
        <v>#N/A</v>
      </c>
      <c r="AY208" s="9" t="e">
        <f t="shared" si="136"/>
        <v>#N/A</v>
      </c>
      <c r="AZ208" s="9" t="e">
        <f t="shared" si="137"/>
        <v>#N/A</v>
      </c>
      <c r="BA208" s="9" t="e">
        <f t="shared" si="143"/>
        <v>#N/A</v>
      </c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M208" s="48"/>
      <c r="BX208" s="7"/>
      <c r="BY208" s="4"/>
      <c r="BZ208" s="7"/>
      <c r="CA208" s="7"/>
      <c r="CB208" s="7"/>
      <c r="CE208" s="7"/>
      <c r="CF208" s="7"/>
      <c r="CG208" s="7"/>
      <c r="CH208" s="7"/>
      <c r="CI208" s="7"/>
      <c r="CJ208" s="7"/>
      <c r="CK208" s="7"/>
      <c r="CL208" s="7"/>
      <c r="CN208" s="47"/>
      <c r="CO208" s="47"/>
      <c r="CP208" s="4"/>
    </row>
    <row r="209" spans="2:94" s="1" customFormat="1" x14ac:dyDescent="0.3">
      <c r="B209" s="1" t="e">
        <f t="shared" si="122"/>
        <v>#N/A</v>
      </c>
      <c r="J209" s="4"/>
      <c r="K209" s="4"/>
      <c r="L209" s="4"/>
      <c r="M209" s="61"/>
      <c r="Y209" s="58"/>
      <c r="AA209" s="1">
        <f t="shared" si="123"/>
        <v>0</v>
      </c>
      <c r="AB209" s="1">
        <f t="shared" si="124"/>
        <v>0</v>
      </c>
      <c r="AC209" s="1">
        <f t="shared" si="125"/>
        <v>0</v>
      </c>
      <c r="AD209" s="1" t="str">
        <f t="shared" si="138"/>
        <v/>
      </c>
      <c r="AE209" s="1" t="str">
        <f t="shared" si="139"/>
        <v/>
      </c>
      <c r="AF209" s="1" t="str">
        <f t="shared" si="139"/>
        <v/>
      </c>
      <c r="AG209" s="1" t="str">
        <f t="shared" si="139"/>
        <v/>
      </c>
      <c r="AH209" s="1" t="e">
        <f t="shared" si="144"/>
        <v>#N/A</v>
      </c>
      <c r="AI209" s="9" t="e">
        <f t="shared" si="140"/>
        <v>#N/A</v>
      </c>
      <c r="AJ209" s="9" t="e">
        <f t="shared" si="126"/>
        <v>#N/A</v>
      </c>
      <c r="AK209" s="9" t="e">
        <f t="shared" si="127"/>
        <v>#N/A</v>
      </c>
      <c r="AL209" s="9" t="e">
        <f t="shared" si="128"/>
        <v>#N/A</v>
      </c>
      <c r="AM209" s="9" t="e">
        <f t="shared" si="129"/>
        <v>#N/A</v>
      </c>
      <c r="AN209" s="9" t="e">
        <f t="shared" si="130"/>
        <v>#N/A</v>
      </c>
      <c r="AO209" s="9" t="e">
        <f t="shared" si="131"/>
        <v>#N/A</v>
      </c>
      <c r="AP209" s="1" t="str">
        <f t="shared" si="141"/>
        <v/>
      </c>
      <c r="AQ209" s="1" t="str">
        <f t="shared" si="141"/>
        <v/>
      </c>
      <c r="AS209" s="1" t="str">
        <f t="shared" si="142"/>
        <v/>
      </c>
      <c r="AT209" s="1" t="e">
        <f t="shared" si="145"/>
        <v>#N/A</v>
      </c>
      <c r="AU209" s="1" t="e">
        <f t="shared" si="132"/>
        <v>#N/A</v>
      </c>
      <c r="AV209" s="9" t="e">
        <f t="shared" si="133"/>
        <v>#N/A</v>
      </c>
      <c r="AW209" s="9" t="e">
        <f t="shared" si="134"/>
        <v>#N/A</v>
      </c>
      <c r="AX209" s="9" t="e">
        <f t="shared" si="135"/>
        <v>#N/A</v>
      </c>
      <c r="AY209" s="9" t="e">
        <f t="shared" si="136"/>
        <v>#N/A</v>
      </c>
      <c r="AZ209" s="9" t="e">
        <f t="shared" si="137"/>
        <v>#N/A</v>
      </c>
      <c r="BA209" s="9" t="e">
        <f t="shared" si="143"/>
        <v>#N/A</v>
      </c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M209" s="48"/>
      <c r="BX209" s="7"/>
      <c r="BY209" s="4"/>
      <c r="BZ209" s="7"/>
      <c r="CA209" s="7"/>
      <c r="CB209" s="7"/>
      <c r="CE209" s="7"/>
      <c r="CF209" s="7"/>
      <c r="CG209" s="7"/>
      <c r="CH209" s="7"/>
      <c r="CI209" s="7"/>
      <c r="CJ209" s="7"/>
      <c r="CK209" s="7"/>
      <c r="CL209" s="7"/>
      <c r="CN209" s="47"/>
      <c r="CO209" s="47"/>
      <c r="CP209" s="4"/>
    </row>
    <row r="210" spans="2:94" s="1" customFormat="1" x14ac:dyDescent="0.3">
      <c r="B210" s="1" t="e">
        <f t="shared" si="122"/>
        <v>#N/A</v>
      </c>
      <c r="J210" s="4"/>
      <c r="K210" s="4"/>
      <c r="L210" s="4"/>
      <c r="M210" s="61"/>
      <c r="Y210" s="58"/>
      <c r="AA210" s="1">
        <f t="shared" si="123"/>
        <v>0</v>
      </c>
      <c r="AB210" s="1">
        <f t="shared" si="124"/>
        <v>0</v>
      </c>
      <c r="AC210" s="1">
        <f t="shared" si="125"/>
        <v>0</v>
      </c>
      <c r="AD210" s="1" t="str">
        <f t="shared" si="138"/>
        <v/>
      </c>
      <c r="AE210" s="1" t="str">
        <f t="shared" si="139"/>
        <v/>
      </c>
      <c r="AF210" s="1" t="str">
        <f t="shared" si="139"/>
        <v/>
      </c>
      <c r="AG210" s="1" t="str">
        <f t="shared" si="139"/>
        <v/>
      </c>
      <c r="AH210" s="1" t="e">
        <f t="shared" si="144"/>
        <v>#N/A</v>
      </c>
      <c r="AI210" s="9" t="e">
        <f t="shared" si="140"/>
        <v>#N/A</v>
      </c>
      <c r="AJ210" s="9" t="e">
        <f t="shared" si="126"/>
        <v>#N/A</v>
      </c>
      <c r="AK210" s="9" t="e">
        <f t="shared" si="127"/>
        <v>#N/A</v>
      </c>
      <c r="AL210" s="9" t="e">
        <f t="shared" si="128"/>
        <v>#N/A</v>
      </c>
      <c r="AM210" s="9" t="e">
        <f t="shared" si="129"/>
        <v>#N/A</v>
      </c>
      <c r="AN210" s="9" t="e">
        <f t="shared" si="130"/>
        <v>#N/A</v>
      </c>
      <c r="AO210" s="9" t="e">
        <f t="shared" si="131"/>
        <v>#N/A</v>
      </c>
      <c r="AP210" s="1" t="str">
        <f t="shared" si="141"/>
        <v/>
      </c>
      <c r="AQ210" s="1" t="str">
        <f t="shared" si="141"/>
        <v/>
      </c>
      <c r="AS210" s="1" t="str">
        <f t="shared" si="142"/>
        <v/>
      </c>
      <c r="AT210" s="1" t="e">
        <f t="shared" si="145"/>
        <v>#N/A</v>
      </c>
      <c r="AU210" s="1" t="e">
        <f t="shared" si="132"/>
        <v>#N/A</v>
      </c>
      <c r="AV210" s="9" t="e">
        <f t="shared" si="133"/>
        <v>#N/A</v>
      </c>
      <c r="AW210" s="9" t="e">
        <f t="shared" si="134"/>
        <v>#N/A</v>
      </c>
      <c r="AX210" s="9" t="e">
        <f t="shared" si="135"/>
        <v>#N/A</v>
      </c>
      <c r="AY210" s="9" t="e">
        <f t="shared" si="136"/>
        <v>#N/A</v>
      </c>
      <c r="AZ210" s="9" t="e">
        <f t="shared" si="137"/>
        <v>#N/A</v>
      </c>
      <c r="BA210" s="9" t="e">
        <f t="shared" si="143"/>
        <v>#N/A</v>
      </c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M210" s="48"/>
      <c r="BX210" s="7"/>
      <c r="BY210" s="4"/>
      <c r="BZ210" s="7"/>
      <c r="CA210" s="7"/>
      <c r="CB210" s="7"/>
      <c r="CE210" s="7"/>
      <c r="CF210" s="7"/>
      <c r="CG210" s="7"/>
      <c r="CH210" s="7"/>
      <c r="CI210" s="7"/>
      <c r="CJ210" s="7"/>
      <c r="CK210" s="7"/>
      <c r="CL210" s="7"/>
      <c r="CN210" s="47"/>
      <c r="CO210" s="47"/>
      <c r="CP210" s="4"/>
    </row>
    <row r="211" spans="2:94" s="1" customFormat="1" x14ac:dyDescent="0.3">
      <c r="B211" s="1" t="e">
        <f t="shared" si="122"/>
        <v>#N/A</v>
      </c>
      <c r="J211" s="4"/>
      <c r="K211" s="4"/>
      <c r="L211" s="4"/>
      <c r="M211" s="61"/>
      <c r="Y211" s="58"/>
      <c r="AA211" s="1">
        <f t="shared" si="123"/>
        <v>0</v>
      </c>
      <c r="AB211" s="1">
        <f t="shared" si="124"/>
        <v>0</v>
      </c>
      <c r="AC211" s="1">
        <f t="shared" si="125"/>
        <v>0</v>
      </c>
      <c r="AD211" s="1" t="str">
        <f t="shared" si="138"/>
        <v/>
      </c>
      <c r="AE211" s="1" t="str">
        <f t="shared" si="139"/>
        <v/>
      </c>
      <c r="AF211" s="1" t="str">
        <f t="shared" si="139"/>
        <v/>
      </c>
      <c r="AG211" s="1" t="str">
        <f t="shared" si="139"/>
        <v/>
      </c>
      <c r="AH211" s="1" t="e">
        <f t="shared" si="144"/>
        <v>#N/A</v>
      </c>
      <c r="AI211" s="9" t="e">
        <f t="shared" si="140"/>
        <v>#N/A</v>
      </c>
      <c r="AJ211" s="9" t="e">
        <f t="shared" si="126"/>
        <v>#N/A</v>
      </c>
      <c r="AK211" s="9" t="e">
        <f t="shared" si="127"/>
        <v>#N/A</v>
      </c>
      <c r="AL211" s="9" t="e">
        <f t="shared" si="128"/>
        <v>#N/A</v>
      </c>
      <c r="AM211" s="9" t="e">
        <f t="shared" si="129"/>
        <v>#N/A</v>
      </c>
      <c r="AN211" s="9" t="e">
        <f t="shared" si="130"/>
        <v>#N/A</v>
      </c>
      <c r="AO211" s="9" t="e">
        <f t="shared" si="131"/>
        <v>#N/A</v>
      </c>
      <c r="AP211" s="1" t="str">
        <f t="shared" si="141"/>
        <v/>
      </c>
      <c r="AQ211" s="1" t="str">
        <f t="shared" si="141"/>
        <v/>
      </c>
      <c r="AS211" s="1" t="str">
        <f t="shared" si="142"/>
        <v/>
      </c>
      <c r="AT211" s="1" t="e">
        <f t="shared" si="145"/>
        <v>#N/A</v>
      </c>
      <c r="AU211" s="1" t="e">
        <f t="shared" si="132"/>
        <v>#N/A</v>
      </c>
      <c r="AV211" s="9" t="e">
        <f t="shared" si="133"/>
        <v>#N/A</v>
      </c>
      <c r="AW211" s="9" t="e">
        <f t="shared" si="134"/>
        <v>#N/A</v>
      </c>
      <c r="AX211" s="9" t="e">
        <f t="shared" si="135"/>
        <v>#N/A</v>
      </c>
      <c r="AY211" s="9" t="e">
        <f t="shared" si="136"/>
        <v>#N/A</v>
      </c>
      <c r="AZ211" s="9" t="e">
        <f t="shared" si="137"/>
        <v>#N/A</v>
      </c>
      <c r="BA211" s="9" t="e">
        <f t="shared" si="143"/>
        <v>#N/A</v>
      </c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M211" s="48"/>
      <c r="BX211" s="7"/>
      <c r="BY211" s="4"/>
      <c r="BZ211" s="7"/>
      <c r="CA211" s="7"/>
      <c r="CB211" s="7"/>
      <c r="CE211" s="7"/>
      <c r="CF211" s="7"/>
      <c r="CG211" s="7"/>
      <c r="CH211" s="7"/>
      <c r="CI211" s="7"/>
      <c r="CJ211" s="7"/>
      <c r="CK211" s="7"/>
      <c r="CL211" s="7"/>
      <c r="CN211" s="47"/>
      <c r="CO211" s="47"/>
      <c r="CP211" s="4"/>
    </row>
    <row r="212" spans="2:94" s="1" customFormat="1" x14ac:dyDescent="0.3">
      <c r="B212" s="1" t="e">
        <f t="shared" si="122"/>
        <v>#N/A</v>
      </c>
      <c r="J212" s="4"/>
      <c r="K212" s="4"/>
      <c r="L212" s="4"/>
      <c r="M212" s="61"/>
      <c r="Y212" s="58"/>
      <c r="AA212" s="1">
        <f t="shared" si="123"/>
        <v>0</v>
      </c>
      <c r="AB212" s="1">
        <f t="shared" si="124"/>
        <v>0</v>
      </c>
      <c r="AC212" s="1">
        <f t="shared" si="125"/>
        <v>0</v>
      </c>
      <c r="AD212" s="1" t="str">
        <f t="shared" si="138"/>
        <v/>
      </c>
      <c r="AE212" s="1" t="str">
        <f t="shared" si="139"/>
        <v/>
      </c>
      <c r="AF212" s="1" t="str">
        <f t="shared" si="139"/>
        <v/>
      </c>
      <c r="AG212" s="1" t="str">
        <f t="shared" si="139"/>
        <v/>
      </c>
      <c r="AH212" s="1" t="e">
        <f t="shared" si="144"/>
        <v>#N/A</v>
      </c>
      <c r="AI212" s="9" t="e">
        <f t="shared" si="140"/>
        <v>#N/A</v>
      </c>
      <c r="AJ212" s="9" t="e">
        <f t="shared" si="126"/>
        <v>#N/A</v>
      </c>
      <c r="AK212" s="9" t="e">
        <f t="shared" si="127"/>
        <v>#N/A</v>
      </c>
      <c r="AL212" s="9" t="e">
        <f t="shared" si="128"/>
        <v>#N/A</v>
      </c>
      <c r="AM212" s="9" t="e">
        <f t="shared" si="129"/>
        <v>#N/A</v>
      </c>
      <c r="AN212" s="9" t="e">
        <f t="shared" si="130"/>
        <v>#N/A</v>
      </c>
      <c r="AO212" s="9" t="e">
        <f t="shared" si="131"/>
        <v>#N/A</v>
      </c>
      <c r="AP212" s="1" t="str">
        <f t="shared" si="141"/>
        <v/>
      </c>
      <c r="AQ212" s="1" t="str">
        <f t="shared" si="141"/>
        <v/>
      </c>
      <c r="AS212" s="1" t="str">
        <f t="shared" si="142"/>
        <v/>
      </c>
      <c r="AT212" s="1" t="e">
        <f t="shared" si="145"/>
        <v>#N/A</v>
      </c>
      <c r="AU212" s="1" t="e">
        <f t="shared" si="132"/>
        <v>#N/A</v>
      </c>
      <c r="AV212" s="9" t="e">
        <f t="shared" si="133"/>
        <v>#N/A</v>
      </c>
      <c r="AW212" s="9" t="e">
        <f t="shared" si="134"/>
        <v>#N/A</v>
      </c>
      <c r="AX212" s="9" t="e">
        <f t="shared" si="135"/>
        <v>#N/A</v>
      </c>
      <c r="AY212" s="9" t="e">
        <f t="shared" si="136"/>
        <v>#N/A</v>
      </c>
      <c r="AZ212" s="9" t="e">
        <f t="shared" si="137"/>
        <v>#N/A</v>
      </c>
      <c r="BA212" s="9" t="e">
        <f t="shared" si="143"/>
        <v>#N/A</v>
      </c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M212" s="48"/>
      <c r="BX212" s="7"/>
      <c r="BY212" s="4"/>
      <c r="BZ212" s="7"/>
      <c r="CA212" s="7"/>
      <c r="CB212" s="7"/>
      <c r="CE212" s="7"/>
      <c r="CF212" s="7"/>
      <c r="CG212" s="7"/>
      <c r="CH212" s="7"/>
      <c r="CI212" s="7"/>
      <c r="CJ212" s="7"/>
      <c r="CK212" s="7"/>
      <c r="CL212" s="7"/>
      <c r="CN212" s="47"/>
      <c r="CO212" s="47"/>
      <c r="CP212" s="4"/>
    </row>
    <row r="213" spans="2:94" s="1" customFormat="1" x14ac:dyDescent="0.3">
      <c r="B213" s="1" t="e">
        <f t="shared" si="122"/>
        <v>#N/A</v>
      </c>
      <c r="J213" s="4"/>
      <c r="K213" s="4"/>
      <c r="L213" s="4"/>
      <c r="M213" s="61"/>
      <c r="Y213" s="58"/>
      <c r="AA213" s="1">
        <f t="shared" si="123"/>
        <v>0</v>
      </c>
      <c r="AB213" s="1">
        <f t="shared" si="124"/>
        <v>0</v>
      </c>
      <c r="AC213" s="1">
        <f t="shared" si="125"/>
        <v>0</v>
      </c>
      <c r="AD213" s="1" t="str">
        <f t="shared" si="138"/>
        <v/>
      </c>
      <c r="AE213" s="1" t="str">
        <f t="shared" si="139"/>
        <v/>
      </c>
      <c r="AF213" s="1" t="str">
        <f t="shared" si="139"/>
        <v/>
      </c>
      <c r="AG213" s="1" t="str">
        <f t="shared" si="139"/>
        <v/>
      </c>
      <c r="AH213" s="1" t="e">
        <f t="shared" si="144"/>
        <v>#N/A</v>
      </c>
      <c r="AI213" s="9" t="e">
        <f t="shared" si="140"/>
        <v>#N/A</v>
      </c>
      <c r="AJ213" s="9" t="e">
        <f t="shared" si="126"/>
        <v>#N/A</v>
      </c>
      <c r="AK213" s="9" t="e">
        <f t="shared" si="127"/>
        <v>#N/A</v>
      </c>
      <c r="AL213" s="9" t="e">
        <f t="shared" si="128"/>
        <v>#N/A</v>
      </c>
      <c r="AM213" s="9" t="e">
        <f t="shared" si="129"/>
        <v>#N/A</v>
      </c>
      <c r="AN213" s="9" t="e">
        <f t="shared" si="130"/>
        <v>#N/A</v>
      </c>
      <c r="AO213" s="9" t="e">
        <f t="shared" si="131"/>
        <v>#N/A</v>
      </c>
      <c r="AP213" s="1" t="str">
        <f t="shared" si="141"/>
        <v/>
      </c>
      <c r="AQ213" s="1" t="str">
        <f t="shared" si="141"/>
        <v/>
      </c>
      <c r="AS213" s="1" t="str">
        <f t="shared" si="142"/>
        <v/>
      </c>
      <c r="AT213" s="1" t="e">
        <f t="shared" si="145"/>
        <v>#N/A</v>
      </c>
      <c r="AU213" s="1" t="e">
        <f t="shared" si="132"/>
        <v>#N/A</v>
      </c>
      <c r="AV213" s="9" t="e">
        <f t="shared" si="133"/>
        <v>#N/A</v>
      </c>
      <c r="AW213" s="9" t="e">
        <f t="shared" si="134"/>
        <v>#N/A</v>
      </c>
      <c r="AX213" s="9" t="e">
        <f t="shared" si="135"/>
        <v>#N/A</v>
      </c>
      <c r="AY213" s="9" t="e">
        <f t="shared" si="136"/>
        <v>#N/A</v>
      </c>
      <c r="AZ213" s="9" t="e">
        <f t="shared" si="137"/>
        <v>#N/A</v>
      </c>
      <c r="BA213" s="9" t="e">
        <f t="shared" si="143"/>
        <v>#N/A</v>
      </c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M213" s="48"/>
      <c r="BX213" s="7"/>
      <c r="BY213" s="4"/>
      <c r="BZ213" s="7"/>
      <c r="CA213" s="7"/>
      <c r="CB213" s="7"/>
      <c r="CE213" s="7"/>
      <c r="CF213" s="7"/>
      <c r="CG213" s="7"/>
      <c r="CH213" s="7"/>
      <c r="CI213" s="7"/>
      <c r="CJ213" s="7"/>
      <c r="CK213" s="7"/>
      <c r="CL213" s="7"/>
      <c r="CN213" s="47"/>
      <c r="CO213" s="47"/>
      <c r="CP213" s="4"/>
    </row>
    <row r="214" spans="2:94" s="1" customFormat="1" x14ac:dyDescent="0.3">
      <c r="B214" s="1" t="e">
        <f t="shared" si="122"/>
        <v>#N/A</v>
      </c>
      <c r="J214" s="4"/>
      <c r="K214" s="4"/>
      <c r="L214" s="4"/>
      <c r="M214" s="61"/>
      <c r="Y214" s="58"/>
      <c r="AA214" s="1">
        <f t="shared" si="123"/>
        <v>0</v>
      </c>
      <c r="AB214" s="1">
        <f t="shared" si="124"/>
        <v>0</v>
      </c>
      <c r="AC214" s="1">
        <f t="shared" si="125"/>
        <v>0</v>
      </c>
      <c r="AD214" s="1" t="str">
        <f t="shared" si="138"/>
        <v/>
      </c>
      <c r="AE214" s="1" t="str">
        <f t="shared" si="139"/>
        <v/>
      </c>
      <c r="AF214" s="1" t="str">
        <f t="shared" si="139"/>
        <v/>
      </c>
      <c r="AG214" s="1" t="str">
        <f t="shared" si="139"/>
        <v/>
      </c>
      <c r="AH214" s="1" t="e">
        <f t="shared" si="144"/>
        <v>#N/A</v>
      </c>
      <c r="AI214" s="9" t="e">
        <f t="shared" si="140"/>
        <v>#N/A</v>
      </c>
      <c r="AJ214" s="9" t="e">
        <f t="shared" si="126"/>
        <v>#N/A</v>
      </c>
      <c r="AK214" s="9" t="e">
        <f t="shared" si="127"/>
        <v>#N/A</v>
      </c>
      <c r="AL214" s="9" t="e">
        <f t="shared" si="128"/>
        <v>#N/A</v>
      </c>
      <c r="AM214" s="9" t="e">
        <f t="shared" si="129"/>
        <v>#N/A</v>
      </c>
      <c r="AN214" s="9" t="e">
        <f t="shared" si="130"/>
        <v>#N/A</v>
      </c>
      <c r="AO214" s="9" t="e">
        <f t="shared" si="131"/>
        <v>#N/A</v>
      </c>
      <c r="AP214" s="1" t="str">
        <f t="shared" si="141"/>
        <v/>
      </c>
      <c r="AQ214" s="1" t="str">
        <f t="shared" si="141"/>
        <v/>
      </c>
      <c r="AS214" s="1" t="str">
        <f t="shared" si="142"/>
        <v/>
      </c>
      <c r="AT214" s="1" t="e">
        <f t="shared" si="145"/>
        <v>#N/A</v>
      </c>
      <c r="AU214" s="1" t="e">
        <f t="shared" si="132"/>
        <v>#N/A</v>
      </c>
      <c r="AV214" s="9" t="e">
        <f t="shared" si="133"/>
        <v>#N/A</v>
      </c>
      <c r="AW214" s="9" t="e">
        <f t="shared" si="134"/>
        <v>#N/A</v>
      </c>
      <c r="AX214" s="9" t="e">
        <f t="shared" si="135"/>
        <v>#N/A</v>
      </c>
      <c r="AY214" s="9" t="e">
        <f t="shared" si="136"/>
        <v>#N/A</v>
      </c>
      <c r="AZ214" s="9" t="e">
        <f t="shared" si="137"/>
        <v>#N/A</v>
      </c>
      <c r="BA214" s="9" t="e">
        <f t="shared" si="143"/>
        <v>#N/A</v>
      </c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M214" s="48"/>
      <c r="BX214" s="7"/>
      <c r="BY214" s="4"/>
      <c r="BZ214" s="7"/>
      <c r="CA214" s="7"/>
      <c r="CB214" s="7"/>
      <c r="CE214" s="7"/>
      <c r="CF214" s="7"/>
      <c r="CG214" s="7"/>
      <c r="CH214" s="7"/>
      <c r="CI214" s="7"/>
      <c r="CJ214" s="7"/>
      <c r="CK214" s="7"/>
      <c r="CL214" s="7"/>
      <c r="CN214" s="47"/>
      <c r="CO214" s="47"/>
      <c r="CP214" s="4"/>
    </row>
    <row r="215" spans="2:94" s="1" customFormat="1" x14ac:dyDescent="0.3">
      <c r="B215" s="1" t="e">
        <f t="shared" si="122"/>
        <v>#N/A</v>
      </c>
      <c r="J215" s="4"/>
      <c r="K215" s="4"/>
      <c r="L215" s="4"/>
      <c r="M215" s="61"/>
      <c r="Y215" s="58"/>
      <c r="AA215" s="1">
        <f t="shared" si="123"/>
        <v>0</v>
      </c>
      <c r="AB215" s="1">
        <f t="shared" si="124"/>
        <v>0</v>
      </c>
      <c r="AC215" s="1">
        <f t="shared" si="125"/>
        <v>0</v>
      </c>
      <c r="AD215" s="1" t="str">
        <f t="shared" si="138"/>
        <v/>
      </c>
      <c r="AE215" s="1" t="str">
        <f t="shared" si="139"/>
        <v/>
      </c>
      <c r="AF215" s="1" t="str">
        <f t="shared" si="139"/>
        <v/>
      </c>
      <c r="AG215" s="1" t="str">
        <f t="shared" si="139"/>
        <v/>
      </c>
      <c r="AH215" s="1" t="e">
        <f t="shared" si="144"/>
        <v>#N/A</v>
      </c>
      <c r="AI215" s="9" t="e">
        <f t="shared" si="140"/>
        <v>#N/A</v>
      </c>
      <c r="AJ215" s="9" t="e">
        <f t="shared" si="126"/>
        <v>#N/A</v>
      </c>
      <c r="AK215" s="9" t="e">
        <f t="shared" si="127"/>
        <v>#N/A</v>
      </c>
      <c r="AL215" s="9" t="e">
        <f t="shared" si="128"/>
        <v>#N/A</v>
      </c>
      <c r="AM215" s="9" t="e">
        <f t="shared" si="129"/>
        <v>#N/A</v>
      </c>
      <c r="AN215" s="9" t="e">
        <f t="shared" si="130"/>
        <v>#N/A</v>
      </c>
      <c r="AO215" s="9" t="e">
        <f t="shared" si="131"/>
        <v>#N/A</v>
      </c>
      <c r="AP215" s="1" t="str">
        <f t="shared" si="141"/>
        <v/>
      </c>
      <c r="AQ215" s="1" t="str">
        <f t="shared" si="141"/>
        <v/>
      </c>
      <c r="AS215" s="1" t="str">
        <f t="shared" si="142"/>
        <v/>
      </c>
      <c r="AT215" s="1" t="e">
        <f t="shared" si="145"/>
        <v>#N/A</v>
      </c>
      <c r="AU215" s="1" t="e">
        <f t="shared" si="132"/>
        <v>#N/A</v>
      </c>
      <c r="AV215" s="9" t="e">
        <f t="shared" si="133"/>
        <v>#N/A</v>
      </c>
      <c r="AW215" s="9" t="e">
        <f t="shared" si="134"/>
        <v>#N/A</v>
      </c>
      <c r="AX215" s="9" t="e">
        <f t="shared" si="135"/>
        <v>#N/A</v>
      </c>
      <c r="AY215" s="9" t="e">
        <f t="shared" si="136"/>
        <v>#N/A</v>
      </c>
      <c r="AZ215" s="9" t="e">
        <f t="shared" si="137"/>
        <v>#N/A</v>
      </c>
      <c r="BA215" s="9" t="e">
        <f t="shared" si="143"/>
        <v>#N/A</v>
      </c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M215" s="48"/>
      <c r="BX215" s="7"/>
      <c r="BY215" s="4"/>
      <c r="BZ215" s="7"/>
      <c r="CA215" s="7"/>
      <c r="CB215" s="7"/>
      <c r="CE215" s="7"/>
      <c r="CF215" s="7"/>
      <c r="CG215" s="7"/>
      <c r="CH215" s="7"/>
      <c r="CI215" s="7"/>
      <c r="CJ215" s="7"/>
      <c r="CK215" s="7"/>
      <c r="CL215" s="7"/>
      <c r="CN215" s="47"/>
      <c r="CO215" s="47"/>
      <c r="CP215" s="4"/>
    </row>
    <row r="216" spans="2:94" s="1" customFormat="1" x14ac:dyDescent="0.3">
      <c r="B216" s="1" t="e">
        <f t="shared" si="122"/>
        <v>#N/A</v>
      </c>
      <c r="J216" s="4"/>
      <c r="K216" s="4"/>
      <c r="L216" s="4"/>
      <c r="M216" s="61"/>
      <c r="Y216" s="58"/>
      <c r="AA216" s="1">
        <f t="shared" si="123"/>
        <v>0</v>
      </c>
      <c r="AB216" s="1">
        <f t="shared" si="124"/>
        <v>0</v>
      </c>
      <c r="AC216" s="1">
        <f t="shared" si="125"/>
        <v>0</v>
      </c>
      <c r="AD216" s="1" t="str">
        <f t="shared" si="138"/>
        <v/>
      </c>
      <c r="AE216" s="1" t="str">
        <f t="shared" si="139"/>
        <v/>
      </c>
      <c r="AF216" s="1" t="str">
        <f t="shared" si="139"/>
        <v/>
      </c>
      <c r="AG216" s="1" t="str">
        <f t="shared" si="139"/>
        <v/>
      </c>
      <c r="AH216" s="1" t="e">
        <f t="shared" si="144"/>
        <v>#N/A</v>
      </c>
      <c r="AI216" s="9" t="e">
        <f t="shared" si="140"/>
        <v>#N/A</v>
      </c>
      <c r="AJ216" s="9" t="e">
        <f t="shared" si="126"/>
        <v>#N/A</v>
      </c>
      <c r="AK216" s="9" t="e">
        <f t="shared" si="127"/>
        <v>#N/A</v>
      </c>
      <c r="AL216" s="9" t="e">
        <f t="shared" si="128"/>
        <v>#N/A</v>
      </c>
      <c r="AM216" s="9" t="e">
        <f t="shared" si="129"/>
        <v>#N/A</v>
      </c>
      <c r="AN216" s="9" t="e">
        <f t="shared" si="130"/>
        <v>#N/A</v>
      </c>
      <c r="AO216" s="9" t="e">
        <f t="shared" si="131"/>
        <v>#N/A</v>
      </c>
      <c r="AP216" s="1" t="str">
        <f t="shared" si="141"/>
        <v/>
      </c>
      <c r="AQ216" s="1" t="str">
        <f t="shared" si="141"/>
        <v/>
      </c>
      <c r="AS216" s="1" t="str">
        <f t="shared" si="142"/>
        <v/>
      </c>
      <c r="AT216" s="1" t="e">
        <f t="shared" si="145"/>
        <v>#N/A</v>
      </c>
      <c r="AU216" s="1" t="e">
        <f t="shared" si="132"/>
        <v>#N/A</v>
      </c>
      <c r="AV216" s="9" t="e">
        <f t="shared" si="133"/>
        <v>#N/A</v>
      </c>
      <c r="AW216" s="9" t="e">
        <f t="shared" si="134"/>
        <v>#N/A</v>
      </c>
      <c r="AX216" s="9" t="e">
        <f t="shared" si="135"/>
        <v>#N/A</v>
      </c>
      <c r="AY216" s="9" t="e">
        <f t="shared" si="136"/>
        <v>#N/A</v>
      </c>
      <c r="AZ216" s="9" t="e">
        <f t="shared" si="137"/>
        <v>#N/A</v>
      </c>
      <c r="BA216" s="9" t="e">
        <f t="shared" si="143"/>
        <v>#N/A</v>
      </c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M216" s="48"/>
      <c r="BX216" s="7"/>
      <c r="BY216" s="4"/>
      <c r="BZ216" s="7"/>
      <c r="CA216" s="7"/>
      <c r="CB216" s="7"/>
      <c r="CE216" s="7"/>
      <c r="CF216" s="7"/>
      <c r="CG216" s="7"/>
      <c r="CH216" s="7"/>
      <c r="CI216" s="7"/>
      <c r="CJ216" s="7"/>
      <c r="CK216" s="7"/>
      <c r="CL216" s="7"/>
      <c r="CN216" s="47"/>
      <c r="CO216" s="47"/>
      <c r="CP216" s="4"/>
    </row>
    <row r="217" spans="2:94" s="1" customFormat="1" x14ac:dyDescent="0.3">
      <c r="B217" s="1" t="e">
        <f t="shared" si="122"/>
        <v>#N/A</v>
      </c>
      <c r="J217" s="4"/>
      <c r="K217" s="4"/>
      <c r="L217" s="4"/>
      <c r="M217" s="61"/>
      <c r="Y217" s="58"/>
      <c r="AA217" s="1">
        <f t="shared" si="123"/>
        <v>0</v>
      </c>
      <c r="AB217" s="1">
        <f t="shared" si="124"/>
        <v>0</v>
      </c>
      <c r="AC217" s="1">
        <f t="shared" si="125"/>
        <v>0</v>
      </c>
      <c r="AD217" s="1" t="str">
        <f t="shared" si="138"/>
        <v/>
      </c>
      <c r="AE217" s="1" t="str">
        <f t="shared" si="139"/>
        <v/>
      </c>
      <c r="AF217" s="1" t="str">
        <f t="shared" si="139"/>
        <v/>
      </c>
      <c r="AG217" s="1" t="str">
        <f t="shared" si="139"/>
        <v/>
      </c>
      <c r="AH217" s="1" t="e">
        <f t="shared" si="144"/>
        <v>#N/A</v>
      </c>
      <c r="AI217" s="9" t="e">
        <f t="shared" si="140"/>
        <v>#N/A</v>
      </c>
      <c r="AJ217" s="9" t="e">
        <f t="shared" si="126"/>
        <v>#N/A</v>
      </c>
      <c r="AK217" s="9" t="e">
        <f t="shared" si="127"/>
        <v>#N/A</v>
      </c>
      <c r="AL217" s="9" t="e">
        <f t="shared" si="128"/>
        <v>#N/A</v>
      </c>
      <c r="AM217" s="9" t="e">
        <f t="shared" si="129"/>
        <v>#N/A</v>
      </c>
      <c r="AN217" s="9" t="e">
        <f t="shared" si="130"/>
        <v>#N/A</v>
      </c>
      <c r="AO217" s="9" t="e">
        <f t="shared" si="131"/>
        <v>#N/A</v>
      </c>
      <c r="AP217" s="1" t="str">
        <f t="shared" si="141"/>
        <v/>
      </c>
      <c r="AQ217" s="1" t="str">
        <f t="shared" si="141"/>
        <v/>
      </c>
      <c r="AS217" s="1" t="str">
        <f t="shared" si="142"/>
        <v/>
      </c>
      <c r="AT217" s="1" t="e">
        <f t="shared" si="145"/>
        <v>#N/A</v>
      </c>
      <c r="AU217" s="1" t="e">
        <f t="shared" si="132"/>
        <v>#N/A</v>
      </c>
      <c r="AV217" s="9" t="e">
        <f t="shared" si="133"/>
        <v>#N/A</v>
      </c>
      <c r="AW217" s="9" t="e">
        <f t="shared" si="134"/>
        <v>#N/A</v>
      </c>
      <c r="AX217" s="9" t="e">
        <f t="shared" si="135"/>
        <v>#N/A</v>
      </c>
      <c r="AY217" s="9" t="e">
        <f t="shared" si="136"/>
        <v>#N/A</v>
      </c>
      <c r="AZ217" s="9" t="e">
        <f t="shared" si="137"/>
        <v>#N/A</v>
      </c>
      <c r="BA217" s="9" t="e">
        <f t="shared" si="143"/>
        <v>#N/A</v>
      </c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M217" s="48"/>
      <c r="BX217" s="7"/>
      <c r="BY217" s="4"/>
      <c r="BZ217" s="7"/>
      <c r="CA217" s="7"/>
      <c r="CB217" s="7"/>
      <c r="CE217" s="7"/>
      <c r="CF217" s="7"/>
      <c r="CG217" s="7"/>
      <c r="CH217" s="7"/>
      <c r="CI217" s="7"/>
      <c r="CJ217" s="7"/>
      <c r="CK217" s="7"/>
      <c r="CL217" s="7"/>
      <c r="CN217" s="47"/>
      <c r="CO217" s="47"/>
      <c r="CP217" s="4"/>
    </row>
    <row r="218" spans="2:94" s="1" customFormat="1" x14ac:dyDescent="0.3">
      <c r="B218" s="1" t="e">
        <f t="shared" si="122"/>
        <v>#N/A</v>
      </c>
      <c r="J218" s="4"/>
      <c r="K218" s="4"/>
      <c r="L218" s="4"/>
      <c r="M218" s="61"/>
      <c r="Y218" s="58"/>
      <c r="AA218" s="1">
        <f t="shared" si="123"/>
        <v>0</v>
      </c>
      <c r="AB218" s="1">
        <f t="shared" si="124"/>
        <v>0</v>
      </c>
      <c r="AC218" s="1">
        <f t="shared" si="125"/>
        <v>0</v>
      </c>
      <c r="AD218" s="1" t="str">
        <f t="shared" si="138"/>
        <v/>
      </c>
      <c r="AE218" s="1" t="str">
        <f t="shared" si="139"/>
        <v/>
      </c>
      <c r="AF218" s="1" t="str">
        <f t="shared" si="139"/>
        <v/>
      </c>
      <c r="AG218" s="1" t="str">
        <f t="shared" si="139"/>
        <v/>
      </c>
      <c r="AH218" s="1" t="e">
        <f t="shared" si="144"/>
        <v>#N/A</v>
      </c>
      <c r="AI218" s="9" t="e">
        <f t="shared" si="140"/>
        <v>#N/A</v>
      </c>
      <c r="AJ218" s="9" t="e">
        <f t="shared" si="126"/>
        <v>#N/A</v>
      </c>
      <c r="AK218" s="9" t="e">
        <f t="shared" si="127"/>
        <v>#N/A</v>
      </c>
      <c r="AL218" s="9" t="e">
        <f t="shared" si="128"/>
        <v>#N/A</v>
      </c>
      <c r="AM218" s="9" t="e">
        <f t="shared" si="129"/>
        <v>#N/A</v>
      </c>
      <c r="AN218" s="9" t="e">
        <f t="shared" si="130"/>
        <v>#N/A</v>
      </c>
      <c r="AO218" s="9" t="e">
        <f t="shared" si="131"/>
        <v>#N/A</v>
      </c>
      <c r="AP218" s="1" t="str">
        <f t="shared" si="141"/>
        <v/>
      </c>
      <c r="AQ218" s="1" t="str">
        <f t="shared" si="141"/>
        <v/>
      </c>
      <c r="AS218" s="1" t="str">
        <f t="shared" si="142"/>
        <v/>
      </c>
      <c r="AT218" s="1" t="e">
        <f t="shared" si="145"/>
        <v>#N/A</v>
      </c>
      <c r="AU218" s="1" t="e">
        <f t="shared" si="132"/>
        <v>#N/A</v>
      </c>
      <c r="AV218" s="9" t="e">
        <f t="shared" si="133"/>
        <v>#N/A</v>
      </c>
      <c r="AW218" s="9" t="e">
        <f t="shared" si="134"/>
        <v>#N/A</v>
      </c>
      <c r="AX218" s="9" t="e">
        <f t="shared" si="135"/>
        <v>#N/A</v>
      </c>
      <c r="AY218" s="9" t="e">
        <f t="shared" si="136"/>
        <v>#N/A</v>
      </c>
      <c r="AZ218" s="9" t="e">
        <f t="shared" si="137"/>
        <v>#N/A</v>
      </c>
      <c r="BA218" s="9" t="e">
        <f t="shared" si="143"/>
        <v>#N/A</v>
      </c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M218" s="48"/>
      <c r="BX218" s="7"/>
      <c r="BY218" s="4"/>
      <c r="BZ218" s="7"/>
      <c r="CA218" s="7"/>
      <c r="CB218" s="7"/>
      <c r="CE218" s="7"/>
      <c r="CF218" s="7"/>
      <c r="CG218" s="7"/>
      <c r="CH218" s="7"/>
      <c r="CI218" s="7"/>
      <c r="CJ218" s="7"/>
      <c r="CK218" s="7"/>
      <c r="CL218" s="7"/>
      <c r="CN218" s="47"/>
      <c r="CO218" s="47"/>
      <c r="CP218" s="4"/>
    </row>
    <row r="219" spans="2:94" s="1" customFormat="1" x14ac:dyDescent="0.3">
      <c r="B219" s="1" t="e">
        <f t="shared" si="122"/>
        <v>#N/A</v>
      </c>
      <c r="J219" s="4"/>
      <c r="K219" s="4"/>
      <c r="L219" s="4"/>
      <c r="M219" s="61"/>
      <c r="Y219" s="58"/>
      <c r="AA219" s="1">
        <f t="shared" si="123"/>
        <v>0</v>
      </c>
      <c r="AB219" s="1">
        <f t="shared" si="124"/>
        <v>0</v>
      </c>
      <c r="AC219" s="1">
        <f t="shared" si="125"/>
        <v>0</v>
      </c>
      <c r="AD219" s="1" t="str">
        <f t="shared" si="138"/>
        <v/>
      </c>
      <c r="AE219" s="1" t="str">
        <f t="shared" si="139"/>
        <v/>
      </c>
      <c r="AF219" s="1" t="str">
        <f t="shared" si="139"/>
        <v/>
      </c>
      <c r="AG219" s="1" t="str">
        <f t="shared" si="139"/>
        <v/>
      </c>
      <c r="AH219" s="1" t="e">
        <f t="shared" si="144"/>
        <v>#N/A</v>
      </c>
      <c r="AI219" s="9" t="e">
        <f t="shared" si="140"/>
        <v>#N/A</v>
      </c>
      <c r="AJ219" s="9" t="e">
        <f t="shared" si="126"/>
        <v>#N/A</v>
      </c>
      <c r="AK219" s="9" t="e">
        <f t="shared" si="127"/>
        <v>#N/A</v>
      </c>
      <c r="AL219" s="9" t="e">
        <f t="shared" si="128"/>
        <v>#N/A</v>
      </c>
      <c r="AM219" s="9" t="e">
        <f t="shared" si="129"/>
        <v>#N/A</v>
      </c>
      <c r="AN219" s="9" t="e">
        <f t="shared" si="130"/>
        <v>#N/A</v>
      </c>
      <c r="AO219" s="9" t="e">
        <f t="shared" si="131"/>
        <v>#N/A</v>
      </c>
      <c r="AP219" s="1" t="str">
        <f t="shared" si="141"/>
        <v/>
      </c>
      <c r="AQ219" s="1" t="str">
        <f t="shared" si="141"/>
        <v/>
      </c>
      <c r="AS219" s="1" t="str">
        <f t="shared" si="142"/>
        <v/>
      </c>
      <c r="AT219" s="1" t="e">
        <f t="shared" si="145"/>
        <v>#N/A</v>
      </c>
      <c r="AU219" s="1" t="e">
        <f t="shared" si="132"/>
        <v>#N/A</v>
      </c>
      <c r="AV219" s="9" t="e">
        <f t="shared" si="133"/>
        <v>#N/A</v>
      </c>
      <c r="AW219" s="9" t="e">
        <f t="shared" si="134"/>
        <v>#N/A</v>
      </c>
      <c r="AX219" s="9" t="e">
        <f t="shared" si="135"/>
        <v>#N/A</v>
      </c>
      <c r="AY219" s="9" t="e">
        <f t="shared" si="136"/>
        <v>#N/A</v>
      </c>
      <c r="AZ219" s="9" t="e">
        <f t="shared" si="137"/>
        <v>#N/A</v>
      </c>
      <c r="BA219" s="9" t="e">
        <f t="shared" si="143"/>
        <v>#N/A</v>
      </c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M219" s="48"/>
      <c r="BX219" s="7"/>
      <c r="BY219" s="4"/>
      <c r="BZ219" s="7"/>
      <c r="CA219" s="7"/>
      <c r="CB219" s="7"/>
      <c r="CE219" s="7"/>
      <c r="CF219" s="7"/>
      <c r="CG219" s="7"/>
      <c r="CH219" s="7"/>
      <c r="CI219" s="7"/>
      <c r="CJ219" s="7"/>
      <c r="CK219" s="7"/>
      <c r="CL219" s="7"/>
      <c r="CN219" s="47"/>
      <c r="CO219" s="47"/>
      <c r="CP219" s="4"/>
    </row>
    <row r="220" spans="2:94" s="1" customFormat="1" x14ac:dyDescent="0.3">
      <c r="B220" s="1" t="e">
        <f t="shared" si="122"/>
        <v>#N/A</v>
      </c>
      <c r="J220" s="4"/>
      <c r="K220" s="4"/>
      <c r="L220" s="4"/>
      <c r="M220" s="61"/>
      <c r="Y220" s="58"/>
      <c r="AA220" s="1">
        <f t="shared" si="123"/>
        <v>0</v>
      </c>
      <c r="AB220" s="1">
        <f t="shared" si="124"/>
        <v>0</v>
      </c>
      <c r="AC220" s="1">
        <f t="shared" si="125"/>
        <v>0</v>
      </c>
      <c r="AD220" s="1" t="str">
        <f t="shared" si="138"/>
        <v/>
      </c>
      <c r="AE220" s="1" t="str">
        <f t="shared" si="139"/>
        <v/>
      </c>
      <c r="AF220" s="1" t="str">
        <f t="shared" si="139"/>
        <v/>
      </c>
      <c r="AG220" s="1" t="str">
        <f t="shared" si="139"/>
        <v/>
      </c>
      <c r="AH220" s="1" t="e">
        <f t="shared" si="144"/>
        <v>#N/A</v>
      </c>
      <c r="AI220" s="9" t="e">
        <f t="shared" si="140"/>
        <v>#N/A</v>
      </c>
      <c r="AJ220" s="9" t="e">
        <f t="shared" si="126"/>
        <v>#N/A</v>
      </c>
      <c r="AK220" s="9" t="e">
        <f t="shared" si="127"/>
        <v>#N/A</v>
      </c>
      <c r="AL220" s="9" t="e">
        <f t="shared" si="128"/>
        <v>#N/A</v>
      </c>
      <c r="AM220" s="9" t="e">
        <f t="shared" si="129"/>
        <v>#N/A</v>
      </c>
      <c r="AN220" s="9" t="e">
        <f t="shared" si="130"/>
        <v>#N/A</v>
      </c>
      <c r="AO220" s="9" t="e">
        <f t="shared" si="131"/>
        <v>#N/A</v>
      </c>
      <c r="AP220" s="1" t="str">
        <f t="shared" si="141"/>
        <v/>
      </c>
      <c r="AQ220" s="1" t="str">
        <f t="shared" si="141"/>
        <v/>
      </c>
      <c r="AS220" s="1" t="str">
        <f t="shared" si="142"/>
        <v/>
      </c>
      <c r="AT220" s="1" t="e">
        <f t="shared" si="145"/>
        <v>#N/A</v>
      </c>
      <c r="AU220" s="1" t="e">
        <f t="shared" si="132"/>
        <v>#N/A</v>
      </c>
      <c r="AV220" s="9" t="e">
        <f t="shared" si="133"/>
        <v>#N/A</v>
      </c>
      <c r="AW220" s="9" t="e">
        <f t="shared" si="134"/>
        <v>#N/A</v>
      </c>
      <c r="AX220" s="9" t="e">
        <f t="shared" si="135"/>
        <v>#N/A</v>
      </c>
      <c r="AY220" s="9" t="e">
        <f t="shared" si="136"/>
        <v>#N/A</v>
      </c>
      <c r="AZ220" s="9" t="e">
        <f t="shared" si="137"/>
        <v>#N/A</v>
      </c>
      <c r="BA220" s="9" t="e">
        <f t="shared" si="143"/>
        <v>#N/A</v>
      </c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M220" s="48"/>
      <c r="BX220" s="7"/>
      <c r="BY220" s="4"/>
      <c r="BZ220" s="7"/>
      <c r="CA220" s="7"/>
      <c r="CB220" s="7"/>
      <c r="CE220" s="7"/>
      <c r="CF220" s="7"/>
      <c r="CG220" s="7"/>
      <c r="CH220" s="7"/>
      <c r="CI220" s="7"/>
      <c r="CJ220" s="7"/>
      <c r="CK220" s="7"/>
      <c r="CL220" s="7"/>
      <c r="CN220" s="47"/>
      <c r="CO220" s="47"/>
      <c r="CP220" s="4"/>
    </row>
    <row r="221" spans="2:94" s="1" customFormat="1" x14ac:dyDescent="0.3">
      <c r="B221" s="1" t="e">
        <f t="shared" si="122"/>
        <v>#N/A</v>
      </c>
      <c r="J221" s="4"/>
      <c r="K221" s="4"/>
      <c r="L221" s="4"/>
      <c r="M221" s="61"/>
      <c r="Y221" s="58"/>
      <c r="AA221" s="1">
        <f t="shared" si="123"/>
        <v>0</v>
      </c>
      <c r="AB221" s="1">
        <f t="shared" si="124"/>
        <v>0</v>
      </c>
      <c r="AC221" s="1">
        <f t="shared" si="125"/>
        <v>0</v>
      </c>
      <c r="AD221" s="1" t="str">
        <f t="shared" si="138"/>
        <v/>
      </c>
      <c r="AE221" s="1" t="str">
        <f t="shared" si="139"/>
        <v/>
      </c>
      <c r="AF221" s="1" t="str">
        <f t="shared" si="139"/>
        <v/>
      </c>
      <c r="AG221" s="1" t="str">
        <f t="shared" si="139"/>
        <v/>
      </c>
      <c r="AH221" s="1" t="e">
        <f t="shared" si="144"/>
        <v>#N/A</v>
      </c>
      <c r="AI221" s="9" t="e">
        <f t="shared" si="140"/>
        <v>#N/A</v>
      </c>
      <c r="AJ221" s="9" t="e">
        <f t="shared" si="126"/>
        <v>#N/A</v>
      </c>
      <c r="AK221" s="9" t="e">
        <f t="shared" si="127"/>
        <v>#N/A</v>
      </c>
      <c r="AL221" s="9" t="e">
        <f t="shared" si="128"/>
        <v>#N/A</v>
      </c>
      <c r="AM221" s="9" t="e">
        <f t="shared" si="129"/>
        <v>#N/A</v>
      </c>
      <c r="AN221" s="9" t="e">
        <f t="shared" si="130"/>
        <v>#N/A</v>
      </c>
      <c r="AO221" s="9" t="e">
        <f t="shared" si="131"/>
        <v>#N/A</v>
      </c>
      <c r="AP221" s="1" t="str">
        <f t="shared" si="141"/>
        <v/>
      </c>
      <c r="AQ221" s="1" t="str">
        <f t="shared" si="141"/>
        <v/>
      </c>
      <c r="AS221" s="1" t="str">
        <f t="shared" si="142"/>
        <v/>
      </c>
      <c r="AT221" s="1" t="e">
        <f t="shared" si="145"/>
        <v>#N/A</v>
      </c>
      <c r="AU221" s="1" t="e">
        <f t="shared" si="132"/>
        <v>#N/A</v>
      </c>
      <c r="AV221" s="9" t="e">
        <f t="shared" si="133"/>
        <v>#N/A</v>
      </c>
      <c r="AW221" s="9" t="e">
        <f t="shared" si="134"/>
        <v>#N/A</v>
      </c>
      <c r="AX221" s="9" t="e">
        <f t="shared" si="135"/>
        <v>#N/A</v>
      </c>
      <c r="AY221" s="9" t="e">
        <f t="shared" si="136"/>
        <v>#N/A</v>
      </c>
      <c r="AZ221" s="9" t="e">
        <f t="shared" si="137"/>
        <v>#N/A</v>
      </c>
      <c r="BA221" s="9" t="e">
        <f t="shared" si="143"/>
        <v>#N/A</v>
      </c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M221" s="48"/>
      <c r="BX221" s="7"/>
      <c r="BY221" s="4"/>
      <c r="BZ221" s="7"/>
      <c r="CA221" s="7"/>
      <c r="CB221" s="7"/>
      <c r="CE221" s="7"/>
      <c r="CF221" s="7"/>
      <c r="CG221" s="7"/>
      <c r="CH221" s="7"/>
      <c r="CI221" s="7"/>
      <c r="CJ221" s="7"/>
      <c r="CK221" s="7"/>
      <c r="CL221" s="7"/>
      <c r="CN221" s="47"/>
      <c r="CO221" s="47"/>
      <c r="CP221" s="4"/>
    </row>
    <row r="222" spans="2:94" s="1" customFormat="1" x14ac:dyDescent="0.3">
      <c r="B222" s="1" t="e">
        <f t="shared" si="122"/>
        <v>#N/A</v>
      </c>
      <c r="J222" s="4"/>
      <c r="K222" s="4"/>
      <c r="L222" s="4"/>
      <c r="M222" s="61"/>
      <c r="Y222" s="58"/>
      <c r="AA222" s="1">
        <f t="shared" si="123"/>
        <v>0</v>
      </c>
      <c r="AB222" s="1">
        <f t="shared" si="124"/>
        <v>0</v>
      </c>
      <c r="AC222" s="1">
        <f t="shared" si="125"/>
        <v>0</v>
      </c>
      <c r="AD222" s="1" t="str">
        <f t="shared" si="138"/>
        <v/>
      </c>
      <c r="AE222" s="1" t="str">
        <f t="shared" si="139"/>
        <v/>
      </c>
      <c r="AF222" s="1" t="str">
        <f t="shared" si="139"/>
        <v/>
      </c>
      <c r="AG222" s="1" t="str">
        <f t="shared" si="139"/>
        <v/>
      </c>
      <c r="AH222" s="1" t="e">
        <f t="shared" si="144"/>
        <v>#N/A</v>
      </c>
      <c r="AI222" s="9" t="e">
        <f t="shared" si="140"/>
        <v>#N/A</v>
      </c>
      <c r="AJ222" s="9" t="e">
        <f t="shared" si="126"/>
        <v>#N/A</v>
      </c>
      <c r="AK222" s="9" t="e">
        <f t="shared" si="127"/>
        <v>#N/A</v>
      </c>
      <c r="AL222" s="9" t="e">
        <f t="shared" si="128"/>
        <v>#N/A</v>
      </c>
      <c r="AM222" s="9" t="e">
        <f t="shared" si="129"/>
        <v>#N/A</v>
      </c>
      <c r="AN222" s="9" t="e">
        <f t="shared" si="130"/>
        <v>#N/A</v>
      </c>
      <c r="AO222" s="9" t="e">
        <f t="shared" si="131"/>
        <v>#N/A</v>
      </c>
      <c r="AP222" s="1" t="str">
        <f t="shared" si="141"/>
        <v/>
      </c>
      <c r="AQ222" s="1" t="str">
        <f t="shared" si="141"/>
        <v/>
      </c>
      <c r="AS222" s="1" t="str">
        <f t="shared" si="142"/>
        <v/>
      </c>
      <c r="AT222" s="1" t="e">
        <f t="shared" si="145"/>
        <v>#N/A</v>
      </c>
      <c r="AU222" s="1" t="e">
        <f t="shared" si="132"/>
        <v>#N/A</v>
      </c>
      <c r="AV222" s="9" t="e">
        <f t="shared" si="133"/>
        <v>#N/A</v>
      </c>
      <c r="AW222" s="9" t="e">
        <f t="shared" si="134"/>
        <v>#N/A</v>
      </c>
      <c r="AX222" s="9" t="e">
        <f t="shared" si="135"/>
        <v>#N/A</v>
      </c>
      <c r="AY222" s="9" t="e">
        <f t="shared" si="136"/>
        <v>#N/A</v>
      </c>
      <c r="AZ222" s="9" t="e">
        <f t="shared" si="137"/>
        <v>#N/A</v>
      </c>
      <c r="BA222" s="9" t="e">
        <f t="shared" si="143"/>
        <v>#N/A</v>
      </c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M222" s="48"/>
      <c r="BX222" s="7"/>
      <c r="BY222" s="4"/>
      <c r="BZ222" s="7"/>
      <c r="CA222" s="7"/>
      <c r="CB222" s="7"/>
      <c r="CE222" s="7"/>
      <c r="CF222" s="7"/>
      <c r="CG222" s="7"/>
      <c r="CH222" s="7"/>
      <c r="CI222" s="7"/>
      <c r="CJ222" s="7"/>
      <c r="CK222" s="7"/>
      <c r="CL222" s="7"/>
      <c r="CN222" s="47"/>
      <c r="CO222" s="47"/>
      <c r="CP222" s="4"/>
    </row>
    <row r="223" spans="2:94" s="1" customFormat="1" x14ac:dyDescent="0.3">
      <c r="B223" s="1" t="e">
        <f t="shared" si="122"/>
        <v>#N/A</v>
      </c>
      <c r="J223" s="4"/>
      <c r="K223" s="4"/>
      <c r="L223" s="4"/>
      <c r="M223" s="61"/>
      <c r="Y223" s="58"/>
      <c r="AA223" s="1">
        <f t="shared" si="123"/>
        <v>0</v>
      </c>
      <c r="AB223" s="1">
        <f t="shared" si="124"/>
        <v>0</v>
      </c>
      <c r="AC223" s="1">
        <f t="shared" si="125"/>
        <v>0</v>
      </c>
      <c r="AD223" s="1" t="str">
        <f t="shared" si="138"/>
        <v/>
      </c>
      <c r="AE223" s="1" t="str">
        <f t="shared" si="139"/>
        <v/>
      </c>
      <c r="AF223" s="1" t="str">
        <f t="shared" si="139"/>
        <v/>
      </c>
      <c r="AG223" s="1" t="str">
        <f t="shared" si="139"/>
        <v/>
      </c>
      <c r="AH223" s="1" t="e">
        <f t="shared" si="144"/>
        <v>#N/A</v>
      </c>
      <c r="AI223" s="9" t="e">
        <f t="shared" si="140"/>
        <v>#N/A</v>
      </c>
      <c r="AJ223" s="9" t="e">
        <f t="shared" si="126"/>
        <v>#N/A</v>
      </c>
      <c r="AK223" s="9" t="e">
        <f t="shared" si="127"/>
        <v>#N/A</v>
      </c>
      <c r="AL223" s="9" t="e">
        <f t="shared" si="128"/>
        <v>#N/A</v>
      </c>
      <c r="AM223" s="9" t="e">
        <f t="shared" si="129"/>
        <v>#N/A</v>
      </c>
      <c r="AN223" s="9" t="e">
        <f t="shared" si="130"/>
        <v>#N/A</v>
      </c>
      <c r="AO223" s="9" t="e">
        <f t="shared" si="131"/>
        <v>#N/A</v>
      </c>
      <c r="AP223" s="1" t="str">
        <f t="shared" si="141"/>
        <v/>
      </c>
      <c r="AQ223" s="1" t="str">
        <f t="shared" si="141"/>
        <v/>
      </c>
      <c r="AS223" s="1" t="str">
        <f t="shared" si="142"/>
        <v/>
      </c>
      <c r="AT223" s="1" t="e">
        <f t="shared" si="145"/>
        <v>#N/A</v>
      </c>
      <c r="AU223" s="1" t="e">
        <f t="shared" si="132"/>
        <v>#N/A</v>
      </c>
      <c r="AV223" s="9" t="e">
        <f t="shared" si="133"/>
        <v>#N/A</v>
      </c>
      <c r="AW223" s="9" t="e">
        <f t="shared" si="134"/>
        <v>#N/A</v>
      </c>
      <c r="AX223" s="9" t="e">
        <f t="shared" si="135"/>
        <v>#N/A</v>
      </c>
      <c r="AY223" s="9" t="e">
        <f t="shared" si="136"/>
        <v>#N/A</v>
      </c>
      <c r="AZ223" s="9" t="e">
        <f t="shared" si="137"/>
        <v>#N/A</v>
      </c>
      <c r="BA223" s="9" t="e">
        <f t="shared" si="143"/>
        <v>#N/A</v>
      </c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M223" s="48"/>
      <c r="BX223" s="7"/>
      <c r="BY223" s="4"/>
      <c r="BZ223" s="7"/>
      <c r="CA223" s="7"/>
      <c r="CB223" s="7"/>
      <c r="CE223" s="7"/>
      <c r="CF223" s="7"/>
      <c r="CG223" s="7"/>
      <c r="CH223" s="7"/>
      <c r="CI223" s="7"/>
      <c r="CJ223" s="7"/>
      <c r="CK223" s="7"/>
      <c r="CL223" s="7"/>
      <c r="CN223" s="47"/>
      <c r="CO223" s="47"/>
      <c r="CP223" s="4"/>
    </row>
    <row r="224" spans="2:94" s="1" customFormat="1" x14ac:dyDescent="0.3">
      <c r="B224" s="1" t="e">
        <f t="shared" si="122"/>
        <v>#N/A</v>
      </c>
      <c r="J224" s="4"/>
      <c r="K224" s="4"/>
      <c r="L224" s="4"/>
      <c r="M224" s="61"/>
      <c r="Y224" s="58"/>
      <c r="AA224" s="1">
        <f t="shared" si="123"/>
        <v>0</v>
      </c>
      <c r="AB224" s="1">
        <f t="shared" si="124"/>
        <v>0</v>
      </c>
      <c r="AC224" s="1">
        <f t="shared" si="125"/>
        <v>0</v>
      </c>
      <c r="AD224" s="1" t="str">
        <f t="shared" si="138"/>
        <v/>
      </c>
      <c r="AE224" s="1" t="str">
        <f t="shared" si="139"/>
        <v/>
      </c>
      <c r="AF224" s="1" t="str">
        <f t="shared" si="139"/>
        <v/>
      </c>
      <c r="AG224" s="1" t="str">
        <f t="shared" si="139"/>
        <v/>
      </c>
      <c r="AH224" s="1" t="e">
        <f t="shared" si="144"/>
        <v>#N/A</v>
      </c>
      <c r="AI224" s="9" t="e">
        <f t="shared" si="140"/>
        <v>#N/A</v>
      </c>
      <c r="AJ224" s="9" t="e">
        <f t="shared" si="126"/>
        <v>#N/A</v>
      </c>
      <c r="AK224" s="9" t="e">
        <f t="shared" si="127"/>
        <v>#N/A</v>
      </c>
      <c r="AL224" s="9" t="e">
        <f t="shared" si="128"/>
        <v>#N/A</v>
      </c>
      <c r="AM224" s="9" t="e">
        <f t="shared" si="129"/>
        <v>#N/A</v>
      </c>
      <c r="AN224" s="9" t="e">
        <f t="shared" si="130"/>
        <v>#N/A</v>
      </c>
      <c r="AO224" s="9" t="e">
        <f t="shared" si="131"/>
        <v>#N/A</v>
      </c>
      <c r="AP224" s="1" t="str">
        <f t="shared" si="141"/>
        <v/>
      </c>
      <c r="AQ224" s="1" t="str">
        <f t="shared" si="141"/>
        <v/>
      </c>
      <c r="AS224" s="1" t="str">
        <f t="shared" si="142"/>
        <v/>
      </c>
      <c r="AT224" s="1" t="e">
        <f t="shared" si="145"/>
        <v>#N/A</v>
      </c>
      <c r="AU224" s="1" t="e">
        <f t="shared" si="132"/>
        <v>#N/A</v>
      </c>
      <c r="AV224" s="9" t="e">
        <f t="shared" si="133"/>
        <v>#N/A</v>
      </c>
      <c r="AW224" s="9" t="e">
        <f t="shared" si="134"/>
        <v>#N/A</v>
      </c>
      <c r="AX224" s="9" t="e">
        <f t="shared" si="135"/>
        <v>#N/A</v>
      </c>
      <c r="AY224" s="9" t="e">
        <f t="shared" si="136"/>
        <v>#N/A</v>
      </c>
      <c r="AZ224" s="9" t="e">
        <f t="shared" si="137"/>
        <v>#N/A</v>
      </c>
      <c r="BA224" s="9" t="e">
        <f t="shared" si="143"/>
        <v>#N/A</v>
      </c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M224" s="48"/>
      <c r="BX224" s="7"/>
      <c r="BY224" s="4"/>
      <c r="BZ224" s="7"/>
      <c r="CA224" s="7"/>
      <c r="CB224" s="7"/>
      <c r="CE224" s="7"/>
      <c r="CF224" s="7"/>
      <c r="CG224" s="7"/>
      <c r="CH224" s="7"/>
      <c r="CI224" s="7"/>
      <c r="CJ224" s="7"/>
      <c r="CK224" s="7"/>
      <c r="CL224" s="7"/>
      <c r="CN224" s="47"/>
      <c r="CO224" s="47"/>
      <c r="CP224" s="4"/>
    </row>
    <row r="225" spans="2:94" s="1" customFormat="1" x14ac:dyDescent="0.3">
      <c r="B225" s="1" t="e">
        <f t="shared" si="122"/>
        <v>#N/A</v>
      </c>
      <c r="J225" s="4"/>
      <c r="K225" s="4"/>
      <c r="L225" s="4"/>
      <c r="M225" s="61"/>
      <c r="Y225" s="58"/>
      <c r="AA225" s="1">
        <f t="shared" si="123"/>
        <v>0</v>
      </c>
      <c r="AB225" s="1">
        <f t="shared" si="124"/>
        <v>0</v>
      </c>
      <c r="AC225" s="1">
        <f t="shared" si="125"/>
        <v>0</v>
      </c>
      <c r="AD225" s="1" t="str">
        <f t="shared" si="138"/>
        <v/>
      </c>
      <c r="AE225" s="1" t="str">
        <f t="shared" si="139"/>
        <v/>
      </c>
      <c r="AF225" s="1" t="str">
        <f t="shared" si="139"/>
        <v/>
      </c>
      <c r="AG225" s="1" t="str">
        <f t="shared" si="139"/>
        <v/>
      </c>
      <c r="AH225" s="1" t="e">
        <f t="shared" si="144"/>
        <v>#N/A</v>
      </c>
      <c r="AI225" s="9" t="e">
        <f t="shared" si="140"/>
        <v>#N/A</v>
      </c>
      <c r="AJ225" s="9" t="e">
        <f t="shared" si="126"/>
        <v>#N/A</v>
      </c>
      <c r="AK225" s="9" t="e">
        <f t="shared" si="127"/>
        <v>#N/A</v>
      </c>
      <c r="AL225" s="9" t="e">
        <f t="shared" si="128"/>
        <v>#N/A</v>
      </c>
      <c r="AM225" s="9" t="e">
        <f t="shared" si="129"/>
        <v>#N/A</v>
      </c>
      <c r="AN225" s="9" t="e">
        <f t="shared" si="130"/>
        <v>#N/A</v>
      </c>
      <c r="AO225" s="9" t="e">
        <f t="shared" si="131"/>
        <v>#N/A</v>
      </c>
      <c r="AP225" s="1" t="str">
        <f t="shared" si="141"/>
        <v/>
      </c>
      <c r="AQ225" s="1" t="str">
        <f t="shared" si="141"/>
        <v/>
      </c>
      <c r="AS225" s="1" t="str">
        <f t="shared" si="142"/>
        <v/>
      </c>
      <c r="AT225" s="1" t="e">
        <f t="shared" si="145"/>
        <v>#N/A</v>
      </c>
      <c r="AU225" s="1" t="e">
        <f t="shared" si="132"/>
        <v>#N/A</v>
      </c>
      <c r="AV225" s="9" t="e">
        <f t="shared" si="133"/>
        <v>#N/A</v>
      </c>
      <c r="AW225" s="9" t="e">
        <f t="shared" si="134"/>
        <v>#N/A</v>
      </c>
      <c r="AX225" s="9" t="e">
        <f t="shared" si="135"/>
        <v>#N/A</v>
      </c>
      <c r="AY225" s="9" t="e">
        <f t="shared" si="136"/>
        <v>#N/A</v>
      </c>
      <c r="AZ225" s="9" t="e">
        <f t="shared" si="137"/>
        <v>#N/A</v>
      </c>
      <c r="BA225" s="9" t="e">
        <f t="shared" si="143"/>
        <v>#N/A</v>
      </c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M225" s="48"/>
      <c r="BX225" s="7"/>
      <c r="BY225" s="4"/>
      <c r="BZ225" s="7"/>
      <c r="CA225" s="7"/>
      <c r="CB225" s="7"/>
      <c r="CE225" s="7"/>
      <c r="CF225" s="7"/>
      <c r="CG225" s="7"/>
      <c r="CH225" s="7"/>
      <c r="CI225" s="7"/>
      <c r="CJ225" s="7"/>
      <c r="CK225" s="7"/>
      <c r="CL225" s="7"/>
      <c r="CN225" s="47"/>
      <c r="CO225" s="47"/>
      <c r="CP225" s="4"/>
    </row>
    <row r="226" spans="2:94" s="1" customFormat="1" x14ac:dyDescent="0.3">
      <c r="B226" s="1" t="e">
        <f t="shared" si="122"/>
        <v>#N/A</v>
      </c>
      <c r="J226" s="4"/>
      <c r="K226" s="4"/>
      <c r="L226" s="4"/>
      <c r="M226" s="61"/>
      <c r="Y226" s="58"/>
      <c r="AA226" s="1">
        <f t="shared" si="123"/>
        <v>0</v>
      </c>
      <c r="AB226" s="1">
        <f t="shared" si="124"/>
        <v>0</v>
      </c>
      <c r="AC226" s="1">
        <f t="shared" si="125"/>
        <v>0</v>
      </c>
      <c r="AD226" s="1" t="str">
        <f t="shared" si="138"/>
        <v/>
      </c>
      <c r="AE226" s="1" t="str">
        <f t="shared" si="139"/>
        <v/>
      </c>
      <c r="AF226" s="1" t="str">
        <f t="shared" si="139"/>
        <v/>
      </c>
      <c r="AG226" s="1" t="str">
        <f t="shared" si="139"/>
        <v/>
      </c>
      <c r="AH226" s="1" t="e">
        <f t="shared" si="144"/>
        <v>#N/A</v>
      </c>
      <c r="AI226" s="9" t="e">
        <f t="shared" si="140"/>
        <v>#N/A</v>
      </c>
      <c r="AJ226" s="9" t="e">
        <f t="shared" si="126"/>
        <v>#N/A</v>
      </c>
      <c r="AK226" s="9" t="e">
        <f t="shared" si="127"/>
        <v>#N/A</v>
      </c>
      <c r="AL226" s="9" t="e">
        <f t="shared" si="128"/>
        <v>#N/A</v>
      </c>
      <c r="AM226" s="9" t="e">
        <f t="shared" si="129"/>
        <v>#N/A</v>
      </c>
      <c r="AN226" s="9" t="e">
        <f t="shared" si="130"/>
        <v>#N/A</v>
      </c>
      <c r="AO226" s="9" t="e">
        <f t="shared" si="131"/>
        <v>#N/A</v>
      </c>
      <c r="AP226" s="1" t="str">
        <f t="shared" si="141"/>
        <v/>
      </c>
      <c r="AQ226" s="1" t="str">
        <f t="shared" si="141"/>
        <v/>
      </c>
      <c r="AS226" s="1" t="str">
        <f t="shared" si="142"/>
        <v/>
      </c>
      <c r="AT226" s="1" t="e">
        <f t="shared" si="145"/>
        <v>#N/A</v>
      </c>
      <c r="AU226" s="1" t="e">
        <f t="shared" si="132"/>
        <v>#N/A</v>
      </c>
      <c r="AV226" s="9" t="e">
        <f t="shared" si="133"/>
        <v>#N/A</v>
      </c>
      <c r="AW226" s="9" t="e">
        <f t="shared" si="134"/>
        <v>#N/A</v>
      </c>
      <c r="AX226" s="9" t="e">
        <f t="shared" si="135"/>
        <v>#N/A</v>
      </c>
      <c r="AY226" s="9" t="e">
        <f t="shared" si="136"/>
        <v>#N/A</v>
      </c>
      <c r="AZ226" s="9" t="e">
        <f t="shared" si="137"/>
        <v>#N/A</v>
      </c>
      <c r="BA226" s="9" t="e">
        <f t="shared" si="143"/>
        <v>#N/A</v>
      </c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M226" s="48"/>
      <c r="BX226" s="7"/>
      <c r="BY226" s="4"/>
      <c r="BZ226" s="7"/>
      <c r="CA226" s="7"/>
      <c r="CB226" s="7"/>
      <c r="CE226" s="7"/>
      <c r="CF226" s="7"/>
      <c r="CG226" s="7"/>
      <c r="CH226" s="7"/>
      <c r="CI226" s="7"/>
      <c r="CJ226" s="7"/>
      <c r="CK226" s="7"/>
      <c r="CL226" s="7"/>
      <c r="CN226" s="47"/>
      <c r="CO226" s="47"/>
      <c r="CP226" s="4"/>
    </row>
    <row r="227" spans="2:94" s="1" customFormat="1" x14ac:dyDescent="0.3">
      <c r="B227" s="1" t="e">
        <f t="shared" si="122"/>
        <v>#N/A</v>
      </c>
      <c r="J227" s="4"/>
      <c r="K227" s="4"/>
      <c r="L227" s="4"/>
      <c r="M227" s="61"/>
      <c r="Y227" s="58"/>
      <c r="AA227" s="1">
        <f t="shared" si="123"/>
        <v>0</v>
      </c>
      <c r="AB227" s="1">
        <f t="shared" si="124"/>
        <v>0</v>
      </c>
      <c r="AC227" s="1">
        <f t="shared" si="125"/>
        <v>0</v>
      </c>
      <c r="AD227" s="1" t="str">
        <f t="shared" si="138"/>
        <v/>
      </c>
      <c r="AE227" s="1" t="str">
        <f t="shared" si="139"/>
        <v/>
      </c>
      <c r="AF227" s="1" t="str">
        <f t="shared" si="139"/>
        <v/>
      </c>
      <c r="AG227" s="1" t="str">
        <f t="shared" si="139"/>
        <v/>
      </c>
      <c r="AH227" s="1" t="e">
        <f t="shared" si="144"/>
        <v>#N/A</v>
      </c>
      <c r="AI227" s="9" t="e">
        <f t="shared" si="140"/>
        <v>#N/A</v>
      </c>
      <c r="AJ227" s="9" t="e">
        <f t="shared" si="126"/>
        <v>#N/A</v>
      </c>
      <c r="AK227" s="9" t="e">
        <f t="shared" si="127"/>
        <v>#N/A</v>
      </c>
      <c r="AL227" s="9" t="e">
        <f t="shared" si="128"/>
        <v>#N/A</v>
      </c>
      <c r="AM227" s="9" t="e">
        <f t="shared" si="129"/>
        <v>#N/A</v>
      </c>
      <c r="AN227" s="9" t="e">
        <f t="shared" si="130"/>
        <v>#N/A</v>
      </c>
      <c r="AO227" s="9" t="e">
        <f t="shared" si="131"/>
        <v>#N/A</v>
      </c>
      <c r="AP227" s="1" t="str">
        <f t="shared" si="141"/>
        <v/>
      </c>
      <c r="AQ227" s="1" t="str">
        <f t="shared" si="141"/>
        <v/>
      </c>
      <c r="AS227" s="1" t="str">
        <f t="shared" si="142"/>
        <v/>
      </c>
      <c r="AT227" s="1" t="e">
        <f t="shared" si="145"/>
        <v>#N/A</v>
      </c>
      <c r="AU227" s="1" t="e">
        <f t="shared" si="132"/>
        <v>#N/A</v>
      </c>
      <c r="AV227" s="9" t="e">
        <f t="shared" si="133"/>
        <v>#N/A</v>
      </c>
      <c r="AW227" s="9" t="e">
        <f t="shared" si="134"/>
        <v>#N/A</v>
      </c>
      <c r="AX227" s="9" t="e">
        <f t="shared" si="135"/>
        <v>#N/A</v>
      </c>
      <c r="AY227" s="9" t="e">
        <f t="shared" si="136"/>
        <v>#N/A</v>
      </c>
      <c r="AZ227" s="9" t="e">
        <f t="shared" si="137"/>
        <v>#N/A</v>
      </c>
      <c r="BA227" s="9" t="e">
        <f t="shared" si="143"/>
        <v>#N/A</v>
      </c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M227" s="48"/>
      <c r="BX227" s="7"/>
      <c r="BY227" s="4"/>
      <c r="BZ227" s="7"/>
      <c r="CA227" s="7"/>
      <c r="CB227" s="7"/>
      <c r="CE227" s="7"/>
      <c r="CF227" s="7"/>
      <c r="CG227" s="7"/>
      <c r="CH227" s="7"/>
      <c r="CI227" s="7"/>
      <c r="CJ227" s="7"/>
      <c r="CK227" s="7"/>
      <c r="CL227" s="7"/>
      <c r="CN227" s="47"/>
      <c r="CO227" s="47"/>
      <c r="CP227" s="4"/>
    </row>
    <row r="228" spans="2:94" s="1" customFormat="1" x14ac:dyDescent="0.3">
      <c r="B228" s="1" t="e">
        <f t="shared" si="122"/>
        <v>#N/A</v>
      </c>
      <c r="J228" s="4"/>
      <c r="K228" s="4"/>
      <c r="L228" s="4"/>
      <c r="M228" s="61"/>
      <c r="Y228" s="58"/>
      <c r="AA228" s="1">
        <f t="shared" si="123"/>
        <v>0</v>
      </c>
      <c r="AB228" s="1">
        <f t="shared" si="124"/>
        <v>0</v>
      </c>
      <c r="AC228" s="1">
        <f t="shared" si="125"/>
        <v>0</v>
      </c>
      <c r="AD228" s="1" t="str">
        <f t="shared" si="138"/>
        <v/>
      </c>
      <c r="AE228" s="1" t="str">
        <f t="shared" si="139"/>
        <v/>
      </c>
      <c r="AF228" s="1" t="str">
        <f t="shared" si="139"/>
        <v/>
      </c>
      <c r="AG228" s="1" t="str">
        <f t="shared" si="139"/>
        <v/>
      </c>
      <c r="AH228" s="1" t="e">
        <f t="shared" si="144"/>
        <v>#N/A</v>
      </c>
      <c r="AI228" s="9" t="e">
        <f t="shared" si="140"/>
        <v>#N/A</v>
      </c>
      <c r="AJ228" s="9" t="e">
        <f t="shared" si="126"/>
        <v>#N/A</v>
      </c>
      <c r="AK228" s="9" t="e">
        <f t="shared" si="127"/>
        <v>#N/A</v>
      </c>
      <c r="AL228" s="9" t="e">
        <f t="shared" si="128"/>
        <v>#N/A</v>
      </c>
      <c r="AM228" s="9" t="e">
        <f t="shared" si="129"/>
        <v>#N/A</v>
      </c>
      <c r="AN228" s="9" t="e">
        <f t="shared" si="130"/>
        <v>#N/A</v>
      </c>
      <c r="AO228" s="9" t="e">
        <f t="shared" si="131"/>
        <v>#N/A</v>
      </c>
      <c r="AP228" s="1" t="str">
        <f t="shared" si="141"/>
        <v/>
      </c>
      <c r="AQ228" s="1" t="str">
        <f t="shared" si="141"/>
        <v/>
      </c>
      <c r="AS228" s="1" t="str">
        <f t="shared" si="142"/>
        <v/>
      </c>
      <c r="AT228" s="1" t="e">
        <f t="shared" si="145"/>
        <v>#N/A</v>
      </c>
      <c r="AU228" s="1" t="e">
        <f t="shared" si="132"/>
        <v>#N/A</v>
      </c>
      <c r="AV228" s="9" t="e">
        <f t="shared" si="133"/>
        <v>#N/A</v>
      </c>
      <c r="AW228" s="9" t="e">
        <f t="shared" si="134"/>
        <v>#N/A</v>
      </c>
      <c r="AX228" s="9" t="e">
        <f t="shared" si="135"/>
        <v>#N/A</v>
      </c>
      <c r="AY228" s="9" t="e">
        <f t="shared" si="136"/>
        <v>#N/A</v>
      </c>
      <c r="AZ228" s="9" t="e">
        <f t="shared" si="137"/>
        <v>#N/A</v>
      </c>
      <c r="BA228" s="9" t="e">
        <f t="shared" si="143"/>
        <v>#N/A</v>
      </c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M228" s="48"/>
      <c r="BX228" s="7"/>
      <c r="BY228" s="4"/>
      <c r="BZ228" s="7"/>
      <c r="CA228" s="7"/>
      <c r="CB228" s="7"/>
      <c r="CE228" s="7"/>
      <c r="CF228" s="7"/>
      <c r="CG228" s="7"/>
      <c r="CH228" s="7"/>
      <c r="CI228" s="7"/>
      <c r="CJ228" s="7"/>
      <c r="CK228" s="7"/>
      <c r="CL228" s="7"/>
      <c r="CN228" s="47"/>
      <c r="CO228" s="47"/>
      <c r="CP228" s="4"/>
    </row>
    <row r="229" spans="2:94" s="1" customFormat="1" x14ac:dyDescent="0.3">
      <c r="B229" s="1" t="e">
        <f t="shared" si="122"/>
        <v>#N/A</v>
      </c>
      <c r="J229" s="4"/>
      <c r="K229" s="4"/>
      <c r="L229" s="4"/>
      <c r="M229" s="61"/>
      <c r="Y229" s="58"/>
      <c r="AA229" s="1">
        <f t="shared" si="123"/>
        <v>0</v>
      </c>
      <c r="AB229" s="1">
        <f t="shared" si="124"/>
        <v>0</v>
      </c>
      <c r="AC229" s="1">
        <f t="shared" si="125"/>
        <v>0</v>
      </c>
      <c r="AD229" s="1" t="str">
        <f t="shared" si="138"/>
        <v/>
      </c>
      <c r="AE229" s="1" t="str">
        <f t="shared" si="139"/>
        <v/>
      </c>
      <c r="AF229" s="1" t="str">
        <f t="shared" si="139"/>
        <v/>
      </c>
      <c r="AG229" s="1" t="str">
        <f t="shared" si="139"/>
        <v/>
      </c>
      <c r="AH229" s="1" t="e">
        <f t="shared" si="144"/>
        <v>#N/A</v>
      </c>
      <c r="AI229" s="9" t="e">
        <f t="shared" si="140"/>
        <v>#N/A</v>
      </c>
      <c r="AJ229" s="9" t="e">
        <f t="shared" si="126"/>
        <v>#N/A</v>
      </c>
      <c r="AK229" s="9" t="e">
        <f t="shared" si="127"/>
        <v>#N/A</v>
      </c>
      <c r="AL229" s="9" t="e">
        <f t="shared" si="128"/>
        <v>#N/A</v>
      </c>
      <c r="AM229" s="9" t="e">
        <f t="shared" si="129"/>
        <v>#N/A</v>
      </c>
      <c r="AN229" s="9" t="e">
        <f t="shared" si="130"/>
        <v>#N/A</v>
      </c>
      <c r="AO229" s="9" t="e">
        <f t="shared" si="131"/>
        <v>#N/A</v>
      </c>
      <c r="AP229" s="1" t="str">
        <f t="shared" si="141"/>
        <v/>
      </c>
      <c r="AQ229" s="1" t="str">
        <f t="shared" si="141"/>
        <v/>
      </c>
      <c r="AS229" s="1" t="str">
        <f t="shared" si="142"/>
        <v/>
      </c>
      <c r="AT229" s="1" t="e">
        <f t="shared" si="145"/>
        <v>#N/A</v>
      </c>
      <c r="AU229" s="1" t="e">
        <f t="shared" si="132"/>
        <v>#N/A</v>
      </c>
      <c r="AV229" s="9" t="e">
        <f t="shared" si="133"/>
        <v>#N/A</v>
      </c>
      <c r="AW229" s="9" t="e">
        <f t="shared" si="134"/>
        <v>#N/A</v>
      </c>
      <c r="AX229" s="9" t="e">
        <f t="shared" si="135"/>
        <v>#N/A</v>
      </c>
      <c r="AY229" s="9" t="e">
        <f t="shared" si="136"/>
        <v>#N/A</v>
      </c>
      <c r="AZ229" s="9" t="e">
        <f t="shared" si="137"/>
        <v>#N/A</v>
      </c>
      <c r="BA229" s="9" t="e">
        <f t="shared" si="143"/>
        <v>#N/A</v>
      </c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M229" s="48"/>
      <c r="BX229" s="7"/>
      <c r="BY229" s="4"/>
      <c r="BZ229" s="7"/>
      <c r="CA229" s="7"/>
      <c r="CB229" s="7"/>
      <c r="CE229" s="7"/>
      <c r="CF229" s="7"/>
      <c r="CG229" s="7"/>
      <c r="CH229" s="7"/>
      <c r="CI229" s="7"/>
      <c r="CJ229" s="7"/>
      <c r="CK229" s="7"/>
      <c r="CL229" s="7"/>
      <c r="CN229" s="47"/>
      <c r="CO229" s="47"/>
      <c r="CP229" s="4"/>
    </row>
    <row r="230" spans="2:94" s="1" customFormat="1" x14ac:dyDescent="0.3">
      <c r="B230" s="1" t="e">
        <f t="shared" si="122"/>
        <v>#N/A</v>
      </c>
      <c r="J230" s="4"/>
      <c r="K230" s="4"/>
      <c r="L230" s="4"/>
      <c r="M230" s="61"/>
      <c r="Y230" s="58"/>
      <c r="AA230" s="1">
        <f t="shared" si="123"/>
        <v>0</v>
      </c>
      <c r="AB230" s="1">
        <f t="shared" si="124"/>
        <v>0</v>
      </c>
      <c r="AC230" s="1">
        <f t="shared" si="125"/>
        <v>0</v>
      </c>
      <c r="AD230" s="1" t="str">
        <f t="shared" si="138"/>
        <v/>
      </c>
      <c r="AE230" s="1" t="str">
        <f t="shared" si="139"/>
        <v/>
      </c>
      <c r="AF230" s="1" t="str">
        <f t="shared" si="139"/>
        <v/>
      </c>
      <c r="AG230" s="1" t="str">
        <f t="shared" si="139"/>
        <v/>
      </c>
      <c r="AH230" s="1" t="e">
        <f t="shared" si="144"/>
        <v>#N/A</v>
      </c>
      <c r="AI230" s="9" t="e">
        <f t="shared" si="140"/>
        <v>#N/A</v>
      </c>
      <c r="AJ230" s="9" t="e">
        <f t="shared" si="126"/>
        <v>#N/A</v>
      </c>
      <c r="AK230" s="9" t="e">
        <f t="shared" si="127"/>
        <v>#N/A</v>
      </c>
      <c r="AL230" s="9" t="e">
        <f t="shared" si="128"/>
        <v>#N/A</v>
      </c>
      <c r="AM230" s="9" t="e">
        <f t="shared" si="129"/>
        <v>#N/A</v>
      </c>
      <c r="AN230" s="9" t="e">
        <f t="shared" si="130"/>
        <v>#N/A</v>
      </c>
      <c r="AO230" s="9" t="e">
        <f t="shared" si="131"/>
        <v>#N/A</v>
      </c>
      <c r="AP230" s="1" t="str">
        <f t="shared" si="141"/>
        <v/>
      </c>
      <c r="AQ230" s="1" t="str">
        <f t="shared" si="141"/>
        <v/>
      </c>
      <c r="AS230" s="1" t="str">
        <f t="shared" si="142"/>
        <v/>
      </c>
      <c r="AT230" s="1" t="e">
        <f t="shared" si="145"/>
        <v>#N/A</v>
      </c>
      <c r="AU230" s="1" t="e">
        <f t="shared" si="132"/>
        <v>#N/A</v>
      </c>
      <c r="AV230" s="9" t="e">
        <f t="shared" si="133"/>
        <v>#N/A</v>
      </c>
      <c r="AW230" s="9" t="e">
        <f t="shared" si="134"/>
        <v>#N/A</v>
      </c>
      <c r="AX230" s="9" t="e">
        <f t="shared" si="135"/>
        <v>#N/A</v>
      </c>
      <c r="AY230" s="9" t="e">
        <f t="shared" si="136"/>
        <v>#N/A</v>
      </c>
      <c r="AZ230" s="9" t="e">
        <f t="shared" si="137"/>
        <v>#N/A</v>
      </c>
      <c r="BA230" s="9" t="e">
        <f t="shared" si="143"/>
        <v>#N/A</v>
      </c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M230" s="48"/>
      <c r="BX230" s="7"/>
      <c r="BY230" s="4"/>
      <c r="BZ230" s="7"/>
      <c r="CA230" s="7"/>
      <c r="CB230" s="7"/>
      <c r="CE230" s="7"/>
      <c r="CF230" s="7"/>
      <c r="CG230" s="7"/>
      <c r="CH230" s="7"/>
      <c r="CI230" s="7"/>
      <c r="CJ230" s="7"/>
      <c r="CK230" s="7"/>
      <c r="CL230" s="7"/>
      <c r="CN230" s="47"/>
      <c r="CO230" s="47"/>
      <c r="CP230" s="4"/>
    </row>
    <row r="231" spans="2:94" s="1" customFormat="1" x14ac:dyDescent="0.3">
      <c r="B231" s="1" t="e">
        <f t="shared" si="122"/>
        <v>#N/A</v>
      </c>
      <c r="J231" s="4"/>
      <c r="K231" s="4"/>
      <c r="L231" s="4"/>
      <c r="M231" s="61"/>
      <c r="Y231" s="58"/>
      <c r="AA231" s="1">
        <f t="shared" si="123"/>
        <v>0</v>
      </c>
      <c r="AB231" s="1">
        <f t="shared" si="124"/>
        <v>0</v>
      </c>
      <c r="AC231" s="1">
        <f t="shared" si="125"/>
        <v>0</v>
      </c>
      <c r="AD231" s="1" t="str">
        <f t="shared" si="138"/>
        <v/>
      </c>
      <c r="AE231" s="1" t="str">
        <f t="shared" si="139"/>
        <v/>
      </c>
      <c r="AF231" s="1" t="str">
        <f t="shared" si="139"/>
        <v/>
      </c>
      <c r="AG231" s="1" t="str">
        <f t="shared" si="139"/>
        <v/>
      </c>
      <c r="AH231" s="1" t="e">
        <f t="shared" si="144"/>
        <v>#N/A</v>
      </c>
      <c r="AI231" s="9" t="e">
        <f t="shared" si="140"/>
        <v>#N/A</v>
      </c>
      <c r="AJ231" s="9" t="e">
        <f t="shared" si="126"/>
        <v>#N/A</v>
      </c>
      <c r="AK231" s="9" t="e">
        <f t="shared" si="127"/>
        <v>#N/A</v>
      </c>
      <c r="AL231" s="9" t="e">
        <f t="shared" si="128"/>
        <v>#N/A</v>
      </c>
      <c r="AM231" s="9" t="e">
        <f t="shared" si="129"/>
        <v>#N/A</v>
      </c>
      <c r="AN231" s="9" t="e">
        <f t="shared" si="130"/>
        <v>#N/A</v>
      </c>
      <c r="AO231" s="9" t="e">
        <f t="shared" si="131"/>
        <v>#N/A</v>
      </c>
      <c r="AP231" s="1" t="str">
        <f t="shared" si="141"/>
        <v/>
      </c>
      <c r="AQ231" s="1" t="str">
        <f t="shared" si="141"/>
        <v/>
      </c>
      <c r="AS231" s="1" t="str">
        <f t="shared" si="142"/>
        <v/>
      </c>
      <c r="AT231" s="1" t="e">
        <f t="shared" si="145"/>
        <v>#N/A</v>
      </c>
      <c r="AU231" s="1" t="e">
        <f t="shared" si="132"/>
        <v>#N/A</v>
      </c>
      <c r="AV231" s="9" t="e">
        <f t="shared" si="133"/>
        <v>#N/A</v>
      </c>
      <c r="AW231" s="9" t="e">
        <f t="shared" si="134"/>
        <v>#N/A</v>
      </c>
      <c r="AX231" s="9" t="e">
        <f t="shared" si="135"/>
        <v>#N/A</v>
      </c>
      <c r="AY231" s="9" t="e">
        <f t="shared" si="136"/>
        <v>#N/A</v>
      </c>
      <c r="AZ231" s="9" t="e">
        <f t="shared" si="137"/>
        <v>#N/A</v>
      </c>
      <c r="BA231" s="9" t="e">
        <f t="shared" si="143"/>
        <v>#N/A</v>
      </c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M231" s="48"/>
      <c r="BX231" s="7"/>
      <c r="BY231" s="4"/>
      <c r="BZ231" s="7"/>
      <c r="CA231" s="7"/>
      <c r="CB231" s="7"/>
      <c r="CE231" s="7"/>
      <c r="CF231" s="7"/>
      <c r="CG231" s="7"/>
      <c r="CH231" s="7"/>
      <c r="CI231" s="7"/>
      <c r="CJ231" s="7"/>
      <c r="CK231" s="7"/>
      <c r="CL231" s="7"/>
      <c r="CN231" s="47"/>
      <c r="CO231" s="47"/>
      <c r="CP231" s="4"/>
    </row>
    <row r="232" spans="2:94" s="1" customFormat="1" x14ac:dyDescent="0.3">
      <c r="B232" s="1" t="e">
        <f t="shared" si="122"/>
        <v>#N/A</v>
      </c>
      <c r="J232" s="4"/>
      <c r="K232" s="4"/>
      <c r="L232" s="4"/>
      <c r="M232" s="61"/>
      <c r="Y232" s="58"/>
      <c r="AA232" s="1">
        <f t="shared" si="123"/>
        <v>0</v>
      </c>
      <c r="AB232" s="1">
        <f t="shared" si="124"/>
        <v>0</v>
      </c>
      <c r="AC232" s="1">
        <f t="shared" si="125"/>
        <v>0</v>
      </c>
      <c r="AD232" s="1" t="str">
        <f t="shared" si="138"/>
        <v/>
      </c>
      <c r="AE232" s="1" t="str">
        <f t="shared" si="139"/>
        <v/>
      </c>
      <c r="AF232" s="1" t="str">
        <f t="shared" si="139"/>
        <v/>
      </c>
      <c r="AG232" s="1" t="str">
        <f t="shared" si="139"/>
        <v/>
      </c>
      <c r="AH232" s="1" t="e">
        <f t="shared" si="144"/>
        <v>#N/A</v>
      </c>
      <c r="AI232" s="9" t="e">
        <f t="shared" si="140"/>
        <v>#N/A</v>
      </c>
      <c r="AJ232" s="9" t="e">
        <f t="shared" si="126"/>
        <v>#N/A</v>
      </c>
      <c r="AK232" s="9" t="e">
        <f t="shared" si="127"/>
        <v>#N/A</v>
      </c>
      <c r="AL232" s="9" t="e">
        <f t="shared" si="128"/>
        <v>#N/A</v>
      </c>
      <c r="AM232" s="9" t="e">
        <f t="shared" si="129"/>
        <v>#N/A</v>
      </c>
      <c r="AN232" s="9" t="e">
        <f t="shared" si="130"/>
        <v>#N/A</v>
      </c>
      <c r="AO232" s="9" t="e">
        <f t="shared" si="131"/>
        <v>#N/A</v>
      </c>
      <c r="AP232" s="1" t="str">
        <f t="shared" si="141"/>
        <v/>
      </c>
      <c r="AQ232" s="1" t="str">
        <f t="shared" si="141"/>
        <v/>
      </c>
      <c r="AS232" s="1" t="str">
        <f t="shared" si="142"/>
        <v/>
      </c>
      <c r="AT232" s="1" t="e">
        <f t="shared" si="145"/>
        <v>#N/A</v>
      </c>
      <c r="AU232" s="1" t="e">
        <f t="shared" si="132"/>
        <v>#N/A</v>
      </c>
      <c r="AV232" s="9" t="e">
        <f t="shared" si="133"/>
        <v>#N/A</v>
      </c>
      <c r="AW232" s="9" t="e">
        <f t="shared" si="134"/>
        <v>#N/A</v>
      </c>
      <c r="AX232" s="9" t="e">
        <f t="shared" si="135"/>
        <v>#N/A</v>
      </c>
      <c r="AY232" s="9" t="e">
        <f t="shared" si="136"/>
        <v>#N/A</v>
      </c>
      <c r="AZ232" s="9" t="e">
        <f t="shared" si="137"/>
        <v>#N/A</v>
      </c>
      <c r="BA232" s="9" t="e">
        <f t="shared" si="143"/>
        <v>#N/A</v>
      </c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M232" s="48"/>
      <c r="BX232" s="7"/>
      <c r="BY232" s="4"/>
      <c r="BZ232" s="7"/>
      <c r="CA232" s="7"/>
      <c r="CB232" s="7"/>
      <c r="CE232" s="7"/>
      <c r="CF232" s="7"/>
      <c r="CG232" s="7"/>
      <c r="CH232" s="7"/>
      <c r="CI232" s="7"/>
      <c r="CJ232" s="7"/>
      <c r="CK232" s="7"/>
      <c r="CL232" s="7"/>
      <c r="CN232" s="47"/>
      <c r="CO232" s="47"/>
      <c r="CP232" s="4"/>
    </row>
    <row r="233" spans="2:94" s="1" customFormat="1" x14ac:dyDescent="0.3">
      <c r="B233" s="1" t="e">
        <f t="shared" si="122"/>
        <v>#N/A</v>
      </c>
      <c r="J233" s="4"/>
      <c r="K233" s="4"/>
      <c r="L233" s="4"/>
      <c r="M233" s="61"/>
      <c r="Y233" s="58"/>
      <c r="AA233" s="1">
        <f t="shared" si="123"/>
        <v>0</v>
      </c>
      <c r="AB233" s="1">
        <f t="shared" si="124"/>
        <v>0</v>
      </c>
      <c r="AC233" s="1">
        <f t="shared" si="125"/>
        <v>0</v>
      </c>
      <c r="AD233" s="1" t="str">
        <f t="shared" si="138"/>
        <v/>
      </c>
      <c r="AE233" s="1" t="str">
        <f t="shared" si="139"/>
        <v/>
      </c>
      <c r="AF233" s="1" t="str">
        <f t="shared" si="139"/>
        <v/>
      </c>
      <c r="AG233" s="1" t="str">
        <f t="shared" si="139"/>
        <v/>
      </c>
      <c r="AH233" s="1" t="e">
        <f t="shared" si="144"/>
        <v>#N/A</v>
      </c>
      <c r="AI233" s="9" t="e">
        <f t="shared" si="140"/>
        <v>#N/A</v>
      </c>
      <c r="AJ233" s="9" t="e">
        <f t="shared" si="126"/>
        <v>#N/A</v>
      </c>
      <c r="AK233" s="9" t="e">
        <f t="shared" si="127"/>
        <v>#N/A</v>
      </c>
      <c r="AL233" s="9" t="e">
        <f t="shared" si="128"/>
        <v>#N/A</v>
      </c>
      <c r="AM233" s="9" t="e">
        <f t="shared" si="129"/>
        <v>#N/A</v>
      </c>
      <c r="AN233" s="9" t="e">
        <f t="shared" si="130"/>
        <v>#N/A</v>
      </c>
      <c r="AO233" s="9" t="e">
        <f t="shared" si="131"/>
        <v>#N/A</v>
      </c>
      <c r="AP233" s="1" t="str">
        <f t="shared" si="141"/>
        <v/>
      </c>
      <c r="AQ233" s="1" t="str">
        <f t="shared" si="141"/>
        <v/>
      </c>
      <c r="AS233" s="1" t="str">
        <f t="shared" si="142"/>
        <v/>
      </c>
      <c r="AT233" s="1" t="e">
        <f t="shared" si="145"/>
        <v>#N/A</v>
      </c>
      <c r="AU233" s="1" t="e">
        <f t="shared" si="132"/>
        <v>#N/A</v>
      </c>
      <c r="AV233" s="9" t="e">
        <f t="shared" si="133"/>
        <v>#N/A</v>
      </c>
      <c r="AW233" s="9" t="e">
        <f t="shared" si="134"/>
        <v>#N/A</v>
      </c>
      <c r="AX233" s="9" t="e">
        <f t="shared" si="135"/>
        <v>#N/A</v>
      </c>
      <c r="AY233" s="9" t="e">
        <f t="shared" si="136"/>
        <v>#N/A</v>
      </c>
      <c r="AZ233" s="9" t="e">
        <f t="shared" si="137"/>
        <v>#N/A</v>
      </c>
      <c r="BA233" s="9" t="e">
        <f t="shared" si="143"/>
        <v>#N/A</v>
      </c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M233" s="48"/>
      <c r="BX233" s="7"/>
      <c r="BY233" s="4"/>
      <c r="BZ233" s="7"/>
      <c r="CA233" s="7"/>
      <c r="CB233" s="7"/>
      <c r="CE233" s="7"/>
      <c r="CF233" s="7"/>
      <c r="CG233" s="7"/>
      <c r="CH233" s="7"/>
      <c r="CI233" s="7"/>
      <c r="CJ233" s="7"/>
      <c r="CK233" s="7"/>
      <c r="CL233" s="7"/>
      <c r="CN233" s="47"/>
      <c r="CO233" s="47"/>
      <c r="CP233" s="4"/>
    </row>
    <row r="234" spans="2:94" s="1" customFormat="1" x14ac:dyDescent="0.3">
      <c r="B234" s="1" t="e">
        <f t="shared" si="122"/>
        <v>#N/A</v>
      </c>
      <c r="J234" s="4"/>
      <c r="K234" s="4"/>
      <c r="L234" s="4"/>
      <c r="M234" s="61"/>
      <c r="Y234" s="58"/>
      <c r="AA234" s="1">
        <f t="shared" si="123"/>
        <v>0</v>
      </c>
      <c r="AB234" s="1">
        <f t="shared" si="124"/>
        <v>0</v>
      </c>
      <c r="AC234" s="1">
        <f t="shared" si="125"/>
        <v>0</v>
      </c>
      <c r="AD234" s="1" t="str">
        <f t="shared" si="138"/>
        <v/>
      </c>
      <c r="AE234" s="1" t="str">
        <f t="shared" si="139"/>
        <v/>
      </c>
      <c r="AF234" s="1" t="str">
        <f t="shared" si="139"/>
        <v/>
      </c>
      <c r="AG234" s="1" t="str">
        <f t="shared" si="139"/>
        <v/>
      </c>
      <c r="AH234" s="1" t="e">
        <f t="shared" si="144"/>
        <v>#N/A</v>
      </c>
      <c r="AI234" s="9" t="e">
        <f t="shared" si="140"/>
        <v>#N/A</v>
      </c>
      <c r="AJ234" s="9" t="e">
        <f t="shared" si="126"/>
        <v>#N/A</v>
      </c>
      <c r="AK234" s="9" t="e">
        <f t="shared" si="127"/>
        <v>#N/A</v>
      </c>
      <c r="AL234" s="9" t="e">
        <f t="shared" si="128"/>
        <v>#N/A</v>
      </c>
      <c r="AM234" s="9" t="e">
        <f t="shared" si="129"/>
        <v>#N/A</v>
      </c>
      <c r="AN234" s="9" t="e">
        <f t="shared" si="130"/>
        <v>#N/A</v>
      </c>
      <c r="AO234" s="9" t="e">
        <f t="shared" si="131"/>
        <v>#N/A</v>
      </c>
      <c r="AP234" s="1" t="str">
        <f t="shared" si="141"/>
        <v/>
      </c>
      <c r="AQ234" s="1" t="str">
        <f t="shared" si="141"/>
        <v/>
      </c>
      <c r="AS234" s="1" t="str">
        <f t="shared" si="142"/>
        <v/>
      </c>
      <c r="AT234" s="1" t="e">
        <f t="shared" si="145"/>
        <v>#N/A</v>
      </c>
      <c r="AU234" s="1" t="e">
        <f t="shared" si="132"/>
        <v>#N/A</v>
      </c>
      <c r="AV234" s="9" t="e">
        <f t="shared" si="133"/>
        <v>#N/A</v>
      </c>
      <c r="AW234" s="9" t="e">
        <f t="shared" si="134"/>
        <v>#N/A</v>
      </c>
      <c r="AX234" s="9" t="e">
        <f t="shared" si="135"/>
        <v>#N/A</v>
      </c>
      <c r="AY234" s="9" t="e">
        <f t="shared" si="136"/>
        <v>#N/A</v>
      </c>
      <c r="AZ234" s="9" t="e">
        <f t="shared" si="137"/>
        <v>#N/A</v>
      </c>
      <c r="BA234" s="9" t="e">
        <f t="shared" si="143"/>
        <v>#N/A</v>
      </c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M234" s="48"/>
      <c r="BX234" s="7"/>
      <c r="BY234" s="4"/>
      <c r="BZ234" s="7"/>
      <c r="CA234" s="7"/>
      <c r="CB234" s="7"/>
      <c r="CE234" s="7"/>
      <c r="CF234" s="7"/>
      <c r="CG234" s="7"/>
      <c r="CH234" s="7"/>
      <c r="CI234" s="7"/>
      <c r="CJ234" s="7"/>
      <c r="CK234" s="7"/>
      <c r="CL234" s="7"/>
      <c r="CN234" s="47"/>
      <c r="CO234" s="47"/>
      <c r="CP234" s="4"/>
    </row>
    <row r="235" spans="2:94" s="1" customFormat="1" x14ac:dyDescent="0.3">
      <c r="B235" s="1" t="e">
        <f t="shared" si="122"/>
        <v>#N/A</v>
      </c>
      <c r="J235" s="4"/>
      <c r="K235" s="4"/>
      <c r="L235" s="4"/>
      <c r="M235" s="61"/>
      <c r="Y235" s="58"/>
      <c r="AA235" s="1">
        <f t="shared" si="123"/>
        <v>0</v>
      </c>
      <c r="AB235" s="1">
        <f t="shared" si="124"/>
        <v>0</v>
      </c>
      <c r="AC235" s="1">
        <f t="shared" si="125"/>
        <v>0</v>
      </c>
      <c r="AD235" s="1" t="str">
        <f t="shared" si="138"/>
        <v/>
      </c>
      <c r="AE235" s="1" t="str">
        <f t="shared" si="139"/>
        <v/>
      </c>
      <c r="AF235" s="1" t="str">
        <f t="shared" si="139"/>
        <v/>
      </c>
      <c r="AG235" s="1" t="str">
        <f t="shared" si="139"/>
        <v/>
      </c>
      <c r="AH235" s="1" t="e">
        <f t="shared" si="144"/>
        <v>#N/A</v>
      </c>
      <c r="AI235" s="9" t="e">
        <f t="shared" si="140"/>
        <v>#N/A</v>
      </c>
      <c r="AJ235" s="9" t="e">
        <f t="shared" si="126"/>
        <v>#N/A</v>
      </c>
      <c r="AK235" s="9" t="e">
        <f t="shared" si="127"/>
        <v>#N/A</v>
      </c>
      <c r="AL235" s="9" t="e">
        <f t="shared" si="128"/>
        <v>#N/A</v>
      </c>
      <c r="AM235" s="9" t="e">
        <f t="shared" si="129"/>
        <v>#N/A</v>
      </c>
      <c r="AN235" s="9" t="e">
        <f t="shared" si="130"/>
        <v>#N/A</v>
      </c>
      <c r="AO235" s="9" t="e">
        <f t="shared" si="131"/>
        <v>#N/A</v>
      </c>
      <c r="AP235" s="1" t="str">
        <f t="shared" si="141"/>
        <v/>
      </c>
      <c r="AQ235" s="1" t="str">
        <f t="shared" si="141"/>
        <v/>
      </c>
      <c r="AS235" s="1" t="str">
        <f t="shared" si="142"/>
        <v/>
      </c>
      <c r="AT235" s="1" t="e">
        <f t="shared" si="145"/>
        <v>#N/A</v>
      </c>
      <c r="AU235" s="1" t="e">
        <f t="shared" si="132"/>
        <v>#N/A</v>
      </c>
      <c r="AV235" s="9" t="e">
        <f t="shared" si="133"/>
        <v>#N/A</v>
      </c>
      <c r="AW235" s="9" t="e">
        <f t="shared" si="134"/>
        <v>#N/A</v>
      </c>
      <c r="AX235" s="9" t="e">
        <f t="shared" si="135"/>
        <v>#N/A</v>
      </c>
      <c r="AY235" s="9" t="e">
        <f t="shared" si="136"/>
        <v>#N/A</v>
      </c>
      <c r="AZ235" s="9" t="e">
        <f t="shared" si="137"/>
        <v>#N/A</v>
      </c>
      <c r="BA235" s="9" t="e">
        <f t="shared" si="143"/>
        <v>#N/A</v>
      </c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M235" s="48"/>
      <c r="BX235" s="7"/>
      <c r="BY235" s="4"/>
      <c r="BZ235" s="7"/>
      <c r="CA235" s="7"/>
      <c r="CB235" s="7"/>
      <c r="CE235" s="7"/>
      <c r="CF235" s="7"/>
      <c r="CG235" s="7"/>
      <c r="CH235" s="7"/>
      <c r="CI235" s="7"/>
      <c r="CJ235" s="7"/>
      <c r="CK235" s="7"/>
      <c r="CL235" s="7"/>
      <c r="CN235" s="47"/>
      <c r="CO235" s="47"/>
      <c r="CP235" s="4"/>
    </row>
    <row r="236" spans="2:94" s="1" customFormat="1" x14ac:dyDescent="0.3">
      <c r="B236" s="1" t="e">
        <f t="shared" si="122"/>
        <v>#N/A</v>
      </c>
      <c r="J236" s="4"/>
      <c r="K236" s="4"/>
      <c r="L236" s="4"/>
      <c r="M236" s="61"/>
      <c r="Y236" s="58"/>
      <c r="AA236" s="1">
        <f t="shared" si="123"/>
        <v>0</v>
      </c>
      <c r="AB236" s="1">
        <f t="shared" si="124"/>
        <v>0</v>
      </c>
      <c r="AC236" s="1">
        <f t="shared" si="125"/>
        <v>0</v>
      </c>
      <c r="AD236" s="1" t="str">
        <f t="shared" si="138"/>
        <v/>
      </c>
      <c r="AE236" s="1" t="str">
        <f t="shared" si="139"/>
        <v/>
      </c>
      <c r="AF236" s="1" t="str">
        <f t="shared" si="139"/>
        <v/>
      </c>
      <c r="AG236" s="1" t="str">
        <f t="shared" si="139"/>
        <v/>
      </c>
      <c r="AH236" s="1" t="e">
        <f t="shared" si="144"/>
        <v>#N/A</v>
      </c>
      <c r="AI236" s="9" t="e">
        <f t="shared" si="140"/>
        <v>#N/A</v>
      </c>
      <c r="AJ236" s="9" t="e">
        <f t="shared" si="126"/>
        <v>#N/A</v>
      </c>
      <c r="AK236" s="9" t="e">
        <f t="shared" si="127"/>
        <v>#N/A</v>
      </c>
      <c r="AL236" s="9" t="e">
        <f t="shared" si="128"/>
        <v>#N/A</v>
      </c>
      <c r="AM236" s="9" t="e">
        <f t="shared" si="129"/>
        <v>#N/A</v>
      </c>
      <c r="AN236" s="9" t="e">
        <f t="shared" si="130"/>
        <v>#N/A</v>
      </c>
      <c r="AO236" s="9" t="e">
        <f t="shared" si="131"/>
        <v>#N/A</v>
      </c>
      <c r="AP236" s="1" t="str">
        <f t="shared" si="141"/>
        <v/>
      </c>
      <c r="AQ236" s="1" t="str">
        <f t="shared" si="141"/>
        <v/>
      </c>
      <c r="AS236" s="1" t="str">
        <f t="shared" si="142"/>
        <v/>
      </c>
      <c r="AT236" s="1" t="e">
        <f t="shared" si="145"/>
        <v>#N/A</v>
      </c>
      <c r="AU236" s="1" t="e">
        <f t="shared" si="132"/>
        <v>#N/A</v>
      </c>
      <c r="AV236" s="9" t="e">
        <f t="shared" si="133"/>
        <v>#N/A</v>
      </c>
      <c r="AW236" s="9" t="e">
        <f t="shared" si="134"/>
        <v>#N/A</v>
      </c>
      <c r="AX236" s="9" t="e">
        <f t="shared" si="135"/>
        <v>#N/A</v>
      </c>
      <c r="AY236" s="9" t="e">
        <f t="shared" si="136"/>
        <v>#N/A</v>
      </c>
      <c r="AZ236" s="9" t="e">
        <f t="shared" si="137"/>
        <v>#N/A</v>
      </c>
      <c r="BA236" s="9" t="e">
        <f t="shared" si="143"/>
        <v>#N/A</v>
      </c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M236" s="48"/>
      <c r="BX236" s="7"/>
      <c r="BY236" s="4"/>
      <c r="BZ236" s="7"/>
      <c r="CA236" s="7"/>
      <c r="CB236" s="7"/>
      <c r="CE236" s="7"/>
      <c r="CF236" s="7"/>
      <c r="CG236" s="7"/>
      <c r="CH236" s="7"/>
      <c r="CI236" s="7"/>
      <c r="CJ236" s="7"/>
      <c r="CK236" s="7"/>
      <c r="CL236" s="7"/>
      <c r="CN236" s="47"/>
      <c r="CO236" s="47"/>
      <c r="CP236" s="4"/>
    </row>
    <row r="237" spans="2:94" s="1" customFormat="1" x14ac:dyDescent="0.3">
      <c r="B237" s="1" t="e">
        <f t="shared" si="122"/>
        <v>#N/A</v>
      </c>
      <c r="J237" s="4"/>
      <c r="K237" s="4"/>
      <c r="L237" s="4"/>
      <c r="M237" s="61"/>
      <c r="Y237" s="58"/>
      <c r="AA237" s="1">
        <f t="shared" si="123"/>
        <v>0</v>
      </c>
      <c r="AB237" s="1">
        <f t="shared" si="124"/>
        <v>0</v>
      </c>
      <c r="AC237" s="1">
        <f t="shared" si="125"/>
        <v>0</v>
      </c>
      <c r="AD237" s="1" t="str">
        <f t="shared" si="138"/>
        <v/>
      </c>
      <c r="AE237" s="1" t="str">
        <f t="shared" si="139"/>
        <v/>
      </c>
      <c r="AF237" s="1" t="str">
        <f t="shared" si="139"/>
        <v/>
      </c>
      <c r="AG237" s="1" t="str">
        <f t="shared" si="139"/>
        <v/>
      </c>
      <c r="AH237" s="1" t="e">
        <f t="shared" si="144"/>
        <v>#N/A</v>
      </c>
      <c r="AI237" s="9" t="e">
        <f t="shared" si="140"/>
        <v>#N/A</v>
      </c>
      <c r="AJ237" s="9" t="e">
        <f t="shared" si="126"/>
        <v>#N/A</v>
      </c>
      <c r="AK237" s="9" t="e">
        <f t="shared" si="127"/>
        <v>#N/A</v>
      </c>
      <c r="AL237" s="9" t="e">
        <f t="shared" si="128"/>
        <v>#N/A</v>
      </c>
      <c r="AM237" s="9" t="e">
        <f t="shared" si="129"/>
        <v>#N/A</v>
      </c>
      <c r="AN237" s="9" t="e">
        <f t="shared" si="130"/>
        <v>#N/A</v>
      </c>
      <c r="AO237" s="9" t="e">
        <f t="shared" si="131"/>
        <v>#N/A</v>
      </c>
      <c r="AP237" s="1" t="str">
        <f t="shared" si="141"/>
        <v/>
      </c>
      <c r="AQ237" s="1" t="str">
        <f t="shared" si="141"/>
        <v/>
      </c>
      <c r="AS237" s="1" t="str">
        <f t="shared" si="142"/>
        <v/>
      </c>
      <c r="AT237" s="1" t="e">
        <f t="shared" si="145"/>
        <v>#N/A</v>
      </c>
      <c r="AU237" s="1" t="e">
        <f t="shared" si="132"/>
        <v>#N/A</v>
      </c>
      <c r="AV237" s="9" t="e">
        <f t="shared" si="133"/>
        <v>#N/A</v>
      </c>
      <c r="AW237" s="9" t="e">
        <f t="shared" si="134"/>
        <v>#N/A</v>
      </c>
      <c r="AX237" s="9" t="e">
        <f t="shared" si="135"/>
        <v>#N/A</v>
      </c>
      <c r="AY237" s="9" t="e">
        <f t="shared" si="136"/>
        <v>#N/A</v>
      </c>
      <c r="AZ237" s="9" t="e">
        <f t="shared" si="137"/>
        <v>#N/A</v>
      </c>
      <c r="BA237" s="9" t="e">
        <f t="shared" si="143"/>
        <v>#N/A</v>
      </c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M237" s="48"/>
      <c r="BX237" s="7"/>
      <c r="BY237" s="4"/>
      <c r="BZ237" s="7"/>
      <c r="CA237" s="7"/>
      <c r="CB237" s="7"/>
      <c r="CE237" s="7"/>
      <c r="CF237" s="7"/>
      <c r="CG237" s="7"/>
      <c r="CH237" s="7"/>
      <c r="CI237" s="7"/>
      <c r="CJ237" s="7"/>
      <c r="CK237" s="7"/>
      <c r="CL237" s="7"/>
      <c r="CN237" s="47"/>
      <c r="CO237" s="47"/>
      <c r="CP237" s="4"/>
    </row>
    <row r="238" spans="2:94" s="1" customFormat="1" x14ac:dyDescent="0.3">
      <c r="B238" s="1" t="e">
        <f t="shared" si="122"/>
        <v>#N/A</v>
      </c>
      <c r="J238" s="4"/>
      <c r="K238" s="4"/>
      <c r="L238" s="4"/>
      <c r="M238" s="61"/>
      <c r="Y238" s="58"/>
      <c r="AA238" s="1">
        <f t="shared" si="123"/>
        <v>0</v>
      </c>
      <c r="AB238" s="1">
        <f t="shared" si="124"/>
        <v>0</v>
      </c>
      <c r="AC238" s="1">
        <f t="shared" si="125"/>
        <v>0</v>
      </c>
      <c r="AD238" s="1" t="str">
        <f t="shared" si="138"/>
        <v/>
      </c>
      <c r="AE238" s="1" t="str">
        <f t="shared" si="139"/>
        <v/>
      </c>
      <c r="AF238" s="1" t="str">
        <f t="shared" si="139"/>
        <v/>
      </c>
      <c r="AG238" s="1" t="str">
        <f t="shared" si="139"/>
        <v/>
      </c>
      <c r="AH238" s="1" t="e">
        <f t="shared" si="144"/>
        <v>#N/A</v>
      </c>
      <c r="AI238" s="9" t="e">
        <f t="shared" si="140"/>
        <v>#N/A</v>
      </c>
      <c r="AJ238" s="9" t="e">
        <f t="shared" si="126"/>
        <v>#N/A</v>
      </c>
      <c r="AK238" s="9" t="e">
        <f t="shared" si="127"/>
        <v>#N/A</v>
      </c>
      <c r="AL238" s="9" t="e">
        <f t="shared" si="128"/>
        <v>#N/A</v>
      </c>
      <c r="AM238" s="9" t="e">
        <f t="shared" si="129"/>
        <v>#N/A</v>
      </c>
      <c r="AN238" s="9" t="e">
        <f t="shared" si="130"/>
        <v>#N/A</v>
      </c>
      <c r="AO238" s="9" t="e">
        <f t="shared" si="131"/>
        <v>#N/A</v>
      </c>
      <c r="AP238" s="1" t="str">
        <f t="shared" si="141"/>
        <v/>
      </c>
      <c r="AQ238" s="1" t="str">
        <f t="shared" si="141"/>
        <v/>
      </c>
      <c r="AS238" s="1" t="str">
        <f t="shared" si="142"/>
        <v/>
      </c>
      <c r="AT238" s="1" t="e">
        <f t="shared" si="145"/>
        <v>#N/A</v>
      </c>
      <c r="AU238" s="1" t="e">
        <f t="shared" si="132"/>
        <v>#N/A</v>
      </c>
      <c r="AV238" s="9" t="e">
        <f t="shared" si="133"/>
        <v>#N/A</v>
      </c>
      <c r="AW238" s="9" t="e">
        <f t="shared" si="134"/>
        <v>#N/A</v>
      </c>
      <c r="AX238" s="9" t="e">
        <f t="shared" si="135"/>
        <v>#N/A</v>
      </c>
      <c r="AY238" s="9" t="e">
        <f t="shared" si="136"/>
        <v>#N/A</v>
      </c>
      <c r="AZ238" s="9" t="e">
        <f t="shared" si="137"/>
        <v>#N/A</v>
      </c>
      <c r="BA238" s="9" t="e">
        <f t="shared" si="143"/>
        <v>#N/A</v>
      </c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M238" s="48"/>
      <c r="BX238" s="7"/>
      <c r="BY238" s="4"/>
      <c r="BZ238" s="7"/>
      <c r="CA238" s="7"/>
      <c r="CB238" s="7"/>
      <c r="CE238" s="7"/>
      <c r="CF238" s="7"/>
      <c r="CG238" s="7"/>
      <c r="CH238" s="7"/>
      <c r="CI238" s="7"/>
      <c r="CJ238" s="7"/>
      <c r="CK238" s="7"/>
      <c r="CL238" s="7"/>
      <c r="CN238" s="47"/>
      <c r="CO238" s="47"/>
      <c r="CP238" s="4"/>
    </row>
    <row r="239" spans="2:94" s="1" customFormat="1" x14ac:dyDescent="0.3">
      <c r="B239" s="1" t="e">
        <f t="shared" si="122"/>
        <v>#N/A</v>
      </c>
      <c r="J239" s="4"/>
      <c r="K239" s="4"/>
      <c r="L239" s="4"/>
      <c r="M239" s="61"/>
      <c r="Y239" s="58"/>
      <c r="AA239" s="1">
        <f t="shared" si="123"/>
        <v>0</v>
      </c>
      <c r="AB239" s="1">
        <f t="shared" si="124"/>
        <v>0</v>
      </c>
      <c r="AC239" s="1">
        <f t="shared" si="125"/>
        <v>0</v>
      </c>
      <c r="AD239" s="1" t="str">
        <f t="shared" si="138"/>
        <v/>
      </c>
      <c r="AE239" s="1" t="str">
        <f t="shared" si="139"/>
        <v/>
      </c>
      <c r="AF239" s="1" t="str">
        <f t="shared" si="139"/>
        <v/>
      </c>
      <c r="AG239" s="1" t="str">
        <f t="shared" si="139"/>
        <v/>
      </c>
      <c r="AH239" s="1" t="e">
        <f t="shared" si="144"/>
        <v>#N/A</v>
      </c>
      <c r="AI239" s="9" t="e">
        <f t="shared" si="140"/>
        <v>#N/A</v>
      </c>
      <c r="AJ239" s="9" t="e">
        <f t="shared" si="126"/>
        <v>#N/A</v>
      </c>
      <c r="AK239" s="9" t="e">
        <f t="shared" si="127"/>
        <v>#N/A</v>
      </c>
      <c r="AL239" s="9" t="e">
        <f t="shared" si="128"/>
        <v>#N/A</v>
      </c>
      <c r="AM239" s="9" t="e">
        <f t="shared" si="129"/>
        <v>#N/A</v>
      </c>
      <c r="AN239" s="9" t="e">
        <f t="shared" si="130"/>
        <v>#N/A</v>
      </c>
      <c r="AO239" s="9" t="e">
        <f t="shared" si="131"/>
        <v>#N/A</v>
      </c>
      <c r="AP239" s="1" t="str">
        <f t="shared" si="141"/>
        <v/>
      </c>
      <c r="AQ239" s="1" t="str">
        <f t="shared" si="141"/>
        <v/>
      </c>
      <c r="AS239" s="1" t="str">
        <f t="shared" si="142"/>
        <v/>
      </c>
      <c r="AT239" s="1" t="e">
        <f t="shared" si="145"/>
        <v>#N/A</v>
      </c>
      <c r="AU239" s="1" t="e">
        <f t="shared" si="132"/>
        <v>#N/A</v>
      </c>
      <c r="AV239" s="9" t="e">
        <f t="shared" si="133"/>
        <v>#N/A</v>
      </c>
      <c r="AW239" s="9" t="e">
        <f t="shared" si="134"/>
        <v>#N/A</v>
      </c>
      <c r="AX239" s="9" t="e">
        <f t="shared" si="135"/>
        <v>#N/A</v>
      </c>
      <c r="AY239" s="9" t="e">
        <f t="shared" si="136"/>
        <v>#N/A</v>
      </c>
      <c r="AZ239" s="9" t="e">
        <f t="shared" si="137"/>
        <v>#N/A</v>
      </c>
      <c r="BA239" s="9" t="e">
        <f t="shared" si="143"/>
        <v>#N/A</v>
      </c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M239" s="48"/>
      <c r="BX239" s="7"/>
      <c r="BY239" s="4"/>
      <c r="BZ239" s="7"/>
      <c r="CA239" s="7"/>
      <c r="CB239" s="7"/>
      <c r="CE239" s="7"/>
      <c r="CF239" s="7"/>
      <c r="CG239" s="7"/>
      <c r="CH239" s="7"/>
      <c r="CI239" s="7"/>
      <c r="CJ239" s="7"/>
      <c r="CK239" s="7"/>
      <c r="CL239" s="7"/>
      <c r="CN239" s="47"/>
      <c r="CO239" s="47"/>
      <c r="CP239" s="4"/>
    </row>
    <row r="240" spans="2:94" s="1" customFormat="1" x14ac:dyDescent="0.3">
      <c r="B240" s="1" t="e">
        <f t="shared" si="122"/>
        <v>#N/A</v>
      </c>
      <c r="J240" s="4"/>
      <c r="K240" s="4"/>
      <c r="L240" s="4"/>
      <c r="M240" s="61"/>
      <c r="Y240" s="58"/>
      <c r="AA240" s="1">
        <f t="shared" si="123"/>
        <v>0</v>
      </c>
      <c r="AB240" s="1">
        <f t="shared" si="124"/>
        <v>0</v>
      </c>
      <c r="AC240" s="1">
        <f t="shared" si="125"/>
        <v>0</v>
      </c>
      <c r="AD240" s="1" t="str">
        <f t="shared" si="138"/>
        <v/>
      </c>
      <c r="AE240" s="1" t="str">
        <f t="shared" si="139"/>
        <v/>
      </c>
      <c r="AF240" s="1" t="str">
        <f t="shared" si="139"/>
        <v/>
      </c>
      <c r="AG240" s="1" t="str">
        <f t="shared" si="139"/>
        <v/>
      </c>
      <c r="AH240" s="1" t="e">
        <f t="shared" si="144"/>
        <v>#N/A</v>
      </c>
      <c r="AI240" s="9" t="e">
        <f t="shared" si="140"/>
        <v>#N/A</v>
      </c>
      <c r="AJ240" s="9" t="e">
        <f t="shared" si="126"/>
        <v>#N/A</v>
      </c>
      <c r="AK240" s="9" t="e">
        <f t="shared" si="127"/>
        <v>#N/A</v>
      </c>
      <c r="AL240" s="9" t="e">
        <f t="shared" si="128"/>
        <v>#N/A</v>
      </c>
      <c r="AM240" s="9" t="e">
        <f t="shared" si="129"/>
        <v>#N/A</v>
      </c>
      <c r="AN240" s="9" t="e">
        <f t="shared" si="130"/>
        <v>#N/A</v>
      </c>
      <c r="AO240" s="9" t="e">
        <f t="shared" si="131"/>
        <v>#N/A</v>
      </c>
      <c r="AP240" s="1" t="str">
        <f t="shared" si="141"/>
        <v/>
      </c>
      <c r="AQ240" s="1" t="str">
        <f t="shared" si="141"/>
        <v/>
      </c>
      <c r="AS240" s="1" t="str">
        <f t="shared" si="142"/>
        <v/>
      </c>
      <c r="AT240" s="1" t="e">
        <f t="shared" si="145"/>
        <v>#N/A</v>
      </c>
      <c r="AU240" s="1" t="e">
        <f t="shared" si="132"/>
        <v>#N/A</v>
      </c>
      <c r="AV240" s="9" t="e">
        <f t="shared" si="133"/>
        <v>#N/A</v>
      </c>
      <c r="AW240" s="9" t="e">
        <f t="shared" si="134"/>
        <v>#N/A</v>
      </c>
      <c r="AX240" s="9" t="e">
        <f t="shared" si="135"/>
        <v>#N/A</v>
      </c>
      <c r="AY240" s="9" t="e">
        <f t="shared" si="136"/>
        <v>#N/A</v>
      </c>
      <c r="AZ240" s="9" t="e">
        <f t="shared" si="137"/>
        <v>#N/A</v>
      </c>
      <c r="BA240" s="9" t="e">
        <f t="shared" si="143"/>
        <v>#N/A</v>
      </c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M240" s="48"/>
      <c r="BX240" s="7"/>
      <c r="BY240" s="4"/>
      <c r="BZ240" s="7"/>
      <c r="CA240" s="7"/>
      <c r="CB240" s="7"/>
      <c r="CE240" s="7"/>
      <c r="CF240" s="7"/>
      <c r="CG240" s="7"/>
      <c r="CH240" s="7"/>
      <c r="CI240" s="7"/>
      <c r="CJ240" s="7"/>
      <c r="CK240" s="7"/>
      <c r="CL240" s="7"/>
      <c r="CN240" s="47"/>
      <c r="CO240" s="47"/>
      <c r="CP240" s="4"/>
    </row>
    <row r="241" spans="2:94" s="1" customFormat="1" x14ac:dyDescent="0.3">
      <c r="B241" s="1" t="e">
        <f t="shared" si="122"/>
        <v>#N/A</v>
      </c>
      <c r="J241" s="4"/>
      <c r="K241" s="4"/>
      <c r="L241" s="4"/>
      <c r="M241" s="61"/>
      <c r="Y241" s="58"/>
      <c r="AA241" s="1">
        <f t="shared" si="123"/>
        <v>0</v>
      </c>
      <c r="AB241" s="1">
        <f t="shared" si="124"/>
        <v>0</v>
      </c>
      <c r="AC241" s="1">
        <f t="shared" si="125"/>
        <v>0</v>
      </c>
      <c r="AD241" s="1" t="str">
        <f t="shared" si="138"/>
        <v/>
      </c>
      <c r="AE241" s="1" t="str">
        <f t="shared" si="139"/>
        <v/>
      </c>
      <c r="AF241" s="1" t="str">
        <f t="shared" si="139"/>
        <v/>
      </c>
      <c r="AG241" s="1" t="str">
        <f t="shared" si="139"/>
        <v/>
      </c>
      <c r="AH241" s="1" t="e">
        <f t="shared" si="144"/>
        <v>#N/A</v>
      </c>
      <c r="AI241" s="9" t="e">
        <f t="shared" si="140"/>
        <v>#N/A</v>
      </c>
      <c r="AJ241" s="9" t="e">
        <f t="shared" si="126"/>
        <v>#N/A</v>
      </c>
      <c r="AK241" s="9" t="e">
        <f t="shared" si="127"/>
        <v>#N/A</v>
      </c>
      <c r="AL241" s="9" t="e">
        <f t="shared" si="128"/>
        <v>#N/A</v>
      </c>
      <c r="AM241" s="9" t="e">
        <f t="shared" si="129"/>
        <v>#N/A</v>
      </c>
      <c r="AN241" s="9" t="e">
        <f t="shared" si="130"/>
        <v>#N/A</v>
      </c>
      <c r="AO241" s="9" t="e">
        <f t="shared" si="131"/>
        <v>#N/A</v>
      </c>
      <c r="AP241" s="1" t="str">
        <f t="shared" si="141"/>
        <v/>
      </c>
      <c r="AQ241" s="1" t="str">
        <f t="shared" si="141"/>
        <v/>
      </c>
      <c r="AS241" s="1" t="str">
        <f t="shared" si="142"/>
        <v/>
      </c>
      <c r="AT241" s="1" t="e">
        <f t="shared" si="145"/>
        <v>#N/A</v>
      </c>
      <c r="AU241" s="1" t="e">
        <f t="shared" si="132"/>
        <v>#N/A</v>
      </c>
      <c r="AV241" s="9" t="e">
        <f t="shared" si="133"/>
        <v>#N/A</v>
      </c>
      <c r="AW241" s="9" t="e">
        <f t="shared" si="134"/>
        <v>#N/A</v>
      </c>
      <c r="AX241" s="9" t="e">
        <f t="shared" si="135"/>
        <v>#N/A</v>
      </c>
      <c r="AY241" s="9" t="e">
        <f t="shared" si="136"/>
        <v>#N/A</v>
      </c>
      <c r="AZ241" s="9" t="e">
        <f t="shared" si="137"/>
        <v>#N/A</v>
      </c>
      <c r="BA241" s="9" t="e">
        <f t="shared" si="143"/>
        <v>#N/A</v>
      </c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M241" s="48"/>
      <c r="BX241" s="7"/>
      <c r="BY241" s="4"/>
      <c r="BZ241" s="7"/>
      <c r="CA241" s="7"/>
      <c r="CB241" s="7"/>
      <c r="CE241" s="7"/>
      <c r="CF241" s="7"/>
      <c r="CG241" s="7"/>
      <c r="CH241" s="7"/>
      <c r="CI241" s="7"/>
      <c r="CJ241" s="7"/>
      <c r="CK241" s="7"/>
      <c r="CL241" s="7"/>
      <c r="CN241" s="47"/>
      <c r="CO241" s="47"/>
      <c r="CP241" s="4"/>
    </row>
    <row r="242" spans="2:94" s="1" customFormat="1" x14ac:dyDescent="0.3">
      <c r="B242" s="1" t="e">
        <f t="shared" si="122"/>
        <v>#N/A</v>
      </c>
      <c r="J242" s="4"/>
      <c r="K242" s="4"/>
      <c r="L242" s="4"/>
      <c r="M242" s="61"/>
      <c r="Y242" s="58"/>
      <c r="AA242" s="1">
        <f t="shared" si="123"/>
        <v>0</v>
      </c>
      <c r="AB242" s="1">
        <f t="shared" si="124"/>
        <v>0</v>
      </c>
      <c r="AC242" s="1">
        <f t="shared" si="125"/>
        <v>0</v>
      </c>
      <c r="AD242" s="1" t="str">
        <f t="shared" si="138"/>
        <v/>
      </c>
      <c r="AE242" s="1" t="str">
        <f t="shared" si="139"/>
        <v/>
      </c>
      <c r="AF242" s="1" t="str">
        <f t="shared" si="139"/>
        <v/>
      </c>
      <c r="AG242" s="1" t="str">
        <f t="shared" si="139"/>
        <v/>
      </c>
      <c r="AH242" s="1" t="e">
        <f t="shared" si="144"/>
        <v>#N/A</v>
      </c>
      <c r="AI242" s="9" t="e">
        <f t="shared" si="140"/>
        <v>#N/A</v>
      </c>
      <c r="AJ242" s="9" t="e">
        <f t="shared" si="126"/>
        <v>#N/A</v>
      </c>
      <c r="AK242" s="9" t="e">
        <f t="shared" si="127"/>
        <v>#N/A</v>
      </c>
      <c r="AL242" s="9" t="e">
        <f t="shared" si="128"/>
        <v>#N/A</v>
      </c>
      <c r="AM242" s="9" t="e">
        <f t="shared" si="129"/>
        <v>#N/A</v>
      </c>
      <c r="AN242" s="9" t="e">
        <f t="shared" si="130"/>
        <v>#N/A</v>
      </c>
      <c r="AO242" s="9" t="e">
        <f t="shared" si="131"/>
        <v>#N/A</v>
      </c>
      <c r="AP242" s="1" t="str">
        <f t="shared" si="141"/>
        <v/>
      </c>
      <c r="AQ242" s="1" t="str">
        <f t="shared" si="141"/>
        <v/>
      </c>
      <c r="AS242" s="1" t="str">
        <f t="shared" si="142"/>
        <v/>
      </c>
      <c r="AT242" s="1" t="e">
        <f t="shared" si="145"/>
        <v>#N/A</v>
      </c>
      <c r="AU242" s="1" t="e">
        <f t="shared" si="132"/>
        <v>#N/A</v>
      </c>
      <c r="AV242" s="9" t="e">
        <f t="shared" si="133"/>
        <v>#N/A</v>
      </c>
      <c r="AW242" s="9" t="e">
        <f t="shared" si="134"/>
        <v>#N/A</v>
      </c>
      <c r="AX242" s="9" t="e">
        <f t="shared" si="135"/>
        <v>#N/A</v>
      </c>
      <c r="AY242" s="9" t="e">
        <f t="shared" si="136"/>
        <v>#N/A</v>
      </c>
      <c r="AZ242" s="9" t="e">
        <f t="shared" si="137"/>
        <v>#N/A</v>
      </c>
      <c r="BA242" s="9" t="e">
        <f t="shared" si="143"/>
        <v>#N/A</v>
      </c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M242" s="48"/>
      <c r="BX242" s="7"/>
      <c r="BY242" s="4"/>
      <c r="BZ242" s="7"/>
      <c r="CA242" s="7"/>
      <c r="CB242" s="7"/>
      <c r="CE242" s="7"/>
      <c r="CF242" s="7"/>
      <c r="CG242" s="7"/>
      <c r="CH242" s="7"/>
      <c r="CI242" s="7"/>
      <c r="CJ242" s="7"/>
      <c r="CK242" s="7"/>
      <c r="CL242" s="7"/>
      <c r="CN242" s="47"/>
      <c r="CO242" s="47"/>
      <c r="CP242" s="4"/>
    </row>
    <row r="243" spans="2:94" s="1" customFormat="1" x14ac:dyDescent="0.3">
      <c r="B243" s="1" t="e">
        <f t="shared" si="122"/>
        <v>#N/A</v>
      </c>
      <c r="J243" s="4"/>
      <c r="K243" s="4"/>
      <c r="L243" s="4"/>
      <c r="M243" s="61"/>
      <c r="Y243" s="58"/>
      <c r="AA243" s="1">
        <f t="shared" si="123"/>
        <v>0</v>
      </c>
      <c r="AB243" s="1">
        <f t="shared" si="124"/>
        <v>0</v>
      </c>
      <c r="AC243" s="1">
        <f t="shared" si="125"/>
        <v>0</v>
      </c>
      <c r="AD243" s="1" t="str">
        <f t="shared" si="138"/>
        <v/>
      </c>
      <c r="AE243" s="1" t="str">
        <f t="shared" si="139"/>
        <v/>
      </c>
      <c r="AF243" s="1" t="str">
        <f t="shared" si="139"/>
        <v/>
      </c>
      <c r="AG243" s="1" t="str">
        <f t="shared" si="139"/>
        <v/>
      </c>
      <c r="AH243" s="1" t="e">
        <f t="shared" si="144"/>
        <v>#N/A</v>
      </c>
      <c r="AI243" s="9" t="e">
        <f t="shared" si="140"/>
        <v>#N/A</v>
      </c>
      <c r="AJ243" s="9" t="e">
        <f t="shared" si="126"/>
        <v>#N/A</v>
      </c>
      <c r="AK243" s="9" t="e">
        <f t="shared" si="127"/>
        <v>#N/A</v>
      </c>
      <c r="AL243" s="9" t="e">
        <f t="shared" si="128"/>
        <v>#N/A</v>
      </c>
      <c r="AM243" s="9" t="e">
        <f t="shared" si="129"/>
        <v>#N/A</v>
      </c>
      <c r="AN243" s="9" t="e">
        <f t="shared" si="130"/>
        <v>#N/A</v>
      </c>
      <c r="AO243" s="9" t="e">
        <f t="shared" si="131"/>
        <v>#N/A</v>
      </c>
      <c r="AP243" s="1" t="str">
        <f t="shared" si="141"/>
        <v/>
      </c>
      <c r="AQ243" s="1" t="str">
        <f t="shared" si="141"/>
        <v/>
      </c>
      <c r="AS243" s="1" t="str">
        <f t="shared" si="142"/>
        <v/>
      </c>
      <c r="AT243" s="1" t="e">
        <f t="shared" si="145"/>
        <v>#N/A</v>
      </c>
      <c r="AU243" s="1" t="e">
        <f t="shared" si="132"/>
        <v>#N/A</v>
      </c>
      <c r="AV243" s="9" t="e">
        <f t="shared" si="133"/>
        <v>#N/A</v>
      </c>
      <c r="AW243" s="9" t="e">
        <f t="shared" si="134"/>
        <v>#N/A</v>
      </c>
      <c r="AX243" s="9" t="e">
        <f t="shared" si="135"/>
        <v>#N/A</v>
      </c>
      <c r="AY243" s="9" t="e">
        <f t="shared" si="136"/>
        <v>#N/A</v>
      </c>
      <c r="AZ243" s="9" t="e">
        <f t="shared" si="137"/>
        <v>#N/A</v>
      </c>
      <c r="BA243" s="9" t="e">
        <f t="shared" si="143"/>
        <v>#N/A</v>
      </c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M243" s="48"/>
      <c r="BX243" s="7"/>
      <c r="BY243" s="4"/>
      <c r="BZ243" s="7"/>
      <c r="CA243" s="7"/>
      <c r="CB243" s="7"/>
      <c r="CE243" s="7"/>
      <c r="CF243" s="7"/>
      <c r="CG243" s="7"/>
      <c r="CH243" s="7"/>
      <c r="CI243" s="7"/>
      <c r="CJ243" s="7"/>
      <c r="CK243" s="7"/>
      <c r="CL243" s="7"/>
      <c r="CN243" s="47"/>
      <c r="CO243" s="47"/>
      <c r="CP243" s="4"/>
    </row>
    <row r="244" spans="2:94" s="1" customFormat="1" x14ac:dyDescent="0.3">
      <c r="B244" s="1" t="e">
        <f t="shared" si="122"/>
        <v>#N/A</v>
      </c>
      <c r="J244" s="4"/>
      <c r="K244" s="4"/>
      <c r="L244" s="4"/>
      <c r="M244" s="61"/>
      <c r="Y244" s="58"/>
      <c r="AA244" s="1">
        <f t="shared" si="123"/>
        <v>0</v>
      </c>
      <c r="AB244" s="1">
        <f t="shared" si="124"/>
        <v>0</v>
      </c>
      <c r="AC244" s="1">
        <f t="shared" si="125"/>
        <v>0</v>
      </c>
      <c r="AD244" s="1" t="str">
        <f t="shared" si="138"/>
        <v/>
      </c>
      <c r="AE244" s="1" t="str">
        <f t="shared" si="139"/>
        <v/>
      </c>
      <c r="AF244" s="1" t="str">
        <f t="shared" si="139"/>
        <v/>
      </c>
      <c r="AG244" s="1" t="str">
        <f t="shared" si="139"/>
        <v/>
      </c>
      <c r="AH244" s="1" t="e">
        <f t="shared" si="144"/>
        <v>#N/A</v>
      </c>
      <c r="AI244" s="9" t="e">
        <f t="shared" si="140"/>
        <v>#N/A</v>
      </c>
      <c r="AJ244" s="9" t="e">
        <f t="shared" si="126"/>
        <v>#N/A</v>
      </c>
      <c r="AK244" s="9" t="e">
        <f t="shared" si="127"/>
        <v>#N/A</v>
      </c>
      <c r="AL244" s="9" t="e">
        <f t="shared" si="128"/>
        <v>#N/A</v>
      </c>
      <c r="AM244" s="9" t="e">
        <f t="shared" si="129"/>
        <v>#N/A</v>
      </c>
      <c r="AN244" s="9" t="e">
        <f t="shared" si="130"/>
        <v>#N/A</v>
      </c>
      <c r="AO244" s="9" t="e">
        <f t="shared" si="131"/>
        <v>#N/A</v>
      </c>
      <c r="AP244" s="1" t="str">
        <f t="shared" si="141"/>
        <v/>
      </c>
      <c r="AQ244" s="1" t="str">
        <f t="shared" si="141"/>
        <v/>
      </c>
      <c r="AS244" s="1" t="str">
        <f t="shared" si="142"/>
        <v/>
      </c>
      <c r="AT244" s="1" t="e">
        <f t="shared" si="145"/>
        <v>#N/A</v>
      </c>
      <c r="AU244" s="1" t="e">
        <f t="shared" si="132"/>
        <v>#N/A</v>
      </c>
      <c r="AV244" s="9" t="e">
        <f t="shared" si="133"/>
        <v>#N/A</v>
      </c>
      <c r="AW244" s="9" t="e">
        <f t="shared" si="134"/>
        <v>#N/A</v>
      </c>
      <c r="AX244" s="9" t="e">
        <f t="shared" si="135"/>
        <v>#N/A</v>
      </c>
      <c r="AY244" s="9" t="e">
        <f t="shared" si="136"/>
        <v>#N/A</v>
      </c>
      <c r="AZ244" s="9" t="e">
        <f t="shared" si="137"/>
        <v>#N/A</v>
      </c>
      <c r="BA244" s="9" t="e">
        <f t="shared" si="143"/>
        <v>#N/A</v>
      </c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M244" s="48"/>
      <c r="BX244" s="7"/>
      <c r="BY244" s="4"/>
      <c r="BZ244" s="7"/>
      <c r="CA244" s="7"/>
      <c r="CB244" s="7"/>
      <c r="CE244" s="7"/>
      <c r="CF244" s="7"/>
      <c r="CG244" s="7"/>
      <c r="CH244" s="7"/>
      <c r="CI244" s="7"/>
      <c r="CJ244" s="7"/>
      <c r="CK244" s="7"/>
      <c r="CL244" s="7"/>
      <c r="CN244" s="47"/>
      <c r="CO244" s="47"/>
      <c r="CP244" s="4"/>
    </row>
    <row r="245" spans="2:94" s="1" customFormat="1" x14ac:dyDescent="0.3">
      <c r="B245" s="1" t="e">
        <f t="shared" si="122"/>
        <v>#N/A</v>
      </c>
      <c r="J245" s="4"/>
      <c r="K245" s="4"/>
      <c r="L245" s="4"/>
      <c r="M245" s="61"/>
      <c r="Y245" s="58"/>
      <c r="AA245" s="1">
        <f t="shared" si="123"/>
        <v>0</v>
      </c>
      <c r="AB245" s="1">
        <f t="shared" si="124"/>
        <v>0</v>
      </c>
      <c r="AC245" s="1">
        <f t="shared" si="125"/>
        <v>0</v>
      </c>
      <c r="AD245" s="1" t="str">
        <f t="shared" si="138"/>
        <v/>
      </c>
      <c r="AE245" s="1" t="str">
        <f t="shared" si="139"/>
        <v/>
      </c>
      <c r="AF245" s="1" t="str">
        <f t="shared" si="139"/>
        <v/>
      </c>
      <c r="AG245" s="1" t="str">
        <f t="shared" si="139"/>
        <v/>
      </c>
      <c r="AH245" s="1" t="e">
        <f t="shared" si="144"/>
        <v>#N/A</v>
      </c>
      <c r="AI245" s="9" t="e">
        <f t="shared" si="140"/>
        <v>#N/A</v>
      </c>
      <c r="AJ245" s="9" t="e">
        <f t="shared" si="126"/>
        <v>#N/A</v>
      </c>
      <c r="AK245" s="9" t="e">
        <f t="shared" si="127"/>
        <v>#N/A</v>
      </c>
      <c r="AL245" s="9" t="e">
        <f t="shared" si="128"/>
        <v>#N/A</v>
      </c>
      <c r="AM245" s="9" t="e">
        <f t="shared" si="129"/>
        <v>#N/A</v>
      </c>
      <c r="AN245" s="9" t="e">
        <f t="shared" si="130"/>
        <v>#N/A</v>
      </c>
      <c r="AO245" s="9" t="e">
        <f t="shared" si="131"/>
        <v>#N/A</v>
      </c>
      <c r="AP245" s="1" t="str">
        <f t="shared" si="141"/>
        <v/>
      </c>
      <c r="AQ245" s="1" t="str">
        <f t="shared" si="141"/>
        <v/>
      </c>
      <c r="AS245" s="1" t="str">
        <f t="shared" si="142"/>
        <v/>
      </c>
      <c r="AT245" s="1" t="e">
        <f t="shared" si="145"/>
        <v>#N/A</v>
      </c>
      <c r="AU245" s="1" t="e">
        <f t="shared" si="132"/>
        <v>#N/A</v>
      </c>
      <c r="AV245" s="9" t="e">
        <f t="shared" si="133"/>
        <v>#N/A</v>
      </c>
      <c r="AW245" s="9" t="e">
        <f t="shared" si="134"/>
        <v>#N/A</v>
      </c>
      <c r="AX245" s="9" t="e">
        <f t="shared" si="135"/>
        <v>#N/A</v>
      </c>
      <c r="AY245" s="9" t="e">
        <f t="shared" si="136"/>
        <v>#N/A</v>
      </c>
      <c r="AZ245" s="9" t="e">
        <f t="shared" si="137"/>
        <v>#N/A</v>
      </c>
      <c r="BA245" s="9" t="e">
        <f t="shared" si="143"/>
        <v>#N/A</v>
      </c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M245" s="48"/>
      <c r="BX245" s="7"/>
      <c r="BY245" s="4"/>
      <c r="BZ245" s="7"/>
      <c r="CA245" s="7"/>
      <c r="CB245" s="7"/>
      <c r="CE245" s="7"/>
      <c r="CF245" s="7"/>
      <c r="CG245" s="7"/>
      <c r="CH245" s="7"/>
      <c r="CI245" s="7"/>
      <c r="CJ245" s="7"/>
      <c r="CK245" s="7"/>
      <c r="CL245" s="7"/>
      <c r="CN245" s="47"/>
      <c r="CO245" s="47"/>
      <c r="CP245" s="4"/>
    </row>
    <row r="246" spans="2:94" s="1" customFormat="1" x14ac:dyDescent="0.3">
      <c r="B246" s="1" t="e">
        <f t="shared" si="122"/>
        <v>#N/A</v>
      </c>
      <c r="J246" s="4"/>
      <c r="K246" s="4"/>
      <c r="L246" s="4"/>
      <c r="M246" s="61"/>
      <c r="Y246" s="58"/>
      <c r="AA246" s="1">
        <f t="shared" si="123"/>
        <v>0</v>
      </c>
      <c r="AB246" s="1">
        <f t="shared" si="124"/>
        <v>0</v>
      </c>
      <c r="AC246" s="1">
        <f t="shared" si="125"/>
        <v>0</v>
      </c>
      <c r="AD246" s="1" t="str">
        <f t="shared" si="138"/>
        <v/>
      </c>
      <c r="AE246" s="1" t="str">
        <f t="shared" si="139"/>
        <v/>
      </c>
      <c r="AF246" s="1" t="str">
        <f t="shared" si="139"/>
        <v/>
      </c>
      <c r="AG246" s="1" t="str">
        <f t="shared" si="139"/>
        <v/>
      </c>
      <c r="AH246" s="1" t="e">
        <f t="shared" si="144"/>
        <v>#N/A</v>
      </c>
      <c r="AI246" s="9" t="e">
        <f t="shared" si="140"/>
        <v>#N/A</v>
      </c>
      <c r="AJ246" s="9" t="e">
        <f t="shared" si="126"/>
        <v>#N/A</v>
      </c>
      <c r="AK246" s="9" t="e">
        <f t="shared" si="127"/>
        <v>#N/A</v>
      </c>
      <c r="AL246" s="9" t="e">
        <f t="shared" si="128"/>
        <v>#N/A</v>
      </c>
      <c r="AM246" s="9" t="e">
        <f t="shared" si="129"/>
        <v>#N/A</v>
      </c>
      <c r="AN246" s="9" t="e">
        <f t="shared" si="130"/>
        <v>#N/A</v>
      </c>
      <c r="AO246" s="9" t="e">
        <f t="shared" si="131"/>
        <v>#N/A</v>
      </c>
      <c r="AP246" s="1" t="str">
        <f t="shared" si="141"/>
        <v/>
      </c>
      <c r="AQ246" s="1" t="str">
        <f t="shared" si="141"/>
        <v/>
      </c>
      <c r="AS246" s="1" t="str">
        <f t="shared" si="142"/>
        <v/>
      </c>
      <c r="AT246" s="1" t="e">
        <f t="shared" si="145"/>
        <v>#N/A</v>
      </c>
      <c r="AU246" s="1" t="e">
        <f t="shared" si="132"/>
        <v>#N/A</v>
      </c>
      <c r="AV246" s="9" t="e">
        <f t="shared" si="133"/>
        <v>#N/A</v>
      </c>
      <c r="AW246" s="9" t="e">
        <f t="shared" si="134"/>
        <v>#N/A</v>
      </c>
      <c r="AX246" s="9" t="e">
        <f t="shared" si="135"/>
        <v>#N/A</v>
      </c>
      <c r="AY246" s="9" t="e">
        <f t="shared" si="136"/>
        <v>#N/A</v>
      </c>
      <c r="AZ246" s="9" t="e">
        <f t="shared" si="137"/>
        <v>#N/A</v>
      </c>
      <c r="BA246" s="9" t="e">
        <f t="shared" si="143"/>
        <v>#N/A</v>
      </c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M246" s="48"/>
      <c r="BX246" s="7"/>
      <c r="BY246" s="4"/>
      <c r="BZ246" s="7"/>
      <c r="CA246" s="7"/>
      <c r="CB246" s="7"/>
      <c r="CE246" s="7"/>
      <c r="CF246" s="7"/>
      <c r="CG246" s="7"/>
      <c r="CH246" s="7"/>
      <c r="CI246" s="7"/>
      <c r="CJ246" s="7"/>
      <c r="CK246" s="7"/>
      <c r="CL246" s="7"/>
      <c r="CN246" s="47"/>
      <c r="CO246" s="47"/>
      <c r="CP246" s="4"/>
    </row>
    <row r="247" spans="2:94" s="1" customFormat="1" x14ac:dyDescent="0.3">
      <c r="B247" s="1" t="e">
        <f t="shared" si="122"/>
        <v>#N/A</v>
      </c>
      <c r="J247" s="4"/>
      <c r="K247" s="4"/>
      <c r="L247" s="4"/>
      <c r="M247" s="61"/>
      <c r="Y247" s="58"/>
      <c r="AA247" s="1">
        <f t="shared" si="123"/>
        <v>0</v>
      </c>
      <c r="AB247" s="1">
        <f t="shared" si="124"/>
        <v>0</v>
      </c>
      <c r="AC247" s="1">
        <f t="shared" si="125"/>
        <v>0</v>
      </c>
      <c r="AD247" s="1" t="str">
        <f t="shared" si="138"/>
        <v/>
      </c>
      <c r="AE247" s="1" t="str">
        <f t="shared" si="139"/>
        <v/>
      </c>
      <c r="AF247" s="1" t="str">
        <f t="shared" si="139"/>
        <v/>
      </c>
      <c r="AG247" s="1" t="str">
        <f t="shared" si="139"/>
        <v/>
      </c>
      <c r="AH247" s="1" t="e">
        <f t="shared" si="144"/>
        <v>#N/A</v>
      </c>
      <c r="AI247" s="9" t="e">
        <f t="shared" si="140"/>
        <v>#N/A</v>
      </c>
      <c r="AJ247" s="9" t="e">
        <f t="shared" si="126"/>
        <v>#N/A</v>
      </c>
      <c r="AK247" s="9" t="e">
        <f t="shared" si="127"/>
        <v>#N/A</v>
      </c>
      <c r="AL247" s="9" t="e">
        <f t="shared" si="128"/>
        <v>#N/A</v>
      </c>
      <c r="AM247" s="9" t="e">
        <f t="shared" si="129"/>
        <v>#N/A</v>
      </c>
      <c r="AN247" s="9" t="e">
        <f t="shared" si="130"/>
        <v>#N/A</v>
      </c>
      <c r="AO247" s="9" t="e">
        <f t="shared" si="131"/>
        <v>#N/A</v>
      </c>
      <c r="AP247" s="1" t="str">
        <f t="shared" si="141"/>
        <v/>
      </c>
      <c r="AQ247" s="1" t="str">
        <f t="shared" si="141"/>
        <v/>
      </c>
      <c r="AS247" s="1" t="str">
        <f t="shared" si="142"/>
        <v/>
      </c>
      <c r="AT247" s="1" t="e">
        <f t="shared" si="145"/>
        <v>#N/A</v>
      </c>
      <c r="AU247" s="1" t="e">
        <f t="shared" si="132"/>
        <v>#N/A</v>
      </c>
      <c r="AV247" s="9" t="e">
        <f t="shared" si="133"/>
        <v>#N/A</v>
      </c>
      <c r="AW247" s="9" t="e">
        <f t="shared" si="134"/>
        <v>#N/A</v>
      </c>
      <c r="AX247" s="9" t="e">
        <f t="shared" si="135"/>
        <v>#N/A</v>
      </c>
      <c r="AY247" s="9" t="e">
        <f t="shared" si="136"/>
        <v>#N/A</v>
      </c>
      <c r="AZ247" s="9" t="e">
        <f t="shared" si="137"/>
        <v>#N/A</v>
      </c>
      <c r="BA247" s="9" t="e">
        <f t="shared" si="143"/>
        <v>#N/A</v>
      </c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M247" s="48"/>
      <c r="BX247" s="7"/>
      <c r="BY247" s="4"/>
      <c r="BZ247" s="7"/>
      <c r="CA247" s="7"/>
      <c r="CB247" s="7"/>
      <c r="CE247" s="7"/>
      <c r="CF247" s="7"/>
      <c r="CG247" s="7"/>
      <c r="CH247" s="7"/>
      <c r="CI247" s="7"/>
      <c r="CJ247" s="7"/>
      <c r="CK247" s="7"/>
      <c r="CL247" s="7"/>
      <c r="CN247" s="47"/>
      <c r="CO247" s="47"/>
      <c r="CP247" s="4"/>
    </row>
    <row r="248" spans="2:94" s="1" customFormat="1" x14ac:dyDescent="0.3">
      <c r="B248" s="1" t="e">
        <f t="shared" si="122"/>
        <v>#N/A</v>
      </c>
      <c r="J248" s="4"/>
      <c r="K248" s="4"/>
      <c r="L248" s="4"/>
      <c r="M248" s="61"/>
      <c r="Y248" s="58"/>
      <c r="AA248" s="1">
        <f t="shared" si="123"/>
        <v>0</v>
      </c>
      <c r="AB248" s="1">
        <f t="shared" si="124"/>
        <v>0</v>
      </c>
      <c r="AC248" s="1">
        <f t="shared" si="125"/>
        <v>0</v>
      </c>
      <c r="AD248" s="1" t="str">
        <f t="shared" si="138"/>
        <v/>
      </c>
      <c r="AE248" s="1" t="str">
        <f t="shared" si="139"/>
        <v/>
      </c>
      <c r="AF248" s="1" t="str">
        <f t="shared" si="139"/>
        <v/>
      </c>
      <c r="AG248" s="1" t="str">
        <f t="shared" si="139"/>
        <v/>
      </c>
      <c r="AH248" s="1" t="e">
        <f t="shared" si="144"/>
        <v>#N/A</v>
      </c>
      <c r="AI248" s="9" t="e">
        <f t="shared" si="140"/>
        <v>#N/A</v>
      </c>
      <c r="AJ248" s="9" t="e">
        <f t="shared" si="126"/>
        <v>#N/A</v>
      </c>
      <c r="AK248" s="9" t="e">
        <f t="shared" si="127"/>
        <v>#N/A</v>
      </c>
      <c r="AL248" s="9" t="e">
        <f t="shared" si="128"/>
        <v>#N/A</v>
      </c>
      <c r="AM248" s="9" t="e">
        <f t="shared" si="129"/>
        <v>#N/A</v>
      </c>
      <c r="AN248" s="9" t="e">
        <f t="shared" si="130"/>
        <v>#N/A</v>
      </c>
      <c r="AO248" s="9" t="e">
        <f t="shared" si="131"/>
        <v>#N/A</v>
      </c>
      <c r="AP248" s="1" t="str">
        <f t="shared" si="141"/>
        <v/>
      </c>
      <c r="AQ248" s="1" t="str">
        <f t="shared" si="141"/>
        <v/>
      </c>
      <c r="AS248" s="1" t="str">
        <f t="shared" si="142"/>
        <v/>
      </c>
      <c r="AT248" s="1" t="e">
        <f t="shared" si="145"/>
        <v>#N/A</v>
      </c>
      <c r="AU248" s="1" t="e">
        <f t="shared" si="132"/>
        <v>#N/A</v>
      </c>
      <c r="AV248" s="9" t="e">
        <f t="shared" si="133"/>
        <v>#N/A</v>
      </c>
      <c r="AW248" s="9" t="e">
        <f t="shared" si="134"/>
        <v>#N/A</v>
      </c>
      <c r="AX248" s="9" t="e">
        <f t="shared" si="135"/>
        <v>#N/A</v>
      </c>
      <c r="AY248" s="9" t="e">
        <f t="shared" si="136"/>
        <v>#N/A</v>
      </c>
      <c r="AZ248" s="9" t="e">
        <f t="shared" si="137"/>
        <v>#N/A</v>
      </c>
      <c r="BA248" s="9" t="e">
        <f t="shared" si="143"/>
        <v>#N/A</v>
      </c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M248" s="48"/>
      <c r="BX248" s="7"/>
      <c r="BY248" s="4"/>
      <c r="BZ248" s="7"/>
      <c r="CA248" s="7"/>
      <c r="CB248" s="7"/>
      <c r="CE248" s="7"/>
      <c r="CF248" s="7"/>
      <c r="CG248" s="7"/>
      <c r="CH248" s="7"/>
      <c r="CI248" s="7"/>
      <c r="CJ248" s="7"/>
      <c r="CK248" s="7"/>
      <c r="CL248" s="7"/>
      <c r="CN248" s="47"/>
      <c r="CO248" s="47"/>
      <c r="CP248" s="4"/>
    </row>
    <row r="249" spans="2:94" s="1" customFormat="1" x14ac:dyDescent="0.3">
      <c r="B249" s="1" t="e">
        <f t="shared" si="122"/>
        <v>#N/A</v>
      </c>
      <c r="J249" s="4"/>
      <c r="K249" s="4"/>
      <c r="L249" s="4"/>
      <c r="M249" s="61"/>
      <c r="Y249" s="58"/>
      <c r="AA249" s="1">
        <f t="shared" si="123"/>
        <v>0</v>
      </c>
      <c r="AB249" s="1">
        <f t="shared" si="124"/>
        <v>0</v>
      </c>
      <c r="AC249" s="1">
        <f t="shared" si="125"/>
        <v>0</v>
      </c>
      <c r="AD249" s="1" t="str">
        <f t="shared" si="138"/>
        <v/>
      </c>
      <c r="AE249" s="1" t="str">
        <f t="shared" si="139"/>
        <v/>
      </c>
      <c r="AF249" s="1" t="str">
        <f t="shared" si="139"/>
        <v/>
      </c>
      <c r="AG249" s="1" t="str">
        <f t="shared" si="139"/>
        <v/>
      </c>
      <c r="AH249" s="1" t="e">
        <f t="shared" si="144"/>
        <v>#N/A</v>
      </c>
      <c r="AI249" s="9" t="e">
        <f t="shared" si="140"/>
        <v>#N/A</v>
      </c>
      <c r="AJ249" s="9" t="e">
        <f t="shared" si="126"/>
        <v>#N/A</v>
      </c>
      <c r="AK249" s="9" t="e">
        <f t="shared" si="127"/>
        <v>#N/A</v>
      </c>
      <c r="AL249" s="9" t="e">
        <f t="shared" si="128"/>
        <v>#N/A</v>
      </c>
      <c r="AM249" s="9" t="e">
        <f t="shared" si="129"/>
        <v>#N/A</v>
      </c>
      <c r="AN249" s="9" t="e">
        <f t="shared" si="130"/>
        <v>#N/A</v>
      </c>
      <c r="AO249" s="9" t="e">
        <f t="shared" si="131"/>
        <v>#N/A</v>
      </c>
      <c r="AP249" s="1" t="str">
        <f t="shared" si="141"/>
        <v/>
      </c>
      <c r="AQ249" s="1" t="str">
        <f t="shared" si="141"/>
        <v/>
      </c>
      <c r="AS249" s="1" t="str">
        <f t="shared" si="142"/>
        <v/>
      </c>
      <c r="AT249" s="1" t="e">
        <f t="shared" si="145"/>
        <v>#N/A</v>
      </c>
      <c r="AU249" s="1" t="e">
        <f t="shared" si="132"/>
        <v>#N/A</v>
      </c>
      <c r="AV249" s="9" t="e">
        <f t="shared" si="133"/>
        <v>#N/A</v>
      </c>
      <c r="AW249" s="9" t="e">
        <f t="shared" si="134"/>
        <v>#N/A</v>
      </c>
      <c r="AX249" s="9" t="e">
        <f t="shared" si="135"/>
        <v>#N/A</v>
      </c>
      <c r="AY249" s="9" t="e">
        <f t="shared" si="136"/>
        <v>#N/A</v>
      </c>
      <c r="AZ249" s="9" t="e">
        <f t="shared" si="137"/>
        <v>#N/A</v>
      </c>
      <c r="BA249" s="9" t="e">
        <f t="shared" si="143"/>
        <v>#N/A</v>
      </c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M249" s="48"/>
      <c r="BX249" s="7"/>
      <c r="BY249" s="4"/>
      <c r="BZ249" s="7"/>
      <c r="CA249" s="7"/>
      <c r="CB249" s="7"/>
      <c r="CE249" s="7"/>
      <c r="CF249" s="7"/>
      <c r="CG249" s="7"/>
      <c r="CH249" s="7"/>
      <c r="CI249" s="7"/>
      <c r="CJ249" s="7"/>
      <c r="CK249" s="7"/>
      <c r="CL249" s="7"/>
      <c r="CN249" s="47"/>
      <c r="CO249" s="47"/>
      <c r="CP249" s="4"/>
    </row>
    <row r="250" spans="2:94" s="1" customFormat="1" x14ac:dyDescent="0.3">
      <c r="B250" s="1" t="e">
        <f t="shared" si="122"/>
        <v>#N/A</v>
      </c>
      <c r="J250" s="4"/>
      <c r="K250" s="4"/>
      <c r="L250" s="4"/>
      <c r="M250" s="61"/>
      <c r="Y250" s="58"/>
      <c r="AA250" s="1">
        <f t="shared" si="123"/>
        <v>0</v>
      </c>
      <c r="AB250" s="1">
        <f t="shared" si="124"/>
        <v>0</v>
      </c>
      <c r="AC250" s="1">
        <f t="shared" si="125"/>
        <v>0</v>
      </c>
      <c r="AD250" s="1" t="str">
        <f t="shared" si="138"/>
        <v/>
      </c>
      <c r="AE250" s="1" t="str">
        <f t="shared" si="139"/>
        <v/>
      </c>
      <c r="AF250" s="1" t="str">
        <f t="shared" si="139"/>
        <v/>
      </c>
      <c r="AG250" s="1" t="str">
        <f t="shared" si="139"/>
        <v/>
      </c>
      <c r="AH250" s="1" t="e">
        <f t="shared" si="144"/>
        <v>#N/A</v>
      </c>
      <c r="AI250" s="9" t="e">
        <f t="shared" si="140"/>
        <v>#N/A</v>
      </c>
      <c r="AJ250" s="9" t="e">
        <f t="shared" si="126"/>
        <v>#N/A</v>
      </c>
      <c r="AK250" s="9" t="e">
        <f t="shared" si="127"/>
        <v>#N/A</v>
      </c>
      <c r="AL250" s="9" t="e">
        <f t="shared" si="128"/>
        <v>#N/A</v>
      </c>
      <c r="AM250" s="9" t="e">
        <f t="shared" si="129"/>
        <v>#N/A</v>
      </c>
      <c r="AN250" s="9" t="e">
        <f t="shared" si="130"/>
        <v>#N/A</v>
      </c>
      <c r="AO250" s="9" t="e">
        <f t="shared" si="131"/>
        <v>#N/A</v>
      </c>
      <c r="AP250" s="1" t="str">
        <f t="shared" si="141"/>
        <v/>
      </c>
      <c r="AQ250" s="1" t="str">
        <f t="shared" si="141"/>
        <v/>
      </c>
      <c r="AS250" s="1" t="str">
        <f t="shared" si="142"/>
        <v/>
      </c>
      <c r="AT250" s="1" t="e">
        <f t="shared" si="145"/>
        <v>#N/A</v>
      </c>
      <c r="AU250" s="1" t="e">
        <f t="shared" si="132"/>
        <v>#N/A</v>
      </c>
      <c r="AV250" s="9" t="e">
        <f t="shared" si="133"/>
        <v>#N/A</v>
      </c>
      <c r="AW250" s="9" t="e">
        <f t="shared" si="134"/>
        <v>#N/A</v>
      </c>
      <c r="AX250" s="9" t="e">
        <f t="shared" si="135"/>
        <v>#N/A</v>
      </c>
      <c r="AY250" s="9" t="e">
        <f t="shared" si="136"/>
        <v>#N/A</v>
      </c>
      <c r="AZ250" s="9" t="e">
        <f t="shared" si="137"/>
        <v>#N/A</v>
      </c>
      <c r="BA250" s="9" t="e">
        <f t="shared" si="143"/>
        <v>#N/A</v>
      </c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M250" s="48"/>
      <c r="BX250" s="7"/>
      <c r="BY250" s="4"/>
      <c r="BZ250" s="7"/>
      <c r="CA250" s="7"/>
      <c r="CB250" s="7"/>
      <c r="CE250" s="7"/>
      <c r="CF250" s="7"/>
      <c r="CG250" s="7"/>
      <c r="CH250" s="7"/>
      <c r="CI250" s="7"/>
      <c r="CJ250" s="7"/>
      <c r="CK250" s="7"/>
      <c r="CL250" s="7"/>
      <c r="CN250" s="47"/>
      <c r="CO250" s="47"/>
      <c r="CP250" s="4"/>
    </row>
    <row r="251" spans="2:94" s="1" customFormat="1" x14ac:dyDescent="0.3">
      <c r="B251" s="1" t="e">
        <f t="shared" si="122"/>
        <v>#N/A</v>
      </c>
      <c r="J251" s="4"/>
      <c r="K251" s="4"/>
      <c r="L251" s="4"/>
      <c r="M251" s="61"/>
      <c r="Y251" s="58"/>
      <c r="AA251" s="1">
        <f t="shared" si="123"/>
        <v>0</v>
      </c>
      <c r="AB251" s="1">
        <f t="shared" si="124"/>
        <v>0</v>
      </c>
      <c r="AC251" s="1">
        <f t="shared" si="125"/>
        <v>0</v>
      </c>
      <c r="AD251" s="1" t="str">
        <f t="shared" si="138"/>
        <v/>
      </c>
      <c r="AE251" s="1" t="str">
        <f t="shared" si="139"/>
        <v/>
      </c>
      <c r="AF251" s="1" t="str">
        <f t="shared" si="139"/>
        <v/>
      </c>
      <c r="AG251" s="1" t="str">
        <f t="shared" si="139"/>
        <v/>
      </c>
      <c r="AH251" s="1" t="e">
        <f t="shared" si="144"/>
        <v>#N/A</v>
      </c>
      <c r="AI251" s="9" t="e">
        <f t="shared" si="140"/>
        <v>#N/A</v>
      </c>
      <c r="AJ251" s="9" t="e">
        <f t="shared" si="126"/>
        <v>#N/A</v>
      </c>
      <c r="AK251" s="9" t="e">
        <f t="shared" si="127"/>
        <v>#N/A</v>
      </c>
      <c r="AL251" s="9" t="e">
        <f t="shared" si="128"/>
        <v>#N/A</v>
      </c>
      <c r="AM251" s="9" t="e">
        <f t="shared" si="129"/>
        <v>#N/A</v>
      </c>
      <c r="AN251" s="9" t="e">
        <f t="shared" si="130"/>
        <v>#N/A</v>
      </c>
      <c r="AO251" s="9" t="e">
        <f t="shared" si="131"/>
        <v>#N/A</v>
      </c>
      <c r="AP251" s="1" t="str">
        <f t="shared" si="141"/>
        <v/>
      </c>
      <c r="AQ251" s="1" t="str">
        <f t="shared" si="141"/>
        <v/>
      </c>
      <c r="AS251" s="1" t="str">
        <f t="shared" si="142"/>
        <v/>
      </c>
      <c r="AT251" s="1" t="e">
        <f t="shared" si="145"/>
        <v>#N/A</v>
      </c>
      <c r="AU251" s="1" t="e">
        <f t="shared" si="132"/>
        <v>#N/A</v>
      </c>
      <c r="AV251" s="9" t="e">
        <f t="shared" si="133"/>
        <v>#N/A</v>
      </c>
      <c r="AW251" s="9" t="e">
        <f t="shared" si="134"/>
        <v>#N/A</v>
      </c>
      <c r="AX251" s="9" t="e">
        <f t="shared" si="135"/>
        <v>#N/A</v>
      </c>
      <c r="AY251" s="9" t="e">
        <f t="shared" si="136"/>
        <v>#N/A</v>
      </c>
      <c r="AZ251" s="9" t="e">
        <f t="shared" si="137"/>
        <v>#N/A</v>
      </c>
      <c r="BA251" s="9" t="e">
        <f t="shared" si="143"/>
        <v>#N/A</v>
      </c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M251" s="48"/>
      <c r="BX251" s="7"/>
      <c r="BY251" s="4"/>
      <c r="BZ251" s="7"/>
      <c r="CA251" s="7"/>
      <c r="CB251" s="7"/>
      <c r="CE251" s="7"/>
      <c r="CF251" s="7"/>
      <c r="CG251" s="7"/>
      <c r="CH251" s="7"/>
      <c r="CI251" s="7"/>
      <c r="CJ251" s="7"/>
      <c r="CK251" s="7"/>
      <c r="CL251" s="7"/>
      <c r="CN251" s="47"/>
      <c r="CO251" s="47"/>
      <c r="CP251" s="4"/>
    </row>
    <row r="252" spans="2:94" s="1" customFormat="1" x14ac:dyDescent="0.3">
      <c r="B252" s="1" t="e">
        <f t="shared" si="122"/>
        <v>#N/A</v>
      </c>
      <c r="J252" s="4"/>
      <c r="K252" s="4"/>
      <c r="L252" s="4"/>
      <c r="M252" s="61"/>
      <c r="Y252" s="58"/>
      <c r="AA252" s="1">
        <f t="shared" si="123"/>
        <v>0</v>
      </c>
      <c r="AB252" s="1">
        <f t="shared" si="124"/>
        <v>0</v>
      </c>
      <c r="AC252" s="1">
        <f t="shared" si="125"/>
        <v>0</v>
      </c>
      <c r="AD252" s="1" t="str">
        <f t="shared" si="138"/>
        <v/>
      </c>
      <c r="AE252" s="1" t="str">
        <f t="shared" si="139"/>
        <v/>
      </c>
      <c r="AF252" s="1" t="str">
        <f t="shared" si="139"/>
        <v/>
      </c>
      <c r="AG252" s="1" t="str">
        <f t="shared" si="139"/>
        <v/>
      </c>
      <c r="AH252" s="1" t="e">
        <f t="shared" si="144"/>
        <v>#N/A</v>
      </c>
      <c r="AI252" s="9" t="e">
        <f t="shared" si="140"/>
        <v>#N/A</v>
      </c>
      <c r="AJ252" s="9" t="e">
        <f t="shared" si="126"/>
        <v>#N/A</v>
      </c>
      <c r="AK252" s="9" t="e">
        <f t="shared" si="127"/>
        <v>#N/A</v>
      </c>
      <c r="AL252" s="9" t="e">
        <f t="shared" si="128"/>
        <v>#N/A</v>
      </c>
      <c r="AM252" s="9" t="e">
        <f t="shared" si="129"/>
        <v>#N/A</v>
      </c>
      <c r="AN252" s="9" t="e">
        <f t="shared" si="130"/>
        <v>#N/A</v>
      </c>
      <c r="AO252" s="9" t="e">
        <f t="shared" si="131"/>
        <v>#N/A</v>
      </c>
      <c r="AP252" s="1" t="str">
        <f t="shared" si="141"/>
        <v/>
      </c>
      <c r="AQ252" s="1" t="str">
        <f t="shared" si="141"/>
        <v/>
      </c>
      <c r="AS252" s="1" t="str">
        <f t="shared" si="142"/>
        <v/>
      </c>
      <c r="AT252" s="1" t="e">
        <f t="shared" si="145"/>
        <v>#N/A</v>
      </c>
      <c r="AU252" s="1" t="e">
        <f t="shared" si="132"/>
        <v>#N/A</v>
      </c>
      <c r="AV252" s="9" t="e">
        <f t="shared" si="133"/>
        <v>#N/A</v>
      </c>
      <c r="AW252" s="9" t="e">
        <f t="shared" si="134"/>
        <v>#N/A</v>
      </c>
      <c r="AX252" s="9" t="e">
        <f t="shared" si="135"/>
        <v>#N/A</v>
      </c>
      <c r="AY252" s="9" t="e">
        <f t="shared" si="136"/>
        <v>#N/A</v>
      </c>
      <c r="AZ252" s="9" t="e">
        <f t="shared" si="137"/>
        <v>#N/A</v>
      </c>
      <c r="BA252" s="9" t="e">
        <f t="shared" si="143"/>
        <v>#N/A</v>
      </c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M252" s="48"/>
      <c r="BX252" s="7"/>
      <c r="BY252" s="4"/>
      <c r="BZ252" s="7"/>
      <c r="CA252" s="7"/>
      <c r="CB252" s="7"/>
      <c r="CE252" s="7"/>
      <c r="CF252" s="7"/>
      <c r="CG252" s="7"/>
      <c r="CH252" s="7"/>
      <c r="CI252" s="7"/>
      <c r="CJ252" s="7"/>
      <c r="CK252" s="7"/>
      <c r="CL252" s="7"/>
      <c r="CN252" s="47"/>
      <c r="CO252" s="47"/>
      <c r="CP252" s="4"/>
    </row>
    <row r="253" spans="2:94" s="1" customFormat="1" x14ac:dyDescent="0.3">
      <c r="B253" s="1" t="e">
        <f t="shared" si="122"/>
        <v>#N/A</v>
      </c>
      <c r="J253" s="4"/>
      <c r="K253" s="4"/>
      <c r="L253" s="4"/>
      <c r="M253" s="61"/>
      <c r="Y253" s="58"/>
      <c r="AA253" s="1">
        <f t="shared" si="123"/>
        <v>0</v>
      </c>
      <c r="AB253" s="1">
        <f t="shared" si="124"/>
        <v>0</v>
      </c>
      <c r="AC253" s="1">
        <f t="shared" si="125"/>
        <v>0</v>
      </c>
      <c r="AD253" s="1" t="str">
        <f t="shared" si="138"/>
        <v/>
      </c>
      <c r="AE253" s="1" t="str">
        <f t="shared" si="139"/>
        <v/>
      </c>
      <c r="AF253" s="1" t="str">
        <f t="shared" si="139"/>
        <v/>
      </c>
      <c r="AG253" s="1" t="str">
        <f t="shared" si="139"/>
        <v/>
      </c>
      <c r="AH253" s="1" t="e">
        <f t="shared" si="144"/>
        <v>#N/A</v>
      </c>
      <c r="AI253" s="9" t="e">
        <f t="shared" si="140"/>
        <v>#N/A</v>
      </c>
      <c r="AJ253" s="9" t="e">
        <f t="shared" si="126"/>
        <v>#N/A</v>
      </c>
      <c r="AK253" s="9" t="e">
        <f t="shared" si="127"/>
        <v>#N/A</v>
      </c>
      <c r="AL253" s="9" t="e">
        <f t="shared" si="128"/>
        <v>#N/A</v>
      </c>
      <c r="AM253" s="9" t="e">
        <f t="shared" si="129"/>
        <v>#N/A</v>
      </c>
      <c r="AN253" s="9" t="e">
        <f t="shared" si="130"/>
        <v>#N/A</v>
      </c>
      <c r="AO253" s="9" t="e">
        <f t="shared" si="131"/>
        <v>#N/A</v>
      </c>
      <c r="AP253" s="1" t="str">
        <f t="shared" si="141"/>
        <v/>
      </c>
      <c r="AQ253" s="1" t="str">
        <f t="shared" si="141"/>
        <v/>
      </c>
      <c r="AS253" s="1" t="str">
        <f t="shared" si="142"/>
        <v/>
      </c>
      <c r="AT253" s="1" t="e">
        <f t="shared" si="145"/>
        <v>#N/A</v>
      </c>
      <c r="AU253" s="1" t="e">
        <f t="shared" si="132"/>
        <v>#N/A</v>
      </c>
      <c r="AV253" s="9" t="e">
        <f t="shared" si="133"/>
        <v>#N/A</v>
      </c>
      <c r="AW253" s="9" t="e">
        <f t="shared" si="134"/>
        <v>#N/A</v>
      </c>
      <c r="AX253" s="9" t="e">
        <f t="shared" si="135"/>
        <v>#N/A</v>
      </c>
      <c r="AY253" s="9" t="e">
        <f t="shared" si="136"/>
        <v>#N/A</v>
      </c>
      <c r="AZ253" s="9" t="e">
        <f t="shared" si="137"/>
        <v>#N/A</v>
      </c>
      <c r="BA253" s="9" t="e">
        <f t="shared" si="143"/>
        <v>#N/A</v>
      </c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M253" s="48"/>
      <c r="BX253" s="7"/>
      <c r="BY253" s="4"/>
      <c r="BZ253" s="7"/>
      <c r="CA253" s="7"/>
      <c r="CB253" s="7"/>
      <c r="CE253" s="7"/>
      <c r="CF253" s="7"/>
      <c r="CG253" s="7"/>
      <c r="CH253" s="7"/>
      <c r="CI253" s="7"/>
      <c r="CJ253" s="7"/>
      <c r="CK253" s="7"/>
      <c r="CL253" s="7"/>
      <c r="CN253" s="47"/>
      <c r="CO253" s="47"/>
      <c r="CP253" s="4"/>
    </row>
    <row r="254" spans="2:94" s="1" customFormat="1" x14ac:dyDescent="0.3">
      <c r="B254" s="1" t="e">
        <f t="shared" si="122"/>
        <v>#N/A</v>
      </c>
      <c r="J254" s="4"/>
      <c r="K254" s="4"/>
      <c r="L254" s="4"/>
      <c r="M254" s="61"/>
      <c r="Y254" s="58"/>
      <c r="AA254" s="1">
        <f t="shared" si="123"/>
        <v>0</v>
      </c>
      <c r="AB254" s="1">
        <f t="shared" si="124"/>
        <v>0</v>
      </c>
      <c r="AC254" s="1">
        <f t="shared" si="125"/>
        <v>0</v>
      </c>
      <c r="AD254" s="1" t="str">
        <f t="shared" si="138"/>
        <v/>
      </c>
      <c r="AE254" s="1" t="str">
        <f t="shared" si="139"/>
        <v/>
      </c>
      <c r="AF254" s="1" t="str">
        <f t="shared" si="139"/>
        <v/>
      </c>
      <c r="AG254" s="1" t="str">
        <f t="shared" si="139"/>
        <v/>
      </c>
      <c r="AH254" s="1" t="e">
        <f t="shared" si="144"/>
        <v>#N/A</v>
      </c>
      <c r="AI254" s="9" t="e">
        <f t="shared" si="140"/>
        <v>#N/A</v>
      </c>
      <c r="AJ254" s="9" t="e">
        <f t="shared" si="126"/>
        <v>#N/A</v>
      </c>
      <c r="AK254" s="9" t="e">
        <f t="shared" si="127"/>
        <v>#N/A</v>
      </c>
      <c r="AL254" s="9" t="e">
        <f t="shared" si="128"/>
        <v>#N/A</v>
      </c>
      <c r="AM254" s="9" t="e">
        <f t="shared" si="129"/>
        <v>#N/A</v>
      </c>
      <c r="AN254" s="9" t="e">
        <f t="shared" si="130"/>
        <v>#N/A</v>
      </c>
      <c r="AO254" s="9" t="e">
        <f t="shared" si="131"/>
        <v>#N/A</v>
      </c>
      <c r="AP254" s="1" t="str">
        <f t="shared" si="141"/>
        <v/>
      </c>
      <c r="AQ254" s="1" t="str">
        <f t="shared" si="141"/>
        <v/>
      </c>
      <c r="AS254" s="1" t="str">
        <f t="shared" si="142"/>
        <v/>
      </c>
      <c r="AT254" s="1" t="e">
        <f t="shared" si="145"/>
        <v>#N/A</v>
      </c>
      <c r="AU254" s="1" t="e">
        <f t="shared" si="132"/>
        <v>#N/A</v>
      </c>
      <c r="AV254" s="9" t="e">
        <f t="shared" si="133"/>
        <v>#N/A</v>
      </c>
      <c r="AW254" s="9" t="e">
        <f t="shared" si="134"/>
        <v>#N/A</v>
      </c>
      <c r="AX254" s="9" t="e">
        <f t="shared" si="135"/>
        <v>#N/A</v>
      </c>
      <c r="AY254" s="9" t="e">
        <f t="shared" si="136"/>
        <v>#N/A</v>
      </c>
      <c r="AZ254" s="9" t="e">
        <f t="shared" si="137"/>
        <v>#N/A</v>
      </c>
      <c r="BA254" s="9" t="e">
        <f t="shared" si="143"/>
        <v>#N/A</v>
      </c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M254" s="48"/>
      <c r="BX254" s="7"/>
      <c r="BY254" s="4"/>
      <c r="BZ254" s="7"/>
      <c r="CA254" s="7"/>
      <c r="CB254" s="7"/>
      <c r="CE254" s="7"/>
      <c r="CF254" s="7"/>
      <c r="CG254" s="7"/>
      <c r="CH254" s="7"/>
      <c r="CI254" s="7"/>
      <c r="CJ254" s="7"/>
      <c r="CK254" s="7"/>
      <c r="CL254" s="7"/>
      <c r="CN254" s="47"/>
      <c r="CO254" s="47"/>
      <c r="CP254" s="4"/>
    </row>
    <row r="255" spans="2:94" s="1" customFormat="1" x14ac:dyDescent="0.3">
      <c r="B255" s="1" t="e">
        <f t="shared" si="122"/>
        <v>#N/A</v>
      </c>
      <c r="J255" s="4"/>
      <c r="K255" s="4"/>
      <c r="L255" s="4"/>
      <c r="M255" s="61"/>
      <c r="Y255" s="58"/>
      <c r="AA255" s="1">
        <f t="shared" si="123"/>
        <v>0</v>
      </c>
      <c r="AB255" s="1">
        <f t="shared" si="124"/>
        <v>0</v>
      </c>
      <c r="AC255" s="1">
        <f t="shared" si="125"/>
        <v>0</v>
      </c>
      <c r="AD255" s="1" t="str">
        <f t="shared" si="138"/>
        <v/>
      </c>
      <c r="AE255" s="1" t="str">
        <f t="shared" si="139"/>
        <v/>
      </c>
      <c r="AF255" s="1" t="str">
        <f t="shared" si="139"/>
        <v/>
      </c>
      <c r="AG255" s="1" t="str">
        <f t="shared" si="139"/>
        <v/>
      </c>
      <c r="AH255" s="1" t="e">
        <f t="shared" si="144"/>
        <v>#N/A</v>
      </c>
      <c r="AI255" s="9" t="e">
        <f t="shared" si="140"/>
        <v>#N/A</v>
      </c>
      <c r="AJ255" s="9" t="e">
        <f t="shared" si="126"/>
        <v>#N/A</v>
      </c>
      <c r="AK255" s="9" t="e">
        <f t="shared" si="127"/>
        <v>#N/A</v>
      </c>
      <c r="AL255" s="9" t="e">
        <f t="shared" si="128"/>
        <v>#N/A</v>
      </c>
      <c r="AM255" s="9" t="e">
        <f t="shared" si="129"/>
        <v>#N/A</v>
      </c>
      <c r="AN255" s="9" t="e">
        <f t="shared" si="130"/>
        <v>#N/A</v>
      </c>
      <c r="AO255" s="9" t="e">
        <f t="shared" si="131"/>
        <v>#N/A</v>
      </c>
      <c r="AP255" s="1" t="str">
        <f t="shared" si="141"/>
        <v/>
      </c>
      <c r="AQ255" s="1" t="str">
        <f t="shared" si="141"/>
        <v/>
      </c>
      <c r="AS255" s="1" t="str">
        <f t="shared" si="142"/>
        <v/>
      </c>
      <c r="AT255" s="1" t="e">
        <f t="shared" si="145"/>
        <v>#N/A</v>
      </c>
      <c r="AU255" s="1" t="e">
        <f t="shared" si="132"/>
        <v>#N/A</v>
      </c>
      <c r="AV255" s="9" t="e">
        <f t="shared" si="133"/>
        <v>#N/A</v>
      </c>
      <c r="AW255" s="9" t="e">
        <f t="shared" si="134"/>
        <v>#N/A</v>
      </c>
      <c r="AX255" s="9" t="e">
        <f t="shared" si="135"/>
        <v>#N/A</v>
      </c>
      <c r="AY255" s="9" t="e">
        <f t="shared" si="136"/>
        <v>#N/A</v>
      </c>
      <c r="AZ255" s="9" t="e">
        <f t="shared" si="137"/>
        <v>#N/A</v>
      </c>
      <c r="BA255" s="9" t="e">
        <f t="shared" si="143"/>
        <v>#N/A</v>
      </c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M255" s="48"/>
      <c r="BX255" s="7"/>
      <c r="BY255" s="4"/>
      <c r="BZ255" s="7"/>
      <c r="CA255" s="7"/>
      <c r="CB255" s="7"/>
      <c r="CE255" s="7"/>
      <c r="CF255" s="7"/>
      <c r="CG255" s="7"/>
      <c r="CH255" s="7"/>
      <c r="CI255" s="7"/>
      <c r="CJ255" s="7"/>
      <c r="CK255" s="7"/>
      <c r="CL255" s="7"/>
      <c r="CN255" s="47"/>
      <c r="CO255" s="47"/>
      <c r="CP255" s="4"/>
    </row>
    <row r="256" spans="2:94" s="1" customFormat="1" x14ac:dyDescent="0.3">
      <c r="B256" s="1" t="e">
        <f t="shared" si="122"/>
        <v>#N/A</v>
      </c>
      <c r="J256" s="4"/>
      <c r="K256" s="4"/>
      <c r="L256" s="4"/>
      <c r="M256" s="61"/>
      <c r="Y256" s="58"/>
      <c r="AA256" s="1">
        <f t="shared" si="123"/>
        <v>0</v>
      </c>
      <c r="AB256" s="1">
        <f t="shared" si="124"/>
        <v>0</v>
      </c>
      <c r="AC256" s="1">
        <f t="shared" si="125"/>
        <v>0</v>
      </c>
      <c r="AD256" s="1" t="str">
        <f t="shared" si="138"/>
        <v/>
      </c>
      <c r="AE256" s="1" t="str">
        <f t="shared" si="139"/>
        <v/>
      </c>
      <c r="AF256" s="1" t="str">
        <f t="shared" si="139"/>
        <v/>
      </c>
      <c r="AG256" s="1" t="str">
        <f t="shared" si="139"/>
        <v/>
      </c>
      <c r="AH256" s="1" t="e">
        <f t="shared" si="144"/>
        <v>#N/A</v>
      </c>
      <c r="AI256" s="9" t="e">
        <f t="shared" si="140"/>
        <v>#N/A</v>
      </c>
      <c r="AJ256" s="9" t="e">
        <f t="shared" si="126"/>
        <v>#N/A</v>
      </c>
      <c r="AK256" s="9" t="e">
        <f t="shared" si="127"/>
        <v>#N/A</v>
      </c>
      <c r="AL256" s="9" t="e">
        <f t="shared" si="128"/>
        <v>#N/A</v>
      </c>
      <c r="AM256" s="9" t="e">
        <f t="shared" si="129"/>
        <v>#N/A</v>
      </c>
      <c r="AN256" s="9" t="e">
        <f t="shared" si="130"/>
        <v>#N/A</v>
      </c>
      <c r="AO256" s="9" t="e">
        <f t="shared" si="131"/>
        <v>#N/A</v>
      </c>
      <c r="AP256" s="1" t="str">
        <f t="shared" si="141"/>
        <v/>
      </c>
      <c r="AQ256" s="1" t="str">
        <f t="shared" si="141"/>
        <v/>
      </c>
      <c r="AS256" s="1" t="str">
        <f t="shared" si="142"/>
        <v/>
      </c>
      <c r="AT256" s="1" t="e">
        <f t="shared" si="145"/>
        <v>#N/A</v>
      </c>
      <c r="AU256" s="1" t="e">
        <f t="shared" si="132"/>
        <v>#N/A</v>
      </c>
      <c r="AV256" s="9" t="e">
        <f t="shared" si="133"/>
        <v>#N/A</v>
      </c>
      <c r="AW256" s="9" t="e">
        <f t="shared" si="134"/>
        <v>#N/A</v>
      </c>
      <c r="AX256" s="9" t="e">
        <f t="shared" si="135"/>
        <v>#N/A</v>
      </c>
      <c r="AY256" s="9" t="e">
        <f t="shared" si="136"/>
        <v>#N/A</v>
      </c>
      <c r="AZ256" s="9" t="e">
        <f t="shared" si="137"/>
        <v>#N/A</v>
      </c>
      <c r="BA256" s="9" t="e">
        <f t="shared" si="143"/>
        <v>#N/A</v>
      </c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M256" s="48"/>
      <c r="BX256" s="7"/>
      <c r="BY256" s="4"/>
      <c r="BZ256" s="7"/>
      <c r="CA256" s="7"/>
      <c r="CB256" s="7"/>
      <c r="CE256" s="7"/>
      <c r="CF256" s="7"/>
      <c r="CG256" s="7"/>
      <c r="CH256" s="7"/>
      <c r="CI256" s="7"/>
      <c r="CJ256" s="7"/>
      <c r="CK256" s="7"/>
      <c r="CL256" s="7"/>
      <c r="CN256" s="47"/>
      <c r="CO256" s="47"/>
      <c r="CP256" s="4"/>
    </row>
    <row r="257" spans="2:94" s="1" customFormat="1" x14ac:dyDescent="0.3">
      <c r="B257" s="1" t="e">
        <f t="shared" si="122"/>
        <v>#N/A</v>
      </c>
      <c r="J257" s="4"/>
      <c r="K257" s="4"/>
      <c r="L257" s="4"/>
      <c r="M257" s="61"/>
      <c r="Y257" s="58"/>
      <c r="AA257" s="1">
        <f t="shared" si="123"/>
        <v>0</v>
      </c>
      <c r="AB257" s="1">
        <f t="shared" si="124"/>
        <v>0</v>
      </c>
      <c r="AC257" s="1">
        <f t="shared" si="125"/>
        <v>0</v>
      </c>
      <c r="AD257" s="1" t="str">
        <f t="shared" si="138"/>
        <v/>
      </c>
      <c r="AE257" s="1" t="str">
        <f t="shared" si="139"/>
        <v/>
      </c>
      <c r="AF257" s="1" t="str">
        <f t="shared" si="139"/>
        <v/>
      </c>
      <c r="AG257" s="1" t="str">
        <f t="shared" si="139"/>
        <v/>
      </c>
      <c r="AH257" s="1" t="e">
        <f t="shared" si="144"/>
        <v>#N/A</v>
      </c>
      <c r="AI257" s="9" t="e">
        <f t="shared" si="140"/>
        <v>#N/A</v>
      </c>
      <c r="AJ257" s="9" t="e">
        <f t="shared" si="126"/>
        <v>#N/A</v>
      </c>
      <c r="AK257" s="9" t="e">
        <f t="shared" si="127"/>
        <v>#N/A</v>
      </c>
      <c r="AL257" s="9" t="e">
        <f t="shared" si="128"/>
        <v>#N/A</v>
      </c>
      <c r="AM257" s="9" t="e">
        <f t="shared" si="129"/>
        <v>#N/A</v>
      </c>
      <c r="AN257" s="9" t="e">
        <f t="shared" si="130"/>
        <v>#N/A</v>
      </c>
      <c r="AO257" s="9" t="e">
        <f t="shared" si="131"/>
        <v>#N/A</v>
      </c>
      <c r="AP257" s="1" t="str">
        <f t="shared" si="141"/>
        <v/>
      </c>
      <c r="AQ257" s="1" t="str">
        <f t="shared" si="141"/>
        <v/>
      </c>
      <c r="AS257" s="1" t="str">
        <f t="shared" si="142"/>
        <v/>
      </c>
      <c r="AT257" s="1" t="e">
        <f t="shared" si="145"/>
        <v>#N/A</v>
      </c>
      <c r="AU257" s="1" t="e">
        <f t="shared" si="132"/>
        <v>#N/A</v>
      </c>
      <c r="AV257" s="9" t="e">
        <f t="shared" si="133"/>
        <v>#N/A</v>
      </c>
      <c r="AW257" s="9" t="e">
        <f t="shared" si="134"/>
        <v>#N/A</v>
      </c>
      <c r="AX257" s="9" t="e">
        <f t="shared" si="135"/>
        <v>#N/A</v>
      </c>
      <c r="AY257" s="9" t="e">
        <f t="shared" si="136"/>
        <v>#N/A</v>
      </c>
      <c r="AZ257" s="9" t="e">
        <f t="shared" si="137"/>
        <v>#N/A</v>
      </c>
      <c r="BA257" s="9" t="e">
        <f t="shared" si="143"/>
        <v>#N/A</v>
      </c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M257" s="48"/>
      <c r="BX257" s="7"/>
      <c r="BY257" s="4"/>
      <c r="BZ257" s="7"/>
      <c r="CA257" s="7"/>
      <c r="CB257" s="7"/>
      <c r="CE257" s="7"/>
      <c r="CF257" s="7"/>
      <c r="CG257" s="7"/>
      <c r="CH257" s="7"/>
      <c r="CI257" s="7"/>
      <c r="CJ257" s="7"/>
      <c r="CK257" s="7"/>
      <c r="CL257" s="7"/>
      <c r="CN257" s="47"/>
      <c r="CO257" s="47"/>
      <c r="CP257" s="4"/>
    </row>
    <row r="258" spans="2:94" s="1" customFormat="1" x14ac:dyDescent="0.3">
      <c r="B258" s="1" t="e">
        <f t="shared" si="122"/>
        <v>#N/A</v>
      </c>
      <c r="J258" s="4"/>
      <c r="K258" s="4"/>
      <c r="L258" s="4"/>
      <c r="M258" s="61"/>
      <c r="Y258" s="58"/>
      <c r="AA258" s="1">
        <f t="shared" si="123"/>
        <v>0</v>
      </c>
      <c r="AB258" s="1">
        <f t="shared" si="124"/>
        <v>0</v>
      </c>
      <c r="AC258" s="1">
        <f t="shared" si="125"/>
        <v>0</v>
      </c>
      <c r="AD258" s="1" t="str">
        <f t="shared" si="138"/>
        <v/>
      </c>
      <c r="AE258" s="1" t="str">
        <f t="shared" si="139"/>
        <v/>
      </c>
      <c r="AF258" s="1" t="str">
        <f t="shared" si="139"/>
        <v/>
      </c>
      <c r="AG258" s="1" t="str">
        <f t="shared" si="139"/>
        <v/>
      </c>
      <c r="AH258" s="1" t="e">
        <f t="shared" si="144"/>
        <v>#N/A</v>
      </c>
      <c r="AI258" s="9" t="e">
        <f t="shared" si="140"/>
        <v>#N/A</v>
      </c>
      <c r="AJ258" s="9" t="e">
        <f t="shared" si="126"/>
        <v>#N/A</v>
      </c>
      <c r="AK258" s="9" t="e">
        <f t="shared" si="127"/>
        <v>#N/A</v>
      </c>
      <c r="AL258" s="9" t="e">
        <f t="shared" si="128"/>
        <v>#N/A</v>
      </c>
      <c r="AM258" s="9" t="e">
        <f t="shared" si="129"/>
        <v>#N/A</v>
      </c>
      <c r="AN258" s="9" t="e">
        <f t="shared" si="130"/>
        <v>#N/A</v>
      </c>
      <c r="AO258" s="9" t="e">
        <f t="shared" si="131"/>
        <v>#N/A</v>
      </c>
      <c r="AP258" s="1" t="str">
        <f t="shared" si="141"/>
        <v/>
      </c>
      <c r="AQ258" s="1" t="str">
        <f t="shared" si="141"/>
        <v/>
      </c>
      <c r="AS258" s="1" t="str">
        <f t="shared" si="142"/>
        <v/>
      </c>
      <c r="AT258" s="1" t="e">
        <f t="shared" si="145"/>
        <v>#N/A</v>
      </c>
      <c r="AU258" s="1" t="e">
        <f t="shared" si="132"/>
        <v>#N/A</v>
      </c>
      <c r="AV258" s="9" t="e">
        <f t="shared" si="133"/>
        <v>#N/A</v>
      </c>
      <c r="AW258" s="9" t="e">
        <f t="shared" si="134"/>
        <v>#N/A</v>
      </c>
      <c r="AX258" s="9" t="e">
        <f t="shared" si="135"/>
        <v>#N/A</v>
      </c>
      <c r="AY258" s="9" t="e">
        <f t="shared" si="136"/>
        <v>#N/A</v>
      </c>
      <c r="AZ258" s="9" t="e">
        <f t="shared" si="137"/>
        <v>#N/A</v>
      </c>
      <c r="BA258" s="9" t="e">
        <f t="shared" si="143"/>
        <v>#N/A</v>
      </c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M258" s="48"/>
      <c r="BX258" s="7"/>
      <c r="BY258" s="4"/>
      <c r="BZ258" s="7"/>
      <c r="CA258" s="7"/>
      <c r="CB258" s="7"/>
      <c r="CE258" s="7"/>
      <c r="CF258" s="7"/>
      <c r="CG258" s="7"/>
      <c r="CH258" s="7"/>
      <c r="CI258" s="7"/>
      <c r="CJ258" s="7"/>
      <c r="CK258" s="7"/>
      <c r="CL258" s="7"/>
      <c r="CN258" s="47"/>
      <c r="CO258" s="47"/>
      <c r="CP258" s="4"/>
    </row>
    <row r="259" spans="2:94" s="1" customFormat="1" x14ac:dyDescent="0.3">
      <c r="B259" s="1" t="e">
        <f t="shared" si="122"/>
        <v>#N/A</v>
      </c>
      <c r="J259" s="4"/>
      <c r="K259" s="4"/>
      <c r="L259" s="4"/>
      <c r="M259" s="61"/>
      <c r="Y259" s="58"/>
      <c r="AA259" s="1">
        <f t="shared" si="123"/>
        <v>0</v>
      </c>
      <c r="AB259" s="1">
        <f t="shared" si="124"/>
        <v>0</v>
      </c>
      <c r="AC259" s="1">
        <f t="shared" si="125"/>
        <v>0</v>
      </c>
      <c r="AD259" s="1" t="str">
        <f t="shared" si="138"/>
        <v/>
      </c>
      <c r="AE259" s="1" t="str">
        <f t="shared" si="139"/>
        <v/>
      </c>
      <c r="AF259" s="1" t="str">
        <f t="shared" si="139"/>
        <v/>
      </c>
      <c r="AG259" s="1" t="str">
        <f t="shared" si="139"/>
        <v/>
      </c>
      <c r="AH259" s="1" t="e">
        <f t="shared" si="144"/>
        <v>#N/A</v>
      </c>
      <c r="AI259" s="9" t="e">
        <f t="shared" si="140"/>
        <v>#N/A</v>
      </c>
      <c r="AJ259" s="9" t="e">
        <f t="shared" si="126"/>
        <v>#N/A</v>
      </c>
      <c r="AK259" s="9" t="e">
        <f t="shared" si="127"/>
        <v>#N/A</v>
      </c>
      <c r="AL259" s="9" t="e">
        <f t="shared" si="128"/>
        <v>#N/A</v>
      </c>
      <c r="AM259" s="9" t="e">
        <f t="shared" si="129"/>
        <v>#N/A</v>
      </c>
      <c r="AN259" s="9" t="e">
        <f t="shared" si="130"/>
        <v>#N/A</v>
      </c>
      <c r="AO259" s="9" t="e">
        <f t="shared" si="131"/>
        <v>#N/A</v>
      </c>
      <c r="AP259" s="1" t="str">
        <f t="shared" si="141"/>
        <v/>
      </c>
      <c r="AQ259" s="1" t="str">
        <f t="shared" si="141"/>
        <v/>
      </c>
      <c r="AS259" s="1" t="str">
        <f t="shared" si="142"/>
        <v/>
      </c>
      <c r="AT259" s="1" t="e">
        <f t="shared" si="145"/>
        <v>#N/A</v>
      </c>
      <c r="AU259" s="1" t="e">
        <f t="shared" si="132"/>
        <v>#N/A</v>
      </c>
      <c r="AV259" s="9" t="e">
        <f t="shared" si="133"/>
        <v>#N/A</v>
      </c>
      <c r="AW259" s="9" t="e">
        <f t="shared" si="134"/>
        <v>#N/A</v>
      </c>
      <c r="AX259" s="9" t="e">
        <f t="shared" si="135"/>
        <v>#N/A</v>
      </c>
      <c r="AY259" s="9" t="e">
        <f t="shared" si="136"/>
        <v>#N/A</v>
      </c>
      <c r="AZ259" s="9" t="e">
        <f t="shared" si="137"/>
        <v>#N/A</v>
      </c>
      <c r="BA259" s="9" t="e">
        <f t="shared" si="143"/>
        <v>#N/A</v>
      </c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M259" s="48"/>
      <c r="BX259" s="7"/>
      <c r="BY259" s="4"/>
      <c r="BZ259" s="7"/>
      <c r="CA259" s="7"/>
      <c r="CB259" s="7"/>
      <c r="CE259" s="7"/>
      <c r="CF259" s="7"/>
      <c r="CG259" s="7"/>
      <c r="CH259" s="7"/>
      <c r="CI259" s="7"/>
      <c r="CJ259" s="7"/>
      <c r="CK259" s="7"/>
      <c r="CL259" s="7"/>
      <c r="CN259" s="47"/>
      <c r="CO259" s="47"/>
      <c r="CP259" s="4"/>
    </row>
    <row r="260" spans="2:94" s="1" customFormat="1" x14ac:dyDescent="0.3">
      <c r="B260" s="1" t="e">
        <f t="shared" si="122"/>
        <v>#N/A</v>
      </c>
      <c r="J260" s="4"/>
      <c r="K260" s="4"/>
      <c r="L260" s="4"/>
      <c r="M260" s="61"/>
      <c r="Y260" s="58"/>
      <c r="AA260" s="1">
        <f t="shared" si="123"/>
        <v>0</v>
      </c>
      <c r="AB260" s="1">
        <f t="shared" si="124"/>
        <v>0</v>
      </c>
      <c r="AC260" s="1">
        <f t="shared" si="125"/>
        <v>0</v>
      </c>
      <c r="AD260" s="1" t="str">
        <f t="shared" si="138"/>
        <v/>
      </c>
      <c r="AE260" s="1" t="str">
        <f t="shared" si="139"/>
        <v/>
      </c>
      <c r="AF260" s="1" t="str">
        <f t="shared" si="139"/>
        <v/>
      </c>
      <c r="AG260" s="1" t="str">
        <f t="shared" si="139"/>
        <v/>
      </c>
      <c r="AH260" s="1" t="e">
        <f t="shared" si="144"/>
        <v>#N/A</v>
      </c>
      <c r="AI260" s="9" t="e">
        <f t="shared" si="140"/>
        <v>#N/A</v>
      </c>
      <c r="AJ260" s="9" t="e">
        <f t="shared" si="126"/>
        <v>#N/A</v>
      </c>
      <c r="AK260" s="9" t="e">
        <f t="shared" si="127"/>
        <v>#N/A</v>
      </c>
      <c r="AL260" s="9" t="e">
        <f t="shared" si="128"/>
        <v>#N/A</v>
      </c>
      <c r="AM260" s="9" t="e">
        <f t="shared" si="129"/>
        <v>#N/A</v>
      </c>
      <c r="AN260" s="9" t="e">
        <f t="shared" si="130"/>
        <v>#N/A</v>
      </c>
      <c r="AO260" s="9" t="e">
        <f t="shared" si="131"/>
        <v>#N/A</v>
      </c>
      <c r="AP260" s="1" t="str">
        <f t="shared" si="141"/>
        <v/>
      </c>
      <c r="AQ260" s="1" t="str">
        <f t="shared" si="141"/>
        <v/>
      </c>
      <c r="AS260" s="1" t="str">
        <f t="shared" si="142"/>
        <v/>
      </c>
      <c r="AT260" s="1" t="e">
        <f t="shared" si="145"/>
        <v>#N/A</v>
      </c>
      <c r="AU260" s="1" t="e">
        <f t="shared" si="132"/>
        <v>#N/A</v>
      </c>
      <c r="AV260" s="9" t="e">
        <f t="shared" si="133"/>
        <v>#N/A</v>
      </c>
      <c r="AW260" s="9" t="e">
        <f t="shared" si="134"/>
        <v>#N/A</v>
      </c>
      <c r="AX260" s="9" t="e">
        <f t="shared" si="135"/>
        <v>#N/A</v>
      </c>
      <c r="AY260" s="9" t="e">
        <f t="shared" si="136"/>
        <v>#N/A</v>
      </c>
      <c r="AZ260" s="9" t="e">
        <f t="shared" si="137"/>
        <v>#N/A</v>
      </c>
      <c r="BA260" s="9" t="e">
        <f t="shared" si="143"/>
        <v>#N/A</v>
      </c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M260" s="48"/>
      <c r="BX260" s="7"/>
      <c r="BY260" s="4"/>
      <c r="BZ260" s="7"/>
      <c r="CA260" s="7"/>
      <c r="CB260" s="7"/>
      <c r="CE260" s="7"/>
      <c r="CF260" s="7"/>
      <c r="CG260" s="7"/>
      <c r="CH260" s="7"/>
      <c r="CI260" s="7"/>
      <c r="CJ260" s="7"/>
      <c r="CK260" s="7"/>
      <c r="CL260" s="7"/>
      <c r="CN260" s="47"/>
      <c r="CO260" s="47"/>
      <c r="CP260" s="4"/>
    </row>
    <row r="261" spans="2:94" s="1" customFormat="1" x14ac:dyDescent="0.3">
      <c r="B261" s="1" t="e">
        <f t="shared" si="122"/>
        <v>#N/A</v>
      </c>
      <c r="J261" s="4"/>
      <c r="K261" s="4"/>
      <c r="L261" s="4"/>
      <c r="M261" s="61"/>
      <c r="Y261" s="58"/>
      <c r="AA261" s="1">
        <f t="shared" si="123"/>
        <v>0</v>
      </c>
      <c r="AB261" s="1">
        <f t="shared" si="124"/>
        <v>0</v>
      </c>
      <c r="AC261" s="1">
        <f t="shared" si="125"/>
        <v>0</v>
      </c>
      <c r="AD261" s="1" t="str">
        <f t="shared" si="138"/>
        <v/>
      </c>
      <c r="AE261" s="1" t="str">
        <f t="shared" si="139"/>
        <v/>
      </c>
      <c r="AF261" s="1" t="str">
        <f t="shared" si="139"/>
        <v/>
      </c>
      <c r="AG261" s="1" t="str">
        <f t="shared" si="139"/>
        <v/>
      </c>
      <c r="AH261" s="1" t="e">
        <f t="shared" si="144"/>
        <v>#N/A</v>
      </c>
      <c r="AI261" s="9" t="e">
        <f t="shared" si="140"/>
        <v>#N/A</v>
      </c>
      <c r="AJ261" s="9" t="e">
        <f t="shared" si="126"/>
        <v>#N/A</v>
      </c>
      <c r="AK261" s="9" t="e">
        <f t="shared" si="127"/>
        <v>#N/A</v>
      </c>
      <c r="AL261" s="9" t="e">
        <f t="shared" si="128"/>
        <v>#N/A</v>
      </c>
      <c r="AM261" s="9" t="e">
        <f t="shared" si="129"/>
        <v>#N/A</v>
      </c>
      <c r="AN261" s="9" t="e">
        <f t="shared" si="130"/>
        <v>#N/A</v>
      </c>
      <c r="AO261" s="9" t="e">
        <f t="shared" si="131"/>
        <v>#N/A</v>
      </c>
      <c r="AP261" s="1" t="str">
        <f t="shared" si="141"/>
        <v/>
      </c>
      <c r="AQ261" s="1" t="str">
        <f t="shared" si="141"/>
        <v/>
      </c>
      <c r="AS261" s="1" t="str">
        <f t="shared" si="142"/>
        <v/>
      </c>
      <c r="AT261" s="1" t="e">
        <f t="shared" si="145"/>
        <v>#N/A</v>
      </c>
      <c r="AU261" s="1" t="e">
        <f t="shared" si="132"/>
        <v>#N/A</v>
      </c>
      <c r="AV261" s="9" t="e">
        <f t="shared" si="133"/>
        <v>#N/A</v>
      </c>
      <c r="AW261" s="9" t="e">
        <f t="shared" si="134"/>
        <v>#N/A</v>
      </c>
      <c r="AX261" s="9" t="e">
        <f t="shared" si="135"/>
        <v>#N/A</v>
      </c>
      <c r="AY261" s="9" t="e">
        <f t="shared" si="136"/>
        <v>#N/A</v>
      </c>
      <c r="AZ261" s="9" t="e">
        <f t="shared" si="137"/>
        <v>#N/A</v>
      </c>
      <c r="BA261" s="9" t="e">
        <f t="shared" si="143"/>
        <v>#N/A</v>
      </c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M261" s="48"/>
      <c r="BX261" s="7"/>
      <c r="BY261" s="4"/>
      <c r="BZ261" s="7"/>
      <c r="CA261" s="7"/>
      <c r="CB261" s="7"/>
      <c r="CE261" s="7"/>
      <c r="CF261" s="7"/>
      <c r="CG261" s="7"/>
      <c r="CH261" s="7"/>
      <c r="CI261" s="7"/>
      <c r="CJ261" s="7"/>
      <c r="CK261" s="7"/>
      <c r="CL261" s="7"/>
      <c r="CN261" s="47"/>
      <c r="CO261" s="47"/>
      <c r="CP261" s="4"/>
    </row>
    <row r="262" spans="2:94" s="1" customFormat="1" x14ac:dyDescent="0.3">
      <c r="B262" s="1" t="e">
        <f t="shared" si="122"/>
        <v>#N/A</v>
      </c>
      <c r="J262" s="4"/>
      <c r="K262" s="4"/>
      <c r="L262" s="4"/>
      <c r="M262" s="61"/>
      <c r="Y262" s="58"/>
      <c r="AA262" s="1">
        <f t="shared" si="123"/>
        <v>0</v>
      </c>
      <c r="AB262" s="1">
        <f t="shared" si="124"/>
        <v>0</v>
      </c>
      <c r="AC262" s="1">
        <f t="shared" si="125"/>
        <v>0</v>
      </c>
      <c r="AD262" s="1" t="str">
        <f t="shared" si="138"/>
        <v/>
      </c>
      <c r="AE262" s="1" t="str">
        <f t="shared" si="139"/>
        <v/>
      </c>
      <c r="AF262" s="1" t="str">
        <f t="shared" si="139"/>
        <v/>
      </c>
      <c r="AG262" s="1" t="str">
        <f t="shared" si="139"/>
        <v/>
      </c>
      <c r="AH262" s="1" t="e">
        <f t="shared" si="144"/>
        <v>#N/A</v>
      </c>
      <c r="AI262" s="9" t="e">
        <f t="shared" si="140"/>
        <v>#N/A</v>
      </c>
      <c r="AJ262" s="9" t="e">
        <f t="shared" si="126"/>
        <v>#N/A</v>
      </c>
      <c r="AK262" s="9" t="e">
        <f t="shared" si="127"/>
        <v>#N/A</v>
      </c>
      <c r="AL262" s="9" t="e">
        <f t="shared" si="128"/>
        <v>#N/A</v>
      </c>
      <c r="AM262" s="9" t="e">
        <f t="shared" si="129"/>
        <v>#N/A</v>
      </c>
      <c r="AN262" s="9" t="e">
        <f t="shared" si="130"/>
        <v>#N/A</v>
      </c>
      <c r="AO262" s="9" t="e">
        <f t="shared" si="131"/>
        <v>#N/A</v>
      </c>
      <c r="AP262" s="1" t="str">
        <f t="shared" si="141"/>
        <v/>
      </c>
      <c r="AQ262" s="1" t="str">
        <f t="shared" si="141"/>
        <v/>
      </c>
      <c r="AS262" s="1" t="str">
        <f t="shared" si="142"/>
        <v/>
      </c>
      <c r="AT262" s="1" t="e">
        <f t="shared" si="145"/>
        <v>#N/A</v>
      </c>
      <c r="AU262" s="1" t="e">
        <f t="shared" si="132"/>
        <v>#N/A</v>
      </c>
      <c r="AV262" s="9" t="e">
        <f t="shared" si="133"/>
        <v>#N/A</v>
      </c>
      <c r="AW262" s="9" t="e">
        <f t="shared" si="134"/>
        <v>#N/A</v>
      </c>
      <c r="AX262" s="9" t="e">
        <f t="shared" si="135"/>
        <v>#N/A</v>
      </c>
      <c r="AY262" s="9" t="e">
        <f t="shared" si="136"/>
        <v>#N/A</v>
      </c>
      <c r="AZ262" s="9" t="e">
        <f t="shared" si="137"/>
        <v>#N/A</v>
      </c>
      <c r="BA262" s="9" t="e">
        <f t="shared" si="143"/>
        <v>#N/A</v>
      </c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M262" s="48"/>
      <c r="BX262" s="7"/>
      <c r="BY262" s="4"/>
      <c r="BZ262" s="7"/>
      <c r="CA262" s="7"/>
      <c r="CB262" s="7"/>
      <c r="CE262" s="7"/>
      <c r="CF262" s="7"/>
      <c r="CG262" s="7"/>
      <c r="CH262" s="7"/>
      <c r="CI262" s="7"/>
      <c r="CJ262" s="7"/>
      <c r="CK262" s="7"/>
      <c r="CL262" s="7"/>
      <c r="CN262" s="47"/>
      <c r="CO262" s="47"/>
      <c r="CP262" s="4"/>
    </row>
    <row r="263" spans="2:94" s="1" customFormat="1" x14ac:dyDescent="0.3">
      <c r="B263" s="1" t="e">
        <f t="shared" si="122"/>
        <v>#N/A</v>
      </c>
      <c r="J263" s="4"/>
      <c r="K263" s="4"/>
      <c r="L263" s="4"/>
      <c r="M263" s="61"/>
      <c r="Y263" s="58"/>
      <c r="AA263" s="1">
        <f t="shared" si="123"/>
        <v>0</v>
      </c>
      <c r="AB263" s="1">
        <f t="shared" si="124"/>
        <v>0</v>
      </c>
      <c r="AC263" s="1">
        <f t="shared" si="125"/>
        <v>0</v>
      </c>
      <c r="AD263" s="1" t="str">
        <f t="shared" si="138"/>
        <v/>
      </c>
      <c r="AE263" s="1" t="str">
        <f t="shared" si="139"/>
        <v/>
      </c>
      <c r="AF263" s="1" t="str">
        <f t="shared" si="139"/>
        <v/>
      </c>
      <c r="AG263" s="1" t="str">
        <f t="shared" si="139"/>
        <v/>
      </c>
      <c r="AH263" s="1" t="e">
        <f t="shared" si="144"/>
        <v>#N/A</v>
      </c>
      <c r="AI263" s="9" t="e">
        <f t="shared" si="140"/>
        <v>#N/A</v>
      </c>
      <c r="AJ263" s="9" t="e">
        <f t="shared" si="126"/>
        <v>#N/A</v>
      </c>
      <c r="AK263" s="9" t="e">
        <f t="shared" si="127"/>
        <v>#N/A</v>
      </c>
      <c r="AL263" s="9" t="e">
        <f t="shared" si="128"/>
        <v>#N/A</v>
      </c>
      <c r="AM263" s="9" t="e">
        <f t="shared" si="129"/>
        <v>#N/A</v>
      </c>
      <c r="AN263" s="9" t="e">
        <f t="shared" si="130"/>
        <v>#N/A</v>
      </c>
      <c r="AO263" s="9" t="e">
        <f t="shared" si="131"/>
        <v>#N/A</v>
      </c>
      <c r="AP263" s="1" t="str">
        <f t="shared" si="141"/>
        <v/>
      </c>
      <c r="AQ263" s="1" t="str">
        <f t="shared" si="141"/>
        <v/>
      </c>
      <c r="AS263" s="1" t="str">
        <f t="shared" si="142"/>
        <v/>
      </c>
      <c r="AT263" s="1" t="e">
        <f t="shared" si="145"/>
        <v>#N/A</v>
      </c>
      <c r="AU263" s="1" t="e">
        <f t="shared" si="132"/>
        <v>#N/A</v>
      </c>
      <c r="AV263" s="9" t="e">
        <f t="shared" si="133"/>
        <v>#N/A</v>
      </c>
      <c r="AW263" s="9" t="e">
        <f t="shared" si="134"/>
        <v>#N/A</v>
      </c>
      <c r="AX263" s="9" t="e">
        <f t="shared" si="135"/>
        <v>#N/A</v>
      </c>
      <c r="AY263" s="9" t="e">
        <f t="shared" si="136"/>
        <v>#N/A</v>
      </c>
      <c r="AZ263" s="9" t="e">
        <f t="shared" si="137"/>
        <v>#N/A</v>
      </c>
      <c r="BA263" s="9" t="e">
        <f t="shared" si="143"/>
        <v>#N/A</v>
      </c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M263" s="48"/>
      <c r="BX263" s="7"/>
      <c r="BY263" s="4"/>
      <c r="BZ263" s="7"/>
      <c r="CA263" s="7"/>
      <c r="CB263" s="7"/>
      <c r="CE263" s="7"/>
      <c r="CF263" s="7"/>
      <c r="CG263" s="7"/>
      <c r="CH263" s="7"/>
      <c r="CI263" s="7"/>
      <c r="CJ263" s="7"/>
      <c r="CK263" s="7"/>
      <c r="CL263" s="7"/>
      <c r="CN263" s="47"/>
      <c r="CO263" s="47"/>
      <c r="CP263" s="4"/>
    </row>
    <row r="264" spans="2:94" s="1" customFormat="1" x14ac:dyDescent="0.3">
      <c r="B264" s="1" t="e">
        <f t="shared" si="122"/>
        <v>#N/A</v>
      </c>
      <c r="J264" s="4"/>
      <c r="K264" s="4"/>
      <c r="L264" s="4"/>
      <c r="M264" s="61"/>
      <c r="Y264" s="58"/>
      <c r="AA264" s="1">
        <f t="shared" si="123"/>
        <v>0</v>
      </c>
      <c r="AB264" s="1">
        <f t="shared" si="124"/>
        <v>0</v>
      </c>
      <c r="AC264" s="1">
        <f t="shared" si="125"/>
        <v>0</v>
      </c>
      <c r="AD264" s="1" t="str">
        <f t="shared" si="138"/>
        <v/>
      </c>
      <c r="AE264" s="1" t="str">
        <f t="shared" si="139"/>
        <v/>
      </c>
      <c r="AF264" s="1" t="str">
        <f t="shared" si="139"/>
        <v/>
      </c>
      <c r="AG264" s="1" t="str">
        <f t="shared" si="139"/>
        <v/>
      </c>
      <c r="AH264" s="1" t="e">
        <f t="shared" si="144"/>
        <v>#N/A</v>
      </c>
      <c r="AI264" s="9" t="e">
        <f t="shared" si="140"/>
        <v>#N/A</v>
      </c>
      <c r="AJ264" s="9" t="e">
        <f t="shared" si="126"/>
        <v>#N/A</v>
      </c>
      <c r="AK264" s="9" t="e">
        <f t="shared" si="127"/>
        <v>#N/A</v>
      </c>
      <c r="AL264" s="9" t="e">
        <f t="shared" si="128"/>
        <v>#N/A</v>
      </c>
      <c r="AM264" s="9" t="e">
        <f t="shared" si="129"/>
        <v>#N/A</v>
      </c>
      <c r="AN264" s="9" t="e">
        <f t="shared" si="130"/>
        <v>#N/A</v>
      </c>
      <c r="AO264" s="9" t="e">
        <f t="shared" si="131"/>
        <v>#N/A</v>
      </c>
      <c r="AP264" s="1" t="str">
        <f t="shared" si="141"/>
        <v/>
      </c>
      <c r="AQ264" s="1" t="str">
        <f t="shared" si="141"/>
        <v/>
      </c>
      <c r="AS264" s="1" t="str">
        <f t="shared" si="142"/>
        <v/>
      </c>
      <c r="AT264" s="1" t="e">
        <f t="shared" si="145"/>
        <v>#N/A</v>
      </c>
      <c r="AU264" s="1" t="e">
        <f t="shared" si="132"/>
        <v>#N/A</v>
      </c>
      <c r="AV264" s="9" t="e">
        <f t="shared" si="133"/>
        <v>#N/A</v>
      </c>
      <c r="AW264" s="9" t="e">
        <f t="shared" si="134"/>
        <v>#N/A</v>
      </c>
      <c r="AX264" s="9" t="e">
        <f t="shared" si="135"/>
        <v>#N/A</v>
      </c>
      <c r="AY264" s="9" t="e">
        <f t="shared" si="136"/>
        <v>#N/A</v>
      </c>
      <c r="AZ264" s="9" t="e">
        <f t="shared" si="137"/>
        <v>#N/A</v>
      </c>
      <c r="BA264" s="9" t="e">
        <f t="shared" si="143"/>
        <v>#N/A</v>
      </c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M264" s="48"/>
      <c r="BX264" s="7"/>
      <c r="BY264" s="4"/>
      <c r="BZ264" s="7"/>
      <c r="CA264" s="7"/>
      <c r="CB264" s="7"/>
      <c r="CE264" s="7"/>
      <c r="CF264" s="7"/>
      <c r="CG264" s="7"/>
      <c r="CH264" s="7"/>
      <c r="CI264" s="7"/>
      <c r="CJ264" s="7"/>
      <c r="CK264" s="7"/>
      <c r="CL264" s="7"/>
      <c r="CN264" s="47"/>
      <c r="CO264" s="47"/>
      <c r="CP264" s="4"/>
    </row>
    <row r="265" spans="2:94" s="1" customFormat="1" x14ac:dyDescent="0.3">
      <c r="B265" s="1" t="e">
        <f t="shared" si="122"/>
        <v>#N/A</v>
      </c>
      <c r="J265" s="4"/>
      <c r="K265" s="4"/>
      <c r="L265" s="4"/>
      <c r="M265" s="61"/>
      <c r="Y265" s="58"/>
      <c r="AA265" s="1">
        <f t="shared" si="123"/>
        <v>0</v>
      </c>
      <c r="AB265" s="1">
        <f t="shared" si="124"/>
        <v>0</v>
      </c>
      <c r="AC265" s="1">
        <f t="shared" si="125"/>
        <v>0</v>
      </c>
      <c r="AD265" s="1" t="str">
        <f t="shared" si="138"/>
        <v/>
      </c>
      <c r="AE265" s="1" t="str">
        <f t="shared" si="139"/>
        <v/>
      </c>
      <c r="AF265" s="1" t="str">
        <f t="shared" si="139"/>
        <v/>
      </c>
      <c r="AG265" s="1" t="str">
        <f t="shared" si="139"/>
        <v/>
      </c>
      <c r="AH265" s="1" t="e">
        <f t="shared" si="144"/>
        <v>#N/A</v>
      </c>
      <c r="AI265" s="9" t="e">
        <f t="shared" si="140"/>
        <v>#N/A</v>
      </c>
      <c r="AJ265" s="9" t="e">
        <f t="shared" si="126"/>
        <v>#N/A</v>
      </c>
      <c r="AK265" s="9" t="e">
        <f t="shared" si="127"/>
        <v>#N/A</v>
      </c>
      <c r="AL265" s="9" t="e">
        <f t="shared" si="128"/>
        <v>#N/A</v>
      </c>
      <c r="AM265" s="9" t="e">
        <f t="shared" si="129"/>
        <v>#N/A</v>
      </c>
      <c r="AN265" s="9" t="e">
        <f t="shared" si="130"/>
        <v>#N/A</v>
      </c>
      <c r="AO265" s="9" t="e">
        <f t="shared" si="131"/>
        <v>#N/A</v>
      </c>
      <c r="AP265" s="1" t="str">
        <f t="shared" si="141"/>
        <v/>
      </c>
      <c r="AQ265" s="1" t="str">
        <f t="shared" si="141"/>
        <v/>
      </c>
      <c r="AS265" s="1" t="str">
        <f t="shared" si="142"/>
        <v/>
      </c>
      <c r="AT265" s="1" t="e">
        <f t="shared" si="145"/>
        <v>#N/A</v>
      </c>
      <c r="AU265" s="1" t="e">
        <f t="shared" si="132"/>
        <v>#N/A</v>
      </c>
      <c r="AV265" s="9" t="e">
        <f t="shared" si="133"/>
        <v>#N/A</v>
      </c>
      <c r="AW265" s="9" t="e">
        <f t="shared" si="134"/>
        <v>#N/A</v>
      </c>
      <c r="AX265" s="9" t="e">
        <f t="shared" si="135"/>
        <v>#N/A</v>
      </c>
      <c r="AY265" s="9" t="e">
        <f t="shared" si="136"/>
        <v>#N/A</v>
      </c>
      <c r="AZ265" s="9" t="e">
        <f t="shared" si="137"/>
        <v>#N/A</v>
      </c>
      <c r="BA265" s="9" t="e">
        <f t="shared" si="143"/>
        <v>#N/A</v>
      </c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M265" s="48"/>
      <c r="BX265" s="7"/>
      <c r="BY265" s="4"/>
      <c r="BZ265" s="7"/>
      <c r="CA265" s="7"/>
      <c r="CB265" s="7"/>
      <c r="CE265" s="7"/>
      <c r="CF265" s="7"/>
      <c r="CG265" s="7"/>
      <c r="CH265" s="7"/>
      <c r="CI265" s="7"/>
      <c r="CJ265" s="7"/>
      <c r="CK265" s="7"/>
      <c r="CL265" s="7"/>
      <c r="CN265" s="47"/>
      <c r="CO265" s="47"/>
      <c r="CP265" s="4"/>
    </row>
    <row r="266" spans="2:94" s="1" customFormat="1" x14ac:dyDescent="0.3">
      <c r="B266" s="1" t="e">
        <f t="shared" si="122"/>
        <v>#N/A</v>
      </c>
      <c r="J266" s="4"/>
      <c r="K266" s="4"/>
      <c r="L266" s="4"/>
      <c r="M266" s="61"/>
      <c r="Y266" s="58"/>
      <c r="AA266" s="1">
        <f t="shared" si="123"/>
        <v>0</v>
      </c>
      <c r="AB266" s="1">
        <f t="shared" si="124"/>
        <v>0</v>
      </c>
      <c r="AC266" s="1">
        <f t="shared" si="125"/>
        <v>0</v>
      </c>
      <c r="AD266" s="1" t="str">
        <f t="shared" si="138"/>
        <v/>
      </c>
      <c r="AE266" s="1" t="str">
        <f t="shared" si="139"/>
        <v/>
      </c>
      <c r="AF266" s="1" t="str">
        <f t="shared" si="139"/>
        <v/>
      </c>
      <c r="AG266" s="1" t="str">
        <f t="shared" si="139"/>
        <v/>
      </c>
      <c r="AH266" s="1" t="e">
        <f t="shared" si="144"/>
        <v>#N/A</v>
      </c>
      <c r="AI266" s="9" t="e">
        <f t="shared" si="140"/>
        <v>#N/A</v>
      </c>
      <c r="AJ266" s="9" t="e">
        <f t="shared" si="126"/>
        <v>#N/A</v>
      </c>
      <c r="AK266" s="9" t="e">
        <f t="shared" si="127"/>
        <v>#N/A</v>
      </c>
      <c r="AL266" s="9" t="e">
        <f t="shared" si="128"/>
        <v>#N/A</v>
      </c>
      <c r="AM266" s="9" t="e">
        <f t="shared" si="129"/>
        <v>#N/A</v>
      </c>
      <c r="AN266" s="9" t="e">
        <f t="shared" si="130"/>
        <v>#N/A</v>
      </c>
      <c r="AO266" s="9" t="e">
        <f t="shared" si="131"/>
        <v>#N/A</v>
      </c>
      <c r="AP266" s="1" t="str">
        <f t="shared" si="141"/>
        <v/>
      </c>
      <c r="AQ266" s="1" t="str">
        <f t="shared" si="141"/>
        <v/>
      </c>
      <c r="AS266" s="1" t="str">
        <f t="shared" si="142"/>
        <v/>
      </c>
      <c r="AT266" s="1" t="e">
        <f t="shared" si="145"/>
        <v>#N/A</v>
      </c>
      <c r="AU266" s="1" t="e">
        <f t="shared" si="132"/>
        <v>#N/A</v>
      </c>
      <c r="AV266" s="9" t="e">
        <f t="shared" si="133"/>
        <v>#N/A</v>
      </c>
      <c r="AW266" s="9" t="e">
        <f t="shared" si="134"/>
        <v>#N/A</v>
      </c>
      <c r="AX266" s="9" t="e">
        <f t="shared" si="135"/>
        <v>#N/A</v>
      </c>
      <c r="AY266" s="9" t="e">
        <f t="shared" si="136"/>
        <v>#N/A</v>
      </c>
      <c r="AZ266" s="9" t="e">
        <f t="shared" si="137"/>
        <v>#N/A</v>
      </c>
      <c r="BA266" s="9" t="e">
        <f t="shared" si="143"/>
        <v>#N/A</v>
      </c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M266" s="48"/>
      <c r="BX266" s="7"/>
      <c r="BY266" s="4"/>
      <c r="BZ266" s="7"/>
      <c r="CA266" s="7"/>
      <c r="CB266" s="7"/>
      <c r="CE266" s="7"/>
      <c r="CF266" s="7"/>
      <c r="CG266" s="7"/>
      <c r="CH266" s="7"/>
      <c r="CI266" s="7"/>
      <c r="CJ266" s="7"/>
      <c r="CK266" s="7"/>
      <c r="CL266" s="7"/>
      <c r="CN266" s="47"/>
      <c r="CO266" s="47"/>
      <c r="CP266" s="4"/>
    </row>
    <row r="267" spans="2:94" s="1" customFormat="1" x14ac:dyDescent="0.3">
      <c r="B267" s="1" t="e">
        <f t="shared" si="122"/>
        <v>#N/A</v>
      </c>
      <c r="J267" s="4"/>
      <c r="K267" s="4"/>
      <c r="L267" s="4"/>
      <c r="M267" s="61"/>
      <c r="Y267" s="58"/>
      <c r="AA267" s="1">
        <f t="shared" si="123"/>
        <v>0</v>
      </c>
      <c r="AB267" s="1">
        <f t="shared" si="124"/>
        <v>0</v>
      </c>
      <c r="AC267" s="1">
        <f t="shared" si="125"/>
        <v>0</v>
      </c>
      <c r="AD267" s="1" t="str">
        <f t="shared" si="138"/>
        <v/>
      </c>
      <c r="AE267" s="1" t="str">
        <f t="shared" si="139"/>
        <v/>
      </c>
      <c r="AF267" s="1" t="str">
        <f t="shared" si="139"/>
        <v/>
      </c>
      <c r="AG267" s="1" t="str">
        <f t="shared" si="139"/>
        <v/>
      </c>
      <c r="AH267" s="1" t="e">
        <f t="shared" si="144"/>
        <v>#N/A</v>
      </c>
      <c r="AI267" s="9" t="e">
        <f t="shared" si="140"/>
        <v>#N/A</v>
      </c>
      <c r="AJ267" s="9" t="e">
        <f t="shared" si="126"/>
        <v>#N/A</v>
      </c>
      <c r="AK267" s="9" t="e">
        <f t="shared" si="127"/>
        <v>#N/A</v>
      </c>
      <c r="AL267" s="9" t="e">
        <f t="shared" si="128"/>
        <v>#N/A</v>
      </c>
      <c r="AM267" s="9" t="e">
        <f t="shared" si="129"/>
        <v>#N/A</v>
      </c>
      <c r="AN267" s="9" t="e">
        <f t="shared" si="130"/>
        <v>#N/A</v>
      </c>
      <c r="AO267" s="9" t="e">
        <f t="shared" si="131"/>
        <v>#N/A</v>
      </c>
      <c r="AP267" s="1" t="str">
        <f t="shared" si="141"/>
        <v/>
      </c>
      <c r="AQ267" s="1" t="str">
        <f t="shared" si="141"/>
        <v/>
      </c>
      <c r="AS267" s="1" t="str">
        <f t="shared" si="142"/>
        <v/>
      </c>
      <c r="AT267" s="1" t="e">
        <f t="shared" si="145"/>
        <v>#N/A</v>
      </c>
      <c r="AU267" s="1" t="e">
        <f t="shared" si="132"/>
        <v>#N/A</v>
      </c>
      <c r="AV267" s="9" t="e">
        <f t="shared" si="133"/>
        <v>#N/A</v>
      </c>
      <c r="AW267" s="9" t="e">
        <f t="shared" si="134"/>
        <v>#N/A</v>
      </c>
      <c r="AX267" s="9" t="e">
        <f t="shared" si="135"/>
        <v>#N/A</v>
      </c>
      <c r="AY267" s="9" t="e">
        <f t="shared" si="136"/>
        <v>#N/A</v>
      </c>
      <c r="AZ267" s="9" t="e">
        <f t="shared" si="137"/>
        <v>#N/A</v>
      </c>
      <c r="BA267" s="9" t="e">
        <f t="shared" si="143"/>
        <v>#N/A</v>
      </c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M267" s="48"/>
      <c r="BX267" s="7"/>
      <c r="BY267" s="4"/>
      <c r="BZ267" s="7"/>
      <c r="CA267" s="7"/>
      <c r="CB267" s="7"/>
      <c r="CE267" s="7"/>
      <c r="CF267" s="7"/>
      <c r="CG267" s="7"/>
      <c r="CH267" s="7"/>
      <c r="CI267" s="7"/>
      <c r="CJ267" s="7"/>
      <c r="CK267" s="7"/>
      <c r="CL267" s="7"/>
      <c r="CN267" s="47"/>
      <c r="CO267" s="47"/>
      <c r="CP267" s="4"/>
    </row>
    <row r="268" spans="2:94" s="1" customFormat="1" x14ac:dyDescent="0.3">
      <c r="B268" s="1" t="e">
        <f t="shared" si="122"/>
        <v>#N/A</v>
      </c>
      <c r="J268" s="4"/>
      <c r="K268" s="4"/>
      <c r="L268" s="4"/>
      <c r="M268" s="61"/>
      <c r="Y268" s="58"/>
      <c r="AA268" s="1">
        <f t="shared" si="123"/>
        <v>0</v>
      </c>
      <c r="AB268" s="1">
        <f t="shared" si="124"/>
        <v>0</v>
      </c>
      <c r="AC268" s="1">
        <f t="shared" si="125"/>
        <v>0</v>
      </c>
      <c r="AD268" s="1" t="str">
        <f t="shared" si="138"/>
        <v/>
      </c>
      <c r="AE268" s="1" t="str">
        <f t="shared" si="139"/>
        <v/>
      </c>
      <c r="AF268" s="1" t="str">
        <f t="shared" si="139"/>
        <v/>
      </c>
      <c r="AG268" s="1" t="str">
        <f t="shared" si="139"/>
        <v/>
      </c>
      <c r="AH268" s="1" t="e">
        <f t="shared" si="144"/>
        <v>#N/A</v>
      </c>
      <c r="AI268" s="9" t="e">
        <f t="shared" si="140"/>
        <v>#N/A</v>
      </c>
      <c r="AJ268" s="9" t="e">
        <f t="shared" si="126"/>
        <v>#N/A</v>
      </c>
      <c r="AK268" s="9" t="e">
        <f t="shared" si="127"/>
        <v>#N/A</v>
      </c>
      <c r="AL268" s="9" t="e">
        <f t="shared" si="128"/>
        <v>#N/A</v>
      </c>
      <c r="AM268" s="9" t="e">
        <f t="shared" si="129"/>
        <v>#N/A</v>
      </c>
      <c r="AN268" s="9" t="e">
        <f t="shared" si="130"/>
        <v>#N/A</v>
      </c>
      <c r="AO268" s="9" t="e">
        <f t="shared" si="131"/>
        <v>#N/A</v>
      </c>
      <c r="AP268" s="1" t="str">
        <f t="shared" si="141"/>
        <v/>
      </c>
      <c r="AQ268" s="1" t="str">
        <f t="shared" si="141"/>
        <v/>
      </c>
      <c r="AS268" s="1" t="str">
        <f t="shared" si="142"/>
        <v/>
      </c>
      <c r="AT268" s="1" t="e">
        <f t="shared" si="145"/>
        <v>#N/A</v>
      </c>
      <c r="AU268" s="1" t="e">
        <f t="shared" si="132"/>
        <v>#N/A</v>
      </c>
      <c r="AV268" s="9" t="e">
        <f t="shared" si="133"/>
        <v>#N/A</v>
      </c>
      <c r="AW268" s="9" t="e">
        <f t="shared" si="134"/>
        <v>#N/A</v>
      </c>
      <c r="AX268" s="9" t="e">
        <f t="shared" si="135"/>
        <v>#N/A</v>
      </c>
      <c r="AY268" s="9" t="e">
        <f t="shared" si="136"/>
        <v>#N/A</v>
      </c>
      <c r="AZ268" s="9" t="e">
        <f t="shared" si="137"/>
        <v>#N/A</v>
      </c>
      <c r="BA268" s="9" t="e">
        <f t="shared" si="143"/>
        <v>#N/A</v>
      </c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M268" s="48"/>
      <c r="BX268" s="7"/>
      <c r="BY268" s="4"/>
      <c r="BZ268" s="7"/>
      <c r="CA268" s="7"/>
      <c r="CB268" s="7"/>
      <c r="CE268" s="7"/>
      <c r="CF268" s="7"/>
      <c r="CG268" s="7"/>
      <c r="CH268" s="7"/>
      <c r="CI268" s="7"/>
      <c r="CJ268" s="7"/>
      <c r="CK268" s="7"/>
      <c r="CL268" s="7"/>
      <c r="CN268" s="47"/>
      <c r="CO268" s="47"/>
      <c r="CP268" s="4"/>
    </row>
    <row r="269" spans="2:94" s="1" customFormat="1" x14ac:dyDescent="0.3">
      <c r="B269" s="1" t="e">
        <f t="shared" si="122"/>
        <v>#N/A</v>
      </c>
      <c r="J269" s="4"/>
      <c r="K269" s="4"/>
      <c r="L269" s="4"/>
      <c r="M269" s="61"/>
      <c r="Y269" s="58"/>
      <c r="AA269" s="1">
        <f t="shared" si="123"/>
        <v>0</v>
      </c>
      <c r="AB269" s="1">
        <f t="shared" si="124"/>
        <v>0</v>
      </c>
      <c r="AC269" s="1">
        <f t="shared" si="125"/>
        <v>0</v>
      </c>
      <c r="AD269" s="1" t="str">
        <f t="shared" si="138"/>
        <v/>
      </c>
      <c r="AE269" s="1" t="str">
        <f t="shared" si="139"/>
        <v/>
      </c>
      <c r="AF269" s="1" t="str">
        <f t="shared" si="139"/>
        <v/>
      </c>
      <c r="AG269" s="1" t="str">
        <f t="shared" si="139"/>
        <v/>
      </c>
      <c r="AH269" s="1" t="e">
        <f t="shared" si="144"/>
        <v>#N/A</v>
      </c>
      <c r="AI269" s="9" t="e">
        <f t="shared" si="140"/>
        <v>#N/A</v>
      </c>
      <c r="AJ269" s="9" t="e">
        <f t="shared" si="126"/>
        <v>#N/A</v>
      </c>
      <c r="AK269" s="9" t="e">
        <f t="shared" si="127"/>
        <v>#N/A</v>
      </c>
      <c r="AL269" s="9" t="e">
        <f t="shared" si="128"/>
        <v>#N/A</v>
      </c>
      <c r="AM269" s="9" t="e">
        <f t="shared" si="129"/>
        <v>#N/A</v>
      </c>
      <c r="AN269" s="9" t="e">
        <f t="shared" si="130"/>
        <v>#N/A</v>
      </c>
      <c r="AO269" s="9" t="e">
        <f t="shared" si="131"/>
        <v>#N/A</v>
      </c>
      <c r="AP269" s="1" t="str">
        <f t="shared" si="141"/>
        <v/>
      </c>
      <c r="AQ269" s="1" t="str">
        <f t="shared" si="141"/>
        <v/>
      </c>
      <c r="AS269" s="1" t="str">
        <f t="shared" si="142"/>
        <v/>
      </c>
      <c r="AT269" s="1" t="e">
        <f t="shared" si="145"/>
        <v>#N/A</v>
      </c>
      <c r="AU269" s="1" t="e">
        <f t="shared" si="132"/>
        <v>#N/A</v>
      </c>
      <c r="AV269" s="9" t="e">
        <f t="shared" si="133"/>
        <v>#N/A</v>
      </c>
      <c r="AW269" s="9" t="e">
        <f t="shared" si="134"/>
        <v>#N/A</v>
      </c>
      <c r="AX269" s="9" t="e">
        <f t="shared" si="135"/>
        <v>#N/A</v>
      </c>
      <c r="AY269" s="9" t="e">
        <f t="shared" si="136"/>
        <v>#N/A</v>
      </c>
      <c r="AZ269" s="9" t="e">
        <f t="shared" si="137"/>
        <v>#N/A</v>
      </c>
      <c r="BA269" s="9" t="e">
        <f t="shared" si="143"/>
        <v>#N/A</v>
      </c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M269" s="48"/>
      <c r="BX269" s="7"/>
      <c r="BY269" s="4"/>
      <c r="BZ269" s="7"/>
      <c r="CA269" s="7"/>
      <c r="CB269" s="7"/>
      <c r="CE269" s="7"/>
      <c r="CF269" s="7"/>
      <c r="CG269" s="7"/>
      <c r="CH269" s="7"/>
      <c r="CI269" s="7"/>
      <c r="CJ269" s="7"/>
      <c r="CK269" s="7"/>
      <c r="CL269" s="7"/>
      <c r="CN269" s="47"/>
      <c r="CO269" s="47"/>
      <c r="CP269" s="4"/>
    </row>
    <row r="270" spans="2:94" s="1" customFormat="1" x14ac:dyDescent="0.3">
      <c r="B270" s="1" t="e">
        <f t="shared" ref="B270:B330" si="146">IF(C270="",NA(),E270+G270+H270+I270)</f>
        <v>#N/A</v>
      </c>
      <c r="J270" s="4"/>
      <c r="K270" s="4"/>
      <c r="L270" s="4"/>
      <c r="M270" s="61"/>
      <c r="Y270" s="58"/>
      <c r="AA270" s="1">
        <f t="shared" ref="AA270:AA330" si="147">+E270+V270</f>
        <v>0</v>
      </c>
      <c r="AB270" s="1">
        <f t="shared" ref="AB270:AB330" si="148">+G270+W270</f>
        <v>0</v>
      </c>
      <c r="AC270" s="1">
        <f t="shared" ref="AC270:AC330" si="149">+I270+X270</f>
        <v>0</v>
      </c>
      <c r="AD270" s="1" t="str">
        <f t="shared" si="138"/>
        <v/>
      </c>
      <c r="AE270" s="1" t="str">
        <f t="shared" si="139"/>
        <v/>
      </c>
      <c r="AF270" s="1" t="str">
        <f t="shared" si="139"/>
        <v/>
      </c>
      <c r="AG270" s="1" t="str">
        <f t="shared" si="139"/>
        <v/>
      </c>
      <c r="AH270" s="1" t="e">
        <f t="shared" si="144"/>
        <v>#N/A</v>
      </c>
      <c r="AI270" s="9" t="e">
        <f t="shared" si="140"/>
        <v>#N/A</v>
      </c>
      <c r="AJ270" s="9" t="e">
        <f t="shared" ref="AJ270:AJ330" si="150">IF(OR(ISNA(B270),B270=0),NA(),B270/$AJ$11)</f>
        <v>#N/A</v>
      </c>
      <c r="AK270" s="9" t="e">
        <f t="shared" ref="AK270:AK330" si="151">IF(OR(ISNA(B270),B270=0),NA(),E270/$AJ$11)</f>
        <v>#N/A</v>
      </c>
      <c r="AL270" s="9" t="e">
        <f t="shared" ref="AL270:AL330" si="152">IF(OR(ISNA(B270),B270=0),NA(),G270/$AJ$11)</f>
        <v>#N/A</v>
      </c>
      <c r="AM270" s="9" t="e">
        <f t="shared" ref="AM270:AM330" si="153">IF(OR(ISNA(B270),B270=0),NA(),I270/$AJ$11)</f>
        <v>#N/A</v>
      </c>
      <c r="AN270" s="9" t="e">
        <f t="shared" ref="AN270:AN330" si="154">IF(OR(ISNA(B270),B270=0),NA(),T270/$AJ$11)</f>
        <v>#N/A</v>
      </c>
      <c r="AO270" s="9" t="e">
        <f t="shared" ref="AO270:AO330" si="155">+IF(OR(ISNA(B270),B270=0),NA(),AH270/$AJ$11)</f>
        <v>#N/A</v>
      </c>
      <c r="AP270" s="1" t="str">
        <f t="shared" si="141"/>
        <v/>
      </c>
      <c r="AQ270" s="1" t="str">
        <f t="shared" si="141"/>
        <v/>
      </c>
      <c r="AS270" s="1" t="str">
        <f t="shared" si="142"/>
        <v/>
      </c>
      <c r="AT270" s="1" t="e">
        <f t="shared" si="145"/>
        <v>#N/A</v>
      </c>
      <c r="AU270" s="1" t="e">
        <f t="shared" ref="AU270:AU330" si="156">IF(C270="",NA(),V270+W270+X270)</f>
        <v>#N/A</v>
      </c>
      <c r="AV270" s="9" t="e">
        <f t="shared" ref="AV270:AV330" si="157">IF(OR(ISNA(B270),B270=0),NA(),AU270/$AJ$11)</f>
        <v>#N/A</v>
      </c>
      <c r="AW270" s="9" t="e">
        <f t="shared" ref="AW270:AW330" si="158">IF(OR(ISNA(B270),B270=0),NA(),V270/$AJ$11)</f>
        <v>#N/A</v>
      </c>
      <c r="AX270" s="9" t="e">
        <f t="shared" ref="AX270:AX330" si="159">IF(OR(ISNA(B270),B270=0),NA(),W270/$AJ$11)</f>
        <v>#N/A</v>
      </c>
      <c r="AY270" s="9" t="e">
        <f t="shared" ref="AY270:AY330" si="160">IF(OR(ISNA(B270),B270=0),NA(),X270/$AJ$11)</f>
        <v>#N/A</v>
      </c>
      <c r="AZ270" s="9" t="e">
        <f t="shared" ref="AZ270:AZ330" si="161">IF(OR(ISNA(B270),B270=0),NA(),AT270/$AJ$11)</f>
        <v>#N/A</v>
      </c>
      <c r="BA270" s="9" t="e">
        <f t="shared" si="143"/>
        <v>#N/A</v>
      </c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M270" s="48"/>
      <c r="BX270" s="7"/>
      <c r="BY270" s="4"/>
      <c r="BZ270" s="7"/>
      <c r="CA270" s="7"/>
      <c r="CB270" s="7"/>
      <c r="CE270" s="7"/>
      <c r="CF270" s="7"/>
      <c r="CG270" s="7"/>
      <c r="CH270" s="7"/>
      <c r="CI270" s="7"/>
      <c r="CJ270" s="7"/>
      <c r="CK270" s="7"/>
      <c r="CL270" s="7"/>
      <c r="CN270" s="47"/>
      <c r="CO270" s="47"/>
      <c r="CP270" s="4"/>
    </row>
    <row r="271" spans="2:94" s="1" customFormat="1" x14ac:dyDescent="0.3">
      <c r="B271" s="1" t="e">
        <f t="shared" si="146"/>
        <v>#N/A</v>
      </c>
      <c r="J271" s="4"/>
      <c r="K271" s="4"/>
      <c r="L271" s="4"/>
      <c r="M271" s="61"/>
      <c r="Y271" s="58"/>
      <c r="AA271" s="1">
        <f t="shared" si="147"/>
        <v>0</v>
      </c>
      <c r="AB271" s="1">
        <f t="shared" si="148"/>
        <v>0</v>
      </c>
      <c r="AC271" s="1">
        <f t="shared" si="149"/>
        <v>0</v>
      </c>
      <c r="AD271" s="1" t="str">
        <f t="shared" ref="AD271:AD330" si="162">IF($C271="","",E271-E270)</f>
        <v/>
      </c>
      <c r="AE271" s="1" t="str">
        <f t="shared" ref="AE271:AG330" si="163">IF($C271="","",G271-G270)</f>
        <v/>
      </c>
      <c r="AF271" s="1" t="str">
        <f t="shared" si="163"/>
        <v/>
      </c>
      <c r="AG271" s="1" t="str">
        <f t="shared" si="163"/>
        <v/>
      </c>
      <c r="AH271" s="1" t="e">
        <f t="shared" si="144"/>
        <v>#N/A</v>
      </c>
      <c r="AI271" s="9" t="e">
        <f t="shared" ref="AI271:AI330" si="164">IF(OR(ISNA(AU271),AU271=0),NA(),I271/AU271)</f>
        <v>#N/A</v>
      </c>
      <c r="AJ271" s="9" t="e">
        <f t="shared" si="150"/>
        <v>#N/A</v>
      </c>
      <c r="AK271" s="9" t="e">
        <f t="shared" si="151"/>
        <v>#N/A</v>
      </c>
      <c r="AL271" s="9" t="e">
        <f t="shared" si="152"/>
        <v>#N/A</v>
      </c>
      <c r="AM271" s="9" t="e">
        <f t="shared" si="153"/>
        <v>#N/A</v>
      </c>
      <c r="AN271" s="9" t="e">
        <f t="shared" si="154"/>
        <v>#N/A</v>
      </c>
      <c r="AO271" s="9" t="e">
        <f t="shared" si="155"/>
        <v>#N/A</v>
      </c>
      <c r="AP271" s="1" t="str">
        <f t="shared" ref="AP271:AQ330" si="165">IF($C271="","",V271-V270)</f>
        <v/>
      </c>
      <c r="AQ271" s="1" t="str">
        <f t="shared" si="165"/>
        <v/>
      </c>
      <c r="AS271" s="1" t="str">
        <f t="shared" ref="AS271:AS330" si="166">IF($C271="","",X271-X270)</f>
        <v/>
      </c>
      <c r="AT271" s="1" t="e">
        <f t="shared" si="145"/>
        <v>#N/A</v>
      </c>
      <c r="AU271" s="1" t="e">
        <f t="shared" si="156"/>
        <v>#N/A</v>
      </c>
      <c r="AV271" s="9" t="e">
        <f t="shared" si="157"/>
        <v>#N/A</v>
      </c>
      <c r="AW271" s="9" t="e">
        <f t="shared" si="158"/>
        <v>#N/A</v>
      </c>
      <c r="AX271" s="9" t="e">
        <f t="shared" si="159"/>
        <v>#N/A</v>
      </c>
      <c r="AY271" s="9" t="e">
        <f t="shared" si="160"/>
        <v>#N/A</v>
      </c>
      <c r="AZ271" s="9" t="e">
        <f t="shared" si="161"/>
        <v>#N/A</v>
      </c>
      <c r="BA271" s="9" t="e">
        <f t="shared" ref="BA271:BA330" si="167">+AJ271*$BA$12</f>
        <v>#N/A</v>
      </c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M271" s="48"/>
      <c r="BX271" s="7"/>
      <c r="BY271" s="4"/>
      <c r="BZ271" s="7"/>
      <c r="CA271" s="7"/>
      <c r="CB271" s="7"/>
      <c r="CE271" s="7"/>
      <c r="CF271" s="7"/>
      <c r="CG271" s="7"/>
      <c r="CH271" s="7"/>
      <c r="CI271" s="7"/>
      <c r="CJ271" s="7"/>
      <c r="CK271" s="7"/>
      <c r="CL271" s="7"/>
      <c r="CN271" s="47"/>
      <c r="CO271" s="47"/>
      <c r="CP271" s="4"/>
    </row>
    <row r="272" spans="2:94" s="1" customFormat="1" x14ac:dyDescent="0.3">
      <c r="B272" s="1" t="e">
        <f t="shared" si="146"/>
        <v>#N/A</v>
      </c>
      <c r="J272" s="4"/>
      <c r="K272" s="4"/>
      <c r="L272" s="4"/>
      <c r="M272" s="61"/>
      <c r="Y272" s="58"/>
      <c r="AA272" s="1">
        <f t="shared" si="147"/>
        <v>0</v>
      </c>
      <c r="AB272" s="1">
        <f t="shared" si="148"/>
        <v>0</v>
      </c>
      <c r="AC272" s="1">
        <f t="shared" si="149"/>
        <v>0</v>
      </c>
      <c r="AD272" s="1" t="str">
        <f t="shared" si="162"/>
        <v/>
      </c>
      <c r="AE272" s="1" t="str">
        <f t="shared" si="163"/>
        <v/>
      </c>
      <c r="AF272" s="1" t="str">
        <f t="shared" si="163"/>
        <v/>
      </c>
      <c r="AG272" s="1" t="str">
        <f t="shared" si="163"/>
        <v/>
      </c>
      <c r="AH272" s="1" t="e">
        <f t="shared" ref="AH272:AH330" si="168">IF(OR($C272="",ISNA($C272)),NA(),AD272+AE272+AF272+AG272)</f>
        <v>#N/A</v>
      </c>
      <c r="AI272" s="9" t="e">
        <f t="shared" si="164"/>
        <v>#N/A</v>
      </c>
      <c r="AJ272" s="9" t="e">
        <f t="shared" si="150"/>
        <v>#N/A</v>
      </c>
      <c r="AK272" s="9" t="e">
        <f t="shared" si="151"/>
        <v>#N/A</v>
      </c>
      <c r="AL272" s="9" t="e">
        <f t="shared" si="152"/>
        <v>#N/A</v>
      </c>
      <c r="AM272" s="9" t="e">
        <f t="shared" si="153"/>
        <v>#N/A</v>
      </c>
      <c r="AN272" s="9" t="e">
        <f t="shared" si="154"/>
        <v>#N/A</v>
      </c>
      <c r="AO272" s="9" t="e">
        <f t="shared" si="155"/>
        <v>#N/A</v>
      </c>
      <c r="AP272" s="1" t="str">
        <f t="shared" si="165"/>
        <v/>
      </c>
      <c r="AQ272" s="1" t="str">
        <f t="shared" si="165"/>
        <v/>
      </c>
      <c r="AS272" s="1" t="str">
        <f t="shared" si="166"/>
        <v/>
      </c>
      <c r="AT272" s="1" t="e">
        <f t="shared" ref="AT272:AT330" si="169">IF(OR($C272="",ISNA($C272)),NA(),AP272+AQ272+AR272+AS272)</f>
        <v>#N/A</v>
      </c>
      <c r="AU272" s="1" t="e">
        <f t="shared" si="156"/>
        <v>#N/A</v>
      </c>
      <c r="AV272" s="9" t="e">
        <f t="shared" si="157"/>
        <v>#N/A</v>
      </c>
      <c r="AW272" s="9" t="e">
        <f t="shared" si="158"/>
        <v>#N/A</v>
      </c>
      <c r="AX272" s="9" t="e">
        <f t="shared" si="159"/>
        <v>#N/A</v>
      </c>
      <c r="AY272" s="9" t="e">
        <f t="shared" si="160"/>
        <v>#N/A</v>
      </c>
      <c r="AZ272" s="9" t="e">
        <f t="shared" si="161"/>
        <v>#N/A</v>
      </c>
      <c r="BA272" s="9" t="e">
        <f t="shared" si="167"/>
        <v>#N/A</v>
      </c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M272" s="48"/>
      <c r="BX272" s="7"/>
      <c r="BY272" s="4"/>
      <c r="BZ272" s="7"/>
      <c r="CA272" s="7"/>
      <c r="CB272" s="7"/>
      <c r="CE272" s="7"/>
      <c r="CF272" s="7"/>
      <c r="CG272" s="7"/>
      <c r="CH272" s="7"/>
      <c r="CI272" s="7"/>
      <c r="CJ272" s="7"/>
      <c r="CK272" s="7"/>
      <c r="CL272" s="7"/>
      <c r="CN272" s="47"/>
      <c r="CO272" s="47"/>
      <c r="CP272" s="4"/>
    </row>
    <row r="273" spans="2:94" s="1" customFormat="1" x14ac:dyDescent="0.3">
      <c r="B273" s="1" t="e">
        <f t="shared" si="146"/>
        <v>#N/A</v>
      </c>
      <c r="J273" s="4"/>
      <c r="K273" s="4"/>
      <c r="L273" s="4"/>
      <c r="M273" s="61"/>
      <c r="Y273" s="58"/>
      <c r="AA273" s="1">
        <f t="shared" si="147"/>
        <v>0</v>
      </c>
      <c r="AB273" s="1">
        <f t="shared" si="148"/>
        <v>0</v>
      </c>
      <c r="AC273" s="1">
        <f t="shared" si="149"/>
        <v>0</v>
      </c>
      <c r="AD273" s="1" t="str">
        <f t="shared" si="162"/>
        <v/>
      </c>
      <c r="AE273" s="1" t="str">
        <f t="shared" si="163"/>
        <v/>
      </c>
      <c r="AF273" s="1" t="str">
        <f t="shared" si="163"/>
        <v/>
      </c>
      <c r="AG273" s="1" t="str">
        <f t="shared" si="163"/>
        <v/>
      </c>
      <c r="AH273" s="1" t="e">
        <f t="shared" si="168"/>
        <v>#N/A</v>
      </c>
      <c r="AI273" s="9" t="e">
        <f t="shared" si="164"/>
        <v>#N/A</v>
      </c>
      <c r="AJ273" s="9" t="e">
        <f t="shared" si="150"/>
        <v>#N/A</v>
      </c>
      <c r="AK273" s="9" t="e">
        <f t="shared" si="151"/>
        <v>#N/A</v>
      </c>
      <c r="AL273" s="9" t="e">
        <f t="shared" si="152"/>
        <v>#N/A</v>
      </c>
      <c r="AM273" s="9" t="e">
        <f t="shared" si="153"/>
        <v>#N/A</v>
      </c>
      <c r="AN273" s="9" t="e">
        <f t="shared" si="154"/>
        <v>#N/A</v>
      </c>
      <c r="AO273" s="9" t="e">
        <f t="shared" si="155"/>
        <v>#N/A</v>
      </c>
      <c r="AP273" s="1" t="str">
        <f t="shared" si="165"/>
        <v/>
      </c>
      <c r="AQ273" s="1" t="str">
        <f t="shared" si="165"/>
        <v/>
      </c>
      <c r="AS273" s="1" t="str">
        <f t="shared" si="166"/>
        <v/>
      </c>
      <c r="AT273" s="1" t="e">
        <f t="shared" si="169"/>
        <v>#N/A</v>
      </c>
      <c r="AU273" s="1" t="e">
        <f t="shared" si="156"/>
        <v>#N/A</v>
      </c>
      <c r="AV273" s="9" t="e">
        <f t="shared" si="157"/>
        <v>#N/A</v>
      </c>
      <c r="AW273" s="9" t="e">
        <f t="shared" si="158"/>
        <v>#N/A</v>
      </c>
      <c r="AX273" s="9" t="e">
        <f t="shared" si="159"/>
        <v>#N/A</v>
      </c>
      <c r="AY273" s="9" t="e">
        <f t="shared" si="160"/>
        <v>#N/A</v>
      </c>
      <c r="AZ273" s="9" t="e">
        <f t="shared" si="161"/>
        <v>#N/A</v>
      </c>
      <c r="BA273" s="9" t="e">
        <f t="shared" si="167"/>
        <v>#N/A</v>
      </c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M273" s="48"/>
      <c r="BX273" s="7"/>
      <c r="BY273" s="4"/>
      <c r="BZ273" s="7"/>
      <c r="CA273" s="7"/>
      <c r="CB273" s="7"/>
      <c r="CE273" s="7"/>
      <c r="CF273" s="7"/>
      <c r="CG273" s="7"/>
      <c r="CH273" s="7"/>
      <c r="CI273" s="7"/>
      <c r="CJ273" s="7"/>
      <c r="CK273" s="7"/>
      <c r="CL273" s="7"/>
      <c r="CN273" s="47"/>
      <c r="CO273" s="47"/>
      <c r="CP273" s="4"/>
    </row>
    <row r="274" spans="2:94" s="1" customFormat="1" x14ac:dyDescent="0.3">
      <c r="B274" s="1" t="e">
        <f t="shared" si="146"/>
        <v>#N/A</v>
      </c>
      <c r="J274" s="4"/>
      <c r="K274" s="4"/>
      <c r="L274" s="4"/>
      <c r="M274" s="61"/>
      <c r="Y274" s="58"/>
      <c r="AA274" s="1">
        <f t="shared" si="147"/>
        <v>0</v>
      </c>
      <c r="AB274" s="1">
        <f t="shared" si="148"/>
        <v>0</v>
      </c>
      <c r="AC274" s="1">
        <f t="shared" si="149"/>
        <v>0</v>
      </c>
      <c r="AD274" s="1" t="str">
        <f t="shared" si="162"/>
        <v/>
      </c>
      <c r="AE274" s="1" t="str">
        <f t="shared" si="163"/>
        <v/>
      </c>
      <c r="AF274" s="1" t="str">
        <f t="shared" si="163"/>
        <v/>
      </c>
      <c r="AG274" s="1" t="str">
        <f t="shared" si="163"/>
        <v/>
      </c>
      <c r="AH274" s="1" t="e">
        <f t="shared" si="168"/>
        <v>#N/A</v>
      </c>
      <c r="AI274" s="9" t="e">
        <f t="shared" si="164"/>
        <v>#N/A</v>
      </c>
      <c r="AJ274" s="9" t="e">
        <f t="shared" si="150"/>
        <v>#N/A</v>
      </c>
      <c r="AK274" s="9" t="e">
        <f t="shared" si="151"/>
        <v>#N/A</v>
      </c>
      <c r="AL274" s="9" t="e">
        <f t="shared" si="152"/>
        <v>#N/A</v>
      </c>
      <c r="AM274" s="9" t="e">
        <f t="shared" si="153"/>
        <v>#N/A</v>
      </c>
      <c r="AN274" s="9" t="e">
        <f t="shared" si="154"/>
        <v>#N/A</v>
      </c>
      <c r="AO274" s="9" t="e">
        <f t="shared" si="155"/>
        <v>#N/A</v>
      </c>
      <c r="AP274" s="1" t="str">
        <f t="shared" si="165"/>
        <v/>
      </c>
      <c r="AQ274" s="1" t="str">
        <f t="shared" si="165"/>
        <v/>
      </c>
      <c r="AS274" s="1" t="str">
        <f t="shared" si="166"/>
        <v/>
      </c>
      <c r="AT274" s="1" t="e">
        <f t="shared" si="169"/>
        <v>#N/A</v>
      </c>
      <c r="AU274" s="1" t="e">
        <f t="shared" si="156"/>
        <v>#N/A</v>
      </c>
      <c r="AV274" s="9" t="e">
        <f t="shared" si="157"/>
        <v>#N/A</v>
      </c>
      <c r="AW274" s="9" t="e">
        <f t="shared" si="158"/>
        <v>#N/A</v>
      </c>
      <c r="AX274" s="9" t="e">
        <f t="shared" si="159"/>
        <v>#N/A</v>
      </c>
      <c r="AY274" s="9" t="e">
        <f t="shared" si="160"/>
        <v>#N/A</v>
      </c>
      <c r="AZ274" s="9" t="e">
        <f t="shared" si="161"/>
        <v>#N/A</v>
      </c>
      <c r="BA274" s="9" t="e">
        <f t="shared" si="167"/>
        <v>#N/A</v>
      </c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M274" s="48"/>
      <c r="BX274" s="7"/>
      <c r="BY274" s="4"/>
      <c r="BZ274" s="7"/>
      <c r="CA274" s="7"/>
      <c r="CB274" s="7"/>
      <c r="CE274" s="7"/>
      <c r="CF274" s="7"/>
      <c r="CG274" s="7"/>
      <c r="CH274" s="7"/>
      <c r="CI274" s="7"/>
      <c r="CJ274" s="7"/>
      <c r="CK274" s="7"/>
      <c r="CL274" s="7"/>
      <c r="CN274" s="47"/>
      <c r="CO274" s="47"/>
      <c r="CP274" s="4"/>
    </row>
    <row r="275" spans="2:94" s="1" customFormat="1" x14ac:dyDescent="0.3">
      <c r="B275" s="1" t="e">
        <f t="shared" si="146"/>
        <v>#N/A</v>
      </c>
      <c r="J275" s="4"/>
      <c r="K275" s="4"/>
      <c r="L275" s="4"/>
      <c r="M275" s="61"/>
      <c r="Y275" s="58"/>
      <c r="AA275" s="1">
        <f t="shared" si="147"/>
        <v>0</v>
      </c>
      <c r="AB275" s="1">
        <f t="shared" si="148"/>
        <v>0</v>
      </c>
      <c r="AC275" s="1">
        <f t="shared" si="149"/>
        <v>0</v>
      </c>
      <c r="AD275" s="1" t="str">
        <f t="shared" si="162"/>
        <v/>
      </c>
      <c r="AE275" s="1" t="str">
        <f t="shared" si="163"/>
        <v/>
      </c>
      <c r="AF275" s="1" t="str">
        <f t="shared" si="163"/>
        <v/>
      </c>
      <c r="AG275" s="1" t="str">
        <f t="shared" si="163"/>
        <v/>
      </c>
      <c r="AH275" s="1" t="e">
        <f t="shared" si="168"/>
        <v>#N/A</v>
      </c>
      <c r="AI275" s="9" t="e">
        <f t="shared" si="164"/>
        <v>#N/A</v>
      </c>
      <c r="AJ275" s="9" t="e">
        <f t="shared" si="150"/>
        <v>#N/A</v>
      </c>
      <c r="AK275" s="9" t="e">
        <f t="shared" si="151"/>
        <v>#N/A</v>
      </c>
      <c r="AL275" s="9" t="e">
        <f t="shared" si="152"/>
        <v>#N/A</v>
      </c>
      <c r="AM275" s="9" t="e">
        <f t="shared" si="153"/>
        <v>#N/A</v>
      </c>
      <c r="AN275" s="9" t="e">
        <f t="shared" si="154"/>
        <v>#N/A</v>
      </c>
      <c r="AO275" s="9" t="e">
        <f t="shared" si="155"/>
        <v>#N/A</v>
      </c>
      <c r="AP275" s="1" t="str">
        <f t="shared" si="165"/>
        <v/>
      </c>
      <c r="AQ275" s="1" t="str">
        <f t="shared" si="165"/>
        <v/>
      </c>
      <c r="AS275" s="1" t="str">
        <f t="shared" si="166"/>
        <v/>
      </c>
      <c r="AT275" s="1" t="e">
        <f t="shared" si="169"/>
        <v>#N/A</v>
      </c>
      <c r="AU275" s="1" t="e">
        <f t="shared" si="156"/>
        <v>#N/A</v>
      </c>
      <c r="AV275" s="9" t="e">
        <f t="shared" si="157"/>
        <v>#N/A</v>
      </c>
      <c r="AW275" s="9" t="e">
        <f t="shared" si="158"/>
        <v>#N/A</v>
      </c>
      <c r="AX275" s="9" t="e">
        <f t="shared" si="159"/>
        <v>#N/A</v>
      </c>
      <c r="AY275" s="9" t="e">
        <f t="shared" si="160"/>
        <v>#N/A</v>
      </c>
      <c r="AZ275" s="9" t="e">
        <f t="shared" si="161"/>
        <v>#N/A</v>
      </c>
      <c r="BA275" s="9" t="e">
        <f t="shared" si="167"/>
        <v>#N/A</v>
      </c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M275" s="48"/>
      <c r="BX275" s="7"/>
      <c r="BY275" s="4"/>
      <c r="BZ275" s="7"/>
      <c r="CA275" s="7"/>
      <c r="CB275" s="7"/>
      <c r="CE275" s="7"/>
      <c r="CF275" s="7"/>
      <c r="CG275" s="7"/>
      <c r="CH275" s="7"/>
      <c r="CI275" s="7"/>
      <c r="CJ275" s="7"/>
      <c r="CK275" s="7"/>
      <c r="CL275" s="7"/>
      <c r="CN275" s="47"/>
      <c r="CO275" s="47"/>
      <c r="CP275" s="4"/>
    </row>
    <row r="276" spans="2:94" s="1" customFormat="1" x14ac:dyDescent="0.3">
      <c r="B276" s="1" t="e">
        <f t="shared" si="146"/>
        <v>#N/A</v>
      </c>
      <c r="J276" s="4"/>
      <c r="K276" s="4"/>
      <c r="L276" s="4"/>
      <c r="M276" s="61"/>
      <c r="Y276" s="58"/>
      <c r="AA276" s="1">
        <f t="shared" si="147"/>
        <v>0</v>
      </c>
      <c r="AB276" s="1">
        <f t="shared" si="148"/>
        <v>0</v>
      </c>
      <c r="AC276" s="1">
        <f t="shared" si="149"/>
        <v>0</v>
      </c>
      <c r="AD276" s="1" t="str">
        <f t="shared" si="162"/>
        <v/>
      </c>
      <c r="AE276" s="1" t="str">
        <f t="shared" si="163"/>
        <v/>
      </c>
      <c r="AF276" s="1" t="str">
        <f t="shared" si="163"/>
        <v/>
      </c>
      <c r="AG276" s="1" t="str">
        <f t="shared" si="163"/>
        <v/>
      </c>
      <c r="AH276" s="1" t="e">
        <f t="shared" si="168"/>
        <v>#N/A</v>
      </c>
      <c r="AI276" s="9" t="e">
        <f t="shared" si="164"/>
        <v>#N/A</v>
      </c>
      <c r="AJ276" s="9" t="e">
        <f t="shared" si="150"/>
        <v>#N/A</v>
      </c>
      <c r="AK276" s="9" t="e">
        <f t="shared" si="151"/>
        <v>#N/A</v>
      </c>
      <c r="AL276" s="9" t="e">
        <f t="shared" si="152"/>
        <v>#N/A</v>
      </c>
      <c r="AM276" s="9" t="e">
        <f t="shared" si="153"/>
        <v>#N/A</v>
      </c>
      <c r="AN276" s="9" t="e">
        <f t="shared" si="154"/>
        <v>#N/A</v>
      </c>
      <c r="AO276" s="9" t="e">
        <f t="shared" si="155"/>
        <v>#N/A</v>
      </c>
      <c r="AP276" s="1" t="str">
        <f t="shared" si="165"/>
        <v/>
      </c>
      <c r="AQ276" s="1" t="str">
        <f t="shared" si="165"/>
        <v/>
      </c>
      <c r="AS276" s="1" t="str">
        <f t="shared" si="166"/>
        <v/>
      </c>
      <c r="AT276" s="1" t="e">
        <f t="shared" si="169"/>
        <v>#N/A</v>
      </c>
      <c r="AU276" s="1" t="e">
        <f t="shared" si="156"/>
        <v>#N/A</v>
      </c>
      <c r="AV276" s="9" t="e">
        <f t="shared" si="157"/>
        <v>#N/A</v>
      </c>
      <c r="AW276" s="9" t="e">
        <f t="shared" si="158"/>
        <v>#N/A</v>
      </c>
      <c r="AX276" s="9" t="e">
        <f t="shared" si="159"/>
        <v>#N/A</v>
      </c>
      <c r="AY276" s="9" t="e">
        <f t="shared" si="160"/>
        <v>#N/A</v>
      </c>
      <c r="AZ276" s="9" t="e">
        <f t="shared" si="161"/>
        <v>#N/A</v>
      </c>
      <c r="BA276" s="9" t="e">
        <f t="shared" si="167"/>
        <v>#N/A</v>
      </c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M276" s="48"/>
      <c r="BX276" s="7"/>
      <c r="BY276" s="4"/>
      <c r="BZ276" s="7"/>
      <c r="CA276" s="7"/>
      <c r="CB276" s="7"/>
      <c r="CE276" s="7"/>
      <c r="CF276" s="7"/>
      <c r="CG276" s="7"/>
      <c r="CH276" s="7"/>
      <c r="CI276" s="7"/>
      <c r="CJ276" s="7"/>
      <c r="CK276" s="7"/>
      <c r="CL276" s="7"/>
      <c r="CN276" s="47"/>
      <c r="CO276" s="47"/>
      <c r="CP276" s="4"/>
    </row>
    <row r="277" spans="2:94" s="1" customFormat="1" x14ac:dyDescent="0.3">
      <c r="B277" s="1" t="e">
        <f t="shared" si="146"/>
        <v>#N/A</v>
      </c>
      <c r="J277" s="4"/>
      <c r="K277" s="4"/>
      <c r="L277" s="4"/>
      <c r="M277" s="61"/>
      <c r="Y277" s="58"/>
      <c r="AA277" s="1">
        <f t="shared" si="147"/>
        <v>0</v>
      </c>
      <c r="AB277" s="1">
        <f t="shared" si="148"/>
        <v>0</v>
      </c>
      <c r="AC277" s="1">
        <f t="shared" si="149"/>
        <v>0</v>
      </c>
      <c r="AD277" s="1" t="str">
        <f t="shared" si="162"/>
        <v/>
      </c>
      <c r="AE277" s="1" t="str">
        <f t="shared" si="163"/>
        <v/>
      </c>
      <c r="AF277" s="1" t="str">
        <f t="shared" si="163"/>
        <v/>
      </c>
      <c r="AG277" s="1" t="str">
        <f t="shared" si="163"/>
        <v/>
      </c>
      <c r="AH277" s="1" t="e">
        <f t="shared" si="168"/>
        <v>#N/A</v>
      </c>
      <c r="AI277" s="9" t="e">
        <f t="shared" si="164"/>
        <v>#N/A</v>
      </c>
      <c r="AJ277" s="9" t="e">
        <f t="shared" si="150"/>
        <v>#N/A</v>
      </c>
      <c r="AK277" s="9" t="e">
        <f t="shared" si="151"/>
        <v>#N/A</v>
      </c>
      <c r="AL277" s="9" t="e">
        <f t="shared" si="152"/>
        <v>#N/A</v>
      </c>
      <c r="AM277" s="9" t="e">
        <f t="shared" si="153"/>
        <v>#N/A</v>
      </c>
      <c r="AN277" s="9" t="e">
        <f t="shared" si="154"/>
        <v>#N/A</v>
      </c>
      <c r="AO277" s="9" t="e">
        <f t="shared" si="155"/>
        <v>#N/A</v>
      </c>
      <c r="AP277" s="1" t="str">
        <f t="shared" si="165"/>
        <v/>
      </c>
      <c r="AQ277" s="1" t="str">
        <f t="shared" si="165"/>
        <v/>
      </c>
      <c r="AS277" s="1" t="str">
        <f t="shared" si="166"/>
        <v/>
      </c>
      <c r="AT277" s="1" t="e">
        <f t="shared" si="169"/>
        <v>#N/A</v>
      </c>
      <c r="AU277" s="1" t="e">
        <f t="shared" si="156"/>
        <v>#N/A</v>
      </c>
      <c r="AV277" s="9" t="e">
        <f t="shared" si="157"/>
        <v>#N/A</v>
      </c>
      <c r="AW277" s="9" t="e">
        <f t="shared" si="158"/>
        <v>#N/A</v>
      </c>
      <c r="AX277" s="9" t="e">
        <f t="shared" si="159"/>
        <v>#N/A</v>
      </c>
      <c r="AY277" s="9" t="e">
        <f t="shared" si="160"/>
        <v>#N/A</v>
      </c>
      <c r="AZ277" s="9" t="e">
        <f t="shared" si="161"/>
        <v>#N/A</v>
      </c>
      <c r="BA277" s="9" t="e">
        <f t="shared" si="167"/>
        <v>#N/A</v>
      </c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M277" s="48"/>
      <c r="BX277" s="7"/>
      <c r="BY277" s="4"/>
      <c r="BZ277" s="7"/>
      <c r="CA277" s="7"/>
      <c r="CB277" s="7"/>
      <c r="CE277" s="7"/>
      <c r="CF277" s="7"/>
      <c r="CG277" s="7"/>
      <c r="CH277" s="7"/>
      <c r="CI277" s="7"/>
      <c r="CJ277" s="7"/>
      <c r="CK277" s="7"/>
      <c r="CL277" s="7"/>
      <c r="CN277" s="47"/>
      <c r="CO277" s="47"/>
      <c r="CP277" s="4"/>
    </row>
    <row r="278" spans="2:94" s="1" customFormat="1" x14ac:dyDescent="0.3">
      <c r="B278" s="1" t="e">
        <f t="shared" si="146"/>
        <v>#N/A</v>
      </c>
      <c r="J278" s="4"/>
      <c r="K278" s="4"/>
      <c r="L278" s="4"/>
      <c r="M278" s="61"/>
      <c r="Y278" s="58"/>
      <c r="AA278" s="1">
        <f t="shared" si="147"/>
        <v>0</v>
      </c>
      <c r="AB278" s="1">
        <f t="shared" si="148"/>
        <v>0</v>
      </c>
      <c r="AC278" s="1">
        <f t="shared" si="149"/>
        <v>0</v>
      </c>
      <c r="AD278" s="1" t="str">
        <f t="shared" si="162"/>
        <v/>
      </c>
      <c r="AE278" s="1" t="str">
        <f t="shared" si="163"/>
        <v/>
      </c>
      <c r="AF278" s="1" t="str">
        <f t="shared" si="163"/>
        <v/>
      </c>
      <c r="AG278" s="1" t="str">
        <f t="shared" si="163"/>
        <v/>
      </c>
      <c r="AH278" s="1" t="e">
        <f t="shared" si="168"/>
        <v>#N/A</v>
      </c>
      <c r="AI278" s="9" t="e">
        <f t="shared" si="164"/>
        <v>#N/A</v>
      </c>
      <c r="AJ278" s="9" t="e">
        <f t="shared" si="150"/>
        <v>#N/A</v>
      </c>
      <c r="AK278" s="9" t="e">
        <f t="shared" si="151"/>
        <v>#N/A</v>
      </c>
      <c r="AL278" s="9" t="e">
        <f t="shared" si="152"/>
        <v>#N/A</v>
      </c>
      <c r="AM278" s="9" t="e">
        <f t="shared" si="153"/>
        <v>#N/A</v>
      </c>
      <c r="AN278" s="9" t="e">
        <f t="shared" si="154"/>
        <v>#N/A</v>
      </c>
      <c r="AO278" s="9" t="e">
        <f t="shared" si="155"/>
        <v>#N/A</v>
      </c>
      <c r="AP278" s="1" t="str">
        <f t="shared" si="165"/>
        <v/>
      </c>
      <c r="AQ278" s="1" t="str">
        <f t="shared" si="165"/>
        <v/>
      </c>
      <c r="AS278" s="1" t="str">
        <f t="shared" si="166"/>
        <v/>
      </c>
      <c r="AT278" s="1" t="e">
        <f t="shared" si="169"/>
        <v>#N/A</v>
      </c>
      <c r="AU278" s="1" t="e">
        <f t="shared" si="156"/>
        <v>#N/A</v>
      </c>
      <c r="AV278" s="9" t="e">
        <f t="shared" si="157"/>
        <v>#N/A</v>
      </c>
      <c r="AW278" s="9" t="e">
        <f t="shared" si="158"/>
        <v>#N/A</v>
      </c>
      <c r="AX278" s="9" t="e">
        <f t="shared" si="159"/>
        <v>#N/A</v>
      </c>
      <c r="AY278" s="9" t="e">
        <f t="shared" si="160"/>
        <v>#N/A</v>
      </c>
      <c r="AZ278" s="9" t="e">
        <f t="shared" si="161"/>
        <v>#N/A</v>
      </c>
      <c r="BA278" s="9" t="e">
        <f t="shared" si="167"/>
        <v>#N/A</v>
      </c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M278" s="48"/>
      <c r="BX278" s="7"/>
      <c r="BY278" s="4"/>
      <c r="BZ278" s="7"/>
      <c r="CA278" s="7"/>
      <c r="CB278" s="7"/>
      <c r="CE278" s="7"/>
      <c r="CF278" s="7"/>
      <c r="CG278" s="7"/>
      <c r="CH278" s="7"/>
      <c r="CI278" s="7"/>
      <c r="CJ278" s="7"/>
      <c r="CK278" s="7"/>
      <c r="CL278" s="7"/>
      <c r="CN278" s="47"/>
      <c r="CO278" s="47"/>
      <c r="CP278" s="4"/>
    </row>
    <row r="279" spans="2:94" s="1" customFormat="1" x14ac:dyDescent="0.3">
      <c r="B279" s="1" t="e">
        <f t="shared" si="146"/>
        <v>#N/A</v>
      </c>
      <c r="J279" s="4"/>
      <c r="K279" s="4"/>
      <c r="L279" s="4"/>
      <c r="M279" s="61"/>
      <c r="Y279" s="58"/>
      <c r="AA279" s="1">
        <f t="shared" si="147"/>
        <v>0</v>
      </c>
      <c r="AB279" s="1">
        <f t="shared" si="148"/>
        <v>0</v>
      </c>
      <c r="AC279" s="1">
        <f t="shared" si="149"/>
        <v>0</v>
      </c>
      <c r="AD279" s="1" t="str">
        <f t="shared" si="162"/>
        <v/>
      </c>
      <c r="AE279" s="1" t="str">
        <f t="shared" si="163"/>
        <v/>
      </c>
      <c r="AF279" s="1" t="str">
        <f t="shared" si="163"/>
        <v/>
      </c>
      <c r="AG279" s="1" t="str">
        <f t="shared" si="163"/>
        <v/>
      </c>
      <c r="AH279" s="1" t="e">
        <f t="shared" si="168"/>
        <v>#N/A</v>
      </c>
      <c r="AI279" s="9" t="e">
        <f t="shared" si="164"/>
        <v>#N/A</v>
      </c>
      <c r="AJ279" s="9" t="e">
        <f t="shared" si="150"/>
        <v>#N/A</v>
      </c>
      <c r="AK279" s="9" t="e">
        <f t="shared" si="151"/>
        <v>#N/A</v>
      </c>
      <c r="AL279" s="9" t="e">
        <f t="shared" si="152"/>
        <v>#N/A</v>
      </c>
      <c r="AM279" s="9" t="e">
        <f t="shared" si="153"/>
        <v>#N/A</v>
      </c>
      <c r="AN279" s="9" t="e">
        <f t="shared" si="154"/>
        <v>#N/A</v>
      </c>
      <c r="AO279" s="9" t="e">
        <f t="shared" si="155"/>
        <v>#N/A</v>
      </c>
      <c r="AP279" s="1" t="str">
        <f t="shared" si="165"/>
        <v/>
      </c>
      <c r="AQ279" s="1" t="str">
        <f t="shared" si="165"/>
        <v/>
      </c>
      <c r="AS279" s="1" t="str">
        <f t="shared" si="166"/>
        <v/>
      </c>
      <c r="AT279" s="1" t="e">
        <f t="shared" si="169"/>
        <v>#N/A</v>
      </c>
      <c r="AU279" s="1" t="e">
        <f t="shared" si="156"/>
        <v>#N/A</v>
      </c>
      <c r="AV279" s="9" t="e">
        <f t="shared" si="157"/>
        <v>#N/A</v>
      </c>
      <c r="AW279" s="9" t="e">
        <f t="shared" si="158"/>
        <v>#N/A</v>
      </c>
      <c r="AX279" s="9" t="e">
        <f t="shared" si="159"/>
        <v>#N/A</v>
      </c>
      <c r="AY279" s="9" t="e">
        <f t="shared" si="160"/>
        <v>#N/A</v>
      </c>
      <c r="AZ279" s="9" t="e">
        <f t="shared" si="161"/>
        <v>#N/A</v>
      </c>
      <c r="BA279" s="9" t="e">
        <f t="shared" si="167"/>
        <v>#N/A</v>
      </c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M279" s="48"/>
      <c r="BX279" s="7"/>
      <c r="BY279" s="4"/>
      <c r="BZ279" s="7"/>
      <c r="CA279" s="7"/>
      <c r="CB279" s="7"/>
      <c r="CE279" s="7"/>
      <c r="CF279" s="7"/>
      <c r="CG279" s="7"/>
      <c r="CH279" s="7"/>
      <c r="CI279" s="7"/>
      <c r="CJ279" s="7"/>
      <c r="CK279" s="7"/>
      <c r="CL279" s="7"/>
      <c r="CN279" s="47"/>
      <c r="CO279" s="47"/>
      <c r="CP279" s="4"/>
    </row>
    <row r="280" spans="2:94" s="1" customFormat="1" x14ac:dyDescent="0.3">
      <c r="B280" s="1" t="e">
        <f t="shared" si="146"/>
        <v>#N/A</v>
      </c>
      <c r="J280" s="4"/>
      <c r="K280" s="4"/>
      <c r="L280" s="4"/>
      <c r="M280" s="61"/>
      <c r="Y280" s="58"/>
      <c r="AA280" s="1">
        <f t="shared" si="147"/>
        <v>0</v>
      </c>
      <c r="AB280" s="1">
        <f t="shared" si="148"/>
        <v>0</v>
      </c>
      <c r="AC280" s="1">
        <f t="shared" si="149"/>
        <v>0</v>
      </c>
      <c r="AD280" s="1" t="str">
        <f t="shared" si="162"/>
        <v/>
      </c>
      <c r="AE280" s="1" t="str">
        <f t="shared" si="163"/>
        <v/>
      </c>
      <c r="AF280" s="1" t="str">
        <f t="shared" si="163"/>
        <v/>
      </c>
      <c r="AG280" s="1" t="str">
        <f t="shared" si="163"/>
        <v/>
      </c>
      <c r="AH280" s="1" t="e">
        <f t="shared" si="168"/>
        <v>#N/A</v>
      </c>
      <c r="AI280" s="9" t="e">
        <f t="shared" si="164"/>
        <v>#N/A</v>
      </c>
      <c r="AJ280" s="9" t="e">
        <f t="shared" si="150"/>
        <v>#N/A</v>
      </c>
      <c r="AK280" s="9" t="e">
        <f t="shared" si="151"/>
        <v>#N/A</v>
      </c>
      <c r="AL280" s="9" t="e">
        <f t="shared" si="152"/>
        <v>#N/A</v>
      </c>
      <c r="AM280" s="9" t="e">
        <f t="shared" si="153"/>
        <v>#N/A</v>
      </c>
      <c r="AN280" s="9" t="e">
        <f t="shared" si="154"/>
        <v>#N/A</v>
      </c>
      <c r="AO280" s="9" t="e">
        <f t="shared" si="155"/>
        <v>#N/A</v>
      </c>
      <c r="AP280" s="1" t="str">
        <f t="shared" si="165"/>
        <v/>
      </c>
      <c r="AQ280" s="1" t="str">
        <f t="shared" si="165"/>
        <v/>
      </c>
      <c r="AS280" s="1" t="str">
        <f t="shared" si="166"/>
        <v/>
      </c>
      <c r="AT280" s="1" t="e">
        <f t="shared" si="169"/>
        <v>#N/A</v>
      </c>
      <c r="AU280" s="1" t="e">
        <f t="shared" si="156"/>
        <v>#N/A</v>
      </c>
      <c r="AV280" s="9" t="e">
        <f t="shared" si="157"/>
        <v>#N/A</v>
      </c>
      <c r="AW280" s="9" t="e">
        <f t="shared" si="158"/>
        <v>#N/A</v>
      </c>
      <c r="AX280" s="9" t="e">
        <f t="shared" si="159"/>
        <v>#N/A</v>
      </c>
      <c r="AY280" s="9" t="e">
        <f t="shared" si="160"/>
        <v>#N/A</v>
      </c>
      <c r="AZ280" s="9" t="e">
        <f t="shared" si="161"/>
        <v>#N/A</v>
      </c>
      <c r="BA280" s="9" t="e">
        <f t="shared" si="167"/>
        <v>#N/A</v>
      </c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M280" s="48"/>
      <c r="BX280" s="7"/>
      <c r="BY280" s="4"/>
      <c r="BZ280" s="7"/>
      <c r="CA280" s="7"/>
      <c r="CB280" s="7"/>
      <c r="CE280" s="7"/>
      <c r="CF280" s="7"/>
      <c r="CG280" s="7"/>
      <c r="CH280" s="7"/>
      <c r="CI280" s="7"/>
      <c r="CJ280" s="7"/>
      <c r="CK280" s="7"/>
      <c r="CL280" s="7"/>
      <c r="CN280" s="47"/>
      <c r="CO280" s="47"/>
      <c r="CP280" s="4"/>
    </row>
    <row r="281" spans="2:94" s="1" customFormat="1" x14ac:dyDescent="0.3">
      <c r="B281" s="1" t="e">
        <f t="shared" si="146"/>
        <v>#N/A</v>
      </c>
      <c r="J281" s="4"/>
      <c r="K281" s="4"/>
      <c r="L281" s="4"/>
      <c r="M281" s="61"/>
      <c r="Y281" s="58"/>
      <c r="AA281" s="1">
        <f t="shared" si="147"/>
        <v>0</v>
      </c>
      <c r="AB281" s="1">
        <f t="shared" si="148"/>
        <v>0</v>
      </c>
      <c r="AC281" s="1">
        <f t="shared" si="149"/>
        <v>0</v>
      </c>
      <c r="AD281" s="1" t="str">
        <f t="shared" si="162"/>
        <v/>
      </c>
      <c r="AE281" s="1" t="str">
        <f t="shared" si="163"/>
        <v/>
      </c>
      <c r="AF281" s="1" t="str">
        <f t="shared" si="163"/>
        <v/>
      </c>
      <c r="AG281" s="1" t="str">
        <f t="shared" si="163"/>
        <v/>
      </c>
      <c r="AH281" s="1" t="e">
        <f t="shared" si="168"/>
        <v>#N/A</v>
      </c>
      <c r="AI281" s="9" t="e">
        <f t="shared" si="164"/>
        <v>#N/A</v>
      </c>
      <c r="AJ281" s="9" t="e">
        <f t="shared" si="150"/>
        <v>#N/A</v>
      </c>
      <c r="AK281" s="9" t="e">
        <f t="shared" si="151"/>
        <v>#N/A</v>
      </c>
      <c r="AL281" s="9" t="e">
        <f t="shared" si="152"/>
        <v>#N/A</v>
      </c>
      <c r="AM281" s="9" t="e">
        <f t="shared" si="153"/>
        <v>#N/A</v>
      </c>
      <c r="AN281" s="9" t="e">
        <f t="shared" si="154"/>
        <v>#N/A</v>
      </c>
      <c r="AO281" s="9" t="e">
        <f t="shared" si="155"/>
        <v>#N/A</v>
      </c>
      <c r="AP281" s="1" t="str">
        <f t="shared" si="165"/>
        <v/>
      </c>
      <c r="AQ281" s="1" t="str">
        <f t="shared" si="165"/>
        <v/>
      </c>
      <c r="AS281" s="1" t="str">
        <f t="shared" si="166"/>
        <v/>
      </c>
      <c r="AT281" s="1" t="e">
        <f t="shared" si="169"/>
        <v>#N/A</v>
      </c>
      <c r="AU281" s="1" t="e">
        <f t="shared" si="156"/>
        <v>#N/A</v>
      </c>
      <c r="AV281" s="9" t="e">
        <f t="shared" si="157"/>
        <v>#N/A</v>
      </c>
      <c r="AW281" s="9" t="e">
        <f t="shared" si="158"/>
        <v>#N/A</v>
      </c>
      <c r="AX281" s="9" t="e">
        <f t="shared" si="159"/>
        <v>#N/A</v>
      </c>
      <c r="AY281" s="9" t="e">
        <f t="shared" si="160"/>
        <v>#N/A</v>
      </c>
      <c r="AZ281" s="9" t="e">
        <f t="shared" si="161"/>
        <v>#N/A</v>
      </c>
      <c r="BA281" s="9" t="e">
        <f t="shared" si="167"/>
        <v>#N/A</v>
      </c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M281" s="48"/>
      <c r="BX281" s="7"/>
      <c r="BY281" s="4"/>
      <c r="BZ281" s="7"/>
      <c r="CA281" s="7"/>
      <c r="CB281" s="7"/>
      <c r="CE281" s="7"/>
      <c r="CF281" s="7"/>
      <c r="CG281" s="7"/>
      <c r="CH281" s="7"/>
      <c r="CI281" s="7"/>
      <c r="CJ281" s="7"/>
      <c r="CK281" s="7"/>
      <c r="CL281" s="7"/>
      <c r="CN281" s="47"/>
      <c r="CO281" s="47"/>
      <c r="CP281" s="4"/>
    </row>
    <row r="282" spans="2:94" s="1" customFormat="1" x14ac:dyDescent="0.3">
      <c r="B282" s="1" t="e">
        <f t="shared" si="146"/>
        <v>#N/A</v>
      </c>
      <c r="J282" s="4"/>
      <c r="K282" s="4"/>
      <c r="L282" s="4"/>
      <c r="M282" s="61"/>
      <c r="Y282" s="58"/>
      <c r="AA282" s="1">
        <f t="shared" si="147"/>
        <v>0</v>
      </c>
      <c r="AB282" s="1">
        <f t="shared" si="148"/>
        <v>0</v>
      </c>
      <c r="AC282" s="1">
        <f t="shared" si="149"/>
        <v>0</v>
      </c>
      <c r="AD282" s="1" t="str">
        <f t="shared" si="162"/>
        <v/>
      </c>
      <c r="AE282" s="1" t="str">
        <f t="shared" si="163"/>
        <v/>
      </c>
      <c r="AF282" s="1" t="str">
        <f t="shared" si="163"/>
        <v/>
      </c>
      <c r="AG282" s="1" t="str">
        <f t="shared" si="163"/>
        <v/>
      </c>
      <c r="AH282" s="1" t="e">
        <f t="shared" si="168"/>
        <v>#N/A</v>
      </c>
      <c r="AI282" s="9" t="e">
        <f t="shared" si="164"/>
        <v>#N/A</v>
      </c>
      <c r="AJ282" s="9" t="e">
        <f t="shared" si="150"/>
        <v>#N/A</v>
      </c>
      <c r="AK282" s="9" t="e">
        <f t="shared" si="151"/>
        <v>#N/A</v>
      </c>
      <c r="AL282" s="9" t="e">
        <f t="shared" si="152"/>
        <v>#N/A</v>
      </c>
      <c r="AM282" s="9" t="e">
        <f t="shared" si="153"/>
        <v>#N/A</v>
      </c>
      <c r="AN282" s="9" t="e">
        <f t="shared" si="154"/>
        <v>#N/A</v>
      </c>
      <c r="AO282" s="9" t="e">
        <f t="shared" si="155"/>
        <v>#N/A</v>
      </c>
      <c r="AP282" s="1" t="str">
        <f t="shared" si="165"/>
        <v/>
      </c>
      <c r="AQ282" s="1" t="str">
        <f t="shared" si="165"/>
        <v/>
      </c>
      <c r="AS282" s="1" t="str">
        <f t="shared" si="166"/>
        <v/>
      </c>
      <c r="AT282" s="1" t="e">
        <f t="shared" si="169"/>
        <v>#N/A</v>
      </c>
      <c r="AU282" s="1" t="e">
        <f t="shared" si="156"/>
        <v>#N/A</v>
      </c>
      <c r="AV282" s="9" t="e">
        <f t="shared" si="157"/>
        <v>#N/A</v>
      </c>
      <c r="AW282" s="9" t="e">
        <f t="shared" si="158"/>
        <v>#N/A</v>
      </c>
      <c r="AX282" s="9" t="e">
        <f t="shared" si="159"/>
        <v>#N/A</v>
      </c>
      <c r="AY282" s="9" t="e">
        <f t="shared" si="160"/>
        <v>#N/A</v>
      </c>
      <c r="AZ282" s="9" t="e">
        <f t="shared" si="161"/>
        <v>#N/A</v>
      </c>
      <c r="BA282" s="9" t="e">
        <f t="shared" si="167"/>
        <v>#N/A</v>
      </c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M282" s="48"/>
      <c r="BX282" s="7"/>
      <c r="BY282" s="4"/>
      <c r="BZ282" s="7"/>
      <c r="CA282" s="7"/>
      <c r="CB282" s="7"/>
      <c r="CE282" s="7"/>
      <c r="CF282" s="7"/>
      <c r="CG282" s="7"/>
      <c r="CH282" s="7"/>
      <c r="CI282" s="7"/>
      <c r="CJ282" s="7"/>
      <c r="CK282" s="7"/>
      <c r="CL282" s="7"/>
      <c r="CN282" s="47"/>
      <c r="CO282" s="47"/>
      <c r="CP282" s="4"/>
    </row>
    <row r="283" spans="2:94" s="1" customFormat="1" x14ac:dyDescent="0.3">
      <c r="B283" s="1" t="e">
        <f t="shared" si="146"/>
        <v>#N/A</v>
      </c>
      <c r="J283" s="4"/>
      <c r="K283" s="4"/>
      <c r="L283" s="4"/>
      <c r="M283" s="61"/>
      <c r="Y283" s="58"/>
      <c r="AA283" s="1">
        <f t="shared" si="147"/>
        <v>0</v>
      </c>
      <c r="AB283" s="1">
        <f t="shared" si="148"/>
        <v>0</v>
      </c>
      <c r="AC283" s="1">
        <f t="shared" si="149"/>
        <v>0</v>
      </c>
      <c r="AD283" s="1" t="str">
        <f t="shared" si="162"/>
        <v/>
      </c>
      <c r="AE283" s="1" t="str">
        <f t="shared" si="163"/>
        <v/>
      </c>
      <c r="AF283" s="1" t="str">
        <f t="shared" si="163"/>
        <v/>
      </c>
      <c r="AG283" s="1" t="str">
        <f t="shared" si="163"/>
        <v/>
      </c>
      <c r="AH283" s="1" t="e">
        <f t="shared" si="168"/>
        <v>#N/A</v>
      </c>
      <c r="AI283" s="9" t="e">
        <f t="shared" si="164"/>
        <v>#N/A</v>
      </c>
      <c r="AJ283" s="9" t="e">
        <f t="shared" si="150"/>
        <v>#N/A</v>
      </c>
      <c r="AK283" s="9" t="e">
        <f t="shared" si="151"/>
        <v>#N/A</v>
      </c>
      <c r="AL283" s="9" t="e">
        <f t="shared" si="152"/>
        <v>#N/A</v>
      </c>
      <c r="AM283" s="9" t="e">
        <f t="shared" si="153"/>
        <v>#N/A</v>
      </c>
      <c r="AN283" s="9" t="e">
        <f t="shared" si="154"/>
        <v>#N/A</v>
      </c>
      <c r="AO283" s="9" t="e">
        <f t="shared" si="155"/>
        <v>#N/A</v>
      </c>
      <c r="AP283" s="1" t="str">
        <f t="shared" si="165"/>
        <v/>
      </c>
      <c r="AQ283" s="1" t="str">
        <f t="shared" si="165"/>
        <v/>
      </c>
      <c r="AS283" s="1" t="str">
        <f t="shared" si="166"/>
        <v/>
      </c>
      <c r="AT283" s="1" t="e">
        <f t="shared" si="169"/>
        <v>#N/A</v>
      </c>
      <c r="AU283" s="1" t="e">
        <f t="shared" si="156"/>
        <v>#N/A</v>
      </c>
      <c r="AV283" s="9" t="e">
        <f t="shared" si="157"/>
        <v>#N/A</v>
      </c>
      <c r="AW283" s="9" t="e">
        <f t="shared" si="158"/>
        <v>#N/A</v>
      </c>
      <c r="AX283" s="9" t="e">
        <f t="shared" si="159"/>
        <v>#N/A</v>
      </c>
      <c r="AY283" s="9" t="e">
        <f t="shared" si="160"/>
        <v>#N/A</v>
      </c>
      <c r="AZ283" s="9" t="e">
        <f t="shared" si="161"/>
        <v>#N/A</v>
      </c>
      <c r="BA283" s="9" t="e">
        <f t="shared" si="167"/>
        <v>#N/A</v>
      </c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M283" s="48"/>
      <c r="BX283" s="7"/>
      <c r="BY283" s="4"/>
      <c r="BZ283" s="7"/>
      <c r="CA283" s="7"/>
      <c r="CB283" s="7"/>
      <c r="CE283" s="7"/>
      <c r="CF283" s="7"/>
      <c r="CG283" s="7"/>
      <c r="CH283" s="7"/>
      <c r="CI283" s="7"/>
      <c r="CJ283" s="7"/>
      <c r="CK283" s="7"/>
      <c r="CL283" s="7"/>
      <c r="CN283" s="47"/>
      <c r="CO283" s="47"/>
      <c r="CP283" s="4"/>
    </row>
    <row r="284" spans="2:94" s="1" customFormat="1" x14ac:dyDescent="0.3">
      <c r="B284" s="1" t="e">
        <f t="shared" si="146"/>
        <v>#N/A</v>
      </c>
      <c r="J284" s="4"/>
      <c r="K284" s="4"/>
      <c r="L284" s="4"/>
      <c r="M284" s="61"/>
      <c r="Y284" s="58"/>
      <c r="AA284" s="1">
        <f t="shared" si="147"/>
        <v>0</v>
      </c>
      <c r="AB284" s="1">
        <f t="shared" si="148"/>
        <v>0</v>
      </c>
      <c r="AC284" s="1">
        <f t="shared" si="149"/>
        <v>0</v>
      </c>
      <c r="AD284" s="1" t="str">
        <f t="shared" si="162"/>
        <v/>
      </c>
      <c r="AE284" s="1" t="str">
        <f t="shared" si="163"/>
        <v/>
      </c>
      <c r="AF284" s="1" t="str">
        <f t="shared" si="163"/>
        <v/>
      </c>
      <c r="AG284" s="1" t="str">
        <f t="shared" si="163"/>
        <v/>
      </c>
      <c r="AH284" s="1" t="e">
        <f t="shared" si="168"/>
        <v>#N/A</v>
      </c>
      <c r="AI284" s="9" t="e">
        <f t="shared" si="164"/>
        <v>#N/A</v>
      </c>
      <c r="AJ284" s="9" t="e">
        <f t="shared" si="150"/>
        <v>#N/A</v>
      </c>
      <c r="AK284" s="9" t="e">
        <f t="shared" si="151"/>
        <v>#N/A</v>
      </c>
      <c r="AL284" s="9" t="e">
        <f t="shared" si="152"/>
        <v>#N/A</v>
      </c>
      <c r="AM284" s="9" t="e">
        <f t="shared" si="153"/>
        <v>#N/A</v>
      </c>
      <c r="AN284" s="9" t="e">
        <f t="shared" si="154"/>
        <v>#N/A</v>
      </c>
      <c r="AO284" s="9" t="e">
        <f t="shared" si="155"/>
        <v>#N/A</v>
      </c>
      <c r="AP284" s="1" t="str">
        <f t="shared" si="165"/>
        <v/>
      </c>
      <c r="AQ284" s="1" t="str">
        <f t="shared" si="165"/>
        <v/>
      </c>
      <c r="AS284" s="1" t="str">
        <f t="shared" si="166"/>
        <v/>
      </c>
      <c r="AT284" s="1" t="e">
        <f t="shared" si="169"/>
        <v>#N/A</v>
      </c>
      <c r="AU284" s="1" t="e">
        <f t="shared" si="156"/>
        <v>#N/A</v>
      </c>
      <c r="AV284" s="9" t="e">
        <f t="shared" si="157"/>
        <v>#N/A</v>
      </c>
      <c r="AW284" s="9" t="e">
        <f t="shared" si="158"/>
        <v>#N/A</v>
      </c>
      <c r="AX284" s="9" t="e">
        <f t="shared" si="159"/>
        <v>#N/A</v>
      </c>
      <c r="AY284" s="9" t="e">
        <f t="shared" si="160"/>
        <v>#N/A</v>
      </c>
      <c r="AZ284" s="9" t="e">
        <f t="shared" si="161"/>
        <v>#N/A</v>
      </c>
      <c r="BA284" s="9" t="e">
        <f t="shared" si="167"/>
        <v>#N/A</v>
      </c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M284" s="48"/>
      <c r="BX284" s="7"/>
      <c r="BY284" s="4"/>
      <c r="BZ284" s="7"/>
      <c r="CA284" s="7"/>
      <c r="CB284" s="7"/>
      <c r="CE284" s="7"/>
      <c r="CF284" s="7"/>
      <c r="CG284" s="7"/>
      <c r="CH284" s="7"/>
      <c r="CI284" s="7"/>
      <c r="CJ284" s="7"/>
      <c r="CK284" s="7"/>
      <c r="CL284" s="7"/>
      <c r="CN284" s="47"/>
      <c r="CO284" s="47"/>
      <c r="CP284" s="4"/>
    </row>
    <row r="285" spans="2:94" s="1" customFormat="1" x14ac:dyDescent="0.3">
      <c r="B285" s="1" t="e">
        <f t="shared" si="146"/>
        <v>#N/A</v>
      </c>
      <c r="J285" s="4"/>
      <c r="K285" s="4"/>
      <c r="L285" s="4"/>
      <c r="M285" s="61"/>
      <c r="Y285" s="58"/>
      <c r="AA285" s="1">
        <f t="shared" si="147"/>
        <v>0</v>
      </c>
      <c r="AB285" s="1">
        <f t="shared" si="148"/>
        <v>0</v>
      </c>
      <c r="AC285" s="1">
        <f t="shared" si="149"/>
        <v>0</v>
      </c>
      <c r="AD285" s="1" t="str">
        <f t="shared" si="162"/>
        <v/>
      </c>
      <c r="AE285" s="1" t="str">
        <f t="shared" si="163"/>
        <v/>
      </c>
      <c r="AF285" s="1" t="str">
        <f t="shared" si="163"/>
        <v/>
      </c>
      <c r="AG285" s="1" t="str">
        <f t="shared" si="163"/>
        <v/>
      </c>
      <c r="AH285" s="1" t="e">
        <f t="shared" si="168"/>
        <v>#N/A</v>
      </c>
      <c r="AI285" s="9" t="e">
        <f t="shared" si="164"/>
        <v>#N/A</v>
      </c>
      <c r="AJ285" s="9" t="e">
        <f t="shared" si="150"/>
        <v>#N/A</v>
      </c>
      <c r="AK285" s="9" t="e">
        <f t="shared" si="151"/>
        <v>#N/A</v>
      </c>
      <c r="AL285" s="9" t="e">
        <f t="shared" si="152"/>
        <v>#N/A</v>
      </c>
      <c r="AM285" s="9" t="e">
        <f t="shared" si="153"/>
        <v>#N/A</v>
      </c>
      <c r="AN285" s="9" t="e">
        <f t="shared" si="154"/>
        <v>#N/A</v>
      </c>
      <c r="AO285" s="9" t="e">
        <f t="shared" si="155"/>
        <v>#N/A</v>
      </c>
      <c r="AP285" s="1" t="str">
        <f t="shared" si="165"/>
        <v/>
      </c>
      <c r="AQ285" s="1" t="str">
        <f t="shared" si="165"/>
        <v/>
      </c>
      <c r="AS285" s="1" t="str">
        <f t="shared" si="166"/>
        <v/>
      </c>
      <c r="AT285" s="1" t="e">
        <f t="shared" si="169"/>
        <v>#N/A</v>
      </c>
      <c r="AU285" s="1" t="e">
        <f t="shared" si="156"/>
        <v>#N/A</v>
      </c>
      <c r="AV285" s="9" t="e">
        <f t="shared" si="157"/>
        <v>#N/A</v>
      </c>
      <c r="AW285" s="9" t="e">
        <f t="shared" si="158"/>
        <v>#N/A</v>
      </c>
      <c r="AX285" s="9" t="e">
        <f t="shared" si="159"/>
        <v>#N/A</v>
      </c>
      <c r="AY285" s="9" t="e">
        <f t="shared" si="160"/>
        <v>#N/A</v>
      </c>
      <c r="AZ285" s="9" t="e">
        <f t="shared" si="161"/>
        <v>#N/A</v>
      </c>
      <c r="BA285" s="9" t="e">
        <f t="shared" si="167"/>
        <v>#N/A</v>
      </c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M285" s="48"/>
      <c r="BX285" s="7"/>
      <c r="BY285" s="4"/>
      <c r="BZ285" s="7"/>
      <c r="CA285" s="7"/>
      <c r="CB285" s="7"/>
      <c r="CE285" s="7"/>
      <c r="CF285" s="7"/>
      <c r="CG285" s="7"/>
      <c r="CH285" s="7"/>
      <c r="CI285" s="7"/>
      <c r="CJ285" s="7"/>
      <c r="CK285" s="7"/>
      <c r="CL285" s="7"/>
      <c r="CN285" s="47"/>
      <c r="CO285" s="47"/>
      <c r="CP285" s="4"/>
    </row>
    <row r="286" spans="2:94" s="1" customFormat="1" x14ac:dyDescent="0.3">
      <c r="B286" s="1" t="e">
        <f t="shared" si="146"/>
        <v>#N/A</v>
      </c>
      <c r="J286" s="4"/>
      <c r="K286" s="4"/>
      <c r="L286" s="4"/>
      <c r="M286" s="61"/>
      <c r="Y286" s="58"/>
      <c r="AA286" s="1">
        <f t="shared" si="147"/>
        <v>0</v>
      </c>
      <c r="AB286" s="1">
        <f t="shared" si="148"/>
        <v>0</v>
      </c>
      <c r="AC286" s="1">
        <f t="shared" si="149"/>
        <v>0</v>
      </c>
      <c r="AD286" s="1" t="str">
        <f t="shared" si="162"/>
        <v/>
      </c>
      <c r="AE286" s="1" t="str">
        <f t="shared" si="163"/>
        <v/>
      </c>
      <c r="AF286" s="1" t="str">
        <f t="shared" si="163"/>
        <v/>
      </c>
      <c r="AG286" s="1" t="str">
        <f t="shared" si="163"/>
        <v/>
      </c>
      <c r="AH286" s="1" t="e">
        <f t="shared" si="168"/>
        <v>#N/A</v>
      </c>
      <c r="AI286" s="9" t="e">
        <f t="shared" si="164"/>
        <v>#N/A</v>
      </c>
      <c r="AJ286" s="9" t="e">
        <f t="shared" si="150"/>
        <v>#N/A</v>
      </c>
      <c r="AK286" s="9" t="e">
        <f t="shared" si="151"/>
        <v>#N/A</v>
      </c>
      <c r="AL286" s="9" t="e">
        <f t="shared" si="152"/>
        <v>#N/A</v>
      </c>
      <c r="AM286" s="9" t="e">
        <f t="shared" si="153"/>
        <v>#N/A</v>
      </c>
      <c r="AN286" s="9" t="e">
        <f t="shared" si="154"/>
        <v>#N/A</v>
      </c>
      <c r="AO286" s="9" t="e">
        <f t="shared" si="155"/>
        <v>#N/A</v>
      </c>
      <c r="AP286" s="1" t="str">
        <f t="shared" si="165"/>
        <v/>
      </c>
      <c r="AQ286" s="1" t="str">
        <f t="shared" si="165"/>
        <v/>
      </c>
      <c r="AS286" s="1" t="str">
        <f t="shared" si="166"/>
        <v/>
      </c>
      <c r="AT286" s="1" t="e">
        <f t="shared" si="169"/>
        <v>#N/A</v>
      </c>
      <c r="AU286" s="1" t="e">
        <f t="shared" si="156"/>
        <v>#N/A</v>
      </c>
      <c r="AV286" s="9" t="e">
        <f t="shared" si="157"/>
        <v>#N/A</v>
      </c>
      <c r="AW286" s="9" t="e">
        <f t="shared" si="158"/>
        <v>#N/A</v>
      </c>
      <c r="AX286" s="9" t="e">
        <f t="shared" si="159"/>
        <v>#N/A</v>
      </c>
      <c r="AY286" s="9" t="e">
        <f t="shared" si="160"/>
        <v>#N/A</v>
      </c>
      <c r="AZ286" s="9" t="e">
        <f t="shared" si="161"/>
        <v>#N/A</v>
      </c>
      <c r="BA286" s="9" t="e">
        <f t="shared" si="167"/>
        <v>#N/A</v>
      </c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M286" s="48"/>
      <c r="BX286" s="7"/>
      <c r="BY286" s="4"/>
      <c r="BZ286" s="7"/>
      <c r="CA286" s="7"/>
      <c r="CB286" s="7"/>
      <c r="CE286" s="7"/>
      <c r="CF286" s="7"/>
      <c r="CG286" s="7"/>
      <c r="CH286" s="7"/>
      <c r="CI286" s="7"/>
      <c r="CJ286" s="7"/>
      <c r="CK286" s="7"/>
      <c r="CL286" s="7"/>
      <c r="CN286" s="47"/>
      <c r="CO286" s="47"/>
      <c r="CP286" s="4"/>
    </row>
    <row r="287" spans="2:94" s="1" customFormat="1" x14ac:dyDescent="0.3">
      <c r="B287" s="1" t="e">
        <f t="shared" si="146"/>
        <v>#N/A</v>
      </c>
      <c r="J287" s="4"/>
      <c r="K287" s="4"/>
      <c r="L287" s="4"/>
      <c r="M287" s="61"/>
      <c r="Y287" s="58"/>
      <c r="AA287" s="1">
        <f t="shared" si="147"/>
        <v>0</v>
      </c>
      <c r="AB287" s="1">
        <f t="shared" si="148"/>
        <v>0</v>
      </c>
      <c r="AC287" s="1">
        <f t="shared" si="149"/>
        <v>0</v>
      </c>
      <c r="AD287" s="1" t="str">
        <f t="shared" si="162"/>
        <v/>
      </c>
      <c r="AE287" s="1" t="str">
        <f t="shared" si="163"/>
        <v/>
      </c>
      <c r="AF287" s="1" t="str">
        <f t="shared" si="163"/>
        <v/>
      </c>
      <c r="AG287" s="1" t="str">
        <f t="shared" si="163"/>
        <v/>
      </c>
      <c r="AH287" s="1" t="e">
        <f t="shared" si="168"/>
        <v>#N/A</v>
      </c>
      <c r="AI287" s="9" t="e">
        <f t="shared" si="164"/>
        <v>#N/A</v>
      </c>
      <c r="AJ287" s="9" t="e">
        <f t="shared" si="150"/>
        <v>#N/A</v>
      </c>
      <c r="AK287" s="9" t="e">
        <f t="shared" si="151"/>
        <v>#N/A</v>
      </c>
      <c r="AL287" s="9" t="e">
        <f t="shared" si="152"/>
        <v>#N/A</v>
      </c>
      <c r="AM287" s="9" t="e">
        <f t="shared" si="153"/>
        <v>#N/A</v>
      </c>
      <c r="AN287" s="9" t="e">
        <f t="shared" si="154"/>
        <v>#N/A</v>
      </c>
      <c r="AO287" s="9" t="e">
        <f t="shared" si="155"/>
        <v>#N/A</v>
      </c>
      <c r="AP287" s="1" t="str">
        <f t="shared" si="165"/>
        <v/>
      </c>
      <c r="AQ287" s="1" t="str">
        <f t="shared" si="165"/>
        <v/>
      </c>
      <c r="AS287" s="1" t="str">
        <f t="shared" si="166"/>
        <v/>
      </c>
      <c r="AT287" s="1" t="e">
        <f t="shared" si="169"/>
        <v>#N/A</v>
      </c>
      <c r="AU287" s="1" t="e">
        <f t="shared" si="156"/>
        <v>#N/A</v>
      </c>
      <c r="AV287" s="9" t="e">
        <f t="shared" si="157"/>
        <v>#N/A</v>
      </c>
      <c r="AW287" s="9" t="e">
        <f t="shared" si="158"/>
        <v>#N/A</v>
      </c>
      <c r="AX287" s="9" t="e">
        <f t="shared" si="159"/>
        <v>#N/A</v>
      </c>
      <c r="AY287" s="9" t="e">
        <f t="shared" si="160"/>
        <v>#N/A</v>
      </c>
      <c r="AZ287" s="9" t="e">
        <f t="shared" si="161"/>
        <v>#N/A</v>
      </c>
      <c r="BA287" s="9" t="e">
        <f t="shared" si="167"/>
        <v>#N/A</v>
      </c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M287" s="48"/>
      <c r="BX287" s="7"/>
      <c r="BY287" s="4"/>
      <c r="BZ287" s="7"/>
      <c r="CA287" s="7"/>
      <c r="CB287" s="7"/>
      <c r="CE287" s="7"/>
      <c r="CF287" s="7"/>
      <c r="CG287" s="7"/>
      <c r="CH287" s="7"/>
      <c r="CI287" s="7"/>
      <c r="CJ287" s="7"/>
      <c r="CK287" s="7"/>
      <c r="CL287" s="7"/>
      <c r="CN287" s="47"/>
      <c r="CO287" s="47"/>
      <c r="CP287" s="4"/>
    </row>
    <row r="288" spans="2:94" s="1" customFormat="1" x14ac:dyDescent="0.3">
      <c r="B288" s="1" t="e">
        <f t="shared" si="146"/>
        <v>#N/A</v>
      </c>
      <c r="J288" s="4"/>
      <c r="K288" s="4"/>
      <c r="L288" s="4"/>
      <c r="M288" s="61"/>
      <c r="Y288" s="58"/>
      <c r="AA288" s="1">
        <f t="shared" si="147"/>
        <v>0</v>
      </c>
      <c r="AB288" s="1">
        <f t="shared" si="148"/>
        <v>0</v>
      </c>
      <c r="AC288" s="1">
        <f t="shared" si="149"/>
        <v>0</v>
      </c>
      <c r="AD288" s="1" t="str">
        <f t="shared" si="162"/>
        <v/>
      </c>
      <c r="AE288" s="1" t="str">
        <f t="shared" si="163"/>
        <v/>
      </c>
      <c r="AF288" s="1" t="str">
        <f t="shared" si="163"/>
        <v/>
      </c>
      <c r="AG288" s="1" t="str">
        <f t="shared" si="163"/>
        <v/>
      </c>
      <c r="AH288" s="1" t="e">
        <f t="shared" si="168"/>
        <v>#N/A</v>
      </c>
      <c r="AI288" s="9" t="e">
        <f t="shared" si="164"/>
        <v>#N/A</v>
      </c>
      <c r="AJ288" s="9" t="e">
        <f t="shared" si="150"/>
        <v>#N/A</v>
      </c>
      <c r="AK288" s="9" t="e">
        <f t="shared" si="151"/>
        <v>#N/A</v>
      </c>
      <c r="AL288" s="9" t="e">
        <f t="shared" si="152"/>
        <v>#N/A</v>
      </c>
      <c r="AM288" s="9" t="e">
        <f t="shared" si="153"/>
        <v>#N/A</v>
      </c>
      <c r="AN288" s="9" t="e">
        <f t="shared" si="154"/>
        <v>#N/A</v>
      </c>
      <c r="AO288" s="9" t="e">
        <f t="shared" si="155"/>
        <v>#N/A</v>
      </c>
      <c r="AP288" s="1" t="str">
        <f t="shared" si="165"/>
        <v/>
      </c>
      <c r="AQ288" s="1" t="str">
        <f t="shared" si="165"/>
        <v/>
      </c>
      <c r="AS288" s="1" t="str">
        <f t="shared" si="166"/>
        <v/>
      </c>
      <c r="AT288" s="1" t="e">
        <f t="shared" si="169"/>
        <v>#N/A</v>
      </c>
      <c r="AU288" s="1" t="e">
        <f t="shared" si="156"/>
        <v>#N/A</v>
      </c>
      <c r="AV288" s="9" t="e">
        <f t="shared" si="157"/>
        <v>#N/A</v>
      </c>
      <c r="AW288" s="9" t="e">
        <f t="shared" si="158"/>
        <v>#N/A</v>
      </c>
      <c r="AX288" s="9" t="e">
        <f t="shared" si="159"/>
        <v>#N/A</v>
      </c>
      <c r="AY288" s="9" t="e">
        <f t="shared" si="160"/>
        <v>#N/A</v>
      </c>
      <c r="AZ288" s="9" t="e">
        <f t="shared" si="161"/>
        <v>#N/A</v>
      </c>
      <c r="BA288" s="9" t="e">
        <f t="shared" si="167"/>
        <v>#N/A</v>
      </c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M288" s="48"/>
      <c r="BX288" s="7"/>
      <c r="BY288" s="4"/>
      <c r="BZ288" s="7"/>
      <c r="CA288" s="7"/>
      <c r="CB288" s="7"/>
      <c r="CE288" s="7"/>
      <c r="CF288" s="7"/>
      <c r="CG288" s="7"/>
      <c r="CH288" s="7"/>
      <c r="CI288" s="7"/>
      <c r="CJ288" s="7"/>
      <c r="CK288" s="7"/>
      <c r="CL288" s="7"/>
      <c r="CN288" s="47"/>
      <c r="CO288" s="47"/>
      <c r="CP288" s="4"/>
    </row>
    <row r="289" spans="2:94" s="1" customFormat="1" x14ac:dyDescent="0.3">
      <c r="B289" s="1" t="e">
        <f t="shared" si="146"/>
        <v>#N/A</v>
      </c>
      <c r="J289" s="4"/>
      <c r="K289" s="4"/>
      <c r="L289" s="4"/>
      <c r="M289" s="61"/>
      <c r="Y289" s="58"/>
      <c r="AA289" s="1">
        <f t="shared" si="147"/>
        <v>0</v>
      </c>
      <c r="AB289" s="1">
        <f t="shared" si="148"/>
        <v>0</v>
      </c>
      <c r="AC289" s="1">
        <f t="shared" si="149"/>
        <v>0</v>
      </c>
      <c r="AD289" s="1" t="str">
        <f t="shared" si="162"/>
        <v/>
      </c>
      <c r="AE289" s="1" t="str">
        <f t="shared" si="163"/>
        <v/>
      </c>
      <c r="AF289" s="1" t="str">
        <f t="shared" si="163"/>
        <v/>
      </c>
      <c r="AG289" s="1" t="str">
        <f t="shared" si="163"/>
        <v/>
      </c>
      <c r="AH289" s="1" t="e">
        <f t="shared" si="168"/>
        <v>#N/A</v>
      </c>
      <c r="AI289" s="9" t="e">
        <f t="shared" si="164"/>
        <v>#N/A</v>
      </c>
      <c r="AJ289" s="9" t="e">
        <f t="shared" si="150"/>
        <v>#N/A</v>
      </c>
      <c r="AK289" s="9" t="e">
        <f t="shared" si="151"/>
        <v>#N/A</v>
      </c>
      <c r="AL289" s="9" t="e">
        <f t="shared" si="152"/>
        <v>#N/A</v>
      </c>
      <c r="AM289" s="9" t="e">
        <f t="shared" si="153"/>
        <v>#N/A</v>
      </c>
      <c r="AN289" s="9" t="e">
        <f t="shared" si="154"/>
        <v>#N/A</v>
      </c>
      <c r="AO289" s="9" t="e">
        <f t="shared" si="155"/>
        <v>#N/A</v>
      </c>
      <c r="AP289" s="1" t="str">
        <f t="shared" si="165"/>
        <v/>
      </c>
      <c r="AQ289" s="1" t="str">
        <f t="shared" si="165"/>
        <v/>
      </c>
      <c r="AS289" s="1" t="str">
        <f t="shared" si="166"/>
        <v/>
      </c>
      <c r="AT289" s="1" t="e">
        <f t="shared" si="169"/>
        <v>#N/A</v>
      </c>
      <c r="AU289" s="1" t="e">
        <f t="shared" si="156"/>
        <v>#N/A</v>
      </c>
      <c r="AV289" s="9" t="e">
        <f t="shared" si="157"/>
        <v>#N/A</v>
      </c>
      <c r="AW289" s="9" t="e">
        <f t="shared" si="158"/>
        <v>#N/A</v>
      </c>
      <c r="AX289" s="9" t="e">
        <f t="shared" si="159"/>
        <v>#N/A</v>
      </c>
      <c r="AY289" s="9" t="e">
        <f t="shared" si="160"/>
        <v>#N/A</v>
      </c>
      <c r="AZ289" s="9" t="e">
        <f t="shared" si="161"/>
        <v>#N/A</v>
      </c>
      <c r="BA289" s="9" t="e">
        <f t="shared" si="167"/>
        <v>#N/A</v>
      </c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M289" s="48"/>
      <c r="BX289" s="7"/>
      <c r="BY289" s="4"/>
      <c r="BZ289" s="7"/>
      <c r="CA289" s="7"/>
      <c r="CB289" s="7"/>
      <c r="CE289" s="7"/>
      <c r="CF289" s="7"/>
      <c r="CG289" s="7"/>
      <c r="CH289" s="7"/>
      <c r="CI289" s="7"/>
      <c r="CJ289" s="7"/>
      <c r="CK289" s="7"/>
      <c r="CL289" s="7"/>
      <c r="CN289" s="47"/>
      <c r="CO289" s="47"/>
      <c r="CP289" s="4"/>
    </row>
    <row r="290" spans="2:94" s="1" customFormat="1" x14ac:dyDescent="0.3">
      <c r="B290" s="1" t="e">
        <f t="shared" si="146"/>
        <v>#N/A</v>
      </c>
      <c r="J290" s="4"/>
      <c r="K290" s="4"/>
      <c r="L290" s="4"/>
      <c r="M290" s="61"/>
      <c r="Y290" s="58"/>
      <c r="AA290" s="1">
        <f t="shared" si="147"/>
        <v>0</v>
      </c>
      <c r="AB290" s="1">
        <f t="shared" si="148"/>
        <v>0</v>
      </c>
      <c r="AC290" s="1">
        <f t="shared" si="149"/>
        <v>0</v>
      </c>
      <c r="AD290" s="1" t="str">
        <f t="shared" si="162"/>
        <v/>
      </c>
      <c r="AE290" s="1" t="str">
        <f t="shared" si="163"/>
        <v/>
      </c>
      <c r="AF290" s="1" t="str">
        <f t="shared" si="163"/>
        <v/>
      </c>
      <c r="AG290" s="1" t="str">
        <f t="shared" si="163"/>
        <v/>
      </c>
      <c r="AH290" s="1" t="e">
        <f t="shared" si="168"/>
        <v>#N/A</v>
      </c>
      <c r="AI290" s="9" t="e">
        <f t="shared" si="164"/>
        <v>#N/A</v>
      </c>
      <c r="AJ290" s="9" t="e">
        <f t="shared" si="150"/>
        <v>#N/A</v>
      </c>
      <c r="AK290" s="9" t="e">
        <f t="shared" si="151"/>
        <v>#N/A</v>
      </c>
      <c r="AL290" s="9" t="e">
        <f t="shared" si="152"/>
        <v>#N/A</v>
      </c>
      <c r="AM290" s="9" t="e">
        <f t="shared" si="153"/>
        <v>#N/A</v>
      </c>
      <c r="AN290" s="9" t="e">
        <f t="shared" si="154"/>
        <v>#N/A</v>
      </c>
      <c r="AO290" s="9" t="e">
        <f t="shared" si="155"/>
        <v>#N/A</v>
      </c>
      <c r="AP290" s="1" t="str">
        <f t="shared" si="165"/>
        <v/>
      </c>
      <c r="AQ290" s="1" t="str">
        <f t="shared" si="165"/>
        <v/>
      </c>
      <c r="AS290" s="1" t="str">
        <f t="shared" si="166"/>
        <v/>
      </c>
      <c r="AT290" s="1" t="e">
        <f t="shared" si="169"/>
        <v>#N/A</v>
      </c>
      <c r="AU290" s="1" t="e">
        <f t="shared" si="156"/>
        <v>#N/A</v>
      </c>
      <c r="AV290" s="9" t="e">
        <f t="shared" si="157"/>
        <v>#N/A</v>
      </c>
      <c r="AW290" s="9" t="e">
        <f t="shared" si="158"/>
        <v>#N/A</v>
      </c>
      <c r="AX290" s="9" t="e">
        <f t="shared" si="159"/>
        <v>#N/A</v>
      </c>
      <c r="AY290" s="9" t="e">
        <f t="shared" si="160"/>
        <v>#N/A</v>
      </c>
      <c r="AZ290" s="9" t="e">
        <f t="shared" si="161"/>
        <v>#N/A</v>
      </c>
      <c r="BA290" s="9" t="e">
        <f t="shared" si="167"/>
        <v>#N/A</v>
      </c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M290" s="48"/>
      <c r="BX290" s="7"/>
      <c r="BY290" s="4"/>
      <c r="BZ290" s="7"/>
      <c r="CA290" s="7"/>
      <c r="CB290" s="7"/>
      <c r="CE290" s="7"/>
      <c r="CF290" s="7"/>
      <c r="CG290" s="7"/>
      <c r="CH290" s="7"/>
      <c r="CI290" s="7"/>
      <c r="CJ290" s="7"/>
      <c r="CK290" s="7"/>
      <c r="CL290" s="7"/>
      <c r="CN290" s="47"/>
      <c r="CO290" s="47"/>
      <c r="CP290" s="4"/>
    </row>
    <row r="291" spans="2:94" s="1" customFormat="1" x14ac:dyDescent="0.3">
      <c r="B291" s="1" t="e">
        <f t="shared" si="146"/>
        <v>#N/A</v>
      </c>
      <c r="J291" s="4"/>
      <c r="K291" s="4"/>
      <c r="L291" s="4"/>
      <c r="M291" s="61"/>
      <c r="Y291" s="58"/>
      <c r="AA291" s="1">
        <f t="shared" si="147"/>
        <v>0</v>
      </c>
      <c r="AB291" s="1">
        <f t="shared" si="148"/>
        <v>0</v>
      </c>
      <c r="AC291" s="1">
        <f t="shared" si="149"/>
        <v>0</v>
      </c>
      <c r="AD291" s="1" t="str">
        <f t="shared" si="162"/>
        <v/>
      </c>
      <c r="AE291" s="1" t="str">
        <f t="shared" si="163"/>
        <v/>
      </c>
      <c r="AF291" s="1" t="str">
        <f t="shared" si="163"/>
        <v/>
      </c>
      <c r="AG291" s="1" t="str">
        <f t="shared" si="163"/>
        <v/>
      </c>
      <c r="AH291" s="1" t="e">
        <f t="shared" si="168"/>
        <v>#N/A</v>
      </c>
      <c r="AI291" s="9" t="e">
        <f t="shared" si="164"/>
        <v>#N/A</v>
      </c>
      <c r="AJ291" s="9" t="e">
        <f t="shared" si="150"/>
        <v>#N/A</v>
      </c>
      <c r="AK291" s="9" t="e">
        <f t="shared" si="151"/>
        <v>#N/A</v>
      </c>
      <c r="AL291" s="9" t="e">
        <f t="shared" si="152"/>
        <v>#N/A</v>
      </c>
      <c r="AM291" s="9" t="e">
        <f t="shared" si="153"/>
        <v>#N/A</v>
      </c>
      <c r="AN291" s="9" t="e">
        <f t="shared" si="154"/>
        <v>#N/A</v>
      </c>
      <c r="AO291" s="9" t="e">
        <f t="shared" si="155"/>
        <v>#N/A</v>
      </c>
      <c r="AP291" s="1" t="str">
        <f t="shared" si="165"/>
        <v/>
      </c>
      <c r="AQ291" s="1" t="str">
        <f t="shared" si="165"/>
        <v/>
      </c>
      <c r="AS291" s="1" t="str">
        <f t="shared" si="166"/>
        <v/>
      </c>
      <c r="AT291" s="1" t="e">
        <f t="shared" si="169"/>
        <v>#N/A</v>
      </c>
      <c r="AU291" s="1" t="e">
        <f t="shared" si="156"/>
        <v>#N/A</v>
      </c>
      <c r="AV291" s="9" t="e">
        <f t="shared" si="157"/>
        <v>#N/A</v>
      </c>
      <c r="AW291" s="9" t="e">
        <f t="shared" si="158"/>
        <v>#N/A</v>
      </c>
      <c r="AX291" s="9" t="e">
        <f t="shared" si="159"/>
        <v>#N/A</v>
      </c>
      <c r="AY291" s="9" t="e">
        <f t="shared" si="160"/>
        <v>#N/A</v>
      </c>
      <c r="AZ291" s="9" t="e">
        <f t="shared" si="161"/>
        <v>#N/A</v>
      </c>
      <c r="BA291" s="9" t="e">
        <f t="shared" si="167"/>
        <v>#N/A</v>
      </c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M291" s="48"/>
      <c r="BX291" s="7"/>
      <c r="BY291" s="4"/>
      <c r="BZ291" s="7"/>
      <c r="CA291" s="7"/>
      <c r="CB291" s="7"/>
      <c r="CE291" s="7"/>
      <c r="CF291" s="7"/>
      <c r="CG291" s="7"/>
      <c r="CH291" s="7"/>
      <c r="CI291" s="7"/>
      <c r="CJ291" s="7"/>
      <c r="CK291" s="7"/>
      <c r="CL291" s="7"/>
      <c r="CN291" s="47"/>
      <c r="CO291" s="47"/>
      <c r="CP291" s="4"/>
    </row>
    <row r="292" spans="2:94" s="1" customFormat="1" x14ac:dyDescent="0.3">
      <c r="B292" s="1" t="e">
        <f t="shared" si="146"/>
        <v>#N/A</v>
      </c>
      <c r="J292" s="4"/>
      <c r="K292" s="4"/>
      <c r="L292" s="4"/>
      <c r="M292" s="61"/>
      <c r="Y292" s="58"/>
      <c r="AA292" s="1">
        <f t="shared" si="147"/>
        <v>0</v>
      </c>
      <c r="AB292" s="1">
        <f t="shared" si="148"/>
        <v>0</v>
      </c>
      <c r="AC292" s="1">
        <f t="shared" si="149"/>
        <v>0</v>
      </c>
      <c r="AD292" s="1" t="str">
        <f t="shared" si="162"/>
        <v/>
      </c>
      <c r="AE292" s="1" t="str">
        <f t="shared" si="163"/>
        <v/>
      </c>
      <c r="AF292" s="1" t="str">
        <f t="shared" si="163"/>
        <v/>
      </c>
      <c r="AG292" s="1" t="str">
        <f t="shared" si="163"/>
        <v/>
      </c>
      <c r="AH292" s="1" t="e">
        <f t="shared" si="168"/>
        <v>#N/A</v>
      </c>
      <c r="AI292" s="9" t="e">
        <f t="shared" si="164"/>
        <v>#N/A</v>
      </c>
      <c r="AJ292" s="9" t="e">
        <f t="shared" si="150"/>
        <v>#N/A</v>
      </c>
      <c r="AK292" s="9" t="e">
        <f t="shared" si="151"/>
        <v>#N/A</v>
      </c>
      <c r="AL292" s="9" t="e">
        <f t="shared" si="152"/>
        <v>#N/A</v>
      </c>
      <c r="AM292" s="9" t="e">
        <f t="shared" si="153"/>
        <v>#N/A</v>
      </c>
      <c r="AN292" s="9" t="e">
        <f t="shared" si="154"/>
        <v>#N/A</v>
      </c>
      <c r="AO292" s="9" t="e">
        <f t="shared" si="155"/>
        <v>#N/A</v>
      </c>
      <c r="AP292" s="1" t="str">
        <f t="shared" si="165"/>
        <v/>
      </c>
      <c r="AQ292" s="1" t="str">
        <f t="shared" si="165"/>
        <v/>
      </c>
      <c r="AS292" s="1" t="str">
        <f t="shared" si="166"/>
        <v/>
      </c>
      <c r="AT292" s="1" t="e">
        <f t="shared" si="169"/>
        <v>#N/A</v>
      </c>
      <c r="AU292" s="1" t="e">
        <f t="shared" si="156"/>
        <v>#N/A</v>
      </c>
      <c r="AV292" s="9" t="e">
        <f t="shared" si="157"/>
        <v>#N/A</v>
      </c>
      <c r="AW292" s="9" t="e">
        <f t="shared" si="158"/>
        <v>#N/A</v>
      </c>
      <c r="AX292" s="9" t="e">
        <f t="shared" si="159"/>
        <v>#N/A</v>
      </c>
      <c r="AY292" s="9" t="e">
        <f t="shared" si="160"/>
        <v>#N/A</v>
      </c>
      <c r="AZ292" s="9" t="e">
        <f t="shared" si="161"/>
        <v>#N/A</v>
      </c>
      <c r="BA292" s="9" t="e">
        <f t="shared" si="167"/>
        <v>#N/A</v>
      </c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M292" s="48"/>
      <c r="BX292" s="7"/>
      <c r="BY292" s="4"/>
      <c r="BZ292" s="7"/>
      <c r="CA292" s="7"/>
      <c r="CB292" s="7"/>
      <c r="CE292" s="7"/>
      <c r="CF292" s="7"/>
      <c r="CG292" s="7"/>
      <c r="CH292" s="7"/>
      <c r="CI292" s="7"/>
      <c r="CJ292" s="7"/>
      <c r="CK292" s="7"/>
      <c r="CL292" s="7"/>
      <c r="CN292" s="47"/>
      <c r="CO292" s="47"/>
      <c r="CP292" s="4"/>
    </row>
    <row r="293" spans="2:94" s="1" customFormat="1" x14ac:dyDescent="0.3">
      <c r="B293" s="1" t="e">
        <f t="shared" si="146"/>
        <v>#N/A</v>
      </c>
      <c r="J293" s="4"/>
      <c r="K293" s="4"/>
      <c r="L293" s="4"/>
      <c r="M293" s="61"/>
      <c r="Y293" s="58"/>
      <c r="AA293" s="1">
        <f t="shared" si="147"/>
        <v>0</v>
      </c>
      <c r="AB293" s="1">
        <f t="shared" si="148"/>
        <v>0</v>
      </c>
      <c r="AC293" s="1">
        <f t="shared" si="149"/>
        <v>0</v>
      </c>
      <c r="AD293" s="1" t="str">
        <f t="shared" si="162"/>
        <v/>
      </c>
      <c r="AE293" s="1" t="str">
        <f t="shared" si="163"/>
        <v/>
      </c>
      <c r="AF293" s="1" t="str">
        <f t="shared" si="163"/>
        <v/>
      </c>
      <c r="AG293" s="1" t="str">
        <f t="shared" si="163"/>
        <v/>
      </c>
      <c r="AH293" s="1" t="e">
        <f t="shared" si="168"/>
        <v>#N/A</v>
      </c>
      <c r="AI293" s="9" t="e">
        <f t="shared" si="164"/>
        <v>#N/A</v>
      </c>
      <c r="AJ293" s="9" t="e">
        <f t="shared" si="150"/>
        <v>#N/A</v>
      </c>
      <c r="AK293" s="9" t="e">
        <f t="shared" si="151"/>
        <v>#N/A</v>
      </c>
      <c r="AL293" s="9" t="e">
        <f t="shared" si="152"/>
        <v>#N/A</v>
      </c>
      <c r="AM293" s="9" t="e">
        <f t="shared" si="153"/>
        <v>#N/A</v>
      </c>
      <c r="AN293" s="9" t="e">
        <f t="shared" si="154"/>
        <v>#N/A</v>
      </c>
      <c r="AO293" s="9" t="e">
        <f t="shared" si="155"/>
        <v>#N/A</v>
      </c>
      <c r="AP293" s="1" t="str">
        <f t="shared" si="165"/>
        <v/>
      </c>
      <c r="AQ293" s="1" t="str">
        <f t="shared" si="165"/>
        <v/>
      </c>
      <c r="AS293" s="1" t="str">
        <f t="shared" si="166"/>
        <v/>
      </c>
      <c r="AT293" s="1" t="e">
        <f t="shared" si="169"/>
        <v>#N/A</v>
      </c>
      <c r="AU293" s="1" t="e">
        <f t="shared" si="156"/>
        <v>#N/A</v>
      </c>
      <c r="AV293" s="9" t="e">
        <f t="shared" si="157"/>
        <v>#N/A</v>
      </c>
      <c r="AW293" s="9" t="e">
        <f t="shared" si="158"/>
        <v>#N/A</v>
      </c>
      <c r="AX293" s="9" t="e">
        <f t="shared" si="159"/>
        <v>#N/A</v>
      </c>
      <c r="AY293" s="9" t="e">
        <f t="shared" si="160"/>
        <v>#N/A</v>
      </c>
      <c r="AZ293" s="9" t="e">
        <f t="shared" si="161"/>
        <v>#N/A</v>
      </c>
      <c r="BA293" s="9" t="e">
        <f t="shared" si="167"/>
        <v>#N/A</v>
      </c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M293" s="48"/>
      <c r="BX293" s="7"/>
      <c r="BY293" s="4"/>
      <c r="BZ293" s="7"/>
      <c r="CA293" s="7"/>
      <c r="CB293" s="7"/>
      <c r="CE293" s="7"/>
      <c r="CF293" s="7"/>
      <c r="CG293" s="7"/>
      <c r="CH293" s="7"/>
      <c r="CI293" s="7"/>
      <c r="CJ293" s="7"/>
      <c r="CK293" s="7"/>
      <c r="CL293" s="7"/>
      <c r="CN293" s="47"/>
      <c r="CO293" s="47"/>
      <c r="CP293" s="4"/>
    </row>
    <row r="294" spans="2:94" s="1" customFormat="1" x14ac:dyDescent="0.3">
      <c r="B294" s="1" t="e">
        <f t="shared" si="146"/>
        <v>#N/A</v>
      </c>
      <c r="J294" s="4"/>
      <c r="K294" s="4"/>
      <c r="L294" s="4"/>
      <c r="M294" s="61"/>
      <c r="Y294" s="58"/>
      <c r="AA294" s="1">
        <f t="shared" si="147"/>
        <v>0</v>
      </c>
      <c r="AB294" s="1">
        <f t="shared" si="148"/>
        <v>0</v>
      </c>
      <c r="AC294" s="1">
        <f t="shared" si="149"/>
        <v>0</v>
      </c>
      <c r="AD294" s="1" t="str">
        <f t="shared" si="162"/>
        <v/>
      </c>
      <c r="AE294" s="1" t="str">
        <f t="shared" si="163"/>
        <v/>
      </c>
      <c r="AF294" s="1" t="str">
        <f t="shared" si="163"/>
        <v/>
      </c>
      <c r="AG294" s="1" t="str">
        <f t="shared" si="163"/>
        <v/>
      </c>
      <c r="AH294" s="1" t="e">
        <f t="shared" si="168"/>
        <v>#N/A</v>
      </c>
      <c r="AI294" s="9" t="e">
        <f t="shared" si="164"/>
        <v>#N/A</v>
      </c>
      <c r="AJ294" s="9" t="e">
        <f t="shared" si="150"/>
        <v>#N/A</v>
      </c>
      <c r="AK294" s="9" t="e">
        <f t="shared" si="151"/>
        <v>#N/A</v>
      </c>
      <c r="AL294" s="9" t="e">
        <f t="shared" si="152"/>
        <v>#N/A</v>
      </c>
      <c r="AM294" s="9" t="e">
        <f t="shared" si="153"/>
        <v>#N/A</v>
      </c>
      <c r="AN294" s="9" t="e">
        <f t="shared" si="154"/>
        <v>#N/A</v>
      </c>
      <c r="AO294" s="9" t="e">
        <f t="shared" si="155"/>
        <v>#N/A</v>
      </c>
      <c r="AP294" s="1" t="str">
        <f t="shared" si="165"/>
        <v/>
      </c>
      <c r="AQ294" s="1" t="str">
        <f t="shared" si="165"/>
        <v/>
      </c>
      <c r="AS294" s="1" t="str">
        <f t="shared" si="166"/>
        <v/>
      </c>
      <c r="AT294" s="1" t="e">
        <f t="shared" si="169"/>
        <v>#N/A</v>
      </c>
      <c r="AU294" s="1" t="e">
        <f t="shared" si="156"/>
        <v>#N/A</v>
      </c>
      <c r="AV294" s="9" t="e">
        <f t="shared" si="157"/>
        <v>#N/A</v>
      </c>
      <c r="AW294" s="9" t="e">
        <f t="shared" si="158"/>
        <v>#N/A</v>
      </c>
      <c r="AX294" s="9" t="e">
        <f t="shared" si="159"/>
        <v>#N/A</v>
      </c>
      <c r="AY294" s="9" t="e">
        <f t="shared" si="160"/>
        <v>#N/A</v>
      </c>
      <c r="AZ294" s="9" t="e">
        <f t="shared" si="161"/>
        <v>#N/A</v>
      </c>
      <c r="BA294" s="9" t="e">
        <f t="shared" si="167"/>
        <v>#N/A</v>
      </c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M294" s="48"/>
      <c r="BX294" s="7"/>
      <c r="BY294" s="4"/>
      <c r="BZ294" s="7"/>
      <c r="CA294" s="7"/>
      <c r="CB294" s="7"/>
      <c r="CE294" s="7"/>
      <c r="CF294" s="7"/>
      <c r="CG294" s="7"/>
      <c r="CH294" s="7"/>
      <c r="CI294" s="7"/>
      <c r="CJ294" s="7"/>
      <c r="CK294" s="7"/>
      <c r="CL294" s="7"/>
      <c r="CN294" s="47"/>
      <c r="CO294" s="47"/>
      <c r="CP294" s="4"/>
    </row>
    <row r="295" spans="2:94" s="1" customFormat="1" x14ac:dyDescent="0.3">
      <c r="B295" s="1" t="e">
        <f t="shared" si="146"/>
        <v>#N/A</v>
      </c>
      <c r="J295" s="4"/>
      <c r="K295" s="4"/>
      <c r="L295" s="4"/>
      <c r="M295" s="61"/>
      <c r="Y295" s="58"/>
      <c r="AA295" s="1">
        <f t="shared" si="147"/>
        <v>0</v>
      </c>
      <c r="AB295" s="1">
        <f t="shared" si="148"/>
        <v>0</v>
      </c>
      <c r="AC295" s="1">
        <f t="shared" si="149"/>
        <v>0</v>
      </c>
      <c r="AD295" s="1" t="str">
        <f t="shared" si="162"/>
        <v/>
      </c>
      <c r="AE295" s="1" t="str">
        <f t="shared" si="163"/>
        <v/>
      </c>
      <c r="AF295" s="1" t="str">
        <f t="shared" si="163"/>
        <v/>
      </c>
      <c r="AG295" s="1" t="str">
        <f t="shared" si="163"/>
        <v/>
      </c>
      <c r="AH295" s="1" t="e">
        <f t="shared" si="168"/>
        <v>#N/A</v>
      </c>
      <c r="AI295" s="9" t="e">
        <f t="shared" si="164"/>
        <v>#N/A</v>
      </c>
      <c r="AJ295" s="9" t="e">
        <f t="shared" si="150"/>
        <v>#N/A</v>
      </c>
      <c r="AK295" s="9" t="e">
        <f t="shared" si="151"/>
        <v>#N/A</v>
      </c>
      <c r="AL295" s="9" t="e">
        <f t="shared" si="152"/>
        <v>#N/A</v>
      </c>
      <c r="AM295" s="9" t="e">
        <f t="shared" si="153"/>
        <v>#N/A</v>
      </c>
      <c r="AN295" s="9" t="e">
        <f t="shared" si="154"/>
        <v>#N/A</v>
      </c>
      <c r="AO295" s="9" t="e">
        <f t="shared" si="155"/>
        <v>#N/A</v>
      </c>
      <c r="AP295" s="1" t="str">
        <f t="shared" si="165"/>
        <v/>
      </c>
      <c r="AQ295" s="1" t="str">
        <f t="shared" si="165"/>
        <v/>
      </c>
      <c r="AS295" s="1" t="str">
        <f t="shared" si="166"/>
        <v/>
      </c>
      <c r="AT295" s="1" t="e">
        <f t="shared" si="169"/>
        <v>#N/A</v>
      </c>
      <c r="AU295" s="1" t="e">
        <f t="shared" si="156"/>
        <v>#N/A</v>
      </c>
      <c r="AV295" s="9" t="e">
        <f t="shared" si="157"/>
        <v>#N/A</v>
      </c>
      <c r="AW295" s="9" t="e">
        <f t="shared" si="158"/>
        <v>#N/A</v>
      </c>
      <c r="AX295" s="9" t="e">
        <f t="shared" si="159"/>
        <v>#N/A</v>
      </c>
      <c r="AY295" s="9" t="e">
        <f t="shared" si="160"/>
        <v>#N/A</v>
      </c>
      <c r="AZ295" s="9" t="e">
        <f t="shared" si="161"/>
        <v>#N/A</v>
      </c>
      <c r="BA295" s="9" t="e">
        <f t="shared" si="167"/>
        <v>#N/A</v>
      </c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M295" s="48"/>
      <c r="BX295" s="7"/>
      <c r="BY295" s="4"/>
      <c r="BZ295" s="7"/>
      <c r="CA295" s="7"/>
      <c r="CB295" s="7"/>
      <c r="CE295" s="7"/>
      <c r="CF295" s="7"/>
      <c r="CG295" s="7"/>
      <c r="CH295" s="7"/>
      <c r="CI295" s="7"/>
      <c r="CJ295" s="7"/>
      <c r="CK295" s="7"/>
      <c r="CL295" s="7"/>
      <c r="CN295" s="47"/>
      <c r="CO295" s="47"/>
      <c r="CP295" s="4"/>
    </row>
    <row r="296" spans="2:94" s="1" customFormat="1" x14ac:dyDescent="0.3">
      <c r="B296" s="1" t="e">
        <f t="shared" si="146"/>
        <v>#N/A</v>
      </c>
      <c r="J296" s="4"/>
      <c r="K296" s="4"/>
      <c r="L296" s="4"/>
      <c r="M296" s="61"/>
      <c r="Y296" s="58"/>
      <c r="AA296" s="1">
        <f t="shared" si="147"/>
        <v>0</v>
      </c>
      <c r="AB296" s="1">
        <f t="shared" si="148"/>
        <v>0</v>
      </c>
      <c r="AC296" s="1">
        <f t="shared" si="149"/>
        <v>0</v>
      </c>
      <c r="AD296" s="1" t="str">
        <f t="shared" si="162"/>
        <v/>
      </c>
      <c r="AE296" s="1" t="str">
        <f t="shared" si="163"/>
        <v/>
      </c>
      <c r="AF296" s="1" t="str">
        <f t="shared" si="163"/>
        <v/>
      </c>
      <c r="AG296" s="1" t="str">
        <f t="shared" si="163"/>
        <v/>
      </c>
      <c r="AH296" s="1" t="e">
        <f t="shared" si="168"/>
        <v>#N/A</v>
      </c>
      <c r="AI296" s="9" t="e">
        <f t="shared" si="164"/>
        <v>#N/A</v>
      </c>
      <c r="AJ296" s="9" t="e">
        <f t="shared" si="150"/>
        <v>#N/A</v>
      </c>
      <c r="AK296" s="9" t="e">
        <f t="shared" si="151"/>
        <v>#N/A</v>
      </c>
      <c r="AL296" s="9" t="e">
        <f t="shared" si="152"/>
        <v>#N/A</v>
      </c>
      <c r="AM296" s="9" t="e">
        <f t="shared" si="153"/>
        <v>#N/A</v>
      </c>
      <c r="AN296" s="9" t="e">
        <f t="shared" si="154"/>
        <v>#N/A</v>
      </c>
      <c r="AO296" s="9" t="e">
        <f t="shared" si="155"/>
        <v>#N/A</v>
      </c>
      <c r="AP296" s="1" t="str">
        <f t="shared" si="165"/>
        <v/>
      </c>
      <c r="AQ296" s="1" t="str">
        <f t="shared" si="165"/>
        <v/>
      </c>
      <c r="AS296" s="1" t="str">
        <f t="shared" si="166"/>
        <v/>
      </c>
      <c r="AT296" s="1" t="e">
        <f t="shared" si="169"/>
        <v>#N/A</v>
      </c>
      <c r="AU296" s="1" t="e">
        <f t="shared" si="156"/>
        <v>#N/A</v>
      </c>
      <c r="AV296" s="9" t="e">
        <f t="shared" si="157"/>
        <v>#N/A</v>
      </c>
      <c r="AW296" s="9" t="e">
        <f t="shared" si="158"/>
        <v>#N/A</v>
      </c>
      <c r="AX296" s="9" t="e">
        <f t="shared" si="159"/>
        <v>#N/A</v>
      </c>
      <c r="AY296" s="9" t="e">
        <f t="shared" si="160"/>
        <v>#N/A</v>
      </c>
      <c r="AZ296" s="9" t="e">
        <f t="shared" si="161"/>
        <v>#N/A</v>
      </c>
      <c r="BA296" s="9" t="e">
        <f t="shared" si="167"/>
        <v>#N/A</v>
      </c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M296" s="48"/>
      <c r="BX296" s="7"/>
      <c r="BY296" s="4"/>
      <c r="BZ296" s="7"/>
      <c r="CA296" s="7"/>
      <c r="CB296" s="7"/>
      <c r="CE296" s="7"/>
      <c r="CF296" s="7"/>
      <c r="CG296" s="7"/>
      <c r="CH296" s="7"/>
      <c r="CI296" s="7"/>
      <c r="CJ296" s="7"/>
      <c r="CK296" s="7"/>
      <c r="CL296" s="7"/>
      <c r="CN296" s="47"/>
      <c r="CO296" s="47"/>
      <c r="CP296" s="4"/>
    </row>
    <row r="297" spans="2:94" s="1" customFormat="1" x14ac:dyDescent="0.3">
      <c r="B297" s="1" t="e">
        <f t="shared" si="146"/>
        <v>#N/A</v>
      </c>
      <c r="J297" s="4"/>
      <c r="K297" s="4"/>
      <c r="L297" s="4"/>
      <c r="M297" s="61"/>
      <c r="Y297" s="58"/>
      <c r="AA297" s="1">
        <f t="shared" si="147"/>
        <v>0</v>
      </c>
      <c r="AB297" s="1">
        <f t="shared" si="148"/>
        <v>0</v>
      </c>
      <c r="AC297" s="1">
        <f t="shared" si="149"/>
        <v>0</v>
      </c>
      <c r="AD297" s="1" t="str">
        <f t="shared" si="162"/>
        <v/>
      </c>
      <c r="AE297" s="1" t="str">
        <f t="shared" si="163"/>
        <v/>
      </c>
      <c r="AF297" s="1" t="str">
        <f t="shared" si="163"/>
        <v/>
      </c>
      <c r="AG297" s="1" t="str">
        <f t="shared" si="163"/>
        <v/>
      </c>
      <c r="AH297" s="1" t="e">
        <f t="shared" si="168"/>
        <v>#N/A</v>
      </c>
      <c r="AI297" s="9" t="e">
        <f t="shared" si="164"/>
        <v>#N/A</v>
      </c>
      <c r="AJ297" s="9" t="e">
        <f t="shared" si="150"/>
        <v>#N/A</v>
      </c>
      <c r="AK297" s="9" t="e">
        <f t="shared" si="151"/>
        <v>#N/A</v>
      </c>
      <c r="AL297" s="9" t="e">
        <f t="shared" si="152"/>
        <v>#N/A</v>
      </c>
      <c r="AM297" s="9" t="e">
        <f t="shared" si="153"/>
        <v>#N/A</v>
      </c>
      <c r="AN297" s="9" t="e">
        <f t="shared" si="154"/>
        <v>#N/A</v>
      </c>
      <c r="AO297" s="9" t="e">
        <f t="shared" si="155"/>
        <v>#N/A</v>
      </c>
      <c r="AP297" s="1" t="str">
        <f t="shared" si="165"/>
        <v/>
      </c>
      <c r="AQ297" s="1" t="str">
        <f t="shared" si="165"/>
        <v/>
      </c>
      <c r="AS297" s="1" t="str">
        <f t="shared" si="166"/>
        <v/>
      </c>
      <c r="AT297" s="1" t="e">
        <f t="shared" si="169"/>
        <v>#N/A</v>
      </c>
      <c r="AU297" s="1" t="e">
        <f t="shared" si="156"/>
        <v>#N/A</v>
      </c>
      <c r="AV297" s="9" t="e">
        <f t="shared" si="157"/>
        <v>#N/A</v>
      </c>
      <c r="AW297" s="9" t="e">
        <f t="shared" si="158"/>
        <v>#N/A</v>
      </c>
      <c r="AX297" s="9" t="e">
        <f t="shared" si="159"/>
        <v>#N/A</v>
      </c>
      <c r="AY297" s="9" t="e">
        <f t="shared" si="160"/>
        <v>#N/A</v>
      </c>
      <c r="AZ297" s="9" t="e">
        <f t="shared" si="161"/>
        <v>#N/A</v>
      </c>
      <c r="BA297" s="9" t="e">
        <f t="shared" si="167"/>
        <v>#N/A</v>
      </c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M297" s="48"/>
      <c r="BX297" s="7"/>
      <c r="BY297" s="4"/>
      <c r="BZ297" s="7"/>
      <c r="CA297" s="7"/>
      <c r="CB297" s="7"/>
      <c r="CE297" s="7"/>
      <c r="CF297" s="7"/>
      <c r="CG297" s="7"/>
      <c r="CH297" s="7"/>
      <c r="CI297" s="7"/>
      <c r="CJ297" s="7"/>
      <c r="CK297" s="7"/>
      <c r="CL297" s="7"/>
      <c r="CN297" s="47"/>
      <c r="CO297" s="47"/>
      <c r="CP297" s="4"/>
    </row>
    <row r="298" spans="2:94" s="1" customFormat="1" x14ac:dyDescent="0.3">
      <c r="B298" s="1" t="e">
        <f t="shared" si="146"/>
        <v>#N/A</v>
      </c>
      <c r="J298" s="4"/>
      <c r="K298" s="4"/>
      <c r="L298" s="4"/>
      <c r="M298" s="61"/>
      <c r="Y298" s="58"/>
      <c r="AA298" s="1">
        <f t="shared" si="147"/>
        <v>0</v>
      </c>
      <c r="AB298" s="1">
        <f t="shared" si="148"/>
        <v>0</v>
      </c>
      <c r="AC298" s="1">
        <f t="shared" si="149"/>
        <v>0</v>
      </c>
      <c r="AD298" s="1" t="str">
        <f t="shared" si="162"/>
        <v/>
      </c>
      <c r="AE298" s="1" t="str">
        <f t="shared" si="163"/>
        <v/>
      </c>
      <c r="AF298" s="1" t="str">
        <f t="shared" si="163"/>
        <v/>
      </c>
      <c r="AG298" s="1" t="str">
        <f t="shared" si="163"/>
        <v/>
      </c>
      <c r="AH298" s="1" t="e">
        <f t="shared" si="168"/>
        <v>#N/A</v>
      </c>
      <c r="AI298" s="9" t="e">
        <f t="shared" si="164"/>
        <v>#N/A</v>
      </c>
      <c r="AJ298" s="9" t="e">
        <f t="shared" si="150"/>
        <v>#N/A</v>
      </c>
      <c r="AK298" s="9" t="e">
        <f t="shared" si="151"/>
        <v>#N/A</v>
      </c>
      <c r="AL298" s="9" t="e">
        <f t="shared" si="152"/>
        <v>#N/A</v>
      </c>
      <c r="AM298" s="9" t="e">
        <f t="shared" si="153"/>
        <v>#N/A</v>
      </c>
      <c r="AN298" s="9" t="e">
        <f t="shared" si="154"/>
        <v>#N/A</v>
      </c>
      <c r="AO298" s="9" t="e">
        <f t="shared" si="155"/>
        <v>#N/A</v>
      </c>
      <c r="AP298" s="1" t="str">
        <f t="shared" si="165"/>
        <v/>
      </c>
      <c r="AQ298" s="1" t="str">
        <f t="shared" si="165"/>
        <v/>
      </c>
      <c r="AS298" s="1" t="str">
        <f t="shared" si="166"/>
        <v/>
      </c>
      <c r="AT298" s="1" t="e">
        <f t="shared" si="169"/>
        <v>#N/A</v>
      </c>
      <c r="AU298" s="1" t="e">
        <f t="shared" si="156"/>
        <v>#N/A</v>
      </c>
      <c r="AV298" s="9" t="e">
        <f t="shared" si="157"/>
        <v>#N/A</v>
      </c>
      <c r="AW298" s="9" t="e">
        <f t="shared" si="158"/>
        <v>#N/A</v>
      </c>
      <c r="AX298" s="9" t="e">
        <f t="shared" si="159"/>
        <v>#N/A</v>
      </c>
      <c r="AY298" s="9" t="e">
        <f t="shared" si="160"/>
        <v>#N/A</v>
      </c>
      <c r="AZ298" s="9" t="e">
        <f t="shared" si="161"/>
        <v>#N/A</v>
      </c>
      <c r="BA298" s="9" t="e">
        <f t="shared" si="167"/>
        <v>#N/A</v>
      </c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M298" s="48"/>
      <c r="BX298" s="7"/>
      <c r="BY298" s="4"/>
      <c r="BZ298" s="7"/>
      <c r="CA298" s="7"/>
      <c r="CB298" s="7"/>
      <c r="CE298" s="7"/>
      <c r="CF298" s="7"/>
      <c r="CG298" s="7"/>
      <c r="CH298" s="7"/>
      <c r="CI298" s="7"/>
      <c r="CJ298" s="7"/>
      <c r="CK298" s="7"/>
      <c r="CL298" s="7"/>
      <c r="CN298" s="47"/>
      <c r="CO298" s="47"/>
      <c r="CP298" s="4"/>
    </row>
    <row r="299" spans="2:94" s="1" customFormat="1" x14ac:dyDescent="0.3">
      <c r="B299" s="1" t="e">
        <f t="shared" si="146"/>
        <v>#N/A</v>
      </c>
      <c r="J299" s="4"/>
      <c r="K299" s="4"/>
      <c r="L299" s="4"/>
      <c r="M299" s="61"/>
      <c r="Y299" s="58"/>
      <c r="AA299" s="1">
        <f t="shared" si="147"/>
        <v>0</v>
      </c>
      <c r="AB299" s="1">
        <f t="shared" si="148"/>
        <v>0</v>
      </c>
      <c r="AC299" s="1">
        <f t="shared" si="149"/>
        <v>0</v>
      </c>
      <c r="AD299" s="1" t="str">
        <f t="shared" si="162"/>
        <v/>
      </c>
      <c r="AE299" s="1" t="str">
        <f t="shared" si="163"/>
        <v/>
      </c>
      <c r="AF299" s="1" t="str">
        <f t="shared" si="163"/>
        <v/>
      </c>
      <c r="AG299" s="1" t="str">
        <f t="shared" si="163"/>
        <v/>
      </c>
      <c r="AH299" s="1" t="e">
        <f t="shared" si="168"/>
        <v>#N/A</v>
      </c>
      <c r="AI299" s="9" t="e">
        <f t="shared" si="164"/>
        <v>#N/A</v>
      </c>
      <c r="AJ299" s="9" t="e">
        <f t="shared" si="150"/>
        <v>#N/A</v>
      </c>
      <c r="AK299" s="9" t="e">
        <f t="shared" si="151"/>
        <v>#N/A</v>
      </c>
      <c r="AL299" s="9" t="e">
        <f t="shared" si="152"/>
        <v>#N/A</v>
      </c>
      <c r="AM299" s="9" t="e">
        <f t="shared" si="153"/>
        <v>#N/A</v>
      </c>
      <c r="AN299" s="9" t="e">
        <f t="shared" si="154"/>
        <v>#N/A</v>
      </c>
      <c r="AO299" s="9" t="e">
        <f t="shared" si="155"/>
        <v>#N/A</v>
      </c>
      <c r="AP299" s="1" t="str">
        <f t="shared" si="165"/>
        <v/>
      </c>
      <c r="AQ299" s="1" t="str">
        <f t="shared" si="165"/>
        <v/>
      </c>
      <c r="AS299" s="1" t="str">
        <f t="shared" si="166"/>
        <v/>
      </c>
      <c r="AT299" s="1" t="e">
        <f t="shared" si="169"/>
        <v>#N/A</v>
      </c>
      <c r="AU299" s="1" t="e">
        <f t="shared" si="156"/>
        <v>#N/A</v>
      </c>
      <c r="AV299" s="9" t="e">
        <f t="shared" si="157"/>
        <v>#N/A</v>
      </c>
      <c r="AW299" s="9" t="e">
        <f t="shared" si="158"/>
        <v>#N/A</v>
      </c>
      <c r="AX299" s="9" t="e">
        <f t="shared" si="159"/>
        <v>#N/A</v>
      </c>
      <c r="AY299" s="9" t="e">
        <f t="shared" si="160"/>
        <v>#N/A</v>
      </c>
      <c r="AZ299" s="9" t="e">
        <f t="shared" si="161"/>
        <v>#N/A</v>
      </c>
      <c r="BA299" s="9" t="e">
        <f t="shared" si="167"/>
        <v>#N/A</v>
      </c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M299" s="48"/>
      <c r="BX299" s="7"/>
      <c r="BY299" s="4"/>
      <c r="BZ299" s="7"/>
      <c r="CA299" s="7"/>
      <c r="CB299" s="7"/>
      <c r="CE299" s="7"/>
      <c r="CF299" s="7"/>
      <c r="CG299" s="7"/>
      <c r="CH299" s="7"/>
      <c r="CI299" s="7"/>
      <c r="CJ299" s="7"/>
      <c r="CK299" s="7"/>
      <c r="CL299" s="7"/>
      <c r="CN299" s="47"/>
      <c r="CO299" s="47"/>
      <c r="CP299" s="4"/>
    </row>
    <row r="300" spans="2:94" s="1" customFormat="1" x14ac:dyDescent="0.3">
      <c r="B300" s="1" t="e">
        <f t="shared" si="146"/>
        <v>#N/A</v>
      </c>
      <c r="J300" s="4"/>
      <c r="K300" s="4"/>
      <c r="L300" s="4"/>
      <c r="M300" s="61"/>
      <c r="Y300" s="58"/>
      <c r="AA300" s="1">
        <f t="shared" si="147"/>
        <v>0</v>
      </c>
      <c r="AB300" s="1">
        <f t="shared" si="148"/>
        <v>0</v>
      </c>
      <c r="AC300" s="1">
        <f t="shared" si="149"/>
        <v>0</v>
      </c>
      <c r="AD300" s="1" t="str">
        <f t="shared" si="162"/>
        <v/>
      </c>
      <c r="AE300" s="1" t="str">
        <f t="shared" si="163"/>
        <v/>
      </c>
      <c r="AF300" s="1" t="str">
        <f t="shared" si="163"/>
        <v/>
      </c>
      <c r="AG300" s="1" t="str">
        <f t="shared" si="163"/>
        <v/>
      </c>
      <c r="AH300" s="1" t="e">
        <f t="shared" si="168"/>
        <v>#N/A</v>
      </c>
      <c r="AI300" s="9" t="e">
        <f t="shared" si="164"/>
        <v>#N/A</v>
      </c>
      <c r="AJ300" s="9" t="e">
        <f t="shared" si="150"/>
        <v>#N/A</v>
      </c>
      <c r="AK300" s="9" t="e">
        <f t="shared" si="151"/>
        <v>#N/A</v>
      </c>
      <c r="AL300" s="9" t="e">
        <f t="shared" si="152"/>
        <v>#N/A</v>
      </c>
      <c r="AM300" s="9" t="e">
        <f t="shared" si="153"/>
        <v>#N/A</v>
      </c>
      <c r="AN300" s="9" t="e">
        <f t="shared" si="154"/>
        <v>#N/A</v>
      </c>
      <c r="AO300" s="9" t="e">
        <f t="shared" si="155"/>
        <v>#N/A</v>
      </c>
      <c r="AP300" s="1" t="str">
        <f t="shared" si="165"/>
        <v/>
      </c>
      <c r="AQ300" s="1" t="str">
        <f t="shared" si="165"/>
        <v/>
      </c>
      <c r="AS300" s="1" t="str">
        <f t="shared" si="166"/>
        <v/>
      </c>
      <c r="AT300" s="1" t="e">
        <f t="shared" si="169"/>
        <v>#N/A</v>
      </c>
      <c r="AU300" s="1" t="e">
        <f t="shared" si="156"/>
        <v>#N/A</v>
      </c>
      <c r="AV300" s="9" t="e">
        <f t="shared" si="157"/>
        <v>#N/A</v>
      </c>
      <c r="AW300" s="9" t="e">
        <f t="shared" si="158"/>
        <v>#N/A</v>
      </c>
      <c r="AX300" s="9" t="e">
        <f t="shared" si="159"/>
        <v>#N/A</v>
      </c>
      <c r="AY300" s="9" t="e">
        <f t="shared" si="160"/>
        <v>#N/A</v>
      </c>
      <c r="AZ300" s="9" t="e">
        <f t="shared" si="161"/>
        <v>#N/A</v>
      </c>
      <c r="BA300" s="9" t="e">
        <f t="shared" si="167"/>
        <v>#N/A</v>
      </c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M300" s="48"/>
      <c r="BX300" s="7"/>
      <c r="BY300" s="4"/>
      <c r="BZ300" s="7"/>
      <c r="CA300" s="7"/>
      <c r="CB300" s="7"/>
      <c r="CE300" s="7"/>
      <c r="CF300" s="7"/>
      <c r="CG300" s="7"/>
      <c r="CH300" s="7"/>
      <c r="CI300" s="7"/>
      <c r="CJ300" s="7"/>
      <c r="CK300" s="7"/>
      <c r="CL300" s="7"/>
      <c r="CN300" s="47"/>
      <c r="CO300" s="47"/>
      <c r="CP300" s="4"/>
    </row>
    <row r="301" spans="2:94" s="1" customFormat="1" x14ac:dyDescent="0.3">
      <c r="B301" s="1" t="e">
        <f t="shared" si="146"/>
        <v>#N/A</v>
      </c>
      <c r="J301" s="4"/>
      <c r="K301" s="4"/>
      <c r="L301" s="4"/>
      <c r="M301" s="61"/>
      <c r="Y301" s="58"/>
      <c r="AA301" s="1">
        <f t="shared" si="147"/>
        <v>0</v>
      </c>
      <c r="AB301" s="1">
        <f t="shared" si="148"/>
        <v>0</v>
      </c>
      <c r="AC301" s="1">
        <f t="shared" si="149"/>
        <v>0</v>
      </c>
      <c r="AD301" s="1" t="str">
        <f t="shared" si="162"/>
        <v/>
      </c>
      <c r="AE301" s="1" t="str">
        <f t="shared" si="163"/>
        <v/>
      </c>
      <c r="AF301" s="1" t="str">
        <f t="shared" si="163"/>
        <v/>
      </c>
      <c r="AG301" s="1" t="str">
        <f t="shared" si="163"/>
        <v/>
      </c>
      <c r="AH301" s="1" t="e">
        <f t="shared" si="168"/>
        <v>#N/A</v>
      </c>
      <c r="AI301" s="9" t="e">
        <f t="shared" si="164"/>
        <v>#N/A</v>
      </c>
      <c r="AJ301" s="9" t="e">
        <f t="shared" si="150"/>
        <v>#N/A</v>
      </c>
      <c r="AK301" s="9" t="e">
        <f t="shared" si="151"/>
        <v>#N/A</v>
      </c>
      <c r="AL301" s="9" t="e">
        <f t="shared" si="152"/>
        <v>#N/A</v>
      </c>
      <c r="AM301" s="9" t="e">
        <f t="shared" si="153"/>
        <v>#N/A</v>
      </c>
      <c r="AN301" s="9" t="e">
        <f t="shared" si="154"/>
        <v>#N/A</v>
      </c>
      <c r="AO301" s="9" t="e">
        <f t="shared" si="155"/>
        <v>#N/A</v>
      </c>
      <c r="AP301" s="1" t="str">
        <f t="shared" si="165"/>
        <v/>
      </c>
      <c r="AQ301" s="1" t="str">
        <f t="shared" si="165"/>
        <v/>
      </c>
      <c r="AS301" s="1" t="str">
        <f t="shared" si="166"/>
        <v/>
      </c>
      <c r="AT301" s="1" t="e">
        <f t="shared" si="169"/>
        <v>#N/A</v>
      </c>
      <c r="AU301" s="1" t="e">
        <f t="shared" si="156"/>
        <v>#N/A</v>
      </c>
      <c r="AV301" s="9" t="e">
        <f t="shared" si="157"/>
        <v>#N/A</v>
      </c>
      <c r="AW301" s="9" t="e">
        <f t="shared" si="158"/>
        <v>#N/A</v>
      </c>
      <c r="AX301" s="9" t="e">
        <f t="shared" si="159"/>
        <v>#N/A</v>
      </c>
      <c r="AY301" s="9" t="e">
        <f t="shared" si="160"/>
        <v>#N/A</v>
      </c>
      <c r="AZ301" s="9" t="e">
        <f t="shared" si="161"/>
        <v>#N/A</v>
      </c>
      <c r="BA301" s="9" t="e">
        <f t="shared" si="167"/>
        <v>#N/A</v>
      </c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M301" s="48"/>
      <c r="BX301" s="7"/>
      <c r="BY301" s="4"/>
      <c r="BZ301" s="7"/>
      <c r="CA301" s="7"/>
      <c r="CB301" s="7"/>
      <c r="CE301" s="7"/>
      <c r="CF301" s="7"/>
      <c r="CG301" s="7"/>
      <c r="CH301" s="7"/>
      <c r="CI301" s="7"/>
      <c r="CJ301" s="7"/>
      <c r="CK301" s="7"/>
      <c r="CL301" s="7"/>
      <c r="CN301" s="47"/>
      <c r="CO301" s="47"/>
      <c r="CP301" s="4"/>
    </row>
    <row r="302" spans="2:94" s="1" customFormat="1" x14ac:dyDescent="0.3">
      <c r="B302" s="1" t="e">
        <f t="shared" si="146"/>
        <v>#N/A</v>
      </c>
      <c r="J302" s="4"/>
      <c r="K302" s="4"/>
      <c r="L302" s="4"/>
      <c r="M302" s="61"/>
      <c r="Y302" s="58"/>
      <c r="AA302" s="1">
        <f t="shared" si="147"/>
        <v>0</v>
      </c>
      <c r="AB302" s="1">
        <f t="shared" si="148"/>
        <v>0</v>
      </c>
      <c r="AC302" s="1">
        <f t="shared" si="149"/>
        <v>0</v>
      </c>
      <c r="AD302" s="1" t="str">
        <f t="shared" si="162"/>
        <v/>
      </c>
      <c r="AE302" s="1" t="str">
        <f t="shared" si="163"/>
        <v/>
      </c>
      <c r="AF302" s="1" t="str">
        <f t="shared" si="163"/>
        <v/>
      </c>
      <c r="AG302" s="1" t="str">
        <f t="shared" si="163"/>
        <v/>
      </c>
      <c r="AH302" s="1" t="e">
        <f t="shared" si="168"/>
        <v>#N/A</v>
      </c>
      <c r="AI302" s="9" t="e">
        <f t="shared" si="164"/>
        <v>#N/A</v>
      </c>
      <c r="AJ302" s="9" t="e">
        <f t="shared" si="150"/>
        <v>#N/A</v>
      </c>
      <c r="AK302" s="9" t="e">
        <f t="shared" si="151"/>
        <v>#N/A</v>
      </c>
      <c r="AL302" s="9" t="e">
        <f t="shared" si="152"/>
        <v>#N/A</v>
      </c>
      <c r="AM302" s="9" t="e">
        <f t="shared" si="153"/>
        <v>#N/A</v>
      </c>
      <c r="AN302" s="9" t="e">
        <f t="shared" si="154"/>
        <v>#N/A</v>
      </c>
      <c r="AO302" s="9" t="e">
        <f t="shared" si="155"/>
        <v>#N/A</v>
      </c>
      <c r="AP302" s="1" t="str">
        <f t="shared" si="165"/>
        <v/>
      </c>
      <c r="AQ302" s="1" t="str">
        <f t="shared" si="165"/>
        <v/>
      </c>
      <c r="AS302" s="1" t="str">
        <f t="shared" si="166"/>
        <v/>
      </c>
      <c r="AT302" s="1" t="e">
        <f t="shared" si="169"/>
        <v>#N/A</v>
      </c>
      <c r="AU302" s="1" t="e">
        <f t="shared" si="156"/>
        <v>#N/A</v>
      </c>
      <c r="AV302" s="9" t="e">
        <f t="shared" si="157"/>
        <v>#N/A</v>
      </c>
      <c r="AW302" s="9" t="e">
        <f t="shared" si="158"/>
        <v>#N/A</v>
      </c>
      <c r="AX302" s="9" t="e">
        <f t="shared" si="159"/>
        <v>#N/A</v>
      </c>
      <c r="AY302" s="9" t="e">
        <f t="shared" si="160"/>
        <v>#N/A</v>
      </c>
      <c r="AZ302" s="9" t="e">
        <f t="shared" si="161"/>
        <v>#N/A</v>
      </c>
      <c r="BA302" s="9" t="e">
        <f t="shared" si="167"/>
        <v>#N/A</v>
      </c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M302" s="48"/>
      <c r="BX302" s="7"/>
      <c r="BY302" s="4"/>
      <c r="BZ302" s="7"/>
      <c r="CA302" s="7"/>
      <c r="CB302" s="7"/>
      <c r="CE302" s="7"/>
      <c r="CF302" s="7"/>
      <c r="CG302" s="7"/>
      <c r="CH302" s="7"/>
      <c r="CI302" s="7"/>
      <c r="CJ302" s="7"/>
      <c r="CK302" s="7"/>
      <c r="CL302" s="7"/>
      <c r="CN302" s="47"/>
      <c r="CO302" s="47"/>
      <c r="CP302" s="4"/>
    </row>
    <row r="303" spans="2:94" s="1" customFormat="1" x14ac:dyDescent="0.3">
      <c r="B303" s="1" t="e">
        <f t="shared" si="146"/>
        <v>#N/A</v>
      </c>
      <c r="J303" s="4"/>
      <c r="K303" s="4"/>
      <c r="L303" s="4"/>
      <c r="M303" s="61"/>
      <c r="Y303" s="58"/>
      <c r="AA303" s="1">
        <f t="shared" si="147"/>
        <v>0</v>
      </c>
      <c r="AB303" s="1">
        <f t="shared" si="148"/>
        <v>0</v>
      </c>
      <c r="AC303" s="1">
        <f t="shared" si="149"/>
        <v>0</v>
      </c>
      <c r="AD303" s="1" t="str">
        <f t="shared" si="162"/>
        <v/>
      </c>
      <c r="AE303" s="1" t="str">
        <f t="shared" si="163"/>
        <v/>
      </c>
      <c r="AF303" s="1" t="str">
        <f t="shared" si="163"/>
        <v/>
      </c>
      <c r="AG303" s="1" t="str">
        <f t="shared" si="163"/>
        <v/>
      </c>
      <c r="AH303" s="1" t="e">
        <f t="shared" si="168"/>
        <v>#N/A</v>
      </c>
      <c r="AI303" s="9" t="e">
        <f t="shared" si="164"/>
        <v>#N/A</v>
      </c>
      <c r="AJ303" s="9" t="e">
        <f t="shared" si="150"/>
        <v>#N/A</v>
      </c>
      <c r="AK303" s="9" t="e">
        <f t="shared" si="151"/>
        <v>#N/A</v>
      </c>
      <c r="AL303" s="9" t="e">
        <f t="shared" si="152"/>
        <v>#N/A</v>
      </c>
      <c r="AM303" s="9" t="e">
        <f t="shared" si="153"/>
        <v>#N/A</v>
      </c>
      <c r="AN303" s="9" t="e">
        <f t="shared" si="154"/>
        <v>#N/A</v>
      </c>
      <c r="AO303" s="9" t="e">
        <f t="shared" si="155"/>
        <v>#N/A</v>
      </c>
      <c r="AP303" s="1" t="str">
        <f t="shared" si="165"/>
        <v/>
      </c>
      <c r="AQ303" s="1" t="str">
        <f t="shared" si="165"/>
        <v/>
      </c>
      <c r="AS303" s="1" t="str">
        <f t="shared" si="166"/>
        <v/>
      </c>
      <c r="AT303" s="1" t="e">
        <f t="shared" si="169"/>
        <v>#N/A</v>
      </c>
      <c r="AU303" s="1" t="e">
        <f t="shared" si="156"/>
        <v>#N/A</v>
      </c>
      <c r="AV303" s="9" t="e">
        <f t="shared" si="157"/>
        <v>#N/A</v>
      </c>
      <c r="AW303" s="9" t="e">
        <f t="shared" si="158"/>
        <v>#N/A</v>
      </c>
      <c r="AX303" s="9" t="e">
        <f t="shared" si="159"/>
        <v>#N/A</v>
      </c>
      <c r="AY303" s="9" t="e">
        <f t="shared" si="160"/>
        <v>#N/A</v>
      </c>
      <c r="AZ303" s="9" t="e">
        <f t="shared" si="161"/>
        <v>#N/A</v>
      </c>
      <c r="BA303" s="9" t="e">
        <f t="shared" si="167"/>
        <v>#N/A</v>
      </c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M303" s="48"/>
      <c r="BX303" s="7"/>
      <c r="BY303" s="4"/>
      <c r="BZ303" s="7"/>
      <c r="CA303" s="7"/>
      <c r="CB303" s="7"/>
      <c r="CE303" s="7"/>
      <c r="CF303" s="7"/>
      <c r="CG303" s="7"/>
      <c r="CH303" s="7"/>
      <c r="CI303" s="7"/>
      <c r="CJ303" s="7"/>
      <c r="CK303" s="7"/>
      <c r="CL303" s="7"/>
      <c r="CN303" s="47"/>
      <c r="CO303" s="47"/>
      <c r="CP303" s="4"/>
    </row>
    <row r="304" spans="2:94" s="1" customFormat="1" x14ac:dyDescent="0.3">
      <c r="B304" s="1" t="e">
        <f t="shared" si="146"/>
        <v>#N/A</v>
      </c>
      <c r="J304" s="4"/>
      <c r="K304" s="4"/>
      <c r="L304" s="4"/>
      <c r="M304" s="61"/>
      <c r="Y304" s="58"/>
      <c r="AA304" s="1">
        <f t="shared" si="147"/>
        <v>0</v>
      </c>
      <c r="AB304" s="1">
        <f t="shared" si="148"/>
        <v>0</v>
      </c>
      <c r="AC304" s="1">
        <f t="shared" si="149"/>
        <v>0</v>
      </c>
      <c r="AD304" s="1" t="str">
        <f t="shared" si="162"/>
        <v/>
      </c>
      <c r="AE304" s="1" t="str">
        <f t="shared" si="163"/>
        <v/>
      </c>
      <c r="AF304" s="1" t="str">
        <f t="shared" si="163"/>
        <v/>
      </c>
      <c r="AG304" s="1" t="str">
        <f t="shared" si="163"/>
        <v/>
      </c>
      <c r="AH304" s="1" t="e">
        <f t="shared" si="168"/>
        <v>#N/A</v>
      </c>
      <c r="AI304" s="9" t="e">
        <f t="shared" si="164"/>
        <v>#N/A</v>
      </c>
      <c r="AJ304" s="9" t="e">
        <f t="shared" si="150"/>
        <v>#N/A</v>
      </c>
      <c r="AK304" s="9" t="e">
        <f t="shared" si="151"/>
        <v>#N/A</v>
      </c>
      <c r="AL304" s="9" t="e">
        <f t="shared" si="152"/>
        <v>#N/A</v>
      </c>
      <c r="AM304" s="9" t="e">
        <f t="shared" si="153"/>
        <v>#N/A</v>
      </c>
      <c r="AN304" s="9" t="e">
        <f t="shared" si="154"/>
        <v>#N/A</v>
      </c>
      <c r="AO304" s="9" t="e">
        <f t="shared" si="155"/>
        <v>#N/A</v>
      </c>
      <c r="AP304" s="1" t="str">
        <f t="shared" si="165"/>
        <v/>
      </c>
      <c r="AQ304" s="1" t="str">
        <f t="shared" si="165"/>
        <v/>
      </c>
      <c r="AS304" s="1" t="str">
        <f t="shared" si="166"/>
        <v/>
      </c>
      <c r="AT304" s="1" t="e">
        <f t="shared" si="169"/>
        <v>#N/A</v>
      </c>
      <c r="AU304" s="1" t="e">
        <f t="shared" si="156"/>
        <v>#N/A</v>
      </c>
      <c r="AV304" s="9" t="e">
        <f t="shared" si="157"/>
        <v>#N/A</v>
      </c>
      <c r="AW304" s="9" t="e">
        <f t="shared" si="158"/>
        <v>#N/A</v>
      </c>
      <c r="AX304" s="9" t="e">
        <f t="shared" si="159"/>
        <v>#N/A</v>
      </c>
      <c r="AY304" s="9" t="e">
        <f t="shared" si="160"/>
        <v>#N/A</v>
      </c>
      <c r="AZ304" s="9" t="e">
        <f t="shared" si="161"/>
        <v>#N/A</v>
      </c>
      <c r="BA304" s="9" t="e">
        <f t="shared" si="167"/>
        <v>#N/A</v>
      </c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M304" s="48"/>
      <c r="BX304" s="7"/>
      <c r="BY304" s="4"/>
      <c r="BZ304" s="7"/>
      <c r="CA304" s="7"/>
      <c r="CB304" s="7"/>
      <c r="CE304" s="7"/>
      <c r="CF304" s="7"/>
      <c r="CG304" s="7"/>
      <c r="CH304" s="7"/>
      <c r="CI304" s="7"/>
      <c r="CJ304" s="7"/>
      <c r="CK304" s="7"/>
      <c r="CL304" s="7"/>
      <c r="CN304" s="47"/>
      <c r="CO304" s="47"/>
      <c r="CP304" s="4"/>
    </row>
    <row r="305" spans="2:94" s="1" customFormat="1" x14ac:dyDescent="0.3">
      <c r="B305" s="1" t="e">
        <f t="shared" si="146"/>
        <v>#N/A</v>
      </c>
      <c r="J305" s="4"/>
      <c r="K305" s="4"/>
      <c r="L305" s="4"/>
      <c r="M305" s="61"/>
      <c r="Y305" s="58"/>
      <c r="AA305" s="1">
        <f t="shared" si="147"/>
        <v>0</v>
      </c>
      <c r="AB305" s="1">
        <f t="shared" si="148"/>
        <v>0</v>
      </c>
      <c r="AC305" s="1">
        <f t="shared" si="149"/>
        <v>0</v>
      </c>
      <c r="AD305" s="1" t="str">
        <f t="shared" si="162"/>
        <v/>
      </c>
      <c r="AE305" s="1" t="str">
        <f t="shared" si="163"/>
        <v/>
      </c>
      <c r="AF305" s="1" t="str">
        <f t="shared" si="163"/>
        <v/>
      </c>
      <c r="AG305" s="1" t="str">
        <f t="shared" si="163"/>
        <v/>
      </c>
      <c r="AH305" s="1" t="e">
        <f t="shared" si="168"/>
        <v>#N/A</v>
      </c>
      <c r="AI305" s="9" t="e">
        <f t="shared" si="164"/>
        <v>#N/A</v>
      </c>
      <c r="AJ305" s="9" t="e">
        <f t="shared" si="150"/>
        <v>#N/A</v>
      </c>
      <c r="AK305" s="9" t="e">
        <f t="shared" si="151"/>
        <v>#N/A</v>
      </c>
      <c r="AL305" s="9" t="e">
        <f t="shared" si="152"/>
        <v>#N/A</v>
      </c>
      <c r="AM305" s="9" t="e">
        <f t="shared" si="153"/>
        <v>#N/A</v>
      </c>
      <c r="AN305" s="9" t="e">
        <f t="shared" si="154"/>
        <v>#N/A</v>
      </c>
      <c r="AO305" s="9" t="e">
        <f t="shared" si="155"/>
        <v>#N/A</v>
      </c>
      <c r="AP305" s="1" t="str">
        <f t="shared" si="165"/>
        <v/>
      </c>
      <c r="AQ305" s="1" t="str">
        <f t="shared" si="165"/>
        <v/>
      </c>
      <c r="AS305" s="1" t="str">
        <f t="shared" si="166"/>
        <v/>
      </c>
      <c r="AT305" s="1" t="e">
        <f t="shared" si="169"/>
        <v>#N/A</v>
      </c>
      <c r="AU305" s="1" t="e">
        <f t="shared" si="156"/>
        <v>#N/A</v>
      </c>
      <c r="AV305" s="9" t="e">
        <f t="shared" si="157"/>
        <v>#N/A</v>
      </c>
      <c r="AW305" s="9" t="e">
        <f t="shared" si="158"/>
        <v>#N/A</v>
      </c>
      <c r="AX305" s="9" t="e">
        <f t="shared" si="159"/>
        <v>#N/A</v>
      </c>
      <c r="AY305" s="9" t="e">
        <f t="shared" si="160"/>
        <v>#N/A</v>
      </c>
      <c r="AZ305" s="9" t="e">
        <f t="shared" si="161"/>
        <v>#N/A</v>
      </c>
      <c r="BA305" s="9" t="e">
        <f t="shared" si="167"/>
        <v>#N/A</v>
      </c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M305" s="48"/>
      <c r="BX305" s="7"/>
      <c r="BY305" s="4"/>
      <c r="BZ305" s="7"/>
      <c r="CA305" s="7"/>
      <c r="CB305" s="7"/>
      <c r="CE305" s="7"/>
      <c r="CF305" s="7"/>
      <c r="CG305" s="7"/>
      <c r="CH305" s="7"/>
      <c r="CI305" s="7"/>
      <c r="CJ305" s="7"/>
      <c r="CK305" s="7"/>
      <c r="CL305" s="7"/>
      <c r="CN305" s="47"/>
      <c r="CO305" s="47"/>
      <c r="CP305" s="4"/>
    </row>
    <row r="306" spans="2:94" s="1" customFormat="1" x14ac:dyDescent="0.3">
      <c r="B306" s="1" t="e">
        <f t="shared" si="146"/>
        <v>#N/A</v>
      </c>
      <c r="J306" s="4"/>
      <c r="K306" s="4"/>
      <c r="L306" s="4"/>
      <c r="M306" s="61"/>
      <c r="Y306" s="58"/>
      <c r="AA306" s="1">
        <f t="shared" si="147"/>
        <v>0</v>
      </c>
      <c r="AB306" s="1">
        <f t="shared" si="148"/>
        <v>0</v>
      </c>
      <c r="AC306" s="1">
        <f t="shared" si="149"/>
        <v>0</v>
      </c>
      <c r="AD306" s="1" t="str">
        <f t="shared" si="162"/>
        <v/>
      </c>
      <c r="AE306" s="1" t="str">
        <f t="shared" si="163"/>
        <v/>
      </c>
      <c r="AF306" s="1" t="str">
        <f t="shared" si="163"/>
        <v/>
      </c>
      <c r="AG306" s="1" t="str">
        <f t="shared" si="163"/>
        <v/>
      </c>
      <c r="AH306" s="1" t="e">
        <f t="shared" si="168"/>
        <v>#N/A</v>
      </c>
      <c r="AI306" s="9" t="e">
        <f t="shared" si="164"/>
        <v>#N/A</v>
      </c>
      <c r="AJ306" s="9" t="e">
        <f t="shared" si="150"/>
        <v>#N/A</v>
      </c>
      <c r="AK306" s="9" t="e">
        <f t="shared" si="151"/>
        <v>#N/A</v>
      </c>
      <c r="AL306" s="9" t="e">
        <f t="shared" si="152"/>
        <v>#N/A</v>
      </c>
      <c r="AM306" s="9" t="e">
        <f t="shared" si="153"/>
        <v>#N/A</v>
      </c>
      <c r="AN306" s="9" t="e">
        <f t="shared" si="154"/>
        <v>#N/A</v>
      </c>
      <c r="AO306" s="9" t="e">
        <f t="shared" si="155"/>
        <v>#N/A</v>
      </c>
      <c r="AP306" s="1" t="str">
        <f t="shared" si="165"/>
        <v/>
      </c>
      <c r="AQ306" s="1" t="str">
        <f t="shared" si="165"/>
        <v/>
      </c>
      <c r="AS306" s="1" t="str">
        <f t="shared" si="166"/>
        <v/>
      </c>
      <c r="AT306" s="1" t="e">
        <f t="shared" si="169"/>
        <v>#N/A</v>
      </c>
      <c r="AU306" s="1" t="e">
        <f t="shared" si="156"/>
        <v>#N/A</v>
      </c>
      <c r="AV306" s="9" t="e">
        <f t="shared" si="157"/>
        <v>#N/A</v>
      </c>
      <c r="AW306" s="9" t="e">
        <f t="shared" si="158"/>
        <v>#N/A</v>
      </c>
      <c r="AX306" s="9" t="e">
        <f t="shared" si="159"/>
        <v>#N/A</v>
      </c>
      <c r="AY306" s="9" t="e">
        <f t="shared" si="160"/>
        <v>#N/A</v>
      </c>
      <c r="AZ306" s="9" t="e">
        <f t="shared" si="161"/>
        <v>#N/A</v>
      </c>
      <c r="BA306" s="9" t="e">
        <f t="shared" si="167"/>
        <v>#N/A</v>
      </c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M306" s="48"/>
      <c r="BX306" s="7"/>
      <c r="BY306" s="4"/>
      <c r="BZ306" s="7"/>
      <c r="CA306" s="7"/>
      <c r="CB306" s="7"/>
      <c r="CE306" s="7"/>
      <c r="CF306" s="7"/>
      <c r="CG306" s="7"/>
      <c r="CH306" s="7"/>
      <c r="CI306" s="7"/>
      <c r="CJ306" s="7"/>
      <c r="CK306" s="7"/>
      <c r="CL306" s="7"/>
      <c r="CN306" s="47"/>
      <c r="CO306" s="47"/>
      <c r="CP306" s="4"/>
    </row>
    <row r="307" spans="2:94" s="1" customFormat="1" x14ac:dyDescent="0.3">
      <c r="B307" s="1" t="e">
        <f t="shared" si="146"/>
        <v>#N/A</v>
      </c>
      <c r="J307" s="4"/>
      <c r="K307" s="4"/>
      <c r="L307" s="4"/>
      <c r="M307" s="61"/>
      <c r="Y307" s="58"/>
      <c r="AA307" s="1">
        <f t="shared" si="147"/>
        <v>0</v>
      </c>
      <c r="AB307" s="1">
        <f t="shared" si="148"/>
        <v>0</v>
      </c>
      <c r="AC307" s="1">
        <f t="shared" si="149"/>
        <v>0</v>
      </c>
      <c r="AD307" s="1" t="str">
        <f t="shared" si="162"/>
        <v/>
      </c>
      <c r="AE307" s="1" t="str">
        <f t="shared" si="163"/>
        <v/>
      </c>
      <c r="AF307" s="1" t="str">
        <f t="shared" si="163"/>
        <v/>
      </c>
      <c r="AG307" s="1" t="str">
        <f t="shared" si="163"/>
        <v/>
      </c>
      <c r="AH307" s="1" t="e">
        <f t="shared" si="168"/>
        <v>#N/A</v>
      </c>
      <c r="AI307" s="9" t="e">
        <f t="shared" si="164"/>
        <v>#N/A</v>
      </c>
      <c r="AJ307" s="9" t="e">
        <f t="shared" si="150"/>
        <v>#N/A</v>
      </c>
      <c r="AK307" s="9" t="e">
        <f t="shared" si="151"/>
        <v>#N/A</v>
      </c>
      <c r="AL307" s="9" t="e">
        <f t="shared" si="152"/>
        <v>#N/A</v>
      </c>
      <c r="AM307" s="9" t="e">
        <f t="shared" si="153"/>
        <v>#N/A</v>
      </c>
      <c r="AN307" s="9" t="e">
        <f t="shared" si="154"/>
        <v>#N/A</v>
      </c>
      <c r="AO307" s="9" t="e">
        <f t="shared" si="155"/>
        <v>#N/A</v>
      </c>
      <c r="AP307" s="1" t="str">
        <f t="shared" si="165"/>
        <v/>
      </c>
      <c r="AQ307" s="1" t="str">
        <f t="shared" si="165"/>
        <v/>
      </c>
      <c r="AS307" s="1" t="str">
        <f t="shared" si="166"/>
        <v/>
      </c>
      <c r="AT307" s="1" t="e">
        <f t="shared" si="169"/>
        <v>#N/A</v>
      </c>
      <c r="AU307" s="1" t="e">
        <f t="shared" si="156"/>
        <v>#N/A</v>
      </c>
      <c r="AV307" s="9" t="e">
        <f t="shared" si="157"/>
        <v>#N/A</v>
      </c>
      <c r="AW307" s="9" t="e">
        <f t="shared" si="158"/>
        <v>#N/A</v>
      </c>
      <c r="AX307" s="9" t="e">
        <f t="shared" si="159"/>
        <v>#N/A</v>
      </c>
      <c r="AY307" s="9" t="e">
        <f t="shared" si="160"/>
        <v>#N/A</v>
      </c>
      <c r="AZ307" s="9" t="e">
        <f t="shared" si="161"/>
        <v>#N/A</v>
      </c>
      <c r="BA307" s="9" t="e">
        <f t="shared" si="167"/>
        <v>#N/A</v>
      </c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M307" s="48"/>
      <c r="BX307" s="7"/>
      <c r="BY307" s="4"/>
      <c r="BZ307" s="7"/>
      <c r="CA307" s="7"/>
      <c r="CB307" s="7"/>
      <c r="CE307" s="7"/>
      <c r="CF307" s="7"/>
      <c r="CG307" s="7"/>
      <c r="CH307" s="7"/>
      <c r="CI307" s="7"/>
      <c r="CJ307" s="7"/>
      <c r="CK307" s="7"/>
      <c r="CL307" s="7"/>
      <c r="CN307" s="47"/>
      <c r="CO307" s="47"/>
      <c r="CP307" s="4"/>
    </row>
    <row r="308" spans="2:94" s="1" customFormat="1" x14ac:dyDescent="0.3">
      <c r="B308" s="1" t="e">
        <f t="shared" si="146"/>
        <v>#N/A</v>
      </c>
      <c r="J308" s="4"/>
      <c r="K308" s="4"/>
      <c r="L308" s="4"/>
      <c r="M308" s="61"/>
      <c r="Y308" s="58"/>
      <c r="AA308" s="1">
        <f t="shared" si="147"/>
        <v>0</v>
      </c>
      <c r="AB308" s="1">
        <f t="shared" si="148"/>
        <v>0</v>
      </c>
      <c r="AC308" s="1">
        <f t="shared" si="149"/>
        <v>0</v>
      </c>
      <c r="AD308" s="1" t="str">
        <f t="shared" si="162"/>
        <v/>
      </c>
      <c r="AE308" s="1" t="str">
        <f t="shared" si="163"/>
        <v/>
      </c>
      <c r="AF308" s="1" t="str">
        <f t="shared" si="163"/>
        <v/>
      </c>
      <c r="AG308" s="1" t="str">
        <f t="shared" si="163"/>
        <v/>
      </c>
      <c r="AH308" s="1" t="e">
        <f t="shared" si="168"/>
        <v>#N/A</v>
      </c>
      <c r="AI308" s="9" t="e">
        <f t="shared" si="164"/>
        <v>#N/A</v>
      </c>
      <c r="AJ308" s="9" t="e">
        <f t="shared" si="150"/>
        <v>#N/A</v>
      </c>
      <c r="AK308" s="9" t="e">
        <f t="shared" si="151"/>
        <v>#N/A</v>
      </c>
      <c r="AL308" s="9" t="e">
        <f t="shared" si="152"/>
        <v>#N/A</v>
      </c>
      <c r="AM308" s="9" t="e">
        <f t="shared" si="153"/>
        <v>#N/A</v>
      </c>
      <c r="AN308" s="9" t="e">
        <f t="shared" si="154"/>
        <v>#N/A</v>
      </c>
      <c r="AO308" s="9" t="e">
        <f t="shared" si="155"/>
        <v>#N/A</v>
      </c>
      <c r="AP308" s="1" t="str">
        <f t="shared" si="165"/>
        <v/>
      </c>
      <c r="AQ308" s="1" t="str">
        <f t="shared" si="165"/>
        <v/>
      </c>
      <c r="AS308" s="1" t="str">
        <f t="shared" si="166"/>
        <v/>
      </c>
      <c r="AT308" s="1" t="e">
        <f t="shared" si="169"/>
        <v>#N/A</v>
      </c>
      <c r="AU308" s="1" t="e">
        <f t="shared" si="156"/>
        <v>#N/A</v>
      </c>
      <c r="AV308" s="9" t="e">
        <f t="shared" si="157"/>
        <v>#N/A</v>
      </c>
      <c r="AW308" s="9" t="e">
        <f t="shared" si="158"/>
        <v>#N/A</v>
      </c>
      <c r="AX308" s="9" t="e">
        <f t="shared" si="159"/>
        <v>#N/A</v>
      </c>
      <c r="AY308" s="9" t="e">
        <f t="shared" si="160"/>
        <v>#N/A</v>
      </c>
      <c r="AZ308" s="9" t="e">
        <f t="shared" si="161"/>
        <v>#N/A</v>
      </c>
      <c r="BA308" s="9" t="e">
        <f t="shared" si="167"/>
        <v>#N/A</v>
      </c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M308" s="48"/>
      <c r="BX308" s="7"/>
      <c r="BY308" s="4"/>
      <c r="BZ308" s="7"/>
      <c r="CA308" s="7"/>
      <c r="CB308" s="7"/>
      <c r="CE308" s="7"/>
      <c r="CF308" s="7"/>
      <c r="CG308" s="7"/>
      <c r="CH308" s="7"/>
      <c r="CI308" s="7"/>
      <c r="CJ308" s="7"/>
      <c r="CK308" s="7"/>
      <c r="CL308" s="7"/>
      <c r="CN308" s="47"/>
      <c r="CO308" s="47"/>
      <c r="CP308" s="4"/>
    </row>
    <row r="309" spans="2:94" s="1" customFormat="1" x14ac:dyDescent="0.3">
      <c r="B309" s="1" t="e">
        <f t="shared" si="146"/>
        <v>#N/A</v>
      </c>
      <c r="J309" s="4"/>
      <c r="K309" s="4"/>
      <c r="L309" s="4"/>
      <c r="M309" s="61"/>
      <c r="Y309" s="58"/>
      <c r="AA309" s="1">
        <f t="shared" si="147"/>
        <v>0</v>
      </c>
      <c r="AB309" s="1">
        <f t="shared" si="148"/>
        <v>0</v>
      </c>
      <c r="AC309" s="1">
        <f t="shared" si="149"/>
        <v>0</v>
      </c>
      <c r="AD309" s="1" t="str">
        <f t="shared" si="162"/>
        <v/>
      </c>
      <c r="AE309" s="1" t="str">
        <f t="shared" si="163"/>
        <v/>
      </c>
      <c r="AF309" s="1" t="str">
        <f t="shared" si="163"/>
        <v/>
      </c>
      <c r="AG309" s="1" t="str">
        <f t="shared" si="163"/>
        <v/>
      </c>
      <c r="AH309" s="1" t="e">
        <f t="shared" si="168"/>
        <v>#N/A</v>
      </c>
      <c r="AI309" s="9" t="e">
        <f t="shared" si="164"/>
        <v>#N/A</v>
      </c>
      <c r="AJ309" s="9" t="e">
        <f t="shared" si="150"/>
        <v>#N/A</v>
      </c>
      <c r="AK309" s="9" t="e">
        <f t="shared" si="151"/>
        <v>#N/A</v>
      </c>
      <c r="AL309" s="9" t="e">
        <f t="shared" si="152"/>
        <v>#N/A</v>
      </c>
      <c r="AM309" s="9" t="e">
        <f t="shared" si="153"/>
        <v>#N/A</v>
      </c>
      <c r="AN309" s="9" t="e">
        <f t="shared" si="154"/>
        <v>#N/A</v>
      </c>
      <c r="AO309" s="9" t="e">
        <f t="shared" si="155"/>
        <v>#N/A</v>
      </c>
      <c r="AP309" s="1" t="str">
        <f t="shared" si="165"/>
        <v/>
      </c>
      <c r="AQ309" s="1" t="str">
        <f t="shared" si="165"/>
        <v/>
      </c>
      <c r="AS309" s="1" t="str">
        <f t="shared" si="166"/>
        <v/>
      </c>
      <c r="AT309" s="1" t="e">
        <f t="shared" si="169"/>
        <v>#N/A</v>
      </c>
      <c r="AU309" s="1" t="e">
        <f t="shared" si="156"/>
        <v>#N/A</v>
      </c>
      <c r="AV309" s="9" t="e">
        <f t="shared" si="157"/>
        <v>#N/A</v>
      </c>
      <c r="AW309" s="9" t="e">
        <f t="shared" si="158"/>
        <v>#N/A</v>
      </c>
      <c r="AX309" s="9" t="e">
        <f t="shared" si="159"/>
        <v>#N/A</v>
      </c>
      <c r="AY309" s="9" t="e">
        <f t="shared" si="160"/>
        <v>#N/A</v>
      </c>
      <c r="AZ309" s="9" t="e">
        <f t="shared" si="161"/>
        <v>#N/A</v>
      </c>
      <c r="BA309" s="9" t="e">
        <f t="shared" si="167"/>
        <v>#N/A</v>
      </c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M309" s="48"/>
      <c r="BX309" s="7"/>
      <c r="BY309" s="4"/>
      <c r="BZ309" s="7"/>
      <c r="CA309" s="7"/>
      <c r="CB309" s="7"/>
      <c r="CE309" s="7"/>
      <c r="CF309" s="7"/>
      <c r="CG309" s="7"/>
      <c r="CH309" s="7"/>
      <c r="CI309" s="7"/>
      <c r="CJ309" s="7"/>
      <c r="CK309" s="7"/>
      <c r="CL309" s="7"/>
      <c r="CN309" s="47"/>
      <c r="CO309" s="47"/>
      <c r="CP309" s="4"/>
    </row>
    <row r="310" spans="2:94" s="1" customFormat="1" x14ac:dyDescent="0.3">
      <c r="B310" s="1" t="e">
        <f t="shared" si="146"/>
        <v>#N/A</v>
      </c>
      <c r="J310" s="4"/>
      <c r="K310" s="4"/>
      <c r="L310" s="4"/>
      <c r="M310" s="61"/>
      <c r="Y310" s="58"/>
      <c r="AA310" s="1">
        <f t="shared" si="147"/>
        <v>0</v>
      </c>
      <c r="AB310" s="1">
        <f t="shared" si="148"/>
        <v>0</v>
      </c>
      <c r="AC310" s="1">
        <f t="shared" si="149"/>
        <v>0</v>
      </c>
      <c r="AD310" s="1" t="str">
        <f t="shared" si="162"/>
        <v/>
      </c>
      <c r="AE310" s="1" t="str">
        <f t="shared" si="163"/>
        <v/>
      </c>
      <c r="AF310" s="1" t="str">
        <f t="shared" si="163"/>
        <v/>
      </c>
      <c r="AG310" s="1" t="str">
        <f t="shared" si="163"/>
        <v/>
      </c>
      <c r="AH310" s="1" t="e">
        <f t="shared" si="168"/>
        <v>#N/A</v>
      </c>
      <c r="AI310" s="9" t="e">
        <f t="shared" si="164"/>
        <v>#N/A</v>
      </c>
      <c r="AJ310" s="9" t="e">
        <f t="shared" si="150"/>
        <v>#N/A</v>
      </c>
      <c r="AK310" s="9" t="e">
        <f t="shared" si="151"/>
        <v>#N/A</v>
      </c>
      <c r="AL310" s="9" t="e">
        <f t="shared" si="152"/>
        <v>#N/A</v>
      </c>
      <c r="AM310" s="9" t="e">
        <f t="shared" si="153"/>
        <v>#N/A</v>
      </c>
      <c r="AN310" s="9" t="e">
        <f t="shared" si="154"/>
        <v>#N/A</v>
      </c>
      <c r="AO310" s="9" t="e">
        <f t="shared" si="155"/>
        <v>#N/A</v>
      </c>
      <c r="AP310" s="1" t="str">
        <f t="shared" si="165"/>
        <v/>
      </c>
      <c r="AQ310" s="1" t="str">
        <f t="shared" si="165"/>
        <v/>
      </c>
      <c r="AS310" s="1" t="str">
        <f t="shared" si="166"/>
        <v/>
      </c>
      <c r="AT310" s="1" t="e">
        <f t="shared" si="169"/>
        <v>#N/A</v>
      </c>
      <c r="AU310" s="1" t="e">
        <f t="shared" si="156"/>
        <v>#N/A</v>
      </c>
      <c r="AV310" s="9" t="e">
        <f t="shared" si="157"/>
        <v>#N/A</v>
      </c>
      <c r="AW310" s="9" t="e">
        <f t="shared" si="158"/>
        <v>#N/A</v>
      </c>
      <c r="AX310" s="9" t="e">
        <f t="shared" si="159"/>
        <v>#N/A</v>
      </c>
      <c r="AY310" s="9" t="e">
        <f t="shared" si="160"/>
        <v>#N/A</v>
      </c>
      <c r="AZ310" s="9" t="e">
        <f t="shared" si="161"/>
        <v>#N/A</v>
      </c>
      <c r="BA310" s="9" t="e">
        <f t="shared" si="167"/>
        <v>#N/A</v>
      </c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M310" s="48"/>
      <c r="BX310" s="7"/>
      <c r="BY310" s="4"/>
      <c r="BZ310" s="7"/>
      <c r="CA310" s="7"/>
      <c r="CB310" s="7"/>
      <c r="CE310" s="7"/>
      <c r="CF310" s="7"/>
      <c r="CG310" s="7"/>
      <c r="CH310" s="7"/>
      <c r="CI310" s="7"/>
      <c r="CJ310" s="7"/>
      <c r="CK310" s="7"/>
      <c r="CL310" s="7"/>
      <c r="CN310" s="47"/>
      <c r="CO310" s="47"/>
      <c r="CP310" s="4"/>
    </row>
    <row r="311" spans="2:94" s="1" customFormat="1" x14ac:dyDescent="0.3">
      <c r="B311" s="1" t="e">
        <f t="shared" si="146"/>
        <v>#N/A</v>
      </c>
      <c r="J311" s="4"/>
      <c r="K311" s="4"/>
      <c r="L311" s="4"/>
      <c r="M311" s="61"/>
      <c r="Y311" s="58"/>
      <c r="AA311" s="1">
        <f t="shared" si="147"/>
        <v>0</v>
      </c>
      <c r="AB311" s="1">
        <f t="shared" si="148"/>
        <v>0</v>
      </c>
      <c r="AC311" s="1">
        <f t="shared" si="149"/>
        <v>0</v>
      </c>
      <c r="AD311" s="1" t="str">
        <f t="shared" si="162"/>
        <v/>
      </c>
      <c r="AE311" s="1" t="str">
        <f t="shared" si="163"/>
        <v/>
      </c>
      <c r="AF311" s="1" t="str">
        <f t="shared" si="163"/>
        <v/>
      </c>
      <c r="AG311" s="1" t="str">
        <f t="shared" si="163"/>
        <v/>
      </c>
      <c r="AH311" s="1" t="e">
        <f t="shared" si="168"/>
        <v>#N/A</v>
      </c>
      <c r="AI311" s="9" t="e">
        <f t="shared" si="164"/>
        <v>#N/A</v>
      </c>
      <c r="AJ311" s="9" t="e">
        <f t="shared" si="150"/>
        <v>#N/A</v>
      </c>
      <c r="AK311" s="9" t="e">
        <f t="shared" si="151"/>
        <v>#N/A</v>
      </c>
      <c r="AL311" s="9" t="e">
        <f t="shared" si="152"/>
        <v>#N/A</v>
      </c>
      <c r="AM311" s="9" t="e">
        <f t="shared" si="153"/>
        <v>#N/A</v>
      </c>
      <c r="AN311" s="9" t="e">
        <f t="shared" si="154"/>
        <v>#N/A</v>
      </c>
      <c r="AO311" s="9" t="e">
        <f t="shared" si="155"/>
        <v>#N/A</v>
      </c>
      <c r="AP311" s="1" t="str">
        <f t="shared" si="165"/>
        <v/>
      </c>
      <c r="AQ311" s="1" t="str">
        <f t="shared" si="165"/>
        <v/>
      </c>
      <c r="AS311" s="1" t="str">
        <f t="shared" si="166"/>
        <v/>
      </c>
      <c r="AT311" s="1" t="e">
        <f t="shared" si="169"/>
        <v>#N/A</v>
      </c>
      <c r="AU311" s="1" t="e">
        <f t="shared" si="156"/>
        <v>#N/A</v>
      </c>
      <c r="AV311" s="9" t="e">
        <f t="shared" si="157"/>
        <v>#N/A</v>
      </c>
      <c r="AW311" s="9" t="e">
        <f t="shared" si="158"/>
        <v>#N/A</v>
      </c>
      <c r="AX311" s="9" t="e">
        <f t="shared" si="159"/>
        <v>#N/A</v>
      </c>
      <c r="AY311" s="9" t="e">
        <f t="shared" si="160"/>
        <v>#N/A</v>
      </c>
      <c r="AZ311" s="9" t="e">
        <f t="shared" si="161"/>
        <v>#N/A</v>
      </c>
      <c r="BA311" s="9" t="e">
        <f t="shared" si="167"/>
        <v>#N/A</v>
      </c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M311" s="48"/>
      <c r="BX311" s="7"/>
      <c r="BY311" s="4"/>
      <c r="BZ311" s="7"/>
      <c r="CA311" s="7"/>
      <c r="CB311" s="7"/>
      <c r="CE311" s="7"/>
      <c r="CF311" s="7"/>
      <c r="CG311" s="7"/>
      <c r="CH311" s="7"/>
      <c r="CI311" s="7"/>
      <c r="CJ311" s="7"/>
      <c r="CK311" s="7"/>
      <c r="CL311" s="7"/>
      <c r="CN311" s="47"/>
      <c r="CO311" s="47"/>
      <c r="CP311" s="4"/>
    </row>
    <row r="312" spans="2:94" s="1" customFormat="1" x14ac:dyDescent="0.3">
      <c r="B312" s="1" t="e">
        <f t="shared" si="146"/>
        <v>#N/A</v>
      </c>
      <c r="J312" s="4"/>
      <c r="K312" s="4"/>
      <c r="L312" s="4"/>
      <c r="M312" s="61"/>
      <c r="Y312" s="58"/>
      <c r="AA312" s="1">
        <f t="shared" si="147"/>
        <v>0</v>
      </c>
      <c r="AB312" s="1">
        <f t="shared" si="148"/>
        <v>0</v>
      </c>
      <c r="AC312" s="1">
        <f t="shared" si="149"/>
        <v>0</v>
      </c>
      <c r="AD312" s="1" t="str">
        <f t="shared" si="162"/>
        <v/>
      </c>
      <c r="AE312" s="1" t="str">
        <f t="shared" si="163"/>
        <v/>
      </c>
      <c r="AF312" s="1" t="str">
        <f t="shared" si="163"/>
        <v/>
      </c>
      <c r="AG312" s="1" t="str">
        <f t="shared" si="163"/>
        <v/>
      </c>
      <c r="AH312" s="1" t="e">
        <f t="shared" si="168"/>
        <v>#N/A</v>
      </c>
      <c r="AI312" s="9" t="e">
        <f t="shared" si="164"/>
        <v>#N/A</v>
      </c>
      <c r="AJ312" s="9" t="e">
        <f t="shared" si="150"/>
        <v>#N/A</v>
      </c>
      <c r="AK312" s="9" t="e">
        <f t="shared" si="151"/>
        <v>#N/A</v>
      </c>
      <c r="AL312" s="9" t="e">
        <f t="shared" si="152"/>
        <v>#N/A</v>
      </c>
      <c r="AM312" s="9" t="e">
        <f t="shared" si="153"/>
        <v>#N/A</v>
      </c>
      <c r="AN312" s="9" t="e">
        <f t="shared" si="154"/>
        <v>#N/A</v>
      </c>
      <c r="AO312" s="9" t="e">
        <f t="shared" si="155"/>
        <v>#N/A</v>
      </c>
      <c r="AP312" s="1" t="str">
        <f t="shared" si="165"/>
        <v/>
      </c>
      <c r="AQ312" s="1" t="str">
        <f t="shared" si="165"/>
        <v/>
      </c>
      <c r="AS312" s="1" t="str">
        <f t="shared" si="166"/>
        <v/>
      </c>
      <c r="AT312" s="1" t="e">
        <f t="shared" si="169"/>
        <v>#N/A</v>
      </c>
      <c r="AU312" s="1" t="e">
        <f t="shared" si="156"/>
        <v>#N/A</v>
      </c>
      <c r="AV312" s="9" t="e">
        <f t="shared" si="157"/>
        <v>#N/A</v>
      </c>
      <c r="AW312" s="9" t="e">
        <f t="shared" si="158"/>
        <v>#N/A</v>
      </c>
      <c r="AX312" s="9" t="e">
        <f t="shared" si="159"/>
        <v>#N/A</v>
      </c>
      <c r="AY312" s="9" t="e">
        <f t="shared" si="160"/>
        <v>#N/A</v>
      </c>
      <c r="AZ312" s="9" t="e">
        <f t="shared" si="161"/>
        <v>#N/A</v>
      </c>
      <c r="BA312" s="9" t="e">
        <f t="shared" si="167"/>
        <v>#N/A</v>
      </c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M312" s="48"/>
      <c r="BX312" s="7"/>
      <c r="BY312" s="4"/>
      <c r="BZ312" s="7"/>
      <c r="CA312" s="7"/>
      <c r="CB312" s="7"/>
      <c r="CE312" s="7"/>
      <c r="CF312" s="7"/>
      <c r="CG312" s="7"/>
      <c r="CH312" s="7"/>
      <c r="CI312" s="7"/>
      <c r="CJ312" s="7"/>
      <c r="CK312" s="7"/>
      <c r="CL312" s="7"/>
      <c r="CN312" s="47"/>
      <c r="CO312" s="47"/>
      <c r="CP312" s="4"/>
    </row>
    <row r="313" spans="2:94" s="1" customFormat="1" x14ac:dyDescent="0.3">
      <c r="B313" s="1" t="e">
        <f t="shared" si="146"/>
        <v>#N/A</v>
      </c>
      <c r="J313" s="4"/>
      <c r="K313" s="4"/>
      <c r="L313" s="4"/>
      <c r="M313" s="61"/>
      <c r="Y313" s="58"/>
      <c r="AA313" s="1">
        <f t="shared" si="147"/>
        <v>0</v>
      </c>
      <c r="AB313" s="1">
        <f t="shared" si="148"/>
        <v>0</v>
      </c>
      <c r="AC313" s="1">
        <f t="shared" si="149"/>
        <v>0</v>
      </c>
      <c r="AD313" s="1" t="str">
        <f t="shared" si="162"/>
        <v/>
      </c>
      <c r="AE313" s="1" t="str">
        <f t="shared" si="163"/>
        <v/>
      </c>
      <c r="AF313" s="1" t="str">
        <f t="shared" si="163"/>
        <v/>
      </c>
      <c r="AG313" s="1" t="str">
        <f t="shared" si="163"/>
        <v/>
      </c>
      <c r="AH313" s="1" t="e">
        <f t="shared" si="168"/>
        <v>#N/A</v>
      </c>
      <c r="AI313" s="9" t="e">
        <f t="shared" si="164"/>
        <v>#N/A</v>
      </c>
      <c r="AJ313" s="9" t="e">
        <f t="shared" si="150"/>
        <v>#N/A</v>
      </c>
      <c r="AK313" s="9" t="e">
        <f t="shared" si="151"/>
        <v>#N/A</v>
      </c>
      <c r="AL313" s="9" t="e">
        <f t="shared" si="152"/>
        <v>#N/A</v>
      </c>
      <c r="AM313" s="9" t="e">
        <f t="shared" si="153"/>
        <v>#N/A</v>
      </c>
      <c r="AN313" s="9" t="e">
        <f t="shared" si="154"/>
        <v>#N/A</v>
      </c>
      <c r="AO313" s="9" t="e">
        <f t="shared" si="155"/>
        <v>#N/A</v>
      </c>
      <c r="AP313" s="1" t="str">
        <f t="shared" si="165"/>
        <v/>
      </c>
      <c r="AQ313" s="1" t="str">
        <f t="shared" si="165"/>
        <v/>
      </c>
      <c r="AS313" s="1" t="str">
        <f t="shared" si="166"/>
        <v/>
      </c>
      <c r="AT313" s="1" t="e">
        <f t="shared" si="169"/>
        <v>#N/A</v>
      </c>
      <c r="AU313" s="1" t="e">
        <f t="shared" si="156"/>
        <v>#N/A</v>
      </c>
      <c r="AV313" s="9" t="e">
        <f t="shared" si="157"/>
        <v>#N/A</v>
      </c>
      <c r="AW313" s="9" t="e">
        <f t="shared" si="158"/>
        <v>#N/A</v>
      </c>
      <c r="AX313" s="9" t="e">
        <f t="shared" si="159"/>
        <v>#N/A</v>
      </c>
      <c r="AY313" s="9" t="e">
        <f t="shared" si="160"/>
        <v>#N/A</v>
      </c>
      <c r="AZ313" s="9" t="e">
        <f t="shared" si="161"/>
        <v>#N/A</v>
      </c>
      <c r="BA313" s="9" t="e">
        <f t="shared" si="167"/>
        <v>#N/A</v>
      </c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M313" s="48"/>
      <c r="BX313" s="7"/>
      <c r="BY313" s="4"/>
      <c r="BZ313" s="7"/>
      <c r="CA313" s="7"/>
      <c r="CB313" s="7"/>
      <c r="CE313" s="7"/>
      <c r="CF313" s="7"/>
      <c r="CG313" s="7"/>
      <c r="CH313" s="7"/>
      <c r="CI313" s="7"/>
      <c r="CJ313" s="7"/>
      <c r="CK313" s="7"/>
      <c r="CL313" s="7"/>
      <c r="CN313" s="47"/>
      <c r="CO313" s="47"/>
      <c r="CP313" s="4"/>
    </row>
    <row r="314" spans="2:94" s="1" customFormat="1" x14ac:dyDescent="0.3">
      <c r="B314" s="1" t="e">
        <f t="shared" si="146"/>
        <v>#N/A</v>
      </c>
      <c r="J314" s="4"/>
      <c r="K314" s="4"/>
      <c r="L314" s="4"/>
      <c r="M314" s="61"/>
      <c r="Y314" s="58"/>
      <c r="AA314" s="1">
        <f t="shared" si="147"/>
        <v>0</v>
      </c>
      <c r="AB314" s="1">
        <f t="shared" si="148"/>
        <v>0</v>
      </c>
      <c r="AC314" s="1">
        <f t="shared" si="149"/>
        <v>0</v>
      </c>
      <c r="AD314" s="1" t="str">
        <f t="shared" si="162"/>
        <v/>
      </c>
      <c r="AE314" s="1" t="str">
        <f t="shared" si="163"/>
        <v/>
      </c>
      <c r="AF314" s="1" t="str">
        <f t="shared" si="163"/>
        <v/>
      </c>
      <c r="AG314" s="1" t="str">
        <f t="shared" si="163"/>
        <v/>
      </c>
      <c r="AH314" s="1" t="e">
        <f t="shared" si="168"/>
        <v>#N/A</v>
      </c>
      <c r="AI314" s="9" t="e">
        <f t="shared" si="164"/>
        <v>#N/A</v>
      </c>
      <c r="AJ314" s="9" t="e">
        <f t="shared" si="150"/>
        <v>#N/A</v>
      </c>
      <c r="AK314" s="9" t="e">
        <f t="shared" si="151"/>
        <v>#N/A</v>
      </c>
      <c r="AL314" s="9" t="e">
        <f t="shared" si="152"/>
        <v>#N/A</v>
      </c>
      <c r="AM314" s="9" t="e">
        <f t="shared" si="153"/>
        <v>#N/A</v>
      </c>
      <c r="AN314" s="9" t="e">
        <f t="shared" si="154"/>
        <v>#N/A</v>
      </c>
      <c r="AO314" s="9" t="e">
        <f t="shared" si="155"/>
        <v>#N/A</v>
      </c>
      <c r="AP314" s="1" t="str">
        <f t="shared" si="165"/>
        <v/>
      </c>
      <c r="AQ314" s="1" t="str">
        <f t="shared" si="165"/>
        <v/>
      </c>
      <c r="AS314" s="1" t="str">
        <f t="shared" si="166"/>
        <v/>
      </c>
      <c r="AT314" s="1" t="e">
        <f t="shared" si="169"/>
        <v>#N/A</v>
      </c>
      <c r="AU314" s="1" t="e">
        <f t="shared" si="156"/>
        <v>#N/A</v>
      </c>
      <c r="AV314" s="9" t="e">
        <f t="shared" si="157"/>
        <v>#N/A</v>
      </c>
      <c r="AW314" s="9" t="e">
        <f t="shared" si="158"/>
        <v>#N/A</v>
      </c>
      <c r="AX314" s="9" t="e">
        <f t="shared" si="159"/>
        <v>#N/A</v>
      </c>
      <c r="AY314" s="9" t="e">
        <f t="shared" si="160"/>
        <v>#N/A</v>
      </c>
      <c r="AZ314" s="9" t="e">
        <f t="shared" si="161"/>
        <v>#N/A</v>
      </c>
      <c r="BA314" s="9" t="e">
        <f t="shared" si="167"/>
        <v>#N/A</v>
      </c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M314" s="48"/>
      <c r="BX314" s="7"/>
      <c r="BY314" s="4"/>
      <c r="BZ314" s="7"/>
      <c r="CA314" s="7"/>
      <c r="CB314" s="7"/>
      <c r="CE314" s="7"/>
      <c r="CF314" s="7"/>
      <c r="CG314" s="7"/>
      <c r="CH314" s="7"/>
      <c r="CI314" s="7"/>
      <c r="CJ314" s="7"/>
      <c r="CK314" s="7"/>
      <c r="CL314" s="7"/>
      <c r="CN314" s="47"/>
      <c r="CO314" s="47"/>
      <c r="CP314" s="4"/>
    </row>
    <row r="315" spans="2:94" s="1" customFormat="1" x14ac:dyDescent="0.3">
      <c r="B315" s="1" t="e">
        <f t="shared" si="146"/>
        <v>#N/A</v>
      </c>
      <c r="J315" s="4"/>
      <c r="K315" s="4"/>
      <c r="L315" s="4"/>
      <c r="M315" s="61"/>
      <c r="Y315" s="58"/>
      <c r="AA315" s="1">
        <f t="shared" si="147"/>
        <v>0</v>
      </c>
      <c r="AB315" s="1">
        <f t="shared" si="148"/>
        <v>0</v>
      </c>
      <c r="AC315" s="1">
        <f t="shared" si="149"/>
        <v>0</v>
      </c>
      <c r="AD315" s="1" t="str">
        <f t="shared" si="162"/>
        <v/>
      </c>
      <c r="AE315" s="1" t="str">
        <f t="shared" si="163"/>
        <v/>
      </c>
      <c r="AF315" s="1" t="str">
        <f t="shared" si="163"/>
        <v/>
      </c>
      <c r="AG315" s="1" t="str">
        <f t="shared" si="163"/>
        <v/>
      </c>
      <c r="AH315" s="1" t="e">
        <f t="shared" si="168"/>
        <v>#N/A</v>
      </c>
      <c r="AI315" s="9" t="e">
        <f t="shared" si="164"/>
        <v>#N/A</v>
      </c>
      <c r="AJ315" s="9" t="e">
        <f t="shared" si="150"/>
        <v>#N/A</v>
      </c>
      <c r="AK315" s="9" t="e">
        <f t="shared" si="151"/>
        <v>#N/A</v>
      </c>
      <c r="AL315" s="9" t="e">
        <f t="shared" si="152"/>
        <v>#N/A</v>
      </c>
      <c r="AM315" s="9" t="e">
        <f t="shared" si="153"/>
        <v>#N/A</v>
      </c>
      <c r="AN315" s="9" t="e">
        <f t="shared" si="154"/>
        <v>#N/A</v>
      </c>
      <c r="AO315" s="9" t="e">
        <f t="shared" si="155"/>
        <v>#N/A</v>
      </c>
      <c r="AP315" s="1" t="str">
        <f t="shared" si="165"/>
        <v/>
      </c>
      <c r="AQ315" s="1" t="str">
        <f t="shared" si="165"/>
        <v/>
      </c>
      <c r="AS315" s="1" t="str">
        <f t="shared" si="166"/>
        <v/>
      </c>
      <c r="AT315" s="1" t="e">
        <f t="shared" si="169"/>
        <v>#N/A</v>
      </c>
      <c r="AU315" s="1" t="e">
        <f t="shared" si="156"/>
        <v>#N/A</v>
      </c>
      <c r="AV315" s="9" t="e">
        <f t="shared" si="157"/>
        <v>#N/A</v>
      </c>
      <c r="AW315" s="9" t="e">
        <f t="shared" si="158"/>
        <v>#N/A</v>
      </c>
      <c r="AX315" s="9" t="e">
        <f t="shared" si="159"/>
        <v>#N/A</v>
      </c>
      <c r="AY315" s="9" t="e">
        <f t="shared" si="160"/>
        <v>#N/A</v>
      </c>
      <c r="AZ315" s="9" t="e">
        <f t="shared" si="161"/>
        <v>#N/A</v>
      </c>
      <c r="BA315" s="9" t="e">
        <f t="shared" si="167"/>
        <v>#N/A</v>
      </c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M315" s="48"/>
      <c r="BX315" s="7"/>
      <c r="BY315" s="4"/>
      <c r="BZ315" s="7"/>
      <c r="CA315" s="7"/>
      <c r="CB315" s="7"/>
      <c r="CE315" s="7"/>
      <c r="CF315" s="7"/>
      <c r="CG315" s="7"/>
      <c r="CH315" s="7"/>
      <c r="CI315" s="7"/>
      <c r="CJ315" s="7"/>
      <c r="CK315" s="7"/>
      <c r="CL315" s="7"/>
      <c r="CN315" s="47"/>
      <c r="CO315" s="47"/>
      <c r="CP315" s="4"/>
    </row>
    <row r="316" spans="2:94" s="1" customFormat="1" x14ac:dyDescent="0.3">
      <c r="B316" s="1" t="e">
        <f t="shared" si="146"/>
        <v>#N/A</v>
      </c>
      <c r="J316" s="4"/>
      <c r="K316" s="4"/>
      <c r="L316" s="4"/>
      <c r="M316" s="61"/>
      <c r="Y316" s="58"/>
      <c r="AA316" s="1">
        <f t="shared" si="147"/>
        <v>0</v>
      </c>
      <c r="AB316" s="1">
        <f t="shared" si="148"/>
        <v>0</v>
      </c>
      <c r="AC316" s="1">
        <f t="shared" si="149"/>
        <v>0</v>
      </c>
      <c r="AD316" s="1" t="str">
        <f t="shared" si="162"/>
        <v/>
      </c>
      <c r="AE316" s="1" t="str">
        <f t="shared" si="163"/>
        <v/>
      </c>
      <c r="AF316" s="1" t="str">
        <f t="shared" si="163"/>
        <v/>
      </c>
      <c r="AG316" s="1" t="str">
        <f t="shared" si="163"/>
        <v/>
      </c>
      <c r="AH316" s="1" t="e">
        <f t="shared" si="168"/>
        <v>#N/A</v>
      </c>
      <c r="AI316" s="9" t="e">
        <f t="shared" si="164"/>
        <v>#N/A</v>
      </c>
      <c r="AJ316" s="9" t="e">
        <f t="shared" si="150"/>
        <v>#N/A</v>
      </c>
      <c r="AK316" s="9" t="e">
        <f t="shared" si="151"/>
        <v>#N/A</v>
      </c>
      <c r="AL316" s="9" t="e">
        <f t="shared" si="152"/>
        <v>#N/A</v>
      </c>
      <c r="AM316" s="9" t="e">
        <f t="shared" si="153"/>
        <v>#N/A</v>
      </c>
      <c r="AN316" s="9" t="e">
        <f t="shared" si="154"/>
        <v>#N/A</v>
      </c>
      <c r="AO316" s="9" t="e">
        <f t="shared" si="155"/>
        <v>#N/A</v>
      </c>
      <c r="AP316" s="1" t="str">
        <f t="shared" si="165"/>
        <v/>
      </c>
      <c r="AQ316" s="1" t="str">
        <f t="shared" si="165"/>
        <v/>
      </c>
      <c r="AS316" s="1" t="str">
        <f t="shared" si="166"/>
        <v/>
      </c>
      <c r="AT316" s="1" t="e">
        <f t="shared" si="169"/>
        <v>#N/A</v>
      </c>
      <c r="AU316" s="1" t="e">
        <f t="shared" si="156"/>
        <v>#N/A</v>
      </c>
      <c r="AV316" s="9" t="e">
        <f t="shared" si="157"/>
        <v>#N/A</v>
      </c>
      <c r="AW316" s="9" t="e">
        <f t="shared" si="158"/>
        <v>#N/A</v>
      </c>
      <c r="AX316" s="9" t="e">
        <f t="shared" si="159"/>
        <v>#N/A</v>
      </c>
      <c r="AY316" s="9" t="e">
        <f t="shared" si="160"/>
        <v>#N/A</v>
      </c>
      <c r="AZ316" s="9" t="e">
        <f t="shared" si="161"/>
        <v>#N/A</v>
      </c>
      <c r="BA316" s="9" t="e">
        <f t="shared" si="167"/>
        <v>#N/A</v>
      </c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M316" s="48"/>
      <c r="BX316" s="7"/>
      <c r="BY316" s="4"/>
      <c r="BZ316" s="7"/>
      <c r="CA316" s="7"/>
      <c r="CB316" s="7"/>
      <c r="CE316" s="7"/>
      <c r="CF316" s="7"/>
      <c r="CG316" s="7"/>
      <c r="CH316" s="7"/>
      <c r="CI316" s="7"/>
      <c r="CJ316" s="7"/>
      <c r="CK316" s="7"/>
      <c r="CL316" s="7"/>
      <c r="CN316" s="47"/>
      <c r="CO316" s="47"/>
      <c r="CP316" s="4"/>
    </row>
    <row r="317" spans="2:94" s="1" customFormat="1" x14ac:dyDescent="0.3">
      <c r="B317" s="1" t="e">
        <f t="shared" si="146"/>
        <v>#N/A</v>
      </c>
      <c r="J317" s="4"/>
      <c r="K317" s="4"/>
      <c r="L317" s="4"/>
      <c r="M317" s="61"/>
      <c r="Y317" s="58"/>
      <c r="AA317" s="1">
        <f t="shared" si="147"/>
        <v>0</v>
      </c>
      <c r="AB317" s="1">
        <f t="shared" si="148"/>
        <v>0</v>
      </c>
      <c r="AC317" s="1">
        <f t="shared" si="149"/>
        <v>0</v>
      </c>
      <c r="AD317" s="1" t="str">
        <f t="shared" si="162"/>
        <v/>
      </c>
      <c r="AE317" s="1" t="str">
        <f t="shared" si="163"/>
        <v/>
      </c>
      <c r="AF317" s="1" t="str">
        <f t="shared" si="163"/>
        <v/>
      </c>
      <c r="AG317" s="1" t="str">
        <f t="shared" si="163"/>
        <v/>
      </c>
      <c r="AH317" s="1" t="e">
        <f t="shared" si="168"/>
        <v>#N/A</v>
      </c>
      <c r="AI317" s="9" t="e">
        <f t="shared" si="164"/>
        <v>#N/A</v>
      </c>
      <c r="AJ317" s="9" t="e">
        <f t="shared" si="150"/>
        <v>#N/A</v>
      </c>
      <c r="AK317" s="9" t="e">
        <f t="shared" si="151"/>
        <v>#N/A</v>
      </c>
      <c r="AL317" s="9" t="e">
        <f t="shared" si="152"/>
        <v>#N/A</v>
      </c>
      <c r="AM317" s="9" t="e">
        <f t="shared" si="153"/>
        <v>#N/A</v>
      </c>
      <c r="AN317" s="9" t="e">
        <f t="shared" si="154"/>
        <v>#N/A</v>
      </c>
      <c r="AO317" s="9" t="e">
        <f t="shared" si="155"/>
        <v>#N/A</v>
      </c>
      <c r="AP317" s="1" t="str">
        <f t="shared" si="165"/>
        <v/>
      </c>
      <c r="AQ317" s="1" t="str">
        <f t="shared" si="165"/>
        <v/>
      </c>
      <c r="AS317" s="1" t="str">
        <f t="shared" si="166"/>
        <v/>
      </c>
      <c r="AT317" s="1" t="e">
        <f t="shared" si="169"/>
        <v>#N/A</v>
      </c>
      <c r="AU317" s="1" t="e">
        <f t="shared" si="156"/>
        <v>#N/A</v>
      </c>
      <c r="AV317" s="9" t="e">
        <f t="shared" si="157"/>
        <v>#N/A</v>
      </c>
      <c r="AW317" s="9" t="e">
        <f t="shared" si="158"/>
        <v>#N/A</v>
      </c>
      <c r="AX317" s="9" t="e">
        <f t="shared" si="159"/>
        <v>#N/A</v>
      </c>
      <c r="AY317" s="9" t="e">
        <f t="shared" si="160"/>
        <v>#N/A</v>
      </c>
      <c r="AZ317" s="9" t="e">
        <f t="shared" si="161"/>
        <v>#N/A</v>
      </c>
      <c r="BA317" s="9" t="e">
        <f t="shared" si="167"/>
        <v>#N/A</v>
      </c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M317" s="48"/>
      <c r="BX317" s="7"/>
      <c r="BY317" s="4"/>
      <c r="BZ317" s="7"/>
      <c r="CA317" s="7"/>
      <c r="CB317" s="7"/>
      <c r="CE317" s="7"/>
      <c r="CF317" s="7"/>
      <c r="CG317" s="7"/>
      <c r="CH317" s="7"/>
      <c r="CI317" s="7"/>
      <c r="CJ317" s="7"/>
      <c r="CK317" s="7"/>
      <c r="CL317" s="7"/>
      <c r="CN317" s="47"/>
      <c r="CO317" s="47"/>
      <c r="CP317" s="4"/>
    </row>
    <row r="318" spans="2:94" s="1" customFormat="1" x14ac:dyDescent="0.3">
      <c r="B318" s="1" t="e">
        <f t="shared" si="146"/>
        <v>#N/A</v>
      </c>
      <c r="J318" s="4"/>
      <c r="K318" s="4"/>
      <c r="L318" s="4"/>
      <c r="M318" s="61"/>
      <c r="Y318" s="58"/>
      <c r="AA318" s="1">
        <f t="shared" si="147"/>
        <v>0</v>
      </c>
      <c r="AB318" s="1">
        <f t="shared" si="148"/>
        <v>0</v>
      </c>
      <c r="AC318" s="1">
        <f t="shared" si="149"/>
        <v>0</v>
      </c>
      <c r="AD318" s="1" t="str">
        <f t="shared" si="162"/>
        <v/>
      </c>
      <c r="AE318" s="1" t="str">
        <f t="shared" si="163"/>
        <v/>
      </c>
      <c r="AF318" s="1" t="str">
        <f t="shared" si="163"/>
        <v/>
      </c>
      <c r="AG318" s="1" t="str">
        <f t="shared" si="163"/>
        <v/>
      </c>
      <c r="AH318" s="1" t="e">
        <f t="shared" si="168"/>
        <v>#N/A</v>
      </c>
      <c r="AI318" s="9" t="e">
        <f t="shared" si="164"/>
        <v>#N/A</v>
      </c>
      <c r="AJ318" s="9" t="e">
        <f t="shared" si="150"/>
        <v>#N/A</v>
      </c>
      <c r="AK318" s="9" t="e">
        <f t="shared" si="151"/>
        <v>#N/A</v>
      </c>
      <c r="AL318" s="9" t="e">
        <f t="shared" si="152"/>
        <v>#N/A</v>
      </c>
      <c r="AM318" s="9" t="e">
        <f t="shared" si="153"/>
        <v>#N/A</v>
      </c>
      <c r="AN318" s="9" t="e">
        <f t="shared" si="154"/>
        <v>#N/A</v>
      </c>
      <c r="AO318" s="9" t="e">
        <f t="shared" si="155"/>
        <v>#N/A</v>
      </c>
      <c r="AP318" s="1" t="str">
        <f t="shared" si="165"/>
        <v/>
      </c>
      <c r="AQ318" s="1" t="str">
        <f t="shared" si="165"/>
        <v/>
      </c>
      <c r="AS318" s="1" t="str">
        <f t="shared" si="166"/>
        <v/>
      </c>
      <c r="AT318" s="1" t="e">
        <f t="shared" si="169"/>
        <v>#N/A</v>
      </c>
      <c r="AU318" s="1" t="e">
        <f t="shared" si="156"/>
        <v>#N/A</v>
      </c>
      <c r="AV318" s="9" t="e">
        <f t="shared" si="157"/>
        <v>#N/A</v>
      </c>
      <c r="AW318" s="9" t="e">
        <f t="shared" si="158"/>
        <v>#N/A</v>
      </c>
      <c r="AX318" s="9" t="e">
        <f t="shared" si="159"/>
        <v>#N/A</v>
      </c>
      <c r="AY318" s="9" t="e">
        <f t="shared" si="160"/>
        <v>#N/A</v>
      </c>
      <c r="AZ318" s="9" t="e">
        <f t="shared" si="161"/>
        <v>#N/A</v>
      </c>
      <c r="BA318" s="9" t="e">
        <f t="shared" si="167"/>
        <v>#N/A</v>
      </c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M318" s="48"/>
      <c r="BX318" s="7"/>
      <c r="BY318" s="4"/>
      <c r="BZ318" s="7"/>
      <c r="CA318" s="7"/>
      <c r="CB318" s="7"/>
      <c r="CE318" s="7"/>
      <c r="CF318" s="7"/>
      <c r="CG318" s="7"/>
      <c r="CH318" s="7"/>
      <c r="CI318" s="7"/>
      <c r="CJ318" s="7"/>
      <c r="CK318" s="7"/>
      <c r="CL318" s="7"/>
      <c r="CN318" s="47"/>
      <c r="CO318" s="47"/>
      <c r="CP318" s="4"/>
    </row>
    <row r="319" spans="2:94" s="1" customFormat="1" x14ac:dyDescent="0.3">
      <c r="B319" s="1" t="e">
        <f t="shared" si="146"/>
        <v>#N/A</v>
      </c>
      <c r="J319" s="4"/>
      <c r="K319" s="4"/>
      <c r="L319" s="4"/>
      <c r="M319" s="61"/>
      <c r="Y319" s="58"/>
      <c r="AA319" s="1">
        <f t="shared" si="147"/>
        <v>0</v>
      </c>
      <c r="AB319" s="1">
        <f t="shared" si="148"/>
        <v>0</v>
      </c>
      <c r="AC319" s="1">
        <f t="shared" si="149"/>
        <v>0</v>
      </c>
      <c r="AD319" s="1" t="str">
        <f t="shared" si="162"/>
        <v/>
      </c>
      <c r="AE319" s="1" t="str">
        <f t="shared" si="163"/>
        <v/>
      </c>
      <c r="AF319" s="1" t="str">
        <f t="shared" si="163"/>
        <v/>
      </c>
      <c r="AG319" s="1" t="str">
        <f t="shared" si="163"/>
        <v/>
      </c>
      <c r="AH319" s="1" t="e">
        <f t="shared" si="168"/>
        <v>#N/A</v>
      </c>
      <c r="AI319" s="9" t="e">
        <f t="shared" si="164"/>
        <v>#N/A</v>
      </c>
      <c r="AJ319" s="9" t="e">
        <f t="shared" si="150"/>
        <v>#N/A</v>
      </c>
      <c r="AK319" s="9" t="e">
        <f t="shared" si="151"/>
        <v>#N/A</v>
      </c>
      <c r="AL319" s="9" t="e">
        <f t="shared" si="152"/>
        <v>#N/A</v>
      </c>
      <c r="AM319" s="9" t="e">
        <f t="shared" si="153"/>
        <v>#N/A</v>
      </c>
      <c r="AN319" s="9" t="e">
        <f t="shared" si="154"/>
        <v>#N/A</v>
      </c>
      <c r="AO319" s="9" t="e">
        <f t="shared" si="155"/>
        <v>#N/A</v>
      </c>
      <c r="AP319" s="1" t="str">
        <f t="shared" si="165"/>
        <v/>
      </c>
      <c r="AQ319" s="1" t="str">
        <f t="shared" si="165"/>
        <v/>
      </c>
      <c r="AS319" s="1" t="str">
        <f t="shared" si="166"/>
        <v/>
      </c>
      <c r="AT319" s="1" t="e">
        <f t="shared" si="169"/>
        <v>#N/A</v>
      </c>
      <c r="AU319" s="1" t="e">
        <f t="shared" si="156"/>
        <v>#N/A</v>
      </c>
      <c r="AV319" s="9" t="e">
        <f t="shared" si="157"/>
        <v>#N/A</v>
      </c>
      <c r="AW319" s="9" t="e">
        <f t="shared" si="158"/>
        <v>#N/A</v>
      </c>
      <c r="AX319" s="9" t="e">
        <f t="shared" si="159"/>
        <v>#N/A</v>
      </c>
      <c r="AY319" s="9" t="e">
        <f t="shared" si="160"/>
        <v>#N/A</v>
      </c>
      <c r="AZ319" s="9" t="e">
        <f t="shared" si="161"/>
        <v>#N/A</v>
      </c>
      <c r="BA319" s="9" t="e">
        <f t="shared" si="167"/>
        <v>#N/A</v>
      </c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M319" s="48"/>
      <c r="BX319" s="7"/>
      <c r="BY319" s="4"/>
      <c r="BZ319" s="7"/>
      <c r="CA319" s="7"/>
      <c r="CB319" s="7"/>
      <c r="CE319" s="7"/>
      <c r="CF319" s="7"/>
      <c r="CG319" s="7"/>
      <c r="CH319" s="7"/>
      <c r="CI319" s="7"/>
      <c r="CJ319" s="7"/>
      <c r="CK319" s="7"/>
      <c r="CL319" s="7"/>
      <c r="CN319" s="47"/>
      <c r="CO319" s="47"/>
      <c r="CP319" s="4"/>
    </row>
    <row r="320" spans="2:94" s="1" customFormat="1" x14ac:dyDescent="0.3">
      <c r="B320" s="1" t="e">
        <f t="shared" si="146"/>
        <v>#N/A</v>
      </c>
      <c r="J320" s="4"/>
      <c r="K320" s="4"/>
      <c r="L320" s="4"/>
      <c r="M320" s="61"/>
      <c r="Y320" s="58"/>
      <c r="AA320" s="1">
        <f t="shared" si="147"/>
        <v>0</v>
      </c>
      <c r="AB320" s="1">
        <f t="shared" si="148"/>
        <v>0</v>
      </c>
      <c r="AC320" s="1">
        <f t="shared" si="149"/>
        <v>0</v>
      </c>
      <c r="AD320" s="1" t="str">
        <f t="shared" si="162"/>
        <v/>
      </c>
      <c r="AE320" s="1" t="str">
        <f t="shared" si="163"/>
        <v/>
      </c>
      <c r="AF320" s="1" t="str">
        <f t="shared" si="163"/>
        <v/>
      </c>
      <c r="AG320" s="1" t="str">
        <f t="shared" si="163"/>
        <v/>
      </c>
      <c r="AH320" s="1" t="e">
        <f t="shared" si="168"/>
        <v>#N/A</v>
      </c>
      <c r="AI320" s="9" t="e">
        <f t="shared" si="164"/>
        <v>#N/A</v>
      </c>
      <c r="AJ320" s="9" t="e">
        <f t="shared" si="150"/>
        <v>#N/A</v>
      </c>
      <c r="AK320" s="9" t="e">
        <f t="shared" si="151"/>
        <v>#N/A</v>
      </c>
      <c r="AL320" s="9" t="e">
        <f t="shared" si="152"/>
        <v>#N/A</v>
      </c>
      <c r="AM320" s="9" t="e">
        <f t="shared" si="153"/>
        <v>#N/A</v>
      </c>
      <c r="AN320" s="9" t="e">
        <f t="shared" si="154"/>
        <v>#N/A</v>
      </c>
      <c r="AO320" s="9" t="e">
        <f t="shared" si="155"/>
        <v>#N/A</v>
      </c>
      <c r="AP320" s="1" t="str">
        <f t="shared" si="165"/>
        <v/>
      </c>
      <c r="AQ320" s="1" t="str">
        <f t="shared" si="165"/>
        <v/>
      </c>
      <c r="AS320" s="1" t="str">
        <f t="shared" si="166"/>
        <v/>
      </c>
      <c r="AT320" s="1" t="e">
        <f t="shared" si="169"/>
        <v>#N/A</v>
      </c>
      <c r="AU320" s="1" t="e">
        <f t="shared" si="156"/>
        <v>#N/A</v>
      </c>
      <c r="AV320" s="9" t="e">
        <f t="shared" si="157"/>
        <v>#N/A</v>
      </c>
      <c r="AW320" s="9" t="e">
        <f t="shared" si="158"/>
        <v>#N/A</v>
      </c>
      <c r="AX320" s="9" t="e">
        <f t="shared" si="159"/>
        <v>#N/A</v>
      </c>
      <c r="AY320" s="9" t="e">
        <f t="shared" si="160"/>
        <v>#N/A</v>
      </c>
      <c r="AZ320" s="9" t="e">
        <f t="shared" si="161"/>
        <v>#N/A</v>
      </c>
      <c r="BA320" s="9" t="e">
        <f t="shared" si="167"/>
        <v>#N/A</v>
      </c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M320" s="48"/>
      <c r="BX320" s="7"/>
      <c r="BY320" s="4"/>
      <c r="BZ320" s="7"/>
      <c r="CA320" s="7"/>
      <c r="CB320" s="7"/>
      <c r="CE320" s="7"/>
      <c r="CF320" s="7"/>
      <c r="CG320" s="7"/>
      <c r="CH320" s="7"/>
      <c r="CI320" s="7"/>
      <c r="CJ320" s="7"/>
      <c r="CK320" s="7"/>
      <c r="CL320" s="7"/>
      <c r="CN320" s="47"/>
      <c r="CO320" s="47"/>
      <c r="CP320" s="4"/>
    </row>
    <row r="321" spans="2:94" s="1" customFormat="1" x14ac:dyDescent="0.3">
      <c r="B321" s="1" t="e">
        <f t="shared" si="146"/>
        <v>#N/A</v>
      </c>
      <c r="J321" s="4"/>
      <c r="K321" s="4"/>
      <c r="L321" s="4"/>
      <c r="M321" s="61"/>
      <c r="Y321" s="58"/>
      <c r="AA321" s="1">
        <f t="shared" si="147"/>
        <v>0</v>
      </c>
      <c r="AB321" s="1">
        <f t="shared" si="148"/>
        <v>0</v>
      </c>
      <c r="AC321" s="1">
        <f t="shared" si="149"/>
        <v>0</v>
      </c>
      <c r="AD321" s="1" t="str">
        <f t="shared" si="162"/>
        <v/>
      </c>
      <c r="AE321" s="1" t="str">
        <f t="shared" si="163"/>
        <v/>
      </c>
      <c r="AF321" s="1" t="str">
        <f t="shared" si="163"/>
        <v/>
      </c>
      <c r="AG321" s="1" t="str">
        <f t="shared" si="163"/>
        <v/>
      </c>
      <c r="AH321" s="1" t="e">
        <f t="shared" si="168"/>
        <v>#N/A</v>
      </c>
      <c r="AI321" s="9" t="e">
        <f t="shared" si="164"/>
        <v>#N/A</v>
      </c>
      <c r="AJ321" s="9" t="e">
        <f t="shared" si="150"/>
        <v>#N/A</v>
      </c>
      <c r="AK321" s="9" t="e">
        <f t="shared" si="151"/>
        <v>#N/A</v>
      </c>
      <c r="AL321" s="9" t="e">
        <f t="shared" si="152"/>
        <v>#N/A</v>
      </c>
      <c r="AM321" s="9" t="e">
        <f t="shared" si="153"/>
        <v>#N/A</v>
      </c>
      <c r="AN321" s="9" t="e">
        <f t="shared" si="154"/>
        <v>#N/A</v>
      </c>
      <c r="AO321" s="9" t="e">
        <f t="shared" si="155"/>
        <v>#N/A</v>
      </c>
      <c r="AP321" s="1" t="str">
        <f t="shared" si="165"/>
        <v/>
      </c>
      <c r="AQ321" s="1" t="str">
        <f t="shared" si="165"/>
        <v/>
      </c>
      <c r="AS321" s="1" t="str">
        <f t="shared" si="166"/>
        <v/>
      </c>
      <c r="AT321" s="1" t="e">
        <f t="shared" si="169"/>
        <v>#N/A</v>
      </c>
      <c r="AU321" s="1" t="e">
        <f t="shared" si="156"/>
        <v>#N/A</v>
      </c>
      <c r="AV321" s="9" t="e">
        <f t="shared" si="157"/>
        <v>#N/A</v>
      </c>
      <c r="AW321" s="9" t="e">
        <f t="shared" si="158"/>
        <v>#N/A</v>
      </c>
      <c r="AX321" s="9" t="e">
        <f t="shared" si="159"/>
        <v>#N/A</v>
      </c>
      <c r="AY321" s="9" t="e">
        <f t="shared" si="160"/>
        <v>#N/A</v>
      </c>
      <c r="AZ321" s="9" t="e">
        <f t="shared" si="161"/>
        <v>#N/A</v>
      </c>
      <c r="BA321" s="9" t="e">
        <f t="shared" si="167"/>
        <v>#N/A</v>
      </c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M321" s="48"/>
      <c r="BX321" s="7"/>
      <c r="BY321" s="4"/>
      <c r="BZ321" s="7"/>
      <c r="CA321" s="7"/>
      <c r="CB321" s="7"/>
      <c r="CE321" s="7"/>
      <c r="CF321" s="7"/>
      <c r="CG321" s="7"/>
      <c r="CH321" s="7"/>
      <c r="CI321" s="7"/>
      <c r="CJ321" s="7"/>
      <c r="CK321" s="7"/>
      <c r="CL321" s="7"/>
      <c r="CN321" s="47"/>
      <c r="CO321" s="47"/>
      <c r="CP321" s="4"/>
    </row>
    <row r="322" spans="2:94" s="1" customFormat="1" x14ac:dyDescent="0.3">
      <c r="B322" s="1" t="e">
        <f t="shared" si="146"/>
        <v>#N/A</v>
      </c>
      <c r="J322" s="4"/>
      <c r="K322" s="4"/>
      <c r="L322" s="4"/>
      <c r="M322" s="61"/>
      <c r="Y322" s="58"/>
      <c r="AA322" s="1">
        <f t="shared" si="147"/>
        <v>0</v>
      </c>
      <c r="AB322" s="1">
        <f t="shared" si="148"/>
        <v>0</v>
      </c>
      <c r="AC322" s="1">
        <f t="shared" si="149"/>
        <v>0</v>
      </c>
      <c r="AD322" s="1" t="str">
        <f t="shared" si="162"/>
        <v/>
      </c>
      <c r="AE322" s="1" t="str">
        <f t="shared" si="163"/>
        <v/>
      </c>
      <c r="AF322" s="1" t="str">
        <f t="shared" si="163"/>
        <v/>
      </c>
      <c r="AG322" s="1" t="str">
        <f t="shared" si="163"/>
        <v/>
      </c>
      <c r="AH322" s="1" t="e">
        <f t="shared" si="168"/>
        <v>#N/A</v>
      </c>
      <c r="AI322" s="9" t="e">
        <f t="shared" si="164"/>
        <v>#N/A</v>
      </c>
      <c r="AJ322" s="9" t="e">
        <f t="shared" si="150"/>
        <v>#N/A</v>
      </c>
      <c r="AK322" s="9" t="e">
        <f t="shared" si="151"/>
        <v>#N/A</v>
      </c>
      <c r="AL322" s="9" t="e">
        <f t="shared" si="152"/>
        <v>#N/A</v>
      </c>
      <c r="AM322" s="9" t="e">
        <f t="shared" si="153"/>
        <v>#N/A</v>
      </c>
      <c r="AN322" s="9" t="e">
        <f t="shared" si="154"/>
        <v>#N/A</v>
      </c>
      <c r="AO322" s="9" t="e">
        <f t="shared" si="155"/>
        <v>#N/A</v>
      </c>
      <c r="AP322" s="1" t="str">
        <f t="shared" si="165"/>
        <v/>
      </c>
      <c r="AQ322" s="1" t="str">
        <f t="shared" si="165"/>
        <v/>
      </c>
      <c r="AS322" s="1" t="str">
        <f t="shared" si="166"/>
        <v/>
      </c>
      <c r="AT322" s="1" t="e">
        <f t="shared" si="169"/>
        <v>#N/A</v>
      </c>
      <c r="AU322" s="1" t="e">
        <f t="shared" si="156"/>
        <v>#N/A</v>
      </c>
      <c r="AV322" s="9" t="e">
        <f t="shared" si="157"/>
        <v>#N/A</v>
      </c>
      <c r="AW322" s="9" t="e">
        <f t="shared" si="158"/>
        <v>#N/A</v>
      </c>
      <c r="AX322" s="9" t="e">
        <f t="shared" si="159"/>
        <v>#N/A</v>
      </c>
      <c r="AY322" s="9" t="e">
        <f t="shared" si="160"/>
        <v>#N/A</v>
      </c>
      <c r="AZ322" s="9" t="e">
        <f t="shared" si="161"/>
        <v>#N/A</v>
      </c>
      <c r="BA322" s="9" t="e">
        <f t="shared" si="167"/>
        <v>#N/A</v>
      </c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M322" s="48"/>
      <c r="BX322" s="7"/>
      <c r="BY322" s="4"/>
      <c r="BZ322" s="7"/>
      <c r="CA322" s="7"/>
      <c r="CB322" s="7"/>
      <c r="CE322" s="7"/>
      <c r="CF322" s="7"/>
      <c r="CG322" s="7"/>
      <c r="CH322" s="7"/>
      <c r="CI322" s="7"/>
      <c r="CJ322" s="7"/>
      <c r="CK322" s="7"/>
      <c r="CL322" s="7"/>
      <c r="CN322" s="47"/>
      <c r="CO322" s="47"/>
      <c r="CP322" s="4"/>
    </row>
    <row r="323" spans="2:94" s="1" customFormat="1" x14ac:dyDescent="0.3">
      <c r="B323" s="1" t="e">
        <f t="shared" si="146"/>
        <v>#N/A</v>
      </c>
      <c r="J323" s="4"/>
      <c r="K323" s="4"/>
      <c r="L323" s="4"/>
      <c r="M323" s="61"/>
      <c r="Y323" s="58"/>
      <c r="AA323" s="1">
        <f t="shared" si="147"/>
        <v>0</v>
      </c>
      <c r="AB323" s="1">
        <f t="shared" si="148"/>
        <v>0</v>
      </c>
      <c r="AC323" s="1">
        <f t="shared" si="149"/>
        <v>0</v>
      </c>
      <c r="AD323" s="1" t="str">
        <f t="shared" si="162"/>
        <v/>
      </c>
      <c r="AE323" s="1" t="str">
        <f t="shared" si="163"/>
        <v/>
      </c>
      <c r="AF323" s="1" t="str">
        <f t="shared" si="163"/>
        <v/>
      </c>
      <c r="AG323" s="1" t="str">
        <f t="shared" si="163"/>
        <v/>
      </c>
      <c r="AH323" s="1" t="e">
        <f t="shared" si="168"/>
        <v>#N/A</v>
      </c>
      <c r="AI323" s="9" t="e">
        <f t="shared" si="164"/>
        <v>#N/A</v>
      </c>
      <c r="AJ323" s="9" t="e">
        <f t="shared" si="150"/>
        <v>#N/A</v>
      </c>
      <c r="AK323" s="9" t="e">
        <f t="shared" si="151"/>
        <v>#N/A</v>
      </c>
      <c r="AL323" s="9" t="e">
        <f t="shared" si="152"/>
        <v>#N/A</v>
      </c>
      <c r="AM323" s="9" t="e">
        <f t="shared" si="153"/>
        <v>#N/A</v>
      </c>
      <c r="AN323" s="9" t="e">
        <f t="shared" si="154"/>
        <v>#N/A</v>
      </c>
      <c r="AO323" s="9" t="e">
        <f t="shared" si="155"/>
        <v>#N/A</v>
      </c>
      <c r="AP323" s="1" t="str">
        <f t="shared" si="165"/>
        <v/>
      </c>
      <c r="AQ323" s="1" t="str">
        <f t="shared" si="165"/>
        <v/>
      </c>
      <c r="AS323" s="1" t="str">
        <f t="shared" si="166"/>
        <v/>
      </c>
      <c r="AT323" s="1" t="e">
        <f t="shared" si="169"/>
        <v>#N/A</v>
      </c>
      <c r="AU323" s="1" t="e">
        <f t="shared" si="156"/>
        <v>#N/A</v>
      </c>
      <c r="AV323" s="9" t="e">
        <f t="shared" si="157"/>
        <v>#N/A</v>
      </c>
      <c r="AW323" s="9" t="e">
        <f t="shared" si="158"/>
        <v>#N/A</v>
      </c>
      <c r="AX323" s="9" t="e">
        <f t="shared" si="159"/>
        <v>#N/A</v>
      </c>
      <c r="AY323" s="9" t="e">
        <f t="shared" si="160"/>
        <v>#N/A</v>
      </c>
      <c r="AZ323" s="9" t="e">
        <f t="shared" si="161"/>
        <v>#N/A</v>
      </c>
      <c r="BA323" s="9" t="e">
        <f t="shared" si="167"/>
        <v>#N/A</v>
      </c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M323" s="48"/>
      <c r="BX323" s="7"/>
      <c r="BY323" s="4"/>
      <c r="BZ323" s="7"/>
      <c r="CA323" s="7"/>
      <c r="CB323" s="7"/>
      <c r="CE323" s="7"/>
      <c r="CF323" s="7"/>
      <c r="CG323" s="7"/>
      <c r="CH323" s="7"/>
      <c r="CI323" s="7"/>
      <c r="CJ323" s="7"/>
      <c r="CK323" s="7"/>
      <c r="CL323" s="7"/>
      <c r="CN323" s="47"/>
      <c r="CO323" s="47"/>
      <c r="CP323" s="4"/>
    </row>
    <row r="324" spans="2:94" s="1" customFormat="1" x14ac:dyDescent="0.3">
      <c r="B324" s="1" t="e">
        <f t="shared" si="146"/>
        <v>#N/A</v>
      </c>
      <c r="J324" s="4"/>
      <c r="K324" s="4"/>
      <c r="L324" s="4"/>
      <c r="M324" s="61"/>
      <c r="Y324" s="58"/>
      <c r="AA324" s="1">
        <f t="shared" si="147"/>
        <v>0</v>
      </c>
      <c r="AB324" s="1">
        <f t="shared" si="148"/>
        <v>0</v>
      </c>
      <c r="AC324" s="1">
        <f t="shared" si="149"/>
        <v>0</v>
      </c>
      <c r="AD324" s="1" t="str">
        <f t="shared" si="162"/>
        <v/>
      </c>
      <c r="AE324" s="1" t="str">
        <f t="shared" si="163"/>
        <v/>
      </c>
      <c r="AF324" s="1" t="str">
        <f t="shared" si="163"/>
        <v/>
      </c>
      <c r="AG324" s="1" t="str">
        <f t="shared" si="163"/>
        <v/>
      </c>
      <c r="AH324" s="1" t="e">
        <f t="shared" si="168"/>
        <v>#N/A</v>
      </c>
      <c r="AI324" s="9" t="e">
        <f t="shared" si="164"/>
        <v>#N/A</v>
      </c>
      <c r="AJ324" s="9" t="e">
        <f t="shared" si="150"/>
        <v>#N/A</v>
      </c>
      <c r="AK324" s="9" t="e">
        <f t="shared" si="151"/>
        <v>#N/A</v>
      </c>
      <c r="AL324" s="9" t="e">
        <f t="shared" si="152"/>
        <v>#N/A</v>
      </c>
      <c r="AM324" s="9" t="e">
        <f t="shared" si="153"/>
        <v>#N/A</v>
      </c>
      <c r="AN324" s="9" t="e">
        <f t="shared" si="154"/>
        <v>#N/A</v>
      </c>
      <c r="AO324" s="9" t="e">
        <f t="shared" si="155"/>
        <v>#N/A</v>
      </c>
      <c r="AP324" s="1" t="str">
        <f t="shared" si="165"/>
        <v/>
      </c>
      <c r="AQ324" s="1" t="str">
        <f t="shared" si="165"/>
        <v/>
      </c>
      <c r="AS324" s="1" t="str">
        <f t="shared" si="166"/>
        <v/>
      </c>
      <c r="AT324" s="1" t="e">
        <f t="shared" si="169"/>
        <v>#N/A</v>
      </c>
      <c r="AU324" s="1" t="e">
        <f t="shared" si="156"/>
        <v>#N/A</v>
      </c>
      <c r="AV324" s="9" t="e">
        <f t="shared" si="157"/>
        <v>#N/A</v>
      </c>
      <c r="AW324" s="9" t="e">
        <f t="shared" si="158"/>
        <v>#N/A</v>
      </c>
      <c r="AX324" s="9" t="e">
        <f t="shared" si="159"/>
        <v>#N/A</v>
      </c>
      <c r="AY324" s="9" t="e">
        <f t="shared" si="160"/>
        <v>#N/A</v>
      </c>
      <c r="AZ324" s="9" t="e">
        <f t="shared" si="161"/>
        <v>#N/A</v>
      </c>
      <c r="BA324" s="9" t="e">
        <f t="shared" si="167"/>
        <v>#N/A</v>
      </c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M324" s="48"/>
      <c r="BX324" s="7"/>
      <c r="BY324" s="4"/>
      <c r="BZ324" s="7"/>
      <c r="CA324" s="7"/>
      <c r="CB324" s="7"/>
      <c r="CE324" s="7"/>
      <c r="CF324" s="7"/>
      <c r="CG324" s="7"/>
      <c r="CH324" s="7"/>
      <c r="CI324" s="7"/>
      <c r="CJ324" s="7"/>
      <c r="CK324" s="7"/>
      <c r="CL324" s="7"/>
      <c r="CN324" s="47"/>
      <c r="CO324" s="47"/>
      <c r="CP324" s="4"/>
    </row>
    <row r="325" spans="2:94" s="1" customFormat="1" x14ac:dyDescent="0.3">
      <c r="B325" s="1" t="e">
        <f t="shared" si="146"/>
        <v>#N/A</v>
      </c>
      <c r="J325" s="4"/>
      <c r="K325" s="4"/>
      <c r="L325" s="4"/>
      <c r="M325" s="61"/>
      <c r="Y325" s="58"/>
      <c r="AA325" s="1">
        <f t="shared" si="147"/>
        <v>0</v>
      </c>
      <c r="AB325" s="1">
        <f t="shared" si="148"/>
        <v>0</v>
      </c>
      <c r="AC325" s="1">
        <f t="shared" si="149"/>
        <v>0</v>
      </c>
      <c r="AD325" s="1" t="str">
        <f t="shared" si="162"/>
        <v/>
      </c>
      <c r="AE325" s="1" t="str">
        <f t="shared" si="163"/>
        <v/>
      </c>
      <c r="AF325" s="1" t="str">
        <f t="shared" si="163"/>
        <v/>
      </c>
      <c r="AG325" s="1" t="str">
        <f t="shared" si="163"/>
        <v/>
      </c>
      <c r="AH325" s="1" t="e">
        <f t="shared" si="168"/>
        <v>#N/A</v>
      </c>
      <c r="AI325" s="9" t="e">
        <f t="shared" si="164"/>
        <v>#N/A</v>
      </c>
      <c r="AJ325" s="9" t="e">
        <f t="shared" si="150"/>
        <v>#N/A</v>
      </c>
      <c r="AK325" s="9" t="e">
        <f t="shared" si="151"/>
        <v>#N/A</v>
      </c>
      <c r="AL325" s="9" t="e">
        <f t="shared" si="152"/>
        <v>#N/A</v>
      </c>
      <c r="AM325" s="9" t="e">
        <f t="shared" si="153"/>
        <v>#N/A</v>
      </c>
      <c r="AN325" s="9" t="e">
        <f t="shared" si="154"/>
        <v>#N/A</v>
      </c>
      <c r="AO325" s="9" t="e">
        <f t="shared" si="155"/>
        <v>#N/A</v>
      </c>
      <c r="AP325" s="1" t="str">
        <f t="shared" si="165"/>
        <v/>
      </c>
      <c r="AQ325" s="1" t="str">
        <f t="shared" si="165"/>
        <v/>
      </c>
      <c r="AS325" s="1" t="str">
        <f t="shared" si="166"/>
        <v/>
      </c>
      <c r="AT325" s="1" t="e">
        <f t="shared" si="169"/>
        <v>#N/A</v>
      </c>
      <c r="AU325" s="1" t="e">
        <f t="shared" si="156"/>
        <v>#N/A</v>
      </c>
      <c r="AV325" s="9" t="e">
        <f t="shared" si="157"/>
        <v>#N/A</v>
      </c>
      <c r="AW325" s="9" t="e">
        <f t="shared" si="158"/>
        <v>#N/A</v>
      </c>
      <c r="AX325" s="9" t="e">
        <f t="shared" si="159"/>
        <v>#N/A</v>
      </c>
      <c r="AY325" s="9" t="e">
        <f t="shared" si="160"/>
        <v>#N/A</v>
      </c>
      <c r="AZ325" s="9" t="e">
        <f t="shared" si="161"/>
        <v>#N/A</v>
      </c>
      <c r="BA325" s="9" t="e">
        <f t="shared" si="167"/>
        <v>#N/A</v>
      </c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M325" s="48"/>
      <c r="BX325" s="7"/>
      <c r="BY325" s="4"/>
      <c r="BZ325" s="7"/>
      <c r="CA325" s="7"/>
      <c r="CB325" s="7"/>
      <c r="CE325" s="7"/>
      <c r="CF325" s="7"/>
      <c r="CG325" s="7"/>
      <c r="CH325" s="7"/>
      <c r="CI325" s="7"/>
      <c r="CJ325" s="7"/>
      <c r="CK325" s="7"/>
      <c r="CL325" s="7"/>
      <c r="CN325" s="47"/>
      <c r="CO325" s="47"/>
      <c r="CP325" s="4"/>
    </row>
    <row r="326" spans="2:94" s="1" customFormat="1" x14ac:dyDescent="0.3">
      <c r="B326" s="1" t="e">
        <f t="shared" si="146"/>
        <v>#N/A</v>
      </c>
      <c r="J326" s="4"/>
      <c r="K326" s="4"/>
      <c r="L326" s="4"/>
      <c r="M326" s="61"/>
      <c r="Y326" s="58"/>
      <c r="AA326" s="1">
        <f t="shared" si="147"/>
        <v>0</v>
      </c>
      <c r="AB326" s="1">
        <f t="shared" si="148"/>
        <v>0</v>
      </c>
      <c r="AC326" s="1">
        <f t="shared" si="149"/>
        <v>0</v>
      </c>
      <c r="AD326" s="1" t="str">
        <f t="shared" si="162"/>
        <v/>
      </c>
      <c r="AE326" s="1" t="str">
        <f t="shared" si="163"/>
        <v/>
      </c>
      <c r="AF326" s="1" t="str">
        <f t="shared" si="163"/>
        <v/>
      </c>
      <c r="AG326" s="1" t="str">
        <f t="shared" si="163"/>
        <v/>
      </c>
      <c r="AH326" s="1" t="e">
        <f t="shared" si="168"/>
        <v>#N/A</v>
      </c>
      <c r="AI326" s="9" t="e">
        <f t="shared" si="164"/>
        <v>#N/A</v>
      </c>
      <c r="AJ326" s="9" t="e">
        <f t="shared" si="150"/>
        <v>#N/A</v>
      </c>
      <c r="AK326" s="9" t="e">
        <f t="shared" si="151"/>
        <v>#N/A</v>
      </c>
      <c r="AL326" s="9" t="e">
        <f t="shared" si="152"/>
        <v>#N/A</v>
      </c>
      <c r="AM326" s="9" t="e">
        <f t="shared" si="153"/>
        <v>#N/A</v>
      </c>
      <c r="AN326" s="9" t="e">
        <f t="shared" si="154"/>
        <v>#N/A</v>
      </c>
      <c r="AO326" s="9" t="e">
        <f t="shared" si="155"/>
        <v>#N/A</v>
      </c>
      <c r="AP326" s="1" t="str">
        <f t="shared" si="165"/>
        <v/>
      </c>
      <c r="AQ326" s="1" t="str">
        <f t="shared" si="165"/>
        <v/>
      </c>
      <c r="AS326" s="1" t="str">
        <f t="shared" si="166"/>
        <v/>
      </c>
      <c r="AT326" s="1" t="e">
        <f t="shared" si="169"/>
        <v>#N/A</v>
      </c>
      <c r="AU326" s="1" t="e">
        <f t="shared" si="156"/>
        <v>#N/A</v>
      </c>
      <c r="AV326" s="9" t="e">
        <f t="shared" si="157"/>
        <v>#N/A</v>
      </c>
      <c r="AW326" s="9" t="e">
        <f t="shared" si="158"/>
        <v>#N/A</v>
      </c>
      <c r="AX326" s="9" t="e">
        <f t="shared" si="159"/>
        <v>#N/A</v>
      </c>
      <c r="AY326" s="9" t="e">
        <f t="shared" si="160"/>
        <v>#N/A</v>
      </c>
      <c r="AZ326" s="9" t="e">
        <f t="shared" si="161"/>
        <v>#N/A</v>
      </c>
      <c r="BA326" s="9" t="e">
        <f t="shared" si="167"/>
        <v>#N/A</v>
      </c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M326" s="48"/>
      <c r="BX326" s="7"/>
      <c r="BY326" s="4"/>
      <c r="BZ326" s="7"/>
      <c r="CA326" s="7"/>
      <c r="CB326" s="7"/>
      <c r="CE326" s="7"/>
      <c r="CF326" s="7"/>
      <c r="CG326" s="7"/>
      <c r="CH326" s="7"/>
      <c r="CI326" s="7"/>
      <c r="CJ326" s="7"/>
      <c r="CK326" s="7"/>
      <c r="CL326" s="7"/>
      <c r="CN326" s="47"/>
      <c r="CO326" s="47"/>
      <c r="CP326" s="4"/>
    </row>
    <row r="327" spans="2:94" s="1" customFormat="1" x14ac:dyDescent="0.3">
      <c r="B327" s="1" t="e">
        <f t="shared" si="146"/>
        <v>#N/A</v>
      </c>
      <c r="J327" s="4"/>
      <c r="K327" s="4"/>
      <c r="L327" s="4"/>
      <c r="M327" s="61"/>
      <c r="Y327" s="58"/>
      <c r="AA327" s="1">
        <f t="shared" si="147"/>
        <v>0</v>
      </c>
      <c r="AB327" s="1">
        <f t="shared" si="148"/>
        <v>0</v>
      </c>
      <c r="AC327" s="1">
        <f t="shared" si="149"/>
        <v>0</v>
      </c>
      <c r="AD327" s="1" t="str">
        <f t="shared" si="162"/>
        <v/>
      </c>
      <c r="AE327" s="1" t="str">
        <f t="shared" si="163"/>
        <v/>
      </c>
      <c r="AF327" s="1" t="str">
        <f t="shared" si="163"/>
        <v/>
      </c>
      <c r="AG327" s="1" t="str">
        <f t="shared" si="163"/>
        <v/>
      </c>
      <c r="AH327" s="1" t="e">
        <f t="shared" si="168"/>
        <v>#N/A</v>
      </c>
      <c r="AI327" s="9" t="e">
        <f t="shared" si="164"/>
        <v>#N/A</v>
      </c>
      <c r="AJ327" s="9" t="e">
        <f t="shared" si="150"/>
        <v>#N/A</v>
      </c>
      <c r="AK327" s="9" t="e">
        <f t="shared" si="151"/>
        <v>#N/A</v>
      </c>
      <c r="AL327" s="9" t="e">
        <f t="shared" si="152"/>
        <v>#N/A</v>
      </c>
      <c r="AM327" s="9" t="e">
        <f t="shared" si="153"/>
        <v>#N/A</v>
      </c>
      <c r="AN327" s="9" t="e">
        <f t="shared" si="154"/>
        <v>#N/A</v>
      </c>
      <c r="AO327" s="9" t="e">
        <f t="shared" si="155"/>
        <v>#N/A</v>
      </c>
      <c r="AP327" s="1" t="str">
        <f t="shared" si="165"/>
        <v/>
      </c>
      <c r="AQ327" s="1" t="str">
        <f t="shared" si="165"/>
        <v/>
      </c>
      <c r="AS327" s="1" t="str">
        <f t="shared" si="166"/>
        <v/>
      </c>
      <c r="AT327" s="1" t="e">
        <f t="shared" si="169"/>
        <v>#N/A</v>
      </c>
      <c r="AU327" s="1" t="e">
        <f t="shared" si="156"/>
        <v>#N/A</v>
      </c>
      <c r="AV327" s="9" t="e">
        <f t="shared" si="157"/>
        <v>#N/A</v>
      </c>
      <c r="AW327" s="9" t="e">
        <f t="shared" si="158"/>
        <v>#N/A</v>
      </c>
      <c r="AX327" s="9" t="e">
        <f t="shared" si="159"/>
        <v>#N/A</v>
      </c>
      <c r="AY327" s="9" t="e">
        <f t="shared" si="160"/>
        <v>#N/A</v>
      </c>
      <c r="AZ327" s="9" t="e">
        <f t="shared" si="161"/>
        <v>#N/A</v>
      </c>
      <c r="BA327" s="9" t="e">
        <f t="shared" si="167"/>
        <v>#N/A</v>
      </c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M327" s="48"/>
      <c r="BX327" s="7"/>
      <c r="BY327" s="4"/>
      <c r="BZ327" s="7"/>
      <c r="CA327" s="7"/>
      <c r="CB327" s="7"/>
      <c r="CE327" s="7"/>
      <c r="CF327" s="7"/>
      <c r="CG327" s="7"/>
      <c r="CH327" s="7"/>
      <c r="CI327" s="7"/>
      <c r="CJ327" s="7"/>
      <c r="CK327" s="7"/>
      <c r="CL327" s="7"/>
      <c r="CN327" s="47"/>
      <c r="CO327" s="47"/>
      <c r="CP327" s="4"/>
    </row>
    <row r="328" spans="2:94" s="1" customFormat="1" x14ac:dyDescent="0.3">
      <c r="B328" s="1" t="e">
        <f t="shared" si="146"/>
        <v>#N/A</v>
      </c>
      <c r="J328" s="4"/>
      <c r="K328" s="4"/>
      <c r="L328" s="4"/>
      <c r="M328" s="61"/>
      <c r="Y328" s="58"/>
      <c r="AA328" s="1">
        <f t="shared" si="147"/>
        <v>0</v>
      </c>
      <c r="AB328" s="1">
        <f t="shared" si="148"/>
        <v>0</v>
      </c>
      <c r="AC328" s="1">
        <f t="shared" si="149"/>
        <v>0</v>
      </c>
      <c r="AD328" s="1" t="str">
        <f t="shared" si="162"/>
        <v/>
      </c>
      <c r="AE328" s="1" t="str">
        <f t="shared" si="163"/>
        <v/>
      </c>
      <c r="AF328" s="1" t="str">
        <f t="shared" si="163"/>
        <v/>
      </c>
      <c r="AG328" s="1" t="str">
        <f t="shared" si="163"/>
        <v/>
      </c>
      <c r="AH328" s="1" t="e">
        <f t="shared" si="168"/>
        <v>#N/A</v>
      </c>
      <c r="AI328" s="9" t="e">
        <f t="shared" si="164"/>
        <v>#N/A</v>
      </c>
      <c r="AJ328" s="9" t="e">
        <f t="shared" si="150"/>
        <v>#N/A</v>
      </c>
      <c r="AK328" s="9" t="e">
        <f t="shared" si="151"/>
        <v>#N/A</v>
      </c>
      <c r="AL328" s="9" t="e">
        <f t="shared" si="152"/>
        <v>#N/A</v>
      </c>
      <c r="AM328" s="9" t="e">
        <f t="shared" si="153"/>
        <v>#N/A</v>
      </c>
      <c r="AN328" s="9" t="e">
        <f t="shared" si="154"/>
        <v>#N/A</v>
      </c>
      <c r="AO328" s="9" t="e">
        <f t="shared" si="155"/>
        <v>#N/A</v>
      </c>
      <c r="AP328" s="1" t="str">
        <f t="shared" si="165"/>
        <v/>
      </c>
      <c r="AQ328" s="1" t="str">
        <f t="shared" si="165"/>
        <v/>
      </c>
      <c r="AS328" s="1" t="str">
        <f t="shared" si="166"/>
        <v/>
      </c>
      <c r="AT328" s="1" t="e">
        <f t="shared" si="169"/>
        <v>#N/A</v>
      </c>
      <c r="AU328" s="1" t="e">
        <f t="shared" si="156"/>
        <v>#N/A</v>
      </c>
      <c r="AV328" s="9" t="e">
        <f t="shared" si="157"/>
        <v>#N/A</v>
      </c>
      <c r="AW328" s="9" t="e">
        <f t="shared" si="158"/>
        <v>#N/A</v>
      </c>
      <c r="AX328" s="9" t="e">
        <f t="shared" si="159"/>
        <v>#N/A</v>
      </c>
      <c r="AY328" s="9" t="e">
        <f t="shared" si="160"/>
        <v>#N/A</v>
      </c>
      <c r="AZ328" s="9" t="e">
        <f t="shared" si="161"/>
        <v>#N/A</v>
      </c>
      <c r="BA328" s="9" t="e">
        <f t="shared" si="167"/>
        <v>#N/A</v>
      </c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M328" s="48"/>
      <c r="BX328" s="7"/>
      <c r="BY328" s="4"/>
      <c r="BZ328" s="7"/>
      <c r="CA328" s="7"/>
      <c r="CB328" s="7"/>
      <c r="CE328" s="7"/>
      <c r="CF328" s="7"/>
      <c r="CG328" s="7"/>
      <c r="CH328" s="7"/>
      <c r="CI328" s="7"/>
      <c r="CJ328" s="7"/>
      <c r="CK328" s="7"/>
      <c r="CL328" s="7"/>
      <c r="CN328" s="47"/>
      <c r="CO328" s="47"/>
      <c r="CP328" s="4"/>
    </row>
    <row r="329" spans="2:94" s="1" customFormat="1" x14ac:dyDescent="0.3">
      <c r="B329" s="1" t="e">
        <f t="shared" si="146"/>
        <v>#N/A</v>
      </c>
      <c r="J329" s="4"/>
      <c r="K329" s="4"/>
      <c r="L329" s="4"/>
      <c r="M329" s="61"/>
      <c r="Y329" s="58"/>
      <c r="AA329" s="1">
        <f t="shared" si="147"/>
        <v>0</v>
      </c>
      <c r="AB329" s="1">
        <f t="shared" si="148"/>
        <v>0</v>
      </c>
      <c r="AC329" s="1">
        <f t="shared" si="149"/>
        <v>0</v>
      </c>
      <c r="AD329" s="1" t="str">
        <f t="shared" si="162"/>
        <v/>
      </c>
      <c r="AE329" s="1" t="str">
        <f t="shared" si="163"/>
        <v/>
      </c>
      <c r="AF329" s="1" t="str">
        <f t="shared" si="163"/>
        <v/>
      </c>
      <c r="AG329" s="1" t="str">
        <f t="shared" si="163"/>
        <v/>
      </c>
      <c r="AH329" s="1" t="e">
        <f t="shared" si="168"/>
        <v>#N/A</v>
      </c>
      <c r="AI329" s="9" t="e">
        <f t="shared" si="164"/>
        <v>#N/A</v>
      </c>
      <c r="AJ329" s="9" t="e">
        <f t="shared" si="150"/>
        <v>#N/A</v>
      </c>
      <c r="AK329" s="9" t="e">
        <f t="shared" si="151"/>
        <v>#N/A</v>
      </c>
      <c r="AL329" s="9" t="e">
        <f t="shared" si="152"/>
        <v>#N/A</v>
      </c>
      <c r="AM329" s="9" t="e">
        <f t="shared" si="153"/>
        <v>#N/A</v>
      </c>
      <c r="AN329" s="9" t="e">
        <f t="shared" si="154"/>
        <v>#N/A</v>
      </c>
      <c r="AO329" s="9" t="e">
        <f t="shared" si="155"/>
        <v>#N/A</v>
      </c>
      <c r="AP329" s="1" t="str">
        <f t="shared" si="165"/>
        <v/>
      </c>
      <c r="AQ329" s="1" t="str">
        <f t="shared" si="165"/>
        <v/>
      </c>
      <c r="AS329" s="1" t="str">
        <f t="shared" si="166"/>
        <v/>
      </c>
      <c r="AT329" s="1" t="e">
        <f t="shared" si="169"/>
        <v>#N/A</v>
      </c>
      <c r="AU329" s="1" t="e">
        <f t="shared" si="156"/>
        <v>#N/A</v>
      </c>
      <c r="AV329" s="9" t="e">
        <f t="shared" si="157"/>
        <v>#N/A</v>
      </c>
      <c r="AW329" s="9" t="e">
        <f t="shared" si="158"/>
        <v>#N/A</v>
      </c>
      <c r="AX329" s="9" t="e">
        <f t="shared" si="159"/>
        <v>#N/A</v>
      </c>
      <c r="AY329" s="9" t="e">
        <f t="shared" si="160"/>
        <v>#N/A</v>
      </c>
      <c r="AZ329" s="9" t="e">
        <f t="shared" si="161"/>
        <v>#N/A</v>
      </c>
      <c r="BA329" s="9" t="e">
        <f t="shared" si="167"/>
        <v>#N/A</v>
      </c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M329" s="48"/>
      <c r="BX329" s="7"/>
      <c r="BY329" s="4"/>
      <c r="BZ329" s="7"/>
      <c r="CA329" s="7"/>
      <c r="CB329" s="7"/>
      <c r="CE329" s="7"/>
      <c r="CF329" s="7"/>
      <c r="CG329" s="7"/>
      <c r="CH329" s="7"/>
      <c r="CI329" s="7"/>
      <c r="CJ329" s="7"/>
      <c r="CK329" s="7"/>
      <c r="CL329" s="7"/>
      <c r="CN329" s="47"/>
      <c r="CO329" s="47"/>
      <c r="CP329" s="4"/>
    </row>
    <row r="330" spans="2:94" s="1" customFormat="1" x14ac:dyDescent="0.3">
      <c r="B330" s="1" t="e">
        <f t="shared" si="146"/>
        <v>#N/A</v>
      </c>
      <c r="J330" s="4"/>
      <c r="K330" s="4"/>
      <c r="L330" s="4"/>
      <c r="M330" s="61"/>
      <c r="Y330" s="58"/>
      <c r="AA330" s="1">
        <f t="shared" si="147"/>
        <v>0</v>
      </c>
      <c r="AB330" s="1">
        <f t="shared" si="148"/>
        <v>0</v>
      </c>
      <c r="AC330" s="1">
        <f t="shared" si="149"/>
        <v>0</v>
      </c>
      <c r="AD330" s="1" t="str">
        <f t="shared" si="162"/>
        <v/>
      </c>
      <c r="AE330" s="1" t="str">
        <f t="shared" si="163"/>
        <v/>
      </c>
      <c r="AF330" s="1" t="str">
        <f t="shared" si="163"/>
        <v/>
      </c>
      <c r="AG330" s="1" t="str">
        <f t="shared" si="163"/>
        <v/>
      </c>
      <c r="AH330" s="1" t="e">
        <f t="shared" si="168"/>
        <v>#N/A</v>
      </c>
      <c r="AI330" s="9" t="e">
        <f t="shared" si="164"/>
        <v>#N/A</v>
      </c>
      <c r="AJ330" s="9" t="e">
        <f t="shared" si="150"/>
        <v>#N/A</v>
      </c>
      <c r="AK330" s="9" t="e">
        <f t="shared" si="151"/>
        <v>#N/A</v>
      </c>
      <c r="AL330" s="9" t="e">
        <f t="shared" si="152"/>
        <v>#N/A</v>
      </c>
      <c r="AM330" s="9" t="e">
        <f t="shared" si="153"/>
        <v>#N/A</v>
      </c>
      <c r="AN330" s="9" t="e">
        <f t="shared" si="154"/>
        <v>#N/A</v>
      </c>
      <c r="AO330" s="9" t="e">
        <f t="shared" si="155"/>
        <v>#N/A</v>
      </c>
      <c r="AP330" s="1" t="str">
        <f t="shared" si="165"/>
        <v/>
      </c>
      <c r="AQ330" s="1" t="str">
        <f t="shared" si="165"/>
        <v/>
      </c>
      <c r="AS330" s="1" t="str">
        <f t="shared" si="166"/>
        <v/>
      </c>
      <c r="AT330" s="1" t="e">
        <f t="shared" si="169"/>
        <v>#N/A</v>
      </c>
      <c r="AU330" s="1" t="e">
        <f t="shared" si="156"/>
        <v>#N/A</v>
      </c>
      <c r="AV330" s="9" t="e">
        <f t="shared" si="157"/>
        <v>#N/A</v>
      </c>
      <c r="AW330" s="9" t="e">
        <f t="shared" si="158"/>
        <v>#N/A</v>
      </c>
      <c r="AX330" s="9" t="e">
        <f t="shared" si="159"/>
        <v>#N/A</v>
      </c>
      <c r="AY330" s="9" t="e">
        <f t="shared" si="160"/>
        <v>#N/A</v>
      </c>
      <c r="AZ330" s="9" t="e">
        <f t="shared" si="161"/>
        <v>#N/A</v>
      </c>
      <c r="BA330" s="9" t="e">
        <f t="shared" si="167"/>
        <v>#N/A</v>
      </c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M330" s="48"/>
      <c r="BX330" s="7"/>
      <c r="BY330" s="4"/>
      <c r="BZ330" s="7"/>
      <c r="CA330" s="7"/>
      <c r="CB330" s="7"/>
      <c r="CE330" s="7"/>
      <c r="CF330" s="7"/>
      <c r="CG330" s="7"/>
      <c r="CH330" s="7"/>
      <c r="CI330" s="7"/>
      <c r="CJ330" s="7"/>
      <c r="CK330" s="7"/>
      <c r="CL330" s="7"/>
      <c r="CN330" s="47"/>
      <c r="CO330" s="47"/>
      <c r="CP330" s="4"/>
    </row>
    <row r="331" spans="2:94" s="1" customFormat="1" x14ac:dyDescent="0.3">
      <c r="C331" s="3"/>
      <c r="D331" s="3"/>
      <c r="E331" s="3"/>
      <c r="F331" s="3"/>
      <c r="G331" s="3"/>
      <c r="H331" s="3"/>
      <c r="I331" s="3"/>
      <c r="J331" s="65"/>
      <c r="K331" s="65"/>
      <c r="L331" s="65"/>
      <c r="M331" s="66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60"/>
      <c r="Z331" s="3"/>
      <c r="AI331" s="9"/>
      <c r="AJ331" s="9"/>
      <c r="AK331" s="9"/>
      <c r="AL331" s="9"/>
      <c r="AM331" s="9"/>
      <c r="AN331" s="9"/>
      <c r="AO331" s="9"/>
      <c r="AV331" s="9"/>
      <c r="AW331" s="9"/>
      <c r="AX331" s="9"/>
      <c r="AY331" s="9"/>
      <c r="AZ331" s="9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M331" s="48"/>
      <c r="BX331" s="7"/>
      <c r="BY331" s="4"/>
      <c r="BZ331" s="7"/>
      <c r="CA331" s="7"/>
      <c r="CB331" s="7"/>
      <c r="CE331" s="7"/>
      <c r="CF331" s="7"/>
      <c r="CG331" s="7"/>
      <c r="CH331" s="7"/>
      <c r="CI331" s="7"/>
      <c r="CJ331" s="7"/>
      <c r="CK331" s="7"/>
      <c r="CL331" s="7"/>
      <c r="CN331" s="47"/>
      <c r="CO331" s="47"/>
      <c r="CP331" s="4"/>
    </row>
    <row r="332" spans="2:94" s="1" customFormat="1" x14ac:dyDescent="0.3">
      <c r="C332" s="3"/>
      <c r="D332" s="3"/>
      <c r="E332" s="3"/>
      <c r="F332" s="3"/>
      <c r="G332" s="3"/>
      <c r="H332" s="3"/>
      <c r="I332" s="3"/>
      <c r="J332" s="65"/>
      <c r="K332" s="65"/>
      <c r="L332" s="65"/>
      <c r="M332" s="66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60"/>
      <c r="Z332" s="3"/>
      <c r="AI332" s="9"/>
      <c r="AJ332" s="9"/>
      <c r="AK332" s="9"/>
      <c r="AL332" s="9"/>
      <c r="AM332" s="9"/>
      <c r="AN332" s="9"/>
      <c r="AO332" s="9"/>
      <c r="AV332" s="9"/>
      <c r="AW332" s="9"/>
      <c r="AX332" s="9"/>
      <c r="AY332" s="9"/>
      <c r="AZ332" s="9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M332" s="48"/>
      <c r="BX332" s="7"/>
      <c r="BY332" s="4"/>
      <c r="BZ332" s="7"/>
      <c r="CA332" s="7"/>
      <c r="CB332" s="7"/>
      <c r="CE332" s="7"/>
      <c r="CF332" s="7"/>
      <c r="CG332" s="7"/>
      <c r="CH332" s="7"/>
      <c r="CI332" s="7"/>
      <c r="CJ332" s="7"/>
      <c r="CK332" s="7"/>
      <c r="CL332" s="7"/>
      <c r="CN332" s="47"/>
      <c r="CO332" s="47"/>
      <c r="CP332" s="4"/>
    </row>
    <row r="333" spans="2:94" s="1" customFormat="1" x14ac:dyDescent="0.3">
      <c r="C333" s="3"/>
      <c r="D333" s="3"/>
      <c r="E333" s="3"/>
      <c r="F333" s="3"/>
      <c r="G333" s="3"/>
      <c r="H333" s="3"/>
      <c r="I333" s="3"/>
      <c r="J333" s="65"/>
      <c r="K333" s="65"/>
      <c r="L333" s="65"/>
      <c r="M333" s="66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60"/>
      <c r="Z333" s="3"/>
      <c r="AI333" s="9"/>
      <c r="AJ333" s="9"/>
      <c r="AK333" s="9"/>
      <c r="AL333" s="9"/>
      <c r="AM333" s="9"/>
      <c r="AN333" s="9"/>
      <c r="AO333" s="9"/>
      <c r="AV333" s="9"/>
      <c r="AW333" s="9"/>
      <c r="AX333" s="9"/>
      <c r="AY333" s="9"/>
      <c r="AZ333" s="9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M333" s="48"/>
      <c r="BX333" s="7"/>
      <c r="BY333" s="4"/>
      <c r="BZ333" s="7"/>
      <c r="CA333" s="7"/>
      <c r="CB333" s="7"/>
      <c r="CE333" s="7"/>
      <c r="CF333" s="7"/>
      <c r="CG333" s="7"/>
      <c r="CH333" s="7"/>
      <c r="CI333" s="7"/>
      <c r="CJ333" s="7"/>
      <c r="CK333" s="7"/>
      <c r="CL333" s="7"/>
      <c r="CN333" s="47"/>
      <c r="CO333" s="47"/>
      <c r="CP333" s="4"/>
    </row>
    <row r="334" spans="2:94" s="1" customFormat="1" x14ac:dyDescent="0.3">
      <c r="C334" s="3"/>
      <c r="D334" s="3"/>
      <c r="E334" s="3"/>
      <c r="F334" s="3"/>
      <c r="G334" s="3"/>
      <c r="H334" s="3"/>
      <c r="I334" s="3"/>
      <c r="J334" s="65"/>
      <c r="K334" s="65"/>
      <c r="L334" s="65"/>
      <c r="M334" s="66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60"/>
      <c r="Z334" s="3"/>
      <c r="AI334" s="9"/>
      <c r="AJ334" s="9"/>
      <c r="AK334" s="9"/>
      <c r="AL334" s="9"/>
      <c r="AM334" s="9"/>
      <c r="AN334" s="9"/>
      <c r="AO334" s="9"/>
      <c r="AV334" s="9"/>
      <c r="AW334" s="9"/>
      <c r="AX334" s="9"/>
      <c r="AY334" s="9"/>
      <c r="AZ334" s="9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M334" s="48"/>
      <c r="BX334" s="7"/>
      <c r="BY334" s="4"/>
      <c r="BZ334" s="7"/>
      <c r="CA334" s="7"/>
      <c r="CB334" s="7"/>
      <c r="CE334" s="7"/>
      <c r="CF334" s="7"/>
      <c r="CG334" s="7"/>
      <c r="CH334" s="7"/>
      <c r="CI334" s="7"/>
      <c r="CJ334" s="7"/>
      <c r="CK334" s="7"/>
      <c r="CL334" s="7"/>
      <c r="CN334" s="47"/>
      <c r="CO334" s="47"/>
      <c r="CP334" s="4"/>
    </row>
    <row r="335" spans="2:94" s="1" customFormat="1" x14ac:dyDescent="0.3">
      <c r="C335" s="3"/>
      <c r="D335" s="3"/>
      <c r="E335" s="3"/>
      <c r="F335" s="3"/>
      <c r="G335" s="3"/>
      <c r="H335" s="3"/>
      <c r="I335" s="3"/>
      <c r="J335" s="65"/>
      <c r="K335" s="65"/>
      <c r="L335" s="65"/>
      <c r="M335" s="66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60"/>
      <c r="Z335" s="3"/>
      <c r="AI335" s="9"/>
      <c r="AJ335" s="9"/>
      <c r="AK335" s="9"/>
      <c r="AL335" s="9"/>
      <c r="AM335" s="9"/>
      <c r="AN335" s="9"/>
      <c r="AO335" s="9"/>
      <c r="AV335" s="9"/>
      <c r="AW335" s="9"/>
      <c r="AX335" s="9"/>
      <c r="AY335" s="9"/>
      <c r="AZ335" s="9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M335" s="48"/>
      <c r="BX335" s="7"/>
      <c r="BY335" s="4"/>
      <c r="BZ335" s="7"/>
      <c r="CA335" s="7"/>
      <c r="CB335" s="7"/>
      <c r="CE335" s="7"/>
      <c r="CF335" s="7"/>
      <c r="CG335" s="7"/>
      <c r="CH335" s="7"/>
      <c r="CI335" s="7"/>
      <c r="CJ335" s="7"/>
      <c r="CK335" s="7"/>
      <c r="CL335" s="7"/>
      <c r="CN335" s="47"/>
      <c r="CO335" s="47"/>
      <c r="CP335" s="4"/>
    </row>
    <row r="336" spans="2:94" s="1" customFormat="1" x14ac:dyDescent="0.3">
      <c r="C336" s="3"/>
      <c r="D336" s="3"/>
      <c r="E336" s="3"/>
      <c r="F336" s="3"/>
      <c r="G336" s="3"/>
      <c r="H336" s="3"/>
      <c r="I336" s="3"/>
      <c r="J336" s="65"/>
      <c r="K336" s="65"/>
      <c r="L336" s="65"/>
      <c r="M336" s="66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60"/>
      <c r="Z336" s="3"/>
      <c r="AI336" s="9"/>
      <c r="AJ336" s="9"/>
      <c r="AK336" s="9"/>
      <c r="AL336" s="9"/>
      <c r="AM336" s="9"/>
      <c r="AN336" s="9"/>
      <c r="AO336" s="9"/>
      <c r="AV336" s="9"/>
      <c r="AW336" s="9"/>
      <c r="AX336" s="9"/>
      <c r="AY336" s="9"/>
      <c r="AZ336" s="9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M336" s="48"/>
      <c r="BX336" s="7"/>
      <c r="BY336" s="4"/>
      <c r="BZ336" s="7"/>
      <c r="CA336" s="7"/>
      <c r="CB336" s="7"/>
      <c r="CE336" s="7"/>
      <c r="CF336" s="7"/>
      <c r="CG336" s="7"/>
      <c r="CH336" s="7"/>
      <c r="CI336" s="7"/>
      <c r="CJ336" s="7"/>
      <c r="CK336" s="7"/>
      <c r="CL336" s="7"/>
      <c r="CN336" s="47"/>
      <c r="CO336" s="47"/>
      <c r="CP336" s="4"/>
    </row>
    <row r="337" spans="3:94" s="1" customFormat="1" x14ac:dyDescent="0.3">
      <c r="C337" s="3"/>
      <c r="D337" s="3"/>
      <c r="E337" s="3"/>
      <c r="F337" s="3"/>
      <c r="G337" s="3"/>
      <c r="H337" s="3"/>
      <c r="I337" s="3"/>
      <c r="J337" s="65"/>
      <c r="K337" s="65"/>
      <c r="L337" s="65"/>
      <c r="M337" s="66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60"/>
      <c r="Z337" s="3"/>
      <c r="AI337" s="9"/>
      <c r="AJ337" s="9"/>
      <c r="AK337" s="9"/>
      <c r="AL337" s="9"/>
      <c r="AM337" s="9"/>
      <c r="AN337" s="9"/>
      <c r="AO337" s="9"/>
      <c r="AV337" s="9"/>
      <c r="AW337" s="9"/>
      <c r="AX337" s="9"/>
      <c r="AY337" s="9"/>
      <c r="AZ337" s="9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M337" s="48"/>
      <c r="BX337" s="7"/>
      <c r="BY337" s="4"/>
      <c r="BZ337" s="7"/>
      <c r="CA337" s="7"/>
      <c r="CB337" s="7"/>
      <c r="CE337" s="7"/>
      <c r="CF337" s="7"/>
      <c r="CG337" s="7"/>
      <c r="CH337" s="7"/>
      <c r="CI337" s="7"/>
      <c r="CJ337" s="7"/>
      <c r="CK337" s="7"/>
      <c r="CL337" s="7"/>
      <c r="CN337" s="47"/>
      <c r="CO337" s="47"/>
      <c r="CP337" s="4"/>
    </row>
    <row r="338" spans="3:94" s="1" customFormat="1" x14ac:dyDescent="0.3">
      <c r="C338" s="3"/>
      <c r="D338" s="3"/>
      <c r="E338" s="3"/>
      <c r="F338" s="3"/>
      <c r="G338" s="3"/>
      <c r="H338" s="3"/>
      <c r="I338" s="3"/>
      <c r="J338" s="65"/>
      <c r="K338" s="65"/>
      <c r="L338" s="65"/>
      <c r="M338" s="66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60"/>
      <c r="Z338" s="3"/>
      <c r="AI338" s="9"/>
      <c r="AJ338" s="9"/>
      <c r="AK338" s="9"/>
      <c r="AL338" s="9"/>
      <c r="AM338" s="9"/>
      <c r="AN338" s="9"/>
      <c r="AO338" s="9"/>
      <c r="AV338" s="9"/>
      <c r="AW338" s="9"/>
      <c r="AX338" s="9"/>
      <c r="AY338" s="9"/>
      <c r="AZ338" s="9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M338" s="48"/>
      <c r="BX338" s="7"/>
      <c r="BY338" s="4"/>
      <c r="BZ338" s="7"/>
      <c r="CA338" s="7"/>
      <c r="CB338" s="7"/>
      <c r="CE338" s="7"/>
      <c r="CF338" s="7"/>
      <c r="CG338" s="7"/>
      <c r="CH338" s="7"/>
      <c r="CI338" s="7"/>
      <c r="CJ338" s="7"/>
      <c r="CK338" s="7"/>
      <c r="CL338" s="7"/>
      <c r="CN338" s="47"/>
      <c r="CO338" s="47"/>
      <c r="CP338" s="4"/>
    </row>
    <row r="339" spans="3:94" s="1" customFormat="1" x14ac:dyDescent="0.3">
      <c r="C339" s="3"/>
      <c r="D339" s="3"/>
      <c r="E339" s="3"/>
      <c r="F339" s="3"/>
      <c r="G339" s="3"/>
      <c r="H339" s="3"/>
      <c r="I339" s="3"/>
      <c r="J339" s="65"/>
      <c r="K339" s="65"/>
      <c r="L339" s="65"/>
      <c r="M339" s="66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60"/>
      <c r="Z339" s="3"/>
      <c r="AI339" s="9"/>
      <c r="AJ339" s="9"/>
      <c r="AK339" s="9"/>
      <c r="AL339" s="9"/>
      <c r="AM339" s="9"/>
      <c r="AN339" s="9"/>
      <c r="AO339" s="9"/>
      <c r="AV339" s="9"/>
      <c r="AW339" s="9"/>
      <c r="AX339" s="9"/>
      <c r="AY339" s="9"/>
      <c r="AZ339" s="9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M339" s="48"/>
      <c r="BX339" s="7"/>
      <c r="BY339" s="4"/>
      <c r="BZ339" s="7"/>
      <c r="CA339" s="7"/>
      <c r="CB339" s="7"/>
      <c r="CE339" s="7"/>
      <c r="CF339" s="7"/>
      <c r="CG339" s="7"/>
      <c r="CH339" s="7"/>
      <c r="CI339" s="7"/>
      <c r="CJ339" s="7"/>
      <c r="CK339" s="7"/>
      <c r="CL339" s="7"/>
      <c r="CN339" s="47"/>
      <c r="CO339" s="47"/>
      <c r="CP339" s="4"/>
    </row>
    <row r="340" spans="3:94" s="1" customFormat="1" x14ac:dyDescent="0.3">
      <c r="C340" s="3"/>
      <c r="D340" s="3"/>
      <c r="E340" s="3"/>
      <c r="F340" s="3"/>
      <c r="G340" s="3"/>
      <c r="H340" s="3"/>
      <c r="I340" s="3"/>
      <c r="J340" s="65"/>
      <c r="K340" s="65"/>
      <c r="L340" s="65"/>
      <c r="M340" s="66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60"/>
      <c r="Z340" s="3"/>
      <c r="AI340" s="9"/>
      <c r="AJ340" s="9"/>
      <c r="AK340" s="9"/>
      <c r="AL340" s="9"/>
      <c r="AM340" s="9"/>
      <c r="AN340" s="9"/>
      <c r="AO340" s="9"/>
      <c r="AV340" s="9"/>
      <c r="AW340" s="9"/>
      <c r="AX340" s="9"/>
      <c r="AY340" s="9"/>
      <c r="AZ340" s="9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M340" s="48"/>
      <c r="BX340" s="7"/>
      <c r="BY340" s="4"/>
      <c r="BZ340" s="7"/>
      <c r="CA340" s="7"/>
      <c r="CB340" s="7"/>
      <c r="CE340" s="7"/>
      <c r="CF340" s="7"/>
      <c r="CG340" s="7"/>
      <c r="CH340" s="7"/>
      <c r="CI340" s="7"/>
      <c r="CJ340" s="7"/>
      <c r="CK340" s="7"/>
      <c r="CL340" s="7"/>
      <c r="CN340" s="47"/>
      <c r="CO340" s="47"/>
      <c r="CP340" s="4"/>
    </row>
    <row r="341" spans="3:94" s="1" customFormat="1" x14ac:dyDescent="0.3">
      <c r="C341" s="3"/>
      <c r="D341" s="3"/>
      <c r="E341" s="3"/>
      <c r="F341" s="3"/>
      <c r="G341" s="3"/>
      <c r="H341" s="3"/>
      <c r="I341" s="3"/>
      <c r="J341" s="65"/>
      <c r="K341" s="65"/>
      <c r="L341" s="65"/>
      <c r="M341" s="66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60"/>
      <c r="Z341" s="3"/>
      <c r="AI341" s="9"/>
      <c r="AJ341" s="9"/>
      <c r="AK341" s="9"/>
      <c r="AL341" s="9"/>
      <c r="AM341" s="9"/>
      <c r="AN341" s="9"/>
      <c r="AO341" s="9"/>
      <c r="AV341" s="9"/>
      <c r="AW341" s="9"/>
      <c r="AX341" s="9"/>
      <c r="AY341" s="9"/>
      <c r="AZ341" s="9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M341" s="48"/>
      <c r="BX341" s="7"/>
      <c r="BY341" s="4"/>
      <c r="BZ341" s="7"/>
      <c r="CA341" s="7"/>
      <c r="CB341" s="7"/>
      <c r="CE341" s="7"/>
      <c r="CF341" s="7"/>
      <c r="CG341" s="7"/>
      <c r="CH341" s="7"/>
      <c r="CI341" s="7"/>
      <c r="CJ341" s="7"/>
      <c r="CK341" s="7"/>
      <c r="CL341" s="7"/>
      <c r="CN341" s="47"/>
      <c r="CO341" s="47"/>
      <c r="CP341" s="4"/>
    </row>
    <row r="342" spans="3:94" s="1" customFormat="1" x14ac:dyDescent="0.3">
      <c r="C342" s="3"/>
      <c r="D342" s="3"/>
      <c r="E342" s="3"/>
      <c r="F342" s="3"/>
      <c r="G342" s="3"/>
      <c r="H342" s="3"/>
      <c r="I342" s="3"/>
      <c r="J342" s="65"/>
      <c r="K342" s="65"/>
      <c r="L342" s="65"/>
      <c r="M342" s="66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60"/>
      <c r="Z342" s="3"/>
      <c r="AI342" s="9"/>
      <c r="AJ342" s="9"/>
      <c r="AK342" s="9"/>
      <c r="AL342" s="9"/>
      <c r="AM342" s="9"/>
      <c r="AN342" s="9"/>
      <c r="AO342" s="9"/>
      <c r="AV342" s="9"/>
      <c r="AW342" s="9"/>
      <c r="AX342" s="9"/>
      <c r="AY342" s="9"/>
      <c r="AZ342" s="9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M342" s="48"/>
      <c r="BX342" s="7"/>
      <c r="BY342" s="4"/>
      <c r="BZ342" s="7"/>
      <c r="CA342" s="7"/>
      <c r="CB342" s="7"/>
      <c r="CE342" s="7"/>
      <c r="CF342" s="7"/>
      <c r="CG342" s="7"/>
      <c r="CH342" s="7"/>
      <c r="CI342" s="7"/>
      <c r="CJ342" s="7"/>
      <c r="CK342" s="7"/>
      <c r="CL342" s="7"/>
      <c r="CN342" s="47"/>
      <c r="CO342" s="47"/>
      <c r="CP342" s="4"/>
    </row>
    <row r="343" spans="3:94" s="1" customFormat="1" x14ac:dyDescent="0.3">
      <c r="C343" s="3"/>
      <c r="D343" s="3"/>
      <c r="E343" s="3"/>
      <c r="F343" s="3"/>
      <c r="G343" s="3"/>
      <c r="H343" s="3"/>
      <c r="I343" s="3"/>
      <c r="J343" s="65"/>
      <c r="K343" s="65"/>
      <c r="L343" s="65"/>
      <c r="M343" s="66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60"/>
      <c r="Z343" s="3"/>
      <c r="AI343" s="9"/>
      <c r="AJ343" s="9"/>
      <c r="AK343" s="9"/>
      <c r="AL343" s="9"/>
      <c r="AM343" s="9"/>
      <c r="AN343" s="9"/>
      <c r="AO343" s="9"/>
      <c r="AV343" s="9"/>
      <c r="AW343" s="9"/>
      <c r="AX343" s="9"/>
      <c r="AY343" s="9"/>
      <c r="AZ343" s="9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M343" s="48"/>
      <c r="BX343" s="7"/>
      <c r="BY343" s="4"/>
      <c r="BZ343" s="7"/>
      <c r="CA343" s="7"/>
      <c r="CB343" s="7"/>
      <c r="CE343" s="7"/>
      <c r="CF343" s="7"/>
      <c r="CG343" s="7"/>
      <c r="CH343" s="7"/>
      <c r="CI343" s="7"/>
      <c r="CJ343" s="7"/>
      <c r="CK343" s="7"/>
      <c r="CL343" s="7"/>
      <c r="CN343" s="47"/>
      <c r="CO343" s="47"/>
      <c r="CP343" s="4"/>
    </row>
    <row r="344" spans="3:94" s="1" customFormat="1" x14ac:dyDescent="0.3">
      <c r="C344" s="3"/>
      <c r="D344" s="3"/>
      <c r="E344" s="3"/>
      <c r="F344" s="3"/>
      <c r="G344" s="3"/>
      <c r="H344" s="3"/>
      <c r="I344" s="3"/>
      <c r="J344" s="65"/>
      <c r="K344" s="65"/>
      <c r="L344" s="65"/>
      <c r="M344" s="66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60"/>
      <c r="Z344" s="3"/>
      <c r="AI344" s="9"/>
      <c r="AJ344" s="9"/>
      <c r="AK344" s="9"/>
      <c r="AL344" s="9"/>
      <c r="AM344" s="9"/>
      <c r="AN344" s="9"/>
      <c r="AO344" s="9"/>
      <c r="AV344" s="9"/>
      <c r="AW344" s="9"/>
      <c r="AX344" s="9"/>
      <c r="AY344" s="9"/>
      <c r="AZ344" s="9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M344" s="48"/>
      <c r="BX344" s="7"/>
      <c r="BY344" s="4"/>
      <c r="BZ344" s="7"/>
      <c r="CA344" s="7"/>
      <c r="CB344" s="7"/>
      <c r="CE344" s="7"/>
      <c r="CF344" s="7"/>
      <c r="CG344" s="7"/>
      <c r="CH344" s="7"/>
      <c r="CI344" s="7"/>
      <c r="CJ344" s="7"/>
      <c r="CK344" s="7"/>
      <c r="CL344" s="7"/>
      <c r="CN344" s="47"/>
      <c r="CO344" s="47"/>
      <c r="CP344" s="4"/>
    </row>
    <row r="345" spans="3:94" s="1" customFormat="1" x14ac:dyDescent="0.3">
      <c r="C345" s="3"/>
      <c r="D345" s="3"/>
      <c r="E345" s="3"/>
      <c r="F345" s="3"/>
      <c r="G345" s="3"/>
      <c r="H345" s="3"/>
      <c r="I345" s="3"/>
      <c r="J345" s="65"/>
      <c r="K345" s="65"/>
      <c r="L345" s="65"/>
      <c r="M345" s="66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60"/>
      <c r="Z345" s="3"/>
      <c r="AI345" s="9"/>
      <c r="AJ345" s="9"/>
      <c r="AK345" s="9"/>
      <c r="AL345" s="9"/>
      <c r="AM345" s="9"/>
      <c r="AN345" s="9"/>
      <c r="AO345" s="9"/>
      <c r="AV345" s="9"/>
      <c r="AW345" s="9"/>
      <c r="AX345" s="9"/>
      <c r="AY345" s="9"/>
      <c r="AZ345" s="9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M345" s="48"/>
      <c r="BX345" s="7"/>
      <c r="BY345" s="4"/>
      <c r="BZ345" s="7"/>
      <c r="CA345" s="7"/>
      <c r="CB345" s="7"/>
      <c r="CE345" s="7"/>
      <c r="CF345" s="7"/>
      <c r="CG345" s="7"/>
      <c r="CH345" s="7"/>
      <c r="CI345" s="7"/>
      <c r="CJ345" s="7"/>
      <c r="CK345" s="7"/>
      <c r="CL345" s="7"/>
      <c r="CN345" s="47"/>
      <c r="CO345" s="47"/>
      <c r="CP345" s="4"/>
    </row>
    <row r="346" spans="3:94" s="1" customFormat="1" x14ac:dyDescent="0.3">
      <c r="C346" s="3"/>
      <c r="D346" s="3"/>
      <c r="E346" s="3"/>
      <c r="F346" s="3"/>
      <c r="G346" s="3"/>
      <c r="H346" s="3"/>
      <c r="I346" s="3"/>
      <c r="J346" s="65"/>
      <c r="K346" s="65"/>
      <c r="L346" s="65"/>
      <c r="M346" s="66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60"/>
      <c r="Z346" s="3"/>
      <c r="AI346" s="9"/>
      <c r="AJ346" s="9"/>
      <c r="AK346" s="9"/>
      <c r="AL346" s="9"/>
      <c r="AM346" s="9"/>
      <c r="AN346" s="9"/>
      <c r="AO346" s="9"/>
      <c r="AV346" s="9"/>
      <c r="AW346" s="9"/>
      <c r="AX346" s="9"/>
      <c r="AY346" s="9"/>
      <c r="AZ346" s="9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M346" s="48"/>
      <c r="BX346" s="7"/>
      <c r="BY346" s="4"/>
      <c r="BZ346" s="7"/>
      <c r="CA346" s="7"/>
      <c r="CB346" s="7"/>
      <c r="CE346" s="7"/>
      <c r="CF346" s="7"/>
      <c r="CG346" s="7"/>
      <c r="CH346" s="7"/>
      <c r="CI346" s="7"/>
      <c r="CJ346" s="7"/>
      <c r="CK346" s="7"/>
      <c r="CL346" s="7"/>
      <c r="CN346" s="47"/>
      <c r="CO346" s="47"/>
      <c r="CP346" s="4"/>
    </row>
    <row r="347" spans="3:94" s="1" customFormat="1" x14ac:dyDescent="0.3">
      <c r="C347" s="3"/>
      <c r="D347" s="3"/>
      <c r="E347" s="3"/>
      <c r="F347" s="3"/>
      <c r="G347" s="3"/>
      <c r="H347" s="3"/>
      <c r="I347" s="3"/>
      <c r="J347" s="65"/>
      <c r="K347" s="65"/>
      <c r="L347" s="65"/>
      <c r="M347" s="66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60"/>
      <c r="Z347" s="3"/>
      <c r="AI347" s="9"/>
      <c r="AJ347" s="9"/>
      <c r="AK347" s="9"/>
      <c r="AL347" s="9"/>
      <c r="AM347" s="9"/>
      <c r="AN347" s="9"/>
      <c r="AO347" s="9"/>
      <c r="AV347" s="9"/>
      <c r="AW347" s="9"/>
      <c r="AX347" s="9"/>
      <c r="AY347" s="9"/>
      <c r="AZ347" s="9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M347" s="48"/>
      <c r="BX347" s="7"/>
      <c r="BY347" s="4"/>
      <c r="BZ347" s="7"/>
      <c r="CA347" s="7"/>
      <c r="CB347" s="7"/>
      <c r="CE347" s="7"/>
      <c r="CF347" s="7"/>
      <c r="CG347" s="7"/>
      <c r="CH347" s="7"/>
      <c r="CI347" s="7"/>
      <c r="CJ347" s="7"/>
      <c r="CK347" s="7"/>
      <c r="CL347" s="7"/>
      <c r="CN347" s="47"/>
      <c r="CO347" s="47"/>
      <c r="CP347" s="4"/>
    </row>
    <row r="348" spans="3:94" s="1" customFormat="1" x14ac:dyDescent="0.3">
      <c r="C348" s="3"/>
      <c r="D348" s="3"/>
      <c r="E348" s="3"/>
      <c r="F348" s="3"/>
      <c r="G348" s="3"/>
      <c r="H348" s="3"/>
      <c r="I348" s="3"/>
      <c r="J348" s="65"/>
      <c r="K348" s="65"/>
      <c r="L348" s="65"/>
      <c r="M348" s="66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60"/>
      <c r="Z348" s="3"/>
      <c r="AI348" s="9"/>
      <c r="AJ348" s="9"/>
      <c r="AK348" s="9"/>
      <c r="AL348" s="9"/>
      <c r="AM348" s="9"/>
      <c r="AN348" s="9"/>
      <c r="AO348" s="9"/>
      <c r="AV348" s="9"/>
      <c r="AW348" s="9"/>
      <c r="AX348" s="9"/>
      <c r="AY348" s="9"/>
      <c r="AZ348" s="9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M348" s="48"/>
      <c r="BX348" s="7"/>
      <c r="BY348" s="4"/>
      <c r="BZ348" s="7"/>
      <c r="CA348" s="7"/>
      <c r="CB348" s="7"/>
      <c r="CE348" s="7"/>
      <c r="CF348" s="7"/>
      <c r="CG348" s="7"/>
      <c r="CH348" s="7"/>
      <c r="CI348" s="7"/>
      <c r="CJ348" s="7"/>
      <c r="CK348" s="7"/>
      <c r="CL348" s="7"/>
      <c r="CN348" s="47"/>
      <c r="CO348" s="47"/>
      <c r="CP348" s="4"/>
    </row>
    <row r="349" spans="3:94" s="1" customFormat="1" x14ac:dyDescent="0.3">
      <c r="C349" s="3"/>
      <c r="D349" s="3"/>
      <c r="E349" s="3"/>
      <c r="F349" s="3"/>
      <c r="G349" s="3"/>
      <c r="H349" s="3"/>
      <c r="I349" s="3"/>
      <c r="J349" s="65"/>
      <c r="K349" s="65"/>
      <c r="L349" s="65"/>
      <c r="M349" s="66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60"/>
      <c r="Z349" s="3"/>
      <c r="AI349" s="9"/>
      <c r="AJ349" s="9"/>
      <c r="AK349" s="9"/>
      <c r="AL349" s="9"/>
      <c r="AM349" s="9"/>
      <c r="AN349" s="9"/>
      <c r="AO349" s="9"/>
      <c r="AV349" s="9"/>
      <c r="AW349" s="9"/>
      <c r="AX349" s="9"/>
      <c r="AY349" s="9"/>
      <c r="AZ349" s="9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M349" s="48"/>
      <c r="BX349" s="7"/>
      <c r="BY349" s="4"/>
      <c r="BZ349" s="7"/>
      <c r="CA349" s="7"/>
      <c r="CB349" s="7"/>
      <c r="CE349" s="7"/>
      <c r="CF349" s="7"/>
      <c r="CG349" s="7"/>
      <c r="CH349" s="7"/>
      <c r="CI349" s="7"/>
      <c r="CJ349" s="7"/>
      <c r="CK349" s="7"/>
      <c r="CL349" s="7"/>
      <c r="CN349" s="47"/>
      <c r="CO349" s="47"/>
      <c r="CP349" s="4"/>
    </row>
    <row r="350" spans="3:94" s="1" customFormat="1" x14ac:dyDescent="0.3">
      <c r="C350" s="3"/>
      <c r="D350" s="3"/>
      <c r="E350" s="3"/>
      <c r="F350" s="3"/>
      <c r="G350" s="3"/>
      <c r="H350" s="3"/>
      <c r="I350" s="3"/>
      <c r="J350" s="65"/>
      <c r="K350" s="65"/>
      <c r="L350" s="65"/>
      <c r="M350" s="66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60"/>
      <c r="Z350" s="3"/>
      <c r="AI350" s="9"/>
      <c r="AJ350" s="9"/>
      <c r="AK350" s="9"/>
      <c r="AL350" s="9"/>
      <c r="AM350" s="9"/>
      <c r="AN350" s="9"/>
      <c r="AO350" s="9"/>
      <c r="AV350" s="9"/>
      <c r="AW350" s="9"/>
      <c r="AX350" s="9"/>
      <c r="AY350" s="9"/>
      <c r="AZ350" s="9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M350" s="48"/>
      <c r="BX350" s="7"/>
      <c r="BY350" s="4"/>
      <c r="BZ350" s="7"/>
      <c r="CA350" s="7"/>
      <c r="CB350" s="7"/>
      <c r="CE350" s="7"/>
      <c r="CF350" s="7"/>
      <c r="CG350" s="7"/>
      <c r="CH350" s="7"/>
      <c r="CI350" s="7"/>
      <c r="CJ350" s="7"/>
      <c r="CK350" s="7"/>
      <c r="CL350" s="7"/>
      <c r="CN350" s="47"/>
      <c r="CO350" s="47"/>
      <c r="CP350" s="4"/>
    </row>
    <row r="351" spans="3:94" s="1" customFormat="1" x14ac:dyDescent="0.3">
      <c r="C351" s="3"/>
      <c r="D351" s="3"/>
      <c r="E351" s="3"/>
      <c r="F351" s="3"/>
      <c r="G351" s="3"/>
      <c r="H351" s="3"/>
      <c r="I351" s="3"/>
      <c r="J351" s="65"/>
      <c r="K351" s="65"/>
      <c r="L351" s="65"/>
      <c r="M351" s="66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60"/>
      <c r="Z351" s="3"/>
      <c r="AI351" s="9"/>
      <c r="AJ351" s="9"/>
      <c r="AK351" s="9"/>
      <c r="AL351" s="9"/>
      <c r="AM351" s="9"/>
      <c r="AN351" s="9"/>
      <c r="AO351" s="9"/>
      <c r="AV351" s="9"/>
      <c r="AW351" s="9"/>
      <c r="AX351" s="9"/>
      <c r="AY351" s="9"/>
      <c r="AZ351" s="9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M351" s="48"/>
      <c r="BX351" s="7"/>
      <c r="BY351" s="4"/>
      <c r="BZ351" s="7"/>
      <c r="CA351" s="7"/>
      <c r="CB351" s="7"/>
      <c r="CE351" s="7"/>
      <c r="CF351" s="7"/>
      <c r="CG351" s="7"/>
      <c r="CH351" s="7"/>
      <c r="CI351" s="7"/>
      <c r="CJ351" s="7"/>
      <c r="CK351" s="7"/>
      <c r="CL351" s="7"/>
      <c r="CN351" s="47"/>
      <c r="CO351" s="47"/>
      <c r="CP351" s="4"/>
    </row>
    <row r="352" spans="3:94" s="1" customFormat="1" x14ac:dyDescent="0.3">
      <c r="C352" s="3"/>
      <c r="D352" s="3"/>
      <c r="E352" s="3"/>
      <c r="F352" s="3"/>
      <c r="G352" s="3"/>
      <c r="H352" s="3"/>
      <c r="I352" s="3"/>
      <c r="J352" s="65"/>
      <c r="K352" s="65"/>
      <c r="L352" s="65"/>
      <c r="M352" s="66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60"/>
      <c r="Z352" s="3"/>
      <c r="AI352" s="9"/>
      <c r="AJ352" s="9"/>
      <c r="AK352" s="9"/>
      <c r="AL352" s="9"/>
      <c r="AM352" s="9"/>
      <c r="AN352" s="9"/>
      <c r="AO352" s="9"/>
      <c r="AV352" s="9"/>
      <c r="AW352" s="9"/>
      <c r="AX352" s="9"/>
      <c r="AY352" s="9"/>
      <c r="AZ352" s="9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M352" s="48"/>
      <c r="BX352" s="7"/>
      <c r="BY352" s="4"/>
      <c r="BZ352" s="7"/>
      <c r="CA352" s="7"/>
      <c r="CB352" s="7"/>
      <c r="CE352" s="7"/>
      <c r="CF352" s="7"/>
      <c r="CG352" s="7"/>
      <c r="CH352" s="7"/>
      <c r="CI352" s="7"/>
      <c r="CJ352" s="7"/>
      <c r="CK352" s="7"/>
      <c r="CL352" s="7"/>
      <c r="CN352" s="47"/>
      <c r="CO352" s="47"/>
      <c r="CP352" s="4"/>
    </row>
    <row r="353" spans="3:94" s="1" customFormat="1" x14ac:dyDescent="0.3">
      <c r="C353" s="3"/>
      <c r="D353" s="3"/>
      <c r="E353" s="3"/>
      <c r="F353" s="3"/>
      <c r="G353" s="3"/>
      <c r="H353" s="3"/>
      <c r="I353" s="3"/>
      <c r="J353" s="65"/>
      <c r="K353" s="65"/>
      <c r="L353" s="65"/>
      <c r="M353" s="66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60"/>
      <c r="Z353" s="3"/>
      <c r="AI353" s="9"/>
      <c r="AJ353" s="9"/>
      <c r="AK353" s="9"/>
      <c r="AL353" s="9"/>
      <c r="AM353" s="9"/>
      <c r="AN353" s="9"/>
      <c r="AO353" s="9"/>
      <c r="AV353" s="9"/>
      <c r="AW353" s="9"/>
      <c r="AX353" s="9"/>
      <c r="AY353" s="9"/>
      <c r="AZ353" s="9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M353" s="48"/>
      <c r="BX353" s="7"/>
      <c r="BY353" s="4"/>
      <c r="BZ353" s="7"/>
      <c r="CA353" s="7"/>
      <c r="CB353" s="7"/>
      <c r="CE353" s="7"/>
      <c r="CF353" s="7"/>
      <c r="CG353" s="7"/>
      <c r="CH353" s="7"/>
      <c r="CI353" s="7"/>
      <c r="CJ353" s="7"/>
      <c r="CK353" s="7"/>
      <c r="CL353" s="7"/>
      <c r="CN353" s="47"/>
      <c r="CO353" s="47"/>
      <c r="CP353" s="4"/>
    </row>
    <row r="354" spans="3:94" s="1" customFormat="1" x14ac:dyDescent="0.3">
      <c r="C354" s="3"/>
      <c r="D354" s="3"/>
      <c r="E354" s="3"/>
      <c r="F354" s="3"/>
      <c r="G354" s="3"/>
      <c r="H354" s="3"/>
      <c r="I354" s="3"/>
      <c r="J354" s="65"/>
      <c r="K354" s="65"/>
      <c r="L354" s="65"/>
      <c r="M354" s="66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60"/>
      <c r="Z354" s="3"/>
      <c r="AI354" s="9"/>
      <c r="AJ354" s="9"/>
      <c r="AK354" s="9"/>
      <c r="AL354" s="9"/>
      <c r="AM354" s="9"/>
      <c r="AN354" s="9"/>
      <c r="AO354" s="9"/>
      <c r="AV354" s="9"/>
      <c r="AW354" s="9"/>
      <c r="AX354" s="9"/>
      <c r="AY354" s="9"/>
      <c r="AZ354" s="9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M354" s="48"/>
      <c r="BX354" s="7"/>
      <c r="BY354" s="4"/>
      <c r="BZ354" s="7"/>
      <c r="CA354" s="7"/>
      <c r="CB354" s="7"/>
      <c r="CE354" s="7"/>
      <c r="CF354" s="7"/>
      <c r="CG354" s="7"/>
      <c r="CH354" s="7"/>
      <c r="CI354" s="7"/>
      <c r="CJ354" s="7"/>
      <c r="CK354" s="7"/>
      <c r="CL354" s="7"/>
      <c r="CN354" s="47"/>
      <c r="CO354" s="47"/>
      <c r="CP354" s="4"/>
    </row>
    <row r="355" spans="3:94" s="1" customFormat="1" x14ac:dyDescent="0.3">
      <c r="C355" s="3"/>
      <c r="D355" s="3"/>
      <c r="E355" s="3"/>
      <c r="F355" s="3"/>
      <c r="G355" s="3"/>
      <c r="H355" s="3"/>
      <c r="I355" s="3"/>
      <c r="J355" s="65"/>
      <c r="K355" s="65"/>
      <c r="L355" s="65"/>
      <c r="M355" s="66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60"/>
      <c r="Z355" s="3"/>
      <c r="AI355" s="9"/>
      <c r="AJ355" s="9"/>
      <c r="AK355" s="9"/>
      <c r="AL355" s="9"/>
      <c r="AM355" s="9"/>
      <c r="AN355" s="9"/>
      <c r="AO355" s="9"/>
      <c r="AV355" s="9"/>
      <c r="AW355" s="9"/>
      <c r="AX355" s="9"/>
      <c r="AY355" s="9"/>
      <c r="AZ355" s="9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M355" s="48"/>
      <c r="BX355" s="7"/>
      <c r="BY355" s="4"/>
      <c r="BZ355" s="7"/>
      <c r="CA355" s="7"/>
      <c r="CB355" s="7"/>
      <c r="CE355" s="7"/>
      <c r="CF355" s="7"/>
      <c r="CG355" s="7"/>
      <c r="CH355" s="7"/>
      <c r="CI355" s="7"/>
      <c r="CJ355" s="7"/>
      <c r="CK355" s="7"/>
      <c r="CL355" s="7"/>
      <c r="CN355" s="47"/>
      <c r="CO355" s="47"/>
      <c r="CP355" s="4"/>
    </row>
    <row r="356" spans="3:94" s="1" customFormat="1" x14ac:dyDescent="0.3">
      <c r="C356" s="3"/>
      <c r="D356" s="3"/>
      <c r="E356" s="3"/>
      <c r="F356" s="3"/>
      <c r="G356" s="3"/>
      <c r="H356" s="3"/>
      <c r="I356" s="3"/>
      <c r="J356" s="65"/>
      <c r="K356" s="65"/>
      <c r="L356" s="65"/>
      <c r="M356" s="66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60"/>
      <c r="Z356" s="3"/>
      <c r="AI356" s="9"/>
      <c r="AJ356" s="9"/>
      <c r="AK356" s="9"/>
      <c r="AL356" s="9"/>
      <c r="AM356" s="9"/>
      <c r="AN356" s="9"/>
      <c r="AO356" s="9"/>
      <c r="AV356" s="9"/>
      <c r="AW356" s="9"/>
      <c r="AX356" s="9"/>
      <c r="AY356" s="9"/>
      <c r="AZ356" s="9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M356" s="48"/>
      <c r="BX356" s="7"/>
      <c r="BY356" s="4"/>
      <c r="BZ356" s="7"/>
      <c r="CA356" s="7"/>
      <c r="CB356" s="7"/>
      <c r="CE356" s="7"/>
      <c r="CF356" s="7"/>
      <c r="CG356" s="7"/>
      <c r="CH356" s="7"/>
      <c r="CI356" s="7"/>
      <c r="CJ356" s="7"/>
      <c r="CK356" s="7"/>
      <c r="CL356" s="7"/>
      <c r="CN356" s="47"/>
      <c r="CO356" s="47"/>
      <c r="CP356" s="4"/>
    </row>
    <row r="357" spans="3:94" s="1" customFormat="1" x14ac:dyDescent="0.3">
      <c r="C357" s="3"/>
      <c r="D357" s="3"/>
      <c r="E357" s="3"/>
      <c r="F357" s="3"/>
      <c r="G357" s="3"/>
      <c r="H357" s="3"/>
      <c r="I357" s="3"/>
      <c r="J357" s="65"/>
      <c r="K357" s="65"/>
      <c r="L357" s="65"/>
      <c r="M357" s="66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60"/>
      <c r="Z357" s="3"/>
      <c r="AI357" s="9"/>
      <c r="AJ357" s="9"/>
      <c r="AK357" s="9"/>
      <c r="AL357" s="9"/>
      <c r="AM357" s="9"/>
      <c r="AN357" s="9"/>
      <c r="AO357" s="9"/>
      <c r="AV357" s="9"/>
      <c r="AW357" s="9"/>
      <c r="AX357" s="9"/>
      <c r="AY357" s="9"/>
      <c r="AZ357" s="9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M357" s="48"/>
      <c r="BX357" s="7"/>
      <c r="BY357" s="4"/>
      <c r="BZ357" s="7"/>
      <c r="CA357" s="7"/>
      <c r="CB357" s="7"/>
      <c r="CE357" s="7"/>
      <c r="CF357" s="7"/>
      <c r="CG357" s="7"/>
      <c r="CH357" s="7"/>
      <c r="CI357" s="7"/>
      <c r="CJ357" s="7"/>
      <c r="CK357" s="7"/>
      <c r="CL357" s="7"/>
      <c r="CN357" s="47"/>
      <c r="CO357" s="47"/>
      <c r="CP357" s="4"/>
    </row>
    <row r="358" spans="3:94" s="1" customFormat="1" x14ac:dyDescent="0.3">
      <c r="C358" s="3"/>
      <c r="D358" s="3"/>
      <c r="E358" s="3"/>
      <c r="F358" s="3"/>
      <c r="G358" s="3"/>
      <c r="H358" s="3"/>
      <c r="I358" s="3"/>
      <c r="J358" s="65"/>
      <c r="K358" s="65"/>
      <c r="L358" s="65"/>
      <c r="M358" s="66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60"/>
      <c r="Z358" s="3"/>
      <c r="AI358" s="9"/>
      <c r="AJ358" s="9"/>
      <c r="AK358" s="9"/>
      <c r="AL358" s="9"/>
      <c r="AM358" s="9"/>
      <c r="AN358" s="9"/>
      <c r="AO358" s="9"/>
      <c r="AV358" s="9"/>
      <c r="AW358" s="9"/>
      <c r="AX358" s="9"/>
      <c r="AY358" s="9"/>
      <c r="AZ358" s="9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M358" s="48"/>
      <c r="BX358" s="7"/>
      <c r="BY358" s="4"/>
      <c r="BZ358" s="7"/>
      <c r="CA358" s="7"/>
      <c r="CB358" s="7"/>
      <c r="CE358" s="7"/>
      <c r="CF358" s="7"/>
      <c r="CG358" s="7"/>
      <c r="CH358" s="7"/>
      <c r="CI358" s="7"/>
      <c r="CJ358" s="7"/>
      <c r="CK358" s="7"/>
      <c r="CL358" s="7"/>
      <c r="CN358" s="47"/>
      <c r="CO358" s="47"/>
      <c r="CP358" s="4"/>
    </row>
    <row r="359" spans="3:94" s="1" customFormat="1" x14ac:dyDescent="0.3">
      <c r="C359" s="3"/>
      <c r="D359" s="3"/>
      <c r="E359" s="3"/>
      <c r="F359" s="3"/>
      <c r="G359" s="3"/>
      <c r="H359" s="3"/>
      <c r="I359" s="3"/>
      <c r="J359" s="65"/>
      <c r="K359" s="65"/>
      <c r="L359" s="65"/>
      <c r="M359" s="66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60"/>
      <c r="Z359" s="3"/>
      <c r="AI359" s="9"/>
      <c r="AJ359" s="9"/>
      <c r="AK359" s="9"/>
      <c r="AL359" s="9"/>
      <c r="AM359" s="9"/>
      <c r="AN359" s="9"/>
      <c r="AO359" s="9"/>
      <c r="AV359" s="9"/>
      <c r="AW359" s="9"/>
      <c r="AX359" s="9"/>
      <c r="AY359" s="9"/>
      <c r="AZ359" s="9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M359" s="48"/>
      <c r="BX359" s="7"/>
      <c r="BY359" s="4"/>
      <c r="BZ359" s="7"/>
      <c r="CA359" s="7"/>
      <c r="CB359" s="7"/>
      <c r="CE359" s="7"/>
      <c r="CF359" s="7"/>
      <c r="CG359" s="7"/>
      <c r="CH359" s="7"/>
      <c r="CI359" s="7"/>
      <c r="CJ359" s="7"/>
      <c r="CK359" s="7"/>
      <c r="CL359" s="7"/>
      <c r="CN359" s="47"/>
      <c r="CO359" s="47"/>
      <c r="CP359" s="4"/>
    </row>
    <row r="360" spans="3:94" s="1" customFormat="1" x14ac:dyDescent="0.3">
      <c r="C360" s="3"/>
      <c r="D360" s="3"/>
      <c r="E360" s="3"/>
      <c r="F360" s="3"/>
      <c r="G360" s="3"/>
      <c r="H360" s="3"/>
      <c r="I360" s="3"/>
      <c r="J360" s="65"/>
      <c r="K360" s="65"/>
      <c r="L360" s="65"/>
      <c r="M360" s="66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60"/>
      <c r="Z360" s="3"/>
      <c r="AI360" s="9"/>
      <c r="AJ360" s="9"/>
      <c r="AK360" s="9"/>
      <c r="AL360" s="9"/>
      <c r="AM360" s="9"/>
      <c r="AN360" s="9"/>
      <c r="AO360" s="9"/>
      <c r="AV360" s="9"/>
      <c r="AW360" s="9"/>
      <c r="AX360" s="9"/>
      <c r="AY360" s="9"/>
      <c r="AZ360" s="9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M360" s="48"/>
      <c r="BX360" s="7"/>
      <c r="BY360" s="4"/>
      <c r="BZ360" s="7"/>
      <c r="CA360" s="7"/>
      <c r="CB360" s="7"/>
      <c r="CE360" s="7"/>
      <c r="CF360" s="7"/>
      <c r="CG360" s="7"/>
      <c r="CH360" s="7"/>
      <c r="CI360" s="7"/>
      <c r="CJ360" s="7"/>
      <c r="CK360" s="7"/>
      <c r="CL360" s="7"/>
      <c r="CN360" s="47"/>
      <c r="CO360" s="47"/>
      <c r="CP360" s="4"/>
    </row>
    <row r="361" spans="3:94" s="1" customFormat="1" x14ac:dyDescent="0.3">
      <c r="C361" s="3"/>
      <c r="D361" s="3"/>
      <c r="E361" s="3"/>
      <c r="F361" s="3"/>
      <c r="G361" s="3"/>
      <c r="H361" s="3"/>
      <c r="I361" s="3"/>
      <c r="J361" s="65"/>
      <c r="K361" s="65"/>
      <c r="L361" s="65"/>
      <c r="M361" s="66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60"/>
      <c r="Z361" s="3"/>
      <c r="AI361" s="9"/>
      <c r="AJ361" s="9"/>
      <c r="AK361" s="9"/>
      <c r="AL361" s="9"/>
      <c r="AM361" s="9"/>
      <c r="AN361" s="9"/>
      <c r="AO361" s="9"/>
      <c r="AV361" s="9"/>
      <c r="AW361" s="9"/>
      <c r="AX361" s="9"/>
      <c r="AY361" s="9"/>
      <c r="AZ361" s="9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M361" s="48"/>
      <c r="BX361" s="7"/>
      <c r="BY361" s="4"/>
      <c r="BZ361" s="7"/>
      <c r="CA361" s="7"/>
      <c r="CB361" s="7"/>
      <c r="CE361" s="7"/>
      <c r="CF361" s="7"/>
      <c r="CG361" s="7"/>
      <c r="CH361" s="7"/>
      <c r="CI361" s="7"/>
      <c r="CJ361" s="7"/>
      <c r="CK361" s="7"/>
      <c r="CL361" s="7"/>
      <c r="CN361" s="47"/>
      <c r="CO361" s="47"/>
      <c r="CP361" s="4"/>
    </row>
    <row r="362" spans="3:94" s="1" customFormat="1" x14ac:dyDescent="0.3">
      <c r="C362" s="3"/>
      <c r="D362" s="3"/>
      <c r="E362" s="3"/>
      <c r="F362" s="3"/>
      <c r="G362" s="3"/>
      <c r="H362" s="3"/>
      <c r="I362" s="3"/>
      <c r="J362" s="65"/>
      <c r="K362" s="65"/>
      <c r="L362" s="65"/>
      <c r="M362" s="66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60"/>
      <c r="Z362" s="3"/>
      <c r="AI362" s="9"/>
      <c r="AJ362" s="9"/>
      <c r="AK362" s="9"/>
      <c r="AL362" s="9"/>
      <c r="AM362" s="9"/>
      <c r="AN362" s="9"/>
      <c r="AO362" s="9"/>
      <c r="AV362" s="9"/>
      <c r="AW362" s="9"/>
      <c r="AX362" s="9"/>
      <c r="AY362" s="9"/>
      <c r="AZ362" s="9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M362" s="48"/>
      <c r="BX362" s="7"/>
      <c r="BY362" s="4"/>
      <c r="BZ362" s="7"/>
      <c r="CA362" s="7"/>
      <c r="CB362" s="7"/>
      <c r="CE362" s="7"/>
      <c r="CF362" s="7"/>
      <c r="CG362" s="7"/>
      <c r="CH362" s="7"/>
      <c r="CI362" s="7"/>
      <c r="CJ362" s="7"/>
      <c r="CK362" s="7"/>
      <c r="CL362" s="7"/>
      <c r="CN362" s="47"/>
      <c r="CO362" s="47"/>
      <c r="CP362" s="4"/>
    </row>
    <row r="363" spans="3:94" s="1" customFormat="1" x14ac:dyDescent="0.3">
      <c r="C363" s="3"/>
      <c r="D363" s="3"/>
      <c r="E363" s="3"/>
      <c r="F363" s="3"/>
      <c r="G363" s="3"/>
      <c r="H363" s="3"/>
      <c r="I363" s="3"/>
      <c r="J363" s="65"/>
      <c r="K363" s="65"/>
      <c r="L363" s="65"/>
      <c r="M363" s="66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60"/>
      <c r="Z363" s="3"/>
      <c r="AI363" s="9"/>
      <c r="AJ363" s="9"/>
      <c r="AK363" s="9"/>
      <c r="AL363" s="9"/>
      <c r="AM363" s="9"/>
      <c r="AN363" s="9"/>
      <c r="AO363" s="9"/>
      <c r="AV363" s="9"/>
      <c r="AW363" s="9"/>
      <c r="AX363" s="9"/>
      <c r="AY363" s="9"/>
      <c r="AZ363" s="9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M363" s="48"/>
      <c r="BX363" s="7"/>
      <c r="BY363" s="4"/>
      <c r="BZ363" s="7"/>
      <c r="CA363" s="7"/>
      <c r="CB363" s="7"/>
      <c r="CE363" s="7"/>
      <c r="CF363" s="7"/>
      <c r="CG363" s="7"/>
      <c r="CH363" s="7"/>
      <c r="CI363" s="7"/>
      <c r="CJ363" s="7"/>
      <c r="CK363" s="7"/>
      <c r="CL363" s="7"/>
      <c r="CN363" s="47"/>
      <c r="CO363" s="47"/>
      <c r="CP363" s="4"/>
    </row>
    <row r="364" spans="3:94" s="1" customFormat="1" x14ac:dyDescent="0.3">
      <c r="C364" s="3"/>
      <c r="D364" s="3"/>
      <c r="E364" s="3"/>
      <c r="F364" s="3"/>
      <c r="G364" s="3"/>
      <c r="H364" s="3"/>
      <c r="I364" s="3"/>
      <c r="J364" s="65"/>
      <c r="K364" s="65"/>
      <c r="L364" s="65"/>
      <c r="M364" s="66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60"/>
      <c r="Z364" s="3"/>
      <c r="AI364" s="9"/>
      <c r="AJ364" s="9"/>
      <c r="AK364" s="9"/>
      <c r="AL364" s="9"/>
      <c r="AM364" s="9"/>
      <c r="AN364" s="9"/>
      <c r="AO364" s="9"/>
      <c r="AV364" s="9"/>
      <c r="AW364" s="9"/>
      <c r="AX364" s="9"/>
      <c r="AY364" s="9"/>
      <c r="AZ364" s="9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M364" s="48"/>
      <c r="BX364" s="7"/>
      <c r="BY364" s="4"/>
      <c r="BZ364" s="7"/>
      <c r="CA364" s="7"/>
      <c r="CB364" s="7"/>
      <c r="CE364" s="7"/>
      <c r="CF364" s="7"/>
      <c r="CG364" s="7"/>
      <c r="CH364" s="7"/>
      <c r="CI364" s="7"/>
      <c r="CJ364" s="7"/>
      <c r="CK364" s="7"/>
      <c r="CL364" s="7"/>
      <c r="CN364" s="47"/>
      <c r="CO364" s="47"/>
      <c r="CP364" s="4"/>
    </row>
    <row r="365" spans="3:94" s="1" customFormat="1" x14ac:dyDescent="0.3">
      <c r="C365" s="3"/>
      <c r="D365" s="3"/>
      <c r="E365" s="3"/>
      <c r="F365" s="3"/>
      <c r="G365" s="3"/>
      <c r="H365" s="3"/>
      <c r="I365" s="3"/>
      <c r="J365" s="65"/>
      <c r="K365" s="65"/>
      <c r="L365" s="65"/>
      <c r="M365" s="66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60"/>
      <c r="Z365" s="3"/>
      <c r="AI365" s="9"/>
      <c r="AJ365" s="9"/>
      <c r="AK365" s="9"/>
      <c r="AL365" s="9"/>
      <c r="AM365" s="9"/>
      <c r="AN365" s="9"/>
      <c r="AO365" s="9"/>
      <c r="AV365" s="9"/>
      <c r="AW365" s="9"/>
      <c r="AX365" s="9"/>
      <c r="AY365" s="9"/>
      <c r="AZ365" s="9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M365" s="48"/>
      <c r="BX365" s="7"/>
      <c r="BY365" s="4"/>
      <c r="BZ365" s="7"/>
      <c r="CA365" s="7"/>
      <c r="CB365" s="7"/>
      <c r="CE365" s="7"/>
      <c r="CF365" s="7"/>
      <c r="CG365" s="7"/>
      <c r="CH365" s="7"/>
      <c r="CI365" s="7"/>
      <c r="CJ365" s="7"/>
      <c r="CK365" s="7"/>
      <c r="CL365" s="7"/>
      <c r="CN365" s="47"/>
      <c r="CO365" s="47"/>
      <c r="CP365" s="4"/>
    </row>
    <row r="366" spans="3:94" s="1" customFormat="1" x14ac:dyDescent="0.3">
      <c r="C366" s="3"/>
      <c r="D366" s="3"/>
      <c r="E366" s="3"/>
      <c r="F366" s="3"/>
      <c r="G366" s="3"/>
      <c r="H366" s="3"/>
      <c r="I366" s="3"/>
      <c r="J366" s="65"/>
      <c r="K366" s="65"/>
      <c r="L366" s="65"/>
      <c r="M366" s="66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60"/>
      <c r="Z366" s="3"/>
      <c r="AI366" s="9"/>
      <c r="AJ366" s="9"/>
      <c r="AK366" s="9"/>
      <c r="AL366" s="9"/>
      <c r="AM366" s="9"/>
      <c r="AN366" s="9"/>
      <c r="AO366" s="9"/>
      <c r="AV366" s="9"/>
      <c r="AW366" s="9"/>
      <c r="AX366" s="9"/>
      <c r="AY366" s="9"/>
      <c r="AZ366" s="9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M366" s="48"/>
      <c r="BX366" s="7"/>
      <c r="BY366" s="4"/>
      <c r="BZ366" s="7"/>
      <c r="CA366" s="7"/>
      <c r="CB366" s="7"/>
      <c r="CE366" s="7"/>
      <c r="CF366" s="7"/>
      <c r="CG366" s="7"/>
      <c r="CH366" s="7"/>
      <c r="CI366" s="7"/>
      <c r="CJ366" s="7"/>
      <c r="CK366" s="7"/>
      <c r="CL366" s="7"/>
      <c r="CN366" s="47"/>
      <c r="CO366" s="47"/>
      <c r="CP366" s="4"/>
    </row>
    <row r="367" spans="3:94" s="1" customFormat="1" x14ac:dyDescent="0.3">
      <c r="C367" s="3"/>
      <c r="D367" s="3"/>
      <c r="E367" s="3"/>
      <c r="F367" s="3"/>
      <c r="G367" s="3"/>
      <c r="H367" s="3"/>
      <c r="I367" s="3"/>
      <c r="J367" s="65"/>
      <c r="K367" s="65"/>
      <c r="L367" s="65"/>
      <c r="M367" s="66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60"/>
      <c r="Z367" s="3"/>
      <c r="AI367" s="9"/>
      <c r="AJ367" s="9"/>
      <c r="AK367" s="9"/>
      <c r="AL367" s="9"/>
      <c r="AM367" s="9"/>
      <c r="AN367" s="9"/>
      <c r="AO367" s="9"/>
      <c r="AV367" s="9"/>
      <c r="AW367" s="9"/>
      <c r="AX367" s="9"/>
      <c r="AY367" s="9"/>
      <c r="AZ367" s="9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M367" s="48"/>
      <c r="BX367" s="7"/>
      <c r="BY367" s="4"/>
      <c r="BZ367" s="7"/>
      <c r="CA367" s="7"/>
      <c r="CB367" s="7"/>
      <c r="CE367" s="7"/>
      <c r="CF367" s="7"/>
      <c r="CG367" s="7"/>
      <c r="CH367" s="7"/>
      <c r="CI367" s="7"/>
      <c r="CJ367" s="7"/>
      <c r="CK367" s="7"/>
      <c r="CL367" s="7"/>
      <c r="CN367" s="47"/>
      <c r="CO367" s="47"/>
      <c r="CP367" s="4"/>
    </row>
    <row r="368" spans="3:94" s="1" customFormat="1" x14ac:dyDescent="0.3">
      <c r="C368" s="3"/>
      <c r="D368" s="3"/>
      <c r="E368" s="3"/>
      <c r="F368" s="3"/>
      <c r="G368" s="3"/>
      <c r="H368" s="3"/>
      <c r="I368" s="3"/>
      <c r="J368" s="65"/>
      <c r="K368" s="65"/>
      <c r="L368" s="65"/>
      <c r="M368" s="66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60"/>
      <c r="Z368" s="3"/>
      <c r="AI368" s="9"/>
      <c r="AJ368" s="9"/>
      <c r="AK368" s="9"/>
      <c r="AL368" s="9"/>
      <c r="AM368" s="9"/>
      <c r="AN368" s="9"/>
      <c r="AO368" s="9"/>
      <c r="AV368" s="9"/>
      <c r="AW368" s="9"/>
      <c r="AX368" s="9"/>
      <c r="AY368" s="9"/>
      <c r="AZ368" s="9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M368" s="48"/>
      <c r="BX368" s="7"/>
      <c r="BY368" s="4"/>
      <c r="BZ368" s="7"/>
      <c r="CA368" s="7"/>
      <c r="CB368" s="7"/>
      <c r="CE368" s="7"/>
      <c r="CF368" s="7"/>
      <c r="CG368" s="7"/>
      <c r="CH368" s="7"/>
      <c r="CI368" s="7"/>
      <c r="CJ368" s="7"/>
      <c r="CK368" s="7"/>
      <c r="CL368" s="7"/>
      <c r="CN368" s="47"/>
      <c r="CO368" s="47"/>
      <c r="CP368" s="4"/>
    </row>
    <row r="369" spans="1:94" s="1" customFormat="1" x14ac:dyDescent="0.3">
      <c r="C369" s="3"/>
      <c r="D369" s="3"/>
      <c r="E369" s="3"/>
      <c r="F369" s="3"/>
      <c r="G369" s="3"/>
      <c r="H369" s="3"/>
      <c r="I369" s="3"/>
      <c r="J369" s="65"/>
      <c r="K369" s="65"/>
      <c r="L369" s="65"/>
      <c r="M369" s="66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60"/>
      <c r="Z369" s="3"/>
      <c r="AI369" s="9"/>
      <c r="AJ369" s="9"/>
      <c r="AK369" s="9"/>
      <c r="AL369" s="9"/>
      <c r="AM369" s="9"/>
      <c r="AN369" s="9"/>
      <c r="AO369" s="9"/>
      <c r="AV369" s="9"/>
      <c r="AW369" s="9"/>
      <c r="AX369" s="9"/>
      <c r="AY369" s="9"/>
      <c r="AZ369" s="9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M369" s="48"/>
      <c r="BX369" s="7"/>
      <c r="BY369" s="4"/>
      <c r="BZ369" s="7"/>
      <c r="CA369" s="7"/>
      <c r="CB369" s="7"/>
      <c r="CE369" s="7"/>
      <c r="CF369" s="7"/>
      <c r="CG369" s="7"/>
      <c r="CH369" s="7"/>
      <c r="CI369" s="7"/>
      <c r="CJ369" s="7"/>
      <c r="CK369" s="7"/>
      <c r="CL369" s="7"/>
      <c r="CN369" s="47"/>
      <c r="CO369" s="47"/>
      <c r="CP369" s="4"/>
    </row>
    <row r="370" spans="1:94" s="1" customFormat="1" x14ac:dyDescent="0.3">
      <c r="C370" s="3"/>
      <c r="D370" s="3"/>
      <c r="E370" s="3"/>
      <c r="F370" s="3"/>
      <c r="G370" s="3"/>
      <c r="H370" s="3"/>
      <c r="I370" s="3"/>
      <c r="J370" s="65"/>
      <c r="K370" s="65"/>
      <c r="L370" s="65"/>
      <c r="M370" s="66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60"/>
      <c r="Z370" s="3"/>
      <c r="AI370" s="9"/>
      <c r="AJ370" s="9"/>
      <c r="AK370" s="9"/>
      <c r="AL370" s="9"/>
      <c r="AM370" s="9"/>
      <c r="AN370" s="9"/>
      <c r="AO370" s="9"/>
      <c r="AV370" s="9"/>
      <c r="AW370" s="9"/>
      <c r="AX370" s="9"/>
      <c r="AY370" s="9"/>
      <c r="AZ370" s="9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M370" s="48"/>
      <c r="BX370" s="7"/>
      <c r="BY370" s="4"/>
      <c r="BZ370" s="7"/>
      <c r="CA370" s="7"/>
      <c r="CB370" s="7"/>
      <c r="CE370" s="7"/>
      <c r="CF370" s="7"/>
      <c r="CG370" s="7"/>
      <c r="CH370" s="7"/>
      <c r="CI370" s="7"/>
      <c r="CJ370" s="7"/>
      <c r="CK370" s="7"/>
      <c r="CL370" s="7"/>
      <c r="CN370" s="47"/>
      <c r="CO370" s="47"/>
      <c r="CP370" s="4"/>
    </row>
    <row r="371" spans="1:94" s="1" customFormat="1" x14ac:dyDescent="0.3">
      <c r="C371" s="3"/>
      <c r="D371" s="3"/>
      <c r="E371" s="3"/>
      <c r="F371" s="3"/>
      <c r="G371" s="3"/>
      <c r="H371" s="3"/>
      <c r="I371" s="3"/>
      <c r="J371" s="65"/>
      <c r="K371" s="65"/>
      <c r="L371" s="65"/>
      <c r="M371" s="66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60"/>
      <c r="Z371" s="3"/>
      <c r="AI371" s="9"/>
      <c r="AJ371" s="9"/>
      <c r="AK371" s="9"/>
      <c r="AL371" s="9"/>
      <c r="AM371" s="9"/>
      <c r="AN371" s="9"/>
      <c r="AO371" s="9"/>
      <c r="AV371" s="9"/>
      <c r="AW371" s="9"/>
      <c r="AX371" s="9"/>
      <c r="AY371" s="9"/>
      <c r="AZ371" s="9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M371" s="48"/>
      <c r="BX371" s="7"/>
      <c r="BY371" s="4"/>
      <c r="BZ371" s="7"/>
      <c r="CA371" s="7"/>
      <c r="CB371" s="7"/>
      <c r="CE371" s="7"/>
      <c r="CF371" s="7"/>
      <c r="CG371" s="7"/>
      <c r="CH371" s="7"/>
      <c r="CI371" s="7"/>
      <c r="CJ371" s="7"/>
      <c r="CK371" s="7"/>
      <c r="CL371" s="7"/>
      <c r="CN371" s="47"/>
      <c r="CO371" s="47"/>
      <c r="CP371" s="4"/>
    </row>
    <row r="372" spans="1:94" s="1" customFormat="1" x14ac:dyDescent="0.3">
      <c r="C372" s="3"/>
      <c r="D372" s="3"/>
      <c r="E372" s="3"/>
      <c r="F372" s="3"/>
      <c r="G372" s="3"/>
      <c r="H372" s="3"/>
      <c r="I372" s="3"/>
      <c r="J372" s="65"/>
      <c r="K372" s="65"/>
      <c r="L372" s="65"/>
      <c r="M372" s="66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60"/>
      <c r="Z372" s="3"/>
      <c r="AI372" s="9"/>
      <c r="AJ372" s="9"/>
      <c r="AK372" s="9"/>
      <c r="AL372" s="9"/>
      <c r="AM372" s="9"/>
      <c r="AN372" s="9"/>
      <c r="AO372" s="9"/>
      <c r="AV372" s="9"/>
      <c r="AW372" s="9"/>
      <c r="AX372" s="9"/>
      <c r="AY372" s="9"/>
      <c r="AZ372" s="9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M372" s="48"/>
      <c r="BX372" s="7"/>
      <c r="BY372" s="4"/>
      <c r="BZ372" s="7"/>
      <c r="CA372" s="7"/>
      <c r="CB372" s="7"/>
      <c r="CE372" s="7"/>
      <c r="CF372" s="7"/>
      <c r="CG372" s="7"/>
      <c r="CH372" s="7"/>
      <c r="CI372" s="7"/>
      <c r="CJ372" s="7"/>
      <c r="CK372" s="7"/>
      <c r="CL372" s="7"/>
      <c r="CN372" s="47"/>
      <c r="CO372" s="47"/>
      <c r="CP372" s="4"/>
    </row>
    <row r="373" spans="1:94" s="1" customFormat="1" x14ac:dyDescent="0.3">
      <c r="C373" s="3"/>
      <c r="D373" s="3"/>
      <c r="E373" s="3"/>
      <c r="F373" s="3"/>
      <c r="G373" s="3"/>
      <c r="H373" s="3"/>
      <c r="I373" s="3"/>
      <c r="J373" s="65"/>
      <c r="K373" s="65"/>
      <c r="L373" s="65"/>
      <c r="M373" s="66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60"/>
      <c r="Z373" s="3"/>
      <c r="AI373" s="9"/>
      <c r="AJ373" s="9"/>
      <c r="AK373" s="9"/>
      <c r="AL373" s="9"/>
      <c r="AM373" s="9"/>
      <c r="AN373" s="9"/>
      <c r="AO373" s="9"/>
      <c r="AV373" s="9"/>
      <c r="AW373" s="9"/>
      <c r="AX373" s="9"/>
      <c r="AY373" s="9"/>
      <c r="AZ373" s="9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M373" s="48"/>
      <c r="BX373" s="7"/>
      <c r="BY373" s="4"/>
      <c r="BZ373" s="7"/>
      <c r="CA373" s="7"/>
      <c r="CB373" s="7"/>
      <c r="CE373" s="7"/>
      <c r="CF373" s="7"/>
      <c r="CG373" s="7"/>
      <c r="CH373" s="7"/>
      <c r="CI373" s="7"/>
      <c r="CJ373" s="7"/>
      <c r="CK373" s="7"/>
      <c r="CL373" s="7"/>
      <c r="CN373" s="47"/>
      <c r="CO373" s="47"/>
      <c r="CP373" s="4"/>
    </row>
    <row r="374" spans="1:94" s="1" customFormat="1" x14ac:dyDescent="0.3">
      <c r="A374" s="7"/>
      <c r="C374" s="3"/>
      <c r="D374" s="3"/>
      <c r="E374" s="3"/>
      <c r="F374" s="3"/>
      <c r="G374" s="3"/>
      <c r="H374" s="3"/>
      <c r="I374" s="3"/>
      <c r="J374" s="65"/>
      <c r="K374" s="65"/>
      <c r="L374" s="65"/>
      <c r="M374" s="66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60"/>
      <c r="Z374" s="3"/>
      <c r="AA374" s="3"/>
      <c r="AB374" s="3"/>
      <c r="AC374" s="3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M374" s="48"/>
      <c r="BX374" s="7"/>
      <c r="BY374" s="4"/>
      <c r="BZ374" s="7"/>
      <c r="CA374" s="7"/>
      <c r="CB374" s="7"/>
      <c r="CE374" s="7"/>
      <c r="CF374" s="7"/>
      <c r="CG374" s="7"/>
      <c r="CH374" s="7"/>
      <c r="CI374" s="7"/>
      <c r="CJ374" s="7"/>
      <c r="CK374" s="7"/>
      <c r="CL374" s="7"/>
      <c r="CN374" s="47"/>
      <c r="CO374" s="47"/>
      <c r="CP374" s="4"/>
    </row>
    <row r="375" spans="1:94" s="1" customFormat="1" x14ac:dyDescent="0.3">
      <c r="A375" s="7"/>
      <c r="C375" s="3"/>
      <c r="D375" s="3"/>
      <c r="E375" s="3"/>
      <c r="F375" s="3"/>
      <c r="G375" s="3"/>
      <c r="H375" s="3"/>
      <c r="I375" s="3"/>
      <c r="J375" s="65"/>
      <c r="K375" s="65"/>
      <c r="L375" s="65"/>
      <c r="M375" s="66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60"/>
      <c r="Z375" s="3"/>
      <c r="AA375" s="3"/>
      <c r="AB375" s="3"/>
      <c r="AC375" s="3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M375" s="48"/>
      <c r="BX375" s="7"/>
      <c r="BY375" s="4"/>
      <c r="BZ375" s="7"/>
      <c r="CA375" s="7"/>
      <c r="CB375" s="7"/>
      <c r="CE375" s="7"/>
      <c r="CF375" s="7"/>
      <c r="CG375" s="7"/>
      <c r="CH375" s="7"/>
      <c r="CI375" s="7"/>
      <c r="CJ375" s="7"/>
      <c r="CK375" s="7"/>
      <c r="CL375" s="7"/>
      <c r="CN375" s="47"/>
      <c r="CO375" s="47"/>
      <c r="CP375" s="4"/>
    </row>
    <row r="376" spans="1:94" s="1" customFormat="1" x14ac:dyDescent="0.3">
      <c r="A376" s="7"/>
      <c r="C376" s="3"/>
      <c r="D376" s="3"/>
      <c r="E376" s="3"/>
      <c r="F376" s="3"/>
      <c r="G376" s="3"/>
      <c r="H376" s="3"/>
      <c r="I376" s="3"/>
      <c r="J376" s="65"/>
      <c r="K376" s="65"/>
      <c r="L376" s="65"/>
      <c r="M376" s="66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60"/>
      <c r="Z376" s="3"/>
      <c r="AA376" s="3"/>
      <c r="AB376" s="3"/>
      <c r="AC376" s="3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M376" s="48"/>
      <c r="BX376" s="7"/>
      <c r="BY376" s="4"/>
      <c r="BZ376" s="7"/>
      <c r="CA376" s="7"/>
      <c r="CB376" s="7"/>
      <c r="CE376" s="7"/>
      <c r="CF376" s="7"/>
      <c r="CG376" s="7"/>
      <c r="CH376" s="7"/>
      <c r="CI376" s="7"/>
      <c r="CJ376" s="7"/>
      <c r="CK376" s="7"/>
      <c r="CL376" s="7"/>
      <c r="CN376" s="47"/>
      <c r="CO376" s="47"/>
      <c r="CP376" s="4"/>
    </row>
    <row r="377" spans="1:94" s="1" customFormat="1" x14ac:dyDescent="0.3">
      <c r="A377" s="7"/>
      <c r="C377" s="3"/>
      <c r="D377" s="3"/>
      <c r="E377" s="3"/>
      <c r="F377" s="3"/>
      <c r="G377" s="3"/>
      <c r="H377" s="3"/>
      <c r="I377" s="3"/>
      <c r="J377" s="65"/>
      <c r="K377" s="65"/>
      <c r="L377" s="65"/>
      <c r="M377" s="66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60"/>
      <c r="Z377" s="3"/>
      <c r="AA377" s="3"/>
      <c r="AB377" s="3"/>
      <c r="AC377" s="3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M377" s="48"/>
      <c r="BX377" s="7"/>
      <c r="BY377" s="4"/>
      <c r="BZ377" s="7"/>
      <c r="CA377" s="7"/>
      <c r="CB377" s="7"/>
      <c r="CE377" s="7"/>
      <c r="CF377" s="7"/>
      <c r="CG377" s="7"/>
      <c r="CH377" s="7"/>
      <c r="CI377" s="7"/>
      <c r="CJ377" s="7"/>
      <c r="CK377" s="7"/>
      <c r="CL377" s="7"/>
      <c r="CN377" s="47"/>
      <c r="CO377" s="47"/>
      <c r="CP377" s="4"/>
    </row>
    <row r="378" spans="1:94" s="1" customFormat="1" x14ac:dyDescent="0.3">
      <c r="A378" s="7"/>
      <c r="C378" s="3"/>
      <c r="D378" s="3"/>
      <c r="E378" s="3"/>
      <c r="F378" s="3"/>
      <c r="G378" s="3"/>
      <c r="H378" s="3"/>
      <c r="I378" s="3"/>
      <c r="J378" s="65"/>
      <c r="K378" s="65"/>
      <c r="L378" s="65"/>
      <c r="M378" s="66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60"/>
      <c r="Z378" s="3"/>
      <c r="AA378" s="3"/>
      <c r="AB378" s="3"/>
      <c r="AC378" s="3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M378" s="48"/>
      <c r="BX378" s="7"/>
      <c r="BY378" s="4"/>
      <c r="BZ378" s="7"/>
      <c r="CA378" s="7"/>
      <c r="CB378" s="7"/>
      <c r="CE378" s="7"/>
      <c r="CF378" s="7"/>
      <c r="CG378" s="7"/>
      <c r="CH378" s="7"/>
      <c r="CI378" s="7"/>
      <c r="CJ378" s="7"/>
      <c r="CK378" s="7"/>
      <c r="CL378" s="7"/>
      <c r="CN378" s="47"/>
      <c r="CO378" s="47"/>
      <c r="CP378" s="4"/>
    </row>
    <row r="379" spans="1:94" s="1" customFormat="1" x14ac:dyDescent="0.3">
      <c r="A379" s="7"/>
      <c r="C379" s="3"/>
      <c r="D379" s="3"/>
      <c r="E379" s="3"/>
      <c r="F379" s="3"/>
      <c r="G379" s="3"/>
      <c r="H379" s="3"/>
      <c r="I379" s="3"/>
      <c r="J379" s="65"/>
      <c r="K379" s="65"/>
      <c r="L379" s="65"/>
      <c r="M379" s="66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60"/>
      <c r="Z379" s="3"/>
      <c r="AA379" s="3"/>
      <c r="AB379" s="3"/>
      <c r="AC379" s="3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M379" s="48"/>
      <c r="BX379" s="7"/>
      <c r="BY379" s="4"/>
      <c r="BZ379" s="7"/>
      <c r="CA379" s="7"/>
      <c r="CB379" s="7"/>
      <c r="CE379" s="7"/>
      <c r="CF379" s="7"/>
      <c r="CG379" s="7"/>
      <c r="CH379" s="7"/>
      <c r="CI379" s="7"/>
      <c r="CJ379" s="7"/>
      <c r="CK379" s="7"/>
      <c r="CL379" s="7"/>
      <c r="CN379" s="47"/>
      <c r="CO379" s="47"/>
      <c r="CP379" s="4"/>
    </row>
    <row r="380" spans="1:94" s="1" customFormat="1" x14ac:dyDescent="0.3">
      <c r="A380" s="7"/>
      <c r="C380" s="3"/>
      <c r="D380" s="3"/>
      <c r="E380" s="3"/>
      <c r="F380" s="3"/>
      <c r="G380" s="3"/>
      <c r="H380" s="3"/>
      <c r="I380" s="3"/>
      <c r="J380" s="65"/>
      <c r="K380" s="65"/>
      <c r="L380" s="65"/>
      <c r="M380" s="66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60"/>
      <c r="Z380" s="3"/>
      <c r="AA380" s="3"/>
      <c r="AB380" s="3"/>
      <c r="AC380" s="3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M380" s="48"/>
      <c r="BX380" s="7"/>
      <c r="BY380" s="4"/>
      <c r="BZ380" s="7"/>
      <c r="CA380" s="7"/>
      <c r="CB380" s="7"/>
      <c r="CE380" s="7"/>
      <c r="CF380" s="7"/>
      <c r="CG380" s="7"/>
      <c r="CH380" s="7"/>
      <c r="CI380" s="7"/>
      <c r="CJ380" s="7"/>
      <c r="CK380" s="7"/>
      <c r="CL380" s="7"/>
      <c r="CN380" s="47"/>
      <c r="CO380" s="47"/>
      <c r="CP380" s="4"/>
    </row>
    <row r="381" spans="1:94" s="1" customFormat="1" x14ac:dyDescent="0.3">
      <c r="A381" s="7"/>
      <c r="C381" s="3"/>
      <c r="D381" s="3"/>
      <c r="E381" s="3"/>
      <c r="F381" s="3"/>
      <c r="G381" s="3"/>
      <c r="H381" s="3"/>
      <c r="I381" s="3"/>
      <c r="J381" s="65"/>
      <c r="K381" s="65"/>
      <c r="L381" s="65"/>
      <c r="M381" s="66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60"/>
      <c r="Z381" s="3"/>
      <c r="AA381" s="3"/>
      <c r="AB381" s="3"/>
      <c r="AC381" s="3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M381" s="48"/>
      <c r="BX381" s="7"/>
      <c r="BY381" s="4"/>
      <c r="BZ381" s="7"/>
      <c r="CA381" s="7"/>
      <c r="CB381" s="7"/>
      <c r="CE381" s="7"/>
      <c r="CF381" s="7"/>
      <c r="CG381" s="7"/>
      <c r="CH381" s="7"/>
      <c r="CI381" s="7"/>
      <c r="CJ381" s="7"/>
      <c r="CK381" s="7"/>
      <c r="CL381" s="7"/>
      <c r="CN381" s="47"/>
      <c r="CO381" s="47"/>
      <c r="CP381" s="4"/>
    </row>
    <row r="382" spans="1:94" s="1" customFormat="1" x14ac:dyDescent="0.3">
      <c r="A382" s="7"/>
      <c r="C382" s="3"/>
      <c r="D382" s="3"/>
      <c r="E382" s="3"/>
      <c r="F382" s="3"/>
      <c r="G382" s="3"/>
      <c r="H382" s="3"/>
      <c r="I382" s="3"/>
      <c r="J382" s="65"/>
      <c r="K382" s="65"/>
      <c r="L382" s="65"/>
      <c r="M382" s="66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60"/>
      <c r="Z382" s="3"/>
      <c r="AA382" s="3"/>
      <c r="AB382" s="3"/>
      <c r="AC382" s="3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M382" s="48"/>
      <c r="BX382" s="7"/>
      <c r="BY382" s="4"/>
      <c r="BZ382" s="7"/>
      <c r="CA382" s="7"/>
      <c r="CB382" s="7"/>
      <c r="CE382" s="7"/>
      <c r="CF382" s="7"/>
      <c r="CG382" s="7"/>
      <c r="CH382" s="7"/>
      <c r="CI382" s="7"/>
      <c r="CJ382" s="7"/>
      <c r="CK382" s="7"/>
      <c r="CL382" s="7"/>
      <c r="CN382" s="47"/>
      <c r="CO382" s="47"/>
      <c r="CP382" s="4"/>
    </row>
    <row r="383" spans="1:94" s="1" customFormat="1" x14ac:dyDescent="0.3">
      <c r="A383" s="7"/>
      <c r="C383" s="3"/>
      <c r="D383" s="3"/>
      <c r="E383" s="3"/>
      <c r="F383" s="3"/>
      <c r="G383" s="3"/>
      <c r="H383" s="3"/>
      <c r="I383" s="3"/>
      <c r="J383" s="65"/>
      <c r="K383" s="65"/>
      <c r="L383" s="65"/>
      <c r="M383" s="66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60"/>
      <c r="Z383" s="3"/>
      <c r="AA383" s="3"/>
      <c r="AB383" s="3"/>
      <c r="AC383" s="3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M383" s="48"/>
      <c r="BX383" s="7"/>
      <c r="BY383" s="4"/>
      <c r="BZ383" s="7"/>
      <c r="CA383" s="7"/>
      <c r="CB383" s="7"/>
      <c r="CE383" s="7"/>
      <c r="CF383" s="7"/>
      <c r="CG383" s="7"/>
      <c r="CH383" s="7"/>
      <c r="CI383" s="7"/>
      <c r="CJ383" s="7"/>
      <c r="CK383" s="7"/>
      <c r="CL383" s="7"/>
      <c r="CN383" s="47"/>
      <c r="CO383" s="47"/>
      <c r="CP383" s="4"/>
    </row>
    <row r="384" spans="1:94" s="1" customFormat="1" x14ac:dyDescent="0.3">
      <c r="A384" s="7"/>
      <c r="C384" s="3"/>
      <c r="D384" s="3"/>
      <c r="E384" s="3"/>
      <c r="F384" s="3"/>
      <c r="G384" s="3"/>
      <c r="H384" s="3"/>
      <c r="I384" s="3"/>
      <c r="J384" s="65"/>
      <c r="K384" s="65"/>
      <c r="L384" s="65"/>
      <c r="M384" s="66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60"/>
      <c r="Z384" s="3"/>
      <c r="AA384" s="3"/>
      <c r="AB384" s="3"/>
      <c r="AC384" s="3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M384" s="48"/>
      <c r="BX384" s="7"/>
      <c r="BY384" s="4"/>
      <c r="BZ384" s="7"/>
      <c r="CA384" s="7"/>
      <c r="CB384" s="7"/>
      <c r="CE384" s="7"/>
      <c r="CF384" s="7"/>
      <c r="CG384" s="7"/>
      <c r="CH384" s="7"/>
      <c r="CI384" s="7"/>
      <c r="CJ384" s="7"/>
      <c r="CK384" s="7"/>
      <c r="CL384" s="7"/>
      <c r="CN384" s="47"/>
      <c r="CO384" s="47"/>
      <c r="CP384" s="4"/>
    </row>
    <row r="385" spans="1:94" s="1" customFormat="1" x14ac:dyDescent="0.3">
      <c r="A385" s="7"/>
      <c r="C385" s="3"/>
      <c r="D385" s="3"/>
      <c r="E385" s="3"/>
      <c r="F385" s="3"/>
      <c r="G385" s="3"/>
      <c r="H385" s="3"/>
      <c r="I385" s="3"/>
      <c r="J385" s="65"/>
      <c r="K385" s="65"/>
      <c r="L385" s="65"/>
      <c r="M385" s="66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60"/>
      <c r="Z385" s="3"/>
      <c r="AA385" s="3"/>
      <c r="AB385" s="3"/>
      <c r="AC385" s="3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M385" s="48"/>
      <c r="BX385" s="7"/>
      <c r="BY385" s="4"/>
      <c r="BZ385" s="7"/>
      <c r="CA385" s="7"/>
      <c r="CB385" s="7"/>
      <c r="CE385" s="7"/>
      <c r="CF385" s="7"/>
      <c r="CG385" s="7"/>
      <c r="CH385" s="7"/>
      <c r="CI385" s="7"/>
      <c r="CJ385" s="7"/>
      <c r="CK385" s="7"/>
      <c r="CL385" s="7"/>
      <c r="CN385" s="47"/>
      <c r="CO385" s="47"/>
      <c r="CP385" s="4"/>
    </row>
    <row r="386" spans="1:94" s="1" customFormat="1" x14ac:dyDescent="0.3">
      <c r="A386" s="7"/>
      <c r="C386" s="3"/>
      <c r="D386" s="3"/>
      <c r="E386" s="3"/>
      <c r="F386" s="3"/>
      <c r="G386" s="3"/>
      <c r="H386" s="3"/>
      <c r="I386" s="3"/>
      <c r="J386" s="65"/>
      <c r="K386" s="65"/>
      <c r="L386" s="65"/>
      <c r="M386" s="66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60"/>
      <c r="Z386" s="3"/>
      <c r="AA386" s="3"/>
      <c r="AB386" s="3"/>
      <c r="AC386" s="3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M386" s="48"/>
      <c r="BX386" s="7"/>
      <c r="BY386" s="4"/>
      <c r="BZ386" s="7"/>
      <c r="CA386" s="7"/>
      <c r="CB386" s="7"/>
      <c r="CE386" s="7"/>
      <c r="CF386" s="7"/>
      <c r="CG386" s="7"/>
      <c r="CH386" s="7"/>
      <c r="CI386" s="7"/>
      <c r="CJ386" s="7"/>
      <c r="CK386" s="7"/>
      <c r="CL386" s="7"/>
      <c r="CN386" s="47"/>
      <c r="CO386" s="47"/>
      <c r="CP386" s="4"/>
    </row>
    <row r="387" spans="1:94" s="1" customFormat="1" x14ac:dyDescent="0.3">
      <c r="A387" s="7"/>
      <c r="C387" s="3"/>
      <c r="D387" s="3"/>
      <c r="E387" s="3"/>
      <c r="F387" s="3"/>
      <c r="G387" s="3"/>
      <c r="H387" s="3"/>
      <c r="I387" s="3"/>
      <c r="J387" s="65"/>
      <c r="K387" s="65"/>
      <c r="L387" s="65"/>
      <c r="M387" s="66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60"/>
      <c r="Z387" s="3"/>
      <c r="AA387" s="3"/>
      <c r="AB387" s="3"/>
      <c r="AC387" s="3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M387" s="48"/>
      <c r="BX387" s="7"/>
      <c r="BY387" s="4"/>
      <c r="BZ387" s="7"/>
      <c r="CA387" s="7"/>
      <c r="CB387" s="7"/>
      <c r="CE387" s="7"/>
      <c r="CF387" s="7"/>
      <c r="CG387" s="7"/>
      <c r="CH387" s="7"/>
      <c r="CI387" s="7"/>
      <c r="CJ387" s="7"/>
      <c r="CK387" s="7"/>
      <c r="CL387" s="7"/>
      <c r="CN387" s="47"/>
      <c r="CO387" s="47"/>
      <c r="CP387" s="4"/>
    </row>
    <row r="388" spans="1:94" s="1" customFormat="1" x14ac:dyDescent="0.3">
      <c r="A388" s="7"/>
      <c r="C388" s="3"/>
      <c r="D388" s="3"/>
      <c r="E388" s="3"/>
      <c r="F388" s="3"/>
      <c r="G388" s="3"/>
      <c r="H388" s="3"/>
      <c r="I388" s="3"/>
      <c r="J388" s="65"/>
      <c r="K388" s="65"/>
      <c r="L388" s="65"/>
      <c r="M388" s="66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60"/>
      <c r="Z388" s="3"/>
      <c r="AA388" s="3"/>
      <c r="AB388" s="3"/>
      <c r="AC388" s="3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M388" s="48"/>
      <c r="BX388" s="7"/>
      <c r="BY388" s="4"/>
      <c r="BZ388" s="7"/>
      <c r="CA388" s="7"/>
      <c r="CB388" s="7"/>
      <c r="CE388" s="7"/>
      <c r="CF388" s="7"/>
      <c r="CG388" s="7"/>
      <c r="CH388" s="7"/>
      <c r="CI388" s="7"/>
      <c r="CJ388" s="7"/>
      <c r="CK388" s="7"/>
      <c r="CL388" s="7"/>
      <c r="CN388" s="47"/>
      <c r="CO388" s="47"/>
      <c r="CP388" s="4"/>
    </row>
    <row r="389" spans="1:94" s="1" customFormat="1" x14ac:dyDescent="0.3">
      <c r="A389" s="7"/>
      <c r="C389" s="3"/>
      <c r="D389" s="3"/>
      <c r="E389" s="3"/>
      <c r="F389" s="3"/>
      <c r="G389" s="3"/>
      <c r="H389" s="3"/>
      <c r="I389" s="3"/>
      <c r="J389" s="65"/>
      <c r="K389" s="65"/>
      <c r="L389" s="65"/>
      <c r="M389" s="66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60"/>
      <c r="Z389" s="3"/>
      <c r="AA389" s="3"/>
      <c r="AB389" s="3"/>
      <c r="AC389" s="3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M389" s="48"/>
      <c r="BX389" s="7"/>
      <c r="BY389" s="4"/>
      <c r="BZ389" s="7"/>
      <c r="CA389" s="7"/>
      <c r="CB389" s="7"/>
      <c r="CE389" s="7"/>
      <c r="CF389" s="7"/>
      <c r="CG389" s="7"/>
      <c r="CH389" s="7"/>
      <c r="CI389" s="7"/>
      <c r="CJ389" s="7"/>
      <c r="CK389" s="7"/>
      <c r="CL389" s="7"/>
      <c r="CN389" s="47"/>
      <c r="CO389" s="47"/>
      <c r="CP389" s="4"/>
    </row>
    <row r="390" spans="1:94" s="1" customFormat="1" x14ac:dyDescent="0.3">
      <c r="A390" s="7"/>
      <c r="C390" s="3"/>
      <c r="D390" s="3"/>
      <c r="E390" s="3"/>
      <c r="F390" s="3"/>
      <c r="G390" s="3"/>
      <c r="H390" s="3"/>
      <c r="I390" s="3"/>
      <c r="J390" s="65"/>
      <c r="K390" s="65"/>
      <c r="L390" s="65"/>
      <c r="M390" s="66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60"/>
      <c r="Z390" s="3"/>
      <c r="AA390" s="3"/>
      <c r="AB390" s="3"/>
      <c r="AC390" s="3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M390" s="48"/>
      <c r="BX390" s="7"/>
      <c r="BY390" s="4"/>
      <c r="BZ390" s="7"/>
      <c r="CA390" s="7"/>
      <c r="CB390" s="7"/>
      <c r="CE390" s="7"/>
      <c r="CF390" s="7"/>
      <c r="CG390" s="7"/>
      <c r="CH390" s="7"/>
      <c r="CI390" s="7"/>
      <c r="CJ390" s="7"/>
      <c r="CK390" s="7"/>
      <c r="CL390" s="7"/>
      <c r="CN390" s="47"/>
      <c r="CO390" s="47"/>
      <c r="CP390" s="4"/>
    </row>
    <row r="391" spans="1:94" s="1" customFormat="1" x14ac:dyDescent="0.3">
      <c r="A391" s="7"/>
      <c r="C391" s="3"/>
      <c r="D391" s="3"/>
      <c r="E391" s="3"/>
      <c r="F391" s="3"/>
      <c r="G391" s="3"/>
      <c r="H391" s="3"/>
      <c r="I391" s="3"/>
      <c r="J391" s="65"/>
      <c r="K391" s="65"/>
      <c r="L391" s="65"/>
      <c r="M391" s="66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60"/>
      <c r="Z391" s="3"/>
      <c r="AA391" s="3"/>
      <c r="AB391" s="3"/>
      <c r="AC391" s="3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M391" s="48"/>
      <c r="BX391" s="7"/>
      <c r="BY391" s="4"/>
      <c r="BZ391" s="7"/>
      <c r="CA391" s="7"/>
      <c r="CB391" s="7"/>
      <c r="CE391" s="7"/>
      <c r="CF391" s="7"/>
      <c r="CG391" s="7"/>
      <c r="CH391" s="7"/>
      <c r="CI391" s="7"/>
      <c r="CJ391" s="7"/>
      <c r="CK391" s="7"/>
      <c r="CL391" s="7"/>
      <c r="CN391" s="47"/>
      <c r="CO391" s="47"/>
      <c r="CP391" s="4"/>
    </row>
    <row r="392" spans="1:94" s="1" customFormat="1" x14ac:dyDescent="0.3">
      <c r="A392" s="7"/>
      <c r="C392" s="3"/>
      <c r="D392" s="3"/>
      <c r="E392" s="3"/>
      <c r="F392" s="3"/>
      <c r="G392" s="3"/>
      <c r="H392" s="3"/>
      <c r="I392" s="3"/>
      <c r="J392" s="65"/>
      <c r="K392" s="65"/>
      <c r="L392" s="65"/>
      <c r="M392" s="66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60"/>
      <c r="Z392" s="3"/>
      <c r="AA392" s="3"/>
      <c r="AB392" s="3"/>
      <c r="AC392" s="3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M392" s="48"/>
      <c r="BX392" s="7"/>
      <c r="BY392" s="4"/>
      <c r="BZ392" s="7"/>
      <c r="CA392" s="7"/>
      <c r="CB392" s="7"/>
      <c r="CE392" s="7"/>
      <c r="CF392" s="7"/>
      <c r="CG392" s="7"/>
      <c r="CH392" s="7"/>
      <c r="CI392" s="7"/>
      <c r="CJ392" s="7"/>
      <c r="CK392" s="7"/>
      <c r="CL392" s="7"/>
      <c r="CN392" s="47"/>
      <c r="CO392" s="47"/>
      <c r="CP392" s="4"/>
    </row>
    <row r="393" spans="1:94" s="1" customFormat="1" x14ac:dyDescent="0.3">
      <c r="A393" s="7"/>
      <c r="C393" s="3"/>
      <c r="D393" s="3"/>
      <c r="E393" s="3"/>
      <c r="F393" s="3"/>
      <c r="G393" s="3"/>
      <c r="H393" s="3"/>
      <c r="I393" s="3"/>
      <c r="J393" s="65"/>
      <c r="K393" s="65"/>
      <c r="L393" s="65"/>
      <c r="M393" s="66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60"/>
      <c r="Z393" s="3"/>
      <c r="AA393" s="3"/>
      <c r="AB393" s="3"/>
      <c r="AC393" s="3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M393" s="48"/>
      <c r="BX393" s="7"/>
      <c r="BY393" s="4"/>
      <c r="BZ393" s="7"/>
      <c r="CA393" s="7"/>
      <c r="CB393" s="7"/>
      <c r="CE393" s="7"/>
      <c r="CF393" s="7"/>
      <c r="CG393" s="7"/>
      <c r="CH393" s="7"/>
      <c r="CI393" s="7"/>
      <c r="CJ393" s="7"/>
      <c r="CK393" s="7"/>
      <c r="CL393" s="7"/>
      <c r="CN393" s="47"/>
      <c r="CO393" s="47"/>
      <c r="CP393" s="4"/>
    </row>
    <row r="394" spans="1:94" s="1" customFormat="1" x14ac:dyDescent="0.3">
      <c r="A394" s="7"/>
      <c r="C394" s="3"/>
      <c r="D394" s="3"/>
      <c r="E394" s="3"/>
      <c r="F394" s="3"/>
      <c r="G394" s="3"/>
      <c r="H394" s="3"/>
      <c r="I394" s="3"/>
      <c r="J394" s="65"/>
      <c r="K394" s="65"/>
      <c r="L394" s="65"/>
      <c r="M394" s="66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60"/>
      <c r="Z394" s="3"/>
      <c r="AA394" s="3"/>
      <c r="AB394" s="3"/>
      <c r="AC394" s="3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M394" s="48"/>
      <c r="BX394" s="7"/>
      <c r="BY394" s="4"/>
      <c r="BZ394" s="7"/>
      <c r="CA394" s="7"/>
      <c r="CB394" s="7"/>
      <c r="CE394" s="7"/>
      <c r="CF394" s="7"/>
      <c r="CG394" s="7"/>
      <c r="CH394" s="7"/>
      <c r="CI394" s="7"/>
      <c r="CJ394" s="7"/>
      <c r="CK394" s="7"/>
      <c r="CL394" s="7"/>
      <c r="CN394" s="47"/>
      <c r="CO394" s="47"/>
      <c r="CP394" s="4"/>
    </row>
    <row r="395" spans="1:94" s="1" customFormat="1" x14ac:dyDescent="0.3">
      <c r="A395" s="7"/>
      <c r="C395" s="3"/>
      <c r="D395" s="3"/>
      <c r="E395" s="3"/>
      <c r="F395" s="3"/>
      <c r="G395" s="3"/>
      <c r="H395" s="3"/>
      <c r="I395" s="3"/>
      <c r="J395" s="65"/>
      <c r="K395" s="65"/>
      <c r="L395" s="65"/>
      <c r="M395" s="66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60"/>
      <c r="Z395" s="3"/>
      <c r="AA395" s="3"/>
      <c r="AB395" s="3"/>
      <c r="AC395" s="3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M395" s="48"/>
      <c r="BX395" s="7"/>
      <c r="BY395" s="4"/>
      <c r="BZ395" s="7"/>
      <c r="CA395" s="7"/>
      <c r="CB395" s="7"/>
      <c r="CE395" s="7"/>
      <c r="CF395" s="7"/>
      <c r="CG395" s="7"/>
      <c r="CH395" s="7"/>
      <c r="CI395" s="7"/>
      <c r="CJ395" s="7"/>
      <c r="CK395" s="7"/>
      <c r="CL395" s="7"/>
      <c r="CN395" s="47"/>
      <c r="CO395" s="47"/>
      <c r="CP395" s="4"/>
    </row>
    <row r="396" spans="1:94" s="1" customFormat="1" x14ac:dyDescent="0.3">
      <c r="A396" s="7"/>
      <c r="C396" s="3"/>
      <c r="D396" s="3"/>
      <c r="E396" s="3"/>
      <c r="F396" s="3"/>
      <c r="G396" s="3"/>
      <c r="H396" s="3"/>
      <c r="I396" s="3"/>
      <c r="J396" s="65"/>
      <c r="K396" s="65"/>
      <c r="L396" s="65"/>
      <c r="M396" s="66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60"/>
      <c r="Z396" s="3"/>
      <c r="AA396" s="3"/>
      <c r="AB396" s="3"/>
      <c r="AC396" s="3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M396" s="48"/>
      <c r="BX396" s="7"/>
      <c r="BY396" s="4"/>
      <c r="BZ396" s="7"/>
      <c r="CA396" s="7"/>
      <c r="CB396" s="7"/>
      <c r="CE396" s="7"/>
      <c r="CF396" s="7"/>
      <c r="CG396" s="7"/>
      <c r="CH396" s="7"/>
      <c r="CI396" s="7"/>
      <c r="CJ396" s="7"/>
      <c r="CK396" s="7"/>
      <c r="CL396" s="7"/>
      <c r="CN396" s="47"/>
      <c r="CO396" s="47"/>
      <c r="CP396" s="4"/>
    </row>
    <row r="397" spans="1:94" s="1" customFormat="1" x14ac:dyDescent="0.3">
      <c r="A397" s="7"/>
      <c r="C397" s="3"/>
      <c r="D397" s="3"/>
      <c r="E397" s="3"/>
      <c r="F397" s="3"/>
      <c r="G397" s="3"/>
      <c r="H397" s="3"/>
      <c r="I397" s="3"/>
      <c r="J397" s="65"/>
      <c r="K397" s="65"/>
      <c r="L397" s="65"/>
      <c r="M397" s="66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60"/>
      <c r="Z397" s="3"/>
      <c r="AA397" s="3"/>
      <c r="AB397" s="3"/>
      <c r="AC397" s="3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M397" s="48"/>
      <c r="BX397" s="7"/>
      <c r="BY397" s="4"/>
      <c r="BZ397" s="7"/>
      <c r="CA397" s="7"/>
      <c r="CB397" s="7"/>
      <c r="CE397" s="7"/>
      <c r="CF397" s="7"/>
      <c r="CG397" s="7"/>
      <c r="CH397" s="7"/>
      <c r="CI397" s="7"/>
      <c r="CJ397" s="7"/>
      <c r="CK397" s="7"/>
      <c r="CL397" s="7"/>
      <c r="CN397" s="47"/>
      <c r="CO397" s="47"/>
      <c r="CP397" s="4"/>
    </row>
    <row r="398" spans="1:94" s="1" customFormat="1" x14ac:dyDescent="0.3">
      <c r="A398" s="7"/>
      <c r="C398" s="3"/>
      <c r="D398" s="3"/>
      <c r="E398" s="3"/>
      <c r="F398" s="3"/>
      <c r="G398" s="3"/>
      <c r="H398" s="3"/>
      <c r="I398" s="3"/>
      <c r="J398" s="65"/>
      <c r="K398" s="65"/>
      <c r="L398" s="65"/>
      <c r="M398" s="66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60"/>
      <c r="Z398" s="3"/>
      <c r="AA398" s="3"/>
      <c r="AB398" s="3"/>
      <c r="AC398" s="3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M398" s="48"/>
      <c r="BX398" s="7"/>
      <c r="BY398" s="4"/>
      <c r="BZ398" s="7"/>
      <c r="CA398" s="7"/>
      <c r="CB398" s="7"/>
      <c r="CE398" s="7"/>
      <c r="CF398" s="7"/>
      <c r="CG398" s="7"/>
      <c r="CH398" s="7"/>
      <c r="CI398" s="7"/>
      <c r="CJ398" s="7"/>
      <c r="CK398" s="7"/>
      <c r="CL398" s="7"/>
      <c r="CN398" s="47"/>
      <c r="CO398" s="47"/>
      <c r="CP398" s="4"/>
    </row>
    <row r="399" spans="1:94" s="1" customFormat="1" x14ac:dyDescent="0.3">
      <c r="A399" s="7"/>
      <c r="C399" s="3"/>
      <c r="D399" s="3"/>
      <c r="E399" s="3"/>
      <c r="F399" s="3"/>
      <c r="G399" s="3"/>
      <c r="H399" s="3"/>
      <c r="I399" s="3"/>
      <c r="J399" s="65"/>
      <c r="K399" s="65"/>
      <c r="L399" s="65"/>
      <c r="M399" s="66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60"/>
      <c r="Z399" s="3"/>
      <c r="AA399" s="3"/>
      <c r="AB399" s="3"/>
      <c r="AC399" s="3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M399" s="48"/>
      <c r="BX399" s="7"/>
      <c r="BY399" s="4"/>
      <c r="BZ399" s="7"/>
      <c r="CA399" s="7"/>
      <c r="CB399" s="7"/>
      <c r="CE399" s="7"/>
      <c r="CF399" s="7"/>
      <c r="CG399" s="7"/>
      <c r="CH399" s="7"/>
      <c r="CI399" s="7"/>
      <c r="CJ399" s="7"/>
      <c r="CK399" s="7"/>
      <c r="CL399" s="7"/>
      <c r="CN399" s="47"/>
      <c r="CO399" s="47"/>
      <c r="CP399" s="4"/>
    </row>
    <row r="400" spans="1:94" s="1" customFormat="1" x14ac:dyDescent="0.3">
      <c r="A400" s="7"/>
      <c r="C400" s="3"/>
      <c r="D400" s="3"/>
      <c r="E400" s="3"/>
      <c r="F400" s="3"/>
      <c r="G400" s="3"/>
      <c r="H400" s="3"/>
      <c r="I400" s="3"/>
      <c r="J400" s="65"/>
      <c r="K400" s="65"/>
      <c r="L400" s="65"/>
      <c r="M400" s="66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60"/>
      <c r="Z400" s="3"/>
      <c r="AA400" s="3"/>
      <c r="AB400" s="3"/>
      <c r="AC400" s="3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M400" s="48"/>
      <c r="BX400" s="7"/>
      <c r="BY400" s="4"/>
      <c r="BZ400" s="7"/>
      <c r="CA400" s="7"/>
      <c r="CB400" s="7"/>
      <c r="CE400" s="7"/>
      <c r="CF400" s="7"/>
      <c r="CG400" s="7"/>
      <c r="CH400" s="7"/>
      <c r="CI400" s="7"/>
      <c r="CJ400" s="7"/>
      <c r="CK400" s="7"/>
      <c r="CL400" s="7"/>
      <c r="CN400" s="47"/>
      <c r="CO400" s="47"/>
      <c r="CP400" s="4"/>
    </row>
    <row r="401" spans="1:94" s="1" customFormat="1" x14ac:dyDescent="0.3">
      <c r="A401" s="7"/>
      <c r="C401" s="3"/>
      <c r="D401" s="3"/>
      <c r="E401" s="3"/>
      <c r="F401" s="3"/>
      <c r="G401" s="3"/>
      <c r="H401" s="3"/>
      <c r="I401" s="3"/>
      <c r="J401" s="65"/>
      <c r="K401" s="65"/>
      <c r="L401" s="65"/>
      <c r="M401" s="66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60"/>
      <c r="Z401" s="3"/>
      <c r="AA401" s="3"/>
      <c r="AB401" s="3"/>
      <c r="AC401" s="3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M401" s="48"/>
      <c r="BX401" s="7"/>
      <c r="BY401" s="4"/>
      <c r="BZ401" s="7"/>
      <c r="CA401" s="7"/>
      <c r="CB401" s="7"/>
      <c r="CE401" s="7"/>
      <c r="CF401" s="7"/>
      <c r="CG401" s="7"/>
      <c r="CH401" s="7"/>
      <c r="CI401" s="7"/>
      <c r="CJ401" s="7"/>
      <c r="CK401" s="7"/>
      <c r="CL401" s="7"/>
      <c r="CN401" s="47"/>
      <c r="CO401" s="47"/>
      <c r="CP401" s="4"/>
    </row>
    <row r="402" spans="1:94" s="1" customFormat="1" x14ac:dyDescent="0.3">
      <c r="A402" s="7"/>
      <c r="C402" s="3"/>
      <c r="D402" s="3"/>
      <c r="E402" s="3"/>
      <c r="F402" s="3"/>
      <c r="G402" s="3"/>
      <c r="H402" s="3"/>
      <c r="I402" s="3"/>
      <c r="J402" s="65"/>
      <c r="K402" s="65"/>
      <c r="L402" s="65"/>
      <c r="M402" s="66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60"/>
      <c r="Z402" s="3"/>
      <c r="AA402" s="3"/>
      <c r="AB402" s="3"/>
      <c r="AC402" s="3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M402" s="48"/>
      <c r="BX402" s="7"/>
      <c r="BY402" s="4"/>
      <c r="BZ402" s="7"/>
      <c r="CA402" s="7"/>
      <c r="CB402" s="7"/>
      <c r="CE402" s="7"/>
      <c r="CF402" s="7"/>
      <c r="CG402" s="7"/>
      <c r="CH402" s="7"/>
      <c r="CI402" s="7"/>
      <c r="CJ402" s="7"/>
      <c r="CK402" s="7"/>
      <c r="CL402" s="7"/>
      <c r="CN402" s="47"/>
      <c r="CO402" s="47"/>
      <c r="CP402" s="4"/>
    </row>
    <row r="403" spans="1:94" s="1" customFormat="1" x14ac:dyDescent="0.3">
      <c r="A403" s="7"/>
      <c r="C403" s="3"/>
      <c r="D403" s="3"/>
      <c r="E403" s="3"/>
      <c r="F403" s="3"/>
      <c r="G403" s="3"/>
      <c r="H403" s="3"/>
      <c r="I403" s="3"/>
      <c r="J403" s="65"/>
      <c r="K403" s="65"/>
      <c r="L403" s="65"/>
      <c r="M403" s="66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60"/>
      <c r="Z403" s="3"/>
      <c r="AA403" s="3"/>
      <c r="AB403" s="3"/>
      <c r="AC403" s="3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M403" s="48"/>
      <c r="BX403" s="7"/>
      <c r="BY403" s="4"/>
      <c r="BZ403" s="7"/>
      <c r="CA403" s="7"/>
      <c r="CB403" s="7"/>
      <c r="CE403" s="7"/>
      <c r="CF403" s="7"/>
      <c r="CG403" s="7"/>
      <c r="CH403" s="7"/>
      <c r="CI403" s="7"/>
      <c r="CJ403" s="7"/>
      <c r="CK403" s="7"/>
      <c r="CL403" s="7"/>
      <c r="CN403" s="47"/>
      <c r="CO403" s="47"/>
      <c r="CP403" s="4"/>
    </row>
    <row r="404" spans="1:94" s="1" customFormat="1" x14ac:dyDescent="0.3">
      <c r="A404" s="7"/>
      <c r="C404" s="3"/>
      <c r="D404" s="3"/>
      <c r="E404" s="3"/>
      <c r="F404" s="3"/>
      <c r="G404" s="3"/>
      <c r="H404" s="3"/>
      <c r="I404" s="3"/>
      <c r="J404" s="65"/>
      <c r="K404" s="65"/>
      <c r="L404" s="65"/>
      <c r="M404" s="66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60"/>
      <c r="Z404" s="3"/>
      <c r="AA404" s="3"/>
      <c r="AB404" s="3"/>
      <c r="AC404" s="3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M404" s="48"/>
      <c r="BX404" s="7"/>
      <c r="BY404" s="4"/>
      <c r="BZ404" s="7"/>
      <c r="CA404" s="7"/>
      <c r="CB404" s="7"/>
      <c r="CE404" s="7"/>
      <c r="CF404" s="7"/>
      <c r="CG404" s="7"/>
      <c r="CH404" s="7"/>
      <c r="CI404" s="7"/>
      <c r="CJ404" s="7"/>
      <c r="CK404" s="7"/>
      <c r="CL404" s="7"/>
      <c r="CN404" s="47"/>
      <c r="CO404" s="47"/>
      <c r="CP404" s="4"/>
    </row>
    <row r="405" spans="1:94" s="1" customFormat="1" x14ac:dyDescent="0.3">
      <c r="A405" s="7"/>
      <c r="C405" s="3"/>
      <c r="D405" s="3"/>
      <c r="E405" s="3"/>
      <c r="F405" s="3"/>
      <c r="G405" s="3"/>
      <c r="H405" s="3"/>
      <c r="I405" s="3"/>
      <c r="J405" s="65"/>
      <c r="K405" s="65"/>
      <c r="L405" s="65"/>
      <c r="M405" s="66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60"/>
      <c r="Z405" s="3"/>
      <c r="AA405" s="3"/>
      <c r="AB405" s="3"/>
      <c r="AC405" s="3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M405" s="48"/>
      <c r="BX405" s="7"/>
      <c r="BY405" s="4"/>
      <c r="BZ405" s="7"/>
      <c r="CA405" s="7"/>
      <c r="CB405" s="7"/>
      <c r="CE405" s="7"/>
      <c r="CF405" s="7"/>
      <c r="CG405" s="7"/>
      <c r="CH405" s="7"/>
      <c r="CI405" s="7"/>
      <c r="CJ405" s="7"/>
      <c r="CK405" s="7"/>
      <c r="CL405" s="7"/>
      <c r="CN405" s="47"/>
      <c r="CO405" s="47"/>
      <c r="CP405" s="4"/>
    </row>
    <row r="406" spans="1:94" s="1" customFormat="1" x14ac:dyDescent="0.3">
      <c r="A406" s="7"/>
      <c r="C406" s="3"/>
      <c r="D406" s="3"/>
      <c r="E406" s="3"/>
      <c r="F406" s="3"/>
      <c r="G406" s="3"/>
      <c r="H406" s="3"/>
      <c r="I406" s="3"/>
      <c r="J406" s="65"/>
      <c r="K406" s="65"/>
      <c r="L406" s="65"/>
      <c r="M406" s="66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60"/>
      <c r="Z406" s="3"/>
      <c r="AA406" s="3"/>
      <c r="AB406" s="3"/>
      <c r="AC406" s="3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M406" s="48"/>
      <c r="BX406" s="7"/>
      <c r="BY406" s="4"/>
      <c r="BZ406" s="7"/>
      <c r="CA406" s="7"/>
      <c r="CB406" s="7"/>
      <c r="CE406" s="7"/>
      <c r="CF406" s="7"/>
      <c r="CG406" s="7"/>
      <c r="CH406" s="7"/>
      <c r="CI406" s="7"/>
      <c r="CJ406" s="7"/>
      <c r="CK406" s="7"/>
      <c r="CL406" s="7"/>
      <c r="CN406" s="47"/>
      <c r="CO406" s="47"/>
      <c r="CP406" s="4"/>
    </row>
    <row r="407" spans="1:94" s="1" customFormat="1" x14ac:dyDescent="0.3">
      <c r="A407" s="7"/>
      <c r="C407" s="3"/>
      <c r="D407" s="3"/>
      <c r="E407" s="3"/>
      <c r="F407" s="3"/>
      <c r="G407" s="3"/>
      <c r="H407" s="3"/>
      <c r="I407" s="3"/>
      <c r="J407" s="65"/>
      <c r="K407" s="65"/>
      <c r="L407" s="65"/>
      <c r="M407" s="66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60"/>
      <c r="Z407" s="3"/>
      <c r="AA407" s="3"/>
      <c r="AB407" s="3"/>
      <c r="AC407" s="3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M407" s="48"/>
      <c r="BX407" s="7"/>
      <c r="BY407" s="4"/>
      <c r="BZ407" s="7"/>
      <c r="CA407" s="7"/>
      <c r="CB407" s="7"/>
      <c r="CE407" s="7"/>
      <c r="CF407" s="7"/>
      <c r="CG407" s="7"/>
      <c r="CH407" s="7"/>
      <c r="CI407" s="7"/>
      <c r="CJ407" s="7"/>
      <c r="CK407" s="7"/>
      <c r="CL407" s="7"/>
      <c r="CN407" s="47"/>
      <c r="CO407" s="47"/>
      <c r="CP407" s="4"/>
    </row>
    <row r="408" spans="1:94" s="1" customFormat="1" x14ac:dyDescent="0.3">
      <c r="A408" s="7"/>
      <c r="C408" s="3"/>
      <c r="D408" s="3"/>
      <c r="E408" s="3"/>
      <c r="F408" s="3"/>
      <c r="G408" s="3"/>
      <c r="H408" s="3"/>
      <c r="I408" s="3"/>
      <c r="J408" s="65"/>
      <c r="K408" s="65"/>
      <c r="L408" s="65"/>
      <c r="M408" s="66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60"/>
      <c r="Z408" s="3"/>
      <c r="AA408" s="3"/>
      <c r="AB408" s="3"/>
      <c r="AC408" s="3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M408" s="48"/>
      <c r="BX408" s="7"/>
      <c r="BY408" s="4"/>
      <c r="BZ408" s="7"/>
      <c r="CA408" s="7"/>
      <c r="CB408" s="7"/>
      <c r="CE408" s="7"/>
      <c r="CF408" s="7"/>
      <c r="CG408" s="7"/>
      <c r="CH408" s="7"/>
      <c r="CI408" s="7"/>
      <c r="CJ408" s="7"/>
      <c r="CK408" s="7"/>
      <c r="CL408" s="7"/>
      <c r="CN408" s="47"/>
      <c r="CO408" s="47"/>
      <c r="CP408" s="4"/>
    </row>
    <row r="409" spans="1:94" s="1" customFormat="1" x14ac:dyDescent="0.3">
      <c r="A409" s="7"/>
      <c r="C409" s="3"/>
      <c r="D409" s="3"/>
      <c r="E409" s="3"/>
      <c r="F409" s="3"/>
      <c r="G409" s="3"/>
      <c r="H409" s="3"/>
      <c r="I409" s="3"/>
      <c r="J409" s="65"/>
      <c r="K409" s="65"/>
      <c r="L409" s="65"/>
      <c r="M409" s="66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60"/>
      <c r="Z409" s="3"/>
      <c r="AA409" s="3"/>
      <c r="AB409" s="3"/>
      <c r="AC409" s="3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M409" s="48"/>
      <c r="BX409" s="7"/>
      <c r="BY409" s="4"/>
      <c r="BZ409" s="7"/>
      <c r="CA409" s="7"/>
      <c r="CB409" s="7"/>
      <c r="CE409" s="7"/>
      <c r="CF409" s="7"/>
      <c r="CG409" s="7"/>
      <c r="CH409" s="7"/>
      <c r="CI409" s="7"/>
      <c r="CJ409" s="7"/>
      <c r="CK409" s="7"/>
      <c r="CL409" s="7"/>
      <c r="CN409" s="47"/>
      <c r="CO409" s="47"/>
      <c r="CP409" s="4"/>
    </row>
    <row r="410" spans="1:94" s="1" customFormat="1" x14ac:dyDescent="0.3">
      <c r="A410" s="7"/>
      <c r="C410" s="3"/>
      <c r="D410" s="3"/>
      <c r="E410" s="3"/>
      <c r="F410" s="3"/>
      <c r="G410" s="3"/>
      <c r="H410" s="3"/>
      <c r="I410" s="3"/>
      <c r="J410" s="65"/>
      <c r="K410" s="65"/>
      <c r="L410" s="65"/>
      <c r="M410" s="66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60"/>
      <c r="Z410" s="3"/>
      <c r="AA410" s="3"/>
      <c r="AB410" s="3"/>
      <c r="AC410" s="3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M410" s="48"/>
      <c r="BX410" s="7"/>
      <c r="BY410" s="4"/>
      <c r="BZ410" s="7"/>
      <c r="CA410" s="7"/>
      <c r="CB410" s="7"/>
      <c r="CE410" s="7"/>
      <c r="CF410" s="7"/>
      <c r="CG410" s="7"/>
      <c r="CH410" s="7"/>
      <c r="CI410" s="7"/>
      <c r="CJ410" s="7"/>
      <c r="CK410" s="7"/>
      <c r="CL410" s="7"/>
      <c r="CN410" s="47"/>
      <c r="CO410" s="47"/>
      <c r="CP410" s="4"/>
    </row>
    <row r="411" spans="1:94" s="1" customFormat="1" x14ac:dyDescent="0.3">
      <c r="A411" s="7"/>
      <c r="C411" s="3"/>
      <c r="D411" s="3"/>
      <c r="E411" s="3"/>
      <c r="F411" s="3"/>
      <c r="G411" s="3"/>
      <c r="H411" s="3"/>
      <c r="I411" s="3"/>
      <c r="J411" s="65"/>
      <c r="K411" s="65"/>
      <c r="L411" s="65"/>
      <c r="M411" s="66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60"/>
      <c r="Z411" s="3"/>
      <c r="AA411" s="3"/>
      <c r="AB411" s="3"/>
      <c r="AC411" s="3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M411" s="48"/>
      <c r="BX411" s="7"/>
      <c r="BY411" s="4"/>
      <c r="BZ411" s="7"/>
      <c r="CA411" s="7"/>
      <c r="CB411" s="7"/>
      <c r="CE411" s="7"/>
      <c r="CF411" s="7"/>
      <c r="CG411" s="7"/>
      <c r="CH411" s="7"/>
      <c r="CI411" s="7"/>
      <c r="CJ411" s="7"/>
      <c r="CK411" s="7"/>
      <c r="CL411" s="7"/>
      <c r="CN411" s="47"/>
      <c r="CO411" s="47"/>
      <c r="CP411" s="4"/>
    </row>
    <row r="412" spans="1:94" s="1" customFormat="1" x14ac:dyDescent="0.3">
      <c r="A412" s="7"/>
      <c r="C412" s="3"/>
      <c r="D412" s="3"/>
      <c r="E412" s="3"/>
      <c r="F412" s="3"/>
      <c r="G412" s="3"/>
      <c r="H412" s="3"/>
      <c r="I412" s="3"/>
      <c r="J412" s="65"/>
      <c r="K412" s="65"/>
      <c r="L412" s="65"/>
      <c r="M412" s="66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60"/>
      <c r="Z412" s="3"/>
      <c r="AA412" s="3"/>
      <c r="AB412" s="3"/>
      <c r="AC412" s="3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M412" s="48"/>
      <c r="BX412" s="7"/>
      <c r="BY412" s="4"/>
      <c r="BZ412" s="7"/>
      <c r="CA412" s="7"/>
      <c r="CB412" s="7"/>
      <c r="CE412" s="7"/>
      <c r="CF412" s="7"/>
      <c r="CG412" s="7"/>
      <c r="CH412" s="7"/>
      <c r="CI412" s="7"/>
      <c r="CJ412" s="7"/>
      <c r="CK412" s="7"/>
      <c r="CL412" s="7"/>
      <c r="CN412" s="47"/>
      <c r="CO412" s="47"/>
      <c r="CP412" s="4"/>
    </row>
    <row r="413" spans="1:94" s="1" customFormat="1" x14ac:dyDescent="0.3">
      <c r="A413" s="7"/>
      <c r="C413" s="3"/>
      <c r="D413" s="3"/>
      <c r="E413" s="3"/>
      <c r="F413" s="3"/>
      <c r="G413" s="3"/>
      <c r="H413" s="3"/>
      <c r="I413" s="3"/>
      <c r="J413" s="65"/>
      <c r="K413" s="65"/>
      <c r="L413" s="65"/>
      <c r="M413" s="66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60"/>
      <c r="Z413" s="3"/>
      <c r="AA413" s="3"/>
      <c r="AB413" s="3"/>
      <c r="AC413" s="3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M413" s="48"/>
      <c r="BX413" s="7"/>
      <c r="BY413" s="4"/>
      <c r="BZ413" s="7"/>
      <c r="CA413" s="7"/>
      <c r="CB413" s="7"/>
      <c r="CE413" s="7"/>
      <c r="CF413" s="7"/>
      <c r="CG413" s="7"/>
      <c r="CH413" s="7"/>
      <c r="CI413" s="7"/>
      <c r="CJ413" s="7"/>
      <c r="CK413" s="7"/>
      <c r="CL413" s="7"/>
      <c r="CN413" s="47"/>
      <c r="CO413" s="47"/>
      <c r="CP413" s="4"/>
    </row>
    <row r="414" spans="1:94" s="1" customFormat="1" x14ac:dyDescent="0.3">
      <c r="A414" s="7"/>
      <c r="C414" s="3"/>
      <c r="D414" s="3"/>
      <c r="E414" s="3"/>
      <c r="F414" s="3"/>
      <c r="G414" s="3"/>
      <c r="H414" s="3"/>
      <c r="I414" s="3"/>
      <c r="J414" s="65"/>
      <c r="K414" s="65"/>
      <c r="L414" s="65"/>
      <c r="M414" s="66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60"/>
      <c r="Z414" s="3"/>
      <c r="AA414" s="3"/>
      <c r="AB414" s="3"/>
      <c r="AC414" s="3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M414" s="48"/>
      <c r="BX414" s="7"/>
      <c r="BY414" s="4"/>
      <c r="BZ414" s="7"/>
      <c r="CA414" s="7"/>
      <c r="CB414" s="7"/>
      <c r="CE414" s="7"/>
      <c r="CF414" s="7"/>
      <c r="CG414" s="7"/>
      <c r="CH414" s="7"/>
      <c r="CI414" s="7"/>
      <c r="CJ414" s="7"/>
      <c r="CK414" s="7"/>
      <c r="CL414" s="7"/>
      <c r="CN414" s="47"/>
      <c r="CO414" s="47"/>
      <c r="CP414" s="4"/>
    </row>
    <row r="415" spans="1:94" s="1" customFormat="1" x14ac:dyDescent="0.3">
      <c r="A415" s="7"/>
      <c r="C415" s="3"/>
      <c r="D415" s="3"/>
      <c r="E415" s="3"/>
      <c r="F415" s="3"/>
      <c r="G415" s="3"/>
      <c r="H415" s="3"/>
      <c r="I415" s="3"/>
      <c r="J415" s="65"/>
      <c r="K415" s="65"/>
      <c r="L415" s="65"/>
      <c r="M415" s="66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60"/>
      <c r="Z415" s="3"/>
      <c r="AA415" s="3"/>
      <c r="AB415" s="3"/>
      <c r="AC415" s="3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M415" s="48"/>
      <c r="BX415" s="7"/>
      <c r="BY415" s="4"/>
      <c r="BZ415" s="7"/>
      <c r="CA415" s="7"/>
      <c r="CB415" s="7"/>
      <c r="CE415" s="7"/>
      <c r="CF415" s="7"/>
      <c r="CG415" s="7"/>
      <c r="CH415" s="7"/>
      <c r="CI415" s="7"/>
      <c r="CJ415" s="7"/>
      <c r="CK415" s="7"/>
      <c r="CL415" s="7"/>
      <c r="CN415" s="47"/>
      <c r="CO415" s="47"/>
      <c r="CP415" s="4"/>
    </row>
    <row r="416" spans="1:94" s="1" customFormat="1" x14ac:dyDescent="0.3">
      <c r="A416" s="7"/>
      <c r="C416" s="3"/>
      <c r="D416" s="3"/>
      <c r="E416" s="3"/>
      <c r="F416" s="3"/>
      <c r="G416" s="3"/>
      <c r="H416" s="3"/>
      <c r="I416" s="3"/>
      <c r="J416" s="65"/>
      <c r="K416" s="65"/>
      <c r="L416" s="65"/>
      <c r="M416" s="66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60"/>
      <c r="Z416" s="3"/>
      <c r="AA416" s="3"/>
      <c r="AB416" s="3"/>
      <c r="AC416" s="3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M416" s="48"/>
      <c r="BX416" s="7"/>
      <c r="BY416" s="4"/>
      <c r="BZ416" s="7"/>
      <c r="CA416" s="7"/>
      <c r="CB416" s="7"/>
      <c r="CE416" s="7"/>
      <c r="CF416" s="7"/>
      <c r="CG416" s="7"/>
      <c r="CH416" s="7"/>
      <c r="CI416" s="7"/>
      <c r="CJ416" s="7"/>
      <c r="CK416" s="7"/>
      <c r="CL416" s="7"/>
      <c r="CN416" s="47"/>
      <c r="CO416" s="47"/>
      <c r="CP416" s="4"/>
    </row>
    <row r="417" spans="1:94" s="1" customFormat="1" x14ac:dyDescent="0.3">
      <c r="A417" s="7"/>
      <c r="C417" s="3"/>
      <c r="D417" s="3"/>
      <c r="E417" s="3"/>
      <c r="F417" s="3"/>
      <c r="G417" s="3"/>
      <c r="H417" s="3"/>
      <c r="I417" s="3"/>
      <c r="J417" s="65"/>
      <c r="K417" s="65"/>
      <c r="L417" s="65"/>
      <c r="M417" s="66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60"/>
      <c r="Z417" s="3"/>
      <c r="AA417" s="3"/>
      <c r="AB417" s="3"/>
      <c r="AC417" s="3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M417" s="48"/>
      <c r="BX417" s="7"/>
      <c r="BY417" s="4"/>
      <c r="BZ417" s="7"/>
      <c r="CA417" s="7"/>
      <c r="CB417" s="7"/>
      <c r="CE417" s="7"/>
      <c r="CF417" s="7"/>
      <c r="CG417" s="7"/>
      <c r="CH417" s="7"/>
      <c r="CI417" s="7"/>
      <c r="CJ417" s="7"/>
      <c r="CK417" s="7"/>
      <c r="CL417" s="7"/>
      <c r="CN417" s="47"/>
      <c r="CO417" s="47"/>
      <c r="CP417" s="4"/>
    </row>
    <row r="418" spans="1:94" s="1" customFormat="1" x14ac:dyDescent="0.3">
      <c r="A418" s="7"/>
      <c r="C418" s="3"/>
      <c r="D418" s="3"/>
      <c r="E418" s="3"/>
      <c r="F418" s="3"/>
      <c r="G418" s="3"/>
      <c r="H418" s="3"/>
      <c r="I418" s="3"/>
      <c r="J418" s="65"/>
      <c r="K418" s="65"/>
      <c r="L418" s="65"/>
      <c r="M418" s="66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60"/>
      <c r="Z418" s="3"/>
      <c r="AA418" s="3"/>
      <c r="AB418" s="3"/>
      <c r="AC418" s="3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M418" s="48"/>
      <c r="BX418" s="7"/>
      <c r="BY418" s="4"/>
      <c r="BZ418" s="7"/>
      <c r="CA418" s="7"/>
      <c r="CB418" s="7"/>
      <c r="CE418" s="7"/>
      <c r="CF418" s="7"/>
      <c r="CG418" s="7"/>
      <c r="CH418" s="7"/>
      <c r="CI418" s="7"/>
      <c r="CJ418" s="7"/>
      <c r="CK418" s="7"/>
      <c r="CL418" s="7"/>
      <c r="CN418" s="47"/>
      <c r="CO418" s="47"/>
      <c r="CP418" s="4"/>
    </row>
    <row r="419" spans="1:94" s="1" customFormat="1" x14ac:dyDescent="0.3">
      <c r="A419" s="7"/>
      <c r="C419" s="3"/>
      <c r="D419" s="3"/>
      <c r="E419" s="3"/>
      <c r="F419" s="3"/>
      <c r="G419" s="3"/>
      <c r="H419" s="3"/>
      <c r="I419" s="3"/>
      <c r="J419" s="65"/>
      <c r="K419" s="65"/>
      <c r="L419" s="65"/>
      <c r="M419" s="66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60"/>
      <c r="Z419" s="3"/>
      <c r="AA419" s="3"/>
      <c r="AB419" s="3"/>
      <c r="AC419" s="3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M419" s="48"/>
      <c r="BX419" s="7"/>
      <c r="BY419" s="4"/>
      <c r="BZ419" s="7"/>
      <c r="CA419" s="7"/>
      <c r="CB419" s="7"/>
      <c r="CE419" s="7"/>
      <c r="CF419" s="7"/>
      <c r="CG419" s="7"/>
      <c r="CH419" s="7"/>
      <c r="CI419" s="7"/>
      <c r="CJ419" s="7"/>
      <c r="CK419" s="7"/>
      <c r="CL419" s="7"/>
      <c r="CN419" s="47"/>
      <c r="CO419" s="47"/>
      <c r="CP419" s="4"/>
    </row>
    <row r="420" spans="1:94" s="1" customFormat="1" x14ac:dyDescent="0.3">
      <c r="A420" s="7"/>
      <c r="C420" s="3"/>
      <c r="D420" s="3"/>
      <c r="E420" s="3"/>
      <c r="F420" s="3"/>
      <c r="G420" s="3"/>
      <c r="H420" s="3"/>
      <c r="I420" s="3"/>
      <c r="J420" s="65"/>
      <c r="K420" s="65"/>
      <c r="L420" s="65"/>
      <c r="M420" s="66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60"/>
      <c r="Z420" s="3"/>
      <c r="AA420" s="3"/>
      <c r="AB420" s="3"/>
      <c r="AC420" s="3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M420" s="48"/>
      <c r="BX420" s="7"/>
      <c r="BY420" s="4"/>
      <c r="BZ420" s="7"/>
      <c r="CA420" s="7"/>
      <c r="CB420" s="7"/>
      <c r="CE420" s="7"/>
      <c r="CF420" s="7"/>
      <c r="CG420" s="7"/>
      <c r="CH420" s="7"/>
      <c r="CI420" s="7"/>
      <c r="CJ420" s="7"/>
      <c r="CK420" s="7"/>
      <c r="CL420" s="7"/>
      <c r="CN420" s="47"/>
      <c r="CO420" s="47"/>
      <c r="CP420" s="4"/>
    </row>
    <row r="421" spans="1:94" s="1" customFormat="1" x14ac:dyDescent="0.3">
      <c r="A421" s="7"/>
      <c r="C421" s="3"/>
      <c r="D421" s="3"/>
      <c r="E421" s="3"/>
      <c r="F421" s="3"/>
      <c r="G421" s="3"/>
      <c r="H421" s="3"/>
      <c r="I421" s="3"/>
      <c r="J421" s="65"/>
      <c r="K421" s="65"/>
      <c r="L421" s="65"/>
      <c r="M421" s="66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60"/>
      <c r="Z421" s="3"/>
      <c r="AA421" s="3"/>
      <c r="AB421" s="3"/>
      <c r="AC421" s="3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M421" s="48"/>
      <c r="BX421" s="7"/>
      <c r="BY421" s="4"/>
      <c r="BZ421" s="7"/>
      <c r="CA421" s="7"/>
      <c r="CB421" s="7"/>
      <c r="CE421" s="7"/>
      <c r="CF421" s="7"/>
      <c r="CG421" s="7"/>
      <c r="CH421" s="7"/>
      <c r="CI421" s="7"/>
      <c r="CJ421" s="7"/>
      <c r="CK421" s="7"/>
      <c r="CL421" s="7"/>
      <c r="CN421" s="47"/>
      <c r="CO421" s="47"/>
      <c r="CP421" s="4"/>
    </row>
    <row r="422" spans="1:94" s="1" customFormat="1" x14ac:dyDescent="0.3">
      <c r="A422" s="7"/>
      <c r="C422" s="3"/>
      <c r="D422" s="3"/>
      <c r="E422" s="3"/>
      <c r="F422" s="3"/>
      <c r="G422" s="3"/>
      <c r="H422" s="3"/>
      <c r="I422" s="3"/>
      <c r="J422" s="65"/>
      <c r="K422" s="65"/>
      <c r="L422" s="65"/>
      <c r="M422" s="66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60"/>
      <c r="Z422" s="3"/>
      <c r="AA422" s="3"/>
      <c r="AB422" s="3"/>
      <c r="AC422" s="3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M422" s="48"/>
      <c r="BX422" s="7"/>
      <c r="BY422" s="4"/>
      <c r="BZ422" s="7"/>
      <c r="CA422" s="7"/>
      <c r="CB422" s="7"/>
      <c r="CE422" s="7"/>
      <c r="CF422" s="7"/>
      <c r="CG422" s="7"/>
      <c r="CH422" s="7"/>
      <c r="CI422" s="7"/>
      <c r="CJ422" s="7"/>
      <c r="CK422" s="7"/>
      <c r="CL422" s="7"/>
      <c r="CN422" s="47"/>
      <c r="CO422" s="47"/>
      <c r="CP422" s="4"/>
    </row>
    <row r="423" spans="1:94" s="1" customFormat="1" x14ac:dyDescent="0.3">
      <c r="A423" s="7"/>
      <c r="C423" s="3"/>
      <c r="D423" s="3"/>
      <c r="E423" s="3"/>
      <c r="F423" s="3"/>
      <c r="G423" s="3"/>
      <c r="H423" s="3"/>
      <c r="I423" s="3"/>
      <c r="J423" s="65"/>
      <c r="K423" s="65"/>
      <c r="L423" s="65"/>
      <c r="M423" s="66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60"/>
      <c r="Z423" s="3"/>
      <c r="AA423" s="3"/>
      <c r="AB423" s="3"/>
      <c r="AC423" s="3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M423" s="48"/>
      <c r="BX423" s="7"/>
      <c r="BY423" s="4"/>
      <c r="BZ423" s="7"/>
      <c r="CA423" s="7"/>
      <c r="CB423" s="7"/>
      <c r="CE423" s="7"/>
      <c r="CF423" s="7"/>
      <c r="CG423" s="7"/>
      <c r="CH423" s="7"/>
      <c r="CI423" s="7"/>
      <c r="CJ423" s="7"/>
      <c r="CK423" s="7"/>
      <c r="CL423" s="7"/>
      <c r="CN423" s="47"/>
      <c r="CO423" s="47"/>
      <c r="CP423" s="4"/>
    </row>
    <row r="424" spans="1:94" s="1" customFormat="1" x14ac:dyDescent="0.3">
      <c r="A424" s="7"/>
      <c r="C424" s="3"/>
      <c r="D424" s="3"/>
      <c r="E424" s="3"/>
      <c r="F424" s="3"/>
      <c r="G424" s="3"/>
      <c r="H424" s="3"/>
      <c r="I424" s="3"/>
      <c r="J424" s="65"/>
      <c r="K424" s="65"/>
      <c r="L424" s="65"/>
      <c r="M424" s="66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60"/>
      <c r="Z424" s="3"/>
      <c r="AA424" s="3"/>
      <c r="AB424" s="3"/>
      <c r="AC424" s="3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M424" s="48"/>
      <c r="BX424" s="7"/>
      <c r="BY424" s="4"/>
      <c r="BZ424" s="7"/>
      <c r="CA424" s="7"/>
      <c r="CB424" s="7"/>
      <c r="CE424" s="7"/>
      <c r="CF424" s="7"/>
      <c r="CG424" s="7"/>
      <c r="CH424" s="7"/>
      <c r="CI424" s="7"/>
      <c r="CJ424" s="7"/>
      <c r="CK424" s="7"/>
      <c r="CL424" s="7"/>
      <c r="CN424" s="47"/>
      <c r="CO424" s="47"/>
      <c r="CP424" s="4"/>
    </row>
    <row r="425" spans="1:94" s="1" customFormat="1" x14ac:dyDescent="0.3">
      <c r="A425" s="7"/>
      <c r="C425" s="3"/>
      <c r="D425" s="3"/>
      <c r="E425" s="3"/>
      <c r="F425" s="3"/>
      <c r="G425" s="3"/>
      <c r="H425" s="3"/>
      <c r="I425" s="3"/>
      <c r="J425" s="65"/>
      <c r="K425" s="65"/>
      <c r="L425" s="65"/>
      <c r="M425" s="66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60"/>
      <c r="Z425" s="3"/>
      <c r="AA425" s="3"/>
      <c r="AB425" s="3"/>
      <c r="AC425" s="3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M425" s="48"/>
      <c r="BX425" s="7"/>
      <c r="BY425" s="4"/>
      <c r="BZ425" s="7"/>
      <c r="CA425" s="7"/>
      <c r="CB425" s="7"/>
      <c r="CE425" s="7"/>
      <c r="CF425" s="7"/>
      <c r="CG425" s="7"/>
      <c r="CH425" s="7"/>
      <c r="CI425" s="7"/>
      <c r="CJ425" s="7"/>
      <c r="CK425" s="7"/>
      <c r="CL425" s="7"/>
      <c r="CN425" s="47"/>
      <c r="CO425" s="47"/>
      <c r="CP425" s="4"/>
    </row>
    <row r="426" spans="1:94" s="1" customFormat="1" x14ac:dyDescent="0.3">
      <c r="A426" s="7"/>
      <c r="C426" s="3"/>
      <c r="D426" s="3"/>
      <c r="E426" s="3"/>
      <c r="F426" s="3"/>
      <c r="G426" s="3"/>
      <c r="H426" s="3"/>
      <c r="I426" s="3"/>
      <c r="J426" s="65"/>
      <c r="K426" s="65"/>
      <c r="L426" s="65"/>
      <c r="M426" s="66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60"/>
      <c r="Z426" s="3"/>
      <c r="AA426" s="3"/>
      <c r="AB426" s="3"/>
      <c r="AC426" s="3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M426" s="48"/>
      <c r="BX426" s="7"/>
      <c r="BY426" s="4"/>
      <c r="BZ426" s="7"/>
      <c r="CA426" s="7"/>
      <c r="CB426" s="7"/>
      <c r="CE426" s="7"/>
      <c r="CF426" s="7"/>
      <c r="CG426" s="7"/>
      <c r="CH426" s="7"/>
      <c r="CI426" s="7"/>
      <c r="CJ426" s="7"/>
      <c r="CK426" s="7"/>
      <c r="CL426" s="7"/>
      <c r="CN426" s="47"/>
      <c r="CO426" s="47"/>
      <c r="CP426" s="4"/>
    </row>
    <row r="427" spans="1:94" s="1" customFormat="1" x14ac:dyDescent="0.3">
      <c r="A427" s="7"/>
      <c r="C427" s="3"/>
      <c r="D427" s="3"/>
      <c r="E427" s="3"/>
      <c r="F427" s="3"/>
      <c r="G427" s="3"/>
      <c r="H427" s="3"/>
      <c r="I427" s="3"/>
      <c r="J427" s="65"/>
      <c r="K427" s="65"/>
      <c r="L427" s="65"/>
      <c r="M427" s="66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60"/>
      <c r="Z427" s="3"/>
      <c r="AA427" s="3"/>
      <c r="AB427" s="3"/>
      <c r="AC427" s="3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M427" s="48"/>
      <c r="BX427" s="7"/>
      <c r="BY427" s="4"/>
      <c r="BZ427" s="7"/>
      <c r="CA427" s="7"/>
      <c r="CB427" s="7"/>
      <c r="CE427" s="7"/>
      <c r="CF427" s="7"/>
      <c r="CG427" s="7"/>
      <c r="CH427" s="7"/>
      <c r="CI427" s="7"/>
      <c r="CJ427" s="7"/>
      <c r="CK427" s="7"/>
      <c r="CL427" s="7"/>
      <c r="CN427" s="47"/>
      <c r="CO427" s="47"/>
      <c r="CP427" s="4"/>
    </row>
    <row r="428" spans="1:94" s="1" customFormat="1" x14ac:dyDescent="0.3">
      <c r="A428" s="7"/>
      <c r="C428" s="3"/>
      <c r="D428" s="3"/>
      <c r="E428" s="3"/>
      <c r="F428" s="3"/>
      <c r="G428" s="3"/>
      <c r="H428" s="3"/>
      <c r="I428" s="3"/>
      <c r="J428" s="65"/>
      <c r="K428" s="65"/>
      <c r="L428" s="65"/>
      <c r="M428" s="66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60"/>
      <c r="Z428" s="3"/>
      <c r="AA428" s="3"/>
      <c r="AB428" s="3"/>
      <c r="AC428" s="3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M428" s="48"/>
      <c r="BX428" s="7"/>
      <c r="BY428" s="4"/>
      <c r="BZ428" s="7"/>
      <c r="CA428" s="7"/>
      <c r="CB428" s="7"/>
      <c r="CE428" s="7"/>
      <c r="CF428" s="7"/>
      <c r="CG428" s="7"/>
      <c r="CH428" s="7"/>
      <c r="CI428" s="7"/>
      <c r="CJ428" s="7"/>
      <c r="CK428" s="7"/>
      <c r="CL428" s="7"/>
      <c r="CN428" s="47"/>
      <c r="CO428" s="47"/>
      <c r="CP428" s="4"/>
    </row>
    <row r="429" spans="1:94" s="1" customFormat="1" x14ac:dyDescent="0.3">
      <c r="A429" s="7"/>
      <c r="C429" s="3"/>
      <c r="D429" s="3"/>
      <c r="E429" s="3"/>
      <c r="F429" s="3"/>
      <c r="G429" s="3"/>
      <c r="H429" s="3"/>
      <c r="I429" s="3"/>
      <c r="J429" s="65"/>
      <c r="K429" s="65"/>
      <c r="L429" s="65"/>
      <c r="M429" s="66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60"/>
      <c r="Z429" s="3"/>
      <c r="AA429" s="3"/>
      <c r="AB429" s="3"/>
      <c r="AC429" s="3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M429" s="48"/>
      <c r="BX429" s="7"/>
      <c r="BY429" s="4"/>
      <c r="BZ429" s="7"/>
      <c r="CA429" s="7"/>
      <c r="CB429" s="7"/>
      <c r="CE429" s="7"/>
      <c r="CF429" s="7"/>
      <c r="CG429" s="7"/>
      <c r="CH429" s="7"/>
      <c r="CI429" s="7"/>
      <c r="CJ429" s="7"/>
      <c r="CK429" s="7"/>
      <c r="CL429" s="7"/>
      <c r="CN429" s="47"/>
      <c r="CO429" s="47"/>
      <c r="CP429" s="4"/>
    </row>
    <row r="430" spans="1:94" s="1" customFormat="1" x14ac:dyDescent="0.3">
      <c r="A430" s="7"/>
      <c r="C430" s="3"/>
      <c r="D430" s="3"/>
      <c r="E430" s="3"/>
      <c r="F430" s="3"/>
      <c r="G430" s="3"/>
      <c r="H430" s="3"/>
      <c r="I430" s="3"/>
      <c r="J430" s="65"/>
      <c r="K430" s="65"/>
      <c r="L430" s="65"/>
      <c r="M430" s="66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60"/>
      <c r="Z430" s="3"/>
      <c r="AA430" s="3"/>
      <c r="AB430" s="3"/>
      <c r="AC430" s="3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M430" s="48"/>
      <c r="BX430" s="7"/>
      <c r="BY430" s="4"/>
      <c r="BZ430" s="7"/>
      <c r="CA430" s="7"/>
      <c r="CB430" s="7"/>
      <c r="CE430" s="7"/>
      <c r="CF430" s="7"/>
      <c r="CG430" s="7"/>
      <c r="CH430" s="7"/>
      <c r="CI430" s="7"/>
      <c r="CJ430" s="7"/>
      <c r="CK430" s="7"/>
      <c r="CL430" s="7"/>
      <c r="CN430" s="47"/>
      <c r="CO430" s="47"/>
      <c r="CP430" s="4"/>
    </row>
    <row r="431" spans="1:94" s="1" customFormat="1" x14ac:dyDescent="0.3">
      <c r="A431" s="7"/>
      <c r="C431" s="3"/>
      <c r="D431" s="3"/>
      <c r="E431" s="3"/>
      <c r="F431" s="3"/>
      <c r="G431" s="3"/>
      <c r="H431" s="3"/>
      <c r="I431" s="3"/>
      <c r="J431" s="65"/>
      <c r="K431" s="65"/>
      <c r="L431" s="65"/>
      <c r="M431" s="66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60"/>
      <c r="Z431" s="3"/>
      <c r="AA431" s="3"/>
      <c r="AB431" s="3"/>
      <c r="AC431" s="3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M431" s="48"/>
      <c r="BX431" s="7"/>
      <c r="BY431" s="4"/>
      <c r="BZ431" s="7"/>
      <c r="CA431" s="7"/>
      <c r="CB431" s="7"/>
      <c r="CE431" s="7"/>
      <c r="CF431" s="7"/>
      <c r="CG431" s="7"/>
      <c r="CH431" s="7"/>
      <c r="CI431" s="7"/>
      <c r="CJ431" s="7"/>
      <c r="CK431" s="7"/>
      <c r="CL431" s="7"/>
      <c r="CN431" s="47"/>
      <c r="CO431" s="47"/>
      <c r="CP431" s="4"/>
    </row>
    <row r="432" spans="1:94" s="1" customFormat="1" x14ac:dyDescent="0.3">
      <c r="A432" s="7"/>
      <c r="C432" s="3"/>
      <c r="D432" s="3"/>
      <c r="E432" s="3"/>
      <c r="F432" s="3"/>
      <c r="G432" s="3"/>
      <c r="H432" s="3"/>
      <c r="I432" s="3"/>
      <c r="J432" s="65"/>
      <c r="K432" s="65"/>
      <c r="L432" s="65"/>
      <c r="M432" s="66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60"/>
      <c r="Z432" s="3"/>
      <c r="AA432" s="3"/>
      <c r="AB432" s="3"/>
      <c r="AC432" s="3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M432" s="48"/>
      <c r="BX432" s="7"/>
      <c r="BY432" s="4"/>
      <c r="BZ432" s="7"/>
      <c r="CA432" s="7"/>
      <c r="CB432" s="7"/>
      <c r="CE432" s="7"/>
      <c r="CF432" s="7"/>
      <c r="CG432" s="7"/>
      <c r="CH432" s="7"/>
      <c r="CI432" s="7"/>
      <c r="CJ432" s="7"/>
      <c r="CK432" s="7"/>
      <c r="CL432" s="7"/>
      <c r="CN432" s="47"/>
      <c r="CO432" s="47"/>
      <c r="CP432" s="4"/>
    </row>
    <row r="433" spans="1:94" s="1" customFormat="1" x14ac:dyDescent="0.3">
      <c r="A433" s="7"/>
      <c r="C433" s="3"/>
      <c r="D433" s="3"/>
      <c r="E433" s="3"/>
      <c r="F433" s="3"/>
      <c r="G433" s="3"/>
      <c r="H433" s="3"/>
      <c r="I433" s="3"/>
      <c r="J433" s="65"/>
      <c r="K433" s="65"/>
      <c r="L433" s="65"/>
      <c r="M433" s="66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60"/>
      <c r="Z433" s="3"/>
      <c r="AA433" s="3"/>
      <c r="AB433" s="3"/>
      <c r="AC433" s="3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M433" s="48"/>
      <c r="BX433" s="7"/>
      <c r="BY433" s="4"/>
      <c r="BZ433" s="7"/>
      <c r="CA433" s="7"/>
      <c r="CB433" s="7"/>
      <c r="CE433" s="7"/>
      <c r="CF433" s="7"/>
      <c r="CG433" s="7"/>
      <c r="CH433" s="7"/>
      <c r="CI433" s="7"/>
      <c r="CJ433" s="7"/>
      <c r="CK433" s="7"/>
      <c r="CL433" s="7"/>
      <c r="CN433" s="47"/>
      <c r="CO433" s="47"/>
      <c r="CP433" s="4"/>
    </row>
    <row r="434" spans="1:94" s="1" customFormat="1" x14ac:dyDescent="0.3">
      <c r="A434" s="7"/>
      <c r="C434" s="3"/>
      <c r="D434" s="3"/>
      <c r="E434" s="3"/>
      <c r="F434" s="3"/>
      <c r="G434" s="3"/>
      <c r="H434" s="3"/>
      <c r="I434" s="3"/>
      <c r="J434" s="65"/>
      <c r="K434" s="65"/>
      <c r="L434" s="65"/>
      <c r="M434" s="66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60"/>
      <c r="Z434" s="3"/>
      <c r="AA434" s="3"/>
      <c r="AB434" s="3"/>
      <c r="AC434" s="3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M434" s="48"/>
      <c r="BX434" s="7"/>
      <c r="BY434" s="4"/>
      <c r="BZ434" s="7"/>
      <c r="CA434" s="7"/>
      <c r="CB434" s="7"/>
      <c r="CE434" s="7"/>
      <c r="CF434" s="7"/>
      <c r="CG434" s="7"/>
      <c r="CH434" s="7"/>
      <c r="CI434" s="7"/>
      <c r="CJ434" s="7"/>
      <c r="CK434" s="7"/>
      <c r="CL434" s="7"/>
      <c r="CN434" s="47"/>
      <c r="CO434" s="47"/>
      <c r="CP434" s="4"/>
    </row>
    <row r="435" spans="1:94" s="1" customFormat="1" x14ac:dyDescent="0.3">
      <c r="A435" s="7"/>
      <c r="C435" s="3"/>
      <c r="D435" s="3"/>
      <c r="E435" s="3"/>
      <c r="F435" s="3"/>
      <c r="G435" s="3"/>
      <c r="H435" s="3"/>
      <c r="I435" s="3"/>
      <c r="J435" s="65"/>
      <c r="K435" s="65"/>
      <c r="L435" s="65"/>
      <c r="M435" s="66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60"/>
      <c r="Z435" s="3"/>
      <c r="AA435" s="3"/>
      <c r="AB435" s="3"/>
      <c r="AC435" s="3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M435" s="48"/>
      <c r="BX435" s="7"/>
      <c r="BY435" s="4"/>
      <c r="BZ435" s="7"/>
      <c r="CA435" s="7"/>
      <c r="CB435" s="7"/>
      <c r="CE435" s="7"/>
      <c r="CF435" s="7"/>
      <c r="CG435" s="7"/>
      <c r="CH435" s="7"/>
      <c r="CI435" s="7"/>
      <c r="CJ435" s="7"/>
      <c r="CK435" s="7"/>
      <c r="CL435" s="7"/>
      <c r="CN435" s="47"/>
      <c r="CO435" s="47"/>
      <c r="CP435" s="4"/>
    </row>
    <row r="436" spans="1:94" s="1" customFormat="1" x14ac:dyDescent="0.3">
      <c r="A436" s="7"/>
      <c r="C436" s="3"/>
      <c r="D436" s="3"/>
      <c r="E436" s="3"/>
      <c r="F436" s="3"/>
      <c r="G436" s="3"/>
      <c r="H436" s="3"/>
      <c r="I436" s="3"/>
      <c r="J436" s="65"/>
      <c r="K436" s="65"/>
      <c r="L436" s="65"/>
      <c r="M436" s="66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60"/>
      <c r="Z436" s="3"/>
      <c r="AA436" s="3"/>
      <c r="AB436" s="3"/>
      <c r="AC436" s="3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M436" s="48"/>
      <c r="BX436" s="7"/>
      <c r="BY436" s="4"/>
      <c r="BZ436" s="7"/>
      <c r="CA436" s="7"/>
      <c r="CB436" s="7"/>
      <c r="CE436" s="7"/>
      <c r="CF436" s="7"/>
      <c r="CG436" s="7"/>
      <c r="CH436" s="7"/>
      <c r="CI436" s="7"/>
      <c r="CJ436" s="7"/>
      <c r="CK436" s="7"/>
      <c r="CL436" s="7"/>
      <c r="CN436" s="47"/>
      <c r="CO436" s="47"/>
      <c r="CP436" s="4"/>
    </row>
    <row r="437" spans="1:94" s="1" customFormat="1" x14ac:dyDescent="0.3">
      <c r="A437" s="7"/>
      <c r="C437" s="3"/>
      <c r="D437" s="3"/>
      <c r="E437" s="3"/>
      <c r="F437" s="3"/>
      <c r="G437" s="3"/>
      <c r="H437" s="3"/>
      <c r="I437" s="3"/>
      <c r="J437" s="65"/>
      <c r="K437" s="65"/>
      <c r="L437" s="65"/>
      <c r="M437" s="66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60"/>
      <c r="Z437" s="3"/>
      <c r="AA437" s="3"/>
      <c r="AB437" s="3"/>
      <c r="AC437" s="3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M437" s="48"/>
      <c r="BX437" s="7"/>
      <c r="BY437" s="4"/>
      <c r="BZ437" s="7"/>
      <c r="CA437" s="7"/>
      <c r="CB437" s="7"/>
      <c r="CE437" s="7"/>
      <c r="CF437" s="7"/>
      <c r="CG437" s="7"/>
      <c r="CH437" s="7"/>
      <c r="CI437" s="7"/>
      <c r="CJ437" s="7"/>
      <c r="CK437" s="7"/>
      <c r="CL437" s="7"/>
      <c r="CN437" s="47"/>
      <c r="CO437" s="47"/>
      <c r="CP437" s="4"/>
    </row>
    <row r="438" spans="1:94" s="1" customFormat="1" x14ac:dyDescent="0.3">
      <c r="A438" s="7"/>
      <c r="C438" s="3"/>
      <c r="D438" s="3"/>
      <c r="E438" s="3"/>
      <c r="F438" s="3"/>
      <c r="G438" s="3"/>
      <c r="H438" s="3"/>
      <c r="I438" s="3"/>
      <c r="J438" s="65"/>
      <c r="K438" s="65"/>
      <c r="L438" s="65"/>
      <c r="M438" s="66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60"/>
      <c r="Z438" s="3"/>
      <c r="AA438" s="3"/>
      <c r="AB438" s="3"/>
      <c r="AC438" s="3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M438" s="48"/>
      <c r="BX438" s="7"/>
      <c r="BY438" s="4"/>
      <c r="BZ438" s="7"/>
      <c r="CA438" s="7"/>
      <c r="CB438" s="7"/>
      <c r="CE438" s="7"/>
      <c r="CF438" s="7"/>
      <c r="CG438" s="7"/>
      <c r="CH438" s="7"/>
      <c r="CI438" s="7"/>
      <c r="CJ438" s="7"/>
      <c r="CK438" s="7"/>
      <c r="CL438" s="7"/>
      <c r="CN438" s="47"/>
      <c r="CO438" s="47"/>
      <c r="CP438" s="4"/>
    </row>
    <row r="439" spans="1:94" s="1" customFormat="1" x14ac:dyDescent="0.3">
      <c r="A439" s="7"/>
      <c r="C439" s="3"/>
      <c r="D439" s="3"/>
      <c r="E439" s="3"/>
      <c r="F439" s="3"/>
      <c r="G439" s="3"/>
      <c r="H439" s="3"/>
      <c r="I439" s="3"/>
      <c r="J439" s="65"/>
      <c r="K439" s="65"/>
      <c r="L439" s="65"/>
      <c r="M439" s="66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60"/>
      <c r="Z439" s="3"/>
      <c r="AA439" s="3"/>
      <c r="AB439" s="3"/>
      <c r="AC439" s="3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M439" s="48"/>
      <c r="BX439" s="7"/>
      <c r="BY439" s="4"/>
      <c r="BZ439" s="7"/>
      <c r="CA439" s="7"/>
      <c r="CB439" s="7"/>
      <c r="CE439" s="7"/>
      <c r="CF439" s="7"/>
      <c r="CG439" s="7"/>
      <c r="CH439" s="7"/>
      <c r="CI439" s="7"/>
      <c r="CJ439" s="7"/>
      <c r="CK439" s="7"/>
      <c r="CL439" s="7"/>
      <c r="CN439" s="47"/>
      <c r="CO439" s="47"/>
      <c r="CP439" s="4"/>
    </row>
    <row r="440" spans="1:94" s="1" customFormat="1" x14ac:dyDescent="0.3">
      <c r="A440" s="7"/>
      <c r="C440" s="3"/>
      <c r="D440" s="3"/>
      <c r="E440" s="3"/>
      <c r="F440" s="3"/>
      <c r="G440" s="3"/>
      <c r="H440" s="3"/>
      <c r="I440" s="3"/>
      <c r="J440" s="65"/>
      <c r="K440" s="65"/>
      <c r="L440" s="65"/>
      <c r="M440" s="66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60"/>
      <c r="Z440" s="3"/>
      <c r="AA440" s="3"/>
      <c r="AB440" s="3"/>
      <c r="AC440" s="3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M440" s="48"/>
      <c r="BX440" s="7"/>
      <c r="BY440" s="4"/>
      <c r="BZ440" s="7"/>
      <c r="CA440" s="7"/>
      <c r="CB440" s="7"/>
      <c r="CE440" s="7"/>
      <c r="CF440" s="7"/>
      <c r="CG440" s="7"/>
      <c r="CH440" s="7"/>
      <c r="CI440" s="7"/>
      <c r="CJ440" s="7"/>
      <c r="CK440" s="7"/>
      <c r="CL440" s="7"/>
      <c r="CN440" s="47"/>
      <c r="CO440" s="47"/>
      <c r="CP440" s="4"/>
    </row>
    <row r="441" spans="1:94" s="1" customFormat="1" x14ac:dyDescent="0.3">
      <c r="A441" s="7"/>
      <c r="C441" s="3"/>
      <c r="D441" s="3"/>
      <c r="E441" s="3"/>
      <c r="F441" s="3"/>
      <c r="G441" s="3"/>
      <c r="H441" s="3"/>
      <c r="I441" s="3"/>
      <c r="J441" s="65"/>
      <c r="K441" s="65"/>
      <c r="L441" s="65"/>
      <c r="M441" s="66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60"/>
      <c r="Z441" s="3"/>
      <c r="AA441" s="3"/>
      <c r="AB441" s="3"/>
      <c r="AC441" s="3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M441" s="48"/>
      <c r="BX441" s="7"/>
      <c r="BY441" s="4"/>
      <c r="BZ441" s="7"/>
      <c r="CA441" s="7"/>
      <c r="CB441" s="7"/>
      <c r="CE441" s="7"/>
      <c r="CF441" s="7"/>
      <c r="CG441" s="7"/>
      <c r="CH441" s="7"/>
      <c r="CI441" s="7"/>
      <c r="CJ441" s="7"/>
      <c r="CK441" s="7"/>
      <c r="CL441" s="7"/>
      <c r="CN441" s="47"/>
      <c r="CO441" s="47"/>
      <c r="CP441" s="4"/>
    </row>
    <row r="442" spans="1:94" s="1" customFormat="1" x14ac:dyDescent="0.3">
      <c r="A442" s="7"/>
      <c r="C442" s="3"/>
      <c r="D442" s="3"/>
      <c r="E442" s="3"/>
      <c r="F442" s="3"/>
      <c r="G442" s="3"/>
      <c r="H442" s="3"/>
      <c r="I442" s="3"/>
      <c r="J442" s="65"/>
      <c r="K442" s="65"/>
      <c r="L442" s="65"/>
      <c r="M442" s="66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60"/>
      <c r="Z442" s="3"/>
      <c r="AA442" s="3"/>
      <c r="AB442" s="3"/>
      <c r="AC442" s="3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M442" s="48"/>
      <c r="BX442" s="7"/>
      <c r="BY442" s="4"/>
      <c r="BZ442" s="7"/>
      <c r="CA442" s="7"/>
      <c r="CB442" s="7"/>
      <c r="CE442" s="7"/>
      <c r="CF442" s="7"/>
      <c r="CG442" s="7"/>
      <c r="CH442" s="7"/>
      <c r="CI442" s="7"/>
      <c r="CJ442" s="7"/>
      <c r="CK442" s="7"/>
      <c r="CL442" s="7"/>
      <c r="CN442" s="47"/>
      <c r="CO442" s="47"/>
      <c r="CP442" s="4"/>
    </row>
    <row r="443" spans="1:94" s="1" customFormat="1" x14ac:dyDescent="0.3">
      <c r="A443" s="7"/>
      <c r="C443" s="3"/>
      <c r="D443" s="3"/>
      <c r="E443" s="3"/>
      <c r="F443" s="3"/>
      <c r="G443" s="3"/>
      <c r="H443" s="3"/>
      <c r="I443" s="3"/>
      <c r="J443" s="65"/>
      <c r="K443" s="65"/>
      <c r="L443" s="65"/>
      <c r="M443" s="66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60"/>
      <c r="Z443" s="3"/>
      <c r="AA443" s="3"/>
      <c r="AB443" s="3"/>
      <c r="AC443" s="3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M443" s="48"/>
      <c r="BX443" s="7"/>
      <c r="BY443" s="4"/>
      <c r="BZ443" s="7"/>
      <c r="CA443" s="7"/>
      <c r="CB443" s="7"/>
      <c r="CE443" s="7"/>
      <c r="CF443" s="7"/>
      <c r="CG443" s="7"/>
      <c r="CH443" s="7"/>
      <c r="CI443" s="7"/>
      <c r="CJ443" s="7"/>
      <c r="CK443" s="7"/>
      <c r="CL443" s="7"/>
      <c r="CN443" s="47"/>
      <c r="CO443" s="47"/>
      <c r="CP443" s="4"/>
    </row>
    <row r="444" spans="1:94" s="1" customFormat="1" x14ac:dyDescent="0.3">
      <c r="A444" s="7"/>
      <c r="C444" s="3"/>
      <c r="D444" s="3"/>
      <c r="E444" s="3"/>
      <c r="F444" s="3"/>
      <c r="G444" s="3"/>
      <c r="H444" s="3"/>
      <c r="I444" s="3"/>
      <c r="J444" s="65"/>
      <c r="K444" s="65"/>
      <c r="L444" s="65"/>
      <c r="M444" s="66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60"/>
      <c r="Z444" s="3"/>
      <c r="AA444" s="3"/>
      <c r="AB444" s="3"/>
      <c r="AC444" s="3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M444" s="48"/>
      <c r="BX444" s="7"/>
      <c r="BY444" s="4"/>
      <c r="BZ444" s="7"/>
      <c r="CA444" s="7"/>
      <c r="CB444" s="7"/>
      <c r="CE444" s="7"/>
      <c r="CF444" s="7"/>
      <c r="CG444" s="7"/>
      <c r="CH444" s="7"/>
      <c r="CI444" s="7"/>
      <c r="CJ444" s="7"/>
      <c r="CK444" s="7"/>
      <c r="CL444" s="7"/>
      <c r="CN444" s="47"/>
      <c r="CO444" s="47"/>
      <c r="CP444" s="4"/>
    </row>
    <row r="445" spans="1:94" s="1" customFormat="1" x14ac:dyDescent="0.3">
      <c r="A445" s="7"/>
      <c r="C445" s="3"/>
      <c r="D445" s="3"/>
      <c r="E445" s="3"/>
      <c r="F445" s="3"/>
      <c r="G445" s="3"/>
      <c r="H445" s="3"/>
      <c r="I445" s="3"/>
      <c r="J445" s="65"/>
      <c r="K445" s="65"/>
      <c r="L445" s="65"/>
      <c r="M445" s="66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60"/>
      <c r="Z445" s="3"/>
      <c r="AA445" s="3"/>
      <c r="AB445" s="3"/>
      <c r="AC445" s="3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M445" s="48"/>
      <c r="BX445" s="7"/>
      <c r="BY445" s="4"/>
      <c r="BZ445" s="7"/>
      <c r="CA445" s="7"/>
      <c r="CB445" s="7"/>
      <c r="CE445" s="7"/>
      <c r="CF445" s="7"/>
      <c r="CG445" s="7"/>
      <c r="CH445" s="7"/>
      <c r="CI445" s="7"/>
      <c r="CJ445" s="7"/>
      <c r="CK445" s="7"/>
      <c r="CL445" s="7"/>
      <c r="CN445" s="47"/>
      <c r="CO445" s="47"/>
      <c r="CP445" s="4"/>
    </row>
    <row r="446" spans="1:94" s="1" customFormat="1" x14ac:dyDescent="0.3">
      <c r="A446" s="7"/>
      <c r="C446" s="3"/>
      <c r="D446" s="3"/>
      <c r="E446" s="3"/>
      <c r="F446" s="3"/>
      <c r="G446" s="3"/>
      <c r="H446" s="3"/>
      <c r="I446" s="3"/>
      <c r="J446" s="65"/>
      <c r="K446" s="65"/>
      <c r="L446" s="65"/>
      <c r="M446" s="66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60"/>
      <c r="Z446" s="3"/>
      <c r="AA446" s="3"/>
      <c r="AB446" s="3"/>
      <c r="AC446" s="3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M446" s="48"/>
      <c r="BX446" s="7"/>
      <c r="BY446" s="4"/>
      <c r="BZ446" s="7"/>
      <c r="CA446" s="7"/>
      <c r="CB446" s="7"/>
      <c r="CE446" s="7"/>
      <c r="CF446" s="7"/>
      <c r="CG446" s="7"/>
      <c r="CH446" s="7"/>
      <c r="CI446" s="7"/>
      <c r="CJ446" s="7"/>
      <c r="CK446" s="7"/>
      <c r="CL446" s="7"/>
      <c r="CN446" s="47"/>
      <c r="CO446" s="47"/>
      <c r="CP446" s="4"/>
    </row>
    <row r="447" spans="1:94" s="1" customFormat="1" x14ac:dyDescent="0.3">
      <c r="A447" s="7"/>
      <c r="C447" s="3"/>
      <c r="D447" s="3"/>
      <c r="E447" s="3"/>
      <c r="F447" s="3"/>
      <c r="G447" s="3"/>
      <c r="H447" s="3"/>
      <c r="I447" s="3"/>
      <c r="J447" s="65"/>
      <c r="K447" s="65"/>
      <c r="L447" s="65"/>
      <c r="M447" s="66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60"/>
      <c r="Z447" s="3"/>
      <c r="AA447" s="3"/>
      <c r="AB447" s="3"/>
      <c r="AC447" s="3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M447" s="48"/>
      <c r="BX447" s="7"/>
      <c r="BY447" s="4"/>
      <c r="BZ447" s="7"/>
      <c r="CA447" s="7"/>
      <c r="CB447" s="7"/>
      <c r="CE447" s="7"/>
      <c r="CF447" s="7"/>
      <c r="CG447" s="7"/>
      <c r="CH447" s="7"/>
      <c r="CI447" s="7"/>
      <c r="CJ447" s="7"/>
      <c r="CK447" s="7"/>
      <c r="CL447" s="7"/>
      <c r="CN447" s="47"/>
      <c r="CO447" s="47"/>
      <c r="CP447" s="4"/>
    </row>
    <row r="448" spans="1:94" s="1" customFormat="1" x14ac:dyDescent="0.3">
      <c r="A448" s="7"/>
      <c r="C448" s="3"/>
      <c r="D448" s="3"/>
      <c r="E448" s="3"/>
      <c r="F448" s="3"/>
      <c r="G448" s="3"/>
      <c r="H448" s="3"/>
      <c r="I448" s="3"/>
      <c r="J448" s="65"/>
      <c r="K448" s="65"/>
      <c r="L448" s="65"/>
      <c r="M448" s="66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60"/>
      <c r="Z448" s="3"/>
      <c r="AA448" s="3"/>
      <c r="AB448" s="3"/>
      <c r="AC448" s="3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M448" s="48"/>
      <c r="BX448" s="7"/>
      <c r="BY448" s="4"/>
      <c r="BZ448" s="7"/>
      <c r="CA448" s="7"/>
      <c r="CB448" s="7"/>
      <c r="CE448" s="7"/>
      <c r="CF448" s="7"/>
      <c r="CG448" s="7"/>
      <c r="CH448" s="7"/>
      <c r="CI448" s="7"/>
      <c r="CJ448" s="7"/>
      <c r="CK448" s="7"/>
      <c r="CL448" s="7"/>
      <c r="CN448" s="47"/>
      <c r="CO448" s="47"/>
      <c r="CP448" s="4"/>
    </row>
    <row r="449" spans="1:94" s="1" customFormat="1" x14ac:dyDescent="0.3">
      <c r="A449" s="7"/>
      <c r="C449" s="3"/>
      <c r="D449" s="3"/>
      <c r="E449" s="3"/>
      <c r="F449" s="3"/>
      <c r="G449" s="3"/>
      <c r="H449" s="3"/>
      <c r="I449" s="3"/>
      <c r="J449" s="65"/>
      <c r="K449" s="65"/>
      <c r="L449" s="65"/>
      <c r="M449" s="66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60"/>
      <c r="Z449" s="3"/>
      <c r="AA449" s="3"/>
      <c r="AB449" s="3"/>
      <c r="AC449" s="3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M449" s="48"/>
      <c r="BX449" s="7"/>
      <c r="BY449" s="4"/>
      <c r="BZ449" s="7"/>
      <c r="CA449" s="7"/>
      <c r="CB449" s="7"/>
      <c r="CE449" s="7"/>
      <c r="CF449" s="7"/>
      <c r="CG449" s="7"/>
      <c r="CH449" s="7"/>
      <c r="CI449" s="7"/>
      <c r="CJ449" s="7"/>
      <c r="CK449" s="7"/>
      <c r="CL449" s="7"/>
      <c r="CN449" s="47"/>
      <c r="CO449" s="47"/>
      <c r="CP449" s="4"/>
    </row>
    <row r="450" spans="1:94" s="1" customFormat="1" x14ac:dyDescent="0.3">
      <c r="A450" s="7"/>
      <c r="C450" s="3"/>
      <c r="D450" s="3"/>
      <c r="E450" s="3"/>
      <c r="F450" s="3"/>
      <c r="G450" s="3"/>
      <c r="H450" s="3"/>
      <c r="I450" s="3"/>
      <c r="J450" s="65"/>
      <c r="K450" s="65"/>
      <c r="L450" s="65"/>
      <c r="M450" s="66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60"/>
      <c r="Z450" s="3"/>
      <c r="AA450" s="3"/>
      <c r="AB450" s="3"/>
      <c r="AC450" s="3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M450" s="48"/>
      <c r="BX450" s="7"/>
      <c r="BY450" s="4"/>
      <c r="BZ450" s="7"/>
      <c r="CA450" s="7"/>
      <c r="CB450" s="7"/>
      <c r="CE450" s="7"/>
      <c r="CF450" s="7"/>
      <c r="CG450" s="7"/>
      <c r="CH450" s="7"/>
      <c r="CI450" s="7"/>
      <c r="CJ450" s="7"/>
      <c r="CK450" s="7"/>
      <c r="CL450" s="7"/>
      <c r="CN450" s="47"/>
      <c r="CO450" s="47"/>
      <c r="CP450" s="4"/>
    </row>
    <row r="451" spans="1:94" s="1" customFormat="1" x14ac:dyDescent="0.3">
      <c r="A451" s="7"/>
      <c r="C451" s="3"/>
      <c r="D451" s="3"/>
      <c r="E451" s="3"/>
      <c r="F451" s="3"/>
      <c r="G451" s="3"/>
      <c r="H451" s="3"/>
      <c r="I451" s="3"/>
      <c r="J451" s="65"/>
      <c r="K451" s="65"/>
      <c r="L451" s="65"/>
      <c r="M451" s="66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60"/>
      <c r="Z451" s="3"/>
      <c r="AA451" s="3"/>
      <c r="AB451" s="3"/>
      <c r="AC451" s="3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M451" s="48"/>
      <c r="BX451" s="7"/>
      <c r="BY451" s="4"/>
      <c r="BZ451" s="7"/>
      <c r="CA451" s="7"/>
      <c r="CB451" s="7"/>
      <c r="CE451" s="7"/>
      <c r="CF451" s="7"/>
      <c r="CG451" s="7"/>
      <c r="CH451" s="7"/>
      <c r="CI451" s="7"/>
      <c r="CJ451" s="7"/>
      <c r="CK451" s="7"/>
      <c r="CL451" s="7"/>
      <c r="CN451" s="47"/>
      <c r="CO451" s="47"/>
      <c r="CP451" s="4"/>
    </row>
    <row r="452" spans="1:94" s="1" customFormat="1" x14ac:dyDescent="0.3">
      <c r="A452" s="7"/>
      <c r="C452" s="3"/>
      <c r="D452" s="3"/>
      <c r="E452" s="3"/>
      <c r="F452" s="3"/>
      <c r="G452" s="3"/>
      <c r="H452" s="3"/>
      <c r="I452" s="3"/>
      <c r="J452" s="65"/>
      <c r="K452" s="65"/>
      <c r="L452" s="65"/>
      <c r="M452" s="66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60"/>
      <c r="Z452" s="3"/>
      <c r="AA452" s="3"/>
      <c r="AB452" s="3"/>
      <c r="AC452" s="3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M452" s="48"/>
      <c r="BX452" s="7"/>
      <c r="BY452" s="4"/>
      <c r="BZ452" s="7"/>
      <c r="CA452" s="7"/>
      <c r="CB452" s="7"/>
      <c r="CE452" s="7"/>
      <c r="CF452" s="7"/>
      <c r="CG452" s="7"/>
      <c r="CH452" s="7"/>
      <c r="CI452" s="7"/>
      <c r="CJ452" s="7"/>
      <c r="CK452" s="7"/>
      <c r="CL452" s="7"/>
      <c r="CN452" s="47"/>
      <c r="CO452" s="47"/>
      <c r="CP452" s="4"/>
    </row>
    <row r="453" spans="1:94" s="1" customFormat="1" x14ac:dyDescent="0.3">
      <c r="A453" s="7"/>
      <c r="C453" s="3"/>
      <c r="D453" s="3"/>
      <c r="E453" s="3"/>
      <c r="F453" s="3"/>
      <c r="G453" s="3"/>
      <c r="H453" s="3"/>
      <c r="I453" s="3"/>
      <c r="J453" s="65"/>
      <c r="K453" s="65"/>
      <c r="L453" s="65"/>
      <c r="M453" s="66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60"/>
      <c r="Z453" s="3"/>
      <c r="AA453" s="3"/>
      <c r="AB453" s="3"/>
      <c r="AC453" s="3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M453" s="48"/>
      <c r="BX453" s="7"/>
      <c r="BY453" s="4"/>
      <c r="BZ453" s="7"/>
      <c r="CA453" s="7"/>
      <c r="CB453" s="7"/>
      <c r="CE453" s="7"/>
      <c r="CF453" s="7"/>
      <c r="CG453" s="7"/>
      <c r="CH453" s="7"/>
      <c r="CI453" s="7"/>
      <c r="CJ453" s="7"/>
      <c r="CK453" s="7"/>
      <c r="CL453" s="7"/>
      <c r="CN453" s="47"/>
      <c r="CO453" s="47"/>
      <c r="CP453" s="4"/>
    </row>
    <row r="454" spans="1:94" s="1" customFormat="1" x14ac:dyDescent="0.3">
      <c r="A454" s="7"/>
      <c r="C454" s="3"/>
      <c r="D454" s="3"/>
      <c r="E454" s="3"/>
      <c r="F454" s="3"/>
      <c r="G454" s="3"/>
      <c r="H454" s="3"/>
      <c r="I454" s="3"/>
      <c r="J454" s="65"/>
      <c r="K454" s="65"/>
      <c r="L454" s="65"/>
      <c r="M454" s="66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60"/>
      <c r="Z454" s="3"/>
      <c r="AA454" s="3"/>
      <c r="AB454" s="3"/>
      <c r="AC454" s="3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M454" s="48"/>
      <c r="BX454" s="7"/>
      <c r="BY454" s="4"/>
      <c r="BZ454" s="7"/>
      <c r="CA454" s="7"/>
      <c r="CB454" s="7"/>
      <c r="CE454" s="7"/>
      <c r="CF454" s="7"/>
      <c r="CG454" s="7"/>
      <c r="CH454" s="7"/>
      <c r="CI454" s="7"/>
      <c r="CJ454" s="7"/>
      <c r="CK454" s="7"/>
      <c r="CL454" s="7"/>
      <c r="CN454" s="47"/>
      <c r="CO454" s="47"/>
      <c r="CP454" s="4"/>
    </row>
    <row r="455" spans="1:94" s="1" customFormat="1" x14ac:dyDescent="0.3">
      <c r="A455" s="7"/>
      <c r="C455" s="3"/>
      <c r="D455" s="3"/>
      <c r="E455" s="3"/>
      <c r="F455" s="3"/>
      <c r="G455" s="3"/>
      <c r="H455" s="3"/>
      <c r="I455" s="3"/>
      <c r="J455" s="65"/>
      <c r="K455" s="65"/>
      <c r="L455" s="65"/>
      <c r="M455" s="66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60"/>
      <c r="Z455" s="3"/>
      <c r="AA455" s="3"/>
      <c r="AB455" s="3"/>
      <c r="AC455" s="3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M455" s="48"/>
      <c r="BX455" s="7"/>
      <c r="BY455" s="4"/>
      <c r="BZ455" s="7"/>
      <c r="CA455" s="7"/>
      <c r="CB455" s="7"/>
      <c r="CE455" s="7"/>
      <c r="CF455" s="7"/>
      <c r="CG455" s="7"/>
      <c r="CH455" s="7"/>
      <c r="CI455" s="7"/>
      <c r="CJ455" s="7"/>
      <c r="CK455" s="7"/>
      <c r="CL455" s="7"/>
      <c r="CN455" s="47"/>
      <c r="CO455" s="47"/>
      <c r="CP455" s="4"/>
    </row>
    <row r="456" spans="1:94" s="1" customFormat="1" x14ac:dyDescent="0.3">
      <c r="A456" s="7"/>
      <c r="C456" s="3"/>
      <c r="D456" s="3"/>
      <c r="E456" s="3"/>
      <c r="F456" s="3"/>
      <c r="G456" s="3"/>
      <c r="H456" s="3"/>
      <c r="I456" s="3"/>
      <c r="J456" s="65"/>
      <c r="K456" s="65"/>
      <c r="L456" s="65"/>
      <c r="M456" s="66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60"/>
      <c r="Z456" s="3"/>
      <c r="AA456" s="3"/>
      <c r="AB456" s="3"/>
      <c r="AC456" s="3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M456" s="48"/>
      <c r="BX456" s="7"/>
      <c r="BY456" s="4"/>
      <c r="BZ456" s="7"/>
      <c r="CA456" s="7"/>
      <c r="CB456" s="7"/>
      <c r="CE456" s="7"/>
      <c r="CF456" s="7"/>
      <c r="CG456" s="7"/>
      <c r="CH456" s="7"/>
      <c r="CI456" s="7"/>
      <c r="CJ456" s="7"/>
      <c r="CK456" s="7"/>
      <c r="CL456" s="7"/>
      <c r="CN456" s="47"/>
      <c r="CO456" s="47"/>
      <c r="CP456" s="4"/>
    </row>
    <row r="457" spans="1:94" s="1" customFormat="1" x14ac:dyDescent="0.3">
      <c r="A457" s="7"/>
      <c r="C457" s="3"/>
      <c r="D457" s="3"/>
      <c r="E457" s="3"/>
      <c r="F457" s="3"/>
      <c r="G457" s="3"/>
      <c r="H457" s="3"/>
      <c r="I457" s="3"/>
      <c r="J457" s="65"/>
      <c r="K457" s="65"/>
      <c r="L457" s="65"/>
      <c r="M457" s="66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60"/>
      <c r="Z457" s="3"/>
      <c r="AA457" s="3"/>
      <c r="AB457" s="3"/>
      <c r="AC457" s="3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M457" s="48"/>
      <c r="BX457" s="7"/>
      <c r="BY457" s="4"/>
      <c r="BZ457" s="7"/>
      <c r="CA457" s="7"/>
      <c r="CB457" s="7"/>
      <c r="CE457" s="7"/>
      <c r="CF457" s="7"/>
      <c r="CG457" s="7"/>
      <c r="CH457" s="7"/>
      <c r="CI457" s="7"/>
      <c r="CJ457" s="7"/>
      <c r="CK457" s="7"/>
      <c r="CL457" s="7"/>
      <c r="CN457" s="47"/>
      <c r="CO457" s="47"/>
      <c r="CP457" s="4"/>
    </row>
    <row r="458" spans="1:94" s="1" customFormat="1" x14ac:dyDescent="0.3">
      <c r="A458" s="7"/>
      <c r="C458" s="3"/>
      <c r="D458" s="3"/>
      <c r="E458" s="3"/>
      <c r="F458" s="3"/>
      <c r="G458" s="3"/>
      <c r="H458" s="3"/>
      <c r="I458" s="3"/>
      <c r="J458" s="65"/>
      <c r="K458" s="65"/>
      <c r="L458" s="65"/>
      <c r="M458" s="66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60"/>
      <c r="Z458" s="3"/>
      <c r="AA458" s="3"/>
      <c r="AB458" s="3"/>
      <c r="AC458" s="3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M458" s="48"/>
      <c r="BX458" s="7"/>
      <c r="BY458" s="4"/>
      <c r="BZ458" s="7"/>
      <c r="CA458" s="7"/>
      <c r="CB458" s="7"/>
      <c r="CE458" s="7"/>
      <c r="CF458" s="7"/>
      <c r="CG458" s="7"/>
      <c r="CH458" s="7"/>
      <c r="CI458" s="7"/>
      <c r="CJ458" s="7"/>
      <c r="CK458" s="7"/>
      <c r="CL458" s="7"/>
      <c r="CN458" s="47"/>
      <c r="CO458" s="47"/>
      <c r="CP458" s="4"/>
    </row>
    <row r="459" spans="1:94" s="1" customFormat="1" x14ac:dyDescent="0.3">
      <c r="A459" s="7"/>
      <c r="C459" s="3"/>
      <c r="D459" s="3"/>
      <c r="E459" s="3"/>
      <c r="F459" s="3"/>
      <c r="G459" s="3"/>
      <c r="H459" s="3"/>
      <c r="I459" s="3"/>
      <c r="J459" s="65"/>
      <c r="K459" s="65"/>
      <c r="L459" s="65"/>
      <c r="M459" s="66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60"/>
      <c r="Z459" s="3"/>
      <c r="AA459" s="3"/>
      <c r="AB459" s="3"/>
      <c r="AC459" s="3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M459" s="48"/>
      <c r="BX459" s="7"/>
      <c r="BY459" s="4"/>
      <c r="BZ459" s="7"/>
      <c r="CA459" s="7"/>
      <c r="CB459" s="7"/>
      <c r="CE459" s="7"/>
      <c r="CF459" s="7"/>
      <c r="CG459" s="7"/>
      <c r="CH459" s="7"/>
      <c r="CI459" s="7"/>
      <c r="CJ459" s="7"/>
      <c r="CK459" s="7"/>
      <c r="CL459" s="7"/>
      <c r="CN459" s="47"/>
      <c r="CO459" s="47"/>
      <c r="CP459" s="4"/>
    </row>
    <row r="460" spans="1:94" s="1" customFormat="1" x14ac:dyDescent="0.3">
      <c r="A460" s="7"/>
      <c r="C460" s="3"/>
      <c r="D460" s="3"/>
      <c r="E460" s="3"/>
      <c r="F460" s="3"/>
      <c r="G460" s="3"/>
      <c r="H460" s="3"/>
      <c r="I460" s="3"/>
      <c r="J460" s="65"/>
      <c r="K460" s="65"/>
      <c r="L460" s="65"/>
      <c r="M460" s="66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60"/>
      <c r="Z460" s="3"/>
      <c r="AA460" s="3"/>
      <c r="AB460" s="3"/>
      <c r="AC460" s="3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M460" s="48"/>
      <c r="BX460" s="7"/>
      <c r="BY460" s="4"/>
      <c r="BZ460" s="7"/>
      <c r="CA460" s="7"/>
      <c r="CB460" s="7"/>
      <c r="CE460" s="7"/>
      <c r="CF460" s="7"/>
      <c r="CG460" s="7"/>
      <c r="CH460" s="7"/>
      <c r="CI460" s="7"/>
      <c r="CJ460" s="7"/>
      <c r="CK460" s="7"/>
      <c r="CL460" s="7"/>
      <c r="CN460" s="47"/>
      <c r="CO460" s="47"/>
      <c r="CP460" s="4"/>
    </row>
    <row r="461" spans="1:94" s="1" customFormat="1" x14ac:dyDescent="0.3">
      <c r="A461" s="7"/>
      <c r="C461" s="3"/>
      <c r="D461" s="3"/>
      <c r="E461" s="3"/>
      <c r="F461" s="3"/>
      <c r="G461" s="3"/>
      <c r="H461" s="3"/>
      <c r="I461" s="3"/>
      <c r="J461" s="65"/>
      <c r="K461" s="65"/>
      <c r="L461" s="65"/>
      <c r="M461" s="66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60"/>
      <c r="Z461" s="3"/>
      <c r="AA461" s="3"/>
      <c r="AB461" s="3"/>
      <c r="AC461" s="3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M461" s="48"/>
      <c r="BX461" s="7"/>
      <c r="BY461" s="4"/>
      <c r="BZ461" s="7"/>
      <c r="CA461" s="7"/>
      <c r="CB461" s="7"/>
      <c r="CE461" s="7"/>
      <c r="CF461" s="7"/>
      <c r="CG461" s="7"/>
      <c r="CH461" s="7"/>
      <c r="CI461" s="7"/>
      <c r="CJ461" s="7"/>
      <c r="CK461" s="7"/>
      <c r="CL461" s="7"/>
      <c r="CN461" s="47"/>
      <c r="CO461" s="47"/>
      <c r="CP461" s="4"/>
    </row>
    <row r="462" spans="1:94" s="1" customFormat="1" x14ac:dyDescent="0.3">
      <c r="A462" s="7"/>
      <c r="C462" s="3"/>
      <c r="D462" s="3"/>
      <c r="E462" s="3"/>
      <c r="F462" s="3"/>
      <c r="G462" s="3"/>
      <c r="H462" s="3"/>
      <c r="I462" s="3"/>
      <c r="J462" s="65"/>
      <c r="K462" s="65"/>
      <c r="L462" s="65"/>
      <c r="M462" s="66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60"/>
      <c r="Z462" s="3"/>
      <c r="AA462" s="3"/>
      <c r="AB462" s="3"/>
      <c r="AC462" s="3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M462" s="48"/>
      <c r="BX462" s="7"/>
      <c r="BY462" s="4"/>
      <c r="BZ462" s="7"/>
      <c r="CA462" s="7"/>
      <c r="CB462" s="7"/>
      <c r="CE462" s="7"/>
      <c r="CF462" s="7"/>
      <c r="CG462" s="7"/>
      <c r="CH462" s="7"/>
      <c r="CI462" s="7"/>
      <c r="CJ462" s="7"/>
      <c r="CK462" s="7"/>
      <c r="CL462" s="7"/>
      <c r="CN462" s="47"/>
      <c r="CO462" s="47"/>
      <c r="CP462" s="4"/>
    </row>
    <row r="463" spans="1:94" s="1" customFormat="1" x14ac:dyDescent="0.3">
      <c r="A463" s="7"/>
      <c r="C463" s="3"/>
      <c r="D463" s="3"/>
      <c r="E463" s="3"/>
      <c r="F463" s="3"/>
      <c r="G463" s="3"/>
      <c r="H463" s="3"/>
      <c r="I463" s="3"/>
      <c r="J463" s="65"/>
      <c r="K463" s="65"/>
      <c r="L463" s="65"/>
      <c r="M463" s="66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60"/>
      <c r="Z463" s="3"/>
      <c r="AA463" s="3"/>
      <c r="AB463" s="3"/>
      <c r="AC463" s="3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M463" s="48"/>
      <c r="BX463" s="7"/>
      <c r="BY463" s="4"/>
      <c r="BZ463" s="7"/>
      <c r="CA463" s="7"/>
      <c r="CB463" s="7"/>
      <c r="CE463" s="7"/>
      <c r="CF463" s="7"/>
      <c r="CG463" s="7"/>
      <c r="CH463" s="7"/>
      <c r="CI463" s="7"/>
      <c r="CJ463" s="7"/>
      <c r="CK463" s="7"/>
      <c r="CL463" s="7"/>
      <c r="CN463" s="47"/>
      <c r="CO463" s="47"/>
      <c r="CP463" s="4"/>
    </row>
    <row r="464" spans="1:94" s="1" customFormat="1" x14ac:dyDescent="0.3">
      <c r="A464" s="7"/>
      <c r="C464" s="3"/>
      <c r="D464" s="3"/>
      <c r="E464" s="3"/>
      <c r="F464" s="3"/>
      <c r="G464" s="3"/>
      <c r="H464" s="3"/>
      <c r="I464" s="3"/>
      <c r="J464" s="65"/>
      <c r="K464" s="65"/>
      <c r="L464" s="65"/>
      <c r="M464" s="66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60"/>
      <c r="Z464" s="3"/>
      <c r="AA464" s="3"/>
      <c r="AB464" s="3"/>
      <c r="AC464" s="3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M464" s="48"/>
      <c r="BX464" s="7"/>
      <c r="BY464" s="4"/>
      <c r="BZ464" s="7"/>
      <c r="CA464" s="7"/>
      <c r="CB464" s="7"/>
      <c r="CE464" s="7"/>
      <c r="CF464" s="7"/>
      <c r="CG464" s="7"/>
      <c r="CH464" s="7"/>
      <c r="CI464" s="7"/>
      <c r="CJ464" s="7"/>
      <c r="CK464" s="7"/>
      <c r="CL464" s="7"/>
      <c r="CN464" s="47"/>
      <c r="CO464" s="47"/>
      <c r="CP464" s="4"/>
    </row>
    <row r="465" spans="1:94" s="1" customFormat="1" x14ac:dyDescent="0.3">
      <c r="A465" s="7"/>
      <c r="C465" s="3"/>
      <c r="D465" s="3"/>
      <c r="E465" s="3"/>
      <c r="F465" s="3"/>
      <c r="G465" s="3"/>
      <c r="H465" s="3"/>
      <c r="I465" s="3"/>
      <c r="J465" s="65"/>
      <c r="K465" s="65"/>
      <c r="L465" s="65"/>
      <c r="M465" s="66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60"/>
      <c r="Z465" s="3"/>
      <c r="AA465" s="3"/>
      <c r="AB465" s="3"/>
      <c r="AC465" s="3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M465" s="48"/>
      <c r="BX465" s="7"/>
      <c r="BY465" s="4"/>
      <c r="BZ465" s="7"/>
      <c r="CA465" s="7"/>
      <c r="CB465" s="7"/>
      <c r="CE465" s="7"/>
      <c r="CF465" s="7"/>
      <c r="CG465" s="7"/>
      <c r="CH465" s="7"/>
      <c r="CI465" s="7"/>
      <c r="CJ465" s="7"/>
      <c r="CK465" s="7"/>
      <c r="CL465" s="7"/>
      <c r="CN465" s="47"/>
      <c r="CO465" s="47"/>
      <c r="CP465" s="4"/>
    </row>
    <row r="466" spans="1:94" s="1" customFormat="1" x14ac:dyDescent="0.3">
      <c r="A466" s="7"/>
      <c r="C466" s="3"/>
      <c r="D466" s="3"/>
      <c r="E466" s="3"/>
      <c r="F466" s="3"/>
      <c r="G466" s="3"/>
      <c r="H466" s="3"/>
      <c r="I466" s="3"/>
      <c r="J466" s="65"/>
      <c r="K466" s="65"/>
      <c r="L466" s="65"/>
      <c r="M466" s="66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60"/>
      <c r="Z466" s="3"/>
      <c r="AA466" s="3"/>
      <c r="AB466" s="3"/>
      <c r="AC466" s="3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M466" s="48"/>
      <c r="BX466" s="7"/>
      <c r="BY466" s="4"/>
      <c r="BZ466" s="7"/>
      <c r="CA466" s="7"/>
      <c r="CB466" s="7"/>
      <c r="CE466" s="7"/>
      <c r="CF466" s="7"/>
      <c r="CG466" s="7"/>
      <c r="CH466" s="7"/>
      <c r="CI466" s="7"/>
      <c r="CJ466" s="7"/>
      <c r="CK466" s="7"/>
      <c r="CL466" s="7"/>
      <c r="CN466" s="47"/>
      <c r="CO466" s="47"/>
      <c r="CP466" s="4"/>
    </row>
    <row r="467" spans="1:94" s="1" customFormat="1" x14ac:dyDescent="0.3">
      <c r="A467" s="7"/>
      <c r="C467" s="3"/>
      <c r="D467" s="3"/>
      <c r="E467" s="3"/>
      <c r="F467" s="3"/>
      <c r="G467" s="3"/>
      <c r="H467" s="3"/>
      <c r="I467" s="3"/>
      <c r="J467" s="65"/>
      <c r="K467" s="65"/>
      <c r="L467" s="65"/>
      <c r="M467" s="66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60"/>
      <c r="Z467" s="3"/>
      <c r="AA467" s="3"/>
      <c r="AB467" s="3"/>
      <c r="AC467" s="3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M467" s="48"/>
      <c r="BX467" s="7"/>
      <c r="BY467" s="4"/>
      <c r="BZ467" s="7"/>
      <c r="CA467" s="7"/>
      <c r="CB467" s="7"/>
      <c r="CE467" s="7"/>
      <c r="CF467" s="7"/>
      <c r="CG467" s="7"/>
      <c r="CH467" s="7"/>
      <c r="CI467" s="7"/>
      <c r="CJ467" s="7"/>
      <c r="CK467" s="7"/>
      <c r="CL467" s="7"/>
      <c r="CN467" s="47"/>
      <c r="CO467" s="47"/>
      <c r="CP467" s="4"/>
    </row>
    <row r="468" spans="1:94" s="1" customFormat="1" x14ac:dyDescent="0.3">
      <c r="A468" s="7"/>
      <c r="C468" s="3"/>
      <c r="D468" s="3"/>
      <c r="E468" s="3"/>
      <c r="F468" s="3"/>
      <c r="G468" s="3"/>
      <c r="H468" s="3"/>
      <c r="I468" s="3"/>
      <c r="J468" s="65"/>
      <c r="K468" s="65"/>
      <c r="L468" s="65"/>
      <c r="M468" s="66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60"/>
      <c r="Z468" s="3"/>
      <c r="AA468" s="3"/>
      <c r="AB468" s="3"/>
      <c r="AC468" s="3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M468" s="48"/>
      <c r="BX468" s="7"/>
      <c r="BY468" s="4"/>
      <c r="BZ468" s="7"/>
      <c r="CA468" s="7"/>
      <c r="CB468" s="7"/>
      <c r="CE468" s="7"/>
      <c r="CF468" s="7"/>
      <c r="CG468" s="7"/>
      <c r="CH468" s="7"/>
      <c r="CI468" s="7"/>
      <c r="CJ468" s="7"/>
      <c r="CK468" s="7"/>
      <c r="CL468" s="7"/>
      <c r="CN468" s="47"/>
      <c r="CO468" s="47"/>
      <c r="CP468" s="4"/>
    </row>
    <row r="469" spans="1:94" s="1" customFormat="1" x14ac:dyDescent="0.3">
      <c r="A469" s="7"/>
      <c r="C469" s="3"/>
      <c r="D469" s="3"/>
      <c r="E469" s="3"/>
      <c r="F469" s="3"/>
      <c r="G469" s="3"/>
      <c r="H469" s="3"/>
      <c r="I469" s="3"/>
      <c r="J469" s="65"/>
      <c r="K469" s="65"/>
      <c r="L469" s="65"/>
      <c r="M469" s="66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60"/>
      <c r="Z469" s="3"/>
      <c r="AA469" s="3"/>
      <c r="AB469" s="3"/>
      <c r="AC469" s="3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M469" s="48"/>
      <c r="BX469" s="7"/>
      <c r="BY469" s="4"/>
      <c r="BZ469" s="7"/>
      <c r="CA469" s="7"/>
      <c r="CB469" s="7"/>
      <c r="CE469" s="7"/>
      <c r="CF469" s="7"/>
      <c r="CG469" s="7"/>
      <c r="CH469" s="7"/>
      <c r="CI469" s="7"/>
      <c r="CJ469" s="7"/>
      <c r="CK469" s="7"/>
      <c r="CL469" s="7"/>
      <c r="CN469" s="47"/>
      <c r="CO469" s="47"/>
      <c r="CP469" s="4"/>
    </row>
    <row r="470" spans="1:94" s="1" customFormat="1" x14ac:dyDescent="0.3">
      <c r="A470" s="7"/>
      <c r="C470" s="3"/>
      <c r="D470" s="3"/>
      <c r="E470" s="3"/>
      <c r="F470" s="3"/>
      <c r="G470" s="3"/>
      <c r="H470" s="3"/>
      <c r="I470" s="3"/>
      <c r="J470" s="65"/>
      <c r="K470" s="65"/>
      <c r="L470" s="65"/>
      <c r="M470" s="66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60"/>
      <c r="Z470" s="3"/>
      <c r="AA470" s="3"/>
      <c r="AB470" s="3"/>
      <c r="AC470" s="3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M470" s="48"/>
      <c r="BX470" s="7"/>
      <c r="BY470" s="4"/>
      <c r="BZ470" s="7"/>
      <c r="CA470" s="7"/>
      <c r="CB470" s="7"/>
      <c r="CE470" s="7"/>
      <c r="CF470" s="7"/>
      <c r="CG470" s="7"/>
      <c r="CH470" s="7"/>
      <c r="CI470" s="7"/>
      <c r="CJ470" s="7"/>
      <c r="CK470" s="7"/>
      <c r="CL470" s="7"/>
      <c r="CN470" s="47"/>
      <c r="CO470" s="47"/>
      <c r="CP470" s="4"/>
    </row>
    <row r="471" spans="1:94" s="1" customFormat="1" x14ac:dyDescent="0.3">
      <c r="A471" s="7"/>
      <c r="C471" s="3"/>
      <c r="D471" s="3"/>
      <c r="E471" s="3"/>
      <c r="F471" s="3"/>
      <c r="G471" s="3"/>
      <c r="H471" s="3"/>
      <c r="I471" s="3"/>
      <c r="J471" s="65"/>
      <c r="K471" s="65"/>
      <c r="L471" s="65"/>
      <c r="M471" s="66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60"/>
      <c r="Z471" s="3"/>
      <c r="AA471" s="3"/>
      <c r="AB471" s="3"/>
      <c r="AC471" s="3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M471" s="48"/>
      <c r="BX471" s="7"/>
      <c r="BY471" s="4"/>
      <c r="BZ471" s="7"/>
      <c r="CA471" s="7"/>
      <c r="CB471" s="7"/>
      <c r="CE471" s="7"/>
      <c r="CF471" s="7"/>
      <c r="CG471" s="7"/>
      <c r="CH471" s="7"/>
      <c r="CI471" s="7"/>
      <c r="CJ471" s="7"/>
      <c r="CK471" s="7"/>
      <c r="CL471" s="7"/>
      <c r="CN471" s="47"/>
      <c r="CO471" s="47"/>
      <c r="CP471" s="4"/>
    </row>
    <row r="472" spans="1:94" s="1" customFormat="1" x14ac:dyDescent="0.3">
      <c r="A472" s="7"/>
      <c r="C472" s="3"/>
      <c r="D472" s="3"/>
      <c r="E472" s="3"/>
      <c r="F472" s="3"/>
      <c r="G472" s="3"/>
      <c r="H472" s="3"/>
      <c r="I472" s="3"/>
      <c r="J472" s="65"/>
      <c r="K472" s="65"/>
      <c r="L472" s="65"/>
      <c r="M472" s="66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60"/>
      <c r="Z472" s="3"/>
      <c r="AA472" s="3"/>
      <c r="AB472" s="3"/>
      <c r="AC472" s="3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M472" s="48"/>
      <c r="BX472" s="7"/>
      <c r="BY472" s="4"/>
      <c r="BZ472" s="7"/>
      <c r="CA472" s="7"/>
      <c r="CB472" s="7"/>
      <c r="CE472" s="7"/>
      <c r="CF472" s="7"/>
      <c r="CG472" s="7"/>
      <c r="CH472" s="7"/>
      <c r="CI472" s="7"/>
      <c r="CJ472" s="7"/>
      <c r="CK472" s="7"/>
      <c r="CL472" s="7"/>
      <c r="CN472" s="47"/>
      <c r="CO472" s="47"/>
      <c r="CP472" s="4"/>
    </row>
    <row r="473" spans="1:94" s="1" customFormat="1" x14ac:dyDescent="0.3">
      <c r="A473" s="7"/>
      <c r="C473" s="3"/>
      <c r="D473" s="3"/>
      <c r="E473" s="3"/>
      <c r="F473" s="3"/>
      <c r="G473" s="3"/>
      <c r="H473" s="3"/>
      <c r="I473" s="3"/>
      <c r="J473" s="65"/>
      <c r="K473" s="65"/>
      <c r="L473" s="65"/>
      <c r="M473" s="66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60"/>
      <c r="Z473" s="3"/>
      <c r="AA473" s="3"/>
      <c r="AB473" s="3"/>
      <c r="AC473" s="3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M473" s="48"/>
      <c r="BX473" s="7"/>
      <c r="BY473" s="4"/>
      <c r="BZ473" s="7"/>
      <c r="CA473" s="7"/>
      <c r="CB473" s="7"/>
      <c r="CE473" s="7"/>
      <c r="CF473" s="7"/>
      <c r="CG473" s="7"/>
      <c r="CH473" s="7"/>
      <c r="CI473" s="7"/>
      <c r="CJ473" s="7"/>
      <c r="CK473" s="7"/>
      <c r="CL473" s="7"/>
      <c r="CN473" s="47"/>
      <c r="CO473" s="47"/>
      <c r="CP473" s="4"/>
    </row>
    <row r="474" spans="1:94" s="1" customFormat="1" x14ac:dyDescent="0.3">
      <c r="A474" s="7"/>
      <c r="C474" s="3"/>
      <c r="D474" s="3"/>
      <c r="E474" s="3"/>
      <c r="F474" s="3"/>
      <c r="G474" s="3"/>
      <c r="H474" s="3"/>
      <c r="I474" s="3"/>
      <c r="J474" s="65"/>
      <c r="K474" s="65"/>
      <c r="L474" s="65"/>
      <c r="M474" s="66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60"/>
      <c r="Z474" s="3"/>
      <c r="AA474" s="3"/>
      <c r="AB474" s="3"/>
      <c r="AC474" s="3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M474" s="48"/>
      <c r="BX474" s="7"/>
      <c r="BY474" s="4"/>
      <c r="BZ474" s="7"/>
      <c r="CA474" s="7"/>
      <c r="CB474" s="7"/>
      <c r="CE474" s="7"/>
      <c r="CF474" s="7"/>
      <c r="CG474" s="7"/>
      <c r="CH474" s="7"/>
      <c r="CI474" s="7"/>
      <c r="CJ474" s="7"/>
      <c r="CK474" s="7"/>
      <c r="CL474" s="7"/>
      <c r="CN474" s="47"/>
      <c r="CO474" s="47"/>
      <c r="CP474" s="4"/>
    </row>
    <row r="475" spans="1:94" s="1" customFormat="1" x14ac:dyDescent="0.3">
      <c r="A475" s="7"/>
      <c r="C475" s="3"/>
      <c r="D475" s="3"/>
      <c r="E475" s="3"/>
      <c r="F475" s="3"/>
      <c r="G475" s="3"/>
      <c r="H475" s="3"/>
      <c r="I475" s="3"/>
      <c r="J475" s="65"/>
      <c r="K475" s="65"/>
      <c r="L475" s="65"/>
      <c r="M475" s="66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60"/>
      <c r="Z475" s="3"/>
      <c r="AA475" s="3"/>
      <c r="AB475" s="3"/>
      <c r="AC475" s="3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M475" s="48"/>
      <c r="BX475" s="7"/>
      <c r="BY475" s="4"/>
      <c r="BZ475" s="7"/>
      <c r="CA475" s="7"/>
      <c r="CB475" s="7"/>
      <c r="CE475" s="7"/>
      <c r="CF475" s="7"/>
      <c r="CG475" s="7"/>
      <c r="CH475" s="7"/>
      <c r="CI475" s="7"/>
      <c r="CJ475" s="7"/>
      <c r="CK475" s="7"/>
      <c r="CL475" s="7"/>
      <c r="CN475" s="47"/>
      <c r="CO475" s="47"/>
      <c r="CP475" s="4"/>
    </row>
    <row r="476" spans="1:94" s="1" customFormat="1" x14ac:dyDescent="0.3">
      <c r="A476" s="7"/>
      <c r="C476" s="3"/>
      <c r="D476" s="3"/>
      <c r="E476" s="3"/>
      <c r="F476" s="3"/>
      <c r="G476" s="3"/>
      <c r="H476" s="3"/>
      <c r="I476" s="3"/>
      <c r="J476" s="65"/>
      <c r="K476" s="65"/>
      <c r="L476" s="65"/>
      <c r="M476" s="66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60"/>
      <c r="Z476" s="3"/>
      <c r="AA476" s="3"/>
      <c r="AB476" s="3"/>
      <c r="AC476" s="3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M476" s="48"/>
      <c r="BX476" s="7"/>
      <c r="BY476" s="4"/>
      <c r="BZ476" s="7"/>
      <c r="CA476" s="7"/>
      <c r="CB476" s="7"/>
      <c r="CE476" s="7"/>
      <c r="CF476" s="7"/>
      <c r="CG476" s="7"/>
      <c r="CH476" s="7"/>
      <c r="CI476" s="7"/>
      <c r="CJ476" s="7"/>
      <c r="CK476" s="7"/>
      <c r="CL476" s="7"/>
      <c r="CN476" s="47"/>
      <c r="CO476" s="47"/>
      <c r="CP476" s="4"/>
    </row>
    <row r="477" spans="1:94" s="1" customFormat="1" x14ac:dyDescent="0.3">
      <c r="A477" s="7"/>
      <c r="C477" s="3"/>
      <c r="D477" s="3"/>
      <c r="E477" s="3"/>
      <c r="F477" s="3"/>
      <c r="G477" s="3"/>
      <c r="H477" s="3"/>
      <c r="I477" s="3"/>
      <c r="J477" s="65"/>
      <c r="K477" s="65"/>
      <c r="L477" s="65"/>
      <c r="M477" s="66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60"/>
      <c r="Z477" s="3"/>
      <c r="AA477" s="3"/>
      <c r="AB477" s="3"/>
      <c r="AC477" s="3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M477" s="48"/>
      <c r="BX477" s="7"/>
      <c r="BY477" s="4"/>
      <c r="BZ477" s="7"/>
      <c r="CA477" s="7"/>
      <c r="CB477" s="7"/>
      <c r="CE477" s="7"/>
      <c r="CF477" s="7"/>
      <c r="CG477" s="7"/>
      <c r="CH477" s="7"/>
      <c r="CI477" s="7"/>
      <c r="CJ477" s="7"/>
      <c r="CK477" s="7"/>
      <c r="CL477" s="7"/>
      <c r="CN477" s="47"/>
      <c r="CO477" s="47"/>
      <c r="CP477" s="4"/>
    </row>
    <row r="478" spans="1:94" s="1" customFormat="1" x14ac:dyDescent="0.3">
      <c r="A478" s="7"/>
      <c r="C478" s="3"/>
      <c r="D478" s="3"/>
      <c r="E478" s="3"/>
      <c r="F478" s="3"/>
      <c r="G478" s="3"/>
      <c r="H478" s="3"/>
      <c r="I478" s="3"/>
      <c r="J478" s="65"/>
      <c r="K478" s="65"/>
      <c r="L478" s="65"/>
      <c r="M478" s="66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60"/>
      <c r="Z478" s="3"/>
      <c r="AA478" s="3"/>
      <c r="AB478" s="3"/>
      <c r="AC478" s="3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M478" s="48"/>
      <c r="BX478" s="7"/>
      <c r="BY478" s="4"/>
      <c r="BZ478" s="7"/>
      <c r="CA478" s="7"/>
      <c r="CB478" s="7"/>
      <c r="CE478" s="7"/>
      <c r="CF478" s="7"/>
      <c r="CG478" s="7"/>
      <c r="CH478" s="7"/>
      <c r="CI478" s="7"/>
      <c r="CJ478" s="7"/>
      <c r="CK478" s="7"/>
      <c r="CL478" s="7"/>
      <c r="CN478" s="47"/>
      <c r="CO478" s="47"/>
      <c r="CP478" s="4"/>
    </row>
    <row r="479" spans="1:94" s="1" customFormat="1" x14ac:dyDescent="0.3">
      <c r="A479" s="7"/>
      <c r="C479" s="3"/>
      <c r="D479" s="3"/>
      <c r="E479" s="3"/>
      <c r="F479" s="3"/>
      <c r="G479" s="3"/>
      <c r="H479" s="3"/>
      <c r="I479" s="3"/>
      <c r="J479" s="65"/>
      <c r="K479" s="65"/>
      <c r="L479" s="65"/>
      <c r="M479" s="66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60"/>
      <c r="Z479" s="3"/>
      <c r="AA479" s="3"/>
      <c r="AB479" s="3"/>
      <c r="AC479" s="3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M479" s="48"/>
      <c r="BX479" s="7"/>
      <c r="BY479" s="4"/>
      <c r="BZ479" s="7"/>
      <c r="CA479" s="7"/>
      <c r="CB479" s="7"/>
      <c r="CE479" s="7"/>
      <c r="CF479" s="7"/>
      <c r="CG479" s="7"/>
      <c r="CH479" s="7"/>
      <c r="CI479" s="7"/>
      <c r="CJ479" s="7"/>
      <c r="CK479" s="7"/>
      <c r="CL479" s="7"/>
      <c r="CN479" s="47"/>
      <c r="CO479" s="47"/>
      <c r="CP479" s="4"/>
    </row>
    <row r="480" spans="1:94" s="1" customFormat="1" x14ac:dyDescent="0.3">
      <c r="A480" s="7"/>
      <c r="C480" s="3"/>
      <c r="D480" s="3"/>
      <c r="E480" s="3"/>
      <c r="F480" s="3"/>
      <c r="G480" s="3"/>
      <c r="H480" s="3"/>
      <c r="I480" s="3"/>
      <c r="J480" s="65"/>
      <c r="K480" s="65"/>
      <c r="L480" s="65"/>
      <c r="M480" s="66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60"/>
      <c r="Z480" s="3"/>
      <c r="AA480" s="3"/>
      <c r="AB480" s="3"/>
      <c r="AC480" s="3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M480" s="48"/>
      <c r="BX480" s="7"/>
      <c r="BY480" s="4"/>
      <c r="BZ480" s="7"/>
      <c r="CA480" s="7"/>
      <c r="CB480" s="7"/>
      <c r="CE480" s="7"/>
      <c r="CF480" s="7"/>
      <c r="CG480" s="7"/>
      <c r="CH480" s="7"/>
      <c r="CI480" s="7"/>
      <c r="CJ480" s="7"/>
      <c r="CK480" s="7"/>
      <c r="CL480" s="7"/>
      <c r="CN480" s="47"/>
      <c r="CO480" s="47"/>
      <c r="CP480" s="4"/>
    </row>
    <row r="481" spans="1:94" s="1" customFormat="1" x14ac:dyDescent="0.3">
      <c r="A481" s="7"/>
      <c r="C481" s="3"/>
      <c r="D481" s="3"/>
      <c r="E481" s="3"/>
      <c r="F481" s="3"/>
      <c r="G481" s="3"/>
      <c r="H481" s="3"/>
      <c r="I481" s="3"/>
      <c r="J481" s="65"/>
      <c r="K481" s="65"/>
      <c r="L481" s="65"/>
      <c r="M481" s="66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60"/>
      <c r="Z481" s="3"/>
      <c r="AA481" s="3"/>
      <c r="AB481" s="3"/>
      <c r="AC481" s="3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M481" s="48"/>
      <c r="BX481" s="7"/>
      <c r="BY481" s="4"/>
      <c r="BZ481" s="7"/>
      <c r="CA481" s="7"/>
      <c r="CB481" s="7"/>
      <c r="CE481" s="7"/>
      <c r="CF481" s="7"/>
      <c r="CG481" s="7"/>
      <c r="CH481" s="7"/>
      <c r="CI481" s="7"/>
      <c r="CJ481" s="7"/>
      <c r="CK481" s="7"/>
      <c r="CL481" s="7"/>
      <c r="CN481" s="47"/>
      <c r="CO481" s="47"/>
      <c r="CP481" s="4"/>
    </row>
    <row r="482" spans="1:94" s="1" customFormat="1" x14ac:dyDescent="0.3">
      <c r="A482" s="7"/>
      <c r="C482" s="3"/>
      <c r="D482" s="3"/>
      <c r="E482" s="3"/>
      <c r="F482" s="3"/>
      <c r="G482" s="3"/>
      <c r="H482" s="3"/>
      <c r="I482" s="3"/>
      <c r="J482" s="65"/>
      <c r="K482" s="65"/>
      <c r="L482" s="65"/>
      <c r="M482" s="66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60"/>
      <c r="Z482" s="3"/>
      <c r="AA482" s="3"/>
      <c r="AB482" s="3"/>
      <c r="AC482" s="3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M482" s="48"/>
      <c r="BX482" s="7"/>
      <c r="BY482" s="4"/>
      <c r="BZ482" s="7"/>
      <c r="CA482" s="7"/>
      <c r="CB482" s="7"/>
      <c r="CE482" s="7"/>
      <c r="CF482" s="7"/>
      <c r="CG482" s="7"/>
      <c r="CH482" s="7"/>
      <c r="CI482" s="7"/>
      <c r="CJ482" s="7"/>
      <c r="CK482" s="7"/>
      <c r="CL482" s="7"/>
      <c r="CN482" s="47"/>
      <c r="CO482" s="47"/>
      <c r="CP482" s="4"/>
    </row>
    <row r="483" spans="1:94" s="1" customFormat="1" x14ac:dyDescent="0.3">
      <c r="A483" s="7"/>
      <c r="C483" s="3"/>
      <c r="D483" s="3"/>
      <c r="E483" s="3"/>
      <c r="F483" s="3"/>
      <c r="G483" s="3"/>
      <c r="H483" s="3"/>
      <c r="I483" s="3"/>
      <c r="J483" s="65"/>
      <c r="K483" s="65"/>
      <c r="L483" s="65"/>
      <c r="M483" s="66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60"/>
      <c r="Z483" s="3"/>
      <c r="AA483" s="3"/>
      <c r="AB483" s="3"/>
      <c r="AC483" s="3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M483" s="48"/>
      <c r="BX483" s="7"/>
      <c r="BY483" s="4"/>
      <c r="BZ483" s="7"/>
      <c r="CA483" s="7"/>
      <c r="CB483" s="7"/>
      <c r="CE483" s="7"/>
      <c r="CF483" s="7"/>
      <c r="CG483" s="7"/>
      <c r="CH483" s="7"/>
      <c r="CI483" s="7"/>
      <c r="CJ483" s="7"/>
      <c r="CK483" s="7"/>
      <c r="CL483" s="7"/>
      <c r="CN483" s="47"/>
      <c r="CO483" s="47"/>
      <c r="CP483" s="4"/>
    </row>
    <row r="484" spans="1:94" s="1" customFormat="1" x14ac:dyDescent="0.3">
      <c r="A484" s="7"/>
      <c r="C484" s="3"/>
      <c r="D484" s="3"/>
      <c r="E484" s="3"/>
      <c r="F484" s="3"/>
      <c r="G484" s="3"/>
      <c r="H484" s="3"/>
      <c r="I484" s="3"/>
      <c r="J484" s="65"/>
      <c r="K484" s="65"/>
      <c r="L484" s="65"/>
      <c r="M484" s="66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60"/>
      <c r="Z484" s="3"/>
      <c r="AA484" s="3"/>
      <c r="AB484" s="3"/>
      <c r="AC484" s="3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M484" s="48"/>
      <c r="BX484" s="7"/>
      <c r="BY484" s="4"/>
      <c r="BZ484" s="7"/>
      <c r="CA484" s="7"/>
      <c r="CB484" s="7"/>
      <c r="CE484" s="7"/>
      <c r="CF484" s="7"/>
      <c r="CG484" s="7"/>
      <c r="CH484" s="7"/>
      <c r="CI484" s="7"/>
      <c r="CJ484" s="7"/>
      <c r="CK484" s="7"/>
      <c r="CL484" s="7"/>
      <c r="CN484" s="47"/>
      <c r="CO484" s="47"/>
      <c r="CP484" s="4"/>
    </row>
    <row r="485" spans="1:94" s="1" customFormat="1" x14ac:dyDescent="0.3">
      <c r="A485" s="7"/>
      <c r="C485" s="3"/>
      <c r="D485" s="3"/>
      <c r="E485" s="3"/>
      <c r="F485" s="3"/>
      <c r="G485" s="3"/>
      <c r="H485" s="3"/>
      <c r="I485" s="3"/>
      <c r="J485" s="65"/>
      <c r="K485" s="65"/>
      <c r="L485" s="65"/>
      <c r="M485" s="66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60"/>
      <c r="Z485" s="3"/>
      <c r="AA485" s="3"/>
      <c r="AB485" s="3"/>
      <c r="AC485" s="3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M485" s="48"/>
      <c r="BX485" s="7"/>
      <c r="BY485" s="4"/>
      <c r="BZ485" s="7"/>
      <c r="CA485" s="7"/>
      <c r="CB485" s="7"/>
      <c r="CE485" s="7"/>
      <c r="CF485" s="7"/>
      <c r="CG485" s="7"/>
      <c r="CH485" s="7"/>
      <c r="CI485" s="7"/>
      <c r="CJ485" s="7"/>
      <c r="CK485" s="7"/>
      <c r="CL485" s="7"/>
      <c r="CN485" s="47"/>
      <c r="CO485" s="47"/>
      <c r="CP485" s="4"/>
    </row>
    <row r="486" spans="1:94" s="1" customFormat="1" x14ac:dyDescent="0.3">
      <c r="A486" s="7"/>
      <c r="C486" s="3"/>
      <c r="D486" s="3"/>
      <c r="E486" s="3"/>
      <c r="F486" s="3"/>
      <c r="G486" s="3"/>
      <c r="H486" s="3"/>
      <c r="I486" s="3"/>
      <c r="J486" s="65"/>
      <c r="K486" s="65"/>
      <c r="L486" s="65"/>
      <c r="M486" s="66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60"/>
      <c r="Z486" s="3"/>
      <c r="AA486" s="3"/>
      <c r="AB486" s="3"/>
      <c r="AC486" s="3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M486" s="48"/>
      <c r="BX486" s="7"/>
      <c r="BY486" s="4"/>
      <c r="BZ486" s="7"/>
      <c r="CA486" s="7"/>
      <c r="CB486" s="7"/>
      <c r="CE486" s="7"/>
      <c r="CF486" s="7"/>
      <c r="CG486" s="7"/>
      <c r="CH486" s="7"/>
      <c r="CI486" s="7"/>
      <c r="CJ486" s="7"/>
      <c r="CK486" s="7"/>
      <c r="CL486" s="7"/>
      <c r="CN486" s="47"/>
      <c r="CO486" s="47"/>
      <c r="CP486" s="4"/>
    </row>
    <row r="487" spans="1:94" s="1" customFormat="1" x14ac:dyDescent="0.3">
      <c r="A487" s="7"/>
      <c r="C487" s="3"/>
      <c r="D487" s="3"/>
      <c r="E487" s="3"/>
      <c r="F487" s="3"/>
      <c r="G487" s="3"/>
      <c r="H487" s="3"/>
      <c r="I487" s="3"/>
      <c r="J487" s="65"/>
      <c r="K487" s="65"/>
      <c r="L487" s="65"/>
      <c r="M487" s="66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60"/>
      <c r="Z487" s="3"/>
      <c r="AA487" s="3"/>
      <c r="AB487" s="3"/>
      <c r="AC487" s="3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M487" s="48"/>
      <c r="BX487" s="7"/>
      <c r="BY487" s="4"/>
      <c r="BZ487" s="7"/>
      <c r="CA487" s="7"/>
      <c r="CB487" s="7"/>
      <c r="CE487" s="7"/>
      <c r="CF487" s="7"/>
      <c r="CG487" s="7"/>
      <c r="CH487" s="7"/>
      <c r="CI487" s="7"/>
      <c r="CJ487" s="7"/>
      <c r="CK487" s="7"/>
      <c r="CL487" s="7"/>
      <c r="CN487" s="47"/>
      <c r="CO487" s="47"/>
      <c r="CP487" s="4"/>
    </row>
    <row r="488" spans="1:94" s="1" customFormat="1" x14ac:dyDescent="0.3">
      <c r="A488" s="7"/>
      <c r="C488" s="3"/>
      <c r="D488" s="3"/>
      <c r="E488" s="3"/>
      <c r="F488" s="3"/>
      <c r="G488" s="3"/>
      <c r="H488" s="3"/>
      <c r="I488" s="3"/>
      <c r="J488" s="65"/>
      <c r="K488" s="65"/>
      <c r="L488" s="65"/>
      <c r="M488" s="66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60"/>
      <c r="Z488" s="3"/>
      <c r="AA488" s="3"/>
      <c r="AB488" s="3"/>
      <c r="AC488" s="3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M488" s="48"/>
      <c r="BX488" s="7"/>
      <c r="BY488" s="4"/>
      <c r="BZ488" s="7"/>
      <c r="CA488" s="7"/>
      <c r="CB488" s="7"/>
      <c r="CE488" s="7"/>
      <c r="CF488" s="7"/>
      <c r="CG488" s="7"/>
      <c r="CH488" s="7"/>
      <c r="CI488" s="7"/>
      <c r="CJ488" s="7"/>
      <c r="CK488" s="7"/>
      <c r="CL488" s="7"/>
      <c r="CN488" s="47"/>
      <c r="CO488" s="47"/>
      <c r="CP488" s="4"/>
    </row>
    <row r="489" spans="1:94" s="1" customFormat="1" x14ac:dyDescent="0.3">
      <c r="A489" s="7"/>
      <c r="C489" s="3"/>
      <c r="D489" s="3"/>
      <c r="E489" s="3"/>
      <c r="F489" s="3"/>
      <c r="G489" s="3"/>
      <c r="H489" s="3"/>
      <c r="I489" s="3"/>
      <c r="J489" s="65"/>
      <c r="K489" s="65"/>
      <c r="L489" s="65"/>
      <c r="M489" s="66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60"/>
      <c r="Z489" s="3"/>
      <c r="AA489" s="3"/>
      <c r="AB489" s="3"/>
      <c r="AC489" s="3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M489" s="48"/>
      <c r="BX489" s="7"/>
      <c r="BY489" s="4"/>
      <c r="BZ489" s="7"/>
      <c r="CA489" s="7"/>
      <c r="CB489" s="7"/>
      <c r="CE489" s="7"/>
      <c r="CF489" s="7"/>
      <c r="CG489" s="7"/>
      <c r="CH489" s="7"/>
      <c r="CI489" s="7"/>
      <c r="CJ489" s="7"/>
      <c r="CK489" s="7"/>
      <c r="CL489" s="7"/>
      <c r="CN489" s="47"/>
      <c r="CO489" s="47"/>
      <c r="CP489" s="4"/>
    </row>
    <row r="490" spans="1:94" s="1" customFormat="1" x14ac:dyDescent="0.3">
      <c r="A490" s="7"/>
      <c r="C490" s="3"/>
      <c r="D490" s="3"/>
      <c r="E490" s="3"/>
      <c r="F490" s="3"/>
      <c r="G490" s="3"/>
      <c r="H490" s="3"/>
      <c r="I490" s="3"/>
      <c r="J490" s="65"/>
      <c r="K490" s="65"/>
      <c r="L490" s="65"/>
      <c r="M490" s="66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60"/>
      <c r="Z490" s="3"/>
      <c r="AA490" s="3"/>
      <c r="AB490" s="3"/>
      <c r="AC490" s="3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M490" s="48"/>
      <c r="BX490" s="7"/>
      <c r="BY490" s="4"/>
      <c r="BZ490" s="7"/>
      <c r="CA490" s="7"/>
      <c r="CB490" s="7"/>
      <c r="CE490" s="7"/>
      <c r="CF490" s="7"/>
      <c r="CG490" s="7"/>
      <c r="CH490" s="7"/>
      <c r="CI490" s="7"/>
      <c r="CJ490" s="7"/>
      <c r="CK490" s="7"/>
      <c r="CL490" s="7"/>
      <c r="CN490" s="47"/>
      <c r="CO490" s="47"/>
      <c r="CP490" s="4"/>
    </row>
    <row r="491" spans="1:94" s="1" customFormat="1" x14ac:dyDescent="0.3">
      <c r="A491" s="7"/>
      <c r="C491" s="3"/>
      <c r="D491" s="3"/>
      <c r="E491" s="3"/>
      <c r="F491" s="3"/>
      <c r="G491" s="3"/>
      <c r="H491" s="3"/>
      <c r="I491" s="3"/>
      <c r="J491" s="65"/>
      <c r="K491" s="65"/>
      <c r="L491" s="65"/>
      <c r="M491" s="66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60"/>
      <c r="Z491" s="3"/>
      <c r="AA491" s="3"/>
      <c r="AB491" s="3"/>
      <c r="AC491" s="3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M491" s="48"/>
      <c r="BX491" s="7"/>
      <c r="BY491" s="4"/>
      <c r="BZ491" s="7"/>
      <c r="CA491" s="7"/>
      <c r="CB491" s="7"/>
      <c r="CE491" s="7"/>
      <c r="CF491" s="7"/>
      <c r="CG491" s="7"/>
      <c r="CH491" s="7"/>
      <c r="CI491" s="7"/>
      <c r="CJ491" s="7"/>
      <c r="CK491" s="7"/>
      <c r="CL491" s="7"/>
      <c r="CN491" s="47"/>
      <c r="CO491" s="47"/>
      <c r="CP491" s="4"/>
    </row>
    <row r="492" spans="1:94" s="1" customFormat="1" x14ac:dyDescent="0.3">
      <c r="A492" s="7"/>
      <c r="C492" s="3"/>
      <c r="D492" s="3"/>
      <c r="E492" s="3"/>
      <c r="F492" s="3"/>
      <c r="G492" s="3"/>
      <c r="H492" s="3"/>
      <c r="I492" s="3"/>
      <c r="J492" s="65"/>
      <c r="K492" s="65"/>
      <c r="L492" s="65"/>
      <c r="M492" s="66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60"/>
      <c r="Z492" s="3"/>
      <c r="AA492" s="3"/>
      <c r="AB492" s="3"/>
      <c r="AC492" s="3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M492" s="48"/>
      <c r="BX492" s="7"/>
      <c r="BY492" s="4"/>
      <c r="BZ492" s="7"/>
      <c r="CA492" s="7"/>
      <c r="CB492" s="7"/>
      <c r="CE492" s="7"/>
      <c r="CF492" s="7"/>
      <c r="CG492" s="7"/>
      <c r="CH492" s="7"/>
      <c r="CI492" s="7"/>
      <c r="CJ492" s="7"/>
      <c r="CK492" s="7"/>
      <c r="CL492" s="7"/>
      <c r="CN492" s="47"/>
      <c r="CO492" s="47"/>
      <c r="CP492" s="4"/>
    </row>
    <row r="493" spans="1:94" s="1" customFormat="1" x14ac:dyDescent="0.3">
      <c r="A493" s="7"/>
      <c r="C493" s="3"/>
      <c r="D493" s="3"/>
      <c r="E493" s="3"/>
      <c r="F493" s="3"/>
      <c r="G493" s="3"/>
      <c r="H493" s="3"/>
      <c r="I493" s="3"/>
      <c r="J493" s="65"/>
      <c r="K493" s="65"/>
      <c r="L493" s="65"/>
      <c r="M493" s="66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60"/>
      <c r="Z493" s="3"/>
      <c r="AA493" s="3"/>
      <c r="AB493" s="3"/>
      <c r="AC493" s="3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M493" s="48"/>
      <c r="BX493" s="7"/>
      <c r="BY493" s="4"/>
      <c r="BZ493" s="7"/>
      <c r="CA493" s="7"/>
      <c r="CB493" s="7"/>
      <c r="CE493" s="7"/>
      <c r="CF493" s="7"/>
      <c r="CG493" s="7"/>
      <c r="CH493" s="7"/>
      <c r="CI493" s="7"/>
      <c r="CJ493" s="7"/>
      <c r="CK493" s="7"/>
      <c r="CL493" s="7"/>
      <c r="CN493" s="47"/>
      <c r="CO493" s="47"/>
      <c r="CP493" s="4"/>
    </row>
    <row r="494" spans="1:94" s="1" customFormat="1" x14ac:dyDescent="0.3">
      <c r="A494" s="7"/>
      <c r="C494" s="3"/>
      <c r="D494" s="3"/>
      <c r="E494" s="3"/>
      <c r="F494" s="3"/>
      <c r="G494" s="3"/>
      <c r="H494" s="3"/>
      <c r="I494" s="3"/>
      <c r="J494" s="65"/>
      <c r="K494" s="65"/>
      <c r="L494" s="65"/>
      <c r="M494" s="66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60"/>
      <c r="Z494" s="3"/>
      <c r="AA494" s="3"/>
      <c r="AB494" s="3"/>
      <c r="AC494" s="3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M494" s="48"/>
      <c r="BX494" s="7"/>
      <c r="BY494" s="4"/>
      <c r="BZ494" s="7"/>
      <c r="CA494" s="7"/>
      <c r="CB494" s="7"/>
      <c r="CE494" s="7"/>
      <c r="CF494" s="7"/>
      <c r="CG494" s="7"/>
      <c r="CH494" s="7"/>
      <c r="CI494" s="7"/>
      <c r="CJ494" s="7"/>
      <c r="CK494" s="7"/>
      <c r="CL494" s="7"/>
      <c r="CN494" s="47"/>
      <c r="CO494" s="47"/>
      <c r="CP494" s="4"/>
    </row>
    <row r="495" spans="1:94" s="1" customFormat="1" x14ac:dyDescent="0.3">
      <c r="A495" s="7"/>
      <c r="C495" s="3"/>
      <c r="D495" s="3"/>
      <c r="E495" s="3"/>
      <c r="F495" s="3"/>
      <c r="G495" s="3"/>
      <c r="H495" s="3"/>
      <c r="I495" s="3"/>
      <c r="J495" s="65"/>
      <c r="K495" s="65"/>
      <c r="L495" s="65"/>
      <c r="M495" s="66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60"/>
      <c r="Z495" s="3"/>
      <c r="AA495" s="3"/>
      <c r="AB495" s="3"/>
      <c r="AC495" s="3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M495" s="48"/>
      <c r="BX495" s="7"/>
      <c r="BY495" s="4"/>
      <c r="BZ495" s="7"/>
      <c r="CA495" s="7"/>
      <c r="CB495" s="7"/>
      <c r="CE495" s="7"/>
      <c r="CF495" s="7"/>
      <c r="CG495" s="7"/>
      <c r="CH495" s="7"/>
      <c r="CI495" s="7"/>
      <c r="CJ495" s="7"/>
      <c r="CK495" s="7"/>
      <c r="CL495" s="7"/>
      <c r="CN495" s="47"/>
      <c r="CO495" s="47"/>
      <c r="CP495" s="4"/>
    </row>
    <row r="496" spans="1:94" s="1" customFormat="1" x14ac:dyDescent="0.3">
      <c r="A496" s="7"/>
      <c r="C496" s="3"/>
      <c r="D496" s="3"/>
      <c r="E496" s="3"/>
      <c r="F496" s="3"/>
      <c r="G496" s="3"/>
      <c r="H496" s="3"/>
      <c r="I496" s="3"/>
      <c r="J496" s="65"/>
      <c r="K496" s="65"/>
      <c r="L496" s="65"/>
      <c r="M496" s="66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60"/>
      <c r="Z496" s="3"/>
      <c r="AA496" s="3"/>
      <c r="AB496" s="3"/>
      <c r="AC496" s="3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M496" s="48"/>
      <c r="BX496" s="7"/>
      <c r="BY496" s="4"/>
      <c r="BZ496" s="7"/>
      <c r="CA496" s="7"/>
      <c r="CB496" s="7"/>
      <c r="CE496" s="7"/>
      <c r="CF496" s="7"/>
      <c r="CG496" s="7"/>
      <c r="CH496" s="7"/>
      <c r="CI496" s="7"/>
      <c r="CJ496" s="7"/>
      <c r="CK496" s="7"/>
      <c r="CL496" s="7"/>
      <c r="CN496" s="47"/>
      <c r="CO496" s="47"/>
      <c r="CP496" s="4"/>
    </row>
    <row r="497" spans="1:94" s="1" customFormat="1" x14ac:dyDescent="0.3">
      <c r="A497" s="7"/>
      <c r="C497" s="3"/>
      <c r="D497" s="3"/>
      <c r="E497" s="3"/>
      <c r="F497" s="3"/>
      <c r="G497" s="3"/>
      <c r="H497" s="3"/>
      <c r="I497" s="3"/>
      <c r="J497" s="65"/>
      <c r="K497" s="65"/>
      <c r="L497" s="65"/>
      <c r="M497" s="66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60"/>
      <c r="Z497" s="3"/>
      <c r="AA497" s="3"/>
      <c r="AB497" s="3"/>
      <c r="AC497" s="3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M497" s="48"/>
      <c r="BX497" s="7"/>
      <c r="BY497" s="4"/>
      <c r="BZ497" s="7"/>
      <c r="CA497" s="7"/>
      <c r="CB497" s="7"/>
      <c r="CE497" s="7"/>
      <c r="CF497" s="7"/>
      <c r="CG497" s="7"/>
      <c r="CH497" s="7"/>
      <c r="CI497" s="7"/>
      <c r="CJ497" s="7"/>
      <c r="CK497" s="7"/>
      <c r="CL497" s="7"/>
      <c r="CN497" s="47"/>
      <c r="CO497" s="47"/>
      <c r="CP497" s="4"/>
    </row>
    <row r="498" spans="1:94" s="1" customFormat="1" x14ac:dyDescent="0.3">
      <c r="A498" s="7"/>
      <c r="C498" s="3"/>
      <c r="D498" s="3"/>
      <c r="E498" s="3"/>
      <c r="F498" s="3"/>
      <c r="G498" s="3"/>
      <c r="H498" s="3"/>
      <c r="I498" s="3"/>
      <c r="J498" s="65"/>
      <c r="K498" s="65"/>
      <c r="L498" s="65"/>
      <c r="M498" s="66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60"/>
      <c r="Z498" s="3"/>
      <c r="AA498" s="3"/>
      <c r="AB498" s="3"/>
      <c r="AC498" s="3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M498" s="48"/>
      <c r="BX498" s="7"/>
      <c r="BY498" s="4"/>
      <c r="BZ498" s="7"/>
      <c r="CA498" s="7"/>
      <c r="CB498" s="7"/>
      <c r="CE498" s="7"/>
      <c r="CF498" s="7"/>
      <c r="CG498" s="7"/>
      <c r="CH498" s="7"/>
      <c r="CI498" s="7"/>
      <c r="CJ498" s="7"/>
      <c r="CK498" s="7"/>
      <c r="CL498" s="7"/>
      <c r="CN498" s="47"/>
      <c r="CO498" s="47"/>
      <c r="CP498" s="4"/>
    </row>
    <row r="499" spans="1:94" s="1" customFormat="1" x14ac:dyDescent="0.3">
      <c r="A499" s="7"/>
      <c r="C499" s="3"/>
      <c r="D499" s="3"/>
      <c r="E499" s="3"/>
      <c r="F499" s="3"/>
      <c r="G499" s="3"/>
      <c r="H499" s="3"/>
      <c r="I499" s="3"/>
      <c r="J499" s="65"/>
      <c r="K499" s="65"/>
      <c r="L499" s="65"/>
      <c r="M499" s="66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60"/>
      <c r="Z499" s="3"/>
      <c r="AA499" s="3"/>
      <c r="AB499" s="3"/>
      <c r="AC499" s="3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M499" s="48"/>
      <c r="BX499" s="7"/>
      <c r="BY499" s="4"/>
      <c r="BZ499" s="7"/>
      <c r="CA499" s="7"/>
      <c r="CB499" s="7"/>
      <c r="CE499" s="7"/>
      <c r="CF499" s="7"/>
      <c r="CG499" s="7"/>
      <c r="CH499" s="7"/>
      <c r="CI499" s="7"/>
      <c r="CJ499" s="7"/>
      <c r="CK499" s="7"/>
      <c r="CL499" s="7"/>
      <c r="CN499" s="47"/>
      <c r="CO499" s="47"/>
      <c r="CP499" s="4"/>
    </row>
    <row r="500" spans="1:94" s="1" customFormat="1" x14ac:dyDescent="0.3">
      <c r="A500" s="7"/>
      <c r="C500" s="3"/>
      <c r="D500" s="3"/>
      <c r="E500" s="3"/>
      <c r="F500" s="3"/>
      <c r="G500" s="3"/>
      <c r="H500" s="3"/>
      <c r="I500" s="3"/>
      <c r="J500" s="65"/>
      <c r="K500" s="65"/>
      <c r="L500" s="65"/>
      <c r="M500" s="66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60"/>
      <c r="Z500" s="3"/>
      <c r="AA500" s="3"/>
      <c r="AB500" s="3"/>
      <c r="AC500" s="3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M500" s="48"/>
      <c r="BX500" s="7"/>
      <c r="BY500" s="4"/>
      <c r="BZ500" s="7"/>
      <c r="CA500" s="7"/>
      <c r="CB500" s="7"/>
      <c r="CE500" s="7"/>
      <c r="CF500" s="7"/>
      <c r="CG500" s="7"/>
      <c r="CH500" s="7"/>
      <c r="CI500" s="7"/>
      <c r="CJ500" s="7"/>
      <c r="CK500" s="7"/>
      <c r="CL500" s="7"/>
      <c r="CN500" s="47"/>
      <c r="CO500" s="47"/>
      <c r="CP500" s="4"/>
    </row>
    <row r="501" spans="1:94" s="1" customFormat="1" x14ac:dyDescent="0.3">
      <c r="A501" s="7"/>
      <c r="C501" s="3"/>
      <c r="D501" s="3"/>
      <c r="E501" s="3"/>
      <c r="F501" s="3"/>
      <c r="G501" s="3"/>
      <c r="H501" s="3"/>
      <c r="I501" s="3"/>
      <c r="J501" s="65"/>
      <c r="K501" s="65"/>
      <c r="L501" s="65"/>
      <c r="M501" s="66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60"/>
      <c r="Z501" s="3"/>
      <c r="AA501" s="3"/>
      <c r="AB501" s="3"/>
      <c r="AC501" s="3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M501" s="48"/>
      <c r="BX501" s="7"/>
      <c r="BY501" s="4"/>
      <c r="BZ501" s="7"/>
      <c r="CA501" s="7"/>
      <c r="CB501" s="7"/>
      <c r="CE501" s="7"/>
      <c r="CF501" s="7"/>
      <c r="CG501" s="7"/>
      <c r="CH501" s="7"/>
      <c r="CI501" s="7"/>
      <c r="CJ501" s="7"/>
      <c r="CK501" s="7"/>
      <c r="CL501" s="7"/>
      <c r="CN501" s="47"/>
      <c r="CO501" s="47"/>
      <c r="CP501" s="4"/>
    </row>
    <row r="502" spans="1:94" s="1" customFormat="1" x14ac:dyDescent="0.3">
      <c r="A502" s="7"/>
      <c r="C502" s="3"/>
      <c r="D502" s="3"/>
      <c r="E502" s="3"/>
      <c r="F502" s="3"/>
      <c r="G502" s="3"/>
      <c r="H502" s="3"/>
      <c r="I502" s="3"/>
      <c r="J502" s="65"/>
      <c r="K502" s="65"/>
      <c r="L502" s="65"/>
      <c r="M502" s="66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60"/>
      <c r="Z502" s="3"/>
      <c r="AA502" s="3"/>
      <c r="AB502" s="3"/>
      <c r="AC502" s="3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M502" s="48"/>
      <c r="BX502" s="7"/>
      <c r="BY502" s="4"/>
      <c r="BZ502" s="7"/>
      <c r="CA502" s="7"/>
      <c r="CB502" s="7"/>
      <c r="CE502" s="7"/>
      <c r="CF502" s="7"/>
      <c r="CG502" s="7"/>
      <c r="CH502" s="7"/>
      <c r="CI502" s="7"/>
      <c r="CJ502" s="7"/>
      <c r="CK502" s="7"/>
      <c r="CL502" s="7"/>
      <c r="CN502" s="47"/>
      <c r="CO502" s="47"/>
      <c r="CP502" s="4"/>
    </row>
    <row r="503" spans="1:94" s="1" customFormat="1" x14ac:dyDescent="0.3">
      <c r="A503" s="7"/>
      <c r="C503" s="3"/>
      <c r="D503" s="3"/>
      <c r="E503" s="3"/>
      <c r="F503" s="3"/>
      <c r="G503" s="3"/>
      <c r="H503" s="3"/>
      <c r="I503" s="3"/>
      <c r="J503" s="65"/>
      <c r="K503" s="65"/>
      <c r="L503" s="65"/>
      <c r="M503" s="66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60"/>
      <c r="Z503" s="3"/>
      <c r="AA503" s="3"/>
      <c r="AB503" s="3"/>
      <c r="AC503" s="3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M503" s="48"/>
      <c r="BX503" s="7"/>
      <c r="BY503" s="4"/>
      <c r="BZ503" s="7"/>
      <c r="CA503" s="7"/>
      <c r="CB503" s="7"/>
      <c r="CE503" s="7"/>
      <c r="CF503" s="7"/>
      <c r="CG503" s="7"/>
      <c r="CH503" s="7"/>
      <c r="CI503" s="7"/>
      <c r="CJ503" s="7"/>
      <c r="CK503" s="7"/>
      <c r="CL503" s="7"/>
      <c r="CN503" s="47"/>
      <c r="CO503" s="47"/>
      <c r="CP503" s="4"/>
    </row>
    <row r="504" spans="1:94" s="1" customFormat="1" x14ac:dyDescent="0.3">
      <c r="A504" s="7"/>
      <c r="C504" s="3"/>
      <c r="D504" s="3"/>
      <c r="E504" s="3"/>
      <c r="F504" s="3"/>
      <c r="G504" s="3"/>
      <c r="H504" s="3"/>
      <c r="I504" s="3"/>
      <c r="J504" s="65"/>
      <c r="K504" s="65"/>
      <c r="L504" s="65"/>
      <c r="M504" s="66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60"/>
      <c r="Z504" s="3"/>
      <c r="AA504" s="3"/>
      <c r="AB504" s="3"/>
      <c r="AC504" s="3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M504" s="48"/>
      <c r="BX504" s="7"/>
      <c r="BY504" s="4"/>
      <c r="BZ504" s="7"/>
      <c r="CA504" s="7"/>
      <c r="CB504" s="7"/>
      <c r="CE504" s="7"/>
      <c r="CF504" s="7"/>
      <c r="CG504" s="7"/>
      <c r="CH504" s="7"/>
      <c r="CI504" s="7"/>
      <c r="CJ504" s="7"/>
      <c r="CK504" s="7"/>
      <c r="CL504" s="7"/>
      <c r="CN504" s="47"/>
      <c r="CO504" s="47"/>
      <c r="CP504" s="4"/>
    </row>
    <row r="505" spans="1:94" s="1" customFormat="1" x14ac:dyDescent="0.3">
      <c r="A505" s="7"/>
      <c r="C505" s="3"/>
      <c r="D505" s="3"/>
      <c r="E505" s="3"/>
      <c r="F505" s="3"/>
      <c r="G505" s="3"/>
      <c r="H505" s="3"/>
      <c r="I505" s="3"/>
      <c r="J505" s="65"/>
      <c r="K505" s="65"/>
      <c r="L505" s="65"/>
      <c r="M505" s="66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60"/>
      <c r="Z505" s="3"/>
      <c r="AA505" s="3"/>
      <c r="AB505" s="3"/>
      <c r="AC505" s="3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M505" s="48"/>
      <c r="BX505" s="7"/>
      <c r="BY505" s="4"/>
      <c r="BZ505" s="7"/>
      <c r="CA505" s="7"/>
      <c r="CB505" s="7"/>
      <c r="CE505" s="7"/>
      <c r="CF505" s="7"/>
      <c r="CG505" s="7"/>
      <c r="CH505" s="7"/>
      <c r="CI505" s="7"/>
      <c r="CJ505" s="7"/>
      <c r="CK505" s="7"/>
      <c r="CL505" s="7"/>
      <c r="CN505" s="47"/>
      <c r="CO505" s="47"/>
      <c r="CP505" s="4"/>
    </row>
    <row r="506" spans="1:94" s="1" customFormat="1" x14ac:dyDescent="0.3">
      <c r="A506" s="7"/>
      <c r="C506" s="3"/>
      <c r="D506" s="3"/>
      <c r="E506" s="3"/>
      <c r="F506" s="3"/>
      <c r="G506" s="3"/>
      <c r="H506" s="3"/>
      <c r="I506" s="3"/>
      <c r="J506" s="65"/>
      <c r="K506" s="65"/>
      <c r="L506" s="65"/>
      <c r="M506" s="66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60"/>
      <c r="Z506" s="3"/>
      <c r="AA506" s="3"/>
      <c r="AB506" s="3"/>
      <c r="AC506" s="3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M506" s="48"/>
      <c r="BX506" s="7"/>
      <c r="BY506" s="4"/>
      <c r="BZ506" s="7"/>
      <c r="CA506" s="7"/>
      <c r="CB506" s="7"/>
      <c r="CE506" s="7"/>
      <c r="CF506" s="7"/>
      <c r="CG506" s="7"/>
      <c r="CH506" s="7"/>
      <c r="CI506" s="7"/>
      <c r="CJ506" s="7"/>
      <c r="CK506" s="7"/>
      <c r="CL506" s="7"/>
      <c r="CN506" s="47"/>
      <c r="CO506" s="47"/>
      <c r="CP506" s="4"/>
    </row>
    <row r="507" spans="1:94" s="1" customFormat="1" x14ac:dyDescent="0.3">
      <c r="A507" s="7"/>
      <c r="C507" s="3"/>
      <c r="D507" s="3"/>
      <c r="E507" s="3"/>
      <c r="F507" s="3"/>
      <c r="G507" s="3"/>
      <c r="H507" s="3"/>
      <c r="I507" s="3"/>
      <c r="J507" s="65"/>
      <c r="K507" s="65"/>
      <c r="L507" s="65"/>
      <c r="M507" s="66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60"/>
      <c r="Z507" s="3"/>
      <c r="AA507" s="3"/>
      <c r="AB507" s="3"/>
      <c r="AC507" s="3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M507" s="48"/>
      <c r="BX507" s="7"/>
      <c r="BY507" s="4"/>
      <c r="BZ507" s="7"/>
      <c r="CA507" s="7"/>
      <c r="CB507" s="7"/>
      <c r="CE507" s="7"/>
      <c r="CF507" s="7"/>
      <c r="CG507" s="7"/>
      <c r="CH507" s="7"/>
      <c r="CI507" s="7"/>
      <c r="CJ507" s="7"/>
      <c r="CK507" s="7"/>
      <c r="CL507" s="7"/>
      <c r="CN507" s="47"/>
      <c r="CO507" s="47"/>
      <c r="CP507" s="4"/>
    </row>
    <row r="508" spans="1:94" s="1" customFormat="1" x14ac:dyDescent="0.3">
      <c r="A508" s="7"/>
      <c r="C508" s="3"/>
      <c r="D508" s="3"/>
      <c r="E508" s="3"/>
      <c r="F508" s="3"/>
      <c r="G508" s="3"/>
      <c r="H508" s="3"/>
      <c r="I508" s="3"/>
      <c r="J508" s="65"/>
      <c r="K508" s="65"/>
      <c r="L508" s="65"/>
      <c r="M508" s="66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60"/>
      <c r="Z508" s="3"/>
      <c r="AA508" s="3"/>
      <c r="AB508" s="3"/>
      <c r="AC508" s="3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M508" s="48"/>
      <c r="BX508" s="7"/>
      <c r="BY508" s="4"/>
      <c r="BZ508" s="7"/>
      <c r="CA508" s="7"/>
      <c r="CB508" s="7"/>
      <c r="CE508" s="7"/>
      <c r="CF508" s="7"/>
      <c r="CG508" s="7"/>
      <c r="CH508" s="7"/>
      <c r="CI508" s="7"/>
      <c r="CJ508" s="7"/>
      <c r="CK508" s="7"/>
      <c r="CL508" s="7"/>
      <c r="CN508" s="47"/>
      <c r="CO508" s="47"/>
      <c r="CP508" s="4"/>
    </row>
    <row r="509" spans="1:94" s="1" customFormat="1" x14ac:dyDescent="0.3">
      <c r="A509" s="7"/>
      <c r="C509" s="3"/>
      <c r="D509" s="3"/>
      <c r="E509" s="3"/>
      <c r="F509" s="3"/>
      <c r="G509" s="3"/>
      <c r="H509" s="3"/>
      <c r="I509" s="3"/>
      <c r="J509" s="65"/>
      <c r="K509" s="65"/>
      <c r="L509" s="65"/>
      <c r="M509" s="66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60"/>
      <c r="Z509" s="3"/>
      <c r="AA509" s="3"/>
      <c r="AB509" s="3"/>
      <c r="AC509" s="3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M509" s="48"/>
      <c r="BX509" s="7"/>
      <c r="BY509" s="4"/>
      <c r="BZ509" s="7"/>
      <c r="CA509" s="7"/>
      <c r="CB509" s="7"/>
      <c r="CE509" s="7"/>
      <c r="CF509" s="7"/>
      <c r="CG509" s="7"/>
      <c r="CH509" s="7"/>
      <c r="CI509" s="7"/>
      <c r="CJ509" s="7"/>
      <c r="CK509" s="7"/>
      <c r="CL509" s="7"/>
      <c r="CN509" s="47"/>
      <c r="CO509" s="47"/>
      <c r="CP509" s="4"/>
    </row>
    <row r="510" spans="1:94" s="1" customFormat="1" x14ac:dyDescent="0.3">
      <c r="A510" s="7"/>
      <c r="C510" s="3"/>
      <c r="D510" s="3"/>
      <c r="E510" s="3"/>
      <c r="F510" s="3"/>
      <c r="G510" s="3"/>
      <c r="H510" s="3"/>
      <c r="I510" s="3"/>
      <c r="J510" s="65"/>
      <c r="K510" s="65"/>
      <c r="L510" s="65"/>
      <c r="M510" s="66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60"/>
      <c r="Z510" s="3"/>
      <c r="AA510" s="3"/>
      <c r="AB510" s="3"/>
      <c r="AC510" s="3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M510" s="48"/>
      <c r="BX510" s="7"/>
      <c r="BY510" s="4"/>
      <c r="BZ510" s="7"/>
      <c r="CA510" s="7"/>
      <c r="CB510" s="7"/>
      <c r="CE510" s="7"/>
      <c r="CF510" s="7"/>
      <c r="CG510" s="7"/>
      <c r="CH510" s="7"/>
      <c r="CI510" s="7"/>
      <c r="CJ510" s="7"/>
      <c r="CK510" s="7"/>
      <c r="CL510" s="7"/>
      <c r="CN510" s="47"/>
      <c r="CO510" s="47"/>
      <c r="CP510" s="4"/>
    </row>
    <row r="511" spans="1:94" s="1" customFormat="1" x14ac:dyDescent="0.3">
      <c r="A511" s="7"/>
      <c r="C511" s="3"/>
      <c r="D511" s="3"/>
      <c r="E511" s="3"/>
      <c r="F511" s="3"/>
      <c r="G511" s="3"/>
      <c r="H511" s="3"/>
      <c r="I511" s="3"/>
      <c r="J511" s="65"/>
      <c r="K511" s="65"/>
      <c r="L511" s="65"/>
      <c r="M511" s="66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60"/>
      <c r="Z511" s="3"/>
      <c r="AA511" s="3"/>
      <c r="AB511" s="3"/>
      <c r="AC511" s="3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M511" s="48"/>
      <c r="BX511" s="7"/>
      <c r="BY511" s="4"/>
      <c r="BZ511" s="7"/>
      <c r="CA511" s="7"/>
      <c r="CB511" s="7"/>
      <c r="CE511" s="7"/>
      <c r="CF511" s="7"/>
      <c r="CG511" s="7"/>
      <c r="CH511" s="7"/>
      <c r="CI511" s="7"/>
      <c r="CJ511" s="7"/>
      <c r="CK511" s="7"/>
      <c r="CL511" s="7"/>
      <c r="CN511" s="47"/>
      <c r="CO511" s="47"/>
      <c r="CP511" s="4"/>
    </row>
    <row r="512" spans="1:94" s="1" customFormat="1" x14ac:dyDescent="0.3">
      <c r="A512" s="7"/>
      <c r="C512" s="3"/>
      <c r="D512" s="3"/>
      <c r="E512" s="3"/>
      <c r="F512" s="3"/>
      <c r="G512" s="3"/>
      <c r="H512" s="3"/>
      <c r="I512" s="3"/>
      <c r="J512" s="65"/>
      <c r="K512" s="65"/>
      <c r="L512" s="65"/>
      <c r="M512" s="66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60"/>
      <c r="Z512" s="3"/>
      <c r="AA512" s="3"/>
      <c r="AB512" s="3"/>
      <c r="AC512" s="3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M512" s="48"/>
      <c r="BX512" s="7"/>
      <c r="BY512" s="4"/>
      <c r="BZ512" s="7"/>
      <c r="CA512" s="7"/>
      <c r="CB512" s="7"/>
      <c r="CE512" s="7"/>
      <c r="CF512" s="7"/>
      <c r="CG512" s="7"/>
      <c r="CH512" s="7"/>
      <c r="CI512" s="7"/>
      <c r="CJ512" s="7"/>
      <c r="CK512" s="7"/>
      <c r="CL512" s="7"/>
      <c r="CN512" s="47"/>
      <c r="CO512" s="47"/>
      <c r="CP512" s="4"/>
    </row>
    <row r="513" spans="1:94" s="1" customFormat="1" x14ac:dyDescent="0.3">
      <c r="A513" s="7"/>
      <c r="C513" s="3"/>
      <c r="D513" s="3"/>
      <c r="E513" s="3"/>
      <c r="F513" s="3"/>
      <c r="G513" s="3"/>
      <c r="H513" s="3"/>
      <c r="I513" s="3"/>
      <c r="J513" s="65"/>
      <c r="K513" s="65"/>
      <c r="L513" s="65"/>
      <c r="M513" s="66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60"/>
      <c r="Z513" s="3"/>
      <c r="AA513" s="3"/>
      <c r="AB513" s="3"/>
      <c r="AC513" s="3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M513" s="48"/>
      <c r="BX513" s="7"/>
      <c r="BY513" s="4"/>
      <c r="BZ513" s="7"/>
      <c r="CA513" s="7"/>
      <c r="CB513" s="7"/>
      <c r="CE513" s="7"/>
      <c r="CF513" s="7"/>
      <c r="CG513" s="7"/>
      <c r="CH513" s="7"/>
      <c r="CI513" s="7"/>
      <c r="CJ513" s="7"/>
      <c r="CK513" s="7"/>
      <c r="CL513" s="7"/>
      <c r="CN513" s="47"/>
      <c r="CO513" s="47"/>
      <c r="CP513" s="4"/>
    </row>
    <row r="514" spans="1:94" s="1" customFormat="1" x14ac:dyDescent="0.3">
      <c r="A514" s="7"/>
      <c r="C514" s="3"/>
      <c r="D514" s="3"/>
      <c r="E514" s="3"/>
      <c r="F514" s="3"/>
      <c r="G514" s="3"/>
      <c r="H514" s="3"/>
      <c r="I514" s="3"/>
      <c r="J514" s="65"/>
      <c r="K514" s="65"/>
      <c r="L514" s="65"/>
      <c r="M514" s="66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60"/>
      <c r="Z514" s="3"/>
      <c r="AA514" s="3"/>
      <c r="AB514" s="3"/>
      <c r="AC514" s="3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M514" s="48"/>
      <c r="BX514" s="7"/>
      <c r="BY514" s="4"/>
      <c r="BZ514" s="7"/>
      <c r="CA514" s="7"/>
      <c r="CB514" s="7"/>
      <c r="CE514" s="7"/>
      <c r="CF514" s="7"/>
      <c r="CG514" s="7"/>
      <c r="CH514" s="7"/>
      <c r="CI514" s="7"/>
      <c r="CJ514" s="7"/>
      <c r="CK514" s="7"/>
      <c r="CL514" s="7"/>
      <c r="CN514" s="47"/>
      <c r="CO514" s="47"/>
      <c r="CP514" s="4"/>
    </row>
    <row r="515" spans="1:94" s="1" customFormat="1" x14ac:dyDescent="0.3">
      <c r="A515" s="7"/>
      <c r="C515" s="3"/>
      <c r="D515" s="3"/>
      <c r="E515" s="3"/>
      <c r="F515" s="3"/>
      <c r="G515" s="3"/>
      <c r="H515" s="3"/>
      <c r="I515" s="3"/>
      <c r="J515" s="65"/>
      <c r="K515" s="65"/>
      <c r="L515" s="65"/>
      <c r="M515" s="66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60"/>
      <c r="Z515" s="3"/>
      <c r="AA515" s="3"/>
      <c r="AB515" s="3"/>
      <c r="AC515" s="3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M515" s="48"/>
      <c r="BX515" s="7"/>
      <c r="BY515" s="4"/>
      <c r="BZ515" s="7"/>
      <c r="CA515" s="7"/>
      <c r="CB515" s="7"/>
      <c r="CE515" s="7"/>
      <c r="CF515" s="7"/>
      <c r="CG515" s="7"/>
      <c r="CH515" s="7"/>
      <c r="CI515" s="7"/>
      <c r="CJ515" s="7"/>
      <c r="CK515" s="7"/>
      <c r="CL515" s="7"/>
      <c r="CN515" s="47"/>
      <c r="CO515" s="47"/>
      <c r="CP515" s="4"/>
    </row>
    <row r="516" spans="1:94" s="1" customFormat="1" x14ac:dyDescent="0.3">
      <c r="A516" s="7"/>
      <c r="C516" s="3"/>
      <c r="D516" s="3"/>
      <c r="E516" s="3"/>
      <c r="F516" s="3"/>
      <c r="G516" s="3"/>
      <c r="H516" s="3"/>
      <c r="I516" s="3"/>
      <c r="J516" s="65"/>
      <c r="K516" s="65"/>
      <c r="L516" s="65"/>
      <c r="M516" s="66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60"/>
      <c r="Z516" s="3"/>
      <c r="AA516" s="3"/>
      <c r="AB516" s="3"/>
      <c r="AC516" s="3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M516" s="48"/>
      <c r="BX516" s="7"/>
      <c r="BY516" s="4"/>
      <c r="BZ516" s="7"/>
      <c r="CA516" s="7"/>
      <c r="CB516" s="7"/>
      <c r="CE516" s="7"/>
      <c r="CF516" s="7"/>
      <c r="CG516" s="7"/>
      <c r="CH516" s="7"/>
      <c r="CI516" s="7"/>
      <c r="CJ516" s="7"/>
      <c r="CK516" s="7"/>
      <c r="CL516" s="7"/>
      <c r="CN516" s="47"/>
      <c r="CO516" s="47"/>
      <c r="CP516" s="4"/>
    </row>
    <row r="517" spans="1:94" s="1" customFormat="1" x14ac:dyDescent="0.3">
      <c r="A517" s="7"/>
      <c r="C517" s="3"/>
      <c r="D517" s="3"/>
      <c r="E517" s="3"/>
      <c r="F517" s="3"/>
      <c r="G517" s="3"/>
      <c r="H517" s="3"/>
      <c r="I517" s="3"/>
      <c r="J517" s="65"/>
      <c r="K517" s="65"/>
      <c r="L517" s="65"/>
      <c r="M517" s="66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60"/>
      <c r="Z517" s="3"/>
      <c r="AA517" s="3"/>
      <c r="AB517" s="3"/>
      <c r="AC517" s="3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M517" s="48"/>
      <c r="BX517" s="7"/>
      <c r="BY517" s="4"/>
      <c r="BZ517" s="7"/>
      <c r="CA517" s="7"/>
      <c r="CB517" s="7"/>
      <c r="CE517" s="7"/>
      <c r="CF517" s="7"/>
      <c r="CG517" s="7"/>
      <c r="CH517" s="7"/>
      <c r="CI517" s="7"/>
      <c r="CJ517" s="7"/>
      <c r="CK517" s="7"/>
      <c r="CL517" s="7"/>
      <c r="CN517" s="47"/>
      <c r="CO517" s="47"/>
      <c r="CP517" s="4"/>
    </row>
    <row r="518" spans="1:94" s="1" customFormat="1" x14ac:dyDescent="0.3">
      <c r="A518" s="7"/>
      <c r="C518" s="3"/>
      <c r="D518" s="3"/>
      <c r="E518" s="3"/>
      <c r="F518" s="3"/>
      <c r="G518" s="3"/>
      <c r="H518" s="3"/>
      <c r="I518" s="3"/>
      <c r="J518" s="65"/>
      <c r="K518" s="65"/>
      <c r="L518" s="65"/>
      <c r="M518" s="66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60"/>
      <c r="Z518" s="3"/>
      <c r="AA518" s="3"/>
      <c r="AB518" s="3"/>
      <c r="AC518" s="3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M518" s="48"/>
      <c r="BX518" s="7"/>
      <c r="BY518" s="4"/>
      <c r="BZ518" s="7"/>
      <c r="CA518" s="7"/>
      <c r="CB518" s="7"/>
      <c r="CE518" s="7"/>
      <c r="CF518" s="7"/>
      <c r="CG518" s="7"/>
      <c r="CH518" s="7"/>
      <c r="CI518" s="7"/>
      <c r="CJ518" s="7"/>
      <c r="CK518" s="7"/>
      <c r="CL518" s="7"/>
      <c r="CN518" s="47"/>
      <c r="CO518" s="47"/>
      <c r="CP518" s="4"/>
    </row>
    <row r="519" spans="1:94" s="1" customFormat="1" x14ac:dyDescent="0.3">
      <c r="A519" s="7"/>
      <c r="C519" s="3"/>
      <c r="D519" s="3"/>
      <c r="E519" s="3"/>
      <c r="F519" s="3"/>
      <c r="G519" s="3"/>
      <c r="H519" s="3"/>
      <c r="I519" s="3"/>
      <c r="J519" s="65"/>
      <c r="K519" s="65"/>
      <c r="L519" s="65"/>
      <c r="M519" s="66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60"/>
      <c r="Z519" s="3"/>
      <c r="AA519" s="3"/>
      <c r="AB519" s="3"/>
      <c r="AC519" s="3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M519" s="48"/>
      <c r="BX519" s="7"/>
      <c r="BY519" s="4"/>
      <c r="BZ519" s="7"/>
      <c r="CA519" s="7"/>
      <c r="CB519" s="7"/>
      <c r="CE519" s="7"/>
      <c r="CF519" s="7"/>
      <c r="CG519" s="7"/>
      <c r="CH519" s="7"/>
      <c r="CI519" s="7"/>
      <c r="CJ519" s="7"/>
      <c r="CK519" s="7"/>
      <c r="CL519" s="7"/>
      <c r="CN519" s="47"/>
      <c r="CO519" s="47"/>
      <c r="CP519" s="4"/>
    </row>
    <row r="520" spans="1:94" s="1" customFormat="1" x14ac:dyDescent="0.3">
      <c r="A520" s="7"/>
      <c r="C520" s="3"/>
      <c r="D520" s="3"/>
      <c r="E520" s="3"/>
      <c r="F520" s="3"/>
      <c r="G520" s="3"/>
      <c r="H520" s="3"/>
      <c r="I520" s="3"/>
      <c r="J520" s="65"/>
      <c r="K520" s="65"/>
      <c r="L520" s="65"/>
      <c r="M520" s="66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60"/>
      <c r="Z520" s="3"/>
      <c r="AA520" s="3"/>
      <c r="AB520" s="3"/>
      <c r="AC520" s="3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M520" s="48"/>
      <c r="BX520" s="7"/>
      <c r="BY520" s="4"/>
      <c r="BZ520" s="7"/>
      <c r="CA520" s="7"/>
      <c r="CB520" s="7"/>
      <c r="CE520" s="7"/>
      <c r="CF520" s="7"/>
      <c r="CG520" s="7"/>
      <c r="CH520" s="7"/>
      <c r="CI520" s="7"/>
      <c r="CJ520" s="7"/>
      <c r="CK520" s="7"/>
      <c r="CL520" s="7"/>
      <c r="CN520" s="47"/>
      <c r="CO520" s="47"/>
      <c r="CP520" s="4"/>
    </row>
    <row r="521" spans="1:94" s="1" customFormat="1" x14ac:dyDescent="0.3">
      <c r="A521" s="7"/>
      <c r="C521" s="3"/>
      <c r="D521" s="3"/>
      <c r="E521" s="3"/>
      <c r="F521" s="3"/>
      <c r="G521" s="3"/>
      <c r="H521" s="3"/>
      <c r="I521" s="3"/>
      <c r="J521" s="65"/>
      <c r="K521" s="65"/>
      <c r="L521" s="65"/>
      <c r="M521" s="66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60"/>
      <c r="Z521" s="3"/>
      <c r="AA521" s="3"/>
      <c r="AB521" s="3"/>
      <c r="AC521" s="3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M521" s="48"/>
      <c r="BX521" s="7"/>
      <c r="BY521" s="4"/>
      <c r="BZ521" s="7"/>
      <c r="CA521" s="7"/>
      <c r="CB521" s="7"/>
      <c r="CE521" s="7"/>
      <c r="CF521" s="7"/>
      <c r="CG521" s="7"/>
      <c r="CH521" s="7"/>
      <c r="CI521" s="7"/>
      <c r="CJ521" s="7"/>
      <c r="CK521" s="7"/>
      <c r="CL521" s="7"/>
      <c r="CN521" s="47"/>
      <c r="CO521" s="47"/>
      <c r="CP521" s="4"/>
    </row>
    <row r="522" spans="1:94" s="1" customFormat="1" x14ac:dyDescent="0.3">
      <c r="A522" s="7"/>
      <c r="C522" s="3"/>
      <c r="D522" s="3"/>
      <c r="E522" s="3"/>
      <c r="F522" s="3"/>
      <c r="G522" s="3"/>
      <c r="H522" s="3"/>
      <c r="I522" s="3"/>
      <c r="J522" s="65"/>
      <c r="K522" s="65"/>
      <c r="L522" s="65"/>
      <c r="M522" s="66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60"/>
      <c r="Z522" s="3"/>
      <c r="AA522" s="3"/>
      <c r="AB522" s="3"/>
      <c r="AC522" s="3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M522" s="48"/>
      <c r="BX522" s="7"/>
      <c r="BY522" s="4"/>
      <c r="BZ522" s="7"/>
      <c r="CA522" s="7"/>
      <c r="CB522" s="7"/>
      <c r="CE522" s="7"/>
      <c r="CF522" s="7"/>
      <c r="CG522" s="7"/>
      <c r="CH522" s="7"/>
      <c r="CI522" s="7"/>
      <c r="CJ522" s="7"/>
      <c r="CK522" s="7"/>
      <c r="CL522" s="7"/>
      <c r="CN522" s="47"/>
      <c r="CO522" s="47"/>
      <c r="CP522" s="4"/>
    </row>
    <row r="523" spans="1:94" s="1" customFormat="1" x14ac:dyDescent="0.3">
      <c r="A523" s="7"/>
      <c r="C523" s="3"/>
      <c r="D523" s="3"/>
      <c r="E523" s="3"/>
      <c r="F523" s="3"/>
      <c r="G523" s="3"/>
      <c r="H523" s="3"/>
      <c r="I523" s="3"/>
      <c r="J523" s="65"/>
      <c r="K523" s="65"/>
      <c r="L523" s="65"/>
      <c r="M523" s="66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60"/>
      <c r="Z523" s="3"/>
      <c r="AA523" s="3"/>
      <c r="AB523" s="3"/>
      <c r="AC523" s="3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M523" s="48"/>
      <c r="BX523" s="7"/>
      <c r="BY523" s="4"/>
      <c r="BZ523" s="7"/>
      <c r="CA523" s="7"/>
      <c r="CB523" s="7"/>
      <c r="CE523" s="7"/>
      <c r="CF523" s="7"/>
      <c r="CG523" s="7"/>
      <c r="CH523" s="7"/>
      <c r="CI523" s="7"/>
      <c r="CJ523" s="7"/>
      <c r="CK523" s="7"/>
      <c r="CL523" s="7"/>
      <c r="CN523" s="47"/>
      <c r="CO523" s="47"/>
      <c r="CP523" s="4"/>
    </row>
    <row r="524" spans="1:94" s="1" customFormat="1" x14ac:dyDescent="0.3">
      <c r="A524" s="7"/>
      <c r="C524" s="3"/>
      <c r="D524" s="3"/>
      <c r="E524" s="3"/>
      <c r="F524" s="3"/>
      <c r="G524" s="3"/>
      <c r="H524" s="3"/>
      <c r="I524" s="3"/>
      <c r="J524" s="65"/>
      <c r="K524" s="65"/>
      <c r="L524" s="65"/>
      <c r="M524" s="66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60"/>
      <c r="Z524" s="3"/>
      <c r="AA524" s="3"/>
      <c r="AB524" s="3"/>
      <c r="AC524" s="3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M524" s="48"/>
      <c r="BX524" s="7"/>
      <c r="BY524" s="4"/>
      <c r="BZ524" s="7"/>
      <c r="CA524" s="7"/>
      <c r="CB524" s="7"/>
      <c r="CE524" s="7"/>
      <c r="CF524" s="7"/>
      <c r="CG524" s="7"/>
      <c r="CH524" s="7"/>
      <c r="CI524" s="7"/>
      <c r="CJ524" s="7"/>
      <c r="CK524" s="7"/>
      <c r="CL524" s="7"/>
      <c r="CN524" s="47"/>
      <c r="CO524" s="47"/>
      <c r="CP524" s="4"/>
    </row>
    <row r="525" spans="1:94" s="1" customFormat="1" x14ac:dyDescent="0.3">
      <c r="A525" s="7"/>
      <c r="C525" s="3"/>
      <c r="D525" s="3"/>
      <c r="E525" s="3"/>
      <c r="F525" s="3"/>
      <c r="G525" s="3"/>
      <c r="H525" s="3"/>
      <c r="I525" s="3"/>
      <c r="J525" s="65"/>
      <c r="K525" s="65"/>
      <c r="L525" s="65"/>
      <c r="M525" s="66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60"/>
      <c r="Z525" s="3"/>
      <c r="AA525" s="3"/>
      <c r="AB525" s="3"/>
      <c r="AC525" s="3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M525" s="48"/>
      <c r="BX525" s="7"/>
      <c r="BY525" s="4"/>
      <c r="BZ525" s="7"/>
      <c r="CA525" s="7"/>
      <c r="CB525" s="7"/>
      <c r="CE525" s="7"/>
      <c r="CF525" s="7"/>
      <c r="CG525" s="7"/>
      <c r="CH525" s="7"/>
      <c r="CI525" s="7"/>
      <c r="CJ525" s="7"/>
      <c r="CK525" s="7"/>
      <c r="CL525" s="7"/>
      <c r="CN525" s="47"/>
      <c r="CO525" s="47"/>
      <c r="CP525" s="4"/>
    </row>
    <row r="526" spans="1:94" s="1" customFormat="1" x14ac:dyDescent="0.3">
      <c r="A526" s="7"/>
      <c r="C526" s="3"/>
      <c r="D526" s="3"/>
      <c r="E526" s="3"/>
      <c r="F526" s="3"/>
      <c r="G526" s="3"/>
      <c r="H526" s="3"/>
      <c r="I526" s="3"/>
      <c r="J526" s="65"/>
      <c r="K526" s="65"/>
      <c r="L526" s="65"/>
      <c r="M526" s="66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60"/>
      <c r="Z526" s="3"/>
      <c r="AA526" s="3"/>
      <c r="AB526" s="3"/>
      <c r="AC526" s="3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M526" s="48"/>
      <c r="BX526" s="7"/>
      <c r="BY526" s="4"/>
      <c r="BZ526" s="7"/>
      <c r="CA526" s="7"/>
      <c r="CB526" s="7"/>
      <c r="CE526" s="7"/>
      <c r="CF526" s="7"/>
      <c r="CG526" s="7"/>
      <c r="CH526" s="7"/>
      <c r="CI526" s="7"/>
      <c r="CJ526" s="7"/>
      <c r="CK526" s="7"/>
      <c r="CL526" s="7"/>
      <c r="CN526" s="47"/>
      <c r="CO526" s="47"/>
      <c r="CP526" s="4"/>
    </row>
    <row r="527" spans="1:94" s="1" customFormat="1" x14ac:dyDescent="0.3">
      <c r="A527" s="7"/>
      <c r="C527" s="3"/>
      <c r="D527" s="3"/>
      <c r="E527" s="3"/>
      <c r="F527" s="3"/>
      <c r="G527" s="3"/>
      <c r="H527" s="3"/>
      <c r="I527" s="3"/>
      <c r="J527" s="65"/>
      <c r="K527" s="65"/>
      <c r="L527" s="65"/>
      <c r="M527" s="66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60"/>
      <c r="Z527" s="3"/>
      <c r="AA527" s="3"/>
      <c r="AB527" s="3"/>
      <c r="AC527" s="3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M527" s="48"/>
      <c r="BX527" s="7"/>
      <c r="BY527" s="4"/>
      <c r="BZ527" s="7"/>
      <c r="CA527" s="7"/>
      <c r="CB527" s="7"/>
      <c r="CE527" s="7"/>
      <c r="CF527" s="7"/>
      <c r="CG527" s="7"/>
      <c r="CH527" s="7"/>
      <c r="CI527" s="7"/>
      <c r="CJ527" s="7"/>
      <c r="CK527" s="7"/>
      <c r="CL527" s="7"/>
      <c r="CN527" s="47"/>
      <c r="CO527" s="47"/>
      <c r="CP527" s="4"/>
    </row>
    <row r="528" spans="1:94" s="1" customFormat="1" x14ac:dyDescent="0.3">
      <c r="A528" s="7"/>
      <c r="C528" s="3"/>
      <c r="D528" s="3"/>
      <c r="E528" s="3"/>
      <c r="F528" s="3"/>
      <c r="G528" s="3"/>
      <c r="H528" s="3"/>
      <c r="I528" s="3"/>
      <c r="J528" s="65"/>
      <c r="K528" s="65"/>
      <c r="L528" s="65"/>
      <c r="M528" s="66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60"/>
      <c r="Z528" s="3"/>
      <c r="AA528" s="3"/>
      <c r="AB528" s="3"/>
      <c r="AC528" s="3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M528" s="48"/>
      <c r="BX528" s="7"/>
      <c r="BY528" s="4"/>
      <c r="BZ528" s="7"/>
      <c r="CA528" s="7"/>
      <c r="CB528" s="7"/>
      <c r="CE528" s="7"/>
      <c r="CF528" s="7"/>
      <c r="CG528" s="7"/>
      <c r="CH528" s="7"/>
      <c r="CI528" s="7"/>
      <c r="CJ528" s="7"/>
      <c r="CK528" s="7"/>
      <c r="CL528" s="7"/>
      <c r="CN528" s="47"/>
      <c r="CO528" s="47"/>
      <c r="CP528" s="4"/>
    </row>
    <row r="529" spans="1:94" s="1" customFormat="1" x14ac:dyDescent="0.3">
      <c r="A529" s="7"/>
      <c r="C529" s="3"/>
      <c r="D529" s="3"/>
      <c r="E529" s="3"/>
      <c r="F529" s="3"/>
      <c r="G529" s="3"/>
      <c r="H529" s="3"/>
      <c r="I529" s="3"/>
      <c r="J529" s="65"/>
      <c r="K529" s="65"/>
      <c r="L529" s="65"/>
      <c r="M529" s="66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60"/>
      <c r="Z529" s="3"/>
      <c r="AA529" s="3"/>
      <c r="AB529" s="3"/>
      <c r="AC529" s="3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M529" s="48"/>
      <c r="BX529" s="7"/>
      <c r="BY529" s="4"/>
      <c r="BZ529" s="7"/>
      <c r="CA529" s="7"/>
      <c r="CB529" s="7"/>
      <c r="CE529" s="7"/>
      <c r="CF529" s="7"/>
      <c r="CG529" s="7"/>
      <c r="CH529" s="7"/>
      <c r="CI529" s="7"/>
      <c r="CJ529" s="7"/>
      <c r="CK529" s="7"/>
      <c r="CL529" s="7"/>
      <c r="CN529" s="47"/>
      <c r="CO529" s="47"/>
      <c r="CP529" s="4"/>
    </row>
    <row r="530" spans="1:94" s="1" customFormat="1" x14ac:dyDescent="0.3">
      <c r="A530" s="7"/>
      <c r="C530" s="3"/>
      <c r="D530" s="3"/>
      <c r="E530" s="3"/>
      <c r="F530" s="3"/>
      <c r="G530" s="3"/>
      <c r="H530" s="3"/>
      <c r="I530" s="3"/>
      <c r="J530" s="65"/>
      <c r="K530" s="65"/>
      <c r="L530" s="65"/>
      <c r="M530" s="66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60"/>
      <c r="Z530" s="3"/>
      <c r="AA530" s="3"/>
      <c r="AB530" s="3"/>
      <c r="AC530" s="3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M530" s="48"/>
      <c r="BX530" s="7"/>
      <c r="BY530" s="4"/>
      <c r="BZ530" s="7"/>
      <c r="CA530" s="7"/>
      <c r="CB530" s="7"/>
      <c r="CE530" s="7"/>
      <c r="CF530" s="7"/>
      <c r="CG530" s="7"/>
      <c r="CH530" s="7"/>
      <c r="CI530" s="7"/>
      <c r="CJ530" s="7"/>
      <c r="CK530" s="7"/>
      <c r="CL530" s="7"/>
      <c r="CN530" s="47"/>
      <c r="CO530" s="47"/>
      <c r="CP530" s="4"/>
    </row>
    <row r="531" spans="1:94" s="1" customFormat="1" x14ac:dyDescent="0.3">
      <c r="A531" s="7"/>
      <c r="C531" s="3"/>
      <c r="D531" s="3"/>
      <c r="E531" s="3"/>
      <c r="F531" s="3"/>
      <c r="G531" s="3"/>
      <c r="H531" s="3"/>
      <c r="I531" s="3"/>
      <c r="J531" s="65"/>
      <c r="K531" s="65"/>
      <c r="L531" s="65"/>
      <c r="M531" s="66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60"/>
      <c r="Z531" s="3"/>
      <c r="AA531" s="3"/>
      <c r="AB531" s="3"/>
      <c r="AC531" s="3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M531" s="48"/>
      <c r="BX531" s="7"/>
      <c r="BY531" s="4"/>
      <c r="BZ531" s="7"/>
      <c r="CA531" s="7"/>
      <c r="CB531" s="7"/>
      <c r="CE531" s="7"/>
      <c r="CF531" s="7"/>
      <c r="CG531" s="7"/>
      <c r="CH531" s="7"/>
      <c r="CI531" s="7"/>
      <c r="CJ531" s="7"/>
      <c r="CK531" s="7"/>
      <c r="CL531" s="7"/>
      <c r="CN531" s="47"/>
      <c r="CO531" s="47"/>
      <c r="CP531" s="4"/>
    </row>
    <row r="532" spans="1:94" s="1" customFormat="1" x14ac:dyDescent="0.3">
      <c r="A532" s="7"/>
      <c r="C532" s="3"/>
      <c r="D532" s="3"/>
      <c r="E532" s="3"/>
      <c r="F532" s="3"/>
      <c r="G532" s="3"/>
      <c r="H532" s="3"/>
      <c r="I532" s="3"/>
      <c r="J532" s="65"/>
      <c r="K532" s="65"/>
      <c r="L532" s="65"/>
      <c r="M532" s="66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60"/>
      <c r="Z532" s="3"/>
      <c r="AA532" s="3"/>
      <c r="AB532" s="3"/>
      <c r="AC532" s="3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M532" s="48"/>
      <c r="BX532" s="7"/>
      <c r="BY532" s="4"/>
      <c r="BZ532" s="7"/>
      <c r="CA532" s="7"/>
      <c r="CB532" s="7"/>
      <c r="CE532" s="7"/>
      <c r="CF532" s="7"/>
      <c r="CG532" s="7"/>
      <c r="CH532" s="7"/>
      <c r="CI532" s="7"/>
      <c r="CJ532" s="7"/>
      <c r="CK532" s="7"/>
      <c r="CL532" s="7"/>
      <c r="CN532" s="47"/>
      <c r="CO532" s="47"/>
      <c r="CP532" s="4"/>
    </row>
    <row r="533" spans="1:94" s="1" customFormat="1" x14ac:dyDescent="0.3">
      <c r="A533" s="7"/>
      <c r="C533" s="3"/>
      <c r="D533" s="3"/>
      <c r="E533" s="3"/>
      <c r="F533" s="3"/>
      <c r="G533" s="3"/>
      <c r="H533" s="3"/>
      <c r="I533" s="3"/>
      <c r="J533" s="65"/>
      <c r="K533" s="65"/>
      <c r="L533" s="65"/>
      <c r="M533" s="66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60"/>
      <c r="Z533" s="3"/>
      <c r="AA533" s="3"/>
      <c r="AB533" s="3"/>
      <c r="AC533" s="3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M533" s="48"/>
      <c r="BX533" s="7"/>
      <c r="BY533" s="4"/>
      <c r="BZ533" s="7"/>
      <c r="CA533" s="7"/>
      <c r="CB533" s="7"/>
      <c r="CE533" s="7"/>
      <c r="CF533" s="7"/>
      <c r="CG533" s="7"/>
      <c r="CH533" s="7"/>
      <c r="CI533" s="7"/>
      <c r="CJ533" s="7"/>
      <c r="CK533" s="7"/>
      <c r="CL533" s="7"/>
      <c r="CN533" s="47"/>
      <c r="CO533" s="47"/>
      <c r="CP533" s="4"/>
    </row>
    <row r="534" spans="1:94" s="1" customFormat="1" x14ac:dyDescent="0.3">
      <c r="A534" s="7"/>
      <c r="C534" s="3"/>
      <c r="D534" s="3"/>
      <c r="E534" s="3"/>
      <c r="F534" s="3"/>
      <c r="G534" s="3"/>
      <c r="H534" s="3"/>
      <c r="I534" s="3"/>
      <c r="J534" s="65"/>
      <c r="K534" s="65"/>
      <c r="L534" s="65"/>
      <c r="M534" s="66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60"/>
      <c r="Z534" s="3"/>
      <c r="AA534" s="3"/>
      <c r="AB534" s="3"/>
      <c r="AC534" s="3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M534" s="48"/>
      <c r="BX534" s="7"/>
      <c r="BY534" s="4"/>
      <c r="BZ534" s="7"/>
      <c r="CA534" s="7"/>
      <c r="CB534" s="7"/>
      <c r="CE534" s="7"/>
      <c r="CF534" s="7"/>
      <c r="CG534" s="7"/>
      <c r="CH534" s="7"/>
      <c r="CI534" s="7"/>
      <c r="CJ534" s="7"/>
      <c r="CK534" s="7"/>
      <c r="CL534" s="7"/>
      <c r="CN534" s="47"/>
      <c r="CO534" s="47"/>
      <c r="CP534" s="4"/>
    </row>
    <row r="535" spans="1:94" s="1" customFormat="1" x14ac:dyDescent="0.3">
      <c r="A535" s="7"/>
      <c r="C535" s="3"/>
      <c r="D535" s="3"/>
      <c r="E535" s="3"/>
      <c r="F535" s="3"/>
      <c r="G535" s="3"/>
      <c r="H535" s="3"/>
      <c r="I535" s="3"/>
      <c r="J535" s="65"/>
      <c r="K535" s="65"/>
      <c r="L535" s="65"/>
      <c r="M535" s="66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60"/>
      <c r="Z535" s="3"/>
      <c r="AA535" s="3"/>
      <c r="AB535" s="3"/>
      <c r="AC535" s="3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M535" s="48"/>
      <c r="BX535" s="7"/>
      <c r="BY535" s="4"/>
      <c r="BZ535" s="7"/>
      <c r="CA535" s="7"/>
      <c r="CB535" s="7"/>
      <c r="CE535" s="7"/>
      <c r="CF535" s="7"/>
      <c r="CG535" s="7"/>
      <c r="CH535" s="7"/>
      <c r="CI535" s="7"/>
      <c r="CJ535" s="7"/>
      <c r="CK535" s="7"/>
      <c r="CL535" s="7"/>
      <c r="CN535" s="47"/>
      <c r="CO535" s="47"/>
      <c r="CP535" s="4"/>
    </row>
    <row r="536" spans="1:94" s="1" customFormat="1" x14ac:dyDescent="0.3">
      <c r="A536" s="7"/>
      <c r="C536" s="3"/>
      <c r="D536" s="3"/>
      <c r="E536" s="3"/>
      <c r="F536" s="3"/>
      <c r="G536" s="3"/>
      <c r="H536" s="3"/>
      <c r="I536" s="3"/>
      <c r="J536" s="65"/>
      <c r="K536" s="65"/>
      <c r="L536" s="65"/>
      <c r="M536" s="66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60"/>
      <c r="Z536" s="3"/>
      <c r="AA536" s="3"/>
      <c r="AB536" s="3"/>
      <c r="AC536" s="3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M536" s="48"/>
      <c r="BX536" s="7"/>
      <c r="BY536" s="4"/>
      <c r="BZ536" s="7"/>
      <c r="CA536" s="7"/>
      <c r="CB536" s="7"/>
      <c r="CE536" s="7"/>
      <c r="CF536" s="7"/>
      <c r="CG536" s="7"/>
      <c r="CH536" s="7"/>
      <c r="CI536" s="7"/>
      <c r="CJ536" s="7"/>
      <c r="CK536" s="7"/>
      <c r="CL536" s="7"/>
      <c r="CN536" s="47"/>
      <c r="CO536" s="47"/>
      <c r="CP536" s="4"/>
    </row>
    <row r="537" spans="1:94" s="1" customFormat="1" x14ac:dyDescent="0.3">
      <c r="A537" s="7"/>
      <c r="C537" s="3"/>
      <c r="D537" s="3"/>
      <c r="E537" s="3"/>
      <c r="F537" s="3"/>
      <c r="G537" s="3"/>
      <c r="H537" s="3"/>
      <c r="I537" s="3"/>
      <c r="J537" s="65"/>
      <c r="K537" s="65"/>
      <c r="L537" s="65"/>
      <c r="M537" s="66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60"/>
      <c r="Z537" s="3"/>
      <c r="AA537" s="3"/>
      <c r="AB537" s="3"/>
      <c r="AC537" s="3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M537" s="48"/>
      <c r="BX537" s="7"/>
      <c r="BY537" s="4"/>
      <c r="BZ537" s="7"/>
      <c r="CA537" s="7"/>
      <c r="CB537" s="7"/>
      <c r="CE537" s="7"/>
      <c r="CF537" s="7"/>
      <c r="CG537" s="7"/>
      <c r="CH537" s="7"/>
      <c r="CI537" s="7"/>
      <c r="CJ537" s="7"/>
      <c r="CK537" s="7"/>
      <c r="CL537" s="7"/>
      <c r="CN537" s="47"/>
      <c r="CO537" s="47"/>
      <c r="CP537" s="4"/>
    </row>
    <row r="538" spans="1:94" s="1" customFormat="1" x14ac:dyDescent="0.3">
      <c r="A538" s="7"/>
      <c r="C538" s="3"/>
      <c r="D538" s="3"/>
      <c r="E538" s="3"/>
      <c r="F538" s="3"/>
      <c r="G538" s="3"/>
      <c r="H538" s="3"/>
      <c r="I538" s="3"/>
      <c r="J538" s="65"/>
      <c r="K538" s="65"/>
      <c r="L538" s="65"/>
      <c r="M538" s="66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60"/>
      <c r="Z538" s="3"/>
      <c r="AA538" s="3"/>
      <c r="AB538" s="3"/>
      <c r="AC538" s="3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M538" s="48"/>
      <c r="BX538" s="7"/>
      <c r="BY538" s="4"/>
      <c r="BZ538" s="7"/>
      <c r="CA538" s="7"/>
      <c r="CB538" s="7"/>
      <c r="CE538" s="7"/>
      <c r="CF538" s="7"/>
      <c r="CG538" s="7"/>
      <c r="CH538" s="7"/>
      <c r="CI538" s="7"/>
      <c r="CJ538" s="7"/>
      <c r="CK538" s="7"/>
      <c r="CL538" s="7"/>
      <c r="CN538" s="47"/>
      <c r="CO538" s="47"/>
      <c r="CP538" s="4"/>
    </row>
    <row r="539" spans="1:94" s="1" customFormat="1" x14ac:dyDescent="0.3">
      <c r="A539" s="7"/>
      <c r="C539" s="3"/>
      <c r="D539" s="3"/>
      <c r="E539" s="3"/>
      <c r="F539" s="3"/>
      <c r="G539" s="3"/>
      <c r="H539" s="3"/>
      <c r="I539" s="3"/>
      <c r="J539" s="65"/>
      <c r="K539" s="65"/>
      <c r="L539" s="65"/>
      <c r="M539" s="66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60"/>
      <c r="Z539" s="3"/>
      <c r="AA539" s="3"/>
      <c r="AB539" s="3"/>
      <c r="AC539" s="3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M539" s="48"/>
      <c r="BX539" s="7"/>
      <c r="BY539" s="4"/>
      <c r="BZ539" s="7"/>
      <c r="CA539" s="7"/>
      <c r="CB539" s="7"/>
      <c r="CE539" s="7"/>
      <c r="CF539" s="7"/>
      <c r="CG539" s="7"/>
      <c r="CH539" s="7"/>
      <c r="CI539" s="7"/>
      <c r="CJ539" s="7"/>
      <c r="CK539" s="7"/>
      <c r="CL539" s="7"/>
      <c r="CN539" s="47"/>
      <c r="CO539" s="47"/>
      <c r="CP539" s="4"/>
    </row>
    <row r="540" spans="1:94" s="1" customFormat="1" x14ac:dyDescent="0.3">
      <c r="A540" s="7"/>
      <c r="C540" s="3"/>
      <c r="D540" s="3"/>
      <c r="E540" s="3"/>
      <c r="F540" s="3"/>
      <c r="G540" s="3"/>
      <c r="H540" s="3"/>
      <c r="I540" s="3"/>
      <c r="J540" s="65"/>
      <c r="K540" s="65"/>
      <c r="L540" s="65"/>
      <c r="M540" s="66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60"/>
      <c r="Z540" s="3"/>
      <c r="AA540" s="3"/>
      <c r="AB540" s="3"/>
      <c r="AC540" s="3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M540" s="48"/>
      <c r="BX540" s="7"/>
      <c r="BY540" s="4"/>
      <c r="BZ540" s="7"/>
      <c r="CA540" s="7"/>
      <c r="CB540" s="7"/>
      <c r="CE540" s="7"/>
      <c r="CF540" s="7"/>
      <c r="CG540" s="7"/>
      <c r="CH540" s="7"/>
      <c r="CI540" s="7"/>
      <c r="CJ540" s="7"/>
      <c r="CK540" s="7"/>
      <c r="CL540" s="7"/>
      <c r="CN540" s="47"/>
      <c r="CO540" s="47"/>
      <c r="CP540" s="4"/>
    </row>
    <row r="541" spans="1:94" s="1" customFormat="1" x14ac:dyDescent="0.3">
      <c r="A541" s="7"/>
      <c r="C541" s="3"/>
      <c r="D541" s="3"/>
      <c r="E541" s="3"/>
      <c r="F541" s="3"/>
      <c r="G541" s="3"/>
      <c r="H541" s="3"/>
      <c r="I541" s="3"/>
      <c r="J541" s="65"/>
      <c r="K541" s="65"/>
      <c r="L541" s="65"/>
      <c r="M541" s="66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60"/>
      <c r="Z541" s="3"/>
      <c r="AA541" s="3"/>
      <c r="AB541" s="3"/>
      <c r="AC541" s="3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M541" s="48"/>
      <c r="BX541" s="7"/>
      <c r="BY541" s="4"/>
      <c r="BZ541" s="7"/>
      <c r="CA541" s="7"/>
      <c r="CB541" s="7"/>
      <c r="CE541" s="7"/>
      <c r="CF541" s="7"/>
      <c r="CG541" s="7"/>
      <c r="CH541" s="7"/>
      <c r="CI541" s="7"/>
      <c r="CJ541" s="7"/>
      <c r="CK541" s="7"/>
      <c r="CL541" s="7"/>
      <c r="CN541" s="47"/>
      <c r="CO541" s="47"/>
      <c r="CP541" s="4"/>
    </row>
    <row r="542" spans="1:94" s="1" customFormat="1" x14ac:dyDescent="0.3">
      <c r="A542" s="7"/>
      <c r="C542" s="3"/>
      <c r="D542" s="3"/>
      <c r="E542" s="3"/>
      <c r="F542" s="3"/>
      <c r="G542" s="3"/>
      <c r="H542" s="3"/>
      <c r="I542" s="3"/>
      <c r="J542" s="65"/>
      <c r="K542" s="65"/>
      <c r="L542" s="65"/>
      <c r="M542" s="66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60"/>
      <c r="Z542" s="3"/>
      <c r="AA542" s="3"/>
      <c r="AB542" s="3"/>
      <c r="AC542" s="3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M542" s="48"/>
      <c r="BX542" s="7"/>
      <c r="BY542" s="4"/>
      <c r="BZ542" s="7"/>
      <c r="CA542" s="7"/>
      <c r="CB542" s="7"/>
      <c r="CE542" s="7"/>
      <c r="CF542" s="7"/>
      <c r="CG542" s="7"/>
      <c r="CH542" s="7"/>
      <c r="CI542" s="7"/>
      <c r="CJ542" s="7"/>
      <c r="CK542" s="7"/>
      <c r="CL542" s="7"/>
      <c r="CN542" s="47"/>
      <c r="CO542" s="47"/>
      <c r="CP542" s="4"/>
    </row>
    <row r="543" spans="1:94" s="1" customFormat="1" x14ac:dyDescent="0.3">
      <c r="A543" s="7"/>
      <c r="C543" s="3"/>
      <c r="D543" s="3"/>
      <c r="E543" s="3"/>
      <c r="F543" s="3"/>
      <c r="G543" s="3"/>
      <c r="H543" s="3"/>
      <c r="I543" s="3"/>
      <c r="J543" s="65"/>
      <c r="K543" s="65"/>
      <c r="L543" s="65"/>
      <c r="M543" s="66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60"/>
      <c r="Z543" s="3"/>
      <c r="AA543" s="3"/>
      <c r="AB543" s="3"/>
      <c r="AC543" s="3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M543" s="48"/>
      <c r="BX543" s="7"/>
      <c r="BY543" s="4"/>
      <c r="BZ543" s="7"/>
      <c r="CA543" s="7"/>
      <c r="CB543" s="7"/>
      <c r="CE543" s="7"/>
      <c r="CF543" s="7"/>
      <c r="CG543" s="7"/>
      <c r="CH543" s="7"/>
      <c r="CI543" s="7"/>
      <c r="CJ543" s="7"/>
      <c r="CK543" s="7"/>
      <c r="CL543" s="7"/>
      <c r="CN543" s="47"/>
      <c r="CO543" s="47"/>
      <c r="CP543" s="4"/>
    </row>
    <row r="544" spans="1:94" s="1" customFormat="1" x14ac:dyDescent="0.3">
      <c r="A544" s="7"/>
      <c r="C544" s="3"/>
      <c r="D544" s="3"/>
      <c r="E544" s="3"/>
      <c r="F544" s="3"/>
      <c r="G544" s="3"/>
      <c r="H544" s="3"/>
      <c r="I544" s="3"/>
      <c r="J544" s="65"/>
      <c r="K544" s="65"/>
      <c r="L544" s="65"/>
      <c r="M544" s="66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60"/>
      <c r="Z544" s="3"/>
      <c r="AA544" s="3"/>
      <c r="AB544" s="3"/>
      <c r="AC544" s="3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M544" s="48"/>
      <c r="BX544" s="7"/>
      <c r="BY544" s="4"/>
      <c r="BZ544" s="7"/>
      <c r="CA544" s="7"/>
      <c r="CB544" s="7"/>
      <c r="CE544" s="7"/>
      <c r="CF544" s="7"/>
      <c r="CG544" s="7"/>
      <c r="CH544" s="7"/>
      <c r="CI544" s="7"/>
      <c r="CJ544" s="7"/>
      <c r="CK544" s="7"/>
      <c r="CL544" s="7"/>
      <c r="CN544" s="47"/>
      <c r="CO544" s="47"/>
      <c r="CP544" s="4"/>
    </row>
    <row r="545" spans="1:94" s="1" customFormat="1" x14ac:dyDescent="0.3">
      <c r="A545" s="7"/>
      <c r="C545" s="3"/>
      <c r="D545" s="3"/>
      <c r="E545" s="3"/>
      <c r="F545" s="3"/>
      <c r="G545" s="3"/>
      <c r="H545" s="3"/>
      <c r="I545" s="3"/>
      <c r="J545" s="65"/>
      <c r="K545" s="65"/>
      <c r="L545" s="65"/>
      <c r="M545" s="66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60"/>
      <c r="Z545" s="3"/>
      <c r="AA545" s="3"/>
      <c r="AB545" s="3"/>
      <c r="AC545" s="3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M545" s="48"/>
      <c r="BX545" s="7"/>
      <c r="BY545" s="4"/>
      <c r="BZ545" s="7"/>
      <c r="CA545" s="7"/>
      <c r="CB545" s="7"/>
      <c r="CE545" s="7"/>
      <c r="CF545" s="7"/>
      <c r="CG545" s="7"/>
      <c r="CH545" s="7"/>
      <c r="CI545" s="7"/>
      <c r="CJ545" s="7"/>
      <c r="CK545" s="7"/>
      <c r="CL545" s="7"/>
      <c r="CN545" s="47"/>
      <c r="CO545" s="47"/>
      <c r="CP545" s="4"/>
    </row>
    <row r="546" spans="1:94" s="1" customFormat="1" x14ac:dyDescent="0.3">
      <c r="A546" s="7"/>
      <c r="C546" s="3"/>
      <c r="D546" s="3"/>
      <c r="E546" s="3"/>
      <c r="F546" s="3"/>
      <c r="G546" s="3"/>
      <c r="H546" s="3"/>
      <c r="I546" s="3"/>
      <c r="J546" s="65"/>
      <c r="K546" s="65"/>
      <c r="L546" s="65"/>
      <c r="M546" s="66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60"/>
      <c r="Z546" s="3"/>
      <c r="AA546" s="3"/>
      <c r="AB546" s="3"/>
      <c r="AC546" s="3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M546" s="48"/>
      <c r="BX546" s="7"/>
      <c r="BY546" s="4"/>
      <c r="BZ546" s="7"/>
      <c r="CA546" s="7"/>
      <c r="CB546" s="7"/>
      <c r="CE546" s="7"/>
      <c r="CF546" s="7"/>
      <c r="CG546" s="7"/>
      <c r="CH546" s="7"/>
      <c r="CI546" s="7"/>
      <c r="CJ546" s="7"/>
      <c r="CK546" s="7"/>
      <c r="CL546" s="7"/>
      <c r="CN546" s="47"/>
      <c r="CO546" s="47"/>
      <c r="CP546" s="4"/>
    </row>
    <row r="547" spans="1:94" s="1" customFormat="1" x14ac:dyDescent="0.3">
      <c r="A547" s="7"/>
      <c r="C547" s="3"/>
      <c r="D547" s="3"/>
      <c r="E547" s="3"/>
      <c r="F547" s="3"/>
      <c r="G547" s="3"/>
      <c r="H547" s="3"/>
      <c r="I547" s="3"/>
      <c r="J547" s="65"/>
      <c r="K547" s="65"/>
      <c r="L547" s="65"/>
      <c r="M547" s="66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60"/>
      <c r="Z547" s="3"/>
      <c r="AA547" s="3"/>
      <c r="AB547" s="3"/>
      <c r="AC547" s="3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M547" s="48"/>
      <c r="BX547" s="7"/>
      <c r="BY547" s="4"/>
      <c r="BZ547" s="7"/>
      <c r="CA547" s="7"/>
      <c r="CB547" s="7"/>
      <c r="CE547" s="7"/>
      <c r="CF547" s="7"/>
      <c r="CG547" s="7"/>
      <c r="CH547" s="7"/>
      <c r="CI547" s="7"/>
      <c r="CJ547" s="7"/>
      <c r="CK547" s="7"/>
      <c r="CL547" s="7"/>
      <c r="CN547" s="47"/>
      <c r="CO547" s="47"/>
      <c r="CP547" s="4"/>
    </row>
    <row r="548" spans="1:94" s="1" customFormat="1" x14ac:dyDescent="0.3">
      <c r="A548" s="7"/>
      <c r="C548" s="3"/>
      <c r="D548" s="3"/>
      <c r="E548" s="3"/>
      <c r="F548" s="3"/>
      <c r="G548" s="3"/>
      <c r="H548" s="3"/>
      <c r="I548" s="3"/>
      <c r="J548" s="65"/>
      <c r="K548" s="65"/>
      <c r="L548" s="65"/>
      <c r="M548" s="66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60"/>
      <c r="Z548" s="3"/>
      <c r="AA548" s="3"/>
      <c r="AB548" s="3"/>
      <c r="AC548" s="3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M548" s="48"/>
      <c r="BX548" s="7"/>
      <c r="BY548" s="4"/>
      <c r="BZ548" s="7"/>
      <c r="CA548" s="7"/>
      <c r="CB548" s="7"/>
      <c r="CE548" s="7"/>
      <c r="CF548" s="7"/>
      <c r="CG548" s="7"/>
      <c r="CH548" s="7"/>
      <c r="CI548" s="7"/>
      <c r="CJ548" s="7"/>
      <c r="CK548" s="7"/>
      <c r="CL548" s="7"/>
      <c r="CN548" s="47"/>
      <c r="CO548" s="47"/>
      <c r="CP548" s="4"/>
    </row>
    <row r="549" spans="1:94" s="1" customFormat="1" x14ac:dyDescent="0.3">
      <c r="A549" s="7"/>
      <c r="C549" s="3"/>
      <c r="D549" s="3"/>
      <c r="E549" s="3"/>
      <c r="F549" s="3"/>
      <c r="G549" s="3"/>
      <c r="H549" s="3"/>
      <c r="I549" s="3"/>
      <c r="J549" s="65"/>
      <c r="K549" s="65"/>
      <c r="L549" s="65"/>
      <c r="M549" s="66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60"/>
      <c r="Z549" s="3"/>
      <c r="AA549" s="3"/>
      <c r="AB549" s="3"/>
      <c r="AC549" s="3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M549" s="48"/>
      <c r="BX549" s="7"/>
      <c r="BY549" s="4"/>
      <c r="BZ549" s="7"/>
      <c r="CA549" s="7"/>
      <c r="CB549" s="7"/>
      <c r="CE549" s="7"/>
      <c r="CF549" s="7"/>
      <c r="CG549" s="7"/>
      <c r="CH549" s="7"/>
      <c r="CI549" s="7"/>
      <c r="CJ549" s="7"/>
      <c r="CK549" s="7"/>
      <c r="CL549" s="7"/>
      <c r="CN549" s="47"/>
      <c r="CO549" s="47"/>
      <c r="CP549" s="4"/>
    </row>
    <row r="550" spans="1:94" s="1" customFormat="1" x14ac:dyDescent="0.3">
      <c r="A550" s="7"/>
      <c r="C550" s="3"/>
      <c r="D550" s="3"/>
      <c r="E550" s="3"/>
      <c r="F550" s="3"/>
      <c r="G550" s="3"/>
      <c r="H550" s="3"/>
      <c r="I550" s="3"/>
      <c r="J550" s="65"/>
      <c r="K550" s="65"/>
      <c r="L550" s="65"/>
      <c r="M550" s="66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60"/>
      <c r="Z550" s="3"/>
      <c r="AA550" s="3"/>
      <c r="AB550" s="3"/>
      <c r="AC550" s="3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M550" s="48"/>
      <c r="BX550" s="7"/>
      <c r="BY550" s="4"/>
      <c r="BZ550" s="7"/>
      <c r="CA550" s="7"/>
      <c r="CB550" s="7"/>
      <c r="CE550" s="7"/>
      <c r="CF550" s="7"/>
      <c r="CG550" s="7"/>
      <c r="CH550" s="7"/>
      <c r="CI550" s="7"/>
      <c r="CJ550" s="7"/>
      <c r="CK550" s="7"/>
      <c r="CL550" s="7"/>
      <c r="CN550" s="47"/>
      <c r="CO550" s="47"/>
      <c r="CP550" s="4"/>
    </row>
    <row r="551" spans="1:94" s="1" customFormat="1" x14ac:dyDescent="0.3">
      <c r="A551" s="7"/>
      <c r="C551" s="3"/>
      <c r="D551" s="3"/>
      <c r="E551" s="3"/>
      <c r="F551" s="3"/>
      <c r="G551" s="3"/>
      <c r="H551" s="3"/>
      <c r="I551" s="3"/>
      <c r="J551" s="65"/>
      <c r="K551" s="65"/>
      <c r="L551" s="65"/>
      <c r="M551" s="66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60"/>
      <c r="Z551" s="3"/>
      <c r="AA551" s="3"/>
      <c r="AB551" s="3"/>
      <c r="AC551" s="3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M551" s="48"/>
      <c r="BX551" s="7"/>
      <c r="BY551" s="4"/>
      <c r="BZ551" s="7"/>
      <c r="CA551" s="7"/>
      <c r="CB551" s="7"/>
      <c r="CE551" s="7"/>
      <c r="CF551" s="7"/>
      <c r="CG551" s="7"/>
      <c r="CH551" s="7"/>
      <c r="CI551" s="7"/>
      <c r="CJ551" s="7"/>
      <c r="CK551" s="7"/>
      <c r="CL551" s="7"/>
      <c r="CN551" s="47"/>
      <c r="CO551" s="47"/>
      <c r="CP551" s="4"/>
    </row>
    <row r="552" spans="1:94" s="1" customFormat="1" x14ac:dyDescent="0.3">
      <c r="A552" s="7"/>
      <c r="C552" s="3"/>
      <c r="D552" s="3"/>
      <c r="E552" s="3"/>
      <c r="F552" s="3"/>
      <c r="G552" s="3"/>
      <c r="H552" s="3"/>
      <c r="I552" s="3"/>
      <c r="J552" s="65"/>
      <c r="K552" s="65"/>
      <c r="L552" s="65"/>
      <c r="M552" s="66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60"/>
      <c r="Z552" s="3"/>
      <c r="AA552" s="3"/>
      <c r="AB552" s="3"/>
      <c r="AC552" s="3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M552" s="48"/>
      <c r="BX552" s="7"/>
      <c r="BY552" s="4"/>
      <c r="BZ552" s="7"/>
      <c r="CA552" s="7"/>
      <c r="CB552" s="7"/>
      <c r="CE552" s="7"/>
      <c r="CF552" s="7"/>
      <c r="CG552" s="7"/>
      <c r="CH552" s="7"/>
      <c r="CI552" s="7"/>
      <c r="CJ552" s="7"/>
      <c r="CK552" s="7"/>
      <c r="CL552" s="7"/>
      <c r="CN552" s="47"/>
      <c r="CO552" s="47"/>
      <c r="CP552" s="4"/>
    </row>
    <row r="553" spans="1:94" s="1" customFormat="1" x14ac:dyDescent="0.3">
      <c r="A553" s="7"/>
      <c r="C553" s="3"/>
      <c r="D553" s="3"/>
      <c r="E553" s="3"/>
      <c r="F553" s="3"/>
      <c r="G553" s="3"/>
      <c r="H553" s="3"/>
      <c r="I553" s="3"/>
      <c r="J553" s="65"/>
      <c r="K553" s="65"/>
      <c r="L553" s="65"/>
      <c r="M553" s="66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60"/>
      <c r="Z553" s="3"/>
      <c r="AA553" s="3"/>
      <c r="AB553" s="3"/>
      <c r="AC553" s="3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M553" s="48"/>
      <c r="BX553" s="7"/>
      <c r="BY553" s="4"/>
      <c r="BZ553" s="7"/>
      <c r="CA553" s="7"/>
      <c r="CB553" s="7"/>
      <c r="CE553" s="7"/>
      <c r="CF553" s="7"/>
      <c r="CG553" s="7"/>
      <c r="CH553" s="7"/>
      <c r="CI553" s="7"/>
      <c r="CJ553" s="7"/>
      <c r="CK553" s="7"/>
      <c r="CL553" s="7"/>
      <c r="CN553" s="47"/>
      <c r="CO553" s="47"/>
      <c r="CP553" s="4"/>
    </row>
    <row r="554" spans="1:94" s="1" customFormat="1" x14ac:dyDescent="0.3">
      <c r="A554" s="7"/>
      <c r="C554" s="3"/>
      <c r="D554" s="3"/>
      <c r="E554" s="3"/>
      <c r="F554" s="3"/>
      <c r="G554" s="3"/>
      <c r="H554" s="3"/>
      <c r="I554" s="3"/>
      <c r="J554" s="65"/>
      <c r="K554" s="65"/>
      <c r="L554" s="65"/>
      <c r="M554" s="66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60"/>
      <c r="Z554" s="3"/>
      <c r="AA554" s="3"/>
      <c r="AB554" s="3"/>
      <c r="AC554" s="3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M554" s="48"/>
      <c r="BX554" s="7"/>
      <c r="BY554" s="4"/>
      <c r="BZ554" s="7"/>
      <c r="CA554" s="7"/>
      <c r="CB554" s="7"/>
      <c r="CE554" s="7"/>
      <c r="CF554" s="7"/>
      <c r="CG554" s="7"/>
      <c r="CH554" s="7"/>
      <c r="CI554" s="7"/>
      <c r="CJ554" s="7"/>
      <c r="CK554" s="7"/>
      <c r="CL554" s="7"/>
      <c r="CN554" s="47"/>
      <c r="CO554" s="47"/>
      <c r="CP554" s="4"/>
    </row>
    <row r="555" spans="1:94" s="1" customFormat="1" x14ac:dyDescent="0.3">
      <c r="A555" s="7"/>
      <c r="C555" s="3"/>
      <c r="D555" s="3"/>
      <c r="E555" s="3"/>
      <c r="F555" s="3"/>
      <c r="G555" s="3"/>
      <c r="H555" s="3"/>
      <c r="I555" s="3"/>
      <c r="J555" s="65"/>
      <c r="K555" s="65"/>
      <c r="L555" s="65"/>
      <c r="M555" s="66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60"/>
      <c r="Z555" s="3"/>
      <c r="AA555" s="3"/>
      <c r="AB555" s="3"/>
      <c r="AC555" s="3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M555" s="48"/>
      <c r="BX555" s="7"/>
      <c r="BY555" s="4"/>
      <c r="BZ555" s="7"/>
      <c r="CA555" s="7"/>
      <c r="CB555" s="7"/>
      <c r="CE555" s="7"/>
      <c r="CF555" s="7"/>
      <c r="CG555" s="7"/>
      <c r="CH555" s="7"/>
      <c r="CI555" s="7"/>
      <c r="CJ555" s="7"/>
      <c r="CK555" s="7"/>
      <c r="CL555" s="7"/>
      <c r="CN555" s="47"/>
      <c r="CO555" s="47"/>
      <c r="CP555" s="4"/>
    </row>
    <row r="556" spans="1:94" s="1" customFormat="1" x14ac:dyDescent="0.3">
      <c r="A556" s="7"/>
      <c r="C556" s="3"/>
      <c r="D556" s="3"/>
      <c r="E556" s="3"/>
      <c r="F556" s="3"/>
      <c r="G556" s="3"/>
      <c r="H556" s="3"/>
      <c r="I556" s="3"/>
      <c r="J556" s="65"/>
      <c r="K556" s="65"/>
      <c r="L556" s="65"/>
      <c r="M556" s="66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60"/>
      <c r="Z556" s="3"/>
      <c r="AA556" s="3"/>
      <c r="AB556" s="3"/>
      <c r="AC556" s="3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M556" s="48"/>
      <c r="BX556" s="7"/>
      <c r="BY556" s="4"/>
      <c r="BZ556" s="7"/>
      <c r="CA556" s="7"/>
      <c r="CB556" s="7"/>
      <c r="CE556" s="7"/>
      <c r="CF556" s="7"/>
      <c r="CG556" s="7"/>
      <c r="CH556" s="7"/>
      <c r="CI556" s="7"/>
      <c r="CJ556" s="7"/>
      <c r="CK556" s="7"/>
      <c r="CL556" s="7"/>
      <c r="CN556" s="47"/>
      <c r="CO556" s="47"/>
      <c r="CP556" s="4"/>
    </row>
    <row r="557" spans="1:94" s="1" customFormat="1" x14ac:dyDescent="0.3">
      <c r="A557" s="7"/>
      <c r="C557" s="3"/>
      <c r="D557" s="3"/>
      <c r="E557" s="3"/>
      <c r="F557" s="3"/>
      <c r="G557" s="3"/>
      <c r="H557" s="3"/>
      <c r="I557" s="3"/>
      <c r="J557" s="65"/>
      <c r="K557" s="65"/>
      <c r="L557" s="65"/>
      <c r="M557" s="66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60"/>
      <c r="Z557" s="3"/>
      <c r="AA557" s="3"/>
      <c r="AB557" s="3"/>
      <c r="AC557" s="3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M557" s="48"/>
      <c r="BX557" s="7"/>
      <c r="BY557" s="4"/>
      <c r="BZ557" s="7"/>
      <c r="CA557" s="7"/>
      <c r="CB557" s="7"/>
      <c r="CE557" s="7"/>
      <c r="CF557" s="7"/>
      <c r="CG557" s="7"/>
      <c r="CH557" s="7"/>
      <c r="CI557" s="7"/>
      <c r="CJ557" s="7"/>
      <c r="CK557" s="7"/>
      <c r="CL557" s="7"/>
      <c r="CN557" s="47"/>
      <c r="CO557" s="47"/>
      <c r="CP557" s="4"/>
    </row>
    <row r="558" spans="1:94" s="1" customFormat="1" x14ac:dyDescent="0.3">
      <c r="A558" s="7"/>
      <c r="C558" s="3"/>
      <c r="D558" s="3"/>
      <c r="E558" s="3"/>
      <c r="F558" s="3"/>
      <c r="G558" s="3"/>
      <c r="H558" s="3"/>
      <c r="I558" s="3"/>
      <c r="J558" s="65"/>
      <c r="K558" s="65"/>
      <c r="L558" s="65"/>
      <c r="M558" s="66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60"/>
      <c r="Z558" s="3"/>
      <c r="AA558" s="3"/>
      <c r="AB558" s="3"/>
      <c r="AC558" s="3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M558" s="48"/>
      <c r="BX558" s="7"/>
      <c r="BY558" s="4"/>
      <c r="BZ558" s="7"/>
      <c r="CA558" s="7"/>
      <c r="CB558" s="7"/>
      <c r="CE558" s="7"/>
      <c r="CF558" s="7"/>
      <c r="CG558" s="7"/>
      <c r="CH558" s="7"/>
      <c r="CI558" s="7"/>
      <c r="CJ558" s="7"/>
      <c r="CK558" s="7"/>
      <c r="CL558" s="7"/>
      <c r="CN558" s="47"/>
      <c r="CO558" s="47"/>
      <c r="CP558" s="4"/>
    </row>
    <row r="559" spans="1:94" s="1" customFormat="1" x14ac:dyDescent="0.3">
      <c r="A559" s="7"/>
      <c r="C559" s="3"/>
      <c r="D559" s="3"/>
      <c r="E559" s="3"/>
      <c r="F559" s="3"/>
      <c r="G559" s="3"/>
      <c r="H559" s="3"/>
      <c r="I559" s="3"/>
      <c r="J559" s="65"/>
      <c r="K559" s="65"/>
      <c r="L559" s="65"/>
      <c r="M559" s="66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60"/>
      <c r="Z559" s="3"/>
      <c r="AA559" s="3"/>
      <c r="AB559" s="3"/>
      <c r="AC559" s="3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M559" s="48"/>
      <c r="BX559" s="7"/>
      <c r="BY559" s="4"/>
      <c r="BZ559" s="7"/>
      <c r="CA559" s="7"/>
      <c r="CB559" s="7"/>
      <c r="CE559" s="7"/>
      <c r="CF559" s="7"/>
      <c r="CG559" s="7"/>
      <c r="CH559" s="7"/>
      <c r="CI559" s="7"/>
      <c r="CJ559" s="7"/>
      <c r="CK559" s="7"/>
      <c r="CL559" s="7"/>
      <c r="CN559" s="47"/>
      <c r="CO559" s="47"/>
      <c r="CP559" s="4"/>
    </row>
    <row r="560" spans="1:94" s="1" customFormat="1" x14ac:dyDescent="0.3">
      <c r="A560" s="7"/>
      <c r="C560" s="3"/>
      <c r="D560" s="3"/>
      <c r="E560" s="3"/>
      <c r="F560" s="3"/>
      <c r="G560" s="3"/>
      <c r="H560" s="3"/>
      <c r="I560" s="3"/>
      <c r="J560" s="65"/>
      <c r="K560" s="65"/>
      <c r="L560" s="65"/>
      <c r="M560" s="66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60"/>
      <c r="Z560" s="3"/>
      <c r="AA560" s="3"/>
      <c r="AB560" s="3"/>
      <c r="AC560" s="3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M560" s="48"/>
      <c r="BX560" s="7"/>
      <c r="BY560" s="4"/>
      <c r="BZ560" s="7"/>
      <c r="CA560" s="7"/>
      <c r="CB560" s="7"/>
      <c r="CE560" s="7"/>
      <c r="CF560" s="7"/>
      <c r="CG560" s="7"/>
      <c r="CH560" s="7"/>
      <c r="CI560" s="7"/>
      <c r="CJ560" s="7"/>
      <c r="CK560" s="7"/>
      <c r="CL560" s="7"/>
      <c r="CN560" s="47"/>
      <c r="CO560" s="47"/>
      <c r="CP560" s="4"/>
    </row>
    <row r="561" spans="1:94" s="1" customFormat="1" x14ac:dyDescent="0.3">
      <c r="A561" s="7"/>
      <c r="C561" s="3"/>
      <c r="D561" s="3"/>
      <c r="E561" s="3"/>
      <c r="F561" s="3"/>
      <c r="G561" s="3"/>
      <c r="H561" s="3"/>
      <c r="I561" s="3"/>
      <c r="J561" s="65"/>
      <c r="K561" s="65"/>
      <c r="L561" s="65"/>
      <c r="M561" s="66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60"/>
      <c r="Z561" s="3"/>
      <c r="AA561" s="3"/>
      <c r="AB561" s="3"/>
      <c r="AC561" s="3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M561" s="48"/>
      <c r="BX561" s="7"/>
      <c r="BY561" s="4"/>
      <c r="BZ561" s="7"/>
      <c r="CA561" s="7"/>
      <c r="CB561" s="7"/>
      <c r="CE561" s="7"/>
      <c r="CF561" s="7"/>
      <c r="CG561" s="7"/>
      <c r="CH561" s="7"/>
      <c r="CI561" s="7"/>
      <c r="CJ561" s="7"/>
      <c r="CK561" s="7"/>
      <c r="CL561" s="7"/>
      <c r="CN561" s="47"/>
      <c r="CO561" s="47"/>
      <c r="CP561" s="4"/>
    </row>
    <row r="562" spans="1:94" s="1" customFormat="1" x14ac:dyDescent="0.3">
      <c r="A562" s="7"/>
      <c r="C562" s="3"/>
      <c r="D562" s="3"/>
      <c r="E562" s="3"/>
      <c r="F562" s="3"/>
      <c r="G562" s="3"/>
      <c r="H562" s="3"/>
      <c r="I562" s="3"/>
      <c r="J562" s="65"/>
      <c r="K562" s="65"/>
      <c r="L562" s="65"/>
      <c r="M562" s="66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60"/>
      <c r="Z562" s="3"/>
      <c r="AA562" s="3"/>
      <c r="AB562" s="3"/>
      <c r="AC562" s="3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M562" s="48"/>
      <c r="BX562" s="7"/>
      <c r="BY562" s="4"/>
      <c r="BZ562" s="7"/>
      <c r="CA562" s="7"/>
      <c r="CB562" s="7"/>
      <c r="CE562" s="7"/>
      <c r="CF562" s="7"/>
      <c r="CG562" s="7"/>
      <c r="CH562" s="7"/>
      <c r="CI562" s="7"/>
      <c r="CJ562" s="7"/>
      <c r="CK562" s="7"/>
      <c r="CL562" s="7"/>
      <c r="CN562" s="47"/>
      <c r="CO562" s="47"/>
      <c r="CP562" s="4"/>
    </row>
    <row r="563" spans="1:94" s="1" customFormat="1" x14ac:dyDescent="0.3">
      <c r="A563" s="7"/>
      <c r="C563" s="3"/>
      <c r="D563" s="3"/>
      <c r="E563" s="3"/>
      <c r="F563" s="3"/>
      <c r="G563" s="3"/>
      <c r="H563" s="3"/>
      <c r="I563" s="3"/>
      <c r="J563" s="65"/>
      <c r="K563" s="65"/>
      <c r="L563" s="65"/>
      <c r="M563" s="66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60"/>
      <c r="Z563" s="3"/>
      <c r="AA563" s="3"/>
      <c r="AB563" s="3"/>
      <c r="AC563" s="3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M563" s="48"/>
      <c r="BX563" s="7"/>
      <c r="BY563" s="4"/>
      <c r="BZ563" s="7"/>
      <c r="CA563" s="7"/>
      <c r="CB563" s="7"/>
      <c r="CE563" s="7"/>
      <c r="CF563" s="7"/>
      <c r="CG563" s="7"/>
      <c r="CH563" s="7"/>
      <c r="CI563" s="7"/>
      <c r="CJ563" s="7"/>
      <c r="CK563" s="7"/>
      <c r="CL563" s="7"/>
      <c r="CN563" s="47"/>
      <c r="CO563" s="47"/>
      <c r="CP563" s="4"/>
    </row>
    <row r="564" spans="1:94" s="1" customFormat="1" x14ac:dyDescent="0.3">
      <c r="A564" s="7"/>
      <c r="C564" s="3"/>
      <c r="D564" s="3"/>
      <c r="E564" s="3"/>
      <c r="F564" s="3"/>
      <c r="G564" s="3"/>
      <c r="H564" s="3"/>
      <c r="I564" s="3"/>
      <c r="J564" s="65"/>
      <c r="K564" s="65"/>
      <c r="L564" s="65"/>
      <c r="M564" s="66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60"/>
      <c r="Z564" s="3"/>
      <c r="AA564" s="3"/>
      <c r="AB564" s="3"/>
      <c r="AC564" s="3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M564" s="48"/>
      <c r="BX564" s="7"/>
      <c r="BY564" s="4"/>
      <c r="BZ564" s="7"/>
      <c r="CA564" s="7"/>
      <c r="CB564" s="7"/>
      <c r="CE564" s="7"/>
      <c r="CF564" s="7"/>
      <c r="CG564" s="7"/>
      <c r="CH564" s="7"/>
      <c r="CI564" s="7"/>
      <c r="CJ564" s="7"/>
      <c r="CK564" s="7"/>
      <c r="CL564" s="7"/>
      <c r="CN564" s="47"/>
      <c r="CO564" s="47"/>
      <c r="CP564" s="4"/>
    </row>
    <row r="565" spans="1:94" s="1" customFormat="1" x14ac:dyDescent="0.3">
      <c r="A565" s="7"/>
      <c r="C565" s="3"/>
      <c r="D565" s="3"/>
      <c r="E565" s="3"/>
      <c r="F565" s="3"/>
      <c r="G565" s="3"/>
      <c r="H565" s="3"/>
      <c r="I565" s="3"/>
      <c r="J565" s="65"/>
      <c r="K565" s="65"/>
      <c r="L565" s="65"/>
      <c r="M565" s="66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60"/>
      <c r="Z565" s="3"/>
      <c r="AA565" s="3"/>
      <c r="AB565" s="3"/>
      <c r="AC565" s="3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M565" s="48"/>
      <c r="BX565" s="7"/>
      <c r="BY565" s="4"/>
      <c r="BZ565" s="7"/>
      <c r="CA565" s="7"/>
      <c r="CB565" s="7"/>
      <c r="CE565" s="7"/>
      <c r="CF565" s="7"/>
      <c r="CG565" s="7"/>
      <c r="CH565" s="7"/>
      <c r="CI565" s="7"/>
      <c r="CJ565" s="7"/>
      <c r="CK565" s="7"/>
      <c r="CL565" s="7"/>
      <c r="CN565" s="47"/>
      <c r="CO565" s="47"/>
      <c r="CP565" s="4"/>
    </row>
    <row r="566" spans="1:94" s="1" customFormat="1" x14ac:dyDescent="0.3">
      <c r="A566" s="7"/>
      <c r="C566" s="3"/>
      <c r="D566" s="3"/>
      <c r="E566" s="3"/>
      <c r="F566" s="3"/>
      <c r="G566" s="3"/>
      <c r="H566" s="3"/>
      <c r="I566" s="3"/>
      <c r="J566" s="65"/>
      <c r="K566" s="65"/>
      <c r="L566" s="65"/>
      <c r="M566" s="66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60"/>
      <c r="Z566" s="3"/>
      <c r="AA566" s="3"/>
      <c r="AB566" s="3"/>
      <c r="AC566" s="3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M566" s="48"/>
      <c r="BX566" s="7"/>
      <c r="BY566" s="4"/>
      <c r="BZ566" s="7"/>
      <c r="CA566" s="7"/>
      <c r="CB566" s="7"/>
      <c r="CE566" s="7"/>
      <c r="CF566" s="7"/>
      <c r="CG566" s="7"/>
      <c r="CH566" s="7"/>
      <c r="CI566" s="7"/>
      <c r="CJ566" s="7"/>
      <c r="CK566" s="7"/>
      <c r="CL566" s="7"/>
      <c r="CN566" s="47"/>
      <c r="CO566" s="47"/>
      <c r="CP566" s="4"/>
    </row>
    <row r="567" spans="1:94" s="1" customFormat="1" x14ac:dyDescent="0.3">
      <c r="A567" s="7"/>
      <c r="C567" s="3"/>
      <c r="D567" s="3"/>
      <c r="E567" s="3"/>
      <c r="F567" s="3"/>
      <c r="G567" s="3"/>
      <c r="H567" s="3"/>
      <c r="I567" s="3"/>
      <c r="J567" s="65"/>
      <c r="K567" s="65"/>
      <c r="L567" s="65"/>
      <c r="M567" s="66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60"/>
      <c r="Z567" s="3"/>
      <c r="AA567" s="3"/>
      <c r="AB567" s="3"/>
      <c r="AC567" s="3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M567" s="48"/>
      <c r="BX567" s="7"/>
      <c r="BY567" s="4"/>
      <c r="BZ567" s="7"/>
      <c r="CA567" s="7"/>
      <c r="CB567" s="7"/>
      <c r="CE567" s="7"/>
      <c r="CF567" s="7"/>
      <c r="CG567" s="7"/>
      <c r="CH567" s="7"/>
      <c r="CI567" s="7"/>
      <c r="CJ567" s="7"/>
      <c r="CK567" s="7"/>
      <c r="CL567" s="7"/>
      <c r="CN567" s="47"/>
      <c r="CO567" s="47"/>
      <c r="CP567" s="4"/>
    </row>
    <row r="568" spans="1:94" s="1" customFormat="1" x14ac:dyDescent="0.3">
      <c r="A568" s="7"/>
      <c r="C568" s="3"/>
      <c r="D568" s="3"/>
      <c r="E568" s="3"/>
      <c r="F568" s="3"/>
      <c r="G568" s="3"/>
      <c r="H568" s="3"/>
      <c r="I568" s="3"/>
      <c r="J568" s="65"/>
      <c r="K568" s="65"/>
      <c r="L568" s="65"/>
      <c r="M568" s="66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60"/>
      <c r="Z568" s="3"/>
      <c r="AA568" s="3"/>
      <c r="AB568" s="3"/>
      <c r="AC568" s="3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M568" s="48"/>
      <c r="BX568" s="7"/>
      <c r="BY568" s="4"/>
      <c r="BZ568" s="7"/>
      <c r="CA568" s="7"/>
      <c r="CB568" s="7"/>
      <c r="CE568" s="7"/>
      <c r="CF568" s="7"/>
      <c r="CG568" s="7"/>
      <c r="CH568" s="7"/>
      <c r="CI568" s="7"/>
      <c r="CJ568" s="7"/>
      <c r="CK568" s="7"/>
      <c r="CL568" s="7"/>
      <c r="CN568" s="47"/>
      <c r="CO568" s="47"/>
      <c r="CP568" s="4"/>
    </row>
    <row r="569" spans="1:94" s="1" customFormat="1" x14ac:dyDescent="0.3">
      <c r="A569" s="7"/>
      <c r="C569" s="3"/>
      <c r="D569" s="3"/>
      <c r="E569" s="3"/>
      <c r="F569" s="3"/>
      <c r="G569" s="3"/>
      <c r="H569" s="3"/>
      <c r="I569" s="3"/>
      <c r="J569" s="65"/>
      <c r="K569" s="65"/>
      <c r="L569" s="65"/>
      <c r="M569" s="66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60"/>
      <c r="Z569" s="3"/>
      <c r="AA569" s="3"/>
      <c r="AB569" s="3"/>
      <c r="AC569" s="3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M569" s="48"/>
      <c r="BX569" s="7"/>
      <c r="BY569" s="4"/>
      <c r="BZ569" s="7"/>
      <c r="CA569" s="7"/>
      <c r="CB569" s="7"/>
      <c r="CE569" s="7"/>
      <c r="CF569" s="7"/>
      <c r="CG569" s="7"/>
      <c r="CH569" s="7"/>
      <c r="CI569" s="7"/>
      <c r="CJ569" s="7"/>
      <c r="CK569" s="7"/>
      <c r="CL569" s="7"/>
      <c r="CN569" s="47"/>
      <c r="CO569" s="47"/>
      <c r="CP569" s="4"/>
    </row>
    <row r="570" spans="1:94" s="1" customFormat="1" x14ac:dyDescent="0.3">
      <c r="A570" s="7"/>
      <c r="C570" s="3"/>
      <c r="D570" s="3"/>
      <c r="E570" s="3"/>
      <c r="F570" s="3"/>
      <c r="G570" s="3"/>
      <c r="H570" s="3"/>
      <c r="I570" s="3"/>
      <c r="J570" s="65"/>
      <c r="K570" s="65"/>
      <c r="L570" s="65"/>
      <c r="M570" s="66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60"/>
      <c r="Z570" s="3"/>
      <c r="AA570" s="3"/>
      <c r="AB570" s="3"/>
      <c r="AC570" s="3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M570" s="48"/>
      <c r="BX570" s="7"/>
      <c r="BY570" s="4"/>
      <c r="BZ570" s="7"/>
      <c r="CA570" s="7"/>
      <c r="CB570" s="7"/>
      <c r="CE570" s="7"/>
      <c r="CF570" s="7"/>
      <c r="CG570" s="7"/>
      <c r="CH570" s="7"/>
      <c r="CI570" s="7"/>
      <c r="CJ570" s="7"/>
      <c r="CK570" s="7"/>
      <c r="CL570" s="7"/>
      <c r="CN570" s="47"/>
      <c r="CO570" s="47"/>
      <c r="CP570" s="4"/>
    </row>
    <row r="571" spans="1:94" s="1" customFormat="1" x14ac:dyDescent="0.3">
      <c r="A571" s="7"/>
      <c r="C571" s="3"/>
      <c r="D571" s="3"/>
      <c r="E571" s="3"/>
      <c r="F571" s="3"/>
      <c r="G571" s="3"/>
      <c r="H571" s="3"/>
      <c r="I571" s="3"/>
      <c r="J571" s="65"/>
      <c r="K571" s="65"/>
      <c r="L571" s="65"/>
      <c r="M571" s="66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60"/>
      <c r="Z571" s="3"/>
      <c r="AA571" s="3"/>
      <c r="AB571" s="3"/>
      <c r="AC571" s="3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M571" s="48"/>
      <c r="BX571" s="7"/>
      <c r="BY571" s="4"/>
      <c r="BZ571" s="7"/>
      <c r="CA571" s="7"/>
      <c r="CB571" s="7"/>
      <c r="CE571" s="7"/>
      <c r="CF571" s="7"/>
      <c r="CG571" s="7"/>
      <c r="CH571" s="7"/>
      <c r="CI571" s="7"/>
      <c r="CJ571" s="7"/>
      <c r="CK571" s="7"/>
      <c r="CL571" s="7"/>
      <c r="CN571" s="47"/>
      <c r="CO571" s="47"/>
      <c r="CP571" s="4"/>
    </row>
    <row r="572" spans="1:94" s="1" customFormat="1" x14ac:dyDescent="0.3">
      <c r="A572" s="7"/>
      <c r="C572" s="3"/>
      <c r="D572" s="3"/>
      <c r="E572" s="3"/>
      <c r="F572" s="3"/>
      <c r="G572" s="3"/>
      <c r="H572" s="3"/>
      <c r="I572" s="3"/>
      <c r="J572" s="65"/>
      <c r="K572" s="65"/>
      <c r="L572" s="65"/>
      <c r="M572" s="66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60"/>
      <c r="Z572" s="3"/>
      <c r="AA572" s="3"/>
      <c r="AB572" s="3"/>
      <c r="AC572" s="3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M572" s="48"/>
      <c r="BX572" s="7"/>
      <c r="BY572" s="4"/>
      <c r="BZ572" s="7"/>
      <c r="CA572" s="7"/>
      <c r="CB572" s="7"/>
      <c r="CE572" s="7"/>
      <c r="CF572" s="7"/>
      <c r="CG572" s="7"/>
      <c r="CH572" s="7"/>
      <c r="CI572" s="7"/>
      <c r="CJ572" s="7"/>
      <c r="CK572" s="7"/>
      <c r="CL572" s="7"/>
      <c r="CN572" s="47"/>
      <c r="CO572" s="47"/>
      <c r="CP572" s="4"/>
    </row>
    <row r="573" spans="1:94" s="1" customFormat="1" x14ac:dyDescent="0.3">
      <c r="A573" s="7"/>
      <c r="C573" s="3"/>
      <c r="D573" s="3"/>
      <c r="E573" s="3"/>
      <c r="F573" s="3"/>
      <c r="G573" s="3"/>
      <c r="H573" s="3"/>
      <c r="I573" s="3"/>
      <c r="J573" s="65"/>
      <c r="K573" s="65"/>
      <c r="L573" s="65"/>
      <c r="M573" s="66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60"/>
      <c r="Z573" s="3"/>
      <c r="AA573" s="3"/>
      <c r="AB573" s="3"/>
      <c r="AC573" s="3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M573" s="48"/>
      <c r="BX573" s="7"/>
      <c r="BY573" s="4"/>
      <c r="BZ573" s="7"/>
      <c r="CA573" s="7"/>
      <c r="CB573" s="7"/>
      <c r="CE573" s="7"/>
      <c r="CF573" s="7"/>
      <c r="CG573" s="7"/>
      <c r="CH573" s="7"/>
      <c r="CI573" s="7"/>
      <c r="CJ573" s="7"/>
      <c r="CK573" s="7"/>
      <c r="CL573" s="7"/>
      <c r="CN573" s="47"/>
      <c r="CO573" s="47"/>
      <c r="CP573" s="4"/>
    </row>
    <row r="574" spans="1:94" s="1" customFormat="1" x14ac:dyDescent="0.3">
      <c r="A574" s="7"/>
      <c r="C574" s="3"/>
      <c r="D574" s="3"/>
      <c r="E574" s="3"/>
      <c r="F574" s="3"/>
      <c r="G574" s="3"/>
      <c r="H574" s="3"/>
      <c r="I574" s="3"/>
      <c r="J574" s="65"/>
      <c r="K574" s="65"/>
      <c r="L574" s="65"/>
      <c r="M574" s="66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60"/>
      <c r="Z574" s="3"/>
      <c r="AA574" s="3"/>
      <c r="AB574" s="3"/>
      <c r="AC574" s="3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M574" s="48"/>
      <c r="BX574" s="7"/>
      <c r="BY574" s="4"/>
      <c r="BZ574" s="7"/>
      <c r="CA574" s="7"/>
      <c r="CB574" s="7"/>
      <c r="CE574" s="7"/>
      <c r="CF574" s="7"/>
      <c r="CG574" s="7"/>
      <c r="CH574" s="7"/>
      <c r="CI574" s="7"/>
      <c r="CJ574" s="7"/>
      <c r="CK574" s="7"/>
      <c r="CL574" s="7"/>
      <c r="CN574" s="47"/>
      <c r="CO574" s="47"/>
      <c r="CP574" s="4"/>
    </row>
    <row r="575" spans="1:94" s="1" customFormat="1" x14ac:dyDescent="0.3">
      <c r="A575" s="7"/>
      <c r="C575" s="3"/>
      <c r="D575" s="3"/>
      <c r="E575" s="3"/>
      <c r="F575" s="3"/>
      <c r="G575" s="3"/>
      <c r="H575" s="3"/>
      <c r="I575" s="3"/>
      <c r="J575" s="65"/>
      <c r="K575" s="65"/>
      <c r="L575" s="65"/>
      <c r="M575" s="66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60"/>
      <c r="Z575" s="3"/>
      <c r="AA575" s="3"/>
      <c r="AB575" s="3"/>
      <c r="AC575" s="3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M575" s="48"/>
      <c r="BX575" s="7"/>
      <c r="BY575" s="4"/>
      <c r="BZ575" s="7"/>
      <c r="CA575" s="7"/>
      <c r="CB575" s="7"/>
      <c r="CE575" s="7"/>
      <c r="CF575" s="7"/>
      <c r="CG575" s="7"/>
      <c r="CH575" s="7"/>
      <c r="CI575" s="7"/>
      <c r="CJ575" s="7"/>
      <c r="CK575" s="7"/>
      <c r="CL575" s="7"/>
      <c r="CN575" s="47"/>
      <c r="CO575" s="47"/>
      <c r="CP575" s="4"/>
    </row>
    <row r="576" spans="1:94" s="1" customFormat="1" x14ac:dyDescent="0.3">
      <c r="A576" s="7"/>
      <c r="C576" s="3"/>
      <c r="D576" s="3"/>
      <c r="E576" s="3"/>
      <c r="F576" s="3"/>
      <c r="G576" s="3"/>
      <c r="H576" s="3"/>
      <c r="I576" s="3"/>
      <c r="J576" s="65"/>
      <c r="K576" s="65"/>
      <c r="L576" s="65"/>
      <c r="M576" s="66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60"/>
      <c r="Z576" s="3"/>
      <c r="AA576" s="3"/>
      <c r="AB576" s="3"/>
      <c r="AC576" s="3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M576" s="48"/>
      <c r="BX576" s="7"/>
      <c r="BY576" s="4"/>
      <c r="BZ576" s="7"/>
      <c r="CA576" s="7"/>
      <c r="CB576" s="7"/>
      <c r="CE576" s="7"/>
      <c r="CF576" s="7"/>
      <c r="CG576" s="7"/>
      <c r="CH576" s="7"/>
      <c r="CI576" s="7"/>
      <c r="CJ576" s="7"/>
      <c r="CK576" s="7"/>
      <c r="CL576" s="7"/>
      <c r="CN576" s="47"/>
      <c r="CO576" s="47"/>
      <c r="CP576" s="4"/>
    </row>
    <row r="577" spans="1:94" s="1" customFormat="1" x14ac:dyDescent="0.3">
      <c r="A577" s="7"/>
      <c r="C577" s="3"/>
      <c r="D577" s="3"/>
      <c r="E577" s="3"/>
      <c r="F577" s="3"/>
      <c r="G577" s="3"/>
      <c r="H577" s="3"/>
      <c r="I577" s="3"/>
      <c r="J577" s="65"/>
      <c r="K577" s="65"/>
      <c r="L577" s="65"/>
      <c r="M577" s="66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60"/>
      <c r="Z577" s="3"/>
      <c r="AA577" s="3"/>
      <c r="AB577" s="3"/>
      <c r="AC577" s="3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M577" s="48"/>
      <c r="BX577" s="7"/>
      <c r="BY577" s="4"/>
      <c r="BZ577" s="7"/>
      <c r="CA577" s="7"/>
      <c r="CB577" s="7"/>
      <c r="CE577" s="7"/>
      <c r="CF577" s="7"/>
      <c r="CG577" s="7"/>
      <c r="CH577" s="7"/>
      <c r="CI577" s="7"/>
      <c r="CJ577" s="7"/>
      <c r="CK577" s="7"/>
      <c r="CL577" s="7"/>
      <c r="CN577" s="47"/>
      <c r="CO577" s="47"/>
      <c r="CP577" s="4"/>
    </row>
    <row r="578" spans="1:94" s="1" customFormat="1" x14ac:dyDescent="0.3">
      <c r="A578" s="7"/>
      <c r="C578" s="3"/>
      <c r="D578" s="3"/>
      <c r="E578" s="3"/>
      <c r="F578" s="3"/>
      <c r="G578" s="3"/>
      <c r="H578" s="3"/>
      <c r="I578" s="3"/>
      <c r="J578" s="65"/>
      <c r="K578" s="65"/>
      <c r="L578" s="65"/>
      <c r="M578" s="66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60"/>
      <c r="Z578" s="3"/>
      <c r="AA578" s="3"/>
      <c r="AB578" s="3"/>
      <c r="AC578" s="3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M578" s="48"/>
      <c r="BX578" s="7"/>
      <c r="BY578" s="4"/>
      <c r="BZ578" s="7"/>
      <c r="CA578" s="7"/>
      <c r="CB578" s="7"/>
      <c r="CE578" s="7"/>
      <c r="CF578" s="7"/>
      <c r="CG578" s="7"/>
      <c r="CH578" s="7"/>
      <c r="CI578" s="7"/>
      <c r="CJ578" s="7"/>
      <c r="CK578" s="7"/>
      <c r="CL578" s="7"/>
      <c r="CN578" s="47"/>
      <c r="CO578" s="47"/>
      <c r="CP578" s="4"/>
    </row>
    <row r="579" spans="1:94" s="1" customFormat="1" x14ac:dyDescent="0.3">
      <c r="A579" s="7"/>
      <c r="C579" s="3"/>
      <c r="D579" s="3"/>
      <c r="E579" s="3"/>
      <c r="F579" s="3"/>
      <c r="G579" s="3"/>
      <c r="H579" s="3"/>
      <c r="I579" s="3"/>
      <c r="J579" s="65"/>
      <c r="K579" s="65"/>
      <c r="L579" s="65"/>
      <c r="M579" s="66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60"/>
      <c r="Z579" s="3"/>
      <c r="AA579" s="3"/>
      <c r="AB579" s="3"/>
      <c r="AC579" s="3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M579" s="48"/>
      <c r="BX579" s="7"/>
      <c r="BY579" s="4"/>
      <c r="BZ579" s="7"/>
      <c r="CA579" s="7"/>
      <c r="CB579" s="7"/>
      <c r="CE579" s="7"/>
      <c r="CF579" s="7"/>
      <c r="CG579" s="7"/>
      <c r="CH579" s="7"/>
      <c r="CI579" s="7"/>
      <c r="CJ579" s="7"/>
      <c r="CK579" s="7"/>
      <c r="CL579" s="7"/>
      <c r="CN579" s="47"/>
      <c r="CO579" s="47"/>
      <c r="CP579" s="4"/>
    </row>
    <row r="580" spans="1:94" s="1" customFormat="1" x14ac:dyDescent="0.3">
      <c r="A580" s="7"/>
      <c r="C580" s="3"/>
      <c r="D580" s="3"/>
      <c r="E580" s="3"/>
      <c r="F580" s="3"/>
      <c r="G580" s="3"/>
      <c r="H580" s="3"/>
      <c r="I580" s="3"/>
      <c r="J580" s="65"/>
      <c r="K580" s="65"/>
      <c r="L580" s="65"/>
      <c r="M580" s="66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60"/>
      <c r="Z580" s="3"/>
      <c r="AA580" s="3"/>
      <c r="AB580" s="3"/>
      <c r="AC580" s="3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M580" s="48"/>
      <c r="BX580" s="7"/>
      <c r="BY580" s="4"/>
      <c r="BZ580" s="7"/>
      <c r="CA580" s="7"/>
      <c r="CB580" s="7"/>
      <c r="CE580" s="7"/>
      <c r="CF580" s="7"/>
      <c r="CG580" s="7"/>
      <c r="CH580" s="7"/>
      <c r="CI580" s="7"/>
      <c r="CJ580" s="7"/>
      <c r="CK580" s="7"/>
      <c r="CL580" s="7"/>
      <c r="CN580" s="47"/>
      <c r="CO580" s="47"/>
      <c r="CP580" s="4"/>
    </row>
    <row r="581" spans="1:94" s="1" customFormat="1" x14ac:dyDescent="0.3">
      <c r="A581" s="7"/>
      <c r="C581" s="3"/>
      <c r="D581" s="3"/>
      <c r="E581" s="3"/>
      <c r="F581" s="3"/>
      <c r="G581" s="3"/>
      <c r="H581" s="3"/>
      <c r="I581" s="3"/>
      <c r="J581" s="65"/>
      <c r="K581" s="65"/>
      <c r="L581" s="65"/>
      <c r="M581" s="66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60"/>
      <c r="Z581" s="3"/>
      <c r="AA581" s="3"/>
      <c r="AB581" s="3"/>
      <c r="AC581" s="3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M581" s="48"/>
      <c r="BX581" s="7"/>
      <c r="BY581" s="4"/>
      <c r="BZ581" s="7"/>
      <c r="CA581" s="7"/>
      <c r="CB581" s="7"/>
      <c r="CE581" s="7"/>
      <c r="CF581" s="7"/>
      <c r="CG581" s="7"/>
      <c r="CH581" s="7"/>
      <c r="CI581" s="7"/>
      <c r="CJ581" s="7"/>
      <c r="CK581" s="7"/>
      <c r="CL581" s="7"/>
      <c r="CN581" s="47"/>
      <c r="CO581" s="47"/>
      <c r="CP581" s="4"/>
    </row>
    <row r="582" spans="1:94" s="1" customFormat="1" x14ac:dyDescent="0.3">
      <c r="A582" s="7"/>
      <c r="C582" s="3"/>
      <c r="D582" s="3"/>
      <c r="E582" s="3"/>
      <c r="F582" s="3"/>
      <c r="G582" s="3"/>
      <c r="H582" s="3"/>
      <c r="I582" s="3"/>
      <c r="J582" s="65"/>
      <c r="K582" s="65"/>
      <c r="L582" s="65"/>
      <c r="M582" s="66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60"/>
      <c r="Z582" s="3"/>
      <c r="AA582" s="3"/>
      <c r="AB582" s="3"/>
      <c r="AC582" s="3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M582" s="48"/>
      <c r="BX582" s="7"/>
      <c r="BY582" s="4"/>
      <c r="BZ582" s="7"/>
      <c r="CA582" s="7"/>
      <c r="CB582" s="7"/>
      <c r="CE582" s="7"/>
      <c r="CF582" s="7"/>
      <c r="CG582" s="7"/>
      <c r="CH582" s="7"/>
      <c r="CI582" s="7"/>
      <c r="CJ582" s="7"/>
      <c r="CK582" s="7"/>
      <c r="CL582" s="7"/>
      <c r="CN582" s="47"/>
      <c r="CO582" s="47"/>
      <c r="CP582" s="4"/>
    </row>
    <row r="583" spans="1:94" s="1" customFormat="1" x14ac:dyDescent="0.3">
      <c r="A583" s="7"/>
      <c r="C583" s="3"/>
      <c r="D583" s="3"/>
      <c r="E583" s="3"/>
      <c r="F583" s="3"/>
      <c r="G583" s="3"/>
      <c r="H583" s="3"/>
      <c r="I583" s="3"/>
      <c r="J583" s="65"/>
      <c r="K583" s="65"/>
      <c r="L583" s="65"/>
      <c r="M583" s="66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60"/>
      <c r="Z583" s="3"/>
      <c r="AA583" s="3"/>
      <c r="AB583" s="3"/>
      <c r="AC583" s="3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M583" s="48"/>
      <c r="BX583" s="7"/>
      <c r="BY583" s="4"/>
      <c r="BZ583" s="7"/>
      <c r="CA583" s="7"/>
      <c r="CB583" s="7"/>
      <c r="CE583" s="7"/>
      <c r="CF583" s="7"/>
      <c r="CG583" s="7"/>
      <c r="CH583" s="7"/>
      <c r="CI583" s="7"/>
      <c r="CJ583" s="7"/>
      <c r="CK583" s="7"/>
      <c r="CL583" s="7"/>
      <c r="CN583" s="47"/>
      <c r="CO583" s="47"/>
      <c r="CP583" s="4"/>
    </row>
    <row r="584" spans="1:94" s="1" customFormat="1" x14ac:dyDescent="0.3">
      <c r="A584" s="7"/>
      <c r="C584" s="3"/>
      <c r="D584" s="3"/>
      <c r="E584" s="3"/>
      <c r="F584" s="3"/>
      <c r="G584" s="3"/>
      <c r="H584" s="3"/>
      <c r="I584" s="3"/>
      <c r="J584" s="65"/>
      <c r="K584" s="65"/>
      <c r="L584" s="65"/>
      <c r="M584" s="66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60"/>
      <c r="Z584" s="3"/>
      <c r="AA584" s="3"/>
      <c r="AB584" s="3"/>
      <c r="AC584" s="3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M584" s="48"/>
      <c r="BX584" s="7"/>
      <c r="BY584" s="4"/>
      <c r="BZ584" s="7"/>
      <c r="CA584" s="7"/>
      <c r="CB584" s="7"/>
      <c r="CE584" s="7"/>
      <c r="CF584" s="7"/>
      <c r="CG584" s="7"/>
      <c r="CH584" s="7"/>
      <c r="CI584" s="7"/>
      <c r="CJ584" s="7"/>
      <c r="CK584" s="7"/>
      <c r="CL584" s="7"/>
      <c r="CN584" s="47"/>
      <c r="CO584" s="47"/>
      <c r="CP584" s="4"/>
    </row>
    <row r="585" spans="1:94" s="1" customFormat="1" x14ac:dyDescent="0.3">
      <c r="A585" s="7"/>
      <c r="C585" s="3"/>
      <c r="D585" s="3"/>
      <c r="E585" s="3"/>
      <c r="F585" s="3"/>
      <c r="G585" s="3"/>
      <c r="H585" s="3"/>
      <c r="I585" s="3"/>
      <c r="J585" s="65"/>
      <c r="K585" s="65"/>
      <c r="L585" s="65"/>
      <c r="M585" s="66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60"/>
      <c r="Z585" s="3"/>
      <c r="AA585" s="3"/>
      <c r="AB585" s="3"/>
      <c r="AC585" s="3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M585" s="48"/>
      <c r="BX585" s="7"/>
      <c r="BY585" s="4"/>
      <c r="BZ585" s="7"/>
      <c r="CA585" s="7"/>
      <c r="CB585" s="7"/>
      <c r="CE585" s="7"/>
      <c r="CF585" s="7"/>
      <c r="CG585" s="7"/>
      <c r="CH585" s="7"/>
      <c r="CI585" s="7"/>
      <c r="CJ585" s="7"/>
      <c r="CK585" s="7"/>
      <c r="CL585" s="7"/>
      <c r="CN585" s="47"/>
      <c r="CO585" s="47"/>
      <c r="CP585" s="4"/>
    </row>
    <row r="586" spans="1:94" s="1" customFormat="1" x14ac:dyDescent="0.3">
      <c r="A586" s="7"/>
      <c r="C586" s="3"/>
      <c r="D586" s="3"/>
      <c r="E586" s="3"/>
      <c r="F586" s="3"/>
      <c r="G586" s="3"/>
      <c r="H586" s="3"/>
      <c r="I586" s="3"/>
      <c r="J586" s="65"/>
      <c r="K586" s="65"/>
      <c r="L586" s="65"/>
      <c r="M586" s="66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60"/>
      <c r="Z586" s="3"/>
      <c r="AA586" s="3"/>
      <c r="AB586" s="3"/>
      <c r="AC586" s="3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M586" s="48"/>
      <c r="BX586" s="7"/>
      <c r="BY586" s="4"/>
      <c r="BZ586" s="7"/>
      <c r="CA586" s="7"/>
      <c r="CB586" s="7"/>
      <c r="CE586" s="7"/>
      <c r="CF586" s="7"/>
      <c r="CG586" s="7"/>
      <c r="CH586" s="7"/>
      <c r="CI586" s="7"/>
      <c r="CJ586" s="7"/>
      <c r="CK586" s="7"/>
      <c r="CL586" s="7"/>
      <c r="CN586" s="47"/>
      <c r="CO586" s="47"/>
      <c r="CP586" s="4"/>
    </row>
    <row r="587" spans="1:94" s="1" customFormat="1" x14ac:dyDescent="0.3">
      <c r="A587" s="7"/>
      <c r="C587" s="3"/>
      <c r="D587" s="3"/>
      <c r="E587" s="3"/>
      <c r="F587" s="3"/>
      <c r="G587" s="3"/>
      <c r="H587" s="3"/>
      <c r="I587" s="3"/>
      <c r="J587" s="65"/>
      <c r="K587" s="65"/>
      <c r="L587" s="65"/>
      <c r="M587" s="66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60"/>
      <c r="Z587" s="3"/>
      <c r="AA587" s="3"/>
      <c r="AB587" s="3"/>
      <c r="AC587" s="3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M587" s="48"/>
      <c r="BX587" s="7"/>
      <c r="BY587" s="4"/>
      <c r="BZ587" s="7"/>
      <c r="CA587" s="7"/>
      <c r="CB587" s="7"/>
      <c r="CE587" s="7"/>
      <c r="CF587" s="7"/>
      <c r="CG587" s="7"/>
      <c r="CH587" s="7"/>
      <c r="CI587" s="7"/>
      <c r="CJ587" s="7"/>
      <c r="CK587" s="7"/>
      <c r="CL587" s="7"/>
      <c r="CN587" s="47"/>
      <c r="CO587" s="47"/>
      <c r="CP587" s="4"/>
    </row>
    <row r="588" spans="1:94" s="1" customFormat="1" x14ac:dyDescent="0.3">
      <c r="A588" s="7"/>
      <c r="C588" s="3"/>
      <c r="D588" s="3"/>
      <c r="E588" s="3"/>
      <c r="F588" s="3"/>
      <c r="G588" s="3"/>
      <c r="H588" s="3"/>
      <c r="I588" s="3"/>
      <c r="J588" s="65"/>
      <c r="K588" s="65"/>
      <c r="L588" s="65"/>
      <c r="M588" s="66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60"/>
      <c r="Z588" s="3"/>
      <c r="AA588" s="3"/>
      <c r="AB588" s="3"/>
      <c r="AC588" s="3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M588" s="48"/>
      <c r="BX588" s="7"/>
      <c r="BY588" s="4"/>
      <c r="BZ588" s="7"/>
      <c r="CA588" s="7"/>
      <c r="CB588" s="7"/>
      <c r="CE588" s="7"/>
      <c r="CF588" s="7"/>
      <c r="CG588" s="7"/>
      <c r="CH588" s="7"/>
      <c r="CI588" s="7"/>
      <c r="CJ588" s="7"/>
      <c r="CK588" s="7"/>
      <c r="CL588" s="7"/>
      <c r="CN588" s="47"/>
      <c r="CO588" s="47"/>
      <c r="CP588" s="4"/>
    </row>
    <row r="589" spans="1:94" s="1" customFormat="1" x14ac:dyDescent="0.3">
      <c r="A589" s="7"/>
      <c r="C589" s="3"/>
      <c r="D589" s="3"/>
      <c r="E589" s="3"/>
      <c r="F589" s="3"/>
      <c r="G589" s="3"/>
      <c r="H589" s="3"/>
      <c r="I589" s="3"/>
      <c r="J589" s="65"/>
      <c r="K589" s="65"/>
      <c r="L589" s="65"/>
      <c r="M589" s="66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60"/>
      <c r="Z589" s="3"/>
      <c r="AA589" s="3"/>
      <c r="AB589" s="3"/>
      <c r="AC589" s="3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M589" s="48"/>
      <c r="BX589" s="7"/>
      <c r="BY589" s="4"/>
      <c r="BZ589" s="7"/>
      <c r="CA589" s="7"/>
      <c r="CB589" s="7"/>
      <c r="CE589" s="7"/>
      <c r="CF589" s="7"/>
      <c r="CG589" s="7"/>
      <c r="CH589" s="7"/>
      <c r="CI589" s="7"/>
      <c r="CJ589" s="7"/>
      <c r="CK589" s="7"/>
      <c r="CL589" s="7"/>
      <c r="CN589" s="47"/>
      <c r="CO589" s="47"/>
      <c r="CP589" s="4"/>
    </row>
    <row r="590" spans="1:94" s="1" customFormat="1" x14ac:dyDescent="0.3">
      <c r="A590" s="7"/>
      <c r="C590" s="3"/>
      <c r="D590" s="3"/>
      <c r="E590" s="3"/>
      <c r="F590" s="3"/>
      <c r="G590" s="3"/>
      <c r="H590" s="3"/>
      <c r="I590" s="3"/>
      <c r="J590" s="65"/>
      <c r="K590" s="65"/>
      <c r="L590" s="65"/>
      <c r="M590" s="66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60"/>
      <c r="Z590" s="3"/>
      <c r="AA590" s="3"/>
      <c r="AB590" s="3"/>
      <c r="AC590" s="3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M590" s="48"/>
      <c r="BX590" s="7"/>
      <c r="BY590" s="4"/>
      <c r="BZ590" s="7"/>
      <c r="CA590" s="7"/>
      <c r="CB590" s="7"/>
      <c r="CE590" s="7"/>
      <c r="CF590" s="7"/>
      <c r="CG590" s="7"/>
      <c r="CH590" s="7"/>
      <c r="CI590" s="7"/>
      <c r="CJ590" s="7"/>
      <c r="CK590" s="7"/>
      <c r="CL590" s="7"/>
      <c r="CN590" s="47"/>
      <c r="CO590" s="47"/>
      <c r="CP590" s="4"/>
    </row>
    <row r="591" spans="1:94" s="1" customFormat="1" x14ac:dyDescent="0.3">
      <c r="A591" s="7"/>
      <c r="C591" s="3"/>
      <c r="D591" s="3"/>
      <c r="E591" s="3"/>
      <c r="F591" s="3"/>
      <c r="G591" s="3"/>
      <c r="H591" s="3"/>
      <c r="I591" s="3"/>
      <c r="J591" s="65"/>
      <c r="K591" s="65"/>
      <c r="L591" s="65"/>
      <c r="M591" s="66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60"/>
      <c r="Z591" s="3"/>
      <c r="AA591" s="3"/>
      <c r="AB591" s="3"/>
      <c r="AC591" s="3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M591" s="48"/>
      <c r="BX591" s="7"/>
      <c r="BY591" s="4"/>
      <c r="BZ591" s="7"/>
      <c r="CA591" s="7"/>
      <c r="CB591" s="7"/>
      <c r="CE591" s="7"/>
      <c r="CF591" s="7"/>
      <c r="CG591" s="7"/>
      <c r="CH591" s="7"/>
      <c r="CI591" s="7"/>
      <c r="CJ591" s="7"/>
      <c r="CK591" s="7"/>
      <c r="CL591" s="7"/>
      <c r="CN591" s="47"/>
      <c r="CO591" s="47"/>
      <c r="CP591" s="4"/>
    </row>
    <row r="592" spans="1:94" s="1" customFormat="1" x14ac:dyDescent="0.3">
      <c r="A592" s="7"/>
      <c r="C592" s="3"/>
      <c r="D592" s="3"/>
      <c r="E592" s="3"/>
      <c r="F592" s="3"/>
      <c r="G592" s="3"/>
      <c r="H592" s="3"/>
      <c r="I592" s="3"/>
      <c r="J592" s="65"/>
      <c r="K592" s="65"/>
      <c r="L592" s="65"/>
      <c r="M592" s="66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60"/>
      <c r="Z592" s="3"/>
      <c r="AA592" s="3"/>
      <c r="AB592" s="3"/>
      <c r="AC592" s="3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M592" s="48"/>
      <c r="BX592" s="7"/>
      <c r="BY592" s="4"/>
      <c r="BZ592" s="7"/>
      <c r="CA592" s="7"/>
      <c r="CB592" s="7"/>
      <c r="CE592" s="7"/>
      <c r="CF592" s="7"/>
      <c r="CG592" s="7"/>
      <c r="CH592" s="7"/>
      <c r="CI592" s="7"/>
      <c r="CJ592" s="7"/>
      <c r="CK592" s="7"/>
      <c r="CL592" s="7"/>
      <c r="CN592" s="47"/>
      <c r="CO592" s="47"/>
      <c r="CP592" s="4"/>
    </row>
    <row r="593" spans="1:94" s="1" customFormat="1" x14ac:dyDescent="0.3">
      <c r="A593" s="7"/>
      <c r="C593" s="3"/>
      <c r="D593" s="3"/>
      <c r="E593" s="3"/>
      <c r="F593" s="3"/>
      <c r="G593" s="3"/>
      <c r="H593" s="3"/>
      <c r="I593" s="3"/>
      <c r="J593" s="65"/>
      <c r="K593" s="65"/>
      <c r="L593" s="65"/>
      <c r="M593" s="66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60"/>
      <c r="Z593" s="3"/>
      <c r="AA593" s="3"/>
      <c r="AB593" s="3"/>
      <c r="AC593" s="3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M593" s="48"/>
      <c r="BX593" s="7"/>
      <c r="BY593" s="4"/>
      <c r="BZ593" s="7"/>
      <c r="CA593" s="7"/>
      <c r="CB593" s="7"/>
      <c r="CE593" s="7"/>
      <c r="CF593" s="7"/>
      <c r="CG593" s="7"/>
      <c r="CH593" s="7"/>
      <c r="CI593" s="7"/>
      <c r="CJ593" s="7"/>
      <c r="CK593" s="7"/>
      <c r="CL593" s="7"/>
      <c r="CN593" s="47"/>
      <c r="CO593" s="47"/>
      <c r="CP593" s="4"/>
    </row>
    <row r="594" spans="1:94" s="1" customFormat="1" x14ac:dyDescent="0.3">
      <c r="A594" s="7"/>
      <c r="C594" s="3"/>
      <c r="D594" s="3"/>
      <c r="E594" s="3"/>
      <c r="F594" s="3"/>
      <c r="G594" s="3"/>
      <c r="H594" s="3"/>
      <c r="I594" s="3"/>
      <c r="J594" s="65"/>
      <c r="K594" s="65"/>
      <c r="L594" s="65"/>
      <c r="M594" s="66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60"/>
      <c r="Z594" s="3"/>
      <c r="AA594" s="3"/>
      <c r="AB594" s="3"/>
      <c r="AC594" s="3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M594" s="48"/>
      <c r="BX594" s="7"/>
      <c r="BY594" s="4"/>
      <c r="BZ594" s="7"/>
      <c r="CA594" s="7"/>
      <c r="CB594" s="7"/>
      <c r="CE594" s="7"/>
      <c r="CF594" s="7"/>
      <c r="CG594" s="7"/>
      <c r="CH594" s="7"/>
      <c r="CI594" s="7"/>
      <c r="CJ594" s="7"/>
      <c r="CK594" s="7"/>
      <c r="CL594" s="7"/>
      <c r="CN594" s="47"/>
      <c r="CO594" s="47"/>
      <c r="CP594" s="4"/>
    </row>
    <row r="595" spans="1:94" s="1" customFormat="1" x14ac:dyDescent="0.3">
      <c r="A595" s="7"/>
      <c r="C595" s="3"/>
      <c r="D595" s="3"/>
      <c r="E595" s="3"/>
      <c r="F595" s="3"/>
      <c r="G595" s="3"/>
      <c r="H595" s="3"/>
      <c r="I595" s="3"/>
      <c r="J595" s="65"/>
      <c r="K595" s="65"/>
      <c r="L595" s="65"/>
      <c r="M595" s="66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60"/>
      <c r="Z595" s="3"/>
      <c r="AA595" s="3"/>
      <c r="AB595" s="3"/>
      <c r="AC595" s="3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M595" s="48"/>
      <c r="BX595" s="7"/>
      <c r="BY595" s="4"/>
      <c r="BZ595" s="7"/>
      <c r="CA595" s="7"/>
      <c r="CB595" s="7"/>
      <c r="CE595" s="7"/>
      <c r="CF595" s="7"/>
      <c r="CG595" s="7"/>
      <c r="CH595" s="7"/>
      <c r="CI595" s="7"/>
      <c r="CJ595" s="7"/>
      <c r="CK595" s="7"/>
      <c r="CL595" s="7"/>
      <c r="CN595" s="47"/>
      <c r="CO595" s="47"/>
      <c r="CP595" s="4"/>
    </row>
    <row r="596" spans="1:94" s="1" customFormat="1" x14ac:dyDescent="0.3">
      <c r="A596" s="7"/>
      <c r="C596" s="3"/>
      <c r="D596" s="3"/>
      <c r="E596" s="3"/>
      <c r="F596" s="3"/>
      <c r="G596" s="3"/>
      <c r="H596" s="3"/>
      <c r="I596" s="3"/>
      <c r="J596" s="65"/>
      <c r="K596" s="65"/>
      <c r="L596" s="65"/>
      <c r="M596" s="66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60"/>
      <c r="Z596" s="3"/>
      <c r="AA596" s="3"/>
      <c r="AB596" s="3"/>
      <c r="AC596" s="3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M596" s="48"/>
      <c r="BX596" s="7"/>
      <c r="BY596" s="4"/>
      <c r="BZ596" s="7"/>
      <c r="CA596" s="7"/>
      <c r="CB596" s="7"/>
      <c r="CE596" s="7"/>
      <c r="CF596" s="7"/>
      <c r="CG596" s="7"/>
      <c r="CH596" s="7"/>
      <c r="CI596" s="7"/>
      <c r="CJ596" s="7"/>
      <c r="CK596" s="7"/>
      <c r="CL596" s="7"/>
      <c r="CN596" s="47"/>
      <c r="CO596" s="47"/>
      <c r="CP596" s="4"/>
    </row>
    <row r="597" spans="1:94" s="1" customFormat="1" x14ac:dyDescent="0.3">
      <c r="A597" s="7"/>
      <c r="C597" s="3"/>
      <c r="D597" s="3"/>
      <c r="E597" s="3"/>
      <c r="F597" s="3"/>
      <c r="G597" s="3"/>
      <c r="H597" s="3"/>
      <c r="I597" s="3"/>
      <c r="J597" s="65"/>
      <c r="K597" s="65"/>
      <c r="L597" s="65"/>
      <c r="M597" s="66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60"/>
      <c r="Z597" s="3"/>
      <c r="AA597" s="3"/>
      <c r="AB597" s="3"/>
      <c r="AC597" s="3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M597" s="48"/>
      <c r="BX597" s="7"/>
      <c r="BY597" s="4"/>
      <c r="BZ597" s="7"/>
      <c r="CA597" s="7"/>
      <c r="CB597" s="7"/>
      <c r="CE597" s="7"/>
      <c r="CF597" s="7"/>
      <c r="CG597" s="7"/>
      <c r="CH597" s="7"/>
      <c r="CI597" s="7"/>
      <c r="CJ597" s="7"/>
      <c r="CK597" s="7"/>
      <c r="CL597" s="7"/>
      <c r="CN597" s="47"/>
      <c r="CO597" s="47"/>
      <c r="CP597" s="4"/>
    </row>
    <row r="598" spans="1:94" s="1" customFormat="1" x14ac:dyDescent="0.3">
      <c r="A598" s="7"/>
      <c r="C598" s="3"/>
      <c r="D598" s="3"/>
      <c r="E598" s="3"/>
      <c r="F598" s="3"/>
      <c r="G598" s="3"/>
      <c r="H598" s="3"/>
      <c r="I598" s="3"/>
      <c r="J598" s="65"/>
      <c r="K598" s="65"/>
      <c r="L598" s="65"/>
      <c r="M598" s="66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60"/>
      <c r="Z598" s="3"/>
      <c r="AA598" s="3"/>
      <c r="AB598" s="3"/>
      <c r="AC598" s="3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M598" s="48"/>
      <c r="BX598" s="7"/>
      <c r="BY598" s="4"/>
      <c r="BZ598" s="7"/>
      <c r="CA598" s="7"/>
      <c r="CB598" s="7"/>
      <c r="CE598" s="7"/>
      <c r="CF598" s="7"/>
      <c r="CG598" s="7"/>
      <c r="CH598" s="7"/>
      <c r="CI598" s="7"/>
      <c r="CJ598" s="7"/>
      <c r="CK598" s="7"/>
      <c r="CL598" s="7"/>
      <c r="CN598" s="47"/>
      <c r="CO598" s="47"/>
      <c r="CP598" s="4"/>
    </row>
    <row r="599" spans="1:94" s="1" customFormat="1" x14ac:dyDescent="0.3">
      <c r="A599" s="7"/>
      <c r="C599" s="3"/>
      <c r="D599" s="3"/>
      <c r="E599" s="3"/>
      <c r="F599" s="3"/>
      <c r="G599" s="3"/>
      <c r="H599" s="3"/>
      <c r="I599" s="3"/>
      <c r="J599" s="65"/>
      <c r="K599" s="65"/>
      <c r="L599" s="65"/>
      <c r="M599" s="66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60"/>
      <c r="Z599" s="3"/>
      <c r="AA599" s="3"/>
      <c r="AB599" s="3"/>
      <c r="AC599" s="3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M599" s="48"/>
      <c r="BX599" s="7"/>
      <c r="BY599" s="4"/>
      <c r="BZ599" s="7"/>
      <c r="CA599" s="7"/>
      <c r="CB599" s="7"/>
      <c r="CE599" s="7"/>
      <c r="CF599" s="7"/>
      <c r="CG599" s="7"/>
      <c r="CH599" s="7"/>
      <c r="CI599" s="7"/>
      <c r="CJ599" s="7"/>
      <c r="CK599" s="7"/>
      <c r="CL599" s="7"/>
      <c r="CN599" s="47"/>
      <c r="CO599" s="47"/>
      <c r="CP599" s="4"/>
    </row>
    <row r="600" spans="1:94" s="1" customFormat="1" x14ac:dyDescent="0.3">
      <c r="A600" s="7"/>
      <c r="C600" s="3"/>
      <c r="D600" s="3"/>
      <c r="E600" s="3"/>
      <c r="F600" s="3"/>
      <c r="G600" s="3"/>
      <c r="H600" s="3"/>
      <c r="I600" s="3"/>
      <c r="J600" s="65"/>
      <c r="K600" s="65"/>
      <c r="L600" s="65"/>
      <c r="M600" s="66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60"/>
      <c r="Z600" s="3"/>
      <c r="AA600" s="3"/>
      <c r="AB600" s="3"/>
      <c r="AC600" s="3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M600" s="48"/>
      <c r="BX600" s="7"/>
      <c r="BY600" s="4"/>
      <c r="BZ600" s="7"/>
      <c r="CA600" s="7"/>
      <c r="CB600" s="7"/>
      <c r="CE600" s="7"/>
      <c r="CF600" s="7"/>
      <c r="CG600" s="7"/>
      <c r="CH600" s="7"/>
      <c r="CI600" s="7"/>
      <c r="CJ600" s="7"/>
      <c r="CK600" s="7"/>
      <c r="CL600" s="7"/>
      <c r="CN600" s="47"/>
      <c r="CO600" s="47"/>
      <c r="CP600" s="4"/>
    </row>
    <row r="601" spans="1:94" s="1" customFormat="1" x14ac:dyDescent="0.3">
      <c r="A601" s="7"/>
      <c r="C601" s="3"/>
      <c r="D601" s="3"/>
      <c r="E601" s="3"/>
      <c r="F601" s="3"/>
      <c r="G601" s="3"/>
      <c r="H601" s="3"/>
      <c r="I601" s="3"/>
      <c r="J601" s="65"/>
      <c r="K601" s="65"/>
      <c r="L601" s="65"/>
      <c r="M601" s="66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60"/>
      <c r="Z601" s="3"/>
      <c r="AA601" s="3"/>
      <c r="AB601" s="3"/>
      <c r="AC601" s="3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M601" s="48"/>
      <c r="BX601" s="7"/>
      <c r="BY601" s="4"/>
      <c r="BZ601" s="7"/>
      <c r="CA601" s="7"/>
      <c r="CB601" s="7"/>
      <c r="CE601" s="7"/>
      <c r="CF601" s="7"/>
      <c r="CG601" s="7"/>
      <c r="CH601" s="7"/>
      <c r="CI601" s="7"/>
      <c r="CJ601" s="7"/>
      <c r="CK601" s="7"/>
      <c r="CL601" s="7"/>
      <c r="CN601" s="47"/>
      <c r="CO601" s="47"/>
      <c r="CP601" s="4"/>
    </row>
    <row r="602" spans="1:94" s="1" customFormat="1" x14ac:dyDescent="0.3">
      <c r="A602" s="7"/>
      <c r="C602" s="3"/>
      <c r="D602" s="3"/>
      <c r="E602" s="3"/>
      <c r="F602" s="3"/>
      <c r="G602" s="3"/>
      <c r="H602" s="3"/>
      <c r="I602" s="3"/>
      <c r="J602" s="65"/>
      <c r="K602" s="65"/>
      <c r="L602" s="65"/>
      <c r="M602" s="66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60"/>
      <c r="Z602" s="3"/>
      <c r="AA602" s="3"/>
      <c r="AB602" s="3"/>
      <c r="AC602" s="3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M602" s="48"/>
      <c r="BX602" s="7"/>
      <c r="BY602" s="4"/>
      <c r="BZ602" s="7"/>
      <c r="CA602" s="7"/>
      <c r="CB602" s="7"/>
      <c r="CE602" s="7"/>
      <c r="CF602" s="7"/>
      <c r="CG602" s="7"/>
      <c r="CH602" s="7"/>
      <c r="CI602" s="7"/>
      <c r="CJ602" s="7"/>
      <c r="CK602" s="7"/>
      <c r="CL602" s="7"/>
      <c r="CN602" s="47"/>
      <c r="CO602" s="47"/>
      <c r="CP602" s="4"/>
    </row>
    <row r="603" spans="1:94" s="1" customFormat="1" x14ac:dyDescent="0.3">
      <c r="A603" s="7"/>
      <c r="C603" s="3"/>
      <c r="D603" s="3"/>
      <c r="E603" s="3"/>
      <c r="F603" s="3"/>
      <c r="G603" s="3"/>
      <c r="H603" s="3"/>
      <c r="I603" s="3"/>
      <c r="J603" s="65"/>
      <c r="K603" s="65"/>
      <c r="L603" s="65"/>
      <c r="M603" s="66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60"/>
      <c r="Z603" s="3"/>
      <c r="AA603" s="3"/>
      <c r="AB603" s="3"/>
      <c r="AC603" s="3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M603" s="48"/>
      <c r="BX603" s="7"/>
      <c r="BY603" s="4"/>
      <c r="BZ603" s="7"/>
      <c r="CA603" s="7"/>
      <c r="CB603" s="7"/>
      <c r="CE603" s="7"/>
      <c r="CF603" s="7"/>
      <c r="CG603" s="7"/>
      <c r="CH603" s="7"/>
      <c r="CI603" s="7"/>
      <c r="CJ603" s="7"/>
      <c r="CK603" s="7"/>
      <c r="CL603" s="7"/>
      <c r="CN603" s="47"/>
      <c r="CO603" s="47"/>
      <c r="CP603" s="4"/>
    </row>
    <row r="604" spans="1:94" s="1" customFormat="1" x14ac:dyDescent="0.3">
      <c r="A604" s="7"/>
      <c r="C604" s="3"/>
      <c r="D604" s="3"/>
      <c r="E604" s="3"/>
      <c r="F604" s="3"/>
      <c r="G604" s="3"/>
      <c r="H604" s="3"/>
      <c r="I604" s="3"/>
      <c r="J604" s="65"/>
      <c r="K604" s="65"/>
      <c r="L604" s="65"/>
      <c r="M604" s="66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60"/>
      <c r="Z604" s="3"/>
      <c r="AA604" s="3"/>
      <c r="AB604" s="3"/>
      <c r="AC604" s="3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M604" s="48"/>
      <c r="BX604" s="7"/>
      <c r="BY604" s="4"/>
      <c r="BZ604" s="7"/>
      <c r="CA604" s="7"/>
      <c r="CB604" s="7"/>
      <c r="CE604" s="7"/>
      <c r="CF604" s="7"/>
      <c r="CG604" s="7"/>
      <c r="CH604" s="7"/>
      <c r="CI604" s="7"/>
      <c r="CJ604" s="7"/>
      <c r="CK604" s="7"/>
      <c r="CL604" s="7"/>
      <c r="CN604" s="47"/>
      <c r="CO604" s="47"/>
      <c r="CP604" s="4"/>
    </row>
    <row r="605" spans="1:94" s="1" customFormat="1" x14ac:dyDescent="0.3">
      <c r="A605" s="7"/>
      <c r="C605" s="3"/>
      <c r="D605" s="3"/>
      <c r="E605" s="3"/>
      <c r="F605" s="3"/>
      <c r="G605" s="3"/>
      <c r="H605" s="3"/>
      <c r="I605" s="3"/>
      <c r="J605" s="65"/>
      <c r="K605" s="65"/>
      <c r="L605" s="65"/>
      <c r="M605" s="66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60"/>
      <c r="Z605" s="3"/>
      <c r="AA605" s="3"/>
      <c r="AB605" s="3"/>
      <c r="AC605" s="3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M605" s="48"/>
      <c r="BX605" s="7"/>
      <c r="BY605" s="4"/>
      <c r="BZ605" s="7"/>
      <c r="CA605" s="7"/>
      <c r="CB605" s="7"/>
      <c r="CE605" s="7"/>
      <c r="CF605" s="7"/>
      <c r="CG605" s="7"/>
      <c r="CH605" s="7"/>
      <c r="CI605" s="7"/>
      <c r="CJ605" s="7"/>
      <c r="CK605" s="7"/>
      <c r="CL605" s="7"/>
      <c r="CN605" s="47"/>
      <c r="CO605" s="47"/>
      <c r="CP605" s="4"/>
    </row>
    <row r="606" spans="1:94" s="1" customFormat="1" x14ac:dyDescent="0.3">
      <c r="A606" s="7"/>
      <c r="C606" s="3"/>
      <c r="D606" s="3"/>
      <c r="E606" s="3"/>
      <c r="F606" s="3"/>
      <c r="G606" s="3"/>
      <c r="H606" s="3"/>
      <c r="I606" s="3"/>
      <c r="J606" s="65"/>
      <c r="K606" s="65"/>
      <c r="L606" s="65"/>
      <c r="M606" s="66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60"/>
      <c r="Z606" s="3"/>
      <c r="AA606" s="3"/>
      <c r="AB606" s="3"/>
      <c r="AC606" s="3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M606" s="48"/>
      <c r="BX606" s="7"/>
      <c r="BY606" s="4"/>
      <c r="BZ606" s="7"/>
      <c r="CA606" s="7"/>
      <c r="CB606" s="7"/>
      <c r="CE606" s="7"/>
      <c r="CF606" s="7"/>
      <c r="CG606" s="7"/>
      <c r="CH606" s="7"/>
      <c r="CI606" s="7"/>
      <c r="CJ606" s="7"/>
      <c r="CK606" s="7"/>
      <c r="CL606" s="7"/>
      <c r="CN606" s="47"/>
      <c r="CO606" s="47"/>
      <c r="CP606" s="4"/>
    </row>
    <row r="607" spans="1:94" s="1" customFormat="1" x14ac:dyDescent="0.3">
      <c r="A607" s="7"/>
      <c r="C607" s="3"/>
      <c r="D607" s="3"/>
      <c r="E607" s="3"/>
      <c r="F607" s="3"/>
      <c r="G607" s="3"/>
      <c r="H607" s="3"/>
      <c r="I607" s="3"/>
      <c r="J607" s="65"/>
      <c r="K607" s="65"/>
      <c r="L607" s="65"/>
      <c r="M607" s="66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60"/>
      <c r="Z607" s="3"/>
      <c r="AA607" s="3"/>
      <c r="AB607" s="3"/>
      <c r="AC607" s="3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M607" s="48"/>
      <c r="BX607" s="7"/>
      <c r="BY607" s="4"/>
      <c r="BZ607" s="7"/>
      <c r="CA607" s="7"/>
      <c r="CB607" s="7"/>
      <c r="CE607" s="7"/>
      <c r="CF607" s="7"/>
      <c r="CG607" s="7"/>
      <c r="CH607" s="7"/>
      <c r="CI607" s="7"/>
      <c r="CJ607" s="7"/>
      <c r="CK607" s="7"/>
      <c r="CL607" s="7"/>
      <c r="CN607" s="47"/>
      <c r="CO607" s="47"/>
      <c r="CP607" s="4"/>
    </row>
    <row r="608" spans="1:94" s="1" customFormat="1" x14ac:dyDescent="0.3">
      <c r="A608" s="7"/>
      <c r="C608" s="3"/>
      <c r="D608" s="3"/>
      <c r="E608" s="3"/>
      <c r="F608" s="3"/>
      <c r="G608" s="3"/>
      <c r="H608" s="3"/>
      <c r="I608" s="3"/>
      <c r="J608" s="65"/>
      <c r="K608" s="65"/>
      <c r="L608" s="65"/>
      <c r="M608" s="66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60"/>
      <c r="Z608" s="3"/>
      <c r="AA608" s="3"/>
      <c r="AB608" s="3"/>
      <c r="AC608" s="3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M608" s="48"/>
      <c r="BX608" s="7"/>
      <c r="BY608" s="4"/>
      <c r="BZ608" s="7"/>
      <c r="CA608" s="7"/>
      <c r="CB608" s="7"/>
      <c r="CE608" s="7"/>
      <c r="CF608" s="7"/>
      <c r="CG608" s="7"/>
      <c r="CH608" s="7"/>
      <c r="CI608" s="7"/>
      <c r="CJ608" s="7"/>
      <c r="CK608" s="7"/>
      <c r="CL608" s="7"/>
      <c r="CN608" s="47"/>
      <c r="CO608" s="47"/>
      <c r="CP608" s="4"/>
    </row>
    <row r="609" spans="1:94" s="1" customFormat="1" x14ac:dyDescent="0.3">
      <c r="A609" s="7"/>
      <c r="C609" s="3"/>
      <c r="D609" s="3"/>
      <c r="E609" s="3"/>
      <c r="F609" s="3"/>
      <c r="G609" s="3"/>
      <c r="H609" s="3"/>
      <c r="I609" s="3"/>
      <c r="J609" s="65"/>
      <c r="K609" s="65"/>
      <c r="L609" s="65"/>
      <c r="M609" s="66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60"/>
      <c r="Z609" s="3"/>
      <c r="AA609" s="3"/>
      <c r="AB609" s="3"/>
      <c r="AC609" s="3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M609" s="48"/>
      <c r="BX609" s="7"/>
      <c r="BY609" s="4"/>
      <c r="BZ609" s="7"/>
      <c r="CA609" s="7"/>
      <c r="CB609" s="7"/>
      <c r="CE609" s="7"/>
      <c r="CF609" s="7"/>
      <c r="CG609" s="7"/>
      <c r="CH609" s="7"/>
      <c r="CI609" s="7"/>
      <c r="CJ609" s="7"/>
      <c r="CK609" s="7"/>
      <c r="CL609" s="7"/>
      <c r="CN609" s="47"/>
      <c r="CO609" s="47"/>
      <c r="CP609" s="4"/>
    </row>
    <row r="610" spans="1:94" s="1" customFormat="1" x14ac:dyDescent="0.3">
      <c r="A610" s="7"/>
      <c r="C610" s="3"/>
      <c r="D610" s="3"/>
      <c r="E610" s="3"/>
      <c r="F610" s="3"/>
      <c r="G610" s="3"/>
      <c r="H610" s="3"/>
      <c r="I610" s="3"/>
      <c r="J610" s="65"/>
      <c r="K610" s="65"/>
      <c r="L610" s="65"/>
      <c r="M610" s="66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60"/>
      <c r="Z610" s="3"/>
      <c r="AA610" s="3"/>
      <c r="AB610" s="3"/>
      <c r="AC610" s="3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M610" s="48"/>
      <c r="BX610" s="7"/>
      <c r="BY610" s="4"/>
      <c r="BZ610" s="7"/>
      <c r="CA610" s="7"/>
      <c r="CB610" s="7"/>
      <c r="CE610" s="7"/>
      <c r="CF610" s="7"/>
      <c r="CG610" s="7"/>
      <c r="CH610" s="7"/>
      <c r="CI610" s="7"/>
      <c r="CJ610" s="7"/>
      <c r="CK610" s="7"/>
      <c r="CL610" s="7"/>
      <c r="CN610" s="47"/>
      <c r="CO610" s="47"/>
      <c r="CP610" s="4"/>
    </row>
    <row r="611" spans="1:94" s="1" customFormat="1" x14ac:dyDescent="0.3">
      <c r="A611" s="7"/>
      <c r="C611" s="3"/>
      <c r="D611" s="3"/>
      <c r="E611" s="3"/>
      <c r="F611" s="3"/>
      <c r="G611" s="3"/>
      <c r="H611" s="3"/>
      <c r="I611" s="3"/>
      <c r="J611" s="65"/>
      <c r="K611" s="65"/>
      <c r="L611" s="65"/>
      <c r="M611" s="66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60"/>
      <c r="Z611" s="3"/>
      <c r="AA611" s="3"/>
      <c r="AB611" s="3"/>
      <c r="AC611" s="3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M611" s="48"/>
      <c r="BX611" s="7"/>
      <c r="BY611" s="4"/>
      <c r="BZ611" s="7"/>
      <c r="CA611" s="7"/>
      <c r="CB611" s="7"/>
      <c r="CE611" s="7"/>
      <c r="CF611" s="7"/>
      <c r="CG611" s="7"/>
      <c r="CH611" s="7"/>
      <c r="CI611" s="7"/>
      <c r="CJ611" s="7"/>
      <c r="CK611" s="7"/>
      <c r="CL611" s="7"/>
      <c r="CN611" s="47"/>
      <c r="CO611" s="47"/>
      <c r="CP611" s="4"/>
    </row>
    <row r="612" spans="1:94" s="1" customFormat="1" x14ac:dyDescent="0.3">
      <c r="A612" s="7"/>
      <c r="C612" s="3"/>
      <c r="D612" s="3"/>
      <c r="E612" s="3"/>
      <c r="F612" s="3"/>
      <c r="G612" s="3"/>
      <c r="H612" s="3"/>
      <c r="I612" s="3"/>
      <c r="J612" s="65"/>
      <c r="K612" s="65"/>
      <c r="L612" s="65"/>
      <c r="M612" s="66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60"/>
      <c r="Z612" s="3"/>
      <c r="AA612" s="3"/>
      <c r="AB612" s="3"/>
      <c r="AC612" s="3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M612" s="48"/>
      <c r="BX612" s="7"/>
      <c r="BY612" s="4"/>
      <c r="BZ612" s="7"/>
      <c r="CA612" s="7"/>
      <c r="CB612" s="7"/>
      <c r="CE612" s="7"/>
      <c r="CF612" s="7"/>
      <c r="CG612" s="7"/>
      <c r="CH612" s="7"/>
      <c r="CI612" s="7"/>
      <c r="CJ612" s="7"/>
      <c r="CK612" s="7"/>
      <c r="CL612" s="7"/>
      <c r="CN612" s="47"/>
      <c r="CO612" s="47"/>
      <c r="CP612" s="4"/>
    </row>
    <row r="613" spans="1:94" s="1" customFormat="1" x14ac:dyDescent="0.3">
      <c r="A613" s="7"/>
      <c r="C613" s="3"/>
      <c r="D613" s="3"/>
      <c r="E613" s="3"/>
      <c r="F613" s="3"/>
      <c r="G613" s="3"/>
      <c r="H613" s="3"/>
      <c r="I613" s="3"/>
      <c r="J613" s="65"/>
      <c r="K613" s="65"/>
      <c r="L613" s="65"/>
      <c r="M613" s="66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60"/>
      <c r="Z613" s="3"/>
      <c r="AA613" s="3"/>
      <c r="AB613" s="3"/>
      <c r="AC613" s="3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M613" s="48"/>
      <c r="BX613" s="7"/>
      <c r="BY613" s="4"/>
      <c r="BZ613" s="7"/>
      <c r="CA613" s="7"/>
      <c r="CB613" s="7"/>
      <c r="CE613" s="7"/>
      <c r="CF613" s="7"/>
      <c r="CG613" s="7"/>
      <c r="CH613" s="7"/>
      <c r="CI613" s="7"/>
      <c r="CJ613" s="7"/>
      <c r="CK613" s="7"/>
      <c r="CL613" s="7"/>
      <c r="CN613" s="47"/>
      <c r="CO613" s="47"/>
      <c r="CP613" s="4"/>
    </row>
    <row r="614" spans="1:94" s="1" customFormat="1" x14ac:dyDescent="0.3">
      <c r="A614" s="7"/>
      <c r="C614" s="3"/>
      <c r="D614" s="3"/>
      <c r="E614" s="3"/>
      <c r="F614" s="3"/>
      <c r="G614" s="3"/>
      <c r="H614" s="3"/>
      <c r="I614" s="3"/>
      <c r="J614" s="65"/>
      <c r="K614" s="65"/>
      <c r="L614" s="65"/>
      <c r="M614" s="66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60"/>
      <c r="Z614" s="3"/>
      <c r="AA614" s="3"/>
      <c r="AB614" s="3"/>
      <c r="AC614" s="3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M614" s="48"/>
      <c r="BX614" s="7"/>
      <c r="BY614" s="4"/>
      <c r="BZ614" s="7"/>
      <c r="CA614" s="7"/>
      <c r="CB614" s="7"/>
      <c r="CE614" s="7"/>
      <c r="CF614" s="7"/>
      <c r="CG614" s="7"/>
      <c r="CH614" s="7"/>
      <c r="CI614" s="7"/>
      <c r="CJ614" s="7"/>
      <c r="CK614" s="7"/>
      <c r="CL614" s="7"/>
      <c r="CN614" s="47"/>
      <c r="CO614" s="47"/>
      <c r="CP614" s="4"/>
    </row>
    <row r="615" spans="1:94" s="1" customFormat="1" x14ac:dyDescent="0.3">
      <c r="A615" s="7"/>
      <c r="C615" s="3"/>
      <c r="D615" s="3"/>
      <c r="E615" s="3"/>
      <c r="F615" s="3"/>
      <c r="G615" s="3"/>
      <c r="H615" s="3"/>
      <c r="I615" s="3"/>
      <c r="J615" s="65"/>
      <c r="K615" s="65"/>
      <c r="L615" s="65"/>
      <c r="M615" s="66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60"/>
      <c r="Z615" s="3"/>
      <c r="AA615" s="3"/>
      <c r="AB615" s="3"/>
      <c r="AC615" s="3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M615" s="48"/>
      <c r="BX615" s="7"/>
      <c r="BY615" s="4"/>
      <c r="BZ615" s="7"/>
      <c r="CA615" s="7"/>
      <c r="CB615" s="7"/>
      <c r="CE615" s="7"/>
      <c r="CF615" s="7"/>
      <c r="CG615" s="7"/>
      <c r="CH615" s="7"/>
      <c r="CI615" s="7"/>
      <c r="CJ615" s="7"/>
      <c r="CK615" s="7"/>
      <c r="CL615" s="7"/>
      <c r="CN615" s="47"/>
      <c r="CO615" s="47"/>
      <c r="CP615" s="4"/>
    </row>
    <row r="616" spans="1:94" s="1" customFormat="1" x14ac:dyDescent="0.3">
      <c r="A616" s="7"/>
      <c r="C616" s="3"/>
      <c r="D616" s="3"/>
      <c r="E616" s="3"/>
      <c r="F616" s="3"/>
      <c r="G616" s="3"/>
      <c r="H616" s="3"/>
      <c r="I616" s="3"/>
      <c r="J616" s="65"/>
      <c r="K616" s="65"/>
      <c r="L616" s="65"/>
      <c r="M616" s="66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60"/>
      <c r="Z616" s="3"/>
      <c r="AA616" s="3"/>
      <c r="AB616" s="3"/>
      <c r="AC616" s="3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M616" s="48"/>
      <c r="BX616" s="7"/>
      <c r="BY616" s="4"/>
      <c r="BZ616" s="7"/>
      <c r="CA616" s="7"/>
      <c r="CB616" s="7"/>
      <c r="CE616" s="7"/>
      <c r="CF616" s="7"/>
      <c r="CG616" s="7"/>
      <c r="CH616" s="7"/>
      <c r="CI616" s="7"/>
      <c r="CJ616" s="7"/>
      <c r="CK616" s="7"/>
      <c r="CL616" s="7"/>
      <c r="CN616" s="47"/>
      <c r="CO616" s="47"/>
      <c r="CP616" s="4"/>
    </row>
    <row r="617" spans="1:94" s="1" customFormat="1" x14ac:dyDescent="0.3">
      <c r="A617" s="7"/>
      <c r="C617" s="3"/>
      <c r="D617" s="3"/>
      <c r="E617" s="3"/>
      <c r="F617" s="3"/>
      <c r="G617" s="3"/>
      <c r="H617" s="3"/>
      <c r="I617" s="3"/>
      <c r="J617" s="65"/>
      <c r="K617" s="65"/>
      <c r="L617" s="65"/>
      <c r="M617" s="66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60"/>
      <c r="Z617" s="3"/>
      <c r="AA617" s="3"/>
      <c r="AB617" s="3"/>
      <c r="AC617" s="3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M617" s="48"/>
      <c r="BX617" s="7"/>
      <c r="BY617" s="4"/>
      <c r="BZ617" s="7"/>
      <c r="CA617" s="7"/>
      <c r="CB617" s="7"/>
      <c r="CE617" s="7"/>
      <c r="CF617" s="7"/>
      <c r="CG617" s="7"/>
      <c r="CH617" s="7"/>
      <c r="CI617" s="7"/>
      <c r="CJ617" s="7"/>
      <c r="CK617" s="7"/>
      <c r="CL617" s="7"/>
      <c r="CN617" s="47"/>
      <c r="CO617" s="47"/>
      <c r="CP617" s="4"/>
    </row>
    <row r="618" spans="1:94" s="1" customFormat="1" x14ac:dyDescent="0.3">
      <c r="A618" s="7"/>
      <c r="C618" s="3"/>
      <c r="D618" s="3"/>
      <c r="E618" s="3"/>
      <c r="F618" s="3"/>
      <c r="G618" s="3"/>
      <c r="H618" s="3"/>
      <c r="I618" s="3"/>
      <c r="J618" s="65"/>
      <c r="K618" s="65"/>
      <c r="L618" s="65"/>
      <c r="M618" s="66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60"/>
      <c r="Z618" s="3"/>
      <c r="AA618" s="3"/>
      <c r="AB618" s="3"/>
      <c r="AC618" s="3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M618" s="48"/>
      <c r="BX618" s="7"/>
      <c r="BY618" s="4"/>
      <c r="BZ618" s="7"/>
      <c r="CA618" s="7"/>
      <c r="CB618" s="7"/>
      <c r="CE618" s="7"/>
      <c r="CF618" s="7"/>
      <c r="CG618" s="7"/>
      <c r="CH618" s="7"/>
      <c r="CI618" s="7"/>
      <c r="CJ618" s="7"/>
      <c r="CK618" s="7"/>
      <c r="CL618" s="7"/>
      <c r="CN618" s="47"/>
      <c r="CO618" s="47"/>
      <c r="CP618" s="4"/>
    </row>
    <row r="619" spans="1:94" s="1" customFormat="1" x14ac:dyDescent="0.3">
      <c r="A619" s="7"/>
      <c r="C619" s="3"/>
      <c r="D619" s="3"/>
      <c r="E619" s="3"/>
      <c r="F619" s="3"/>
      <c r="G619" s="3"/>
      <c r="H619" s="3"/>
      <c r="I619" s="3"/>
      <c r="J619" s="65"/>
      <c r="K619" s="65"/>
      <c r="L619" s="65"/>
      <c r="M619" s="66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60"/>
      <c r="Z619" s="3"/>
      <c r="AA619" s="3"/>
      <c r="AB619" s="3"/>
      <c r="AC619" s="3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M619" s="48"/>
      <c r="BX619" s="7"/>
      <c r="BY619" s="4"/>
      <c r="BZ619" s="7"/>
      <c r="CA619" s="7"/>
      <c r="CB619" s="7"/>
      <c r="CE619" s="7"/>
      <c r="CF619" s="7"/>
      <c r="CG619" s="7"/>
      <c r="CH619" s="7"/>
      <c r="CI619" s="7"/>
      <c r="CJ619" s="7"/>
      <c r="CK619" s="7"/>
      <c r="CL619" s="7"/>
      <c r="CN619" s="47"/>
      <c r="CO619" s="47"/>
      <c r="CP619" s="4"/>
    </row>
    <row r="620" spans="1:94" s="1" customFormat="1" x14ac:dyDescent="0.3">
      <c r="A620" s="7"/>
      <c r="C620" s="3"/>
      <c r="D620" s="3"/>
      <c r="E620" s="3"/>
      <c r="F620" s="3"/>
      <c r="G620" s="3"/>
      <c r="H620" s="3"/>
      <c r="I620" s="3"/>
      <c r="J620" s="65"/>
      <c r="K620" s="65"/>
      <c r="L620" s="65"/>
      <c r="M620" s="66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60"/>
      <c r="Z620" s="3"/>
      <c r="AA620" s="3"/>
      <c r="AB620" s="3"/>
      <c r="AC620" s="3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M620" s="48"/>
      <c r="BX620" s="7"/>
      <c r="BY620" s="4"/>
      <c r="BZ620" s="7"/>
      <c r="CA620" s="7"/>
      <c r="CB620" s="7"/>
      <c r="CE620" s="7"/>
      <c r="CF620" s="7"/>
      <c r="CG620" s="7"/>
      <c r="CH620" s="7"/>
      <c r="CI620" s="7"/>
      <c r="CJ620" s="7"/>
      <c r="CK620" s="7"/>
      <c r="CL620" s="7"/>
      <c r="CN620" s="47"/>
      <c r="CO620" s="47"/>
      <c r="CP620" s="4"/>
    </row>
    <row r="621" spans="1:94" s="1" customFormat="1" x14ac:dyDescent="0.3">
      <c r="A621" s="7"/>
      <c r="C621" s="3"/>
      <c r="D621" s="3"/>
      <c r="E621" s="3"/>
      <c r="F621" s="3"/>
      <c r="G621" s="3"/>
      <c r="H621" s="3"/>
      <c r="I621" s="3"/>
      <c r="J621" s="65"/>
      <c r="K621" s="65"/>
      <c r="L621" s="65"/>
      <c r="M621" s="66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60"/>
      <c r="Z621" s="3"/>
      <c r="AA621" s="3"/>
      <c r="AB621" s="3"/>
      <c r="AC621" s="3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M621" s="48"/>
      <c r="BX621" s="7"/>
      <c r="BY621" s="4"/>
      <c r="BZ621" s="7"/>
      <c r="CA621" s="7"/>
      <c r="CB621" s="7"/>
      <c r="CE621" s="7"/>
      <c r="CF621" s="7"/>
      <c r="CG621" s="7"/>
      <c r="CH621" s="7"/>
      <c r="CI621" s="7"/>
      <c r="CJ621" s="7"/>
      <c r="CK621" s="7"/>
      <c r="CL621" s="7"/>
      <c r="CN621" s="47"/>
      <c r="CO621" s="47"/>
      <c r="CP621" s="4"/>
    </row>
    <row r="622" spans="1:94" s="1" customFormat="1" x14ac:dyDescent="0.3">
      <c r="A622" s="7"/>
      <c r="C622" s="3"/>
      <c r="D622" s="3"/>
      <c r="E622" s="3"/>
      <c r="F622" s="3"/>
      <c r="G622" s="3"/>
      <c r="H622" s="3"/>
      <c r="I622" s="3"/>
      <c r="J622" s="65"/>
      <c r="K622" s="65"/>
      <c r="L622" s="65"/>
      <c r="M622" s="66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60"/>
      <c r="Z622" s="3"/>
      <c r="AA622" s="3"/>
      <c r="AB622" s="3"/>
      <c r="AC622" s="3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M622" s="48"/>
      <c r="BX622" s="7"/>
      <c r="BY622" s="4"/>
      <c r="BZ622" s="7"/>
      <c r="CA622" s="7"/>
      <c r="CB622" s="7"/>
      <c r="CE622" s="7"/>
      <c r="CF622" s="7"/>
      <c r="CG622" s="7"/>
      <c r="CH622" s="7"/>
      <c r="CI622" s="7"/>
      <c r="CJ622" s="7"/>
      <c r="CK622" s="7"/>
      <c r="CL622" s="7"/>
      <c r="CN622" s="47"/>
      <c r="CO622" s="47"/>
      <c r="CP622" s="4"/>
    </row>
    <row r="623" spans="1:94" s="1" customFormat="1" x14ac:dyDescent="0.3">
      <c r="A623" s="7"/>
      <c r="C623" s="3"/>
      <c r="D623" s="3"/>
      <c r="E623" s="3"/>
      <c r="F623" s="3"/>
      <c r="G623" s="3"/>
      <c r="H623" s="3"/>
      <c r="I623" s="3"/>
      <c r="J623" s="65"/>
      <c r="K623" s="65"/>
      <c r="L623" s="65"/>
      <c r="M623" s="66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60"/>
      <c r="Z623" s="3"/>
      <c r="AA623" s="3"/>
      <c r="AB623" s="3"/>
      <c r="AC623" s="3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M623" s="48"/>
      <c r="BX623" s="7"/>
      <c r="BY623" s="4"/>
      <c r="BZ623" s="7"/>
      <c r="CA623" s="7"/>
      <c r="CB623" s="7"/>
      <c r="CE623" s="7"/>
      <c r="CF623" s="7"/>
      <c r="CG623" s="7"/>
      <c r="CH623" s="7"/>
      <c r="CI623" s="7"/>
      <c r="CJ623" s="7"/>
      <c r="CK623" s="7"/>
      <c r="CL623" s="7"/>
      <c r="CN623" s="47"/>
      <c r="CO623" s="47"/>
      <c r="CP623" s="4"/>
    </row>
    <row r="624" spans="1:94" s="1" customFormat="1" x14ac:dyDescent="0.3">
      <c r="A624" s="7"/>
      <c r="C624" s="3"/>
      <c r="D624" s="3"/>
      <c r="E624" s="3"/>
      <c r="F624" s="3"/>
      <c r="G624" s="3"/>
      <c r="H624" s="3"/>
      <c r="I624" s="3"/>
      <c r="J624" s="65"/>
      <c r="K624" s="65"/>
      <c r="L624" s="65"/>
      <c r="M624" s="66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60"/>
      <c r="Z624" s="3"/>
      <c r="AA624" s="3"/>
      <c r="AB624" s="3"/>
      <c r="AC624" s="3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M624" s="48"/>
      <c r="BX624" s="7"/>
      <c r="BY624" s="4"/>
      <c r="BZ624" s="7"/>
      <c r="CA624" s="7"/>
      <c r="CB624" s="7"/>
      <c r="CE624" s="7"/>
      <c r="CF624" s="7"/>
      <c r="CG624" s="7"/>
      <c r="CH624" s="7"/>
      <c r="CI624" s="7"/>
      <c r="CJ624" s="7"/>
      <c r="CK624" s="7"/>
      <c r="CL624" s="7"/>
      <c r="CN624" s="47"/>
      <c r="CO624" s="47"/>
      <c r="CP624" s="4"/>
    </row>
    <row r="625" spans="1:94" s="1" customFormat="1" x14ac:dyDescent="0.3">
      <c r="A625" s="7"/>
      <c r="C625" s="3"/>
      <c r="D625" s="3"/>
      <c r="E625" s="3"/>
      <c r="F625" s="3"/>
      <c r="G625" s="3"/>
      <c r="H625" s="3"/>
      <c r="I625" s="3"/>
      <c r="J625" s="65"/>
      <c r="K625" s="65"/>
      <c r="L625" s="65"/>
      <c r="M625" s="66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60"/>
      <c r="Z625" s="3"/>
      <c r="AA625" s="3"/>
      <c r="AB625" s="3"/>
      <c r="AC625" s="3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M625" s="48"/>
      <c r="BX625" s="7"/>
      <c r="BY625" s="4"/>
      <c r="BZ625" s="7"/>
      <c r="CA625" s="7"/>
      <c r="CB625" s="7"/>
      <c r="CE625" s="7"/>
      <c r="CF625" s="7"/>
      <c r="CG625" s="7"/>
      <c r="CH625" s="7"/>
      <c r="CI625" s="7"/>
      <c r="CJ625" s="7"/>
      <c r="CK625" s="7"/>
      <c r="CL625" s="7"/>
      <c r="CN625" s="47"/>
      <c r="CO625" s="47"/>
      <c r="CP625" s="4"/>
    </row>
    <row r="626" spans="1:94" s="1" customFormat="1" x14ac:dyDescent="0.3">
      <c r="A626" s="7"/>
      <c r="C626" s="3"/>
      <c r="D626" s="3"/>
      <c r="E626" s="3"/>
      <c r="F626" s="3"/>
      <c r="G626" s="3"/>
      <c r="H626" s="3"/>
      <c r="I626" s="3"/>
      <c r="J626" s="65"/>
      <c r="K626" s="65"/>
      <c r="L626" s="65"/>
      <c r="M626" s="66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60"/>
      <c r="Z626" s="3"/>
      <c r="AA626" s="3"/>
      <c r="AB626" s="3"/>
      <c r="AC626" s="3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M626" s="48"/>
      <c r="BX626" s="7"/>
      <c r="BY626" s="4"/>
      <c r="BZ626" s="7"/>
      <c r="CA626" s="7"/>
      <c r="CB626" s="7"/>
      <c r="CE626" s="7"/>
      <c r="CF626" s="7"/>
      <c r="CG626" s="7"/>
      <c r="CH626" s="7"/>
      <c r="CI626" s="7"/>
      <c r="CJ626" s="7"/>
      <c r="CK626" s="7"/>
      <c r="CL626" s="7"/>
      <c r="CN626" s="47"/>
      <c r="CO626" s="47"/>
      <c r="CP626" s="4"/>
    </row>
    <row r="627" spans="1:94" s="1" customFormat="1" x14ac:dyDescent="0.3">
      <c r="A627" s="7"/>
      <c r="C627" s="3"/>
      <c r="D627" s="3"/>
      <c r="E627" s="3"/>
      <c r="F627" s="3"/>
      <c r="G627" s="3"/>
      <c r="H627" s="3"/>
      <c r="I627" s="3"/>
      <c r="J627" s="65"/>
      <c r="K627" s="65"/>
      <c r="L627" s="65"/>
      <c r="M627" s="66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60"/>
      <c r="Z627" s="3"/>
      <c r="AA627" s="3"/>
      <c r="AB627" s="3"/>
      <c r="AC627" s="3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M627" s="48"/>
      <c r="BX627" s="7"/>
      <c r="BY627" s="4"/>
      <c r="BZ627" s="7"/>
      <c r="CA627" s="7"/>
      <c r="CB627" s="7"/>
      <c r="CE627" s="7"/>
      <c r="CF627" s="7"/>
      <c r="CG627" s="7"/>
      <c r="CH627" s="7"/>
      <c r="CI627" s="7"/>
      <c r="CJ627" s="7"/>
      <c r="CK627" s="7"/>
      <c r="CL627" s="7"/>
      <c r="CN627" s="47"/>
      <c r="CO627" s="47"/>
      <c r="CP627" s="4"/>
    </row>
    <row r="628" spans="1:94" s="1" customFormat="1" x14ac:dyDescent="0.3">
      <c r="A628" s="7"/>
      <c r="C628" s="3"/>
      <c r="D628" s="3"/>
      <c r="E628" s="3"/>
      <c r="F628" s="3"/>
      <c r="G628" s="3"/>
      <c r="H628" s="3"/>
      <c r="I628" s="3"/>
      <c r="J628" s="65"/>
      <c r="K628" s="65"/>
      <c r="L628" s="65"/>
      <c r="M628" s="66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60"/>
      <c r="Z628" s="3"/>
      <c r="AA628" s="3"/>
      <c r="AB628" s="3"/>
      <c r="AC628" s="3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M628" s="48"/>
      <c r="BX628" s="7"/>
      <c r="BY628" s="4"/>
      <c r="BZ628" s="7"/>
      <c r="CA628" s="7"/>
      <c r="CB628" s="7"/>
      <c r="CE628" s="7"/>
      <c r="CF628" s="7"/>
      <c r="CG628" s="7"/>
      <c r="CH628" s="7"/>
      <c r="CI628" s="7"/>
      <c r="CJ628" s="7"/>
      <c r="CK628" s="7"/>
      <c r="CL628" s="7"/>
      <c r="CN628" s="47"/>
      <c r="CO628" s="47"/>
      <c r="CP628" s="4"/>
    </row>
    <row r="629" spans="1:94" s="1" customFormat="1" x14ac:dyDescent="0.3">
      <c r="A629" s="7"/>
      <c r="C629" s="3"/>
      <c r="D629" s="3"/>
      <c r="E629" s="3"/>
      <c r="F629" s="3"/>
      <c r="G629" s="3"/>
      <c r="H629" s="3"/>
      <c r="I629" s="3"/>
      <c r="J629" s="65"/>
      <c r="K629" s="65"/>
      <c r="L629" s="65"/>
      <c r="M629" s="66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60"/>
      <c r="Z629" s="3"/>
      <c r="AA629" s="3"/>
      <c r="AB629" s="3"/>
      <c r="AC629" s="3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M629" s="48"/>
      <c r="BX629" s="7"/>
      <c r="BY629" s="4"/>
      <c r="BZ629" s="7"/>
      <c r="CA629" s="7"/>
      <c r="CB629" s="7"/>
      <c r="CE629" s="7"/>
      <c r="CF629" s="7"/>
      <c r="CG629" s="7"/>
      <c r="CH629" s="7"/>
      <c r="CI629" s="7"/>
      <c r="CJ629" s="7"/>
      <c r="CK629" s="7"/>
      <c r="CL629" s="7"/>
      <c r="CN629" s="47"/>
      <c r="CO629" s="47"/>
      <c r="CP629" s="4"/>
    </row>
    <row r="630" spans="1:94" s="1" customFormat="1" x14ac:dyDescent="0.3">
      <c r="A630" s="7"/>
      <c r="C630" s="3"/>
      <c r="D630" s="3"/>
      <c r="E630" s="3"/>
      <c r="F630" s="3"/>
      <c r="G630" s="3"/>
      <c r="H630" s="3"/>
      <c r="I630" s="3"/>
      <c r="J630" s="65"/>
      <c r="K630" s="65"/>
      <c r="L630" s="65"/>
      <c r="M630" s="66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60"/>
      <c r="Z630" s="3"/>
      <c r="AA630" s="3"/>
      <c r="AB630" s="3"/>
      <c r="AC630" s="3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M630" s="48"/>
      <c r="BX630" s="7"/>
      <c r="BY630" s="4"/>
      <c r="BZ630" s="7"/>
      <c r="CA630" s="7"/>
      <c r="CB630" s="7"/>
      <c r="CE630" s="7"/>
      <c r="CF630" s="7"/>
      <c r="CG630" s="7"/>
      <c r="CH630" s="7"/>
      <c r="CI630" s="7"/>
      <c r="CJ630" s="7"/>
      <c r="CK630" s="7"/>
      <c r="CL630" s="7"/>
      <c r="CN630" s="47"/>
      <c r="CO630" s="47"/>
      <c r="CP630" s="4"/>
    </row>
    <row r="631" spans="1:94" s="1" customFormat="1" x14ac:dyDescent="0.3">
      <c r="A631" s="7"/>
      <c r="C631" s="3"/>
      <c r="D631" s="3"/>
      <c r="E631" s="3"/>
      <c r="F631" s="3"/>
      <c r="G631" s="3"/>
      <c r="H631" s="3"/>
      <c r="I631" s="3"/>
      <c r="J631" s="65"/>
      <c r="K631" s="65"/>
      <c r="L631" s="65"/>
      <c r="M631" s="66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60"/>
      <c r="Z631" s="3"/>
      <c r="AA631" s="3"/>
      <c r="AB631" s="3"/>
      <c r="AC631" s="3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M631" s="48"/>
      <c r="BX631" s="7"/>
      <c r="BY631" s="4"/>
      <c r="BZ631" s="7"/>
      <c r="CA631" s="7"/>
      <c r="CB631" s="7"/>
      <c r="CE631" s="7"/>
      <c r="CF631" s="7"/>
      <c r="CG631" s="7"/>
      <c r="CH631" s="7"/>
      <c r="CI631" s="7"/>
      <c r="CJ631" s="7"/>
      <c r="CK631" s="7"/>
      <c r="CL631" s="7"/>
      <c r="CN631" s="47"/>
      <c r="CO631" s="47"/>
      <c r="CP631" s="4"/>
    </row>
    <row r="632" spans="1:94" s="1" customFormat="1" x14ac:dyDescent="0.3">
      <c r="A632" s="7"/>
      <c r="C632" s="3"/>
      <c r="D632" s="3"/>
      <c r="E632" s="3"/>
      <c r="F632" s="3"/>
      <c r="G632" s="3"/>
      <c r="H632" s="3"/>
      <c r="I632" s="3"/>
      <c r="J632" s="65"/>
      <c r="K632" s="65"/>
      <c r="L632" s="65"/>
      <c r="M632" s="66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60"/>
      <c r="Z632" s="3"/>
      <c r="AA632" s="3"/>
      <c r="AB632" s="3"/>
      <c r="AC632" s="3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M632" s="48"/>
      <c r="BX632" s="7"/>
      <c r="BY632" s="4"/>
      <c r="BZ632" s="7"/>
      <c r="CA632" s="7"/>
      <c r="CB632" s="7"/>
      <c r="CE632" s="7"/>
      <c r="CF632" s="7"/>
      <c r="CG632" s="7"/>
      <c r="CH632" s="7"/>
      <c r="CI632" s="7"/>
      <c r="CJ632" s="7"/>
      <c r="CK632" s="7"/>
      <c r="CL632" s="7"/>
      <c r="CN632" s="47"/>
      <c r="CO632" s="47"/>
      <c r="CP632" s="4"/>
    </row>
    <row r="633" spans="1:94" s="1" customFormat="1" x14ac:dyDescent="0.3">
      <c r="A633" s="7"/>
      <c r="C633" s="3"/>
      <c r="D633" s="3"/>
      <c r="E633" s="3"/>
      <c r="F633" s="3"/>
      <c r="G633" s="3"/>
      <c r="H633" s="3"/>
      <c r="I633" s="3"/>
      <c r="J633" s="65"/>
      <c r="K633" s="65"/>
      <c r="L633" s="65"/>
      <c r="M633" s="66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60"/>
      <c r="Z633" s="3"/>
      <c r="AA633" s="3"/>
      <c r="AB633" s="3"/>
      <c r="AC633" s="3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M633" s="48"/>
      <c r="BX633" s="7"/>
      <c r="BY633" s="4"/>
      <c r="BZ633" s="7"/>
      <c r="CA633" s="7"/>
      <c r="CB633" s="7"/>
      <c r="CE633" s="7"/>
      <c r="CF633" s="7"/>
      <c r="CG633" s="7"/>
      <c r="CH633" s="7"/>
      <c r="CI633" s="7"/>
      <c r="CJ633" s="7"/>
      <c r="CK633" s="7"/>
      <c r="CL633" s="7"/>
      <c r="CN633" s="47"/>
      <c r="CO633" s="47"/>
      <c r="CP633" s="4"/>
    </row>
    <row r="634" spans="1:94" s="1" customFormat="1" x14ac:dyDescent="0.3">
      <c r="A634" s="7"/>
      <c r="C634" s="3"/>
      <c r="D634" s="3"/>
      <c r="E634" s="3"/>
      <c r="F634" s="3"/>
      <c r="G634" s="3"/>
      <c r="H634" s="3"/>
      <c r="I634" s="3"/>
      <c r="J634" s="65"/>
      <c r="K634" s="65"/>
      <c r="L634" s="65"/>
      <c r="M634" s="66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60"/>
      <c r="Z634" s="3"/>
      <c r="AA634" s="3"/>
      <c r="AB634" s="3"/>
      <c r="AC634" s="3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M634" s="48"/>
      <c r="BX634" s="7"/>
      <c r="BY634" s="4"/>
      <c r="BZ634" s="7"/>
      <c r="CA634" s="7"/>
      <c r="CB634" s="7"/>
      <c r="CE634" s="7"/>
      <c r="CF634" s="7"/>
      <c r="CG634" s="7"/>
      <c r="CH634" s="7"/>
      <c r="CI634" s="7"/>
      <c r="CJ634" s="7"/>
      <c r="CK634" s="7"/>
      <c r="CL634" s="7"/>
      <c r="CN634" s="47"/>
      <c r="CO634" s="47"/>
      <c r="CP634" s="4"/>
    </row>
    <row r="635" spans="1:94" s="1" customFormat="1" x14ac:dyDescent="0.3">
      <c r="A635" s="7"/>
      <c r="C635" s="3"/>
      <c r="D635" s="3"/>
      <c r="E635" s="3"/>
      <c r="F635" s="3"/>
      <c r="G635" s="3"/>
      <c r="H635" s="3"/>
      <c r="I635" s="3"/>
      <c r="J635" s="65"/>
      <c r="K635" s="65"/>
      <c r="L635" s="65"/>
      <c r="M635" s="66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60"/>
      <c r="Z635" s="3"/>
      <c r="AA635" s="3"/>
      <c r="AB635" s="3"/>
      <c r="AC635" s="3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M635" s="48"/>
      <c r="BX635" s="7"/>
      <c r="BY635" s="4"/>
      <c r="BZ635" s="7"/>
      <c r="CA635" s="7"/>
      <c r="CB635" s="7"/>
      <c r="CE635" s="7"/>
      <c r="CF635" s="7"/>
      <c r="CG635" s="7"/>
      <c r="CH635" s="7"/>
      <c r="CI635" s="7"/>
      <c r="CJ635" s="7"/>
      <c r="CK635" s="7"/>
      <c r="CL635" s="7"/>
      <c r="CN635" s="47"/>
      <c r="CO635" s="47"/>
      <c r="CP635" s="4"/>
    </row>
    <row r="636" spans="1:94" s="1" customFormat="1" x14ac:dyDescent="0.3">
      <c r="A636" s="7"/>
      <c r="C636" s="3"/>
      <c r="D636" s="3"/>
      <c r="E636" s="3"/>
      <c r="F636" s="3"/>
      <c r="G636" s="3"/>
      <c r="H636" s="3"/>
      <c r="I636" s="3"/>
      <c r="J636" s="65"/>
      <c r="K636" s="65"/>
      <c r="L636" s="65"/>
      <c r="M636" s="66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60"/>
      <c r="Z636" s="3"/>
      <c r="AA636" s="3"/>
      <c r="AB636" s="3"/>
      <c r="AC636" s="3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M636" s="48"/>
      <c r="BX636" s="7"/>
      <c r="BY636" s="4"/>
      <c r="BZ636" s="7"/>
      <c r="CA636" s="7"/>
      <c r="CB636" s="7"/>
      <c r="CE636" s="7"/>
      <c r="CF636" s="7"/>
      <c r="CG636" s="7"/>
      <c r="CH636" s="7"/>
      <c r="CI636" s="7"/>
      <c r="CJ636" s="7"/>
      <c r="CK636" s="7"/>
      <c r="CL636" s="7"/>
      <c r="CN636" s="47"/>
      <c r="CO636" s="47"/>
      <c r="CP636" s="4"/>
    </row>
    <row r="637" spans="1:94" s="1" customFormat="1" x14ac:dyDescent="0.3">
      <c r="A637" s="7"/>
      <c r="C637" s="3"/>
      <c r="D637" s="3"/>
      <c r="E637" s="3"/>
      <c r="F637" s="3"/>
      <c r="G637" s="3"/>
      <c r="H637" s="3"/>
      <c r="I637" s="3"/>
      <c r="J637" s="65"/>
      <c r="K637" s="65"/>
      <c r="L637" s="65"/>
      <c r="M637" s="66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60"/>
      <c r="Z637" s="3"/>
      <c r="AA637" s="3"/>
      <c r="AB637" s="3"/>
      <c r="AC637" s="3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M637" s="48"/>
      <c r="BX637" s="7"/>
      <c r="BY637" s="4"/>
      <c r="BZ637" s="7"/>
      <c r="CA637" s="7"/>
      <c r="CB637" s="7"/>
      <c r="CE637" s="7"/>
      <c r="CF637" s="7"/>
      <c r="CG637" s="7"/>
      <c r="CH637" s="7"/>
      <c r="CI637" s="7"/>
      <c r="CJ637" s="7"/>
      <c r="CK637" s="7"/>
      <c r="CL637" s="7"/>
      <c r="CN637" s="47"/>
      <c r="CO637" s="47"/>
      <c r="CP637" s="4"/>
    </row>
    <row r="638" spans="1:94" s="1" customFormat="1" x14ac:dyDescent="0.3">
      <c r="A638" s="7"/>
      <c r="C638" s="3"/>
      <c r="D638" s="3"/>
      <c r="E638" s="3"/>
      <c r="F638" s="3"/>
      <c r="G638" s="3"/>
      <c r="H638" s="3"/>
      <c r="I638" s="3"/>
      <c r="J638" s="65"/>
      <c r="K638" s="65"/>
      <c r="L638" s="65"/>
      <c r="M638" s="66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60"/>
      <c r="Z638" s="3"/>
      <c r="AA638" s="3"/>
      <c r="AB638" s="3"/>
      <c r="AC638" s="3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M638" s="48"/>
      <c r="BX638" s="7"/>
      <c r="BY638" s="4"/>
      <c r="BZ638" s="7"/>
      <c r="CA638" s="7"/>
      <c r="CB638" s="7"/>
      <c r="CE638" s="7"/>
      <c r="CF638" s="7"/>
      <c r="CG638" s="7"/>
      <c r="CH638" s="7"/>
      <c r="CI638" s="7"/>
      <c r="CJ638" s="7"/>
      <c r="CK638" s="7"/>
      <c r="CL638" s="7"/>
      <c r="CN638" s="47"/>
      <c r="CO638" s="47"/>
      <c r="CP638" s="4"/>
    </row>
    <row r="639" spans="1:94" s="1" customFormat="1" x14ac:dyDescent="0.3">
      <c r="A639" s="7"/>
      <c r="C639" s="3"/>
      <c r="D639" s="3"/>
      <c r="E639" s="3"/>
      <c r="F639" s="3"/>
      <c r="G639" s="3"/>
      <c r="H639" s="3"/>
      <c r="I639" s="3"/>
      <c r="J639" s="65"/>
      <c r="K639" s="65"/>
      <c r="L639" s="65"/>
      <c r="M639" s="66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60"/>
      <c r="Z639" s="3"/>
      <c r="AA639" s="3"/>
      <c r="AB639" s="3"/>
      <c r="AC639" s="3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M639" s="48"/>
      <c r="BX639" s="7"/>
      <c r="BY639" s="4"/>
      <c r="BZ639" s="7"/>
      <c r="CA639" s="7"/>
      <c r="CB639" s="7"/>
      <c r="CE639" s="7"/>
      <c r="CF639" s="7"/>
      <c r="CG639" s="7"/>
      <c r="CH639" s="7"/>
      <c r="CI639" s="7"/>
      <c r="CJ639" s="7"/>
      <c r="CK639" s="7"/>
      <c r="CL639" s="7"/>
      <c r="CN639" s="47"/>
      <c r="CO639" s="47"/>
      <c r="CP639" s="4"/>
    </row>
    <row r="640" spans="1:94" s="1" customFormat="1" x14ac:dyDescent="0.3">
      <c r="A640" s="7"/>
      <c r="C640" s="3"/>
      <c r="D640" s="3"/>
      <c r="E640" s="3"/>
      <c r="F640" s="3"/>
      <c r="G640" s="3"/>
      <c r="H640" s="3"/>
      <c r="I640" s="3"/>
      <c r="J640" s="65"/>
      <c r="K640" s="65"/>
      <c r="L640" s="65"/>
      <c r="M640" s="66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60"/>
      <c r="Z640" s="3"/>
      <c r="AA640" s="3"/>
      <c r="AB640" s="3"/>
      <c r="AC640" s="3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M640" s="48"/>
      <c r="BX640" s="7"/>
      <c r="BY640" s="4"/>
      <c r="BZ640" s="7"/>
      <c r="CA640" s="7"/>
      <c r="CB640" s="7"/>
      <c r="CE640" s="7"/>
      <c r="CF640" s="7"/>
      <c r="CG640" s="7"/>
      <c r="CH640" s="7"/>
      <c r="CI640" s="7"/>
      <c r="CJ640" s="7"/>
      <c r="CK640" s="7"/>
      <c r="CL640" s="7"/>
      <c r="CN640" s="47"/>
      <c r="CO640" s="47"/>
      <c r="CP640" s="4"/>
    </row>
    <row r="641" spans="1:94" s="1" customFormat="1" x14ac:dyDescent="0.3">
      <c r="A641" s="7"/>
      <c r="C641" s="3"/>
      <c r="D641" s="3"/>
      <c r="E641" s="3"/>
      <c r="F641" s="3"/>
      <c r="G641" s="3"/>
      <c r="H641" s="3"/>
      <c r="I641" s="3"/>
      <c r="J641" s="65"/>
      <c r="K641" s="65"/>
      <c r="L641" s="65"/>
      <c r="M641" s="66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60"/>
      <c r="Z641" s="3"/>
      <c r="AA641" s="3"/>
      <c r="AB641" s="3"/>
      <c r="AC641" s="3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M641" s="48"/>
      <c r="BX641" s="7"/>
      <c r="BY641" s="4"/>
      <c r="BZ641" s="7"/>
      <c r="CA641" s="7"/>
      <c r="CB641" s="7"/>
      <c r="CE641" s="7"/>
      <c r="CF641" s="7"/>
      <c r="CG641" s="7"/>
      <c r="CH641" s="7"/>
      <c r="CI641" s="7"/>
      <c r="CJ641" s="7"/>
      <c r="CK641" s="7"/>
      <c r="CL641" s="7"/>
      <c r="CN641" s="47"/>
      <c r="CO641" s="47"/>
      <c r="CP641" s="4"/>
    </row>
    <row r="642" spans="1:94" s="1" customFormat="1" x14ac:dyDescent="0.3">
      <c r="A642" s="7"/>
      <c r="C642" s="3"/>
      <c r="D642" s="3"/>
      <c r="E642" s="3"/>
      <c r="F642" s="3"/>
      <c r="G642" s="3"/>
      <c r="H642" s="3"/>
      <c r="I642" s="3"/>
      <c r="J642" s="65"/>
      <c r="K642" s="65"/>
      <c r="L642" s="65"/>
      <c r="M642" s="66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60"/>
      <c r="Z642" s="3"/>
      <c r="AA642" s="3"/>
      <c r="AB642" s="3"/>
      <c r="AC642" s="3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M642" s="48"/>
      <c r="BX642" s="7"/>
      <c r="BY642" s="4"/>
      <c r="BZ642" s="7"/>
      <c r="CA642" s="7"/>
      <c r="CB642" s="7"/>
      <c r="CE642" s="7"/>
      <c r="CF642" s="7"/>
      <c r="CG642" s="7"/>
      <c r="CH642" s="7"/>
      <c r="CI642" s="7"/>
      <c r="CJ642" s="7"/>
      <c r="CK642" s="7"/>
      <c r="CL642" s="7"/>
      <c r="CN642" s="47"/>
      <c r="CO642" s="47"/>
      <c r="CP642" s="4"/>
    </row>
    <row r="643" spans="1:94" s="1" customFormat="1" x14ac:dyDescent="0.3">
      <c r="A643" s="7"/>
      <c r="C643" s="3"/>
      <c r="D643" s="3"/>
      <c r="E643" s="3"/>
      <c r="F643" s="3"/>
      <c r="G643" s="3"/>
      <c r="H643" s="3"/>
      <c r="I643" s="3"/>
      <c r="J643" s="65"/>
      <c r="K643" s="65"/>
      <c r="L643" s="65"/>
      <c r="M643" s="66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60"/>
      <c r="Z643" s="3"/>
      <c r="AA643" s="3"/>
      <c r="AB643" s="3"/>
      <c r="AC643" s="3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M643" s="48"/>
      <c r="BX643" s="7"/>
      <c r="BY643" s="4"/>
      <c r="BZ643" s="7"/>
      <c r="CA643" s="7"/>
      <c r="CB643" s="7"/>
      <c r="CE643" s="7"/>
      <c r="CF643" s="7"/>
      <c r="CG643" s="7"/>
      <c r="CH643" s="7"/>
      <c r="CI643" s="7"/>
      <c r="CJ643" s="7"/>
      <c r="CK643" s="7"/>
      <c r="CL643" s="7"/>
      <c r="CN643" s="47"/>
      <c r="CO643" s="47"/>
      <c r="CP643" s="4"/>
    </row>
    <row r="644" spans="1:94" s="1" customFormat="1" x14ac:dyDescent="0.3">
      <c r="A644" s="7"/>
      <c r="C644" s="3"/>
      <c r="D644" s="3"/>
      <c r="E644" s="3"/>
      <c r="F644" s="3"/>
      <c r="G644" s="3"/>
      <c r="H644" s="3"/>
      <c r="I644" s="3"/>
      <c r="J644" s="65"/>
      <c r="K644" s="65"/>
      <c r="L644" s="65"/>
      <c r="M644" s="66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60"/>
      <c r="Z644" s="3"/>
      <c r="AA644" s="3"/>
      <c r="AB644" s="3"/>
      <c r="AC644" s="3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M644" s="48"/>
      <c r="BX644" s="7"/>
      <c r="BY644" s="4"/>
      <c r="BZ644" s="7"/>
      <c r="CA644" s="7"/>
      <c r="CB644" s="7"/>
      <c r="CE644" s="7"/>
      <c r="CF644" s="7"/>
      <c r="CG644" s="7"/>
      <c r="CH644" s="7"/>
      <c r="CI644" s="7"/>
      <c r="CJ644" s="7"/>
      <c r="CK644" s="7"/>
      <c r="CL644" s="7"/>
      <c r="CN644" s="47"/>
      <c r="CO644" s="47"/>
      <c r="CP644" s="4"/>
    </row>
    <row r="645" spans="1:94" s="1" customFormat="1" x14ac:dyDescent="0.3">
      <c r="A645" s="7"/>
      <c r="C645" s="3"/>
      <c r="D645" s="3"/>
      <c r="E645" s="3"/>
      <c r="F645" s="3"/>
      <c r="G645" s="3"/>
      <c r="H645" s="3"/>
      <c r="I645" s="3"/>
      <c r="J645" s="65"/>
      <c r="K645" s="65"/>
      <c r="L645" s="65"/>
      <c r="M645" s="66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60"/>
      <c r="Z645" s="3"/>
      <c r="AA645" s="3"/>
      <c r="AB645" s="3"/>
      <c r="AC645" s="3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M645" s="48"/>
      <c r="BX645" s="7"/>
      <c r="BY645" s="4"/>
      <c r="BZ645" s="7"/>
      <c r="CA645" s="7"/>
      <c r="CB645" s="7"/>
      <c r="CE645" s="7"/>
      <c r="CF645" s="7"/>
      <c r="CG645" s="7"/>
      <c r="CH645" s="7"/>
      <c r="CI645" s="7"/>
      <c r="CJ645" s="7"/>
      <c r="CK645" s="7"/>
      <c r="CL645" s="7"/>
      <c r="CN645" s="47"/>
      <c r="CO645" s="47"/>
      <c r="CP645" s="4"/>
    </row>
    <row r="646" spans="1:94" s="1" customFormat="1" x14ac:dyDescent="0.3">
      <c r="A646" s="7"/>
      <c r="C646" s="3"/>
      <c r="D646" s="3"/>
      <c r="E646" s="3"/>
      <c r="F646" s="3"/>
      <c r="G646" s="3"/>
      <c r="H646" s="3"/>
      <c r="I646" s="3"/>
      <c r="J646" s="65"/>
      <c r="K646" s="65"/>
      <c r="L646" s="65"/>
      <c r="M646" s="66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60"/>
      <c r="Z646" s="3"/>
      <c r="AA646" s="3"/>
      <c r="AB646" s="3"/>
      <c r="AC646" s="3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M646" s="48"/>
      <c r="BX646" s="7"/>
      <c r="BY646" s="4"/>
      <c r="BZ646" s="7"/>
      <c r="CA646" s="7"/>
      <c r="CB646" s="7"/>
      <c r="CE646" s="7"/>
      <c r="CF646" s="7"/>
      <c r="CG646" s="7"/>
      <c r="CH646" s="7"/>
      <c r="CI646" s="7"/>
      <c r="CJ646" s="7"/>
      <c r="CK646" s="7"/>
      <c r="CL646" s="7"/>
      <c r="CN646" s="47"/>
      <c r="CO646" s="47"/>
      <c r="CP646" s="4"/>
    </row>
    <row r="647" spans="1:94" s="1" customFormat="1" x14ac:dyDescent="0.3">
      <c r="A647" s="7"/>
      <c r="C647" s="3"/>
      <c r="D647" s="3"/>
      <c r="E647" s="3"/>
      <c r="F647" s="3"/>
      <c r="G647" s="3"/>
      <c r="H647" s="3"/>
      <c r="I647" s="3"/>
      <c r="J647" s="65"/>
      <c r="K647" s="65"/>
      <c r="L647" s="65"/>
      <c r="M647" s="66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60"/>
      <c r="Z647" s="3"/>
      <c r="AA647" s="3"/>
      <c r="AB647" s="3"/>
      <c r="AC647" s="3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M647" s="48"/>
      <c r="BX647" s="7"/>
      <c r="BY647" s="4"/>
      <c r="BZ647" s="7"/>
      <c r="CA647" s="7"/>
      <c r="CB647" s="7"/>
      <c r="CE647" s="7"/>
      <c r="CF647" s="7"/>
      <c r="CG647" s="7"/>
      <c r="CH647" s="7"/>
      <c r="CI647" s="7"/>
      <c r="CJ647" s="7"/>
      <c r="CK647" s="7"/>
      <c r="CL647" s="7"/>
      <c r="CN647" s="47"/>
      <c r="CO647" s="47"/>
      <c r="CP647" s="4"/>
    </row>
    <row r="648" spans="1:94" s="1" customFormat="1" x14ac:dyDescent="0.3">
      <c r="A648" s="7"/>
      <c r="C648" s="3"/>
      <c r="D648" s="3"/>
      <c r="E648" s="3"/>
      <c r="F648" s="3"/>
      <c r="G648" s="3"/>
      <c r="H648" s="3"/>
      <c r="I648" s="3"/>
      <c r="J648" s="65"/>
      <c r="K648" s="65"/>
      <c r="L648" s="65"/>
      <c r="M648" s="66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60"/>
      <c r="Z648" s="3"/>
      <c r="AA648" s="3"/>
      <c r="AB648" s="3"/>
      <c r="AC648" s="3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M648" s="48"/>
      <c r="BX648" s="7"/>
      <c r="BY648" s="4"/>
      <c r="BZ648" s="7"/>
      <c r="CA648" s="7"/>
      <c r="CB648" s="7"/>
      <c r="CE648" s="7"/>
      <c r="CF648" s="7"/>
      <c r="CG648" s="7"/>
      <c r="CH648" s="7"/>
      <c r="CI648" s="7"/>
      <c r="CJ648" s="7"/>
      <c r="CK648" s="7"/>
      <c r="CL648" s="7"/>
      <c r="CN648" s="47"/>
      <c r="CO648" s="47"/>
      <c r="CP648" s="4"/>
    </row>
    <row r="649" spans="1:94" s="1" customFormat="1" x14ac:dyDescent="0.3">
      <c r="A649" s="7"/>
      <c r="C649" s="3"/>
      <c r="D649" s="3"/>
      <c r="E649" s="3"/>
      <c r="F649" s="3"/>
      <c r="G649" s="3"/>
      <c r="H649" s="3"/>
      <c r="I649" s="3"/>
      <c r="J649" s="65"/>
      <c r="K649" s="65"/>
      <c r="L649" s="65"/>
      <c r="M649" s="66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60"/>
      <c r="Z649" s="3"/>
      <c r="AA649" s="3"/>
      <c r="AB649" s="3"/>
      <c r="AC649" s="3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M649" s="48"/>
      <c r="BX649" s="7"/>
      <c r="BY649" s="4"/>
      <c r="BZ649" s="7"/>
      <c r="CA649" s="7"/>
      <c r="CB649" s="7"/>
      <c r="CE649" s="7"/>
      <c r="CF649" s="7"/>
      <c r="CG649" s="7"/>
      <c r="CH649" s="7"/>
      <c r="CI649" s="7"/>
      <c r="CJ649" s="7"/>
      <c r="CK649" s="7"/>
      <c r="CL649" s="7"/>
      <c r="CN649" s="47"/>
      <c r="CO649" s="47"/>
      <c r="CP649" s="4"/>
    </row>
  </sheetData>
  <mergeCells count="15">
    <mergeCell ref="CC1:CD1"/>
    <mergeCell ref="CF1:CG1"/>
    <mergeCell ref="AJ11:AO11"/>
    <mergeCell ref="AU11:AZ11"/>
    <mergeCell ref="N12:O12"/>
    <mergeCell ref="P12:R12"/>
    <mergeCell ref="AD12:AG12"/>
    <mergeCell ref="AJ12:AO12"/>
    <mergeCell ref="AP12:AS12"/>
    <mergeCell ref="AU12:AZ12"/>
    <mergeCell ref="BJ12:BK12"/>
    <mergeCell ref="BL12:BM12"/>
    <mergeCell ref="BR12:BU12"/>
    <mergeCell ref="CC12:CD12"/>
    <mergeCell ref="CF12:CG12"/>
  </mergeCells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AF400-9422-4DB9-89D5-687C0C8296E8}">
  <dimension ref="A1:CW1123"/>
  <sheetViews>
    <sheetView topLeftCell="CK1" workbookViewId="0">
      <selection activeCell="CB10" sqref="CB10"/>
    </sheetView>
  </sheetViews>
  <sheetFormatPr baseColWidth="10" defaultRowHeight="14.4" x14ac:dyDescent="0.3"/>
  <cols>
    <col min="1" max="1" width="15.33203125" style="7" bestFit="1" customWidth="1"/>
    <col min="2" max="2" width="9.44140625" style="1" bestFit="1" customWidth="1"/>
    <col min="3" max="3" width="4" style="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6640625" style="4" bestFit="1" customWidth="1"/>
    <col min="11" max="11" width="10.5546875" style="4" bestFit="1" customWidth="1"/>
    <col min="12" max="12" width="8.77734375" style="4" bestFit="1" customWidth="1"/>
    <col min="13" max="13" width="3.44140625" style="61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8.109375" style="1" customWidth="1"/>
    <col min="20" max="20" width="9" style="1" bestFit="1" customWidth="1"/>
    <col min="21" max="21" width="13" style="1" bestFit="1" customWidth="1"/>
    <col min="22" max="22" width="9.88671875" style="1" bestFit="1" customWidth="1"/>
    <col min="23" max="23" width="7.88671875" style="1" bestFit="1" customWidth="1"/>
    <col min="24" max="24" width="8.109375" style="1" bestFit="1" customWidth="1"/>
    <col min="25" max="25" width="3.44140625" style="58" bestFit="1" customWidth="1"/>
    <col min="26" max="26" width="2" style="1" bestFit="1" customWidth="1"/>
    <col min="27" max="27" width="9.88671875" style="1" bestFit="1" customWidth="1"/>
    <col min="28" max="28" width="7.88671875" style="1" bestFit="1" customWidth="1"/>
    <col min="29" max="29" width="8.109375" style="1" bestFit="1" customWidth="1"/>
    <col min="30" max="30" width="4.6640625" style="1" bestFit="1" customWidth="1"/>
    <col min="31" max="31" width="4" style="1" bestFit="1" customWidth="1"/>
    <col min="32" max="32" width="4" style="1" customWidth="1"/>
    <col min="33" max="33" width="5.33203125" style="1" bestFit="1" customWidth="1"/>
    <col min="34" max="34" width="6.44140625" style="1" bestFit="1" customWidth="1"/>
    <col min="35" max="35" width="10.5546875" style="9" bestFit="1" customWidth="1"/>
    <col min="36" max="36" width="9.44140625" style="9" bestFit="1" customWidth="1"/>
    <col min="37" max="37" width="9.88671875" style="9" bestFit="1" customWidth="1"/>
    <col min="38" max="38" width="7.88671875" style="9" bestFit="1" customWidth="1"/>
    <col min="39" max="39" width="8.109375" style="9" bestFit="1" customWidth="1"/>
    <col min="40" max="40" width="9" style="9" bestFit="1" customWidth="1"/>
    <col min="41" max="41" width="11" style="9" bestFit="1" customWidth="1"/>
    <col min="42" max="42" width="3.33203125" style="9" bestFit="1" customWidth="1"/>
    <col min="43" max="43" width="3.88671875" style="9" bestFit="1" customWidth="1"/>
    <col min="44" max="44" width="4" style="9" bestFit="1" customWidth="1"/>
    <col min="45" max="45" width="5.33203125" style="9" bestFit="1" customWidth="1"/>
    <col min="46" max="46" width="6.44140625" style="9" bestFit="1" customWidth="1"/>
    <col min="47" max="47" width="9.44140625" style="9" bestFit="1" customWidth="1"/>
    <col min="48" max="48" width="9.44140625" style="9" customWidth="1"/>
    <col min="49" max="49" width="9.88671875" style="9" bestFit="1" customWidth="1"/>
    <col min="50" max="50" width="7.88671875" style="9" bestFit="1" customWidth="1"/>
    <col min="51" max="51" width="8.109375" style="9" bestFit="1" customWidth="1"/>
    <col min="52" max="52" width="11" style="9" bestFit="1" customWidth="1"/>
    <col min="53" max="53" width="10.5546875" style="1" customWidth="1"/>
    <col min="54" max="63" width="11.5546875" style="7"/>
    <col min="64" max="64" width="11.5546875" style="1"/>
    <col min="65" max="65" width="11.5546875" style="48"/>
    <col min="66" max="68" width="11.5546875" style="1"/>
    <col min="69" max="69" width="13.6640625" style="1" bestFit="1" customWidth="1"/>
    <col min="70" max="70" width="13.6640625" style="1" customWidth="1"/>
    <col min="71" max="71" width="11.44140625" style="1" bestFit="1" customWidth="1"/>
    <col min="72" max="72" width="11.5546875" style="1" bestFit="1" customWidth="1"/>
    <col min="73" max="73" width="9" style="1" bestFit="1" customWidth="1"/>
    <col min="74" max="75" width="9" style="1" customWidth="1"/>
    <col min="76" max="76" width="14.33203125" style="7" bestFit="1" customWidth="1"/>
    <col min="77" max="77" width="6.109375" style="4" bestFit="1" customWidth="1"/>
    <col min="78" max="78" width="12.6640625" style="7" bestFit="1" customWidth="1"/>
    <col min="79" max="79" width="3" style="7" bestFit="1" customWidth="1"/>
    <col min="80" max="80" width="11.109375" style="7" bestFit="1" customWidth="1"/>
    <col min="81" max="81" width="9" style="1" bestFit="1" customWidth="1"/>
    <col min="82" max="82" width="7.5546875" style="1" bestFit="1" customWidth="1"/>
    <col min="83" max="83" width="6.6640625" style="7" bestFit="1" customWidth="1"/>
    <col min="84" max="84" width="9.88671875" style="7" bestFit="1" customWidth="1"/>
    <col min="85" max="85" width="7.5546875" style="7" bestFit="1" customWidth="1"/>
    <col min="86" max="86" width="3" style="7" bestFit="1" customWidth="1"/>
    <col min="87" max="87" width="9.109375" style="7" bestFit="1" customWidth="1"/>
    <col min="88" max="88" width="10.109375" style="7" bestFit="1" customWidth="1"/>
    <col min="89" max="89" width="11.109375" style="7" bestFit="1" customWidth="1"/>
    <col min="90" max="90" width="3" style="7" bestFit="1" customWidth="1"/>
    <col min="91" max="91" width="10.109375" style="7" bestFit="1" customWidth="1"/>
    <col min="92" max="92" width="11.44140625" style="47" bestFit="1" customWidth="1"/>
    <col min="93" max="93" width="9.44140625" style="47" bestFit="1" customWidth="1"/>
    <col min="94" max="94" width="9.44140625" style="47" customWidth="1"/>
    <col min="95" max="95" width="11.5546875" style="4"/>
    <col min="96" max="16384" width="11.5546875" style="7"/>
  </cols>
  <sheetData>
    <row r="1" spans="1:98" x14ac:dyDescent="0.3">
      <c r="BL1" s="7"/>
      <c r="BM1" s="7"/>
      <c r="BN1" s="7"/>
      <c r="BO1" s="7"/>
      <c r="BP1" s="7"/>
      <c r="BQ1" s="7"/>
      <c r="BR1" s="7"/>
      <c r="BX1" s="88" t="s">
        <v>102</v>
      </c>
      <c r="CC1" s="157" t="s">
        <v>104</v>
      </c>
      <c r="CD1" s="157"/>
      <c r="CE1" s="150" t="s">
        <v>130</v>
      </c>
      <c r="CF1" s="158" t="s">
        <v>104</v>
      </c>
      <c r="CG1" s="158"/>
    </row>
    <row r="2" spans="1:98" x14ac:dyDescent="0.3">
      <c r="BL2" s="7"/>
      <c r="BM2" s="7"/>
      <c r="BN2" s="7"/>
      <c r="BO2" s="7"/>
      <c r="BP2" s="7"/>
      <c r="BQ2" s="7"/>
      <c r="BR2" s="7"/>
      <c r="BX2" s="50" t="s">
        <v>158</v>
      </c>
      <c r="BY2" s="55" t="s">
        <v>101</v>
      </c>
      <c r="BZ2" s="50" t="s">
        <v>96</v>
      </c>
      <c r="CA2" s="50" t="s">
        <v>107</v>
      </c>
      <c r="CB2" s="50" t="s">
        <v>106</v>
      </c>
      <c r="CC2" s="147" t="s">
        <v>82</v>
      </c>
      <c r="CD2" s="147" t="s">
        <v>80</v>
      </c>
      <c r="CE2" s="45" t="s">
        <v>133</v>
      </c>
      <c r="CF2" s="45" t="s">
        <v>26</v>
      </c>
      <c r="CG2" s="45" t="s">
        <v>80</v>
      </c>
      <c r="CK2" s="32" t="s">
        <v>129</v>
      </c>
    </row>
    <row r="3" spans="1:98" x14ac:dyDescent="0.3">
      <c r="A3" s="1"/>
      <c r="BL3" s="7"/>
      <c r="BM3" s="7"/>
      <c r="BN3" s="7"/>
      <c r="BO3" s="7"/>
      <c r="BP3" s="7"/>
      <c r="BQ3" s="7"/>
      <c r="BR3" s="7"/>
      <c r="BW3" s="1">
        <f>+BY12</f>
        <v>34</v>
      </c>
      <c r="BX3" s="43">
        <v>1</v>
      </c>
      <c r="BY3" s="56">
        <v>27.794949065408431</v>
      </c>
      <c r="BZ3" s="1">
        <v>573540907.25398076</v>
      </c>
      <c r="CA3" s="7">
        <v>25</v>
      </c>
      <c r="CB3" s="1">
        <v>22941636.290159229</v>
      </c>
      <c r="CC3" s="47">
        <v>138669.00088732268</v>
      </c>
      <c r="CD3" s="47">
        <v>180472.60428169696</v>
      </c>
      <c r="CE3" s="38">
        <v>-3</v>
      </c>
      <c r="CF3" s="38">
        <v>138669.00088732268</v>
      </c>
      <c r="CG3" s="38">
        <v>180472.60428169696</v>
      </c>
      <c r="CI3" s="1">
        <f>+BY3*AJ11</f>
        <v>1389747.4532704216</v>
      </c>
      <c r="CJ3" s="1">
        <v>47000000</v>
      </c>
      <c r="CK3" s="22">
        <f>+CI3/CJ3</f>
        <v>2.9569094750434503E-2</v>
      </c>
    </row>
    <row r="4" spans="1:98" x14ac:dyDescent="0.3">
      <c r="A4" s="1"/>
      <c r="BL4" s="7"/>
      <c r="BM4" s="7"/>
      <c r="BN4" s="7"/>
      <c r="BO4" s="7"/>
      <c r="BP4" s="7"/>
      <c r="BQ4" s="7"/>
      <c r="BR4" s="7"/>
      <c r="BW4" s="1">
        <f>+CA12</f>
        <v>58</v>
      </c>
      <c r="CC4" s="47"/>
      <c r="CD4" s="47"/>
      <c r="CE4" s="1"/>
      <c r="CF4" s="1"/>
      <c r="CG4" s="1"/>
    </row>
    <row r="5" spans="1:98" x14ac:dyDescent="0.3">
      <c r="A5" s="1"/>
      <c r="BL5" s="7"/>
      <c r="BM5" s="7"/>
      <c r="BN5" s="7"/>
      <c r="BO5" s="7"/>
      <c r="BP5" s="7"/>
      <c r="BQ5" s="7"/>
      <c r="BR5" s="7"/>
      <c r="BX5" s="43">
        <v>0</v>
      </c>
      <c r="BY5" s="56">
        <v>26.855958589709008</v>
      </c>
      <c r="BZ5" s="1">
        <v>795255198.28388</v>
      </c>
      <c r="CA5" s="7">
        <v>25</v>
      </c>
      <c r="CB5" s="1">
        <v>31810207.931355201</v>
      </c>
      <c r="CC5" s="47">
        <v>137878.49139956606</v>
      </c>
      <c r="CD5" s="47">
        <v>174375.73912298059</v>
      </c>
      <c r="CE5" s="38">
        <v>-4</v>
      </c>
      <c r="CF5" s="38">
        <v>133984.37740405824</v>
      </c>
      <c r="CG5" s="38">
        <v>177007.62306477208</v>
      </c>
    </row>
    <row r="6" spans="1:98" x14ac:dyDescent="0.3">
      <c r="A6" s="1"/>
      <c r="BL6" s="7"/>
      <c r="BM6" s="7"/>
      <c r="BN6" s="7"/>
      <c r="BO6" s="7"/>
      <c r="BP6" s="7"/>
      <c r="BQ6" s="7"/>
      <c r="BR6" s="7"/>
      <c r="BX6" s="43">
        <v>1</v>
      </c>
      <c r="BY6" s="56">
        <v>27.794949084277611</v>
      </c>
      <c r="BZ6" s="1">
        <v>573540907.25398028</v>
      </c>
      <c r="CA6" s="7">
        <v>25</v>
      </c>
      <c r="CB6" s="1">
        <v>22941636.290159211</v>
      </c>
      <c r="CC6" s="47">
        <v>138669.00098146102</v>
      </c>
      <c r="CD6" s="47">
        <v>180472.60440421454</v>
      </c>
      <c r="CE6" s="38">
        <v>-3</v>
      </c>
      <c r="CF6" s="38">
        <v>138669.00098146099</v>
      </c>
      <c r="CG6" s="38">
        <v>180472.60440421454</v>
      </c>
    </row>
    <row r="7" spans="1:98" x14ac:dyDescent="0.3">
      <c r="A7" s="1"/>
      <c r="BL7" s="7"/>
      <c r="BM7" s="7"/>
      <c r="BN7" s="7"/>
      <c r="BO7" s="7"/>
      <c r="BP7" s="7"/>
      <c r="BQ7" s="7"/>
      <c r="BR7" s="7"/>
      <c r="BX7" s="43">
        <v>2</v>
      </c>
      <c r="BY7" s="56">
        <v>28.818151068616906</v>
      </c>
      <c r="BZ7" s="1">
        <v>640800282.62475133</v>
      </c>
      <c r="CA7" s="7">
        <v>25</v>
      </c>
      <c r="CB7" s="1">
        <v>25632011.304990053</v>
      </c>
      <c r="CC7" s="47">
        <v>139335.76041676273</v>
      </c>
      <c r="CD7" s="47">
        <v>187116.25488852957</v>
      </c>
      <c r="CE7" s="38">
        <v>-2</v>
      </c>
      <c r="CF7" s="38">
        <v>143773.75568132976</v>
      </c>
      <c r="CG7" s="38">
        <v>182361.25996220778</v>
      </c>
    </row>
    <row r="8" spans="1:98" x14ac:dyDescent="0.3">
      <c r="A8" s="1"/>
      <c r="BL8" s="7"/>
      <c r="BM8" s="7"/>
      <c r="BN8" s="7"/>
      <c r="BO8" s="7"/>
      <c r="BP8" s="7"/>
      <c r="BQ8" s="7"/>
      <c r="BR8" s="7"/>
      <c r="BU8" s="7"/>
      <c r="BV8" s="7"/>
      <c r="BW8" s="7"/>
      <c r="BX8" s="43"/>
      <c r="BY8" s="56"/>
      <c r="BZ8" s="1"/>
      <c r="CB8" s="1"/>
      <c r="CC8" s="47"/>
      <c r="CD8" s="47"/>
      <c r="CE8" s="38"/>
      <c r="CF8" s="38"/>
      <c r="CG8" s="38"/>
      <c r="CH8" s="1"/>
      <c r="CI8" s="43"/>
      <c r="CJ8" s="51"/>
      <c r="CK8" s="1"/>
      <c r="CM8" s="1"/>
    </row>
    <row r="9" spans="1:98" x14ac:dyDescent="0.3">
      <c r="A9" s="1"/>
      <c r="BL9" s="7"/>
      <c r="BM9" s="7"/>
      <c r="BN9" s="7"/>
      <c r="BO9" s="7"/>
      <c r="BP9" s="7"/>
      <c r="BQ9" s="7"/>
      <c r="BR9" s="7"/>
      <c r="BU9" s="7"/>
      <c r="BV9" s="7"/>
      <c r="BW9" s="7"/>
      <c r="BX9" s="43"/>
      <c r="BY9" s="56"/>
      <c r="BZ9" s="1"/>
      <c r="CB9" s="1"/>
      <c r="CC9" s="47"/>
      <c r="CD9" s="47"/>
      <c r="CE9" s="38"/>
      <c r="CF9" s="38"/>
      <c r="CG9" s="38"/>
      <c r="CH9" s="51"/>
      <c r="CI9" s="1"/>
      <c r="CK9" s="1"/>
      <c r="CL9" s="38"/>
      <c r="CM9" s="38"/>
    </row>
    <row r="10" spans="1:98" x14ac:dyDescent="0.3">
      <c r="A10" s="1"/>
      <c r="BL10" s="148" t="s">
        <v>100</v>
      </c>
      <c r="BU10" s="7"/>
      <c r="BV10" s="7"/>
      <c r="BW10" s="7"/>
      <c r="BX10" s="43"/>
      <c r="BY10" s="56"/>
      <c r="BZ10" s="1"/>
      <c r="CB10" s="1"/>
      <c r="CC10" s="47"/>
      <c r="CD10" s="47"/>
      <c r="CE10" s="38"/>
      <c r="CF10" s="38"/>
      <c r="CG10" s="38"/>
    </row>
    <row r="11" spans="1:98" x14ac:dyDescent="0.3">
      <c r="A11" s="1"/>
      <c r="N11" s="40"/>
      <c r="O11" s="40"/>
      <c r="P11" s="40"/>
      <c r="AI11" s="1"/>
      <c r="AJ11" s="159">
        <v>50000</v>
      </c>
      <c r="AK11" s="159"/>
      <c r="AL11" s="159"/>
      <c r="AM11" s="159"/>
      <c r="AN11" s="159"/>
      <c r="AO11" s="159"/>
      <c r="AP11" s="52"/>
      <c r="AQ11" s="52"/>
      <c r="AR11" s="52"/>
      <c r="AS11" s="52"/>
      <c r="AT11" s="52"/>
      <c r="AU11" s="159"/>
      <c r="AV11" s="159"/>
      <c r="AW11" s="159"/>
      <c r="AX11" s="159"/>
      <c r="AY11" s="159"/>
      <c r="AZ11" s="159"/>
      <c r="BB11" s="1"/>
      <c r="BL11" s="82">
        <f>+BY14</f>
        <v>27.794949065408431</v>
      </c>
      <c r="BZ11" s="1"/>
      <c r="CA11" s="1"/>
      <c r="CB11" s="1"/>
      <c r="CQ11" s="103" t="s">
        <v>163</v>
      </c>
      <c r="CR11" s="15">
        <f>+CW53</f>
        <v>11</v>
      </c>
      <c r="CT11" s="100"/>
    </row>
    <row r="12" spans="1:98" x14ac:dyDescent="0.3">
      <c r="C12" s="37"/>
      <c r="D12" s="37"/>
      <c r="E12" s="37"/>
      <c r="F12" s="37"/>
      <c r="G12" s="37"/>
      <c r="H12" s="37"/>
      <c r="I12" s="37"/>
      <c r="J12" s="62"/>
      <c r="K12" s="62"/>
      <c r="L12" s="62"/>
      <c r="N12" s="160" t="s">
        <v>16</v>
      </c>
      <c r="O12" s="160"/>
      <c r="P12" s="161" t="s">
        <v>25</v>
      </c>
      <c r="Q12" s="161"/>
      <c r="R12" s="161"/>
      <c r="S12" s="149"/>
      <c r="T12" s="149"/>
      <c r="U12" s="149"/>
      <c r="V12" s="149"/>
      <c r="W12" s="149"/>
      <c r="X12" s="149"/>
      <c r="Y12" s="67"/>
      <c r="Z12" s="57"/>
      <c r="AA12" s="149"/>
      <c r="AB12" s="149"/>
      <c r="AC12" s="149"/>
      <c r="AD12" s="158" t="s">
        <v>11</v>
      </c>
      <c r="AE12" s="158"/>
      <c r="AF12" s="158"/>
      <c r="AG12" s="158"/>
      <c r="AH12" s="34" t="s">
        <v>50</v>
      </c>
      <c r="AJ12" s="162" t="s">
        <v>136</v>
      </c>
      <c r="AK12" s="162"/>
      <c r="AL12" s="162"/>
      <c r="AM12" s="162"/>
      <c r="AN12" s="162"/>
      <c r="AO12" s="162"/>
      <c r="AP12" s="158" t="s">
        <v>11</v>
      </c>
      <c r="AQ12" s="158"/>
      <c r="AR12" s="158"/>
      <c r="AS12" s="158"/>
      <c r="AT12" s="34" t="s">
        <v>50</v>
      </c>
      <c r="AU12" s="162" t="s">
        <v>137</v>
      </c>
      <c r="AV12" s="162"/>
      <c r="AW12" s="162"/>
      <c r="AX12" s="162"/>
      <c r="AY12" s="162"/>
      <c r="AZ12" s="162"/>
      <c r="BA12" s="22">
        <f>+BD92</f>
        <v>0.54</v>
      </c>
      <c r="BJ12" s="163" t="s">
        <v>97</v>
      </c>
      <c r="BK12" s="163"/>
      <c r="BL12" s="164" t="s">
        <v>16</v>
      </c>
      <c r="BM12" s="164"/>
      <c r="BN12" s="46" t="s">
        <v>98</v>
      </c>
      <c r="BO12" s="44"/>
      <c r="BP12" s="44"/>
      <c r="BR12" s="157" t="s">
        <v>132</v>
      </c>
      <c r="BS12" s="157"/>
      <c r="BT12" s="157"/>
      <c r="BU12" s="157"/>
      <c r="BV12" s="68"/>
      <c r="BW12" s="68"/>
      <c r="BX12" s="17" t="s">
        <v>108</v>
      </c>
      <c r="BY12" s="43">
        <v>34</v>
      </c>
      <c r="BZ12" s="17" t="s">
        <v>103</v>
      </c>
      <c r="CA12" s="43">
        <v>58</v>
      </c>
      <c r="CB12" s="1"/>
      <c r="CC12" s="157" t="s">
        <v>104</v>
      </c>
      <c r="CD12" s="157"/>
      <c r="CE12" s="150" t="s">
        <v>130</v>
      </c>
      <c r="CF12" s="158" t="s">
        <v>104</v>
      </c>
      <c r="CG12" s="158"/>
      <c r="CJ12" s="1"/>
      <c r="CK12" s="38"/>
      <c r="CL12" s="38"/>
      <c r="CQ12" s="101" t="s">
        <v>161</v>
      </c>
      <c r="CT12" s="101" t="s">
        <v>160</v>
      </c>
    </row>
    <row r="13" spans="1:98" x14ac:dyDescent="0.3">
      <c r="B13" s="2" t="s">
        <v>16</v>
      </c>
      <c r="C13" s="149" t="s">
        <v>2</v>
      </c>
      <c r="D13" s="149" t="s">
        <v>3</v>
      </c>
      <c r="E13" s="149" t="s">
        <v>26</v>
      </c>
      <c r="F13" s="149" t="s">
        <v>15</v>
      </c>
      <c r="G13" s="149" t="s">
        <v>4</v>
      </c>
      <c r="H13" s="149" t="s">
        <v>14</v>
      </c>
      <c r="I13" s="149" t="s">
        <v>5</v>
      </c>
      <c r="J13" s="63" t="s">
        <v>6</v>
      </c>
      <c r="K13" s="63" t="s">
        <v>7</v>
      </c>
      <c r="L13" s="63" t="s">
        <v>9</v>
      </c>
      <c r="M13" s="64" t="s">
        <v>10</v>
      </c>
      <c r="N13" s="149" t="s">
        <v>81</v>
      </c>
      <c r="O13" s="149" t="s">
        <v>25</v>
      </c>
      <c r="P13" s="149" t="s">
        <v>26</v>
      </c>
      <c r="Q13" s="149" t="s">
        <v>4</v>
      </c>
      <c r="R13" s="149" t="s">
        <v>5</v>
      </c>
      <c r="S13" s="149"/>
      <c r="T13" s="149" t="s">
        <v>82</v>
      </c>
      <c r="U13" s="149" t="s">
        <v>54</v>
      </c>
      <c r="V13" s="147" t="s">
        <v>26</v>
      </c>
      <c r="W13" s="147" t="s">
        <v>4</v>
      </c>
      <c r="X13" s="147" t="s">
        <v>5</v>
      </c>
      <c r="Y13" s="59" t="s">
        <v>10</v>
      </c>
      <c r="Z13" s="147"/>
      <c r="AA13" s="45" t="s">
        <v>26</v>
      </c>
      <c r="AB13" s="45" t="s">
        <v>4</v>
      </c>
      <c r="AC13" s="45" t="s">
        <v>5</v>
      </c>
      <c r="AD13" s="148" t="s">
        <v>41</v>
      </c>
      <c r="AE13" s="148" t="s">
        <v>12</v>
      </c>
      <c r="AF13" s="148" t="s">
        <v>40</v>
      </c>
      <c r="AG13" s="148" t="s">
        <v>13</v>
      </c>
      <c r="AH13" s="148" t="s">
        <v>51</v>
      </c>
      <c r="AI13" s="148" t="s">
        <v>17</v>
      </c>
      <c r="AJ13" s="33" t="s">
        <v>16</v>
      </c>
      <c r="AK13" s="33" t="s">
        <v>26</v>
      </c>
      <c r="AL13" s="33" t="s">
        <v>4</v>
      </c>
      <c r="AM13" s="33" t="s">
        <v>5</v>
      </c>
      <c r="AN13" s="33" t="s">
        <v>82</v>
      </c>
      <c r="AO13" s="33" t="s">
        <v>8</v>
      </c>
      <c r="AP13" s="148" t="s">
        <v>41</v>
      </c>
      <c r="AQ13" s="148" t="s">
        <v>12</v>
      </c>
      <c r="AR13" s="148" t="s">
        <v>40</v>
      </c>
      <c r="AS13" s="148" t="s">
        <v>13</v>
      </c>
      <c r="AT13" s="148" t="s">
        <v>51</v>
      </c>
      <c r="AU13" s="33" t="s">
        <v>16</v>
      </c>
      <c r="AV13" s="33" t="s">
        <v>16</v>
      </c>
      <c r="AW13" s="33" t="s">
        <v>26</v>
      </c>
      <c r="AX13" s="33" t="s">
        <v>4</v>
      </c>
      <c r="AY13" s="33" t="s">
        <v>5</v>
      </c>
      <c r="AZ13" s="33" t="s">
        <v>8</v>
      </c>
      <c r="BA13" s="84" t="s">
        <v>80</v>
      </c>
      <c r="BJ13" s="45" t="s">
        <v>94</v>
      </c>
      <c r="BK13" s="45" t="s">
        <v>93</v>
      </c>
      <c r="BL13" s="45" t="s">
        <v>99</v>
      </c>
      <c r="BM13" s="49" t="s">
        <v>93</v>
      </c>
      <c r="BN13" s="45" t="s">
        <v>93</v>
      </c>
      <c r="BO13" s="45" t="s">
        <v>95</v>
      </c>
      <c r="BP13" s="45"/>
      <c r="BQ13" s="45" t="s">
        <v>105</v>
      </c>
      <c r="BR13" s="147" t="s">
        <v>80</v>
      </c>
      <c r="BS13" s="147" t="s">
        <v>26</v>
      </c>
      <c r="BT13" s="147" t="s">
        <v>135</v>
      </c>
      <c r="BU13" s="147" t="s">
        <v>82</v>
      </c>
      <c r="BV13" s="147" t="s">
        <v>4</v>
      </c>
      <c r="BW13" s="147" t="s">
        <v>5</v>
      </c>
      <c r="BX13" s="50" t="s">
        <v>102</v>
      </c>
      <c r="BY13" s="55" t="s">
        <v>101</v>
      </c>
      <c r="BZ13" s="50" t="s">
        <v>96</v>
      </c>
      <c r="CA13" s="50" t="s">
        <v>107</v>
      </c>
      <c r="CB13" s="50" t="s">
        <v>106</v>
      </c>
      <c r="CC13" s="147" t="s">
        <v>82</v>
      </c>
      <c r="CD13" s="147" t="s">
        <v>80</v>
      </c>
      <c r="CE13" s="45" t="s">
        <v>133</v>
      </c>
      <c r="CF13" s="45" t="s">
        <v>26</v>
      </c>
      <c r="CG13" s="45" t="s">
        <v>80</v>
      </c>
      <c r="CJ13" s="1"/>
      <c r="CK13" s="38"/>
      <c r="CL13" s="38"/>
      <c r="CQ13" s="102" t="s">
        <v>5</v>
      </c>
      <c r="CR13" s="102" t="s">
        <v>162</v>
      </c>
      <c r="CS13" s="102" t="s">
        <v>131</v>
      </c>
      <c r="CT13" s="102" t="s">
        <v>162</v>
      </c>
    </row>
    <row r="14" spans="1:98" x14ac:dyDescent="0.3">
      <c r="A14" s="1">
        <f>+C14</f>
        <v>1</v>
      </c>
      <c r="B14" s="1">
        <f t="shared" ref="B14:B77" si="0">IF(C14="",NA(),E14+G14+H14+I14)</f>
        <v>10</v>
      </c>
      <c r="C14" s="1">
        <v>1</v>
      </c>
      <c r="D14" s="1">
        <v>49990</v>
      </c>
      <c r="E14" s="1">
        <v>10</v>
      </c>
      <c r="F14" s="1">
        <v>0</v>
      </c>
      <c r="G14" s="1">
        <v>0</v>
      </c>
      <c r="H14" s="1">
        <v>0</v>
      </c>
      <c r="I14" s="1">
        <v>0</v>
      </c>
      <c r="J14" s="4">
        <v>53.62</v>
      </c>
      <c r="K14" s="4">
        <v>0</v>
      </c>
      <c r="L14" s="4">
        <v>0</v>
      </c>
      <c r="M14" s="6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1</v>
      </c>
      <c r="W14" s="1">
        <v>0</v>
      </c>
      <c r="X14" s="1">
        <v>0</v>
      </c>
      <c r="Y14" s="58">
        <v>0</v>
      </c>
      <c r="AA14" s="1">
        <f t="shared" ref="AA14:AA77" si="1">+E14+V14</f>
        <v>11</v>
      </c>
      <c r="AB14" s="1">
        <f t="shared" ref="AB14:AB77" si="2">+G14+W14</f>
        <v>0</v>
      </c>
      <c r="AC14" s="1">
        <f t="shared" ref="AC14:AC77" si="3">+I14+X14</f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9">
        <f>IF(OR(ISNA(AU14),AU14=0),NA(),X14/AU14)</f>
        <v>0</v>
      </c>
      <c r="AJ14" s="9">
        <f t="shared" ref="AJ14:AJ77" si="4">IF(OR(ISNA(B14),B14=0),NA(),B14/$AJ$11)</f>
        <v>2.0000000000000001E-4</v>
      </c>
      <c r="AK14" s="9">
        <f t="shared" ref="AK14:AK77" si="5">IF(OR(ISNA(B14),B14=0),NA(),E14/$AJ$11)</f>
        <v>2.0000000000000001E-4</v>
      </c>
      <c r="AL14" s="9">
        <f t="shared" ref="AL14:AL77" si="6">IF(OR(ISNA(B14),B14=0),NA(),G14/$AJ$11)</f>
        <v>0</v>
      </c>
      <c r="AM14" s="9">
        <f t="shared" ref="AM14:AM77" si="7">IF(OR(ISNA(B14),B14=0),NA(),I14/$AJ$11)</f>
        <v>0</v>
      </c>
      <c r="AN14" s="9">
        <f t="shared" ref="AN14:AN77" si="8">IF(OR(ISNA(B14),B14=0),NA(),T14/$AJ$11)</f>
        <v>0</v>
      </c>
      <c r="AO14" s="9">
        <f t="shared" ref="AO14:AO77" si="9">+IF(OR(ISNA(B14),B14=0),NA(),AH14/$AJ$11)</f>
        <v>0</v>
      </c>
      <c r="AP14" s="1">
        <v>0</v>
      </c>
      <c r="AQ14" s="1">
        <v>0</v>
      </c>
      <c r="AR14" s="1"/>
      <c r="AS14" s="1">
        <v>0</v>
      </c>
      <c r="AT14" s="1">
        <v>0</v>
      </c>
      <c r="AU14" s="1">
        <f t="shared" ref="AU14:AU77" si="10">IF(C14="",NA(),V14+W14+X14)</f>
        <v>1</v>
      </c>
      <c r="AV14" s="9">
        <f t="shared" ref="AV14:AV77" si="11">IF(OR(ISNA(B14),B14=0),NA(),AU14/$AJ$11)</f>
        <v>2.0000000000000002E-5</v>
      </c>
      <c r="AW14" s="9">
        <f t="shared" ref="AW14:AW77" si="12">IF(OR(ISNA(B14),B14=0),NA(),V14/$AJ$11)</f>
        <v>2.0000000000000002E-5</v>
      </c>
      <c r="AX14" s="9">
        <f t="shared" ref="AX14:AX77" si="13">IF(OR(ISNA(B14),B14=0),NA(),W14/$AJ$11)</f>
        <v>0</v>
      </c>
      <c r="AY14" s="9">
        <f t="shared" ref="AY14:AY77" si="14">IF(OR(ISNA(B14),B14=0),NA(),X14/$AJ$11)</f>
        <v>0</v>
      </c>
      <c r="AZ14" s="9">
        <f t="shared" ref="AZ14:AZ77" si="15">IF(OR(ISNA(B14),B14=0),NA(),AT14/$AJ$11)</f>
        <v>0</v>
      </c>
      <c r="BA14" s="9">
        <f>+AJ14*$BA$12</f>
        <v>1.0800000000000001E-4</v>
      </c>
      <c r="BJ14" s="7">
        <f>+BX14</f>
        <v>1</v>
      </c>
      <c r="BK14" s="7">
        <v>1</v>
      </c>
      <c r="BL14" s="1">
        <f t="shared" ref="BL14:BL77" si="16">IF(OR(BJ14&lt;$BY$12,BJ14&gt;$CA$12),0,$BY$14*AU14)</f>
        <v>0</v>
      </c>
      <c r="BM14" s="48">
        <f>+EvolOf!M3</f>
        <v>2</v>
      </c>
      <c r="BN14" s="1">
        <f t="shared" ref="BN14:BN77" si="17">IF(OR(BJ14&lt;$BY$12,BJ14&gt;$CA$12),0,IF(BJ14&gt;$CA$12,0,VLOOKUP(BJ14,$BK$14:$BM$87,3)))</f>
        <v>0</v>
      </c>
      <c r="BO14" s="1">
        <f>+BL14-BN14</f>
        <v>0</v>
      </c>
      <c r="BP14" s="28">
        <f>IF(BN14=0,0,BL14/BN14-1)</f>
        <v>0</v>
      </c>
      <c r="BQ14" s="1">
        <f t="shared" ref="BQ14:BQ77" si="18">+BO14*BO14</f>
        <v>0</v>
      </c>
      <c r="BR14" s="1" cm="1">
        <f t="array" ref="BR14">IF(BK14&lt;=$BX$14,0,INDEX($AU$14:$AU$300,BK14-$BX$14+1))*$BY$14</f>
        <v>0</v>
      </c>
      <c r="BS14" s="1">
        <f t="shared" ref="BS14:BS77" si="19">+$BY$14*V14</f>
        <v>27.794949065408431</v>
      </c>
      <c r="BT14" s="1">
        <f>$BY$14*(W14+X14)</f>
        <v>0</v>
      </c>
      <c r="BU14" s="1">
        <f>IF(BS14=0,0,BR14-BT14)</f>
        <v>0</v>
      </c>
      <c r="BV14" s="1">
        <f t="shared" ref="BV14:BW45" si="20">+$BY$14*W14</f>
        <v>0</v>
      </c>
      <c r="BW14" s="1">
        <f t="shared" si="20"/>
        <v>0</v>
      </c>
      <c r="BX14" s="43">
        <v>1</v>
      </c>
      <c r="BY14" s="56">
        <v>27.794949065408431</v>
      </c>
      <c r="BZ14" s="1">
        <f>SUM(BQ14:BQ103)</f>
        <v>573540907.25398076</v>
      </c>
      <c r="CA14" s="7">
        <f>COUNTIF(BQ14:BQ103,"&gt;0")</f>
        <v>25</v>
      </c>
      <c r="CB14" s="1">
        <f>+BZ14/CA14</f>
        <v>22941636.290159229</v>
      </c>
      <c r="CC14" s="47">
        <f>MAX(BU14:BU90)</f>
        <v>138669.00088732268</v>
      </c>
      <c r="CD14" s="47">
        <f>INDEX(BR14:BR90,MATCH(CC14,BU14:BU90,0),1)</f>
        <v>180472.60428169696</v>
      </c>
      <c r="CE14" s="38">
        <f>MATCH(CC14,BU14:BU93,0)-CA12</f>
        <v>-3</v>
      </c>
      <c r="CF14" s="38">
        <f>MAX(BS14:BS90)</f>
        <v>138669.00088732268</v>
      </c>
      <c r="CG14" s="38">
        <f>INDEX(BR14:BR90,MATCH(CF14,BS14:BS90,0),1)</f>
        <v>180472.60428169696</v>
      </c>
      <c r="CJ14" s="1"/>
      <c r="CK14" s="38"/>
      <c r="CL14" s="38"/>
      <c r="CQ14" s="4">
        <f>IF(X14=0,0,W14/X14)</f>
        <v>0</v>
      </c>
      <c r="CR14" s="7" cm="1">
        <f t="array" ref="CR14">IF(BK14&lt;=$CW$48,0,INDEX($B$14:$B$300,BK14-$CW$48+1))</f>
        <v>0</v>
      </c>
      <c r="CS14" s="1">
        <f t="shared" ref="CS14:CS77" si="21">+G14+I14</f>
        <v>0</v>
      </c>
      <c r="CT14" s="100">
        <f>IF(CR14=0,0,CS14/CR14)</f>
        <v>0</v>
      </c>
    </row>
    <row r="15" spans="1:98" x14ac:dyDescent="0.3">
      <c r="A15" s="1">
        <f t="shared" ref="A15:A78" si="22">+C15</f>
        <v>2</v>
      </c>
      <c r="B15" s="1">
        <f t="shared" si="0"/>
        <v>10</v>
      </c>
      <c r="C15" s="1">
        <v>2</v>
      </c>
      <c r="D15" s="1">
        <v>49990</v>
      </c>
      <c r="E15" s="1">
        <v>10</v>
      </c>
      <c r="F15" s="1">
        <v>0</v>
      </c>
      <c r="G15" s="1">
        <v>0</v>
      </c>
      <c r="H15" s="1">
        <v>0</v>
      </c>
      <c r="I15" s="1">
        <v>0</v>
      </c>
      <c r="J15" s="4">
        <v>53.62</v>
      </c>
      <c r="K15" s="4">
        <v>0</v>
      </c>
      <c r="L15" s="4">
        <v>0</v>
      </c>
      <c r="M15" s="6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1</v>
      </c>
      <c r="W15" s="1">
        <v>0</v>
      </c>
      <c r="X15" s="1">
        <v>0</v>
      </c>
      <c r="Y15" s="58">
        <v>0</v>
      </c>
      <c r="AA15" s="1">
        <f t="shared" si="1"/>
        <v>11</v>
      </c>
      <c r="AB15" s="1">
        <f t="shared" si="2"/>
        <v>0</v>
      </c>
      <c r="AC15" s="1">
        <f t="shared" si="3"/>
        <v>0</v>
      </c>
      <c r="AD15" s="1">
        <f t="shared" ref="AD15:AD78" si="23">IF($C15="","",E15-E14)</f>
        <v>0</v>
      </c>
      <c r="AE15" s="1">
        <f t="shared" ref="AE15:AG78" si="24">IF($C15="","",G15-G14)</f>
        <v>0</v>
      </c>
      <c r="AF15" s="1">
        <f t="shared" si="24"/>
        <v>0</v>
      </c>
      <c r="AG15" s="1">
        <f t="shared" si="24"/>
        <v>0</v>
      </c>
      <c r="AH15" s="1">
        <f>IF(OR($C15="",ISNA($C15)),NA(),AD15+AE15+AF15+AG15)</f>
        <v>0</v>
      </c>
      <c r="AI15" s="9">
        <f t="shared" ref="AI15:AI78" si="25">IF(OR(ISNA(AU15),AU15=0),NA(),X15/AU15)</f>
        <v>0</v>
      </c>
      <c r="AJ15" s="9">
        <f t="shared" si="4"/>
        <v>2.0000000000000001E-4</v>
      </c>
      <c r="AK15" s="9">
        <f t="shared" si="5"/>
        <v>2.0000000000000001E-4</v>
      </c>
      <c r="AL15" s="9">
        <f t="shared" si="6"/>
        <v>0</v>
      </c>
      <c r="AM15" s="9">
        <f t="shared" si="7"/>
        <v>0</v>
      </c>
      <c r="AN15" s="9">
        <f t="shared" si="8"/>
        <v>0</v>
      </c>
      <c r="AO15" s="9">
        <f t="shared" si="9"/>
        <v>0</v>
      </c>
      <c r="AP15" s="1">
        <f t="shared" ref="AP15:AQ78" si="26">IF($C15="","",V15-V14)</f>
        <v>0</v>
      </c>
      <c r="AQ15" s="1">
        <f t="shared" si="26"/>
        <v>0</v>
      </c>
      <c r="AR15" s="1"/>
      <c r="AS15" s="1">
        <f t="shared" ref="AS15:AS78" si="27">IF($C15="","",X15-X14)</f>
        <v>0</v>
      </c>
      <c r="AT15" s="1">
        <f t="shared" ref="AT15:AT78" si="28">IF(OR($C15="",ISNA($C15)),NA(),AP15+AQ15+AR15+AS15)</f>
        <v>0</v>
      </c>
      <c r="AU15" s="1">
        <f t="shared" si="10"/>
        <v>1</v>
      </c>
      <c r="AV15" s="9">
        <f t="shared" si="11"/>
        <v>2.0000000000000002E-5</v>
      </c>
      <c r="AW15" s="9">
        <f t="shared" si="12"/>
        <v>2.0000000000000002E-5</v>
      </c>
      <c r="AX15" s="9">
        <f t="shared" si="13"/>
        <v>0</v>
      </c>
      <c r="AY15" s="9">
        <f t="shared" si="14"/>
        <v>0</v>
      </c>
      <c r="AZ15" s="9">
        <f t="shared" si="15"/>
        <v>0</v>
      </c>
      <c r="BA15" s="9">
        <f t="shared" ref="BA15:BA78" si="29">+AJ15*$BA$12</f>
        <v>1.0800000000000001E-4</v>
      </c>
      <c r="BJ15" s="7">
        <f>+BJ14+1</f>
        <v>2</v>
      </c>
      <c r="BK15" s="7">
        <f>+BK14+1</f>
        <v>2</v>
      </c>
      <c r="BL15" s="1">
        <f t="shared" si="16"/>
        <v>0</v>
      </c>
      <c r="BM15" s="48">
        <f>+EvolOf!M4</f>
        <v>2</v>
      </c>
      <c r="BN15" s="1">
        <f t="shared" si="17"/>
        <v>0</v>
      </c>
      <c r="BO15" s="1">
        <f t="shared" ref="BO15:BO78" si="30">+BL15-BN15</f>
        <v>0</v>
      </c>
      <c r="BP15" s="28">
        <f t="shared" ref="BP15:BP78" si="31">IF(BN15=0,0,BL15/BN15-1)</f>
        <v>0</v>
      </c>
      <c r="BQ15" s="1">
        <f t="shared" si="18"/>
        <v>0</v>
      </c>
      <c r="BR15" s="1" cm="1">
        <f t="array" ref="BR15">IF(BK15&lt;=$BX$14,0,INDEX($AU$14:$AU$300,BK15-$BX$14+1))*$BY$14</f>
        <v>27.794949065408431</v>
      </c>
      <c r="BS15" s="1">
        <f t="shared" si="19"/>
        <v>27.794949065408431</v>
      </c>
      <c r="BT15" s="1">
        <f>$BY$14*(W15+X15)</f>
        <v>0</v>
      </c>
      <c r="BU15" s="1">
        <f t="shared" ref="BU15:BU78" si="32">IF(BS15=0,0,BR15-BT15)</f>
        <v>27.794949065408431</v>
      </c>
      <c r="BV15" s="1">
        <f t="shared" si="20"/>
        <v>0</v>
      </c>
      <c r="BW15" s="1">
        <f t="shared" si="20"/>
        <v>0</v>
      </c>
      <c r="CF15" s="43"/>
      <c r="CG15" s="43"/>
      <c r="CH15" s="51"/>
      <c r="CI15" s="1"/>
      <c r="CK15" s="1"/>
      <c r="CL15" s="38"/>
      <c r="CM15" s="38"/>
      <c r="CQ15" s="4">
        <f t="shared" ref="CQ15:CQ78" si="33">IF(X15=0,0,W15/X15)</f>
        <v>0</v>
      </c>
      <c r="CR15" s="7" cm="1">
        <f t="array" ref="CR15">IF(BK15&lt;=$CW$48,0,INDEX($B$14:$B$300,BK15-$CW$48+1))</f>
        <v>0</v>
      </c>
      <c r="CS15" s="1">
        <f t="shared" si="21"/>
        <v>0</v>
      </c>
      <c r="CT15" s="100">
        <f t="shared" ref="CT15:CT78" si="34">IF(CR15=0,0,CS15/CR15)</f>
        <v>0</v>
      </c>
    </row>
    <row r="16" spans="1:98" x14ac:dyDescent="0.3">
      <c r="A16" s="1">
        <f t="shared" si="22"/>
        <v>3</v>
      </c>
      <c r="B16" s="1">
        <f t="shared" si="0"/>
        <v>10</v>
      </c>
      <c r="C16" s="1">
        <v>3</v>
      </c>
      <c r="D16" s="1">
        <v>49990</v>
      </c>
      <c r="E16" s="1">
        <v>10</v>
      </c>
      <c r="F16" s="1">
        <v>0</v>
      </c>
      <c r="G16" s="1">
        <v>0</v>
      </c>
      <c r="H16" s="1">
        <v>0</v>
      </c>
      <c r="I16" s="1">
        <v>0</v>
      </c>
      <c r="J16" s="4">
        <v>53.63</v>
      </c>
      <c r="K16" s="4">
        <v>0</v>
      </c>
      <c r="L16" s="4">
        <v>0</v>
      </c>
      <c r="M16" s="6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1</v>
      </c>
      <c r="W16" s="1">
        <v>0</v>
      </c>
      <c r="X16" s="1">
        <v>0</v>
      </c>
      <c r="Y16" s="58">
        <v>0</v>
      </c>
      <c r="AA16" s="1">
        <f t="shared" si="1"/>
        <v>11</v>
      </c>
      <c r="AB16" s="1">
        <f t="shared" si="2"/>
        <v>0</v>
      </c>
      <c r="AC16" s="1">
        <f t="shared" si="3"/>
        <v>0</v>
      </c>
      <c r="AD16" s="1">
        <f t="shared" si="23"/>
        <v>0</v>
      </c>
      <c r="AE16" s="1">
        <f t="shared" si="24"/>
        <v>0</v>
      </c>
      <c r="AF16" s="1">
        <f t="shared" si="24"/>
        <v>0</v>
      </c>
      <c r="AG16" s="1">
        <f t="shared" si="24"/>
        <v>0</v>
      </c>
      <c r="AH16" s="1">
        <f t="shared" ref="AH16:AH79" si="35">IF(OR($C16="",ISNA($C16)),NA(),AD16+AE16+AF16+AG16)</f>
        <v>0</v>
      </c>
      <c r="AI16" s="9">
        <f t="shared" si="25"/>
        <v>0</v>
      </c>
      <c r="AJ16" s="9">
        <f t="shared" si="4"/>
        <v>2.0000000000000001E-4</v>
      </c>
      <c r="AK16" s="9">
        <f t="shared" si="5"/>
        <v>2.0000000000000001E-4</v>
      </c>
      <c r="AL16" s="9">
        <f t="shared" si="6"/>
        <v>0</v>
      </c>
      <c r="AM16" s="9">
        <f t="shared" si="7"/>
        <v>0</v>
      </c>
      <c r="AN16" s="9">
        <f t="shared" si="8"/>
        <v>0</v>
      </c>
      <c r="AO16" s="9">
        <f t="shared" si="9"/>
        <v>0</v>
      </c>
      <c r="AP16" s="1">
        <f t="shared" si="26"/>
        <v>0</v>
      </c>
      <c r="AQ16" s="1">
        <f t="shared" si="26"/>
        <v>0</v>
      </c>
      <c r="AR16" s="1"/>
      <c r="AS16" s="1">
        <f t="shared" si="27"/>
        <v>0</v>
      </c>
      <c r="AT16" s="1">
        <f t="shared" si="28"/>
        <v>0</v>
      </c>
      <c r="AU16" s="1">
        <f t="shared" si="10"/>
        <v>1</v>
      </c>
      <c r="AV16" s="9">
        <f t="shared" si="11"/>
        <v>2.0000000000000002E-5</v>
      </c>
      <c r="AW16" s="9">
        <f t="shared" si="12"/>
        <v>2.0000000000000002E-5</v>
      </c>
      <c r="AX16" s="9">
        <f t="shared" si="13"/>
        <v>0</v>
      </c>
      <c r="AY16" s="9">
        <f t="shared" si="14"/>
        <v>0</v>
      </c>
      <c r="AZ16" s="9">
        <f t="shared" si="15"/>
        <v>0</v>
      </c>
      <c r="BA16" s="9">
        <f t="shared" si="29"/>
        <v>1.0800000000000001E-4</v>
      </c>
      <c r="BJ16" s="7">
        <f t="shared" ref="BJ16:BK31" si="36">+BJ15+1</f>
        <v>3</v>
      </c>
      <c r="BK16" s="7">
        <f t="shared" si="36"/>
        <v>3</v>
      </c>
      <c r="BL16" s="1">
        <f t="shared" si="16"/>
        <v>0</v>
      </c>
      <c r="BM16" s="48">
        <f>+EvolOf!M5</f>
        <v>2</v>
      </c>
      <c r="BN16" s="1">
        <f t="shared" si="17"/>
        <v>0</v>
      </c>
      <c r="BO16" s="1">
        <f t="shared" si="30"/>
        <v>0</v>
      </c>
      <c r="BP16" s="28">
        <f t="shared" si="31"/>
        <v>0</v>
      </c>
      <c r="BQ16" s="1">
        <f t="shared" si="18"/>
        <v>0</v>
      </c>
      <c r="BR16" s="1" cm="1">
        <f t="array" ref="BR16">IF(BK16&lt;=$BX$14,0,INDEX($AU$14:$AU$300,BK16-$BX$14+1))*$BY$14</f>
        <v>27.794949065408431</v>
      </c>
      <c r="BS16" s="1">
        <f t="shared" si="19"/>
        <v>27.794949065408431</v>
      </c>
      <c r="BT16" s="1">
        <f t="shared" ref="BT16:BT79" si="37">$BY$14*(W16+X16)</f>
        <v>0</v>
      </c>
      <c r="BU16" s="1">
        <f t="shared" si="32"/>
        <v>27.794949065408431</v>
      </c>
      <c r="BV16" s="1">
        <f t="shared" si="20"/>
        <v>0</v>
      </c>
      <c r="BW16" s="1">
        <f t="shared" si="20"/>
        <v>0</v>
      </c>
      <c r="CF16" s="43"/>
      <c r="CG16" s="43"/>
      <c r="CH16" s="51"/>
      <c r="CI16" s="1"/>
      <c r="CK16" s="1"/>
      <c r="CL16" s="38"/>
      <c r="CM16" s="38"/>
      <c r="CQ16" s="4">
        <f t="shared" si="33"/>
        <v>0</v>
      </c>
      <c r="CR16" s="7" cm="1">
        <f t="array" ref="CR16">IF(BK16&lt;=$CW$48,0,INDEX($B$14:$B$300,BK16-$CW$48+1))</f>
        <v>0</v>
      </c>
      <c r="CS16" s="1">
        <f t="shared" si="21"/>
        <v>0</v>
      </c>
      <c r="CT16" s="100">
        <f t="shared" si="34"/>
        <v>0</v>
      </c>
    </row>
    <row r="17" spans="1:101" x14ac:dyDescent="0.3">
      <c r="A17" s="1">
        <f t="shared" si="22"/>
        <v>4</v>
      </c>
      <c r="B17" s="1">
        <f t="shared" si="0"/>
        <v>15</v>
      </c>
      <c r="C17" s="1">
        <v>4</v>
      </c>
      <c r="D17" s="1">
        <v>49984</v>
      </c>
      <c r="E17" s="1">
        <v>15</v>
      </c>
      <c r="F17" s="1">
        <v>0</v>
      </c>
      <c r="G17" s="1">
        <v>0</v>
      </c>
      <c r="H17" s="1">
        <v>0</v>
      </c>
      <c r="I17" s="1">
        <v>0</v>
      </c>
      <c r="J17" s="4">
        <v>53.64</v>
      </c>
      <c r="K17" s="4">
        <v>0.3</v>
      </c>
      <c r="L17" s="4">
        <v>0</v>
      </c>
      <c r="M17" s="61">
        <v>0</v>
      </c>
      <c r="N17" s="1">
        <v>1</v>
      </c>
      <c r="O17" s="1">
        <v>4</v>
      </c>
      <c r="P17" s="1">
        <v>4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5</v>
      </c>
      <c r="W17" s="1">
        <v>0</v>
      </c>
      <c r="X17" s="1">
        <v>0</v>
      </c>
      <c r="Y17" s="58">
        <v>0</v>
      </c>
      <c r="AA17" s="1">
        <f t="shared" si="1"/>
        <v>20</v>
      </c>
      <c r="AB17" s="1">
        <f t="shared" si="2"/>
        <v>0</v>
      </c>
      <c r="AC17" s="1">
        <f t="shared" si="3"/>
        <v>0</v>
      </c>
      <c r="AD17" s="1">
        <f t="shared" si="23"/>
        <v>5</v>
      </c>
      <c r="AE17" s="1">
        <f t="shared" si="24"/>
        <v>0</v>
      </c>
      <c r="AF17" s="1">
        <f t="shared" si="24"/>
        <v>0</v>
      </c>
      <c r="AG17" s="1">
        <f t="shared" si="24"/>
        <v>0</v>
      </c>
      <c r="AH17" s="1">
        <f t="shared" si="35"/>
        <v>5</v>
      </c>
      <c r="AI17" s="9">
        <f t="shared" si="25"/>
        <v>0</v>
      </c>
      <c r="AJ17" s="9">
        <f t="shared" si="4"/>
        <v>2.9999999999999997E-4</v>
      </c>
      <c r="AK17" s="9">
        <f t="shared" si="5"/>
        <v>2.9999999999999997E-4</v>
      </c>
      <c r="AL17" s="9">
        <f t="shared" si="6"/>
        <v>0</v>
      </c>
      <c r="AM17" s="9">
        <f t="shared" si="7"/>
        <v>0</v>
      </c>
      <c r="AN17" s="9">
        <f t="shared" si="8"/>
        <v>0</v>
      </c>
      <c r="AO17" s="9">
        <f t="shared" si="9"/>
        <v>1E-4</v>
      </c>
      <c r="AP17" s="1">
        <f t="shared" si="26"/>
        <v>4</v>
      </c>
      <c r="AQ17" s="1">
        <f t="shared" si="26"/>
        <v>0</v>
      </c>
      <c r="AR17" s="1"/>
      <c r="AS17" s="1">
        <f t="shared" si="27"/>
        <v>0</v>
      </c>
      <c r="AT17" s="1">
        <f t="shared" si="28"/>
        <v>4</v>
      </c>
      <c r="AU17" s="1">
        <f t="shared" si="10"/>
        <v>5</v>
      </c>
      <c r="AV17" s="9">
        <f t="shared" si="11"/>
        <v>1E-4</v>
      </c>
      <c r="AW17" s="9">
        <f t="shared" si="12"/>
        <v>1E-4</v>
      </c>
      <c r="AX17" s="9">
        <f t="shared" si="13"/>
        <v>0</v>
      </c>
      <c r="AY17" s="9">
        <f t="shared" si="14"/>
        <v>0</v>
      </c>
      <c r="AZ17" s="9">
        <f t="shared" si="15"/>
        <v>8.0000000000000007E-5</v>
      </c>
      <c r="BA17" s="9">
        <f t="shared" si="29"/>
        <v>1.6200000000000001E-4</v>
      </c>
      <c r="BJ17" s="7">
        <f t="shared" si="36"/>
        <v>4</v>
      </c>
      <c r="BK17" s="7">
        <f t="shared" si="36"/>
        <v>4</v>
      </c>
      <c r="BL17" s="1">
        <f t="shared" si="16"/>
        <v>0</v>
      </c>
      <c r="BM17" s="48">
        <f>+EvolOf!M6</f>
        <v>2</v>
      </c>
      <c r="BN17" s="1">
        <f t="shared" si="17"/>
        <v>0</v>
      </c>
      <c r="BO17" s="1">
        <f t="shared" si="30"/>
        <v>0</v>
      </c>
      <c r="BP17" s="28">
        <f t="shared" si="31"/>
        <v>0</v>
      </c>
      <c r="BQ17" s="1">
        <f t="shared" si="18"/>
        <v>0</v>
      </c>
      <c r="BR17" s="1" cm="1">
        <f t="array" ref="BR17">IF(BK17&lt;=$BX$14,0,INDEX($AU$14:$AU$300,BK17-$BX$14+1))*$BY$14</f>
        <v>138.97474532704217</v>
      </c>
      <c r="BS17" s="1">
        <f t="shared" si="19"/>
        <v>138.97474532704217</v>
      </c>
      <c r="BT17" s="1">
        <f t="shared" si="37"/>
        <v>0</v>
      </c>
      <c r="BU17" s="1">
        <f t="shared" si="32"/>
        <v>138.97474532704217</v>
      </c>
      <c r="BV17" s="1">
        <f t="shared" si="20"/>
        <v>0</v>
      </c>
      <c r="BW17" s="1">
        <f t="shared" si="20"/>
        <v>0</v>
      </c>
      <c r="CH17" s="1"/>
      <c r="CI17" s="1"/>
      <c r="CJ17" s="1"/>
      <c r="CK17" s="1"/>
      <c r="CQ17" s="4">
        <f t="shared" si="33"/>
        <v>0</v>
      </c>
      <c r="CR17" s="7" cm="1">
        <f t="array" ref="CR17">IF(BK17&lt;=$CW$48,0,INDEX($B$14:$B$300,BK17-$CW$48+1))</f>
        <v>0</v>
      </c>
      <c r="CS17" s="1">
        <f t="shared" si="21"/>
        <v>0</v>
      </c>
      <c r="CT17" s="100">
        <f t="shared" si="34"/>
        <v>0</v>
      </c>
    </row>
    <row r="18" spans="1:101" x14ac:dyDescent="0.3">
      <c r="A18" s="1">
        <f t="shared" si="22"/>
        <v>5</v>
      </c>
      <c r="B18" s="1">
        <f t="shared" si="0"/>
        <v>20</v>
      </c>
      <c r="C18" s="1">
        <v>5</v>
      </c>
      <c r="D18" s="1">
        <v>49979</v>
      </c>
      <c r="E18" s="1">
        <v>20</v>
      </c>
      <c r="F18" s="1">
        <v>0</v>
      </c>
      <c r="G18" s="1">
        <v>0</v>
      </c>
      <c r="H18" s="1">
        <v>0</v>
      </c>
      <c r="I18" s="1">
        <v>0</v>
      </c>
      <c r="J18" s="4">
        <v>53.64</v>
      </c>
      <c r="K18" s="4">
        <v>0.41</v>
      </c>
      <c r="L18" s="4">
        <v>0</v>
      </c>
      <c r="M18" s="61">
        <v>0</v>
      </c>
      <c r="N18" s="1">
        <v>1</v>
      </c>
      <c r="O18" s="1">
        <v>8</v>
      </c>
      <c r="P18" s="1">
        <v>8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8</v>
      </c>
      <c r="W18" s="1">
        <v>0</v>
      </c>
      <c r="X18" s="1">
        <v>0</v>
      </c>
      <c r="Y18" s="58">
        <v>0</v>
      </c>
      <c r="AA18" s="1">
        <f t="shared" si="1"/>
        <v>28</v>
      </c>
      <c r="AB18" s="1">
        <f t="shared" si="2"/>
        <v>0</v>
      </c>
      <c r="AC18" s="1">
        <f t="shared" si="3"/>
        <v>0</v>
      </c>
      <c r="AD18" s="1">
        <f t="shared" si="23"/>
        <v>5</v>
      </c>
      <c r="AE18" s="1">
        <f t="shared" si="24"/>
        <v>0</v>
      </c>
      <c r="AF18" s="1">
        <f t="shared" si="24"/>
        <v>0</v>
      </c>
      <c r="AG18" s="1">
        <f t="shared" si="24"/>
        <v>0</v>
      </c>
      <c r="AH18" s="1">
        <f t="shared" si="35"/>
        <v>5</v>
      </c>
      <c r="AI18" s="9">
        <f t="shared" si="25"/>
        <v>0</v>
      </c>
      <c r="AJ18" s="9">
        <f t="shared" si="4"/>
        <v>4.0000000000000002E-4</v>
      </c>
      <c r="AK18" s="9">
        <f t="shared" si="5"/>
        <v>4.0000000000000002E-4</v>
      </c>
      <c r="AL18" s="9">
        <f t="shared" si="6"/>
        <v>0</v>
      </c>
      <c r="AM18" s="9">
        <f t="shared" si="7"/>
        <v>0</v>
      </c>
      <c r="AN18" s="9">
        <f t="shared" si="8"/>
        <v>0</v>
      </c>
      <c r="AO18" s="9">
        <f t="shared" si="9"/>
        <v>1E-4</v>
      </c>
      <c r="AP18" s="1">
        <f t="shared" si="26"/>
        <v>3</v>
      </c>
      <c r="AQ18" s="1">
        <f t="shared" si="26"/>
        <v>0</v>
      </c>
      <c r="AR18" s="1"/>
      <c r="AS18" s="1">
        <f t="shared" si="27"/>
        <v>0</v>
      </c>
      <c r="AT18" s="1">
        <f t="shared" si="28"/>
        <v>3</v>
      </c>
      <c r="AU18" s="1">
        <f t="shared" si="10"/>
        <v>8</v>
      </c>
      <c r="AV18" s="9">
        <f t="shared" si="11"/>
        <v>1.6000000000000001E-4</v>
      </c>
      <c r="AW18" s="9">
        <f t="shared" si="12"/>
        <v>1.6000000000000001E-4</v>
      </c>
      <c r="AX18" s="9">
        <f t="shared" si="13"/>
        <v>0</v>
      </c>
      <c r="AY18" s="9">
        <f t="shared" si="14"/>
        <v>0</v>
      </c>
      <c r="AZ18" s="9">
        <f t="shared" si="15"/>
        <v>6.0000000000000002E-5</v>
      </c>
      <c r="BA18" s="9">
        <f t="shared" si="29"/>
        <v>2.1600000000000002E-4</v>
      </c>
      <c r="BJ18" s="7">
        <f t="shared" si="36"/>
        <v>5</v>
      </c>
      <c r="BK18" s="7">
        <f t="shared" si="36"/>
        <v>5</v>
      </c>
      <c r="BL18" s="1">
        <f t="shared" si="16"/>
        <v>0</v>
      </c>
      <c r="BM18" s="48">
        <f>+EvolOf!M7</f>
        <v>3</v>
      </c>
      <c r="BN18" s="1">
        <f t="shared" si="17"/>
        <v>0</v>
      </c>
      <c r="BO18" s="1">
        <f t="shared" si="30"/>
        <v>0</v>
      </c>
      <c r="BP18" s="28">
        <f t="shared" si="31"/>
        <v>0</v>
      </c>
      <c r="BQ18" s="1">
        <f t="shared" si="18"/>
        <v>0</v>
      </c>
      <c r="BR18" s="1" cm="1">
        <f t="array" ref="BR18">IF(BK18&lt;=$BX$14,0,INDEX($AU$14:$AU$300,BK18-$BX$14+1))*$BY$14</f>
        <v>222.35959252326745</v>
      </c>
      <c r="BS18" s="1">
        <f t="shared" si="19"/>
        <v>222.35959252326745</v>
      </c>
      <c r="BT18" s="1">
        <f t="shared" si="37"/>
        <v>0</v>
      </c>
      <c r="BU18" s="1">
        <f t="shared" si="32"/>
        <v>222.35959252326745</v>
      </c>
      <c r="BV18" s="1">
        <f t="shared" si="20"/>
        <v>0</v>
      </c>
      <c r="BW18" s="1">
        <f t="shared" si="20"/>
        <v>0</v>
      </c>
      <c r="CQ18" s="4">
        <f t="shared" si="33"/>
        <v>0</v>
      </c>
      <c r="CR18" s="7" cm="1">
        <f t="array" ref="CR18">IF(BK18&lt;=$CW$48,0,INDEX($B$14:$B$300,BK18-$CW$48+1))</f>
        <v>0</v>
      </c>
      <c r="CS18" s="1">
        <f t="shared" si="21"/>
        <v>0</v>
      </c>
      <c r="CT18" s="100">
        <f t="shared" si="34"/>
        <v>0</v>
      </c>
    </row>
    <row r="19" spans="1:101" x14ac:dyDescent="0.3">
      <c r="A19" s="1">
        <f t="shared" si="22"/>
        <v>6</v>
      </c>
      <c r="B19" s="1">
        <f t="shared" si="0"/>
        <v>25</v>
      </c>
      <c r="C19" s="1">
        <v>6</v>
      </c>
      <c r="D19" s="1">
        <v>49974</v>
      </c>
      <c r="E19" s="1">
        <v>25</v>
      </c>
      <c r="F19" s="1">
        <v>0</v>
      </c>
      <c r="G19" s="1">
        <v>0</v>
      </c>
      <c r="H19" s="1">
        <v>0</v>
      </c>
      <c r="I19" s="1">
        <v>0</v>
      </c>
      <c r="J19" s="4">
        <v>53.64</v>
      </c>
      <c r="K19" s="4">
        <v>0.45</v>
      </c>
      <c r="L19" s="4">
        <v>0</v>
      </c>
      <c r="M19" s="61">
        <v>0</v>
      </c>
      <c r="N19" s="1">
        <v>2</v>
      </c>
      <c r="O19" s="1">
        <v>12</v>
      </c>
      <c r="P19" s="1">
        <v>12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11</v>
      </c>
      <c r="W19" s="1">
        <v>0</v>
      </c>
      <c r="X19" s="1">
        <v>0</v>
      </c>
      <c r="Y19" s="58">
        <v>0</v>
      </c>
      <c r="AA19" s="1">
        <f t="shared" si="1"/>
        <v>36</v>
      </c>
      <c r="AB19" s="1">
        <f t="shared" si="2"/>
        <v>0</v>
      </c>
      <c r="AC19" s="1">
        <f t="shared" si="3"/>
        <v>0</v>
      </c>
      <c r="AD19" s="1">
        <f t="shared" si="23"/>
        <v>5</v>
      </c>
      <c r="AE19" s="1">
        <f t="shared" si="24"/>
        <v>0</v>
      </c>
      <c r="AF19" s="1">
        <f t="shared" si="24"/>
        <v>0</v>
      </c>
      <c r="AG19" s="1">
        <f t="shared" si="24"/>
        <v>0</v>
      </c>
      <c r="AH19" s="1">
        <f t="shared" si="35"/>
        <v>5</v>
      </c>
      <c r="AI19" s="9">
        <f t="shared" si="25"/>
        <v>0</v>
      </c>
      <c r="AJ19" s="9">
        <f t="shared" si="4"/>
        <v>5.0000000000000001E-4</v>
      </c>
      <c r="AK19" s="9">
        <f t="shared" si="5"/>
        <v>5.0000000000000001E-4</v>
      </c>
      <c r="AL19" s="9">
        <f t="shared" si="6"/>
        <v>0</v>
      </c>
      <c r="AM19" s="9">
        <f t="shared" si="7"/>
        <v>0</v>
      </c>
      <c r="AN19" s="9">
        <f t="shared" si="8"/>
        <v>0</v>
      </c>
      <c r="AO19" s="9">
        <f t="shared" si="9"/>
        <v>1E-4</v>
      </c>
      <c r="AP19" s="1">
        <f t="shared" si="26"/>
        <v>3</v>
      </c>
      <c r="AQ19" s="1">
        <f t="shared" si="26"/>
        <v>0</v>
      </c>
      <c r="AR19" s="1"/>
      <c r="AS19" s="1">
        <f t="shared" si="27"/>
        <v>0</v>
      </c>
      <c r="AT19" s="1">
        <f t="shared" si="28"/>
        <v>3</v>
      </c>
      <c r="AU19" s="1">
        <f t="shared" si="10"/>
        <v>11</v>
      </c>
      <c r="AV19" s="9">
        <f t="shared" si="11"/>
        <v>2.2000000000000001E-4</v>
      </c>
      <c r="AW19" s="9">
        <f t="shared" si="12"/>
        <v>2.2000000000000001E-4</v>
      </c>
      <c r="AX19" s="9">
        <f t="shared" si="13"/>
        <v>0</v>
      </c>
      <c r="AY19" s="9">
        <f t="shared" si="14"/>
        <v>0</v>
      </c>
      <c r="AZ19" s="9">
        <f t="shared" si="15"/>
        <v>6.0000000000000002E-5</v>
      </c>
      <c r="BA19" s="9">
        <f t="shared" si="29"/>
        <v>2.7E-4</v>
      </c>
      <c r="BJ19" s="7">
        <f t="shared" si="36"/>
        <v>6</v>
      </c>
      <c r="BK19" s="7">
        <f t="shared" si="36"/>
        <v>6</v>
      </c>
      <c r="BL19" s="1">
        <f t="shared" si="16"/>
        <v>0</v>
      </c>
      <c r="BM19" s="48">
        <f>+EvolOf!M8</f>
        <v>10</v>
      </c>
      <c r="BN19" s="1">
        <f t="shared" si="17"/>
        <v>0</v>
      </c>
      <c r="BO19" s="1">
        <f t="shared" si="30"/>
        <v>0</v>
      </c>
      <c r="BP19" s="28">
        <f t="shared" si="31"/>
        <v>0</v>
      </c>
      <c r="BQ19" s="1">
        <f t="shared" si="18"/>
        <v>0</v>
      </c>
      <c r="BR19" s="1" cm="1">
        <f t="array" ref="BR19">IF(BK19&lt;=$BX$14,0,INDEX($AU$14:$AU$300,BK19-$BX$14+1))*$BY$14</f>
        <v>305.74443971949273</v>
      </c>
      <c r="BS19" s="1">
        <f t="shared" si="19"/>
        <v>305.74443971949273</v>
      </c>
      <c r="BT19" s="1">
        <f t="shared" si="37"/>
        <v>0</v>
      </c>
      <c r="BU19" s="1">
        <f t="shared" si="32"/>
        <v>305.74443971949273</v>
      </c>
      <c r="BV19" s="1">
        <f t="shared" si="20"/>
        <v>0</v>
      </c>
      <c r="BW19" s="1">
        <f t="shared" si="20"/>
        <v>0</v>
      </c>
      <c r="CQ19" s="4">
        <f t="shared" si="33"/>
        <v>0</v>
      </c>
      <c r="CR19" s="7" cm="1">
        <f t="array" ref="CR19">IF(BK19&lt;=$CW$48,0,INDEX($B$14:$B$300,BK19-$CW$48+1))</f>
        <v>0</v>
      </c>
      <c r="CS19" s="1">
        <f t="shared" si="21"/>
        <v>0</v>
      </c>
      <c r="CT19" s="100">
        <f t="shared" si="34"/>
        <v>0</v>
      </c>
    </row>
    <row r="20" spans="1:101" x14ac:dyDescent="0.3">
      <c r="A20" s="1">
        <f t="shared" si="22"/>
        <v>7</v>
      </c>
      <c r="B20" s="1">
        <f t="shared" si="0"/>
        <v>37</v>
      </c>
      <c r="C20" s="1">
        <v>7</v>
      </c>
      <c r="D20" s="1">
        <v>49962</v>
      </c>
      <c r="E20" s="1">
        <v>37</v>
      </c>
      <c r="F20" s="1">
        <v>0</v>
      </c>
      <c r="G20" s="1">
        <v>0</v>
      </c>
      <c r="H20" s="1">
        <v>0</v>
      </c>
      <c r="I20" s="1">
        <v>0</v>
      </c>
      <c r="J20" s="4">
        <v>53.64</v>
      </c>
      <c r="K20" s="4">
        <v>0.5</v>
      </c>
      <c r="L20" s="4">
        <v>0</v>
      </c>
      <c r="M20" s="61">
        <v>0</v>
      </c>
      <c r="N20" s="1">
        <v>3</v>
      </c>
      <c r="O20" s="1">
        <v>24</v>
      </c>
      <c r="P20" s="1">
        <v>24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19</v>
      </c>
      <c r="W20" s="1">
        <v>0</v>
      </c>
      <c r="X20" s="1">
        <v>0</v>
      </c>
      <c r="Y20" s="58">
        <v>0</v>
      </c>
      <c r="AA20" s="1">
        <f t="shared" si="1"/>
        <v>56</v>
      </c>
      <c r="AB20" s="1">
        <f t="shared" si="2"/>
        <v>0</v>
      </c>
      <c r="AC20" s="1">
        <f t="shared" si="3"/>
        <v>0</v>
      </c>
      <c r="AD20" s="1">
        <f t="shared" si="23"/>
        <v>12</v>
      </c>
      <c r="AE20" s="1">
        <f t="shared" si="24"/>
        <v>0</v>
      </c>
      <c r="AF20" s="1">
        <f t="shared" si="24"/>
        <v>0</v>
      </c>
      <c r="AG20" s="1">
        <f t="shared" si="24"/>
        <v>0</v>
      </c>
      <c r="AH20" s="1">
        <f t="shared" si="35"/>
        <v>12</v>
      </c>
      <c r="AI20" s="9">
        <f t="shared" si="25"/>
        <v>0</v>
      </c>
      <c r="AJ20" s="9">
        <f t="shared" si="4"/>
        <v>7.3999999999999999E-4</v>
      </c>
      <c r="AK20" s="9">
        <f t="shared" si="5"/>
        <v>7.3999999999999999E-4</v>
      </c>
      <c r="AL20" s="9">
        <f t="shared" si="6"/>
        <v>0</v>
      </c>
      <c r="AM20" s="9">
        <f t="shared" si="7"/>
        <v>0</v>
      </c>
      <c r="AN20" s="9">
        <f t="shared" si="8"/>
        <v>0</v>
      </c>
      <c r="AO20" s="9">
        <f t="shared" si="9"/>
        <v>2.4000000000000001E-4</v>
      </c>
      <c r="AP20" s="1">
        <f t="shared" si="26"/>
        <v>8</v>
      </c>
      <c r="AQ20" s="1">
        <f t="shared" si="26"/>
        <v>0</v>
      </c>
      <c r="AR20" s="1"/>
      <c r="AS20" s="1">
        <f t="shared" si="27"/>
        <v>0</v>
      </c>
      <c r="AT20" s="1">
        <f t="shared" si="28"/>
        <v>8</v>
      </c>
      <c r="AU20" s="1">
        <f t="shared" si="10"/>
        <v>19</v>
      </c>
      <c r="AV20" s="9">
        <f t="shared" si="11"/>
        <v>3.8000000000000002E-4</v>
      </c>
      <c r="AW20" s="9">
        <f t="shared" si="12"/>
        <v>3.8000000000000002E-4</v>
      </c>
      <c r="AX20" s="9">
        <f t="shared" si="13"/>
        <v>0</v>
      </c>
      <c r="AY20" s="9">
        <f t="shared" si="14"/>
        <v>0</v>
      </c>
      <c r="AZ20" s="9">
        <f t="shared" si="15"/>
        <v>1.6000000000000001E-4</v>
      </c>
      <c r="BA20" s="9">
        <f t="shared" si="29"/>
        <v>3.9960000000000001E-4</v>
      </c>
      <c r="BJ20" s="7">
        <f t="shared" si="36"/>
        <v>7</v>
      </c>
      <c r="BK20" s="7">
        <f t="shared" si="36"/>
        <v>7</v>
      </c>
      <c r="BL20" s="1">
        <f t="shared" si="16"/>
        <v>0</v>
      </c>
      <c r="BM20" s="48">
        <f>+EvolOf!M9</f>
        <v>16</v>
      </c>
      <c r="BN20" s="1">
        <f t="shared" si="17"/>
        <v>0</v>
      </c>
      <c r="BO20" s="1">
        <f t="shared" si="30"/>
        <v>0</v>
      </c>
      <c r="BP20" s="28">
        <f t="shared" si="31"/>
        <v>0</v>
      </c>
      <c r="BQ20" s="1">
        <f t="shared" si="18"/>
        <v>0</v>
      </c>
      <c r="BR20" s="1" cm="1">
        <f t="array" ref="BR20">IF(BK20&lt;=$BX$14,0,INDEX($AU$14:$AU$300,BK20-$BX$14+1))*$BY$14</f>
        <v>528.10403224276024</v>
      </c>
      <c r="BS20" s="1">
        <f t="shared" si="19"/>
        <v>528.10403224276024</v>
      </c>
      <c r="BT20" s="1">
        <f t="shared" si="37"/>
        <v>0</v>
      </c>
      <c r="BU20" s="1">
        <f t="shared" si="32"/>
        <v>528.10403224276024</v>
      </c>
      <c r="BV20" s="1">
        <f t="shared" si="20"/>
        <v>0</v>
      </c>
      <c r="BW20" s="1">
        <f t="shared" si="20"/>
        <v>0</v>
      </c>
      <c r="CQ20" s="4">
        <f t="shared" si="33"/>
        <v>0</v>
      </c>
      <c r="CR20" s="7" cm="1">
        <f t="array" ref="CR20">IF(BK20&lt;=$CW$48,0,INDEX($B$14:$B$300,BK20-$CW$48+1))</f>
        <v>0</v>
      </c>
      <c r="CS20" s="1">
        <f t="shared" si="21"/>
        <v>0</v>
      </c>
      <c r="CT20" s="100">
        <f t="shared" si="34"/>
        <v>0</v>
      </c>
    </row>
    <row r="21" spans="1:101" x14ac:dyDescent="0.3">
      <c r="A21" s="1">
        <f t="shared" si="22"/>
        <v>8</v>
      </c>
      <c r="B21" s="1">
        <f t="shared" si="0"/>
        <v>53</v>
      </c>
      <c r="C21" s="1">
        <v>8</v>
      </c>
      <c r="D21" s="1">
        <v>49946</v>
      </c>
      <c r="E21" s="1">
        <v>53</v>
      </c>
      <c r="F21" s="1">
        <v>0</v>
      </c>
      <c r="G21" s="1">
        <v>0</v>
      </c>
      <c r="H21" s="1">
        <v>0</v>
      </c>
      <c r="I21" s="1">
        <v>0</v>
      </c>
      <c r="J21" s="4">
        <v>53.63</v>
      </c>
      <c r="K21" s="4">
        <v>0.52</v>
      </c>
      <c r="L21" s="4">
        <v>0.3</v>
      </c>
      <c r="M21" s="61">
        <v>0.18</v>
      </c>
      <c r="N21" s="1">
        <v>5</v>
      </c>
      <c r="O21" s="1">
        <v>38</v>
      </c>
      <c r="P21" s="1">
        <v>38</v>
      </c>
      <c r="Q21" s="1">
        <v>0</v>
      </c>
      <c r="R21" s="1">
        <v>0</v>
      </c>
      <c r="S21" s="1">
        <v>0</v>
      </c>
      <c r="T21" s="1">
        <v>1</v>
      </c>
      <c r="U21" s="1">
        <v>0</v>
      </c>
      <c r="V21" s="1">
        <v>28</v>
      </c>
      <c r="W21" s="1">
        <v>0</v>
      </c>
      <c r="X21" s="1">
        <v>0</v>
      </c>
      <c r="Y21" s="58">
        <v>0</v>
      </c>
      <c r="AA21" s="1">
        <f t="shared" si="1"/>
        <v>81</v>
      </c>
      <c r="AB21" s="1">
        <f t="shared" si="2"/>
        <v>0</v>
      </c>
      <c r="AC21" s="1">
        <f t="shared" si="3"/>
        <v>0</v>
      </c>
      <c r="AD21" s="1">
        <f t="shared" si="23"/>
        <v>16</v>
      </c>
      <c r="AE21" s="1">
        <f t="shared" si="24"/>
        <v>0</v>
      </c>
      <c r="AF21" s="1">
        <f t="shared" si="24"/>
        <v>0</v>
      </c>
      <c r="AG21" s="1">
        <f t="shared" si="24"/>
        <v>0</v>
      </c>
      <c r="AH21" s="1">
        <f t="shared" si="35"/>
        <v>16</v>
      </c>
      <c r="AI21" s="9">
        <f t="shared" si="25"/>
        <v>0</v>
      </c>
      <c r="AJ21" s="9">
        <f t="shared" si="4"/>
        <v>1.06E-3</v>
      </c>
      <c r="AK21" s="9">
        <f t="shared" si="5"/>
        <v>1.06E-3</v>
      </c>
      <c r="AL21" s="9">
        <f t="shared" si="6"/>
        <v>0</v>
      </c>
      <c r="AM21" s="9">
        <f t="shared" si="7"/>
        <v>0</v>
      </c>
      <c r="AN21" s="9">
        <f t="shared" si="8"/>
        <v>2.0000000000000002E-5</v>
      </c>
      <c r="AO21" s="9">
        <f t="shared" si="9"/>
        <v>3.2000000000000003E-4</v>
      </c>
      <c r="AP21" s="1">
        <f t="shared" si="26"/>
        <v>9</v>
      </c>
      <c r="AQ21" s="1">
        <f t="shared" si="26"/>
        <v>0</v>
      </c>
      <c r="AR21" s="1"/>
      <c r="AS21" s="1">
        <f t="shared" si="27"/>
        <v>0</v>
      </c>
      <c r="AT21" s="1">
        <f t="shared" si="28"/>
        <v>9</v>
      </c>
      <c r="AU21" s="1">
        <f t="shared" si="10"/>
        <v>28</v>
      </c>
      <c r="AV21" s="9">
        <f t="shared" si="11"/>
        <v>5.5999999999999995E-4</v>
      </c>
      <c r="AW21" s="9">
        <f t="shared" si="12"/>
        <v>5.5999999999999995E-4</v>
      </c>
      <c r="AX21" s="9">
        <f t="shared" si="13"/>
        <v>0</v>
      </c>
      <c r="AY21" s="9">
        <f t="shared" si="14"/>
        <v>0</v>
      </c>
      <c r="AZ21" s="9">
        <f t="shared" si="15"/>
        <v>1.8000000000000001E-4</v>
      </c>
      <c r="BA21" s="9">
        <f t="shared" si="29"/>
        <v>5.7240000000000004E-4</v>
      </c>
      <c r="BJ21" s="7">
        <f t="shared" si="36"/>
        <v>8</v>
      </c>
      <c r="BK21" s="7">
        <f t="shared" si="36"/>
        <v>8</v>
      </c>
      <c r="BL21" s="1">
        <f t="shared" si="16"/>
        <v>0</v>
      </c>
      <c r="BM21" s="48">
        <f>+EvolOf!M10</f>
        <v>29</v>
      </c>
      <c r="BN21" s="1">
        <f t="shared" si="17"/>
        <v>0</v>
      </c>
      <c r="BO21" s="1">
        <f t="shared" si="30"/>
        <v>0</v>
      </c>
      <c r="BP21" s="28">
        <f t="shared" si="31"/>
        <v>0</v>
      </c>
      <c r="BQ21" s="1">
        <f t="shared" si="18"/>
        <v>0</v>
      </c>
      <c r="BR21" s="1" cm="1">
        <f t="array" ref="BR21">IF(BK21&lt;=$BX$14,0,INDEX($AU$14:$AU$300,BK21-$BX$14+1))*$BY$14</f>
        <v>778.25857383143602</v>
      </c>
      <c r="BS21" s="1">
        <f t="shared" si="19"/>
        <v>778.25857383143602</v>
      </c>
      <c r="BT21" s="1">
        <f t="shared" si="37"/>
        <v>0</v>
      </c>
      <c r="BU21" s="1">
        <f t="shared" si="32"/>
        <v>778.25857383143602</v>
      </c>
      <c r="BV21" s="1">
        <f t="shared" si="20"/>
        <v>0</v>
      </c>
      <c r="BW21" s="1">
        <f t="shared" si="20"/>
        <v>0</v>
      </c>
      <c r="CQ21" s="4">
        <f t="shared" si="33"/>
        <v>0</v>
      </c>
      <c r="CR21" s="7" cm="1">
        <f t="array" ref="CR21">IF(BK21&lt;=$CW$48,0,INDEX($B$14:$B$300,BK21-$CW$48+1))</f>
        <v>0</v>
      </c>
      <c r="CS21" s="1">
        <f t="shared" si="21"/>
        <v>0</v>
      </c>
      <c r="CT21" s="100">
        <f t="shared" si="34"/>
        <v>0</v>
      </c>
    </row>
    <row r="22" spans="1:101" x14ac:dyDescent="0.3">
      <c r="A22" s="1">
        <f t="shared" si="22"/>
        <v>9</v>
      </c>
      <c r="B22" s="1">
        <f t="shared" si="0"/>
        <v>67</v>
      </c>
      <c r="C22" s="1">
        <v>9</v>
      </c>
      <c r="D22" s="1">
        <v>49932</v>
      </c>
      <c r="E22" s="1">
        <v>67</v>
      </c>
      <c r="F22" s="1">
        <v>0</v>
      </c>
      <c r="G22" s="1">
        <v>0</v>
      </c>
      <c r="H22" s="1">
        <v>0</v>
      </c>
      <c r="I22" s="1">
        <v>0</v>
      </c>
      <c r="J22" s="4">
        <v>53.63</v>
      </c>
      <c r="K22" s="4">
        <v>0.51</v>
      </c>
      <c r="L22" s="4">
        <v>0.5</v>
      </c>
      <c r="M22" s="61">
        <v>0.18</v>
      </c>
      <c r="N22" s="1">
        <v>6</v>
      </c>
      <c r="O22" s="1">
        <v>51</v>
      </c>
      <c r="P22" s="1">
        <v>51</v>
      </c>
      <c r="Q22" s="1">
        <v>0</v>
      </c>
      <c r="R22" s="1">
        <v>0</v>
      </c>
      <c r="S22" s="1">
        <v>0</v>
      </c>
      <c r="T22" s="1">
        <v>1</v>
      </c>
      <c r="U22" s="1">
        <v>0</v>
      </c>
      <c r="V22" s="1">
        <v>37</v>
      </c>
      <c r="W22" s="1">
        <v>0</v>
      </c>
      <c r="X22" s="1">
        <v>0</v>
      </c>
      <c r="Y22" s="58">
        <v>0</v>
      </c>
      <c r="AA22" s="1">
        <f t="shared" si="1"/>
        <v>104</v>
      </c>
      <c r="AB22" s="1">
        <f t="shared" si="2"/>
        <v>0</v>
      </c>
      <c r="AC22" s="1">
        <f t="shared" si="3"/>
        <v>0</v>
      </c>
      <c r="AD22" s="1">
        <f t="shared" si="23"/>
        <v>14</v>
      </c>
      <c r="AE22" s="1">
        <f t="shared" si="24"/>
        <v>0</v>
      </c>
      <c r="AF22" s="1">
        <f t="shared" si="24"/>
        <v>0</v>
      </c>
      <c r="AG22" s="1">
        <f t="shared" si="24"/>
        <v>0</v>
      </c>
      <c r="AH22" s="1">
        <f t="shared" si="35"/>
        <v>14</v>
      </c>
      <c r="AI22" s="9">
        <f t="shared" si="25"/>
        <v>0</v>
      </c>
      <c r="AJ22" s="9">
        <f t="shared" si="4"/>
        <v>1.34E-3</v>
      </c>
      <c r="AK22" s="9">
        <f t="shared" si="5"/>
        <v>1.34E-3</v>
      </c>
      <c r="AL22" s="9">
        <f t="shared" si="6"/>
        <v>0</v>
      </c>
      <c r="AM22" s="9">
        <f t="shared" si="7"/>
        <v>0</v>
      </c>
      <c r="AN22" s="9">
        <f t="shared" si="8"/>
        <v>2.0000000000000002E-5</v>
      </c>
      <c r="AO22" s="9">
        <f t="shared" si="9"/>
        <v>2.7999999999999998E-4</v>
      </c>
      <c r="AP22" s="1">
        <f t="shared" si="26"/>
        <v>9</v>
      </c>
      <c r="AQ22" s="1">
        <f t="shared" si="26"/>
        <v>0</v>
      </c>
      <c r="AR22" s="1"/>
      <c r="AS22" s="1">
        <f t="shared" si="27"/>
        <v>0</v>
      </c>
      <c r="AT22" s="1">
        <f t="shared" si="28"/>
        <v>9</v>
      </c>
      <c r="AU22" s="1">
        <f t="shared" si="10"/>
        <v>37</v>
      </c>
      <c r="AV22" s="9">
        <f t="shared" si="11"/>
        <v>7.3999999999999999E-4</v>
      </c>
      <c r="AW22" s="9">
        <f t="shared" si="12"/>
        <v>7.3999999999999999E-4</v>
      </c>
      <c r="AX22" s="9">
        <f t="shared" si="13"/>
        <v>0</v>
      </c>
      <c r="AY22" s="9">
        <f t="shared" si="14"/>
        <v>0</v>
      </c>
      <c r="AZ22" s="9">
        <f t="shared" si="15"/>
        <v>1.8000000000000001E-4</v>
      </c>
      <c r="BA22" s="9">
        <f t="shared" si="29"/>
        <v>7.2360000000000002E-4</v>
      </c>
      <c r="BJ22" s="7">
        <f t="shared" si="36"/>
        <v>9</v>
      </c>
      <c r="BK22" s="7">
        <f t="shared" si="36"/>
        <v>9</v>
      </c>
      <c r="BL22" s="1">
        <f t="shared" si="16"/>
        <v>0</v>
      </c>
      <c r="BM22" s="48">
        <f>+EvolOf!M11</f>
        <v>43</v>
      </c>
      <c r="BN22" s="1">
        <f t="shared" si="17"/>
        <v>0</v>
      </c>
      <c r="BO22" s="1">
        <f t="shared" si="30"/>
        <v>0</v>
      </c>
      <c r="BP22" s="28">
        <f t="shared" si="31"/>
        <v>0</v>
      </c>
      <c r="BQ22" s="1">
        <f t="shared" si="18"/>
        <v>0</v>
      </c>
      <c r="BR22" s="1" cm="1">
        <f t="array" ref="BR22">IF(BK22&lt;=$BX$14,0,INDEX($AU$14:$AU$300,BK22-$BX$14+1))*$BY$14</f>
        <v>1028.413115420112</v>
      </c>
      <c r="BS22" s="1">
        <f t="shared" si="19"/>
        <v>1028.413115420112</v>
      </c>
      <c r="BT22" s="1">
        <f t="shared" si="37"/>
        <v>0</v>
      </c>
      <c r="BU22" s="1">
        <f t="shared" si="32"/>
        <v>1028.413115420112</v>
      </c>
      <c r="BV22" s="1">
        <f t="shared" si="20"/>
        <v>0</v>
      </c>
      <c r="BW22" s="1">
        <f t="shared" si="20"/>
        <v>0</v>
      </c>
      <c r="CQ22" s="4">
        <f t="shared" si="33"/>
        <v>0</v>
      </c>
      <c r="CR22" s="7" cm="1">
        <f t="array" ref="CR22">IF(BK22&lt;=$CW$48,0,INDEX($B$14:$B$300,BK22-$CW$48+1))</f>
        <v>0</v>
      </c>
      <c r="CS22" s="1">
        <f t="shared" si="21"/>
        <v>0</v>
      </c>
      <c r="CT22" s="100">
        <f t="shared" si="34"/>
        <v>0</v>
      </c>
    </row>
    <row r="23" spans="1:101" x14ac:dyDescent="0.3">
      <c r="A23" s="1">
        <f t="shared" si="22"/>
        <v>10</v>
      </c>
      <c r="B23" s="1">
        <f t="shared" si="0"/>
        <v>86</v>
      </c>
      <c r="C23" s="1">
        <v>10</v>
      </c>
      <c r="D23" s="1">
        <v>49913</v>
      </c>
      <c r="E23" s="1">
        <v>86</v>
      </c>
      <c r="F23" s="1">
        <v>0</v>
      </c>
      <c r="G23" s="1">
        <v>0</v>
      </c>
      <c r="H23" s="1">
        <v>0</v>
      </c>
      <c r="I23" s="1">
        <v>0</v>
      </c>
      <c r="J23" s="4">
        <v>53.63</v>
      </c>
      <c r="K23" s="4">
        <v>0.53</v>
      </c>
      <c r="L23" s="4">
        <v>0.9</v>
      </c>
      <c r="M23" s="61">
        <v>0.39</v>
      </c>
      <c r="N23" s="1">
        <v>9</v>
      </c>
      <c r="O23" s="1">
        <v>67</v>
      </c>
      <c r="P23" s="1">
        <v>67</v>
      </c>
      <c r="Q23" s="1">
        <v>0</v>
      </c>
      <c r="R23" s="1">
        <v>0</v>
      </c>
      <c r="S23" s="1">
        <v>0</v>
      </c>
      <c r="T23" s="1">
        <v>1</v>
      </c>
      <c r="U23" s="1">
        <v>0</v>
      </c>
      <c r="V23" s="1">
        <v>45</v>
      </c>
      <c r="W23" s="1">
        <v>0</v>
      </c>
      <c r="X23" s="1">
        <v>0</v>
      </c>
      <c r="Y23" s="58">
        <v>0</v>
      </c>
      <c r="AA23" s="1">
        <f t="shared" si="1"/>
        <v>131</v>
      </c>
      <c r="AB23" s="1">
        <f t="shared" si="2"/>
        <v>0</v>
      </c>
      <c r="AC23" s="1">
        <f t="shared" si="3"/>
        <v>0</v>
      </c>
      <c r="AD23" s="1">
        <f t="shared" si="23"/>
        <v>19</v>
      </c>
      <c r="AE23" s="1">
        <f t="shared" si="24"/>
        <v>0</v>
      </c>
      <c r="AF23" s="1">
        <f t="shared" si="24"/>
        <v>0</v>
      </c>
      <c r="AG23" s="1">
        <f t="shared" si="24"/>
        <v>0</v>
      </c>
      <c r="AH23" s="1">
        <f t="shared" si="35"/>
        <v>19</v>
      </c>
      <c r="AI23" s="9">
        <f t="shared" si="25"/>
        <v>0</v>
      </c>
      <c r="AJ23" s="9">
        <f t="shared" si="4"/>
        <v>1.72E-3</v>
      </c>
      <c r="AK23" s="9">
        <f t="shared" si="5"/>
        <v>1.72E-3</v>
      </c>
      <c r="AL23" s="9">
        <f t="shared" si="6"/>
        <v>0</v>
      </c>
      <c r="AM23" s="9">
        <f t="shared" si="7"/>
        <v>0</v>
      </c>
      <c r="AN23" s="9">
        <f t="shared" si="8"/>
        <v>2.0000000000000002E-5</v>
      </c>
      <c r="AO23" s="9">
        <f t="shared" si="9"/>
        <v>3.8000000000000002E-4</v>
      </c>
      <c r="AP23" s="1">
        <f t="shared" si="26"/>
        <v>8</v>
      </c>
      <c r="AQ23" s="1">
        <f t="shared" si="26"/>
        <v>0</v>
      </c>
      <c r="AR23" s="1"/>
      <c r="AS23" s="1">
        <f t="shared" si="27"/>
        <v>0</v>
      </c>
      <c r="AT23" s="1">
        <f t="shared" si="28"/>
        <v>8</v>
      </c>
      <c r="AU23" s="1">
        <f t="shared" si="10"/>
        <v>45</v>
      </c>
      <c r="AV23" s="9">
        <f t="shared" si="11"/>
        <v>8.9999999999999998E-4</v>
      </c>
      <c r="AW23" s="9">
        <f t="shared" si="12"/>
        <v>8.9999999999999998E-4</v>
      </c>
      <c r="AX23" s="9">
        <f t="shared" si="13"/>
        <v>0</v>
      </c>
      <c r="AY23" s="9">
        <f t="shared" si="14"/>
        <v>0</v>
      </c>
      <c r="AZ23" s="9">
        <f t="shared" si="15"/>
        <v>1.6000000000000001E-4</v>
      </c>
      <c r="BA23" s="9">
        <f t="shared" si="29"/>
        <v>9.2880000000000002E-4</v>
      </c>
      <c r="BJ23" s="7">
        <f t="shared" si="36"/>
        <v>10</v>
      </c>
      <c r="BK23" s="7">
        <f t="shared" si="36"/>
        <v>10</v>
      </c>
      <c r="BL23" s="1">
        <f t="shared" si="16"/>
        <v>0</v>
      </c>
      <c r="BM23" s="48">
        <f>+EvolOf!M12</f>
        <v>65</v>
      </c>
      <c r="BN23" s="1">
        <f t="shared" si="17"/>
        <v>0</v>
      </c>
      <c r="BO23" s="1">
        <f t="shared" si="30"/>
        <v>0</v>
      </c>
      <c r="BP23" s="28">
        <f t="shared" si="31"/>
        <v>0</v>
      </c>
      <c r="BQ23" s="1">
        <f t="shared" si="18"/>
        <v>0</v>
      </c>
      <c r="BR23" s="1" cm="1">
        <f t="array" ref="BR23">IF(BK23&lt;=$BX$14,0,INDEX($AU$14:$AU$300,BK23-$BX$14+1))*$BY$14</f>
        <v>1250.7727079433794</v>
      </c>
      <c r="BS23" s="1">
        <f t="shared" si="19"/>
        <v>1250.7727079433794</v>
      </c>
      <c r="BT23" s="1">
        <f t="shared" si="37"/>
        <v>0</v>
      </c>
      <c r="BU23" s="1">
        <f t="shared" si="32"/>
        <v>1250.7727079433794</v>
      </c>
      <c r="BV23" s="1">
        <f t="shared" si="20"/>
        <v>0</v>
      </c>
      <c r="BW23" s="1">
        <f t="shared" si="20"/>
        <v>0</v>
      </c>
      <c r="CQ23" s="4">
        <f t="shared" si="33"/>
        <v>0</v>
      </c>
      <c r="CR23" s="7" cm="1">
        <f t="array" ref="CR23">IF(BK23&lt;=$CW$48,0,INDEX($B$14:$B$300,BK23-$CW$48+1))</f>
        <v>0</v>
      </c>
      <c r="CS23" s="1">
        <f t="shared" si="21"/>
        <v>0</v>
      </c>
      <c r="CT23" s="100">
        <f t="shared" si="34"/>
        <v>0</v>
      </c>
    </row>
    <row r="24" spans="1:101" x14ac:dyDescent="0.3">
      <c r="A24" s="1">
        <f t="shared" si="22"/>
        <v>11</v>
      </c>
      <c r="B24" s="1">
        <f t="shared" si="0"/>
        <v>112</v>
      </c>
      <c r="C24" s="1">
        <v>11</v>
      </c>
      <c r="D24" s="1">
        <v>49887</v>
      </c>
      <c r="E24" s="1">
        <v>112</v>
      </c>
      <c r="F24" s="1">
        <v>0</v>
      </c>
      <c r="G24" s="1">
        <v>0</v>
      </c>
      <c r="H24" s="1">
        <v>0</v>
      </c>
      <c r="I24" s="1">
        <v>0</v>
      </c>
      <c r="J24" s="4">
        <v>53.63</v>
      </c>
      <c r="K24" s="4">
        <v>0.53</v>
      </c>
      <c r="L24" s="4">
        <v>1.5</v>
      </c>
      <c r="M24" s="61">
        <v>0.54</v>
      </c>
      <c r="N24" s="1">
        <v>12</v>
      </c>
      <c r="O24" s="1">
        <v>89</v>
      </c>
      <c r="P24" s="1">
        <v>89</v>
      </c>
      <c r="Q24" s="1">
        <v>0</v>
      </c>
      <c r="R24" s="1">
        <v>0</v>
      </c>
      <c r="S24" s="1">
        <v>0</v>
      </c>
      <c r="T24" s="1">
        <v>5</v>
      </c>
      <c r="U24" s="1">
        <v>0</v>
      </c>
      <c r="V24" s="1">
        <v>57</v>
      </c>
      <c r="W24" s="1">
        <v>0</v>
      </c>
      <c r="X24" s="1">
        <v>0</v>
      </c>
      <c r="Y24" s="58">
        <v>0.14000000000000001</v>
      </c>
      <c r="AA24" s="1">
        <f t="shared" si="1"/>
        <v>169</v>
      </c>
      <c r="AB24" s="1">
        <f t="shared" si="2"/>
        <v>0</v>
      </c>
      <c r="AC24" s="1">
        <f t="shared" si="3"/>
        <v>0</v>
      </c>
      <c r="AD24" s="1">
        <f t="shared" si="23"/>
        <v>26</v>
      </c>
      <c r="AE24" s="1">
        <f t="shared" si="24"/>
        <v>0</v>
      </c>
      <c r="AF24" s="1">
        <f t="shared" si="24"/>
        <v>0</v>
      </c>
      <c r="AG24" s="1">
        <f t="shared" si="24"/>
        <v>0</v>
      </c>
      <c r="AH24" s="1">
        <f t="shared" si="35"/>
        <v>26</v>
      </c>
      <c r="AI24" s="9">
        <f t="shared" si="25"/>
        <v>0</v>
      </c>
      <c r="AJ24" s="9">
        <f t="shared" si="4"/>
        <v>2.2399999999999998E-3</v>
      </c>
      <c r="AK24" s="9">
        <f t="shared" si="5"/>
        <v>2.2399999999999998E-3</v>
      </c>
      <c r="AL24" s="9">
        <f t="shared" si="6"/>
        <v>0</v>
      </c>
      <c r="AM24" s="9">
        <f t="shared" si="7"/>
        <v>0</v>
      </c>
      <c r="AN24" s="9">
        <f t="shared" si="8"/>
        <v>1E-4</v>
      </c>
      <c r="AO24" s="9">
        <f t="shared" si="9"/>
        <v>5.1999999999999995E-4</v>
      </c>
      <c r="AP24" s="1">
        <f t="shared" si="26"/>
        <v>12</v>
      </c>
      <c r="AQ24" s="1">
        <f t="shared" si="26"/>
        <v>0</v>
      </c>
      <c r="AR24" s="1"/>
      <c r="AS24" s="1">
        <f t="shared" si="27"/>
        <v>0</v>
      </c>
      <c r="AT24" s="1">
        <f t="shared" si="28"/>
        <v>12</v>
      </c>
      <c r="AU24" s="1">
        <f t="shared" si="10"/>
        <v>57</v>
      </c>
      <c r="AV24" s="9">
        <f t="shared" si="11"/>
        <v>1.14E-3</v>
      </c>
      <c r="AW24" s="9">
        <f t="shared" si="12"/>
        <v>1.14E-3</v>
      </c>
      <c r="AX24" s="9">
        <f t="shared" si="13"/>
        <v>0</v>
      </c>
      <c r="AY24" s="9">
        <f t="shared" si="14"/>
        <v>0</v>
      </c>
      <c r="AZ24" s="9">
        <f t="shared" si="15"/>
        <v>2.4000000000000001E-4</v>
      </c>
      <c r="BA24" s="9">
        <f t="shared" si="29"/>
        <v>1.2095999999999999E-3</v>
      </c>
      <c r="BJ24" s="7">
        <f t="shared" si="36"/>
        <v>11</v>
      </c>
      <c r="BK24" s="7">
        <f t="shared" si="36"/>
        <v>11</v>
      </c>
      <c r="BL24" s="1">
        <f t="shared" si="16"/>
        <v>0</v>
      </c>
      <c r="BM24" s="48">
        <f>+EvolOf!M13</f>
        <v>113</v>
      </c>
      <c r="BN24" s="1">
        <f t="shared" si="17"/>
        <v>0</v>
      </c>
      <c r="BO24" s="1">
        <f t="shared" si="30"/>
        <v>0</v>
      </c>
      <c r="BP24" s="28">
        <f t="shared" si="31"/>
        <v>0</v>
      </c>
      <c r="BQ24" s="1">
        <f t="shared" si="18"/>
        <v>0</v>
      </c>
      <c r="BR24" s="1" cm="1">
        <f t="array" ref="BR24">IF(BK24&lt;=$BX$14,0,INDEX($AU$14:$AU$300,BK24-$BX$14+1))*$BY$14</f>
        <v>1584.3120967282805</v>
      </c>
      <c r="BS24" s="1">
        <f t="shared" si="19"/>
        <v>1584.3120967282805</v>
      </c>
      <c r="BT24" s="1">
        <f t="shared" si="37"/>
        <v>0</v>
      </c>
      <c r="BU24" s="1">
        <f t="shared" si="32"/>
        <v>1584.3120967282805</v>
      </c>
      <c r="BV24" s="1">
        <f t="shared" si="20"/>
        <v>0</v>
      </c>
      <c r="BW24" s="1">
        <f t="shared" si="20"/>
        <v>0</v>
      </c>
      <c r="CQ24" s="4">
        <f t="shared" si="33"/>
        <v>0</v>
      </c>
      <c r="CR24" s="7" cm="1">
        <f t="array" ref="CR24">IF(BK24&lt;=$CW$48,0,INDEX($B$14:$B$300,BK24-$CW$48+1))</f>
        <v>0</v>
      </c>
      <c r="CS24" s="1">
        <f t="shared" si="21"/>
        <v>0</v>
      </c>
      <c r="CT24" s="100">
        <f t="shared" si="34"/>
        <v>0</v>
      </c>
    </row>
    <row r="25" spans="1:101" x14ac:dyDescent="0.3">
      <c r="A25" s="1">
        <f t="shared" si="22"/>
        <v>12</v>
      </c>
      <c r="B25" s="1">
        <f t="shared" si="0"/>
        <v>143</v>
      </c>
      <c r="C25" s="1">
        <v>12</v>
      </c>
      <c r="D25" s="1">
        <v>49856</v>
      </c>
      <c r="E25" s="1">
        <v>143</v>
      </c>
      <c r="F25" s="1">
        <v>0</v>
      </c>
      <c r="G25" s="1">
        <v>0</v>
      </c>
      <c r="H25" s="1">
        <v>0</v>
      </c>
      <c r="I25" s="1">
        <v>0</v>
      </c>
      <c r="J25" s="4">
        <v>53.64</v>
      </c>
      <c r="K25" s="4">
        <v>0.52</v>
      </c>
      <c r="L25" s="4">
        <v>1.5</v>
      </c>
      <c r="M25" s="61">
        <v>0.54</v>
      </c>
      <c r="N25" s="1">
        <v>16</v>
      </c>
      <c r="O25" s="1">
        <v>117</v>
      </c>
      <c r="P25" s="1">
        <v>117</v>
      </c>
      <c r="Q25" s="1">
        <v>0</v>
      </c>
      <c r="R25" s="1">
        <v>0</v>
      </c>
      <c r="S25" s="1">
        <v>0</v>
      </c>
      <c r="T25" s="1">
        <v>7</v>
      </c>
      <c r="U25" s="1">
        <v>0</v>
      </c>
      <c r="V25" s="1">
        <v>72</v>
      </c>
      <c r="W25" s="1">
        <v>0</v>
      </c>
      <c r="X25" s="1">
        <v>0</v>
      </c>
      <c r="Y25" s="58">
        <v>0.14000000000000001</v>
      </c>
      <c r="AA25" s="1">
        <f t="shared" si="1"/>
        <v>215</v>
      </c>
      <c r="AB25" s="1">
        <f t="shared" si="2"/>
        <v>0</v>
      </c>
      <c r="AC25" s="1">
        <f t="shared" si="3"/>
        <v>0</v>
      </c>
      <c r="AD25" s="1">
        <f t="shared" si="23"/>
        <v>31</v>
      </c>
      <c r="AE25" s="1">
        <f t="shared" si="24"/>
        <v>0</v>
      </c>
      <c r="AF25" s="1">
        <f t="shared" si="24"/>
        <v>0</v>
      </c>
      <c r="AG25" s="1">
        <f t="shared" si="24"/>
        <v>0</v>
      </c>
      <c r="AH25" s="1">
        <f t="shared" si="35"/>
        <v>31</v>
      </c>
      <c r="AI25" s="9">
        <f t="shared" si="25"/>
        <v>0</v>
      </c>
      <c r="AJ25" s="9">
        <f t="shared" si="4"/>
        <v>2.8600000000000001E-3</v>
      </c>
      <c r="AK25" s="9">
        <f t="shared" si="5"/>
        <v>2.8600000000000001E-3</v>
      </c>
      <c r="AL25" s="9">
        <f t="shared" si="6"/>
        <v>0</v>
      </c>
      <c r="AM25" s="9">
        <f t="shared" si="7"/>
        <v>0</v>
      </c>
      <c r="AN25" s="9">
        <f t="shared" si="8"/>
        <v>1.3999999999999999E-4</v>
      </c>
      <c r="AO25" s="9">
        <f t="shared" si="9"/>
        <v>6.2E-4</v>
      </c>
      <c r="AP25" s="1">
        <f t="shared" si="26"/>
        <v>15</v>
      </c>
      <c r="AQ25" s="1">
        <f t="shared" si="26"/>
        <v>0</v>
      </c>
      <c r="AR25" s="1"/>
      <c r="AS25" s="1">
        <f t="shared" si="27"/>
        <v>0</v>
      </c>
      <c r="AT25" s="1">
        <f t="shared" si="28"/>
        <v>15</v>
      </c>
      <c r="AU25" s="1">
        <f t="shared" si="10"/>
        <v>72</v>
      </c>
      <c r="AV25" s="9">
        <f t="shared" si="11"/>
        <v>1.4400000000000001E-3</v>
      </c>
      <c r="AW25" s="9">
        <f t="shared" si="12"/>
        <v>1.4400000000000001E-3</v>
      </c>
      <c r="AX25" s="9">
        <f t="shared" si="13"/>
        <v>0</v>
      </c>
      <c r="AY25" s="9">
        <f t="shared" si="14"/>
        <v>0</v>
      </c>
      <c r="AZ25" s="9">
        <f t="shared" si="15"/>
        <v>2.9999999999999997E-4</v>
      </c>
      <c r="BA25" s="9">
        <f t="shared" si="29"/>
        <v>1.5444000000000002E-3</v>
      </c>
      <c r="BJ25" s="7">
        <f t="shared" si="36"/>
        <v>12</v>
      </c>
      <c r="BK25" s="7">
        <f t="shared" si="36"/>
        <v>12</v>
      </c>
      <c r="BL25" s="1">
        <f t="shared" si="16"/>
        <v>0</v>
      </c>
      <c r="BM25" s="48">
        <f>+EvolOf!M14</f>
        <v>148</v>
      </c>
      <c r="BN25" s="1">
        <f t="shared" si="17"/>
        <v>0</v>
      </c>
      <c r="BO25" s="1">
        <f t="shared" si="30"/>
        <v>0</v>
      </c>
      <c r="BP25" s="28">
        <f t="shared" si="31"/>
        <v>0</v>
      </c>
      <c r="BQ25" s="1">
        <f t="shared" si="18"/>
        <v>0</v>
      </c>
      <c r="BR25" s="1" cm="1">
        <f t="array" ref="BR25">IF(BK25&lt;=$BX$14,0,INDEX($AU$14:$AU$300,BK25-$BX$14+1))*$BY$14</f>
        <v>2001.2363327094072</v>
      </c>
      <c r="BS25" s="1">
        <f t="shared" si="19"/>
        <v>2001.2363327094072</v>
      </c>
      <c r="BT25" s="1">
        <f t="shared" si="37"/>
        <v>0</v>
      </c>
      <c r="BU25" s="1">
        <f t="shared" si="32"/>
        <v>2001.2363327094072</v>
      </c>
      <c r="BV25" s="1">
        <f t="shared" si="20"/>
        <v>0</v>
      </c>
      <c r="BW25" s="1">
        <f t="shared" si="20"/>
        <v>0</v>
      </c>
      <c r="CQ25" s="4">
        <f t="shared" si="33"/>
        <v>0</v>
      </c>
      <c r="CR25" s="7" cm="1">
        <f t="array" ref="CR25">IF(BK25&lt;=$CW$48,0,INDEX($B$14:$B$300,BK25-$CW$48+1))</f>
        <v>0</v>
      </c>
      <c r="CS25" s="1">
        <f t="shared" si="21"/>
        <v>0</v>
      </c>
      <c r="CT25" s="100">
        <f t="shared" si="34"/>
        <v>0</v>
      </c>
    </row>
    <row r="26" spans="1:101" x14ac:dyDescent="0.3">
      <c r="A26" s="1">
        <f t="shared" si="22"/>
        <v>13</v>
      </c>
      <c r="B26" s="1">
        <f t="shared" si="0"/>
        <v>182</v>
      </c>
      <c r="C26" s="1">
        <v>13</v>
      </c>
      <c r="D26" s="1">
        <v>49816</v>
      </c>
      <c r="E26" s="1">
        <v>182</v>
      </c>
      <c r="F26" s="1">
        <v>0</v>
      </c>
      <c r="G26" s="1">
        <v>0</v>
      </c>
      <c r="H26" s="1">
        <v>0</v>
      </c>
      <c r="I26" s="1">
        <v>0</v>
      </c>
      <c r="J26" s="4">
        <v>53.63</v>
      </c>
      <c r="K26" s="4">
        <v>0.53</v>
      </c>
      <c r="L26" s="4">
        <v>1.5</v>
      </c>
      <c r="M26" s="61">
        <v>0.54</v>
      </c>
      <c r="N26" s="1">
        <v>21</v>
      </c>
      <c r="O26" s="1">
        <v>151</v>
      </c>
      <c r="P26" s="1">
        <v>151</v>
      </c>
      <c r="Q26" s="1">
        <v>0</v>
      </c>
      <c r="R26" s="1">
        <v>0</v>
      </c>
      <c r="S26" s="1">
        <v>0</v>
      </c>
      <c r="T26" s="1">
        <v>10</v>
      </c>
      <c r="U26" s="1">
        <v>1</v>
      </c>
      <c r="V26" s="1">
        <v>92</v>
      </c>
      <c r="W26" s="1">
        <v>0</v>
      </c>
      <c r="X26" s="1">
        <v>0</v>
      </c>
      <c r="Y26" s="58">
        <v>0.14000000000000001</v>
      </c>
      <c r="AA26" s="1">
        <f t="shared" si="1"/>
        <v>274</v>
      </c>
      <c r="AB26" s="1">
        <f t="shared" si="2"/>
        <v>0</v>
      </c>
      <c r="AC26" s="1">
        <f t="shared" si="3"/>
        <v>0</v>
      </c>
      <c r="AD26" s="1">
        <f t="shared" si="23"/>
        <v>39</v>
      </c>
      <c r="AE26" s="1">
        <f t="shared" si="24"/>
        <v>0</v>
      </c>
      <c r="AF26" s="1">
        <f t="shared" si="24"/>
        <v>0</v>
      </c>
      <c r="AG26" s="1">
        <f t="shared" si="24"/>
        <v>0</v>
      </c>
      <c r="AH26" s="1">
        <f t="shared" si="35"/>
        <v>39</v>
      </c>
      <c r="AI26" s="9">
        <f t="shared" si="25"/>
        <v>0</v>
      </c>
      <c r="AJ26" s="9">
        <f t="shared" si="4"/>
        <v>3.64E-3</v>
      </c>
      <c r="AK26" s="9">
        <f t="shared" si="5"/>
        <v>3.64E-3</v>
      </c>
      <c r="AL26" s="9">
        <f t="shared" si="6"/>
        <v>0</v>
      </c>
      <c r="AM26" s="9">
        <f t="shared" si="7"/>
        <v>0</v>
      </c>
      <c r="AN26" s="9">
        <f t="shared" si="8"/>
        <v>2.0000000000000001E-4</v>
      </c>
      <c r="AO26" s="9">
        <f t="shared" si="9"/>
        <v>7.7999999999999999E-4</v>
      </c>
      <c r="AP26" s="1">
        <f t="shared" si="26"/>
        <v>20</v>
      </c>
      <c r="AQ26" s="1">
        <f t="shared" si="26"/>
        <v>0</v>
      </c>
      <c r="AR26" s="1"/>
      <c r="AS26" s="1">
        <f t="shared" si="27"/>
        <v>0</v>
      </c>
      <c r="AT26" s="1">
        <f t="shared" si="28"/>
        <v>20</v>
      </c>
      <c r="AU26" s="1">
        <f t="shared" si="10"/>
        <v>92</v>
      </c>
      <c r="AV26" s="9">
        <f t="shared" si="11"/>
        <v>1.8400000000000001E-3</v>
      </c>
      <c r="AW26" s="9">
        <f t="shared" si="12"/>
        <v>1.8400000000000001E-3</v>
      </c>
      <c r="AX26" s="9">
        <f t="shared" si="13"/>
        <v>0</v>
      </c>
      <c r="AY26" s="9">
        <f t="shared" si="14"/>
        <v>0</v>
      </c>
      <c r="AZ26" s="9">
        <f t="shared" si="15"/>
        <v>4.0000000000000002E-4</v>
      </c>
      <c r="BA26" s="9">
        <f t="shared" si="29"/>
        <v>1.9656000000000001E-3</v>
      </c>
      <c r="BJ26" s="7">
        <f t="shared" si="36"/>
        <v>13</v>
      </c>
      <c r="BK26" s="7">
        <f t="shared" si="36"/>
        <v>13</v>
      </c>
      <c r="BL26" s="1">
        <f t="shared" si="16"/>
        <v>0</v>
      </c>
      <c r="BM26" s="48">
        <f>+EvolOf!M15</f>
        <v>194</v>
      </c>
      <c r="BN26" s="1">
        <f t="shared" si="17"/>
        <v>0</v>
      </c>
      <c r="BO26" s="1">
        <f t="shared" si="30"/>
        <v>0</v>
      </c>
      <c r="BP26" s="28">
        <f t="shared" si="31"/>
        <v>0</v>
      </c>
      <c r="BQ26" s="1">
        <f t="shared" si="18"/>
        <v>0</v>
      </c>
      <c r="BR26" s="1" cm="1">
        <f t="array" ref="BR26">IF(BK26&lt;=$BX$14,0,INDEX($AU$14:$AU$300,BK26-$BX$14+1))*$BY$14</f>
        <v>2557.1353140175756</v>
      </c>
      <c r="BS26" s="1">
        <f t="shared" si="19"/>
        <v>2557.1353140175756</v>
      </c>
      <c r="BT26" s="1">
        <f t="shared" si="37"/>
        <v>0</v>
      </c>
      <c r="BU26" s="1">
        <f t="shared" si="32"/>
        <v>2557.1353140175756</v>
      </c>
      <c r="BV26" s="1">
        <f t="shared" si="20"/>
        <v>0</v>
      </c>
      <c r="BW26" s="1">
        <f t="shared" si="20"/>
        <v>0</v>
      </c>
      <c r="CQ26" s="4">
        <f t="shared" si="33"/>
        <v>0</v>
      </c>
      <c r="CR26" s="7" cm="1">
        <f t="array" ref="CR26">IF(BK26&lt;=$CW$48,0,INDEX($B$14:$B$300,BK26-$CW$48+1))</f>
        <v>0</v>
      </c>
      <c r="CS26" s="1">
        <f t="shared" si="21"/>
        <v>0</v>
      </c>
      <c r="CT26" s="100">
        <f t="shared" si="34"/>
        <v>0</v>
      </c>
    </row>
    <row r="27" spans="1:101" x14ac:dyDescent="0.3">
      <c r="A27" s="1">
        <f t="shared" si="22"/>
        <v>14</v>
      </c>
      <c r="B27" s="1">
        <f t="shared" si="0"/>
        <v>229</v>
      </c>
      <c r="C27" s="1">
        <v>14</v>
      </c>
      <c r="D27" s="1">
        <v>49770</v>
      </c>
      <c r="E27" s="1">
        <v>229</v>
      </c>
      <c r="F27" s="1">
        <v>0</v>
      </c>
      <c r="G27" s="1">
        <v>0</v>
      </c>
      <c r="H27" s="1">
        <v>0</v>
      </c>
      <c r="I27" s="1">
        <v>0</v>
      </c>
      <c r="J27" s="4">
        <v>53.63</v>
      </c>
      <c r="K27" s="4">
        <v>0.54</v>
      </c>
      <c r="L27" s="4">
        <v>3</v>
      </c>
      <c r="M27" s="61">
        <v>0.79</v>
      </c>
      <c r="N27" s="1">
        <v>29</v>
      </c>
      <c r="O27" s="1">
        <v>190</v>
      </c>
      <c r="P27" s="1">
        <v>190</v>
      </c>
      <c r="Q27" s="1">
        <v>0</v>
      </c>
      <c r="R27" s="1">
        <v>0</v>
      </c>
      <c r="S27" s="1">
        <v>0</v>
      </c>
      <c r="T27" s="1">
        <v>19</v>
      </c>
      <c r="U27" s="1">
        <v>2</v>
      </c>
      <c r="V27" s="1">
        <v>115</v>
      </c>
      <c r="W27" s="1">
        <v>0</v>
      </c>
      <c r="X27" s="1">
        <v>0</v>
      </c>
      <c r="Y27" s="58">
        <v>0.25</v>
      </c>
      <c r="AA27" s="1">
        <f t="shared" si="1"/>
        <v>344</v>
      </c>
      <c r="AB27" s="1">
        <f t="shared" si="2"/>
        <v>0</v>
      </c>
      <c r="AC27" s="1">
        <f t="shared" si="3"/>
        <v>0</v>
      </c>
      <c r="AD27" s="1">
        <f t="shared" si="23"/>
        <v>47</v>
      </c>
      <c r="AE27" s="1">
        <f t="shared" si="24"/>
        <v>0</v>
      </c>
      <c r="AF27" s="1">
        <f t="shared" si="24"/>
        <v>0</v>
      </c>
      <c r="AG27" s="1">
        <f t="shared" si="24"/>
        <v>0</v>
      </c>
      <c r="AH27" s="1">
        <f t="shared" si="35"/>
        <v>47</v>
      </c>
      <c r="AI27" s="9">
        <f t="shared" si="25"/>
        <v>0</v>
      </c>
      <c r="AJ27" s="9">
        <f t="shared" si="4"/>
        <v>4.5799999999999999E-3</v>
      </c>
      <c r="AK27" s="9">
        <f t="shared" si="5"/>
        <v>4.5799999999999999E-3</v>
      </c>
      <c r="AL27" s="9">
        <f t="shared" si="6"/>
        <v>0</v>
      </c>
      <c r="AM27" s="9">
        <f t="shared" si="7"/>
        <v>0</v>
      </c>
      <c r="AN27" s="9">
        <f t="shared" si="8"/>
        <v>3.8000000000000002E-4</v>
      </c>
      <c r="AO27" s="9">
        <f t="shared" si="9"/>
        <v>9.3999999999999997E-4</v>
      </c>
      <c r="AP27" s="1">
        <f t="shared" si="26"/>
        <v>23</v>
      </c>
      <c r="AQ27" s="1">
        <f t="shared" si="26"/>
        <v>0</v>
      </c>
      <c r="AR27" s="1"/>
      <c r="AS27" s="1">
        <f t="shared" si="27"/>
        <v>0</v>
      </c>
      <c r="AT27" s="1">
        <f t="shared" si="28"/>
        <v>23</v>
      </c>
      <c r="AU27" s="1">
        <f t="shared" si="10"/>
        <v>115</v>
      </c>
      <c r="AV27" s="9">
        <f t="shared" si="11"/>
        <v>2.3E-3</v>
      </c>
      <c r="AW27" s="9">
        <f t="shared" si="12"/>
        <v>2.3E-3</v>
      </c>
      <c r="AX27" s="9">
        <f t="shared" si="13"/>
        <v>0</v>
      </c>
      <c r="AY27" s="9">
        <f t="shared" si="14"/>
        <v>0</v>
      </c>
      <c r="AZ27" s="9">
        <f t="shared" si="15"/>
        <v>4.6000000000000001E-4</v>
      </c>
      <c r="BA27" s="9">
        <f t="shared" si="29"/>
        <v>2.4732000000000001E-3</v>
      </c>
      <c r="BJ27" s="7">
        <f t="shared" si="36"/>
        <v>14</v>
      </c>
      <c r="BK27" s="7">
        <f t="shared" si="36"/>
        <v>14</v>
      </c>
      <c r="BL27" s="1">
        <f t="shared" si="16"/>
        <v>0</v>
      </c>
      <c r="BM27" s="48">
        <f>+EvolOf!M16</f>
        <v>238</v>
      </c>
      <c r="BN27" s="1">
        <f t="shared" si="17"/>
        <v>0</v>
      </c>
      <c r="BO27" s="1">
        <f t="shared" si="30"/>
        <v>0</v>
      </c>
      <c r="BP27" s="28">
        <f t="shared" si="31"/>
        <v>0</v>
      </c>
      <c r="BQ27" s="1">
        <f t="shared" si="18"/>
        <v>0</v>
      </c>
      <c r="BR27" s="1" cm="1">
        <f t="array" ref="BR27">IF(BK27&lt;=$BX$14,0,INDEX($AU$14:$AU$300,BK27-$BX$14+1))*$BY$14</f>
        <v>3196.4191425219697</v>
      </c>
      <c r="BS27" s="1">
        <f t="shared" si="19"/>
        <v>3196.4191425219697</v>
      </c>
      <c r="BT27" s="1">
        <f t="shared" si="37"/>
        <v>0</v>
      </c>
      <c r="BU27" s="1">
        <f t="shared" si="32"/>
        <v>3196.4191425219697</v>
      </c>
      <c r="BV27" s="1">
        <f t="shared" si="20"/>
        <v>0</v>
      </c>
      <c r="BW27" s="1">
        <f t="shared" si="20"/>
        <v>0</v>
      </c>
      <c r="CI27" s="1"/>
      <c r="CJ27" s="1"/>
      <c r="CK27" s="1"/>
      <c r="CL27" s="1"/>
      <c r="CQ27" s="4">
        <f t="shared" si="33"/>
        <v>0</v>
      </c>
      <c r="CR27" s="7" cm="1">
        <f t="array" ref="CR27">IF(BK27&lt;=$CW$48,0,INDEX($B$14:$B$300,BK27-$CW$48+1))</f>
        <v>0</v>
      </c>
      <c r="CS27" s="1">
        <f t="shared" si="21"/>
        <v>0</v>
      </c>
      <c r="CT27" s="100">
        <f t="shared" si="34"/>
        <v>0</v>
      </c>
    </row>
    <row r="28" spans="1:101" x14ac:dyDescent="0.3">
      <c r="A28" s="1">
        <f t="shared" si="22"/>
        <v>15</v>
      </c>
      <c r="B28" s="1">
        <f t="shared" si="0"/>
        <v>281</v>
      </c>
      <c r="C28" s="1">
        <v>15</v>
      </c>
      <c r="D28" s="1">
        <v>49718</v>
      </c>
      <c r="E28" s="1">
        <v>280</v>
      </c>
      <c r="F28" s="1">
        <v>0</v>
      </c>
      <c r="G28" s="1">
        <v>1</v>
      </c>
      <c r="H28" s="1">
        <v>0</v>
      </c>
      <c r="I28" s="1">
        <v>0</v>
      </c>
      <c r="J28" s="4">
        <v>53.63</v>
      </c>
      <c r="K28" s="4">
        <v>0.55000000000000004</v>
      </c>
      <c r="L28" s="4">
        <v>6.3</v>
      </c>
      <c r="M28" s="61">
        <v>1.59</v>
      </c>
      <c r="N28" s="1">
        <v>38</v>
      </c>
      <c r="O28" s="1">
        <v>233</v>
      </c>
      <c r="P28" s="1">
        <v>232</v>
      </c>
      <c r="Q28" s="1">
        <v>0</v>
      </c>
      <c r="R28" s="1">
        <v>0</v>
      </c>
      <c r="S28" s="1">
        <v>0</v>
      </c>
      <c r="T28" s="1">
        <v>28</v>
      </c>
      <c r="U28" s="1">
        <v>3</v>
      </c>
      <c r="V28" s="1">
        <v>140</v>
      </c>
      <c r="W28" s="1">
        <v>0</v>
      </c>
      <c r="X28" s="1">
        <v>0</v>
      </c>
      <c r="Y28" s="58">
        <v>0.79</v>
      </c>
      <c r="AA28" s="1">
        <f t="shared" si="1"/>
        <v>420</v>
      </c>
      <c r="AB28" s="1">
        <f t="shared" si="2"/>
        <v>1</v>
      </c>
      <c r="AC28" s="1">
        <f t="shared" si="3"/>
        <v>0</v>
      </c>
      <c r="AD28" s="1">
        <f t="shared" si="23"/>
        <v>51</v>
      </c>
      <c r="AE28" s="1">
        <f t="shared" si="24"/>
        <v>1</v>
      </c>
      <c r="AF28" s="1">
        <f t="shared" si="24"/>
        <v>0</v>
      </c>
      <c r="AG28" s="1">
        <f t="shared" si="24"/>
        <v>0</v>
      </c>
      <c r="AH28" s="1">
        <f t="shared" si="35"/>
        <v>52</v>
      </c>
      <c r="AI28" s="9">
        <f t="shared" si="25"/>
        <v>0</v>
      </c>
      <c r="AJ28" s="9">
        <f t="shared" si="4"/>
        <v>5.62E-3</v>
      </c>
      <c r="AK28" s="9">
        <f t="shared" si="5"/>
        <v>5.5999999999999999E-3</v>
      </c>
      <c r="AL28" s="9">
        <f t="shared" si="6"/>
        <v>2.0000000000000002E-5</v>
      </c>
      <c r="AM28" s="9">
        <f t="shared" si="7"/>
        <v>0</v>
      </c>
      <c r="AN28" s="9">
        <f t="shared" si="8"/>
        <v>5.5999999999999995E-4</v>
      </c>
      <c r="AO28" s="9">
        <f t="shared" si="9"/>
        <v>1.0399999999999999E-3</v>
      </c>
      <c r="AP28" s="1">
        <f t="shared" si="26"/>
        <v>25</v>
      </c>
      <c r="AQ28" s="1">
        <f t="shared" si="26"/>
        <v>0</v>
      </c>
      <c r="AR28" s="1"/>
      <c r="AS28" s="1">
        <f t="shared" si="27"/>
        <v>0</v>
      </c>
      <c r="AT28" s="1">
        <f t="shared" si="28"/>
        <v>25</v>
      </c>
      <c r="AU28" s="1">
        <f t="shared" si="10"/>
        <v>140</v>
      </c>
      <c r="AV28" s="9">
        <f t="shared" si="11"/>
        <v>2.8E-3</v>
      </c>
      <c r="AW28" s="9">
        <f t="shared" si="12"/>
        <v>2.8E-3</v>
      </c>
      <c r="AX28" s="9">
        <f t="shared" si="13"/>
        <v>0</v>
      </c>
      <c r="AY28" s="9">
        <f t="shared" si="14"/>
        <v>0</v>
      </c>
      <c r="AZ28" s="9">
        <f t="shared" si="15"/>
        <v>5.0000000000000001E-4</v>
      </c>
      <c r="BA28" s="9">
        <f t="shared" si="29"/>
        <v>3.0348000000000003E-3</v>
      </c>
      <c r="BJ28" s="7">
        <f t="shared" si="36"/>
        <v>15</v>
      </c>
      <c r="BK28" s="7">
        <f t="shared" si="36"/>
        <v>15</v>
      </c>
      <c r="BL28" s="1">
        <f t="shared" si="16"/>
        <v>0</v>
      </c>
      <c r="BM28" s="48">
        <f>+EvolOf!M17</f>
        <v>364</v>
      </c>
      <c r="BN28" s="1">
        <f t="shared" si="17"/>
        <v>0</v>
      </c>
      <c r="BO28" s="1">
        <f t="shared" si="30"/>
        <v>0</v>
      </c>
      <c r="BP28" s="28">
        <f t="shared" si="31"/>
        <v>0</v>
      </c>
      <c r="BQ28" s="1">
        <f t="shared" si="18"/>
        <v>0</v>
      </c>
      <c r="BR28" s="1" cm="1">
        <f t="array" ref="BR28">IF(BK28&lt;=$BX$14,0,INDEX($AU$14:$AU$300,BK28-$BX$14+1))*$BY$14</f>
        <v>3891.2928691571806</v>
      </c>
      <c r="BS28" s="1">
        <f t="shared" si="19"/>
        <v>3891.2928691571806</v>
      </c>
      <c r="BT28" s="1">
        <f t="shared" si="37"/>
        <v>0</v>
      </c>
      <c r="BU28" s="1">
        <f t="shared" si="32"/>
        <v>3891.2928691571806</v>
      </c>
      <c r="BV28" s="1">
        <f t="shared" si="20"/>
        <v>0</v>
      </c>
      <c r="BW28" s="1">
        <f t="shared" si="20"/>
        <v>0</v>
      </c>
      <c r="CI28" s="1"/>
      <c r="CJ28" s="1"/>
      <c r="CK28" s="1"/>
      <c r="CL28" s="1"/>
      <c r="CQ28" s="4">
        <f t="shared" si="33"/>
        <v>0</v>
      </c>
      <c r="CR28" s="7" cm="1">
        <f t="array" ref="CR28">IF(BK28&lt;=$CW$48,0,INDEX($B$14:$B$300,BK28-$CW$48+1))</f>
        <v>0</v>
      </c>
      <c r="CS28" s="1">
        <f t="shared" si="21"/>
        <v>1</v>
      </c>
      <c r="CT28" s="100">
        <f t="shared" si="34"/>
        <v>0</v>
      </c>
    </row>
    <row r="29" spans="1:101" x14ac:dyDescent="0.3">
      <c r="A29" s="1">
        <f t="shared" si="22"/>
        <v>16</v>
      </c>
      <c r="B29" s="1">
        <f t="shared" si="0"/>
        <v>339</v>
      </c>
      <c r="C29" s="1">
        <v>16</v>
      </c>
      <c r="D29" s="1">
        <v>49659</v>
      </c>
      <c r="E29" s="1">
        <v>338</v>
      </c>
      <c r="F29" s="1">
        <v>0</v>
      </c>
      <c r="G29" s="1">
        <v>1</v>
      </c>
      <c r="H29" s="1">
        <v>0</v>
      </c>
      <c r="I29" s="1">
        <v>0</v>
      </c>
      <c r="J29" s="4">
        <v>53.63</v>
      </c>
      <c r="K29" s="4">
        <v>0.56000000000000005</v>
      </c>
      <c r="L29" s="4">
        <v>8.4</v>
      </c>
      <c r="M29" s="61">
        <v>2.15</v>
      </c>
      <c r="N29" s="1">
        <v>49</v>
      </c>
      <c r="O29" s="1">
        <v>280</v>
      </c>
      <c r="P29" s="1">
        <v>279</v>
      </c>
      <c r="Q29" s="1">
        <v>0</v>
      </c>
      <c r="R29" s="1">
        <v>0</v>
      </c>
      <c r="S29" s="1">
        <v>0</v>
      </c>
      <c r="T29" s="1">
        <v>36</v>
      </c>
      <c r="U29" s="1">
        <v>3</v>
      </c>
      <c r="V29" s="1">
        <v>171</v>
      </c>
      <c r="W29" s="1">
        <v>0</v>
      </c>
      <c r="X29" s="1">
        <v>0</v>
      </c>
      <c r="Y29" s="58">
        <v>1.1599999999999999</v>
      </c>
      <c r="AA29" s="1">
        <f t="shared" si="1"/>
        <v>509</v>
      </c>
      <c r="AB29" s="1">
        <f t="shared" si="2"/>
        <v>1</v>
      </c>
      <c r="AC29" s="1">
        <f t="shared" si="3"/>
        <v>0</v>
      </c>
      <c r="AD29" s="1">
        <f t="shared" si="23"/>
        <v>58</v>
      </c>
      <c r="AE29" s="1">
        <f t="shared" si="24"/>
        <v>0</v>
      </c>
      <c r="AF29" s="1">
        <f t="shared" si="24"/>
        <v>0</v>
      </c>
      <c r="AG29" s="1">
        <f t="shared" si="24"/>
        <v>0</v>
      </c>
      <c r="AH29" s="1">
        <f t="shared" si="35"/>
        <v>58</v>
      </c>
      <c r="AI29" s="9">
        <f t="shared" si="25"/>
        <v>0</v>
      </c>
      <c r="AJ29" s="9">
        <f t="shared" si="4"/>
        <v>6.7799999999999996E-3</v>
      </c>
      <c r="AK29" s="9">
        <f t="shared" si="5"/>
        <v>6.7600000000000004E-3</v>
      </c>
      <c r="AL29" s="9">
        <f t="shared" si="6"/>
        <v>2.0000000000000002E-5</v>
      </c>
      <c r="AM29" s="9">
        <f t="shared" si="7"/>
        <v>0</v>
      </c>
      <c r="AN29" s="9">
        <f t="shared" si="8"/>
        <v>7.2000000000000005E-4</v>
      </c>
      <c r="AO29" s="9">
        <f t="shared" si="9"/>
        <v>1.16E-3</v>
      </c>
      <c r="AP29" s="1">
        <f t="shared" si="26"/>
        <v>31</v>
      </c>
      <c r="AQ29" s="1">
        <f t="shared" si="26"/>
        <v>0</v>
      </c>
      <c r="AR29" s="1"/>
      <c r="AS29" s="1">
        <f t="shared" si="27"/>
        <v>0</v>
      </c>
      <c r="AT29" s="1">
        <f t="shared" si="28"/>
        <v>31</v>
      </c>
      <c r="AU29" s="1">
        <f t="shared" si="10"/>
        <v>171</v>
      </c>
      <c r="AV29" s="9">
        <f t="shared" si="11"/>
        <v>3.4199999999999999E-3</v>
      </c>
      <c r="AW29" s="9">
        <f t="shared" si="12"/>
        <v>3.4199999999999999E-3</v>
      </c>
      <c r="AX29" s="9">
        <f t="shared" si="13"/>
        <v>0</v>
      </c>
      <c r="AY29" s="9">
        <f t="shared" si="14"/>
        <v>0</v>
      </c>
      <c r="AZ29" s="9">
        <f t="shared" si="15"/>
        <v>6.2E-4</v>
      </c>
      <c r="BA29" s="9">
        <f t="shared" si="29"/>
        <v>3.6611999999999999E-3</v>
      </c>
      <c r="BJ29" s="7">
        <f t="shared" si="36"/>
        <v>16</v>
      </c>
      <c r="BK29" s="7">
        <f t="shared" si="36"/>
        <v>16</v>
      </c>
      <c r="BL29" s="1">
        <f t="shared" si="16"/>
        <v>0</v>
      </c>
      <c r="BM29" s="48">
        <f>+EvolOf!M18</f>
        <v>386</v>
      </c>
      <c r="BN29" s="1">
        <f t="shared" si="17"/>
        <v>0</v>
      </c>
      <c r="BO29" s="1">
        <f t="shared" si="30"/>
        <v>0</v>
      </c>
      <c r="BP29" s="28">
        <f t="shared" si="31"/>
        <v>0</v>
      </c>
      <c r="BQ29" s="1">
        <f t="shared" si="18"/>
        <v>0</v>
      </c>
      <c r="BR29" s="1" cm="1">
        <f t="array" ref="BR29">IF(BK29&lt;=$BX$14,0,INDEX($AU$14:$AU$300,BK29-$BX$14+1))*$BY$14</f>
        <v>4752.9362901848417</v>
      </c>
      <c r="BS29" s="1">
        <f t="shared" si="19"/>
        <v>4752.9362901848417</v>
      </c>
      <c r="BT29" s="1">
        <f t="shared" si="37"/>
        <v>0</v>
      </c>
      <c r="BU29" s="1">
        <f t="shared" si="32"/>
        <v>4752.9362901848417</v>
      </c>
      <c r="BV29" s="1">
        <f t="shared" si="20"/>
        <v>0</v>
      </c>
      <c r="BW29" s="1">
        <f t="shared" si="20"/>
        <v>0</v>
      </c>
      <c r="CI29" s="1"/>
      <c r="CJ29" s="1"/>
      <c r="CK29" s="1"/>
      <c r="CL29" s="1"/>
      <c r="CQ29" s="4">
        <f t="shared" si="33"/>
        <v>0</v>
      </c>
      <c r="CR29" s="7" cm="1">
        <f t="array" ref="CR29">IF(BK29&lt;=$CW$48,0,INDEX($B$14:$B$300,BK29-$CW$48+1))</f>
        <v>0</v>
      </c>
      <c r="CS29" s="1">
        <f t="shared" si="21"/>
        <v>1</v>
      </c>
      <c r="CT29" s="100">
        <f t="shared" si="34"/>
        <v>0</v>
      </c>
    </row>
    <row r="30" spans="1:101" x14ac:dyDescent="0.3">
      <c r="A30" s="1">
        <f t="shared" si="22"/>
        <v>17</v>
      </c>
      <c r="B30" s="1">
        <f t="shared" si="0"/>
        <v>402</v>
      </c>
      <c r="C30" s="1">
        <v>17</v>
      </c>
      <c r="D30" s="1">
        <v>49597</v>
      </c>
      <c r="E30" s="1">
        <v>400</v>
      </c>
      <c r="F30" s="1">
        <v>0</v>
      </c>
      <c r="G30" s="1">
        <v>2</v>
      </c>
      <c r="H30" s="1">
        <v>0</v>
      </c>
      <c r="I30" s="1">
        <v>0</v>
      </c>
      <c r="J30" s="4">
        <v>53.63</v>
      </c>
      <c r="K30" s="4">
        <v>0.56999999999999995</v>
      </c>
      <c r="L30" s="4">
        <v>9.3000000000000007</v>
      </c>
      <c r="M30" s="61">
        <v>2.57</v>
      </c>
      <c r="N30" s="1">
        <v>65</v>
      </c>
      <c r="O30" s="1">
        <v>327</v>
      </c>
      <c r="P30" s="1">
        <v>326</v>
      </c>
      <c r="Q30" s="1">
        <v>1</v>
      </c>
      <c r="R30" s="1">
        <v>0</v>
      </c>
      <c r="S30" s="1">
        <v>0</v>
      </c>
      <c r="T30" s="1">
        <v>44</v>
      </c>
      <c r="U30" s="1">
        <v>4</v>
      </c>
      <c r="V30" s="1">
        <v>206</v>
      </c>
      <c r="W30" s="1">
        <v>1</v>
      </c>
      <c r="X30" s="1">
        <v>0</v>
      </c>
      <c r="Y30" s="58">
        <v>1.56</v>
      </c>
      <c r="AA30" s="1">
        <f t="shared" si="1"/>
        <v>606</v>
      </c>
      <c r="AB30" s="1">
        <f t="shared" si="2"/>
        <v>3</v>
      </c>
      <c r="AC30" s="1">
        <f t="shared" si="3"/>
        <v>0</v>
      </c>
      <c r="AD30" s="1">
        <f t="shared" si="23"/>
        <v>62</v>
      </c>
      <c r="AE30" s="1">
        <f t="shared" si="24"/>
        <v>1</v>
      </c>
      <c r="AF30" s="1">
        <f t="shared" si="24"/>
        <v>0</v>
      </c>
      <c r="AG30" s="1">
        <f t="shared" si="24"/>
        <v>0</v>
      </c>
      <c r="AH30" s="1">
        <f t="shared" si="35"/>
        <v>63</v>
      </c>
      <c r="AI30" s="9">
        <f t="shared" si="25"/>
        <v>0</v>
      </c>
      <c r="AJ30" s="9">
        <f t="shared" si="4"/>
        <v>8.0400000000000003E-3</v>
      </c>
      <c r="AK30" s="9">
        <f t="shared" si="5"/>
        <v>8.0000000000000002E-3</v>
      </c>
      <c r="AL30" s="9">
        <f t="shared" si="6"/>
        <v>4.0000000000000003E-5</v>
      </c>
      <c r="AM30" s="9">
        <f t="shared" si="7"/>
        <v>0</v>
      </c>
      <c r="AN30" s="9">
        <f t="shared" si="8"/>
        <v>8.8000000000000003E-4</v>
      </c>
      <c r="AO30" s="9">
        <f t="shared" si="9"/>
        <v>1.2600000000000001E-3</v>
      </c>
      <c r="AP30" s="1">
        <f t="shared" si="26"/>
        <v>35</v>
      </c>
      <c r="AQ30" s="1">
        <f t="shared" si="26"/>
        <v>1</v>
      </c>
      <c r="AR30" s="1"/>
      <c r="AS30" s="1">
        <f t="shared" si="27"/>
        <v>0</v>
      </c>
      <c r="AT30" s="1">
        <f t="shared" si="28"/>
        <v>36</v>
      </c>
      <c r="AU30" s="1">
        <f t="shared" si="10"/>
        <v>207</v>
      </c>
      <c r="AV30" s="9">
        <f t="shared" si="11"/>
        <v>4.1399999999999996E-3</v>
      </c>
      <c r="AW30" s="9">
        <f t="shared" si="12"/>
        <v>4.1200000000000004E-3</v>
      </c>
      <c r="AX30" s="9">
        <f t="shared" si="13"/>
        <v>2.0000000000000002E-5</v>
      </c>
      <c r="AY30" s="9">
        <f t="shared" si="14"/>
        <v>0</v>
      </c>
      <c r="AZ30" s="9">
        <f t="shared" si="15"/>
        <v>7.2000000000000005E-4</v>
      </c>
      <c r="BA30" s="9">
        <f t="shared" si="29"/>
        <v>4.3416000000000001E-3</v>
      </c>
      <c r="BJ30" s="7">
        <f t="shared" si="36"/>
        <v>17</v>
      </c>
      <c r="BK30" s="7">
        <f t="shared" si="36"/>
        <v>17</v>
      </c>
      <c r="BL30" s="1">
        <f t="shared" si="16"/>
        <v>0</v>
      </c>
      <c r="BM30" s="48">
        <f>+EvolOf!M19</f>
        <v>526</v>
      </c>
      <c r="BN30" s="1">
        <f t="shared" si="17"/>
        <v>0</v>
      </c>
      <c r="BO30" s="1">
        <f t="shared" si="30"/>
        <v>0</v>
      </c>
      <c r="BP30" s="28">
        <f t="shared" si="31"/>
        <v>0</v>
      </c>
      <c r="BQ30" s="1">
        <f t="shared" si="18"/>
        <v>0</v>
      </c>
      <c r="BR30" s="1" cm="1">
        <f t="array" ref="BR30">IF(BK30&lt;=$BX$14,0,INDEX($AU$14:$AU$300,BK30-$BX$14+1))*$BY$14</f>
        <v>5753.5544565395458</v>
      </c>
      <c r="BS30" s="1">
        <f t="shared" si="19"/>
        <v>5725.7595074741366</v>
      </c>
      <c r="BT30" s="1">
        <f t="shared" si="37"/>
        <v>27.794949065408431</v>
      </c>
      <c r="BU30" s="1">
        <f t="shared" si="32"/>
        <v>5725.7595074741375</v>
      </c>
      <c r="BV30" s="1">
        <f t="shared" si="20"/>
        <v>27.794949065408431</v>
      </c>
      <c r="BW30" s="1">
        <f t="shared" si="20"/>
        <v>0</v>
      </c>
      <c r="CQ30" s="4">
        <f t="shared" si="33"/>
        <v>0</v>
      </c>
      <c r="CR30" s="7" cm="1">
        <f t="array" ref="CR30">IF(BK30&lt;=$CW$48,0,INDEX($B$14:$B$300,BK30-$CW$48+1))</f>
        <v>0</v>
      </c>
      <c r="CS30" s="1">
        <f t="shared" si="21"/>
        <v>2</v>
      </c>
      <c r="CT30" s="100">
        <f t="shared" si="34"/>
        <v>0</v>
      </c>
    </row>
    <row r="31" spans="1:101" x14ac:dyDescent="0.3">
      <c r="A31" s="1">
        <f t="shared" si="22"/>
        <v>18</v>
      </c>
      <c r="B31" s="1">
        <f t="shared" si="0"/>
        <v>471</v>
      </c>
      <c r="C31" s="1">
        <v>18</v>
      </c>
      <c r="D31" s="1">
        <v>49527</v>
      </c>
      <c r="E31" s="1">
        <v>469</v>
      </c>
      <c r="F31" s="1">
        <v>0</v>
      </c>
      <c r="G31" s="1">
        <v>2</v>
      </c>
      <c r="H31" s="1">
        <v>0</v>
      </c>
      <c r="I31" s="1">
        <v>0</v>
      </c>
      <c r="J31" s="4">
        <v>53.63</v>
      </c>
      <c r="K31" s="4">
        <v>0.6</v>
      </c>
      <c r="L31" s="4">
        <v>9.6999999999999993</v>
      </c>
      <c r="M31" s="61">
        <v>2.73</v>
      </c>
      <c r="N31" s="1">
        <v>82</v>
      </c>
      <c r="O31" s="1">
        <v>380</v>
      </c>
      <c r="P31" s="1">
        <v>378</v>
      </c>
      <c r="Q31" s="1">
        <v>1</v>
      </c>
      <c r="R31" s="1">
        <v>0</v>
      </c>
      <c r="S31" s="1">
        <v>0</v>
      </c>
      <c r="T31" s="1">
        <v>56</v>
      </c>
      <c r="U31" s="1">
        <v>5</v>
      </c>
      <c r="V31" s="1">
        <v>245</v>
      </c>
      <c r="W31" s="1">
        <v>1</v>
      </c>
      <c r="X31" s="1">
        <v>0</v>
      </c>
      <c r="Y31" s="58">
        <v>1.75</v>
      </c>
      <c r="AA31" s="1">
        <f t="shared" si="1"/>
        <v>714</v>
      </c>
      <c r="AB31" s="1">
        <f t="shared" si="2"/>
        <v>3</v>
      </c>
      <c r="AC31" s="1">
        <f t="shared" si="3"/>
        <v>0</v>
      </c>
      <c r="AD31" s="1">
        <f t="shared" si="23"/>
        <v>69</v>
      </c>
      <c r="AE31" s="1">
        <f t="shared" si="24"/>
        <v>0</v>
      </c>
      <c r="AF31" s="1">
        <f t="shared" si="24"/>
        <v>0</v>
      </c>
      <c r="AG31" s="1">
        <f t="shared" si="24"/>
        <v>0</v>
      </c>
      <c r="AH31" s="1">
        <f t="shared" si="35"/>
        <v>69</v>
      </c>
      <c r="AI31" s="9">
        <f t="shared" si="25"/>
        <v>0</v>
      </c>
      <c r="AJ31" s="9">
        <f t="shared" si="4"/>
        <v>9.4199999999999996E-3</v>
      </c>
      <c r="AK31" s="9">
        <f t="shared" si="5"/>
        <v>9.3799999999999994E-3</v>
      </c>
      <c r="AL31" s="9">
        <f t="shared" si="6"/>
        <v>4.0000000000000003E-5</v>
      </c>
      <c r="AM31" s="9">
        <f t="shared" si="7"/>
        <v>0</v>
      </c>
      <c r="AN31" s="9">
        <f t="shared" si="8"/>
        <v>1.1199999999999999E-3</v>
      </c>
      <c r="AO31" s="9">
        <f t="shared" si="9"/>
        <v>1.3799999999999999E-3</v>
      </c>
      <c r="AP31" s="1">
        <f t="shared" si="26"/>
        <v>39</v>
      </c>
      <c r="AQ31" s="1">
        <f t="shared" si="26"/>
        <v>0</v>
      </c>
      <c r="AR31" s="1"/>
      <c r="AS31" s="1">
        <f t="shared" si="27"/>
        <v>0</v>
      </c>
      <c r="AT31" s="1">
        <f t="shared" si="28"/>
        <v>39</v>
      </c>
      <c r="AU31" s="1">
        <f t="shared" si="10"/>
        <v>246</v>
      </c>
      <c r="AV31" s="9">
        <f t="shared" si="11"/>
        <v>4.9199999999999999E-3</v>
      </c>
      <c r="AW31" s="9">
        <f t="shared" si="12"/>
        <v>4.8999999999999998E-3</v>
      </c>
      <c r="AX31" s="9">
        <f t="shared" si="13"/>
        <v>2.0000000000000002E-5</v>
      </c>
      <c r="AY31" s="9">
        <f t="shared" si="14"/>
        <v>0</v>
      </c>
      <c r="AZ31" s="9">
        <f t="shared" si="15"/>
        <v>7.7999999999999999E-4</v>
      </c>
      <c r="BA31" s="9">
        <f t="shared" si="29"/>
        <v>5.0867999999999998E-3</v>
      </c>
      <c r="BJ31" s="7">
        <f t="shared" si="36"/>
        <v>18</v>
      </c>
      <c r="BK31" s="7">
        <f t="shared" si="36"/>
        <v>18</v>
      </c>
      <c r="BL31" s="1">
        <f t="shared" si="16"/>
        <v>0</v>
      </c>
      <c r="BM31" s="48">
        <f>+EvolOf!M20</f>
        <v>990</v>
      </c>
      <c r="BN31" s="1">
        <f t="shared" si="17"/>
        <v>0</v>
      </c>
      <c r="BO31" s="1">
        <f t="shared" si="30"/>
        <v>0</v>
      </c>
      <c r="BP31" s="28">
        <f t="shared" si="31"/>
        <v>0</v>
      </c>
      <c r="BQ31" s="1">
        <f t="shared" si="18"/>
        <v>0</v>
      </c>
      <c r="BR31" s="1" cm="1">
        <f t="array" ref="BR31">IF(BK31&lt;=$BX$14,0,INDEX($AU$14:$AU$300,BK31-$BX$14+1))*$BY$14</f>
        <v>6837.5574700904745</v>
      </c>
      <c r="BS31" s="1">
        <f t="shared" si="19"/>
        <v>6809.7625210250653</v>
      </c>
      <c r="BT31" s="1">
        <f t="shared" si="37"/>
        <v>27.794949065408431</v>
      </c>
      <c r="BU31" s="1">
        <f t="shared" si="32"/>
        <v>6809.7625210250662</v>
      </c>
      <c r="BV31" s="1">
        <f t="shared" si="20"/>
        <v>27.794949065408431</v>
      </c>
      <c r="BW31" s="1">
        <f t="shared" si="20"/>
        <v>0</v>
      </c>
      <c r="CQ31" s="4">
        <f t="shared" si="33"/>
        <v>0</v>
      </c>
      <c r="CR31" s="7" cm="1">
        <f t="array" ref="CR31">IF(BK31&lt;=$CW$48,0,INDEX($B$14:$B$300,BK31-$CW$48+1))</f>
        <v>0</v>
      </c>
      <c r="CS31" s="1">
        <f t="shared" si="21"/>
        <v>2</v>
      </c>
      <c r="CT31" s="100">
        <f t="shared" si="34"/>
        <v>0</v>
      </c>
      <c r="CV31" s="106" t="s">
        <v>159</v>
      </c>
      <c r="CW31" s="110">
        <v>7.1999999999999995E-2</v>
      </c>
    </row>
    <row r="32" spans="1:101" x14ac:dyDescent="0.3">
      <c r="A32" s="1">
        <f t="shared" si="22"/>
        <v>19</v>
      </c>
      <c r="B32" s="1">
        <f t="shared" si="0"/>
        <v>545</v>
      </c>
      <c r="C32" s="1">
        <v>19</v>
      </c>
      <c r="D32" s="1">
        <v>49453</v>
      </c>
      <c r="E32" s="1">
        <v>542</v>
      </c>
      <c r="F32" s="1">
        <v>0</v>
      </c>
      <c r="G32" s="1">
        <v>3</v>
      </c>
      <c r="H32" s="1">
        <v>0</v>
      </c>
      <c r="I32" s="1">
        <v>0</v>
      </c>
      <c r="J32" s="4">
        <v>53.63</v>
      </c>
      <c r="K32" s="4">
        <v>0.62</v>
      </c>
      <c r="L32" s="4">
        <v>10.5</v>
      </c>
      <c r="M32" s="61">
        <v>2.57</v>
      </c>
      <c r="N32" s="1">
        <v>102</v>
      </c>
      <c r="O32" s="1">
        <v>433</v>
      </c>
      <c r="P32" s="1">
        <v>431</v>
      </c>
      <c r="Q32" s="1">
        <v>2</v>
      </c>
      <c r="R32" s="1">
        <v>0</v>
      </c>
      <c r="S32" s="1">
        <v>0</v>
      </c>
      <c r="T32" s="1">
        <v>70</v>
      </c>
      <c r="U32" s="1">
        <v>6</v>
      </c>
      <c r="V32" s="1">
        <v>289</v>
      </c>
      <c r="W32" s="1">
        <v>2</v>
      </c>
      <c r="X32" s="1">
        <v>0</v>
      </c>
      <c r="Y32" s="58">
        <v>1.89</v>
      </c>
      <c r="AA32" s="1">
        <f t="shared" si="1"/>
        <v>831</v>
      </c>
      <c r="AB32" s="1">
        <f t="shared" si="2"/>
        <v>5</v>
      </c>
      <c r="AC32" s="1">
        <f t="shared" si="3"/>
        <v>0</v>
      </c>
      <c r="AD32" s="1">
        <f t="shared" si="23"/>
        <v>73</v>
      </c>
      <c r="AE32" s="1">
        <f t="shared" si="24"/>
        <v>1</v>
      </c>
      <c r="AF32" s="1">
        <f t="shared" si="24"/>
        <v>0</v>
      </c>
      <c r="AG32" s="1">
        <f t="shared" si="24"/>
        <v>0</v>
      </c>
      <c r="AH32" s="1">
        <f t="shared" si="35"/>
        <v>74</v>
      </c>
      <c r="AI32" s="9">
        <f t="shared" si="25"/>
        <v>0</v>
      </c>
      <c r="AJ32" s="9">
        <f t="shared" si="4"/>
        <v>1.09E-2</v>
      </c>
      <c r="AK32" s="9">
        <f t="shared" si="5"/>
        <v>1.0840000000000001E-2</v>
      </c>
      <c r="AL32" s="9">
        <f t="shared" si="6"/>
        <v>6.0000000000000002E-5</v>
      </c>
      <c r="AM32" s="9">
        <f t="shared" si="7"/>
        <v>0</v>
      </c>
      <c r="AN32" s="9">
        <f t="shared" si="8"/>
        <v>1.4E-3</v>
      </c>
      <c r="AO32" s="9">
        <f t="shared" si="9"/>
        <v>1.48E-3</v>
      </c>
      <c r="AP32" s="1">
        <f t="shared" si="26"/>
        <v>44</v>
      </c>
      <c r="AQ32" s="1">
        <f t="shared" si="26"/>
        <v>1</v>
      </c>
      <c r="AR32" s="1"/>
      <c r="AS32" s="1">
        <f t="shared" si="27"/>
        <v>0</v>
      </c>
      <c r="AT32" s="1">
        <f t="shared" si="28"/>
        <v>45</v>
      </c>
      <c r="AU32" s="1">
        <f t="shared" si="10"/>
        <v>291</v>
      </c>
      <c r="AV32" s="9">
        <f t="shared" si="11"/>
        <v>5.8199999999999997E-3</v>
      </c>
      <c r="AW32" s="9">
        <f t="shared" si="12"/>
        <v>5.7800000000000004E-3</v>
      </c>
      <c r="AX32" s="9">
        <f t="shared" si="13"/>
        <v>4.0000000000000003E-5</v>
      </c>
      <c r="AY32" s="9">
        <f t="shared" si="14"/>
        <v>0</v>
      </c>
      <c r="AZ32" s="9">
        <f t="shared" si="15"/>
        <v>8.9999999999999998E-4</v>
      </c>
      <c r="BA32" s="9">
        <f t="shared" si="29"/>
        <v>5.8860000000000006E-3</v>
      </c>
      <c r="BJ32" s="7">
        <f t="shared" ref="BJ32:BK47" si="38">+BJ31+1</f>
        <v>19</v>
      </c>
      <c r="BK32" s="7">
        <f t="shared" si="38"/>
        <v>19</v>
      </c>
      <c r="BL32" s="1">
        <f t="shared" si="16"/>
        <v>0</v>
      </c>
      <c r="BM32" s="48">
        <f>+EvolOf!M21</f>
        <v>1564</v>
      </c>
      <c r="BN32" s="1">
        <f t="shared" si="17"/>
        <v>0</v>
      </c>
      <c r="BO32" s="1">
        <f t="shared" si="30"/>
        <v>0</v>
      </c>
      <c r="BP32" s="28">
        <f t="shared" si="31"/>
        <v>0</v>
      </c>
      <c r="BQ32" s="1">
        <f t="shared" si="18"/>
        <v>0</v>
      </c>
      <c r="BR32" s="1" cm="1">
        <f t="array" ref="BR32">IF(BK32&lt;=$BX$14,0,INDEX($AU$14:$AU$300,BK32-$BX$14+1))*$BY$14</f>
        <v>8088.3301780338534</v>
      </c>
      <c r="BS32" s="1">
        <f t="shared" si="19"/>
        <v>8032.7402799030369</v>
      </c>
      <c r="BT32" s="1">
        <f t="shared" si="37"/>
        <v>55.589898130816863</v>
      </c>
      <c r="BU32" s="1">
        <f t="shared" si="32"/>
        <v>8032.7402799030369</v>
      </c>
      <c r="BV32" s="1">
        <f t="shared" si="20"/>
        <v>55.589898130816863</v>
      </c>
      <c r="BW32" s="1">
        <f t="shared" si="20"/>
        <v>0</v>
      </c>
      <c r="CQ32" s="4">
        <f t="shared" si="33"/>
        <v>0</v>
      </c>
      <c r="CR32" s="7" cm="1">
        <f t="array" ref="CR32">IF(BK32&lt;=$CW$48,0,INDEX($B$14:$B$300,BK32-$CW$48+1))</f>
        <v>0</v>
      </c>
      <c r="CS32" s="1">
        <f t="shared" si="21"/>
        <v>3</v>
      </c>
      <c r="CT32" s="100">
        <f t="shared" si="34"/>
        <v>0</v>
      </c>
      <c r="CV32" s="107" t="s">
        <v>164</v>
      </c>
      <c r="CW32" s="108">
        <f>(1-CW31)/CW31</f>
        <v>12.888888888888891</v>
      </c>
    </row>
    <row r="33" spans="1:101" x14ac:dyDescent="0.3">
      <c r="A33" s="1">
        <f t="shared" si="22"/>
        <v>20</v>
      </c>
      <c r="B33" s="1">
        <f t="shared" si="0"/>
        <v>632</v>
      </c>
      <c r="C33" s="1">
        <v>20</v>
      </c>
      <c r="D33" s="1">
        <v>49366</v>
      </c>
      <c r="E33" s="1">
        <v>628</v>
      </c>
      <c r="F33" s="1">
        <v>0</v>
      </c>
      <c r="G33" s="1">
        <v>4</v>
      </c>
      <c r="H33" s="1">
        <v>0</v>
      </c>
      <c r="I33" s="1">
        <v>0</v>
      </c>
      <c r="J33" s="4">
        <v>53.63</v>
      </c>
      <c r="K33" s="4">
        <v>0.64</v>
      </c>
      <c r="L33" s="4">
        <v>11.2</v>
      </c>
      <c r="M33" s="61">
        <v>2.8</v>
      </c>
      <c r="N33" s="1">
        <v>125</v>
      </c>
      <c r="O33" s="1">
        <v>497</v>
      </c>
      <c r="P33" s="1">
        <v>494</v>
      </c>
      <c r="Q33" s="1">
        <v>2</v>
      </c>
      <c r="R33" s="1">
        <v>0</v>
      </c>
      <c r="S33" s="1">
        <v>0</v>
      </c>
      <c r="T33" s="1">
        <v>89</v>
      </c>
      <c r="U33" s="1">
        <v>8</v>
      </c>
      <c r="V33" s="1">
        <v>344</v>
      </c>
      <c r="W33" s="1">
        <v>2</v>
      </c>
      <c r="X33" s="1">
        <v>0</v>
      </c>
      <c r="Y33" s="58">
        <v>1.96</v>
      </c>
      <c r="AA33" s="1">
        <f t="shared" si="1"/>
        <v>972</v>
      </c>
      <c r="AB33" s="1">
        <f t="shared" si="2"/>
        <v>6</v>
      </c>
      <c r="AC33" s="1">
        <f t="shared" si="3"/>
        <v>0</v>
      </c>
      <c r="AD33" s="1">
        <f t="shared" si="23"/>
        <v>86</v>
      </c>
      <c r="AE33" s="1">
        <f t="shared" si="24"/>
        <v>1</v>
      </c>
      <c r="AF33" s="1">
        <f t="shared" si="24"/>
        <v>0</v>
      </c>
      <c r="AG33" s="1">
        <f t="shared" si="24"/>
        <v>0</v>
      </c>
      <c r="AH33" s="1">
        <f t="shared" si="35"/>
        <v>87</v>
      </c>
      <c r="AI33" s="9">
        <f t="shared" si="25"/>
        <v>0</v>
      </c>
      <c r="AJ33" s="9">
        <f t="shared" si="4"/>
        <v>1.264E-2</v>
      </c>
      <c r="AK33" s="9">
        <f t="shared" si="5"/>
        <v>1.256E-2</v>
      </c>
      <c r="AL33" s="9">
        <f t="shared" si="6"/>
        <v>8.0000000000000007E-5</v>
      </c>
      <c r="AM33" s="9">
        <f t="shared" si="7"/>
        <v>0</v>
      </c>
      <c r="AN33" s="9">
        <f t="shared" si="8"/>
        <v>1.7799999999999999E-3</v>
      </c>
      <c r="AO33" s="9">
        <f t="shared" si="9"/>
        <v>1.74E-3</v>
      </c>
      <c r="AP33" s="1">
        <f t="shared" si="26"/>
        <v>55</v>
      </c>
      <c r="AQ33" s="1">
        <f t="shared" si="26"/>
        <v>0</v>
      </c>
      <c r="AR33" s="1"/>
      <c r="AS33" s="1">
        <f t="shared" si="27"/>
        <v>0</v>
      </c>
      <c r="AT33" s="1">
        <f t="shared" si="28"/>
        <v>55</v>
      </c>
      <c r="AU33" s="1">
        <f t="shared" si="10"/>
        <v>346</v>
      </c>
      <c r="AV33" s="9">
        <f t="shared" si="11"/>
        <v>6.9199999999999999E-3</v>
      </c>
      <c r="AW33" s="9">
        <f t="shared" si="12"/>
        <v>6.8799999999999998E-3</v>
      </c>
      <c r="AX33" s="9">
        <f t="shared" si="13"/>
        <v>4.0000000000000003E-5</v>
      </c>
      <c r="AY33" s="9">
        <f t="shared" si="14"/>
        <v>0</v>
      </c>
      <c r="AZ33" s="9">
        <f t="shared" si="15"/>
        <v>1.1000000000000001E-3</v>
      </c>
      <c r="BA33" s="9">
        <f t="shared" si="29"/>
        <v>6.8256000000000002E-3</v>
      </c>
      <c r="BJ33" s="7">
        <f t="shared" si="38"/>
        <v>20</v>
      </c>
      <c r="BK33" s="7">
        <f t="shared" si="38"/>
        <v>20</v>
      </c>
      <c r="BL33" s="1">
        <f t="shared" si="16"/>
        <v>0</v>
      </c>
      <c r="BM33" s="48">
        <f>+EvolOf!M22</f>
        <v>2084</v>
      </c>
      <c r="BN33" s="1">
        <f t="shared" si="17"/>
        <v>0</v>
      </c>
      <c r="BO33" s="1">
        <f t="shared" si="30"/>
        <v>0</v>
      </c>
      <c r="BP33" s="28">
        <f t="shared" si="31"/>
        <v>0</v>
      </c>
      <c r="BQ33" s="1">
        <f t="shared" si="18"/>
        <v>0</v>
      </c>
      <c r="BR33" s="1" cm="1">
        <f t="array" ref="BR33">IF(BK33&lt;=$BX$14,0,INDEX($AU$14:$AU$300,BK33-$BX$14+1))*$BY$14</f>
        <v>9617.0523766313181</v>
      </c>
      <c r="BS33" s="1">
        <f t="shared" si="19"/>
        <v>9561.4624785004999</v>
      </c>
      <c r="BT33" s="1">
        <f t="shared" si="37"/>
        <v>55.589898130816863</v>
      </c>
      <c r="BU33" s="1">
        <f t="shared" si="32"/>
        <v>9561.4624785005017</v>
      </c>
      <c r="BV33" s="1">
        <f t="shared" si="20"/>
        <v>55.589898130816863</v>
      </c>
      <c r="BW33" s="1">
        <f t="shared" si="20"/>
        <v>0</v>
      </c>
      <c r="CQ33" s="4">
        <f t="shared" si="33"/>
        <v>0</v>
      </c>
      <c r="CR33" s="7" cm="1">
        <f t="array" ref="CR33">IF(BK33&lt;=$CW$48,0,INDEX($B$14:$B$300,BK33-$CW$48+1))</f>
        <v>0</v>
      </c>
      <c r="CS33" s="1">
        <f t="shared" si="21"/>
        <v>4</v>
      </c>
      <c r="CT33" s="100">
        <f t="shared" si="34"/>
        <v>0</v>
      </c>
    </row>
    <row r="34" spans="1:101" x14ac:dyDescent="0.3">
      <c r="A34" s="1">
        <f t="shared" si="22"/>
        <v>21</v>
      </c>
      <c r="B34" s="1">
        <f t="shared" si="0"/>
        <v>735</v>
      </c>
      <c r="C34" s="1">
        <v>21</v>
      </c>
      <c r="D34" s="1">
        <v>49264</v>
      </c>
      <c r="E34" s="1">
        <v>729</v>
      </c>
      <c r="F34" s="1">
        <v>0</v>
      </c>
      <c r="G34" s="1">
        <v>6</v>
      </c>
      <c r="H34" s="1">
        <v>0</v>
      </c>
      <c r="I34" s="1">
        <v>0</v>
      </c>
      <c r="J34" s="4">
        <v>53.63</v>
      </c>
      <c r="K34" s="4">
        <v>0.66</v>
      </c>
      <c r="L34" s="4">
        <v>11.4</v>
      </c>
      <c r="M34" s="61">
        <v>3.02</v>
      </c>
      <c r="N34" s="1">
        <v>153</v>
      </c>
      <c r="O34" s="1">
        <v>572</v>
      </c>
      <c r="P34" s="1">
        <v>568</v>
      </c>
      <c r="Q34" s="1">
        <v>3</v>
      </c>
      <c r="R34" s="1">
        <v>0</v>
      </c>
      <c r="S34" s="1">
        <v>0</v>
      </c>
      <c r="T34" s="1">
        <v>112</v>
      </c>
      <c r="U34" s="1">
        <v>10</v>
      </c>
      <c r="V34" s="1">
        <v>409</v>
      </c>
      <c r="W34" s="1">
        <v>3</v>
      </c>
      <c r="X34" s="1">
        <v>0</v>
      </c>
      <c r="Y34" s="58">
        <v>1.84</v>
      </c>
      <c r="AA34" s="1">
        <f t="shared" si="1"/>
        <v>1138</v>
      </c>
      <c r="AB34" s="1">
        <f t="shared" si="2"/>
        <v>9</v>
      </c>
      <c r="AC34" s="1">
        <f t="shared" si="3"/>
        <v>0</v>
      </c>
      <c r="AD34" s="1">
        <f t="shared" si="23"/>
        <v>101</v>
      </c>
      <c r="AE34" s="1">
        <f t="shared" si="24"/>
        <v>2</v>
      </c>
      <c r="AF34" s="1">
        <f t="shared" si="24"/>
        <v>0</v>
      </c>
      <c r="AG34" s="1">
        <f t="shared" si="24"/>
        <v>0</v>
      </c>
      <c r="AH34" s="1">
        <f t="shared" si="35"/>
        <v>103</v>
      </c>
      <c r="AI34" s="9">
        <f t="shared" si="25"/>
        <v>0</v>
      </c>
      <c r="AJ34" s="9">
        <f t="shared" si="4"/>
        <v>1.47E-2</v>
      </c>
      <c r="AK34" s="9">
        <f t="shared" si="5"/>
        <v>1.4579999999999999E-2</v>
      </c>
      <c r="AL34" s="9">
        <f t="shared" si="6"/>
        <v>1.2E-4</v>
      </c>
      <c r="AM34" s="9">
        <f t="shared" si="7"/>
        <v>0</v>
      </c>
      <c r="AN34" s="9">
        <f t="shared" si="8"/>
        <v>2.2399999999999998E-3</v>
      </c>
      <c r="AO34" s="9">
        <f t="shared" si="9"/>
        <v>2.0600000000000002E-3</v>
      </c>
      <c r="AP34" s="1">
        <f t="shared" si="26"/>
        <v>65</v>
      </c>
      <c r="AQ34" s="1">
        <f t="shared" si="26"/>
        <v>1</v>
      </c>
      <c r="AR34" s="1"/>
      <c r="AS34" s="1">
        <f t="shared" si="27"/>
        <v>0</v>
      </c>
      <c r="AT34" s="1">
        <f t="shared" si="28"/>
        <v>66</v>
      </c>
      <c r="AU34" s="1">
        <f t="shared" si="10"/>
        <v>412</v>
      </c>
      <c r="AV34" s="9">
        <f t="shared" si="11"/>
        <v>8.2400000000000008E-3</v>
      </c>
      <c r="AW34" s="9">
        <f t="shared" si="12"/>
        <v>8.1799999999999998E-3</v>
      </c>
      <c r="AX34" s="9">
        <f t="shared" si="13"/>
        <v>6.0000000000000002E-5</v>
      </c>
      <c r="AY34" s="9">
        <f t="shared" si="14"/>
        <v>0</v>
      </c>
      <c r="AZ34" s="9">
        <f t="shared" si="15"/>
        <v>1.32E-3</v>
      </c>
      <c r="BA34" s="9">
        <f t="shared" si="29"/>
        <v>7.9380000000000006E-3</v>
      </c>
      <c r="BJ34" s="7">
        <f t="shared" si="38"/>
        <v>21</v>
      </c>
      <c r="BK34" s="7">
        <f t="shared" si="38"/>
        <v>21</v>
      </c>
      <c r="BL34" s="1">
        <f t="shared" si="16"/>
        <v>0</v>
      </c>
      <c r="BM34" s="48">
        <f>+EvolOf!M23</f>
        <v>2871</v>
      </c>
      <c r="BN34" s="1">
        <f t="shared" si="17"/>
        <v>0</v>
      </c>
      <c r="BO34" s="1">
        <f t="shared" si="30"/>
        <v>0</v>
      </c>
      <c r="BP34" s="28">
        <f t="shared" si="31"/>
        <v>0</v>
      </c>
      <c r="BQ34" s="1">
        <f t="shared" si="18"/>
        <v>0</v>
      </c>
      <c r="BR34" s="1" cm="1">
        <f t="array" ref="BR34">IF(BK34&lt;=$BX$14,0,INDEX($AU$14:$AU$300,BK34-$BX$14+1))*$BY$14</f>
        <v>11451.519014948273</v>
      </c>
      <c r="BS34" s="1">
        <f t="shared" si="19"/>
        <v>11368.134167752049</v>
      </c>
      <c r="BT34" s="1">
        <f t="shared" si="37"/>
        <v>83.384847196225294</v>
      </c>
      <c r="BU34" s="1">
        <f t="shared" si="32"/>
        <v>11368.134167752049</v>
      </c>
      <c r="BV34" s="1">
        <f t="shared" si="20"/>
        <v>83.384847196225294</v>
      </c>
      <c r="BW34" s="1">
        <f t="shared" si="20"/>
        <v>0</v>
      </c>
      <c r="CQ34" s="4">
        <f t="shared" si="33"/>
        <v>0</v>
      </c>
      <c r="CR34" s="7" cm="1">
        <f t="array" ref="CR34">IF(BK34&lt;=$CW$48,0,INDEX($B$14:$B$300,BK34-$CW$48+1))</f>
        <v>0</v>
      </c>
      <c r="CS34" s="1">
        <f t="shared" si="21"/>
        <v>6</v>
      </c>
      <c r="CT34" s="100">
        <f t="shared" si="34"/>
        <v>0</v>
      </c>
    </row>
    <row r="35" spans="1:101" x14ac:dyDescent="0.3">
      <c r="A35" s="1">
        <f t="shared" si="22"/>
        <v>22</v>
      </c>
      <c r="B35" s="1">
        <f t="shared" si="0"/>
        <v>854</v>
      </c>
      <c r="C35" s="1">
        <v>22</v>
      </c>
      <c r="D35" s="1">
        <v>49145</v>
      </c>
      <c r="E35" s="1">
        <v>846</v>
      </c>
      <c r="F35" s="1">
        <v>0</v>
      </c>
      <c r="G35" s="1">
        <v>8</v>
      </c>
      <c r="H35" s="1">
        <v>0</v>
      </c>
      <c r="I35" s="1">
        <v>0</v>
      </c>
      <c r="J35" s="4">
        <v>53.63</v>
      </c>
      <c r="K35" s="4">
        <v>0.67</v>
      </c>
      <c r="L35" s="4">
        <v>12.2</v>
      </c>
      <c r="M35" s="61">
        <v>3.11</v>
      </c>
      <c r="N35" s="1">
        <v>184</v>
      </c>
      <c r="O35" s="1">
        <v>659</v>
      </c>
      <c r="P35" s="1">
        <v>654</v>
      </c>
      <c r="Q35" s="1">
        <v>5</v>
      </c>
      <c r="R35" s="1">
        <v>0</v>
      </c>
      <c r="S35" s="1">
        <v>0</v>
      </c>
      <c r="T35" s="1">
        <v>137</v>
      </c>
      <c r="U35" s="1">
        <v>12</v>
      </c>
      <c r="V35" s="1">
        <v>487</v>
      </c>
      <c r="W35" s="1">
        <v>3</v>
      </c>
      <c r="X35" s="1">
        <v>0</v>
      </c>
      <c r="Y35" s="58">
        <v>1.87</v>
      </c>
      <c r="AA35" s="1">
        <f t="shared" si="1"/>
        <v>1333</v>
      </c>
      <c r="AB35" s="1">
        <f t="shared" si="2"/>
        <v>11</v>
      </c>
      <c r="AC35" s="1">
        <f t="shared" si="3"/>
        <v>0</v>
      </c>
      <c r="AD35" s="1">
        <f t="shared" si="23"/>
        <v>117</v>
      </c>
      <c r="AE35" s="1">
        <f t="shared" si="24"/>
        <v>2</v>
      </c>
      <c r="AF35" s="1">
        <f t="shared" si="24"/>
        <v>0</v>
      </c>
      <c r="AG35" s="1">
        <f t="shared" si="24"/>
        <v>0</v>
      </c>
      <c r="AH35" s="1">
        <f t="shared" si="35"/>
        <v>119</v>
      </c>
      <c r="AI35" s="9">
        <f t="shared" si="25"/>
        <v>0</v>
      </c>
      <c r="AJ35" s="9">
        <f t="shared" si="4"/>
        <v>1.7080000000000001E-2</v>
      </c>
      <c r="AK35" s="9">
        <f t="shared" si="5"/>
        <v>1.6920000000000001E-2</v>
      </c>
      <c r="AL35" s="9">
        <f t="shared" si="6"/>
        <v>1.6000000000000001E-4</v>
      </c>
      <c r="AM35" s="9">
        <f t="shared" si="7"/>
        <v>0</v>
      </c>
      <c r="AN35" s="9">
        <f t="shared" si="8"/>
        <v>2.7399999999999998E-3</v>
      </c>
      <c r="AO35" s="9">
        <f t="shared" si="9"/>
        <v>2.3800000000000002E-3</v>
      </c>
      <c r="AP35" s="1">
        <f t="shared" si="26"/>
        <v>78</v>
      </c>
      <c r="AQ35" s="1">
        <f t="shared" si="26"/>
        <v>0</v>
      </c>
      <c r="AR35" s="1"/>
      <c r="AS35" s="1">
        <f t="shared" si="27"/>
        <v>0</v>
      </c>
      <c r="AT35" s="1">
        <f t="shared" si="28"/>
        <v>78</v>
      </c>
      <c r="AU35" s="1">
        <f t="shared" si="10"/>
        <v>490</v>
      </c>
      <c r="AV35" s="9">
        <f t="shared" si="11"/>
        <v>9.7999999999999997E-3</v>
      </c>
      <c r="AW35" s="9">
        <f t="shared" si="12"/>
        <v>9.7400000000000004E-3</v>
      </c>
      <c r="AX35" s="9">
        <f t="shared" si="13"/>
        <v>6.0000000000000002E-5</v>
      </c>
      <c r="AY35" s="9">
        <f t="shared" si="14"/>
        <v>0</v>
      </c>
      <c r="AZ35" s="9">
        <f t="shared" si="15"/>
        <v>1.56E-3</v>
      </c>
      <c r="BA35" s="9">
        <f t="shared" si="29"/>
        <v>9.2232000000000008E-3</v>
      </c>
      <c r="BJ35" s="7">
        <f t="shared" si="38"/>
        <v>22</v>
      </c>
      <c r="BK35" s="7">
        <f t="shared" si="38"/>
        <v>22</v>
      </c>
      <c r="BL35" s="1">
        <f t="shared" si="16"/>
        <v>0</v>
      </c>
      <c r="BM35" s="48">
        <f>+EvolOf!M24</f>
        <v>4163</v>
      </c>
      <c r="BN35" s="1">
        <f t="shared" si="17"/>
        <v>0</v>
      </c>
      <c r="BO35" s="1">
        <f t="shared" si="30"/>
        <v>0</v>
      </c>
      <c r="BP35" s="28">
        <f t="shared" si="31"/>
        <v>0</v>
      </c>
      <c r="BQ35" s="1">
        <f t="shared" si="18"/>
        <v>0</v>
      </c>
      <c r="BR35" s="1" cm="1">
        <f t="array" ref="BR35">IF(BK35&lt;=$BX$14,0,INDEX($AU$14:$AU$300,BK35-$BX$14+1))*$BY$14</f>
        <v>13619.525042050131</v>
      </c>
      <c r="BS35" s="1">
        <f t="shared" si="19"/>
        <v>13536.140194853906</v>
      </c>
      <c r="BT35" s="1">
        <f t="shared" si="37"/>
        <v>83.384847196225294</v>
      </c>
      <c r="BU35" s="1">
        <f t="shared" si="32"/>
        <v>13536.140194853906</v>
      </c>
      <c r="BV35" s="1">
        <f t="shared" si="20"/>
        <v>83.384847196225294</v>
      </c>
      <c r="BW35" s="1">
        <f t="shared" si="20"/>
        <v>0</v>
      </c>
      <c r="CQ35" s="4">
        <f t="shared" si="33"/>
        <v>0</v>
      </c>
      <c r="CR35" s="7" cm="1">
        <f t="array" ref="CR35">IF(BK35&lt;=$CW$48,0,INDEX($B$14:$B$300,BK35-$CW$48+1))</f>
        <v>0</v>
      </c>
      <c r="CS35" s="1">
        <f t="shared" si="21"/>
        <v>8</v>
      </c>
      <c r="CT35" s="100">
        <f t="shared" si="34"/>
        <v>0</v>
      </c>
    </row>
    <row r="36" spans="1:101" x14ac:dyDescent="0.3">
      <c r="A36" s="1">
        <f t="shared" si="22"/>
        <v>23</v>
      </c>
      <c r="B36" s="1">
        <f t="shared" si="0"/>
        <v>994</v>
      </c>
      <c r="C36" s="1">
        <v>23</v>
      </c>
      <c r="D36" s="1">
        <v>49004</v>
      </c>
      <c r="E36" s="1">
        <v>984</v>
      </c>
      <c r="F36" s="1">
        <v>0</v>
      </c>
      <c r="G36" s="1">
        <v>10</v>
      </c>
      <c r="H36" s="1">
        <v>0</v>
      </c>
      <c r="I36" s="1">
        <v>0</v>
      </c>
      <c r="J36" s="4">
        <v>53.63</v>
      </c>
      <c r="K36" s="4">
        <v>0.68</v>
      </c>
      <c r="L36" s="4">
        <v>13.1</v>
      </c>
      <c r="M36" s="61">
        <v>3.26</v>
      </c>
      <c r="N36" s="1">
        <v>219</v>
      </c>
      <c r="O36" s="1">
        <v>766</v>
      </c>
      <c r="P36" s="1">
        <v>759</v>
      </c>
      <c r="Q36" s="1">
        <v>7</v>
      </c>
      <c r="R36" s="1">
        <v>0</v>
      </c>
      <c r="S36" s="1">
        <v>0</v>
      </c>
      <c r="T36" s="1">
        <v>166</v>
      </c>
      <c r="U36" s="1">
        <v>16</v>
      </c>
      <c r="V36" s="1">
        <v>578</v>
      </c>
      <c r="W36" s="1">
        <v>5</v>
      </c>
      <c r="X36" s="1">
        <v>0</v>
      </c>
      <c r="Y36" s="58">
        <v>2.5099999999999998</v>
      </c>
      <c r="AA36" s="1">
        <f t="shared" si="1"/>
        <v>1562</v>
      </c>
      <c r="AB36" s="1">
        <f t="shared" si="2"/>
        <v>15</v>
      </c>
      <c r="AC36" s="1">
        <f t="shared" si="3"/>
        <v>0</v>
      </c>
      <c r="AD36" s="1">
        <f t="shared" si="23"/>
        <v>138</v>
      </c>
      <c r="AE36" s="1">
        <f t="shared" si="24"/>
        <v>2</v>
      </c>
      <c r="AF36" s="1">
        <f t="shared" si="24"/>
        <v>0</v>
      </c>
      <c r="AG36" s="1">
        <f t="shared" si="24"/>
        <v>0</v>
      </c>
      <c r="AH36" s="1">
        <f t="shared" si="35"/>
        <v>140</v>
      </c>
      <c r="AI36" s="9">
        <f t="shared" si="25"/>
        <v>0</v>
      </c>
      <c r="AJ36" s="9">
        <f t="shared" si="4"/>
        <v>1.9879999999999998E-2</v>
      </c>
      <c r="AK36" s="9">
        <f t="shared" si="5"/>
        <v>1.968E-2</v>
      </c>
      <c r="AL36" s="9">
        <f t="shared" si="6"/>
        <v>2.0000000000000001E-4</v>
      </c>
      <c r="AM36" s="9">
        <f t="shared" si="7"/>
        <v>0</v>
      </c>
      <c r="AN36" s="9">
        <f t="shared" si="8"/>
        <v>3.32E-3</v>
      </c>
      <c r="AO36" s="9">
        <f t="shared" si="9"/>
        <v>2.8E-3</v>
      </c>
      <c r="AP36" s="1">
        <f t="shared" si="26"/>
        <v>91</v>
      </c>
      <c r="AQ36" s="1">
        <f t="shared" si="26"/>
        <v>2</v>
      </c>
      <c r="AR36" s="1"/>
      <c r="AS36" s="1">
        <f t="shared" si="27"/>
        <v>0</v>
      </c>
      <c r="AT36" s="1">
        <f t="shared" si="28"/>
        <v>93</v>
      </c>
      <c r="AU36" s="1">
        <f t="shared" si="10"/>
        <v>583</v>
      </c>
      <c r="AV36" s="9">
        <f t="shared" si="11"/>
        <v>1.166E-2</v>
      </c>
      <c r="AW36" s="9">
        <f t="shared" si="12"/>
        <v>1.1560000000000001E-2</v>
      </c>
      <c r="AX36" s="9">
        <f t="shared" si="13"/>
        <v>1E-4</v>
      </c>
      <c r="AY36" s="9">
        <f t="shared" si="14"/>
        <v>0</v>
      </c>
      <c r="AZ36" s="9">
        <f t="shared" si="15"/>
        <v>1.8600000000000001E-3</v>
      </c>
      <c r="BA36" s="9">
        <f t="shared" si="29"/>
        <v>1.07352E-2</v>
      </c>
      <c r="BJ36" s="7">
        <f t="shared" si="38"/>
        <v>23</v>
      </c>
      <c r="BK36" s="7">
        <f t="shared" si="38"/>
        <v>23</v>
      </c>
      <c r="BL36" s="1">
        <f t="shared" si="16"/>
        <v>0</v>
      </c>
      <c r="BM36" s="48">
        <f>+EvolOf!M25</f>
        <v>5893</v>
      </c>
      <c r="BN36" s="1">
        <f t="shared" si="17"/>
        <v>0</v>
      </c>
      <c r="BO36" s="1">
        <f t="shared" si="30"/>
        <v>0</v>
      </c>
      <c r="BP36" s="28">
        <f t="shared" si="31"/>
        <v>0</v>
      </c>
      <c r="BQ36" s="1">
        <f t="shared" si="18"/>
        <v>0</v>
      </c>
      <c r="BR36" s="1" cm="1">
        <f t="array" ref="BR36">IF(BK36&lt;=$BX$14,0,INDEX($AU$14:$AU$300,BK36-$BX$14+1))*$BY$14</f>
        <v>16204.455305133115</v>
      </c>
      <c r="BS36" s="1">
        <f t="shared" si="19"/>
        <v>16065.480559806074</v>
      </c>
      <c r="BT36" s="1">
        <f t="shared" si="37"/>
        <v>138.97474532704217</v>
      </c>
      <c r="BU36" s="1">
        <f t="shared" si="32"/>
        <v>16065.480559806072</v>
      </c>
      <c r="BV36" s="1">
        <f t="shared" si="20"/>
        <v>138.97474532704217</v>
      </c>
      <c r="BW36" s="1">
        <f t="shared" si="20"/>
        <v>0</v>
      </c>
      <c r="CI36" s="1"/>
      <c r="CJ36" s="1"/>
      <c r="CK36" s="1"/>
      <c r="CL36" s="1"/>
      <c r="CQ36" s="4">
        <f t="shared" si="33"/>
        <v>0</v>
      </c>
      <c r="CR36" s="7" cm="1">
        <f t="array" ref="CR36">IF(BK36&lt;=$CW$48,0,INDEX($B$14:$B$300,BK36-$CW$48+1))</f>
        <v>0</v>
      </c>
      <c r="CS36" s="1">
        <f t="shared" si="21"/>
        <v>10</v>
      </c>
      <c r="CT36" s="100">
        <f t="shared" si="34"/>
        <v>0</v>
      </c>
    </row>
    <row r="37" spans="1:101" x14ac:dyDescent="0.3">
      <c r="A37" s="1">
        <f t="shared" si="22"/>
        <v>24</v>
      </c>
      <c r="B37" s="1">
        <f t="shared" si="0"/>
        <v>1163</v>
      </c>
      <c r="C37" s="1">
        <v>24</v>
      </c>
      <c r="D37" s="1">
        <v>48836</v>
      </c>
      <c r="E37" s="1">
        <v>1149</v>
      </c>
      <c r="F37" s="1">
        <v>0</v>
      </c>
      <c r="G37" s="1">
        <v>14</v>
      </c>
      <c r="H37" s="1">
        <v>0</v>
      </c>
      <c r="I37" s="1">
        <v>0</v>
      </c>
      <c r="J37" s="4">
        <v>53.63</v>
      </c>
      <c r="K37" s="4">
        <v>0.68</v>
      </c>
      <c r="L37" s="4">
        <v>13.4</v>
      </c>
      <c r="M37" s="61">
        <v>3.19</v>
      </c>
      <c r="N37" s="1">
        <v>257</v>
      </c>
      <c r="O37" s="1">
        <v>896</v>
      </c>
      <c r="P37" s="1">
        <v>886</v>
      </c>
      <c r="Q37" s="1">
        <v>9</v>
      </c>
      <c r="R37" s="1">
        <v>0</v>
      </c>
      <c r="S37" s="1">
        <v>0</v>
      </c>
      <c r="T37" s="1">
        <v>200</v>
      </c>
      <c r="U37" s="1">
        <v>19</v>
      </c>
      <c r="V37" s="1">
        <v>682</v>
      </c>
      <c r="W37" s="1">
        <v>7</v>
      </c>
      <c r="X37" s="1">
        <v>0</v>
      </c>
      <c r="Y37" s="58">
        <v>2.4700000000000002</v>
      </c>
      <c r="AA37" s="1">
        <f t="shared" si="1"/>
        <v>1831</v>
      </c>
      <c r="AB37" s="1">
        <f t="shared" si="2"/>
        <v>21</v>
      </c>
      <c r="AC37" s="1">
        <f t="shared" si="3"/>
        <v>0</v>
      </c>
      <c r="AD37" s="1">
        <f t="shared" si="23"/>
        <v>165</v>
      </c>
      <c r="AE37" s="1">
        <f t="shared" si="24"/>
        <v>4</v>
      </c>
      <c r="AF37" s="1">
        <f t="shared" si="24"/>
        <v>0</v>
      </c>
      <c r="AG37" s="1">
        <f t="shared" si="24"/>
        <v>0</v>
      </c>
      <c r="AH37" s="1">
        <f t="shared" si="35"/>
        <v>169</v>
      </c>
      <c r="AI37" s="9">
        <f t="shared" si="25"/>
        <v>0</v>
      </c>
      <c r="AJ37" s="9">
        <f t="shared" si="4"/>
        <v>2.3259999999999999E-2</v>
      </c>
      <c r="AK37" s="9">
        <f t="shared" si="5"/>
        <v>2.298E-2</v>
      </c>
      <c r="AL37" s="9">
        <f t="shared" si="6"/>
        <v>2.7999999999999998E-4</v>
      </c>
      <c r="AM37" s="9">
        <f t="shared" si="7"/>
        <v>0</v>
      </c>
      <c r="AN37" s="9">
        <f t="shared" si="8"/>
        <v>4.0000000000000001E-3</v>
      </c>
      <c r="AO37" s="9">
        <f t="shared" si="9"/>
        <v>3.3800000000000002E-3</v>
      </c>
      <c r="AP37" s="1">
        <f t="shared" si="26"/>
        <v>104</v>
      </c>
      <c r="AQ37" s="1">
        <f t="shared" si="26"/>
        <v>2</v>
      </c>
      <c r="AR37" s="1"/>
      <c r="AS37" s="1">
        <f t="shared" si="27"/>
        <v>0</v>
      </c>
      <c r="AT37" s="1">
        <f t="shared" si="28"/>
        <v>106</v>
      </c>
      <c r="AU37" s="1">
        <f t="shared" si="10"/>
        <v>689</v>
      </c>
      <c r="AV37" s="9">
        <f t="shared" si="11"/>
        <v>1.3780000000000001E-2</v>
      </c>
      <c r="AW37" s="9">
        <f t="shared" si="12"/>
        <v>1.3639999999999999E-2</v>
      </c>
      <c r="AX37" s="9">
        <f t="shared" si="13"/>
        <v>1.3999999999999999E-4</v>
      </c>
      <c r="AY37" s="9">
        <f t="shared" si="14"/>
        <v>0</v>
      </c>
      <c r="AZ37" s="9">
        <f t="shared" si="15"/>
        <v>2.1199999999999999E-3</v>
      </c>
      <c r="BA37" s="9">
        <f t="shared" si="29"/>
        <v>1.2560400000000001E-2</v>
      </c>
      <c r="BJ37" s="7">
        <f t="shared" si="38"/>
        <v>24</v>
      </c>
      <c r="BK37" s="7">
        <f t="shared" si="38"/>
        <v>24</v>
      </c>
      <c r="BL37" s="1">
        <f t="shared" si="16"/>
        <v>0</v>
      </c>
      <c r="BM37" s="48">
        <f>+EvolOf!M26</f>
        <v>7725</v>
      </c>
      <c r="BN37" s="1">
        <f t="shared" si="17"/>
        <v>0</v>
      </c>
      <c r="BO37" s="1">
        <f t="shared" si="30"/>
        <v>0</v>
      </c>
      <c r="BP37" s="28">
        <f t="shared" si="31"/>
        <v>0</v>
      </c>
      <c r="BQ37" s="1">
        <f t="shared" si="18"/>
        <v>0</v>
      </c>
      <c r="BR37" s="1" cm="1">
        <f t="array" ref="BR37">IF(BK37&lt;=$BX$14,0,INDEX($AU$14:$AU$300,BK37-$BX$14+1))*$BY$14</f>
        <v>19150.71990606641</v>
      </c>
      <c r="BS37" s="1">
        <f t="shared" si="19"/>
        <v>18956.15526260855</v>
      </c>
      <c r="BT37" s="1">
        <f t="shared" si="37"/>
        <v>194.56464345785901</v>
      </c>
      <c r="BU37" s="1">
        <f t="shared" si="32"/>
        <v>18956.15526260855</v>
      </c>
      <c r="BV37" s="1">
        <f t="shared" si="20"/>
        <v>194.56464345785901</v>
      </c>
      <c r="BW37" s="1">
        <f t="shared" si="20"/>
        <v>0</v>
      </c>
      <c r="CI37" s="1"/>
      <c r="CJ37" s="1"/>
      <c r="CK37" s="1"/>
      <c r="CL37" s="1"/>
      <c r="CQ37" s="4">
        <f t="shared" si="33"/>
        <v>0</v>
      </c>
      <c r="CR37" s="7" cm="1">
        <f t="array" ref="CR37">IF(BK37&lt;=$CW$48,0,INDEX($B$14:$B$300,BK37-$CW$48+1))</f>
        <v>0</v>
      </c>
      <c r="CS37" s="1">
        <f t="shared" si="21"/>
        <v>14</v>
      </c>
      <c r="CT37" s="100">
        <f t="shared" si="34"/>
        <v>0</v>
      </c>
    </row>
    <row r="38" spans="1:101" x14ac:dyDescent="0.3">
      <c r="A38" s="1">
        <f t="shared" si="22"/>
        <v>25</v>
      </c>
      <c r="B38" s="1">
        <f t="shared" si="0"/>
        <v>1359</v>
      </c>
      <c r="C38" s="1">
        <v>25</v>
      </c>
      <c r="D38" s="1">
        <v>48639</v>
      </c>
      <c r="E38" s="1">
        <v>1341</v>
      </c>
      <c r="F38" s="1">
        <v>0</v>
      </c>
      <c r="G38" s="1">
        <v>18</v>
      </c>
      <c r="H38" s="1">
        <v>0</v>
      </c>
      <c r="I38" s="1">
        <v>0</v>
      </c>
      <c r="J38" s="4">
        <v>53.63</v>
      </c>
      <c r="K38" s="4">
        <v>0.69</v>
      </c>
      <c r="L38" s="4">
        <v>13.7</v>
      </c>
      <c r="M38" s="61">
        <v>2.95</v>
      </c>
      <c r="N38" s="1">
        <v>300</v>
      </c>
      <c r="O38" s="1">
        <v>1049</v>
      </c>
      <c r="P38" s="1">
        <v>1036</v>
      </c>
      <c r="Q38" s="1">
        <v>13</v>
      </c>
      <c r="R38" s="1">
        <v>0</v>
      </c>
      <c r="S38" s="1">
        <v>0</v>
      </c>
      <c r="T38" s="1">
        <v>237</v>
      </c>
      <c r="U38" s="1">
        <v>22</v>
      </c>
      <c r="V38" s="1">
        <v>800</v>
      </c>
      <c r="W38" s="1">
        <v>9</v>
      </c>
      <c r="X38" s="1">
        <v>0</v>
      </c>
      <c r="Y38" s="58">
        <v>2.2400000000000002</v>
      </c>
      <c r="AA38" s="1">
        <f t="shared" si="1"/>
        <v>2141</v>
      </c>
      <c r="AB38" s="1">
        <f t="shared" si="2"/>
        <v>27</v>
      </c>
      <c r="AC38" s="1">
        <f t="shared" si="3"/>
        <v>0</v>
      </c>
      <c r="AD38" s="1">
        <f t="shared" si="23"/>
        <v>192</v>
      </c>
      <c r="AE38" s="1">
        <f t="shared" si="24"/>
        <v>4</v>
      </c>
      <c r="AF38" s="1">
        <f t="shared" si="24"/>
        <v>0</v>
      </c>
      <c r="AG38" s="1">
        <f t="shared" si="24"/>
        <v>0</v>
      </c>
      <c r="AH38" s="1">
        <f t="shared" si="35"/>
        <v>196</v>
      </c>
      <c r="AI38" s="9">
        <f t="shared" si="25"/>
        <v>0</v>
      </c>
      <c r="AJ38" s="9">
        <f t="shared" si="4"/>
        <v>2.7179999999999999E-2</v>
      </c>
      <c r="AK38" s="9">
        <f t="shared" si="5"/>
        <v>2.682E-2</v>
      </c>
      <c r="AL38" s="9">
        <f t="shared" si="6"/>
        <v>3.6000000000000002E-4</v>
      </c>
      <c r="AM38" s="9">
        <f t="shared" si="7"/>
        <v>0</v>
      </c>
      <c r="AN38" s="9">
        <f t="shared" si="8"/>
        <v>4.7400000000000003E-3</v>
      </c>
      <c r="AO38" s="9">
        <f t="shared" si="9"/>
        <v>3.9199999999999999E-3</v>
      </c>
      <c r="AP38" s="1">
        <f t="shared" si="26"/>
        <v>118</v>
      </c>
      <c r="AQ38" s="1">
        <f t="shared" si="26"/>
        <v>2</v>
      </c>
      <c r="AR38" s="1"/>
      <c r="AS38" s="1">
        <f t="shared" si="27"/>
        <v>0</v>
      </c>
      <c r="AT38" s="1">
        <f t="shared" si="28"/>
        <v>120</v>
      </c>
      <c r="AU38" s="1">
        <f t="shared" si="10"/>
        <v>809</v>
      </c>
      <c r="AV38" s="9">
        <f t="shared" si="11"/>
        <v>1.618E-2</v>
      </c>
      <c r="AW38" s="9">
        <f t="shared" si="12"/>
        <v>1.6E-2</v>
      </c>
      <c r="AX38" s="9">
        <f t="shared" si="13"/>
        <v>1.8000000000000001E-4</v>
      </c>
      <c r="AY38" s="9">
        <f t="shared" si="14"/>
        <v>0</v>
      </c>
      <c r="AZ38" s="9">
        <f t="shared" si="15"/>
        <v>2.3999999999999998E-3</v>
      </c>
      <c r="BA38" s="9">
        <f t="shared" si="29"/>
        <v>1.4677200000000001E-2</v>
      </c>
      <c r="BJ38" s="7">
        <f t="shared" si="38"/>
        <v>25</v>
      </c>
      <c r="BK38" s="7">
        <f t="shared" si="38"/>
        <v>25</v>
      </c>
      <c r="BL38" s="1">
        <f t="shared" si="16"/>
        <v>0</v>
      </c>
      <c r="BM38" s="48">
        <f>+EvolOf!M27</f>
        <v>9263</v>
      </c>
      <c r="BN38" s="1">
        <f t="shared" si="17"/>
        <v>0</v>
      </c>
      <c r="BO38" s="1">
        <f t="shared" si="30"/>
        <v>0</v>
      </c>
      <c r="BP38" s="28">
        <f t="shared" si="31"/>
        <v>0</v>
      </c>
      <c r="BQ38" s="1">
        <f t="shared" si="18"/>
        <v>0</v>
      </c>
      <c r="BR38" s="1" cm="1">
        <f t="array" ref="BR38">IF(BK38&lt;=$BX$14,0,INDEX($AU$14:$AU$300,BK38-$BX$14+1))*$BY$14</f>
        <v>22486.113793915421</v>
      </c>
      <c r="BS38" s="1">
        <f t="shared" si="19"/>
        <v>22235.959252326746</v>
      </c>
      <c r="BT38" s="1">
        <f t="shared" si="37"/>
        <v>250.1545415886759</v>
      </c>
      <c r="BU38" s="1">
        <f t="shared" si="32"/>
        <v>22235.959252326746</v>
      </c>
      <c r="BV38" s="1">
        <f t="shared" si="20"/>
        <v>250.1545415886759</v>
      </c>
      <c r="BW38" s="1">
        <f t="shared" si="20"/>
        <v>0</v>
      </c>
      <c r="CI38" s="1"/>
      <c r="CJ38" s="1"/>
      <c r="CK38" s="1"/>
      <c r="CL38" s="1"/>
      <c r="CQ38" s="4">
        <f t="shared" si="33"/>
        <v>0</v>
      </c>
      <c r="CR38" s="7" cm="1">
        <f t="array" ref="CR38">IF(BK38&lt;=$CW$48,0,INDEX($B$14:$B$300,BK38-$CW$48+1))</f>
        <v>0</v>
      </c>
      <c r="CS38" s="1">
        <f t="shared" si="21"/>
        <v>18</v>
      </c>
      <c r="CT38" s="100">
        <f t="shared" si="34"/>
        <v>0</v>
      </c>
    </row>
    <row r="39" spans="1:101" x14ac:dyDescent="0.3">
      <c r="A39" s="1">
        <f t="shared" si="22"/>
        <v>26</v>
      </c>
      <c r="B39" s="1">
        <f t="shared" si="0"/>
        <v>1584</v>
      </c>
      <c r="C39" s="1">
        <v>26</v>
      </c>
      <c r="D39" s="1">
        <v>48414</v>
      </c>
      <c r="E39" s="1">
        <v>1561</v>
      </c>
      <c r="F39" s="1">
        <v>0</v>
      </c>
      <c r="G39" s="1">
        <v>23</v>
      </c>
      <c r="H39" s="1">
        <v>0</v>
      </c>
      <c r="I39" s="1">
        <v>0</v>
      </c>
      <c r="J39" s="4">
        <v>53.63</v>
      </c>
      <c r="K39" s="4">
        <v>0.69</v>
      </c>
      <c r="L39" s="4">
        <v>14</v>
      </c>
      <c r="M39" s="61">
        <v>2.96</v>
      </c>
      <c r="N39" s="1">
        <v>352</v>
      </c>
      <c r="O39" s="1">
        <v>1222</v>
      </c>
      <c r="P39" s="1">
        <v>1205</v>
      </c>
      <c r="Q39" s="1">
        <v>16</v>
      </c>
      <c r="R39" s="1">
        <v>0</v>
      </c>
      <c r="S39" s="1">
        <v>0</v>
      </c>
      <c r="T39" s="1">
        <v>280</v>
      </c>
      <c r="U39" s="1">
        <v>27</v>
      </c>
      <c r="V39" s="1">
        <v>931</v>
      </c>
      <c r="W39" s="1">
        <v>11</v>
      </c>
      <c r="X39" s="1">
        <v>0</v>
      </c>
      <c r="Y39" s="58">
        <v>2.23</v>
      </c>
      <c r="AA39" s="1">
        <f t="shared" si="1"/>
        <v>2492</v>
      </c>
      <c r="AB39" s="1">
        <f t="shared" si="2"/>
        <v>34</v>
      </c>
      <c r="AC39" s="1">
        <f t="shared" si="3"/>
        <v>0</v>
      </c>
      <c r="AD39" s="1">
        <f t="shared" si="23"/>
        <v>220</v>
      </c>
      <c r="AE39" s="1">
        <f t="shared" si="24"/>
        <v>5</v>
      </c>
      <c r="AF39" s="1">
        <f t="shared" si="24"/>
        <v>0</v>
      </c>
      <c r="AG39" s="1">
        <f t="shared" si="24"/>
        <v>0</v>
      </c>
      <c r="AH39" s="1">
        <f t="shared" si="35"/>
        <v>225</v>
      </c>
      <c r="AI39" s="9">
        <f t="shared" si="25"/>
        <v>0</v>
      </c>
      <c r="AJ39" s="9">
        <f t="shared" si="4"/>
        <v>3.168E-2</v>
      </c>
      <c r="AK39" s="9">
        <f t="shared" si="5"/>
        <v>3.1220000000000001E-2</v>
      </c>
      <c r="AL39" s="9">
        <f t="shared" si="6"/>
        <v>4.6000000000000001E-4</v>
      </c>
      <c r="AM39" s="9">
        <f t="shared" si="7"/>
        <v>0</v>
      </c>
      <c r="AN39" s="9">
        <f t="shared" si="8"/>
        <v>5.5999999999999999E-3</v>
      </c>
      <c r="AO39" s="9">
        <f t="shared" si="9"/>
        <v>4.4999999999999997E-3</v>
      </c>
      <c r="AP39" s="1">
        <f t="shared" si="26"/>
        <v>131</v>
      </c>
      <c r="AQ39" s="1">
        <f t="shared" si="26"/>
        <v>2</v>
      </c>
      <c r="AR39" s="1"/>
      <c r="AS39" s="1">
        <f t="shared" si="27"/>
        <v>0</v>
      </c>
      <c r="AT39" s="1">
        <f t="shared" si="28"/>
        <v>133</v>
      </c>
      <c r="AU39" s="1">
        <f t="shared" si="10"/>
        <v>942</v>
      </c>
      <c r="AV39" s="9">
        <f t="shared" si="11"/>
        <v>1.8839999999999999E-2</v>
      </c>
      <c r="AW39" s="9">
        <f t="shared" si="12"/>
        <v>1.8620000000000001E-2</v>
      </c>
      <c r="AX39" s="9">
        <f t="shared" si="13"/>
        <v>2.2000000000000001E-4</v>
      </c>
      <c r="AY39" s="9">
        <f t="shared" si="14"/>
        <v>0</v>
      </c>
      <c r="AZ39" s="9">
        <f t="shared" si="15"/>
        <v>2.66E-3</v>
      </c>
      <c r="BA39" s="9">
        <f t="shared" si="29"/>
        <v>1.7107199999999999E-2</v>
      </c>
      <c r="BJ39" s="7">
        <f t="shared" si="38"/>
        <v>26</v>
      </c>
      <c r="BK39" s="7">
        <f t="shared" si="38"/>
        <v>26</v>
      </c>
      <c r="BL39" s="1">
        <f t="shared" si="16"/>
        <v>0</v>
      </c>
      <c r="BM39" s="48">
        <f>+EvolOf!M28</f>
        <v>11198</v>
      </c>
      <c r="BN39" s="1">
        <f t="shared" si="17"/>
        <v>0</v>
      </c>
      <c r="BO39" s="1">
        <f t="shared" si="30"/>
        <v>0</v>
      </c>
      <c r="BP39" s="28">
        <f t="shared" si="31"/>
        <v>0</v>
      </c>
      <c r="BQ39" s="1">
        <f t="shared" si="18"/>
        <v>0</v>
      </c>
      <c r="BR39" s="1" cm="1">
        <f t="array" ref="BR39">IF(BK39&lt;=$BX$14,0,INDEX($AU$14:$AU$300,BK39-$BX$14+1))*$BY$14</f>
        <v>26182.842019614742</v>
      </c>
      <c r="BS39" s="1">
        <f t="shared" si="19"/>
        <v>25877.09757989525</v>
      </c>
      <c r="BT39" s="1">
        <f t="shared" si="37"/>
        <v>305.74443971949273</v>
      </c>
      <c r="BU39" s="1">
        <f t="shared" si="32"/>
        <v>25877.09757989525</v>
      </c>
      <c r="BV39" s="1">
        <f t="shared" si="20"/>
        <v>305.74443971949273</v>
      </c>
      <c r="BW39" s="1">
        <f t="shared" si="20"/>
        <v>0</v>
      </c>
      <c r="CI39" s="1"/>
      <c r="CJ39" s="1"/>
      <c r="CK39" s="1"/>
      <c r="CL39" s="1"/>
      <c r="CQ39" s="4">
        <f t="shared" si="33"/>
        <v>0</v>
      </c>
      <c r="CR39" s="7" cm="1">
        <f t="array" ref="CR39">IF(BK39&lt;=$CW$48,0,INDEX($B$14:$B$300,BK39-$CW$48+1))</f>
        <v>10</v>
      </c>
      <c r="CS39" s="1">
        <f t="shared" si="21"/>
        <v>23</v>
      </c>
      <c r="CT39" s="100">
        <f t="shared" si="34"/>
        <v>2.2999999999999998</v>
      </c>
    </row>
    <row r="40" spans="1:101" x14ac:dyDescent="0.3">
      <c r="A40" s="1">
        <f t="shared" si="22"/>
        <v>27</v>
      </c>
      <c r="B40" s="1">
        <f t="shared" si="0"/>
        <v>1844</v>
      </c>
      <c r="C40" s="1">
        <v>27</v>
      </c>
      <c r="D40" s="1">
        <v>48154</v>
      </c>
      <c r="E40" s="1">
        <v>1815</v>
      </c>
      <c r="F40" s="1">
        <v>0</v>
      </c>
      <c r="G40" s="1">
        <v>29</v>
      </c>
      <c r="H40" s="1">
        <v>0</v>
      </c>
      <c r="I40" s="1">
        <v>0</v>
      </c>
      <c r="J40" s="4">
        <v>53.63</v>
      </c>
      <c r="K40" s="4">
        <v>0.69</v>
      </c>
      <c r="L40" s="4">
        <v>14.4</v>
      </c>
      <c r="M40" s="61">
        <v>3.05</v>
      </c>
      <c r="N40" s="1">
        <v>410</v>
      </c>
      <c r="O40" s="1">
        <v>1424</v>
      </c>
      <c r="P40" s="1">
        <v>1403</v>
      </c>
      <c r="Q40" s="1">
        <v>21</v>
      </c>
      <c r="R40" s="1">
        <v>0</v>
      </c>
      <c r="S40" s="1">
        <v>0</v>
      </c>
      <c r="T40" s="1">
        <v>332</v>
      </c>
      <c r="U40" s="1">
        <v>32</v>
      </c>
      <c r="V40" s="1">
        <v>1076</v>
      </c>
      <c r="W40" s="1">
        <v>14</v>
      </c>
      <c r="X40" s="1">
        <v>0</v>
      </c>
      <c r="Y40" s="58">
        <v>2.25</v>
      </c>
      <c r="AA40" s="1">
        <f t="shared" si="1"/>
        <v>2891</v>
      </c>
      <c r="AB40" s="1">
        <f t="shared" si="2"/>
        <v>43</v>
      </c>
      <c r="AC40" s="1">
        <f t="shared" si="3"/>
        <v>0</v>
      </c>
      <c r="AD40" s="1">
        <f t="shared" si="23"/>
        <v>254</v>
      </c>
      <c r="AE40" s="1">
        <f t="shared" si="24"/>
        <v>6</v>
      </c>
      <c r="AF40" s="1">
        <f t="shared" si="24"/>
        <v>0</v>
      </c>
      <c r="AG40" s="1">
        <f t="shared" si="24"/>
        <v>0</v>
      </c>
      <c r="AH40" s="1">
        <f t="shared" si="35"/>
        <v>260</v>
      </c>
      <c r="AI40" s="9">
        <f t="shared" si="25"/>
        <v>0</v>
      </c>
      <c r="AJ40" s="9">
        <f t="shared" si="4"/>
        <v>3.6880000000000003E-2</v>
      </c>
      <c r="AK40" s="9">
        <f t="shared" si="5"/>
        <v>3.6299999999999999E-2</v>
      </c>
      <c r="AL40" s="9">
        <f t="shared" si="6"/>
        <v>5.8E-4</v>
      </c>
      <c r="AM40" s="9">
        <f t="shared" si="7"/>
        <v>0</v>
      </c>
      <c r="AN40" s="9">
        <f t="shared" si="8"/>
        <v>6.6400000000000001E-3</v>
      </c>
      <c r="AO40" s="9">
        <f t="shared" si="9"/>
        <v>5.1999999999999998E-3</v>
      </c>
      <c r="AP40" s="1">
        <f t="shared" si="26"/>
        <v>145</v>
      </c>
      <c r="AQ40" s="1">
        <f t="shared" si="26"/>
        <v>3</v>
      </c>
      <c r="AR40" s="1"/>
      <c r="AS40" s="1">
        <f t="shared" si="27"/>
        <v>0</v>
      </c>
      <c r="AT40" s="1">
        <f t="shared" si="28"/>
        <v>148</v>
      </c>
      <c r="AU40" s="1">
        <f t="shared" si="10"/>
        <v>1090</v>
      </c>
      <c r="AV40" s="9">
        <f t="shared" si="11"/>
        <v>2.18E-2</v>
      </c>
      <c r="AW40" s="9">
        <f t="shared" si="12"/>
        <v>2.1520000000000001E-2</v>
      </c>
      <c r="AX40" s="9">
        <f t="shared" si="13"/>
        <v>2.7999999999999998E-4</v>
      </c>
      <c r="AY40" s="9">
        <f t="shared" si="14"/>
        <v>0</v>
      </c>
      <c r="AZ40" s="9">
        <f t="shared" si="15"/>
        <v>2.96E-3</v>
      </c>
      <c r="BA40" s="9">
        <f t="shared" si="29"/>
        <v>1.9915200000000004E-2</v>
      </c>
      <c r="BJ40" s="7">
        <f t="shared" si="38"/>
        <v>27</v>
      </c>
      <c r="BK40" s="7">
        <f t="shared" si="38"/>
        <v>27</v>
      </c>
      <c r="BL40" s="1">
        <f t="shared" si="16"/>
        <v>0</v>
      </c>
      <c r="BM40" s="48">
        <f>+EvolOf!M29</f>
        <v>13716</v>
      </c>
      <c r="BN40" s="1">
        <f t="shared" si="17"/>
        <v>0</v>
      </c>
      <c r="BO40" s="1">
        <f t="shared" si="30"/>
        <v>0</v>
      </c>
      <c r="BP40" s="28">
        <f t="shared" si="31"/>
        <v>0</v>
      </c>
      <c r="BQ40" s="1">
        <f t="shared" si="18"/>
        <v>0</v>
      </c>
      <c r="BR40" s="1" cm="1">
        <f t="array" ref="BR40">IF(BK40&lt;=$BX$14,0,INDEX($AU$14:$AU$300,BK40-$BX$14+1))*$BY$14</f>
        <v>30296.494481295191</v>
      </c>
      <c r="BS40" s="1">
        <f t="shared" si="19"/>
        <v>29907.365194379472</v>
      </c>
      <c r="BT40" s="1">
        <f t="shared" si="37"/>
        <v>389.12928691571801</v>
      </c>
      <c r="BU40" s="1">
        <f t="shared" si="32"/>
        <v>29907.365194379472</v>
      </c>
      <c r="BV40" s="1">
        <f t="shared" si="20"/>
        <v>389.12928691571801</v>
      </c>
      <c r="BW40" s="1">
        <f t="shared" si="20"/>
        <v>0</v>
      </c>
      <c r="CI40" s="1"/>
      <c r="CJ40" s="1"/>
      <c r="CK40" s="1"/>
      <c r="CL40" s="1"/>
      <c r="CQ40" s="4">
        <f t="shared" si="33"/>
        <v>0</v>
      </c>
      <c r="CR40" s="7" cm="1">
        <f t="array" ref="CR40">IF(BK40&lt;=$CW$48,0,INDEX($B$14:$B$300,BK40-$CW$48+1))</f>
        <v>10</v>
      </c>
      <c r="CS40" s="1">
        <f t="shared" si="21"/>
        <v>29</v>
      </c>
      <c r="CT40" s="100">
        <f t="shared" si="34"/>
        <v>2.9</v>
      </c>
    </row>
    <row r="41" spans="1:101" x14ac:dyDescent="0.3">
      <c r="A41" s="1">
        <f t="shared" si="22"/>
        <v>28</v>
      </c>
      <c r="B41" s="1">
        <f t="shared" si="0"/>
        <v>2145</v>
      </c>
      <c r="C41" s="1">
        <v>28</v>
      </c>
      <c r="D41" s="1">
        <v>47853</v>
      </c>
      <c r="E41" s="1">
        <v>2109</v>
      </c>
      <c r="F41" s="1">
        <v>0</v>
      </c>
      <c r="G41" s="1">
        <v>36</v>
      </c>
      <c r="H41" s="1">
        <v>0</v>
      </c>
      <c r="I41" s="1">
        <v>0</v>
      </c>
      <c r="J41" s="4">
        <v>53.62</v>
      </c>
      <c r="K41" s="4">
        <v>0.69</v>
      </c>
      <c r="L41" s="4">
        <v>14.8</v>
      </c>
      <c r="M41" s="61">
        <v>2.85</v>
      </c>
      <c r="N41" s="1">
        <v>477</v>
      </c>
      <c r="O41" s="1">
        <v>1659</v>
      </c>
      <c r="P41" s="1">
        <v>1631</v>
      </c>
      <c r="Q41" s="1">
        <v>26</v>
      </c>
      <c r="R41" s="1">
        <v>0</v>
      </c>
      <c r="S41" s="1">
        <v>0</v>
      </c>
      <c r="T41" s="1">
        <v>393</v>
      </c>
      <c r="U41" s="1">
        <v>39</v>
      </c>
      <c r="V41" s="1">
        <v>1236</v>
      </c>
      <c r="W41" s="1">
        <v>18</v>
      </c>
      <c r="X41" s="1">
        <v>0</v>
      </c>
      <c r="Y41" s="58">
        <v>2.11</v>
      </c>
      <c r="AA41" s="1">
        <f t="shared" si="1"/>
        <v>3345</v>
      </c>
      <c r="AB41" s="1">
        <f t="shared" si="2"/>
        <v>54</v>
      </c>
      <c r="AC41" s="1">
        <f t="shared" si="3"/>
        <v>0</v>
      </c>
      <c r="AD41" s="1">
        <f t="shared" si="23"/>
        <v>294</v>
      </c>
      <c r="AE41" s="1">
        <f t="shared" si="24"/>
        <v>7</v>
      </c>
      <c r="AF41" s="1">
        <f t="shared" si="24"/>
        <v>0</v>
      </c>
      <c r="AG41" s="1">
        <f t="shared" si="24"/>
        <v>0</v>
      </c>
      <c r="AH41" s="1">
        <f t="shared" si="35"/>
        <v>301</v>
      </c>
      <c r="AI41" s="9">
        <f t="shared" si="25"/>
        <v>0</v>
      </c>
      <c r="AJ41" s="9">
        <f t="shared" si="4"/>
        <v>4.2900000000000001E-2</v>
      </c>
      <c r="AK41" s="9">
        <f t="shared" si="5"/>
        <v>4.2180000000000002E-2</v>
      </c>
      <c r="AL41" s="9">
        <f t="shared" si="6"/>
        <v>7.2000000000000005E-4</v>
      </c>
      <c r="AM41" s="9">
        <f t="shared" si="7"/>
        <v>0</v>
      </c>
      <c r="AN41" s="9">
        <f t="shared" si="8"/>
        <v>7.8600000000000007E-3</v>
      </c>
      <c r="AO41" s="9">
        <f t="shared" si="9"/>
        <v>6.0200000000000002E-3</v>
      </c>
      <c r="AP41" s="1">
        <f t="shared" si="26"/>
        <v>160</v>
      </c>
      <c r="AQ41" s="1">
        <f t="shared" si="26"/>
        <v>4</v>
      </c>
      <c r="AR41" s="1"/>
      <c r="AS41" s="1">
        <f t="shared" si="27"/>
        <v>0</v>
      </c>
      <c r="AT41" s="1">
        <f t="shared" si="28"/>
        <v>164</v>
      </c>
      <c r="AU41" s="1">
        <f t="shared" si="10"/>
        <v>1254</v>
      </c>
      <c r="AV41" s="9">
        <f t="shared" si="11"/>
        <v>2.5080000000000002E-2</v>
      </c>
      <c r="AW41" s="9">
        <f t="shared" si="12"/>
        <v>2.4719999999999999E-2</v>
      </c>
      <c r="AX41" s="9">
        <f t="shared" si="13"/>
        <v>3.6000000000000002E-4</v>
      </c>
      <c r="AY41" s="9">
        <f t="shared" si="14"/>
        <v>0</v>
      </c>
      <c r="AZ41" s="9">
        <f t="shared" si="15"/>
        <v>3.2799999999999999E-3</v>
      </c>
      <c r="BA41" s="9">
        <f t="shared" si="29"/>
        <v>2.3166000000000003E-2</v>
      </c>
      <c r="BJ41" s="7">
        <f t="shared" si="38"/>
        <v>28</v>
      </c>
      <c r="BK41" s="7">
        <f t="shared" si="38"/>
        <v>28</v>
      </c>
      <c r="BL41" s="1">
        <f t="shared" si="16"/>
        <v>0</v>
      </c>
      <c r="BM41" s="48">
        <f>+EvolOf!M30</f>
        <v>17147</v>
      </c>
      <c r="BN41" s="1">
        <f t="shared" si="17"/>
        <v>0</v>
      </c>
      <c r="BO41" s="1">
        <f t="shared" si="30"/>
        <v>0</v>
      </c>
      <c r="BP41" s="28">
        <f t="shared" si="31"/>
        <v>0</v>
      </c>
      <c r="BQ41" s="1">
        <f t="shared" si="18"/>
        <v>0</v>
      </c>
      <c r="BR41" s="1" cm="1">
        <f t="array" ref="BR41">IF(BK41&lt;=$BX$14,0,INDEX($AU$14:$AU$300,BK41-$BX$14+1))*$BY$14</f>
        <v>34854.866128022171</v>
      </c>
      <c r="BS41" s="1">
        <f t="shared" si="19"/>
        <v>34354.55704484482</v>
      </c>
      <c r="BT41" s="1">
        <f t="shared" si="37"/>
        <v>500.30908317735179</v>
      </c>
      <c r="BU41" s="1">
        <f t="shared" si="32"/>
        <v>34354.55704484482</v>
      </c>
      <c r="BV41" s="1">
        <f t="shared" si="20"/>
        <v>500.30908317735179</v>
      </c>
      <c r="BW41" s="1">
        <f t="shared" si="20"/>
        <v>0</v>
      </c>
      <c r="CI41" s="1"/>
      <c r="CJ41" s="1"/>
      <c r="CK41" s="1"/>
      <c r="CL41" s="1"/>
      <c r="CQ41" s="4">
        <f t="shared" si="33"/>
        <v>0</v>
      </c>
      <c r="CR41" s="7" cm="1">
        <f t="array" ref="CR41">IF(BK41&lt;=$CW$48,0,INDEX($B$14:$B$300,BK41-$CW$48+1))</f>
        <v>15</v>
      </c>
      <c r="CS41" s="1">
        <f t="shared" si="21"/>
        <v>36</v>
      </c>
      <c r="CT41" s="100">
        <f t="shared" si="34"/>
        <v>2.4</v>
      </c>
    </row>
    <row r="42" spans="1:101" x14ac:dyDescent="0.3">
      <c r="A42" s="1">
        <f t="shared" si="22"/>
        <v>29</v>
      </c>
      <c r="B42" s="1">
        <f t="shared" si="0"/>
        <v>2488</v>
      </c>
      <c r="C42" s="1">
        <v>29</v>
      </c>
      <c r="D42" s="1">
        <v>47510</v>
      </c>
      <c r="E42" s="1">
        <v>2442</v>
      </c>
      <c r="F42" s="1">
        <v>0</v>
      </c>
      <c r="G42" s="1">
        <v>45</v>
      </c>
      <c r="H42" s="1">
        <v>0</v>
      </c>
      <c r="I42" s="1">
        <v>1</v>
      </c>
      <c r="J42" s="4">
        <v>53.62</v>
      </c>
      <c r="K42" s="4">
        <v>0.69</v>
      </c>
      <c r="L42" s="4">
        <v>15.1</v>
      </c>
      <c r="M42" s="61">
        <v>2.75</v>
      </c>
      <c r="N42" s="1">
        <v>557</v>
      </c>
      <c r="O42" s="1">
        <v>1921</v>
      </c>
      <c r="P42" s="1">
        <v>1887</v>
      </c>
      <c r="Q42" s="1">
        <v>33</v>
      </c>
      <c r="R42" s="1">
        <v>0</v>
      </c>
      <c r="S42" s="1">
        <v>0</v>
      </c>
      <c r="T42" s="1">
        <v>467</v>
      </c>
      <c r="U42" s="1">
        <v>46</v>
      </c>
      <c r="V42" s="1">
        <v>1414</v>
      </c>
      <c r="W42" s="1">
        <v>23</v>
      </c>
      <c r="X42" s="1">
        <v>1</v>
      </c>
      <c r="Y42" s="58">
        <v>2.0099999999999998</v>
      </c>
      <c r="AA42" s="1">
        <f t="shared" si="1"/>
        <v>3856</v>
      </c>
      <c r="AB42" s="1">
        <f t="shared" si="2"/>
        <v>68</v>
      </c>
      <c r="AC42" s="1">
        <f t="shared" si="3"/>
        <v>2</v>
      </c>
      <c r="AD42" s="1">
        <f t="shared" si="23"/>
        <v>333</v>
      </c>
      <c r="AE42" s="1">
        <f t="shared" si="24"/>
        <v>9</v>
      </c>
      <c r="AF42" s="1">
        <f t="shared" si="24"/>
        <v>0</v>
      </c>
      <c r="AG42" s="1">
        <f t="shared" si="24"/>
        <v>1</v>
      </c>
      <c r="AH42" s="1">
        <f t="shared" si="35"/>
        <v>343</v>
      </c>
      <c r="AI42" s="9">
        <f t="shared" si="25"/>
        <v>6.9541029207232264E-4</v>
      </c>
      <c r="AJ42" s="9">
        <f t="shared" si="4"/>
        <v>4.9759999999999999E-2</v>
      </c>
      <c r="AK42" s="9">
        <f t="shared" si="5"/>
        <v>4.8840000000000001E-2</v>
      </c>
      <c r="AL42" s="9">
        <f t="shared" si="6"/>
        <v>8.9999999999999998E-4</v>
      </c>
      <c r="AM42" s="9">
        <f t="shared" si="7"/>
        <v>2.0000000000000002E-5</v>
      </c>
      <c r="AN42" s="9">
        <f t="shared" si="8"/>
        <v>9.3399999999999993E-3</v>
      </c>
      <c r="AO42" s="9">
        <f t="shared" si="9"/>
        <v>6.8599999999999998E-3</v>
      </c>
      <c r="AP42" s="1">
        <f t="shared" si="26"/>
        <v>178</v>
      </c>
      <c r="AQ42" s="1">
        <f t="shared" si="26"/>
        <v>5</v>
      </c>
      <c r="AR42" s="1"/>
      <c r="AS42" s="1">
        <f t="shared" si="27"/>
        <v>1</v>
      </c>
      <c r="AT42" s="1">
        <f t="shared" si="28"/>
        <v>184</v>
      </c>
      <c r="AU42" s="1">
        <f t="shared" si="10"/>
        <v>1438</v>
      </c>
      <c r="AV42" s="9">
        <f t="shared" si="11"/>
        <v>2.8760000000000001E-2</v>
      </c>
      <c r="AW42" s="9">
        <f t="shared" si="12"/>
        <v>2.828E-2</v>
      </c>
      <c r="AX42" s="9">
        <f t="shared" si="13"/>
        <v>4.6000000000000001E-4</v>
      </c>
      <c r="AY42" s="9">
        <f t="shared" si="14"/>
        <v>2.0000000000000002E-5</v>
      </c>
      <c r="AZ42" s="9">
        <f t="shared" si="15"/>
        <v>3.6800000000000001E-3</v>
      </c>
      <c r="BA42" s="9">
        <f t="shared" si="29"/>
        <v>2.6870400000000003E-2</v>
      </c>
      <c r="BJ42" s="7">
        <f t="shared" si="38"/>
        <v>29</v>
      </c>
      <c r="BK42" s="7">
        <f t="shared" si="38"/>
        <v>29</v>
      </c>
      <c r="BL42" s="1">
        <f t="shared" si="16"/>
        <v>0</v>
      </c>
      <c r="BM42" s="48">
        <f>+EvolOf!M31</f>
        <v>19980</v>
      </c>
      <c r="BN42" s="1">
        <f t="shared" si="17"/>
        <v>0</v>
      </c>
      <c r="BO42" s="1">
        <f t="shared" si="30"/>
        <v>0</v>
      </c>
      <c r="BP42" s="28">
        <f t="shared" si="31"/>
        <v>0</v>
      </c>
      <c r="BQ42" s="1">
        <f t="shared" si="18"/>
        <v>0</v>
      </c>
      <c r="BR42" s="1" cm="1">
        <f t="array" ref="BR42">IF(BK42&lt;=$BX$14,0,INDEX($AU$14:$AU$300,BK42-$BX$14+1))*$BY$14</f>
        <v>39969.136756057327</v>
      </c>
      <c r="BS42" s="1">
        <f t="shared" si="19"/>
        <v>39302.057978487523</v>
      </c>
      <c r="BT42" s="1">
        <f t="shared" si="37"/>
        <v>667.07877756980236</v>
      </c>
      <c r="BU42" s="1">
        <f t="shared" si="32"/>
        <v>39302.057978487523</v>
      </c>
      <c r="BV42" s="1">
        <f t="shared" si="20"/>
        <v>639.28382850439391</v>
      </c>
      <c r="BW42" s="1">
        <f t="shared" si="20"/>
        <v>27.794949065408431</v>
      </c>
      <c r="CI42" s="1"/>
      <c r="CJ42" s="1"/>
      <c r="CK42" s="1"/>
      <c r="CL42" s="1"/>
      <c r="CQ42" s="4">
        <f t="shared" si="33"/>
        <v>23</v>
      </c>
      <c r="CR42" s="7" cm="1">
        <f t="array" ref="CR42">IF(BK42&lt;=$CW$48,0,INDEX($B$14:$B$300,BK42-$CW$48+1))</f>
        <v>20</v>
      </c>
      <c r="CS42" s="1">
        <f t="shared" si="21"/>
        <v>46</v>
      </c>
      <c r="CT42" s="100">
        <f t="shared" si="34"/>
        <v>2.2999999999999998</v>
      </c>
    </row>
    <row r="43" spans="1:101" x14ac:dyDescent="0.3">
      <c r="A43" s="1">
        <f t="shared" si="22"/>
        <v>30</v>
      </c>
      <c r="B43" s="1">
        <f t="shared" si="0"/>
        <v>2869</v>
      </c>
      <c r="C43" s="1">
        <v>30</v>
      </c>
      <c r="D43" s="1">
        <v>47129</v>
      </c>
      <c r="E43" s="1">
        <v>2813</v>
      </c>
      <c r="F43" s="1">
        <v>0</v>
      </c>
      <c r="G43" s="1">
        <v>55</v>
      </c>
      <c r="H43" s="1">
        <v>0</v>
      </c>
      <c r="I43" s="1">
        <v>1</v>
      </c>
      <c r="J43" s="4">
        <v>53.62</v>
      </c>
      <c r="K43" s="4">
        <v>0.69</v>
      </c>
      <c r="L43" s="4">
        <v>15.4</v>
      </c>
      <c r="M43" s="61">
        <v>2.62</v>
      </c>
      <c r="N43" s="1">
        <v>645</v>
      </c>
      <c r="O43" s="1">
        <v>2214</v>
      </c>
      <c r="P43" s="1">
        <v>2171</v>
      </c>
      <c r="Q43" s="1">
        <v>42</v>
      </c>
      <c r="R43" s="1">
        <v>0</v>
      </c>
      <c r="S43" s="1">
        <v>0</v>
      </c>
      <c r="T43" s="1">
        <v>554</v>
      </c>
      <c r="U43" s="1">
        <v>54</v>
      </c>
      <c r="V43" s="1">
        <v>1604</v>
      </c>
      <c r="W43" s="1">
        <v>28</v>
      </c>
      <c r="X43" s="1">
        <v>1</v>
      </c>
      <c r="Y43" s="58">
        <v>2</v>
      </c>
      <c r="AA43" s="1">
        <f t="shared" si="1"/>
        <v>4417</v>
      </c>
      <c r="AB43" s="1">
        <f t="shared" si="2"/>
        <v>83</v>
      </c>
      <c r="AC43" s="1">
        <f t="shared" si="3"/>
        <v>2</v>
      </c>
      <c r="AD43" s="1">
        <f t="shared" si="23"/>
        <v>371</v>
      </c>
      <c r="AE43" s="1">
        <f t="shared" si="24"/>
        <v>10</v>
      </c>
      <c r="AF43" s="1">
        <f t="shared" si="24"/>
        <v>0</v>
      </c>
      <c r="AG43" s="1">
        <f t="shared" si="24"/>
        <v>0</v>
      </c>
      <c r="AH43" s="1">
        <f t="shared" si="35"/>
        <v>381</v>
      </c>
      <c r="AI43" s="9">
        <f t="shared" si="25"/>
        <v>6.1236987140232701E-4</v>
      </c>
      <c r="AJ43" s="9">
        <f t="shared" si="4"/>
        <v>5.738E-2</v>
      </c>
      <c r="AK43" s="9">
        <f t="shared" si="5"/>
        <v>5.6259999999999998E-2</v>
      </c>
      <c r="AL43" s="9">
        <f t="shared" si="6"/>
        <v>1.1000000000000001E-3</v>
      </c>
      <c r="AM43" s="9">
        <f t="shared" si="7"/>
        <v>2.0000000000000002E-5</v>
      </c>
      <c r="AN43" s="9">
        <f t="shared" si="8"/>
        <v>1.108E-2</v>
      </c>
      <c r="AO43" s="9">
        <f t="shared" si="9"/>
        <v>7.62E-3</v>
      </c>
      <c r="AP43" s="1">
        <f t="shared" si="26"/>
        <v>190</v>
      </c>
      <c r="AQ43" s="1">
        <f t="shared" si="26"/>
        <v>5</v>
      </c>
      <c r="AR43" s="1"/>
      <c r="AS43" s="1">
        <f t="shared" si="27"/>
        <v>0</v>
      </c>
      <c r="AT43" s="1">
        <f t="shared" si="28"/>
        <v>195</v>
      </c>
      <c r="AU43" s="1">
        <f t="shared" si="10"/>
        <v>1633</v>
      </c>
      <c r="AV43" s="9">
        <f t="shared" si="11"/>
        <v>3.2660000000000002E-2</v>
      </c>
      <c r="AW43" s="9">
        <f t="shared" si="12"/>
        <v>3.2079999999999997E-2</v>
      </c>
      <c r="AX43" s="9">
        <f t="shared" si="13"/>
        <v>5.5999999999999995E-4</v>
      </c>
      <c r="AY43" s="9">
        <f t="shared" si="14"/>
        <v>2.0000000000000002E-5</v>
      </c>
      <c r="AZ43" s="9">
        <f t="shared" si="15"/>
        <v>3.8999999999999998E-3</v>
      </c>
      <c r="BA43" s="9">
        <f t="shared" si="29"/>
        <v>3.0985200000000001E-2</v>
      </c>
      <c r="BJ43" s="7">
        <f t="shared" si="38"/>
        <v>30</v>
      </c>
      <c r="BK43" s="7">
        <f t="shared" si="38"/>
        <v>30</v>
      </c>
      <c r="BL43" s="1">
        <f t="shared" si="16"/>
        <v>0</v>
      </c>
      <c r="BM43" s="48">
        <f>+EvolOf!M32</f>
        <v>24926</v>
      </c>
      <c r="BN43" s="1">
        <f t="shared" si="17"/>
        <v>0</v>
      </c>
      <c r="BO43" s="1">
        <f t="shared" si="30"/>
        <v>0</v>
      </c>
      <c r="BP43" s="28">
        <f t="shared" si="31"/>
        <v>0</v>
      </c>
      <c r="BQ43" s="1">
        <f t="shared" si="18"/>
        <v>0</v>
      </c>
      <c r="BR43" s="1" cm="1">
        <f t="array" ref="BR43">IF(BK43&lt;=$BX$14,0,INDEX($AU$14:$AU$300,BK43-$BX$14+1))*$BY$14</f>
        <v>45389.151823811968</v>
      </c>
      <c r="BS43" s="1">
        <f t="shared" si="19"/>
        <v>44583.098300915124</v>
      </c>
      <c r="BT43" s="1">
        <f t="shared" si="37"/>
        <v>806.05352289684447</v>
      </c>
      <c r="BU43" s="1">
        <f t="shared" si="32"/>
        <v>44583.098300915124</v>
      </c>
      <c r="BV43" s="1">
        <f t="shared" si="20"/>
        <v>778.25857383143602</v>
      </c>
      <c r="BW43" s="1">
        <f t="shared" si="20"/>
        <v>27.794949065408431</v>
      </c>
      <c r="CI43" s="1"/>
      <c r="CJ43" s="1"/>
      <c r="CK43" s="1"/>
      <c r="CL43" s="1"/>
      <c r="CQ43" s="4">
        <f t="shared" si="33"/>
        <v>28</v>
      </c>
      <c r="CR43" s="7" cm="1">
        <f t="array" ref="CR43">IF(BK43&lt;=$CW$48,0,INDEX($B$14:$B$300,BK43-$CW$48+1))</f>
        <v>25</v>
      </c>
      <c r="CS43" s="1">
        <f t="shared" si="21"/>
        <v>56</v>
      </c>
      <c r="CT43" s="100">
        <f t="shared" si="34"/>
        <v>2.2400000000000002</v>
      </c>
    </row>
    <row r="44" spans="1:101" x14ac:dyDescent="0.3">
      <c r="A44" s="1">
        <f t="shared" si="22"/>
        <v>31</v>
      </c>
      <c r="B44" s="1">
        <f t="shared" si="0"/>
        <v>3115</v>
      </c>
      <c r="C44" s="1">
        <v>31</v>
      </c>
      <c r="D44" s="1">
        <v>46883</v>
      </c>
      <c r="E44" s="1">
        <v>3045</v>
      </c>
      <c r="F44" s="1">
        <v>0</v>
      </c>
      <c r="G44" s="1">
        <v>69</v>
      </c>
      <c r="H44" s="1">
        <v>0</v>
      </c>
      <c r="I44" s="1">
        <v>1</v>
      </c>
      <c r="J44" s="4">
        <v>53.19</v>
      </c>
      <c r="K44" s="4">
        <v>0.68</v>
      </c>
      <c r="L44" s="4">
        <v>15.6</v>
      </c>
      <c r="M44" s="61">
        <v>2.6</v>
      </c>
      <c r="N44" s="1">
        <v>729</v>
      </c>
      <c r="O44" s="1">
        <v>2377</v>
      </c>
      <c r="P44" s="1">
        <v>2334</v>
      </c>
      <c r="Q44" s="1">
        <v>42</v>
      </c>
      <c r="R44" s="1">
        <v>0</v>
      </c>
      <c r="S44" s="1">
        <v>0</v>
      </c>
      <c r="T44" s="1">
        <v>652</v>
      </c>
      <c r="U44" s="1">
        <v>64</v>
      </c>
      <c r="V44" s="1">
        <v>1730</v>
      </c>
      <c r="W44" s="1">
        <v>36</v>
      </c>
      <c r="X44" s="1">
        <v>1</v>
      </c>
      <c r="Y44" s="58">
        <v>2.02</v>
      </c>
      <c r="AA44" s="1">
        <f t="shared" si="1"/>
        <v>4775</v>
      </c>
      <c r="AB44" s="1">
        <f t="shared" si="2"/>
        <v>105</v>
      </c>
      <c r="AC44" s="1">
        <f t="shared" si="3"/>
        <v>2</v>
      </c>
      <c r="AD44" s="1">
        <f t="shared" si="23"/>
        <v>232</v>
      </c>
      <c r="AE44" s="1">
        <f t="shared" si="24"/>
        <v>14</v>
      </c>
      <c r="AF44" s="1">
        <f t="shared" si="24"/>
        <v>0</v>
      </c>
      <c r="AG44" s="1">
        <f t="shared" si="24"/>
        <v>0</v>
      </c>
      <c r="AH44" s="1">
        <f t="shared" si="35"/>
        <v>246</v>
      </c>
      <c r="AI44" s="9">
        <f t="shared" si="25"/>
        <v>5.6593095642331638E-4</v>
      </c>
      <c r="AJ44" s="9">
        <f t="shared" si="4"/>
        <v>6.2300000000000001E-2</v>
      </c>
      <c r="AK44" s="9">
        <f t="shared" si="5"/>
        <v>6.0900000000000003E-2</v>
      </c>
      <c r="AL44" s="9">
        <f t="shared" si="6"/>
        <v>1.3799999999999999E-3</v>
      </c>
      <c r="AM44" s="9">
        <f t="shared" si="7"/>
        <v>2.0000000000000002E-5</v>
      </c>
      <c r="AN44" s="9">
        <f t="shared" si="8"/>
        <v>1.304E-2</v>
      </c>
      <c r="AO44" s="9">
        <f t="shared" si="9"/>
        <v>4.9199999999999999E-3</v>
      </c>
      <c r="AP44" s="1">
        <f t="shared" si="26"/>
        <v>126</v>
      </c>
      <c r="AQ44" s="1">
        <f t="shared" si="26"/>
        <v>8</v>
      </c>
      <c r="AR44" s="1"/>
      <c r="AS44" s="1">
        <f t="shared" si="27"/>
        <v>0</v>
      </c>
      <c r="AT44" s="1">
        <f t="shared" si="28"/>
        <v>134</v>
      </c>
      <c r="AU44" s="1">
        <f t="shared" si="10"/>
        <v>1767</v>
      </c>
      <c r="AV44" s="9">
        <f t="shared" si="11"/>
        <v>3.5340000000000003E-2</v>
      </c>
      <c r="AW44" s="9">
        <f t="shared" si="12"/>
        <v>3.4599999999999999E-2</v>
      </c>
      <c r="AX44" s="9">
        <f t="shared" si="13"/>
        <v>7.2000000000000005E-4</v>
      </c>
      <c r="AY44" s="9">
        <f t="shared" si="14"/>
        <v>2.0000000000000002E-5</v>
      </c>
      <c r="AZ44" s="9">
        <f t="shared" si="15"/>
        <v>2.6800000000000001E-3</v>
      </c>
      <c r="BA44" s="9">
        <f t="shared" si="29"/>
        <v>3.3642000000000005E-2</v>
      </c>
      <c r="BJ44" s="7">
        <f t="shared" si="38"/>
        <v>31</v>
      </c>
      <c r="BK44" s="7">
        <f t="shared" si="38"/>
        <v>31</v>
      </c>
      <c r="BL44" s="1">
        <f t="shared" si="16"/>
        <v>0</v>
      </c>
      <c r="BM44" s="48">
        <f>+EvolOf!M33</f>
        <v>28914</v>
      </c>
      <c r="BN44" s="1">
        <f t="shared" si="17"/>
        <v>0</v>
      </c>
      <c r="BO44" s="1">
        <f t="shared" si="30"/>
        <v>0</v>
      </c>
      <c r="BP44" s="28">
        <f t="shared" si="31"/>
        <v>0</v>
      </c>
      <c r="BQ44" s="1">
        <f t="shared" si="18"/>
        <v>0</v>
      </c>
      <c r="BR44" s="1" cm="1">
        <f t="array" ref="BR44">IF(BK44&lt;=$BX$14,0,INDEX($AU$14:$AU$300,BK44-$BX$14+1))*$BY$14</f>
        <v>49113.674998576702</v>
      </c>
      <c r="BS44" s="1">
        <f t="shared" si="19"/>
        <v>48085.261883156585</v>
      </c>
      <c r="BT44" s="1">
        <f t="shared" si="37"/>
        <v>1028.413115420112</v>
      </c>
      <c r="BU44" s="1">
        <f t="shared" si="32"/>
        <v>48085.261883156592</v>
      </c>
      <c r="BV44" s="1">
        <f t="shared" si="20"/>
        <v>1000.6181663547036</v>
      </c>
      <c r="BW44" s="1">
        <f t="shared" si="20"/>
        <v>27.794949065408431</v>
      </c>
      <c r="CI44" s="1"/>
      <c r="CJ44" s="1"/>
      <c r="CK44" s="1"/>
      <c r="CL44" s="1"/>
      <c r="CQ44" s="4">
        <f t="shared" si="33"/>
        <v>36</v>
      </c>
      <c r="CR44" s="7" cm="1">
        <f t="array" ref="CR44">IF(BK44&lt;=$CW$48,0,INDEX($B$14:$B$300,BK44-$CW$48+1))</f>
        <v>37</v>
      </c>
      <c r="CS44" s="1">
        <f t="shared" si="21"/>
        <v>70</v>
      </c>
      <c r="CT44" s="100">
        <f t="shared" si="34"/>
        <v>1.8918918918918919</v>
      </c>
    </row>
    <row r="45" spans="1:101" x14ac:dyDescent="0.3">
      <c r="A45" s="1">
        <f t="shared" si="22"/>
        <v>32</v>
      </c>
      <c r="B45" s="1">
        <f t="shared" si="0"/>
        <v>3384</v>
      </c>
      <c r="C45" s="1">
        <v>32</v>
      </c>
      <c r="D45" s="1">
        <v>46614</v>
      </c>
      <c r="E45" s="1">
        <v>3293</v>
      </c>
      <c r="F45" s="1">
        <v>0</v>
      </c>
      <c r="G45" s="1">
        <v>89</v>
      </c>
      <c r="H45" s="1">
        <v>0</v>
      </c>
      <c r="I45" s="1">
        <v>2</v>
      </c>
      <c r="J45" s="4">
        <v>52.78</v>
      </c>
      <c r="K45" s="4">
        <v>0.67</v>
      </c>
      <c r="L45" s="4">
        <v>16.5</v>
      </c>
      <c r="M45" s="61">
        <v>2.61</v>
      </c>
      <c r="N45" s="1">
        <v>822</v>
      </c>
      <c r="O45" s="1">
        <v>2553</v>
      </c>
      <c r="P45" s="1">
        <v>2510</v>
      </c>
      <c r="Q45" s="1">
        <v>42</v>
      </c>
      <c r="R45" s="1">
        <v>0</v>
      </c>
      <c r="S45" s="1">
        <v>0</v>
      </c>
      <c r="T45" s="1">
        <v>762</v>
      </c>
      <c r="U45" s="1">
        <v>76</v>
      </c>
      <c r="V45" s="1">
        <v>1859</v>
      </c>
      <c r="W45" s="1">
        <v>46</v>
      </c>
      <c r="X45" s="1">
        <v>2</v>
      </c>
      <c r="Y45" s="58">
        <v>1.92</v>
      </c>
      <c r="AA45" s="1">
        <f t="shared" si="1"/>
        <v>5152</v>
      </c>
      <c r="AB45" s="1">
        <f t="shared" si="2"/>
        <v>135</v>
      </c>
      <c r="AC45" s="1">
        <f t="shared" si="3"/>
        <v>4</v>
      </c>
      <c r="AD45" s="1">
        <f t="shared" si="23"/>
        <v>248</v>
      </c>
      <c r="AE45" s="1">
        <f t="shared" si="24"/>
        <v>20</v>
      </c>
      <c r="AF45" s="1">
        <f t="shared" si="24"/>
        <v>0</v>
      </c>
      <c r="AG45" s="1">
        <f t="shared" si="24"/>
        <v>1</v>
      </c>
      <c r="AH45" s="1">
        <f t="shared" si="35"/>
        <v>269</v>
      </c>
      <c r="AI45" s="9">
        <f t="shared" si="25"/>
        <v>1.048767697954903E-3</v>
      </c>
      <c r="AJ45" s="9">
        <f t="shared" si="4"/>
        <v>6.7680000000000004E-2</v>
      </c>
      <c r="AK45" s="9">
        <f t="shared" si="5"/>
        <v>6.5860000000000002E-2</v>
      </c>
      <c r="AL45" s="9">
        <f t="shared" si="6"/>
        <v>1.7799999999999999E-3</v>
      </c>
      <c r="AM45" s="9">
        <f t="shared" si="7"/>
        <v>4.0000000000000003E-5</v>
      </c>
      <c r="AN45" s="9">
        <f t="shared" si="8"/>
        <v>1.524E-2</v>
      </c>
      <c r="AO45" s="9">
        <f t="shared" si="9"/>
        <v>5.3800000000000002E-3</v>
      </c>
      <c r="AP45" s="1">
        <f t="shared" si="26"/>
        <v>129</v>
      </c>
      <c r="AQ45" s="1">
        <f t="shared" si="26"/>
        <v>10</v>
      </c>
      <c r="AR45" s="1"/>
      <c r="AS45" s="1">
        <f t="shared" si="27"/>
        <v>1</v>
      </c>
      <c r="AT45" s="1">
        <f t="shared" si="28"/>
        <v>140</v>
      </c>
      <c r="AU45" s="1">
        <f t="shared" si="10"/>
        <v>1907</v>
      </c>
      <c r="AV45" s="9">
        <f t="shared" si="11"/>
        <v>3.814E-2</v>
      </c>
      <c r="AW45" s="9">
        <f t="shared" si="12"/>
        <v>3.7179999999999998E-2</v>
      </c>
      <c r="AX45" s="9">
        <f t="shared" si="13"/>
        <v>9.2000000000000003E-4</v>
      </c>
      <c r="AY45" s="9">
        <f t="shared" si="14"/>
        <v>4.0000000000000003E-5</v>
      </c>
      <c r="AZ45" s="9">
        <f t="shared" si="15"/>
        <v>2.8E-3</v>
      </c>
      <c r="BA45" s="9">
        <f t="shared" si="29"/>
        <v>3.6547200000000002E-2</v>
      </c>
      <c r="BJ45" s="7">
        <f t="shared" si="38"/>
        <v>32</v>
      </c>
      <c r="BK45" s="7">
        <f t="shared" si="38"/>
        <v>32</v>
      </c>
      <c r="BL45" s="1">
        <f t="shared" si="16"/>
        <v>0</v>
      </c>
      <c r="BM45" s="48">
        <f>+EvolOf!M34</f>
        <v>32911</v>
      </c>
      <c r="BN45" s="1">
        <f t="shared" si="17"/>
        <v>0</v>
      </c>
      <c r="BO45" s="1">
        <f t="shared" si="30"/>
        <v>0</v>
      </c>
      <c r="BP45" s="28">
        <f t="shared" si="31"/>
        <v>0</v>
      </c>
      <c r="BQ45" s="1">
        <f t="shared" si="18"/>
        <v>0</v>
      </c>
      <c r="BR45" s="1" cm="1">
        <f t="array" ref="BR45">IF(BK45&lt;=$BX$14,0,INDEX($AU$14:$AU$300,BK45-$BX$14+1))*$BY$14</f>
        <v>53004.967867733882</v>
      </c>
      <c r="BS45" s="1">
        <f t="shared" si="19"/>
        <v>51670.810312594273</v>
      </c>
      <c r="BT45" s="1">
        <f t="shared" si="37"/>
        <v>1334.1575551396047</v>
      </c>
      <c r="BU45" s="1">
        <f t="shared" si="32"/>
        <v>51670.81031259428</v>
      </c>
      <c r="BV45" s="1">
        <f t="shared" si="20"/>
        <v>1278.5676570087878</v>
      </c>
      <c r="BW45" s="1">
        <f t="shared" si="20"/>
        <v>55.589898130816863</v>
      </c>
      <c r="CI45" s="1"/>
      <c r="CJ45" s="1"/>
      <c r="CK45" s="1"/>
      <c r="CL45" s="1"/>
      <c r="CQ45" s="4">
        <f t="shared" si="33"/>
        <v>23</v>
      </c>
      <c r="CR45" s="7" cm="1">
        <f t="array" ref="CR45">IF(BK45&lt;=$CW$48,0,INDEX($B$14:$B$300,BK45-$CW$48+1))</f>
        <v>53</v>
      </c>
      <c r="CS45" s="1">
        <f t="shared" si="21"/>
        <v>91</v>
      </c>
      <c r="CT45" s="100">
        <f t="shared" si="34"/>
        <v>1.7169811320754718</v>
      </c>
    </row>
    <row r="46" spans="1:101" x14ac:dyDescent="0.3">
      <c r="A46" s="1">
        <f t="shared" si="22"/>
        <v>33</v>
      </c>
      <c r="B46" s="1">
        <f t="shared" si="0"/>
        <v>3688</v>
      </c>
      <c r="C46" s="1">
        <v>33</v>
      </c>
      <c r="D46" s="1">
        <v>46309</v>
      </c>
      <c r="E46" s="1">
        <v>3579</v>
      </c>
      <c r="F46" s="1">
        <v>0</v>
      </c>
      <c r="G46" s="1">
        <v>107</v>
      </c>
      <c r="H46" s="1">
        <v>0</v>
      </c>
      <c r="I46" s="1">
        <v>2</v>
      </c>
      <c r="J46" s="4">
        <v>52.4</v>
      </c>
      <c r="K46" s="4">
        <v>0.67</v>
      </c>
      <c r="L46" s="4">
        <v>16.600000000000001</v>
      </c>
      <c r="M46" s="61">
        <v>2.56</v>
      </c>
      <c r="N46" s="1">
        <v>928</v>
      </c>
      <c r="O46" s="1">
        <v>2751</v>
      </c>
      <c r="P46" s="1">
        <v>2708</v>
      </c>
      <c r="Q46" s="1">
        <v>42</v>
      </c>
      <c r="R46" s="1">
        <v>0</v>
      </c>
      <c r="S46" s="1">
        <v>0</v>
      </c>
      <c r="T46" s="1">
        <v>885</v>
      </c>
      <c r="U46" s="1">
        <v>88</v>
      </c>
      <c r="V46" s="1">
        <v>2007</v>
      </c>
      <c r="W46" s="1">
        <v>55</v>
      </c>
      <c r="X46" s="1">
        <v>2</v>
      </c>
      <c r="Y46" s="58">
        <v>1.92</v>
      </c>
      <c r="AA46" s="1">
        <f t="shared" si="1"/>
        <v>5586</v>
      </c>
      <c r="AB46" s="1">
        <f t="shared" si="2"/>
        <v>162</v>
      </c>
      <c r="AC46" s="1">
        <f t="shared" si="3"/>
        <v>4</v>
      </c>
      <c r="AD46" s="1">
        <f t="shared" si="23"/>
        <v>286</v>
      </c>
      <c r="AE46" s="1">
        <f t="shared" si="24"/>
        <v>18</v>
      </c>
      <c r="AF46" s="1">
        <f t="shared" si="24"/>
        <v>0</v>
      </c>
      <c r="AG46" s="1">
        <f t="shared" si="24"/>
        <v>0</v>
      </c>
      <c r="AH46" s="1">
        <f t="shared" si="35"/>
        <v>304</v>
      </c>
      <c r="AI46" s="9">
        <f t="shared" si="25"/>
        <v>9.6899224806201549E-4</v>
      </c>
      <c r="AJ46" s="9">
        <f t="shared" si="4"/>
        <v>7.3760000000000006E-2</v>
      </c>
      <c r="AK46" s="9">
        <f t="shared" si="5"/>
        <v>7.1580000000000005E-2</v>
      </c>
      <c r="AL46" s="9">
        <f t="shared" si="6"/>
        <v>2.14E-3</v>
      </c>
      <c r="AM46" s="9">
        <f t="shared" si="7"/>
        <v>4.0000000000000003E-5</v>
      </c>
      <c r="AN46" s="9">
        <f t="shared" si="8"/>
        <v>1.77E-2</v>
      </c>
      <c r="AO46" s="9">
        <f t="shared" si="9"/>
        <v>6.0800000000000003E-3</v>
      </c>
      <c r="AP46" s="1">
        <f t="shared" si="26"/>
        <v>148</v>
      </c>
      <c r="AQ46" s="1">
        <f t="shared" si="26"/>
        <v>9</v>
      </c>
      <c r="AR46" s="1"/>
      <c r="AS46" s="1">
        <f t="shared" si="27"/>
        <v>0</v>
      </c>
      <c r="AT46" s="1">
        <f t="shared" si="28"/>
        <v>157</v>
      </c>
      <c r="AU46" s="1">
        <f t="shared" si="10"/>
        <v>2064</v>
      </c>
      <c r="AV46" s="9">
        <f t="shared" si="11"/>
        <v>4.1279999999999997E-2</v>
      </c>
      <c r="AW46" s="9">
        <f t="shared" si="12"/>
        <v>4.0140000000000002E-2</v>
      </c>
      <c r="AX46" s="9">
        <f t="shared" si="13"/>
        <v>1.1000000000000001E-3</v>
      </c>
      <c r="AY46" s="9">
        <f t="shared" si="14"/>
        <v>4.0000000000000003E-5</v>
      </c>
      <c r="AZ46" s="9">
        <f t="shared" si="15"/>
        <v>3.14E-3</v>
      </c>
      <c r="BA46" s="9">
        <f t="shared" si="29"/>
        <v>3.9830400000000009E-2</v>
      </c>
      <c r="BJ46" s="7">
        <f t="shared" si="38"/>
        <v>33</v>
      </c>
      <c r="BK46" s="7">
        <f t="shared" si="38"/>
        <v>33</v>
      </c>
      <c r="BL46" s="1">
        <f t="shared" si="16"/>
        <v>0</v>
      </c>
      <c r="BM46" s="48">
        <f>+EvolOf!M35</f>
        <v>39673</v>
      </c>
      <c r="BN46" s="1">
        <f t="shared" si="17"/>
        <v>0</v>
      </c>
      <c r="BO46" s="1">
        <f t="shared" si="30"/>
        <v>0</v>
      </c>
      <c r="BP46" s="28">
        <f t="shared" si="31"/>
        <v>0</v>
      </c>
      <c r="BQ46" s="1">
        <f t="shared" si="18"/>
        <v>0</v>
      </c>
      <c r="BR46" s="1" cm="1">
        <f t="array" ref="BR46">IF(BK46&lt;=$BX$14,0,INDEX($AU$14:$AU$300,BK46-$BX$14+1))*$BY$14</f>
        <v>57368.774871002999</v>
      </c>
      <c r="BS46" s="1">
        <f t="shared" si="19"/>
        <v>55784.462774274725</v>
      </c>
      <c r="BT46" s="1">
        <f t="shared" si="37"/>
        <v>1584.3120967282805</v>
      </c>
      <c r="BU46" s="1">
        <f t="shared" si="32"/>
        <v>55784.462774274718</v>
      </c>
      <c r="BV46" s="1">
        <f t="shared" ref="BV46:BW77" si="39">+$BY$14*W46</f>
        <v>1528.7221985974638</v>
      </c>
      <c r="BW46" s="1">
        <f t="shared" si="39"/>
        <v>55.589898130816863</v>
      </c>
      <c r="CI46" s="1"/>
      <c r="CJ46" s="1"/>
      <c r="CK46" s="1"/>
      <c r="CL46" s="1"/>
      <c r="CQ46" s="4">
        <f t="shared" si="33"/>
        <v>27.5</v>
      </c>
      <c r="CR46" s="7" cm="1">
        <f t="array" ref="CR46">IF(BK46&lt;=$CW$48,0,INDEX($B$14:$B$300,BK46-$CW$48+1))</f>
        <v>67</v>
      </c>
      <c r="CS46" s="1">
        <f t="shared" si="21"/>
        <v>109</v>
      </c>
      <c r="CT46" s="100">
        <f t="shared" si="34"/>
        <v>1.6268656716417911</v>
      </c>
    </row>
    <row r="47" spans="1:101" x14ac:dyDescent="0.3">
      <c r="A47" s="1">
        <f t="shared" si="22"/>
        <v>34</v>
      </c>
      <c r="B47" s="1">
        <f t="shared" si="0"/>
        <v>4010</v>
      </c>
      <c r="C47" s="1">
        <v>34</v>
      </c>
      <c r="D47" s="1">
        <v>45989</v>
      </c>
      <c r="E47" s="1">
        <v>3877</v>
      </c>
      <c r="F47" s="1">
        <v>0</v>
      </c>
      <c r="G47" s="1">
        <v>130</v>
      </c>
      <c r="H47" s="1">
        <v>0</v>
      </c>
      <c r="I47" s="1">
        <v>3</v>
      </c>
      <c r="J47" s="4">
        <v>52.04</v>
      </c>
      <c r="K47" s="4">
        <v>0.66</v>
      </c>
      <c r="L47" s="4">
        <v>16.7</v>
      </c>
      <c r="M47" s="61">
        <v>2.5</v>
      </c>
      <c r="N47" s="1">
        <v>1039</v>
      </c>
      <c r="O47" s="1">
        <v>2961</v>
      </c>
      <c r="P47" s="1">
        <v>2918</v>
      </c>
      <c r="Q47" s="1">
        <v>42</v>
      </c>
      <c r="R47" s="1">
        <v>0</v>
      </c>
      <c r="S47" s="1">
        <v>0</v>
      </c>
      <c r="T47" s="1">
        <v>1019</v>
      </c>
      <c r="U47" s="1">
        <v>101</v>
      </c>
      <c r="V47" s="1">
        <v>2156</v>
      </c>
      <c r="W47" s="1">
        <v>68</v>
      </c>
      <c r="X47" s="1">
        <v>3</v>
      </c>
      <c r="Y47" s="58">
        <v>1.9</v>
      </c>
      <c r="AA47" s="1">
        <f t="shared" si="1"/>
        <v>6033</v>
      </c>
      <c r="AB47" s="1">
        <f t="shared" si="2"/>
        <v>198</v>
      </c>
      <c r="AC47" s="1">
        <f t="shared" si="3"/>
        <v>6</v>
      </c>
      <c r="AD47" s="1">
        <f t="shared" si="23"/>
        <v>298</v>
      </c>
      <c r="AE47" s="1">
        <f t="shared" si="24"/>
        <v>23</v>
      </c>
      <c r="AF47" s="1">
        <f t="shared" si="24"/>
        <v>0</v>
      </c>
      <c r="AG47" s="1">
        <f t="shared" si="24"/>
        <v>1</v>
      </c>
      <c r="AH47" s="1">
        <f t="shared" si="35"/>
        <v>322</v>
      </c>
      <c r="AI47" s="9">
        <f t="shared" si="25"/>
        <v>1.3471037269869781E-3</v>
      </c>
      <c r="AJ47" s="9">
        <f t="shared" si="4"/>
        <v>8.0199999999999994E-2</v>
      </c>
      <c r="AK47" s="9">
        <f t="shared" si="5"/>
        <v>7.7539999999999998E-2</v>
      </c>
      <c r="AL47" s="9">
        <f t="shared" si="6"/>
        <v>2.5999999999999999E-3</v>
      </c>
      <c r="AM47" s="9">
        <f t="shared" si="7"/>
        <v>6.0000000000000002E-5</v>
      </c>
      <c r="AN47" s="9">
        <f t="shared" si="8"/>
        <v>2.0379999999999999E-2</v>
      </c>
      <c r="AO47" s="9">
        <f t="shared" si="9"/>
        <v>6.4400000000000004E-3</v>
      </c>
      <c r="AP47" s="1">
        <f t="shared" si="26"/>
        <v>149</v>
      </c>
      <c r="AQ47" s="1">
        <f t="shared" si="26"/>
        <v>13</v>
      </c>
      <c r="AR47" s="1"/>
      <c r="AS47" s="1">
        <f t="shared" si="27"/>
        <v>1</v>
      </c>
      <c r="AT47" s="1">
        <f t="shared" si="28"/>
        <v>163</v>
      </c>
      <c r="AU47" s="1">
        <f t="shared" si="10"/>
        <v>2227</v>
      </c>
      <c r="AV47" s="9">
        <f t="shared" si="11"/>
        <v>4.4540000000000003E-2</v>
      </c>
      <c r="AW47" s="9">
        <f t="shared" si="12"/>
        <v>4.3119999999999999E-2</v>
      </c>
      <c r="AX47" s="9">
        <f t="shared" si="13"/>
        <v>1.3600000000000001E-3</v>
      </c>
      <c r="AY47" s="9">
        <f t="shared" si="14"/>
        <v>6.0000000000000002E-5</v>
      </c>
      <c r="AZ47" s="9">
        <f t="shared" si="15"/>
        <v>3.2599999999999999E-3</v>
      </c>
      <c r="BA47" s="9">
        <f t="shared" si="29"/>
        <v>4.3307999999999999E-2</v>
      </c>
      <c r="BJ47" s="7">
        <f t="shared" si="38"/>
        <v>34</v>
      </c>
      <c r="BK47" s="7">
        <f t="shared" si="38"/>
        <v>34</v>
      </c>
      <c r="BL47" s="1">
        <f t="shared" si="16"/>
        <v>61899.351568664577</v>
      </c>
      <c r="BM47" s="48">
        <f>+EvolOf!M36</f>
        <v>47610</v>
      </c>
      <c r="BN47" s="1">
        <f t="shared" si="17"/>
        <v>47610</v>
      </c>
      <c r="BO47" s="1">
        <f t="shared" si="30"/>
        <v>14289.351568664577</v>
      </c>
      <c r="BP47" s="28">
        <f t="shared" si="31"/>
        <v>0.30013340828953106</v>
      </c>
      <c r="BQ47" s="1">
        <f t="shared" si="18"/>
        <v>204185568.25289682</v>
      </c>
      <c r="BR47" s="1" cm="1">
        <f t="array" ref="BR47">IF(BK47&lt;=$BX$14,0,INDEX($AU$14:$AU$300,BK47-$BX$14+1))*$BY$14</f>
        <v>61899.351568664577</v>
      </c>
      <c r="BS47" s="1">
        <f t="shared" si="19"/>
        <v>59925.910185020577</v>
      </c>
      <c r="BT47" s="1">
        <f t="shared" si="37"/>
        <v>1973.4413836439987</v>
      </c>
      <c r="BU47" s="1">
        <f t="shared" si="32"/>
        <v>59925.910185020577</v>
      </c>
      <c r="BV47" s="1">
        <f t="shared" si="39"/>
        <v>1890.0565364477734</v>
      </c>
      <c r="BW47" s="1">
        <f t="shared" si="39"/>
        <v>83.384847196225294</v>
      </c>
      <c r="CQ47" s="4">
        <f t="shared" si="33"/>
        <v>22.666666666666668</v>
      </c>
      <c r="CR47" s="7" cm="1">
        <f t="array" ref="CR47">IF(BK47&lt;=$CW$48,0,INDEX($B$14:$B$300,BK47-$CW$48+1))</f>
        <v>86</v>
      </c>
      <c r="CS47" s="1">
        <f t="shared" si="21"/>
        <v>133</v>
      </c>
      <c r="CT47" s="100">
        <f t="shared" si="34"/>
        <v>1.5465116279069768</v>
      </c>
    </row>
    <row r="48" spans="1:101" x14ac:dyDescent="0.3">
      <c r="A48" s="1">
        <f t="shared" si="22"/>
        <v>35</v>
      </c>
      <c r="B48" s="1">
        <f t="shared" si="0"/>
        <v>4357</v>
      </c>
      <c r="C48" s="1">
        <v>35</v>
      </c>
      <c r="D48" s="1">
        <v>45641</v>
      </c>
      <c r="E48" s="1">
        <v>4196</v>
      </c>
      <c r="F48" s="1">
        <v>0</v>
      </c>
      <c r="G48" s="1">
        <v>157</v>
      </c>
      <c r="H48" s="1">
        <v>0</v>
      </c>
      <c r="I48" s="1">
        <v>4</v>
      </c>
      <c r="J48" s="4">
        <v>51.7</v>
      </c>
      <c r="K48" s="4">
        <v>0.66</v>
      </c>
      <c r="L48" s="4">
        <v>17.100000000000001</v>
      </c>
      <c r="M48" s="61">
        <v>2.4900000000000002</v>
      </c>
      <c r="N48" s="1">
        <v>1154</v>
      </c>
      <c r="O48" s="1">
        <v>3194</v>
      </c>
      <c r="P48" s="1">
        <v>3151</v>
      </c>
      <c r="Q48" s="1">
        <v>42</v>
      </c>
      <c r="R48" s="1">
        <v>0</v>
      </c>
      <c r="S48" s="1">
        <v>0</v>
      </c>
      <c r="T48" s="1">
        <v>1169</v>
      </c>
      <c r="U48" s="1">
        <v>116</v>
      </c>
      <c r="V48" s="1">
        <v>2307</v>
      </c>
      <c r="W48" s="1">
        <v>83</v>
      </c>
      <c r="X48" s="1">
        <v>4</v>
      </c>
      <c r="Y48" s="58">
        <v>1.92</v>
      </c>
      <c r="AA48" s="1">
        <f t="shared" si="1"/>
        <v>6503</v>
      </c>
      <c r="AB48" s="1">
        <f t="shared" si="2"/>
        <v>240</v>
      </c>
      <c r="AC48" s="1">
        <f t="shared" si="3"/>
        <v>8</v>
      </c>
      <c r="AD48" s="1">
        <f t="shared" si="23"/>
        <v>319</v>
      </c>
      <c r="AE48" s="1">
        <f t="shared" si="24"/>
        <v>27</v>
      </c>
      <c r="AF48" s="1">
        <f t="shared" si="24"/>
        <v>0</v>
      </c>
      <c r="AG48" s="1">
        <f t="shared" si="24"/>
        <v>1</v>
      </c>
      <c r="AH48" s="1">
        <f t="shared" si="35"/>
        <v>347</v>
      </c>
      <c r="AI48" s="9">
        <f t="shared" si="25"/>
        <v>1.6708437761069339E-3</v>
      </c>
      <c r="AJ48" s="9">
        <f t="shared" si="4"/>
        <v>8.7139999999999995E-2</v>
      </c>
      <c r="AK48" s="9">
        <f t="shared" si="5"/>
        <v>8.3919999999999995E-2</v>
      </c>
      <c r="AL48" s="9">
        <f t="shared" si="6"/>
        <v>3.14E-3</v>
      </c>
      <c r="AM48" s="9">
        <f t="shared" si="7"/>
        <v>8.0000000000000007E-5</v>
      </c>
      <c r="AN48" s="9">
        <f t="shared" si="8"/>
        <v>2.3380000000000001E-2</v>
      </c>
      <c r="AO48" s="9">
        <f t="shared" si="9"/>
        <v>6.94E-3</v>
      </c>
      <c r="AP48" s="1">
        <f t="shared" si="26"/>
        <v>151</v>
      </c>
      <c r="AQ48" s="1">
        <f t="shared" si="26"/>
        <v>15</v>
      </c>
      <c r="AR48" s="1"/>
      <c r="AS48" s="1">
        <f t="shared" si="27"/>
        <v>1</v>
      </c>
      <c r="AT48" s="1">
        <f t="shared" si="28"/>
        <v>167</v>
      </c>
      <c r="AU48" s="1">
        <f t="shared" si="10"/>
        <v>2394</v>
      </c>
      <c r="AV48" s="9">
        <f t="shared" si="11"/>
        <v>4.7879999999999999E-2</v>
      </c>
      <c r="AW48" s="9">
        <f t="shared" si="12"/>
        <v>4.614E-2</v>
      </c>
      <c r="AX48" s="9">
        <f t="shared" si="13"/>
        <v>1.66E-3</v>
      </c>
      <c r="AY48" s="9">
        <f t="shared" si="14"/>
        <v>8.0000000000000007E-5</v>
      </c>
      <c r="AZ48" s="9">
        <f t="shared" si="15"/>
        <v>3.3400000000000001E-3</v>
      </c>
      <c r="BA48" s="9">
        <f t="shared" si="29"/>
        <v>4.7055600000000003E-2</v>
      </c>
      <c r="BJ48" s="7">
        <f t="shared" ref="BJ48:BK63" si="40">+BJ47+1</f>
        <v>35</v>
      </c>
      <c r="BK48" s="7">
        <f t="shared" si="40"/>
        <v>35</v>
      </c>
      <c r="BL48" s="1">
        <f t="shared" si="16"/>
        <v>66541.10806258778</v>
      </c>
      <c r="BM48" s="48">
        <f>+EvolOf!M37</f>
        <v>56188</v>
      </c>
      <c r="BN48" s="1">
        <f t="shared" si="17"/>
        <v>56188</v>
      </c>
      <c r="BO48" s="1">
        <f t="shared" si="30"/>
        <v>10353.10806258778</v>
      </c>
      <c r="BP48" s="28">
        <f t="shared" si="31"/>
        <v>0.18425834809190178</v>
      </c>
      <c r="BQ48" s="1">
        <f t="shared" si="18"/>
        <v>107186846.5556201</v>
      </c>
      <c r="BR48" s="1" cm="1">
        <f t="array" ref="BR48">IF(BK48&lt;=$BX$14,0,INDEX($AU$14:$AU$300,BK48-$BX$14+1))*$BY$14</f>
        <v>66541.10806258778</v>
      </c>
      <c r="BS48" s="1">
        <f t="shared" si="19"/>
        <v>64122.947493897249</v>
      </c>
      <c r="BT48" s="1">
        <f t="shared" si="37"/>
        <v>2418.1605686905336</v>
      </c>
      <c r="BU48" s="1">
        <f t="shared" si="32"/>
        <v>64122.947493897249</v>
      </c>
      <c r="BV48" s="1">
        <f t="shared" si="39"/>
        <v>2306.9807724288999</v>
      </c>
      <c r="BW48" s="1">
        <f t="shared" si="39"/>
        <v>111.17979626163373</v>
      </c>
      <c r="CQ48" s="4">
        <f t="shared" si="33"/>
        <v>20.75</v>
      </c>
      <c r="CR48" s="7" cm="1">
        <f t="array" ref="CR48">IF(BK48&lt;=$CW$48,0,INDEX($B$14:$B$300,BK48-$CW$48+1))</f>
        <v>112</v>
      </c>
      <c r="CS48" s="1">
        <f t="shared" si="21"/>
        <v>161</v>
      </c>
      <c r="CT48" s="100">
        <f t="shared" si="34"/>
        <v>1.4375</v>
      </c>
      <c r="CW48" s="7">
        <v>25</v>
      </c>
    </row>
    <row r="49" spans="1:101" x14ac:dyDescent="0.3">
      <c r="A49" s="1">
        <f t="shared" si="22"/>
        <v>36</v>
      </c>
      <c r="B49" s="1">
        <f t="shared" si="0"/>
        <v>4728</v>
      </c>
      <c r="C49" s="1">
        <v>36</v>
      </c>
      <c r="D49" s="1">
        <v>45270</v>
      </c>
      <c r="E49" s="1">
        <v>4534</v>
      </c>
      <c r="F49" s="1">
        <v>0</v>
      </c>
      <c r="G49" s="1">
        <v>189</v>
      </c>
      <c r="H49" s="1">
        <v>0</v>
      </c>
      <c r="I49" s="1">
        <v>5</v>
      </c>
      <c r="J49" s="4">
        <v>51.39</v>
      </c>
      <c r="K49" s="4">
        <v>0.66</v>
      </c>
      <c r="L49" s="4">
        <v>17.3</v>
      </c>
      <c r="M49" s="61">
        <v>2.46</v>
      </c>
      <c r="N49" s="1">
        <v>1278</v>
      </c>
      <c r="O49" s="1">
        <v>3440</v>
      </c>
      <c r="P49" s="1">
        <v>3397</v>
      </c>
      <c r="Q49" s="1">
        <v>42</v>
      </c>
      <c r="R49" s="1">
        <v>0</v>
      </c>
      <c r="S49" s="1">
        <v>0</v>
      </c>
      <c r="T49" s="1">
        <v>1333</v>
      </c>
      <c r="U49" s="1">
        <v>134</v>
      </c>
      <c r="V49" s="1">
        <v>2469</v>
      </c>
      <c r="W49" s="1">
        <v>100</v>
      </c>
      <c r="X49" s="1">
        <v>5</v>
      </c>
      <c r="Y49" s="58">
        <v>1.92</v>
      </c>
      <c r="AA49" s="1">
        <f t="shared" si="1"/>
        <v>7003</v>
      </c>
      <c r="AB49" s="1">
        <f t="shared" si="2"/>
        <v>289</v>
      </c>
      <c r="AC49" s="1">
        <f t="shared" si="3"/>
        <v>10</v>
      </c>
      <c r="AD49" s="1">
        <f t="shared" si="23"/>
        <v>338</v>
      </c>
      <c r="AE49" s="1">
        <f t="shared" si="24"/>
        <v>32</v>
      </c>
      <c r="AF49" s="1">
        <f t="shared" si="24"/>
        <v>0</v>
      </c>
      <c r="AG49" s="1">
        <f t="shared" si="24"/>
        <v>1</v>
      </c>
      <c r="AH49" s="1">
        <f t="shared" si="35"/>
        <v>371</v>
      </c>
      <c r="AI49" s="9">
        <f t="shared" si="25"/>
        <v>1.9425019425019425E-3</v>
      </c>
      <c r="AJ49" s="9">
        <f t="shared" si="4"/>
        <v>9.4560000000000005E-2</v>
      </c>
      <c r="AK49" s="9">
        <f t="shared" si="5"/>
        <v>9.0679999999999997E-2</v>
      </c>
      <c r="AL49" s="9">
        <f t="shared" si="6"/>
        <v>3.7799999999999999E-3</v>
      </c>
      <c r="AM49" s="9">
        <f t="shared" si="7"/>
        <v>1E-4</v>
      </c>
      <c r="AN49" s="9">
        <f t="shared" si="8"/>
        <v>2.666E-2</v>
      </c>
      <c r="AO49" s="9">
        <f t="shared" si="9"/>
        <v>7.4200000000000004E-3</v>
      </c>
      <c r="AP49" s="1">
        <f t="shared" si="26"/>
        <v>162</v>
      </c>
      <c r="AQ49" s="1">
        <f t="shared" si="26"/>
        <v>17</v>
      </c>
      <c r="AR49" s="1"/>
      <c r="AS49" s="1">
        <f t="shared" si="27"/>
        <v>1</v>
      </c>
      <c r="AT49" s="1">
        <f t="shared" si="28"/>
        <v>180</v>
      </c>
      <c r="AU49" s="1">
        <f t="shared" si="10"/>
        <v>2574</v>
      </c>
      <c r="AV49" s="9">
        <f t="shared" si="11"/>
        <v>5.1479999999999998E-2</v>
      </c>
      <c r="AW49" s="9">
        <f t="shared" si="12"/>
        <v>4.938E-2</v>
      </c>
      <c r="AX49" s="9">
        <f t="shared" si="13"/>
        <v>2E-3</v>
      </c>
      <c r="AY49" s="9">
        <f t="shared" si="14"/>
        <v>1E-4</v>
      </c>
      <c r="AZ49" s="9">
        <f t="shared" si="15"/>
        <v>3.5999999999999999E-3</v>
      </c>
      <c r="BA49" s="9">
        <f t="shared" si="29"/>
        <v>5.1062400000000008E-2</v>
      </c>
      <c r="BJ49" s="7">
        <f t="shared" si="40"/>
        <v>36</v>
      </c>
      <c r="BK49" s="7">
        <f t="shared" si="40"/>
        <v>36</v>
      </c>
      <c r="BL49" s="1">
        <f t="shared" si="16"/>
        <v>71544.198894361296</v>
      </c>
      <c r="BM49" s="48">
        <f>+EvolOf!M38</f>
        <v>64059</v>
      </c>
      <c r="BN49" s="1">
        <f t="shared" si="17"/>
        <v>64059</v>
      </c>
      <c r="BO49" s="1">
        <f t="shared" si="30"/>
        <v>7485.198894361296</v>
      </c>
      <c r="BP49" s="28">
        <f t="shared" si="31"/>
        <v>0.11684851300147203</v>
      </c>
      <c r="BQ49" s="1">
        <f t="shared" si="18"/>
        <v>56028202.488147564</v>
      </c>
      <c r="BR49" s="1" cm="1">
        <f t="array" ref="BR49">IF(BK49&lt;=$BX$14,0,INDEX($AU$14:$AU$300,BK49-$BX$14+1))*$BY$14</f>
        <v>71544.198894361296</v>
      </c>
      <c r="BS49" s="1">
        <f t="shared" si="19"/>
        <v>68625.729242493413</v>
      </c>
      <c r="BT49" s="1">
        <f t="shared" si="37"/>
        <v>2918.4696518678852</v>
      </c>
      <c r="BU49" s="1">
        <f t="shared" si="32"/>
        <v>68625.729242493413</v>
      </c>
      <c r="BV49" s="1">
        <f t="shared" si="39"/>
        <v>2779.4949065408432</v>
      </c>
      <c r="BW49" s="1">
        <f t="shared" si="39"/>
        <v>138.97474532704217</v>
      </c>
      <c r="CQ49" s="4">
        <f t="shared" si="33"/>
        <v>20</v>
      </c>
      <c r="CR49" s="7" cm="1">
        <f t="array" ref="CR49">IF(BK49&lt;=$CW$48,0,INDEX($B$14:$B$300,BK49-$CW$48+1))</f>
        <v>143</v>
      </c>
      <c r="CS49" s="1">
        <f t="shared" si="21"/>
        <v>194</v>
      </c>
      <c r="CT49" s="100">
        <f t="shared" si="34"/>
        <v>1.3566433566433567</v>
      </c>
    </row>
    <row r="50" spans="1:101" x14ac:dyDescent="0.3">
      <c r="A50" s="1">
        <f t="shared" si="22"/>
        <v>37</v>
      </c>
      <c r="B50" s="1">
        <f t="shared" si="0"/>
        <v>5124</v>
      </c>
      <c r="C50" s="1">
        <v>37</v>
      </c>
      <c r="D50" s="1">
        <v>44874</v>
      </c>
      <c r="E50" s="1">
        <v>4894</v>
      </c>
      <c r="F50" s="1">
        <v>0</v>
      </c>
      <c r="G50" s="1">
        <v>224</v>
      </c>
      <c r="H50" s="1">
        <v>0</v>
      </c>
      <c r="I50" s="1">
        <v>6</v>
      </c>
      <c r="J50" s="4">
        <v>51.08</v>
      </c>
      <c r="K50" s="4">
        <v>0.66</v>
      </c>
      <c r="L50" s="4">
        <v>17.600000000000001</v>
      </c>
      <c r="M50" s="61">
        <v>2.42</v>
      </c>
      <c r="N50" s="1">
        <v>1406</v>
      </c>
      <c r="O50" s="1">
        <v>3709</v>
      </c>
      <c r="P50" s="1">
        <v>3665</v>
      </c>
      <c r="Q50" s="1">
        <v>42</v>
      </c>
      <c r="R50" s="1">
        <v>0</v>
      </c>
      <c r="S50" s="1">
        <v>0</v>
      </c>
      <c r="T50" s="1">
        <v>1508</v>
      </c>
      <c r="U50" s="1">
        <v>151</v>
      </c>
      <c r="V50" s="1">
        <v>2637</v>
      </c>
      <c r="W50" s="1">
        <v>120</v>
      </c>
      <c r="X50" s="1">
        <v>6</v>
      </c>
      <c r="Y50" s="58">
        <v>1.89</v>
      </c>
      <c r="AA50" s="1">
        <f t="shared" si="1"/>
        <v>7531</v>
      </c>
      <c r="AB50" s="1">
        <f t="shared" si="2"/>
        <v>344</v>
      </c>
      <c r="AC50" s="1">
        <f t="shared" si="3"/>
        <v>12</v>
      </c>
      <c r="AD50" s="1">
        <f t="shared" si="23"/>
        <v>360</v>
      </c>
      <c r="AE50" s="1">
        <f t="shared" si="24"/>
        <v>35</v>
      </c>
      <c r="AF50" s="1">
        <f t="shared" si="24"/>
        <v>0</v>
      </c>
      <c r="AG50" s="1">
        <f t="shared" si="24"/>
        <v>1</v>
      </c>
      <c r="AH50" s="1">
        <f t="shared" si="35"/>
        <v>396</v>
      </c>
      <c r="AI50" s="9">
        <f t="shared" si="25"/>
        <v>2.1715526601520088E-3</v>
      </c>
      <c r="AJ50" s="9">
        <f t="shared" si="4"/>
        <v>0.10248</v>
      </c>
      <c r="AK50" s="9">
        <f t="shared" si="5"/>
        <v>9.7879999999999995E-2</v>
      </c>
      <c r="AL50" s="9">
        <f t="shared" si="6"/>
        <v>4.4799999999999996E-3</v>
      </c>
      <c r="AM50" s="9">
        <f t="shared" si="7"/>
        <v>1.2E-4</v>
      </c>
      <c r="AN50" s="9">
        <f t="shared" si="8"/>
        <v>3.0159999999999999E-2</v>
      </c>
      <c r="AO50" s="9">
        <f t="shared" si="9"/>
        <v>7.92E-3</v>
      </c>
      <c r="AP50" s="1">
        <f t="shared" si="26"/>
        <v>168</v>
      </c>
      <c r="AQ50" s="1">
        <f t="shared" si="26"/>
        <v>20</v>
      </c>
      <c r="AR50" s="1"/>
      <c r="AS50" s="1">
        <f t="shared" si="27"/>
        <v>1</v>
      </c>
      <c r="AT50" s="1">
        <f t="shared" si="28"/>
        <v>189</v>
      </c>
      <c r="AU50" s="1">
        <f t="shared" si="10"/>
        <v>2763</v>
      </c>
      <c r="AV50" s="9">
        <f t="shared" si="11"/>
        <v>5.5259999999999997E-2</v>
      </c>
      <c r="AW50" s="9">
        <f t="shared" si="12"/>
        <v>5.2740000000000002E-2</v>
      </c>
      <c r="AX50" s="9">
        <f t="shared" si="13"/>
        <v>2.3999999999999998E-3</v>
      </c>
      <c r="AY50" s="9">
        <f t="shared" si="14"/>
        <v>1.2E-4</v>
      </c>
      <c r="AZ50" s="9">
        <f t="shared" si="15"/>
        <v>3.7799999999999999E-3</v>
      </c>
      <c r="BA50" s="9">
        <f t="shared" si="29"/>
        <v>5.5339200000000005E-2</v>
      </c>
      <c r="BJ50" s="7">
        <f t="shared" si="40"/>
        <v>37</v>
      </c>
      <c r="BK50" s="7">
        <f t="shared" si="40"/>
        <v>37</v>
      </c>
      <c r="BL50" s="1">
        <f t="shared" si="16"/>
        <v>76797.444267723491</v>
      </c>
      <c r="BM50" s="48">
        <f>+EvolOf!M39</f>
        <v>72248</v>
      </c>
      <c r="BN50" s="1">
        <f t="shared" si="17"/>
        <v>72248</v>
      </c>
      <c r="BO50" s="1">
        <f t="shared" si="30"/>
        <v>4549.4442677234911</v>
      </c>
      <c r="BP50" s="28">
        <f t="shared" si="31"/>
        <v>6.2969829859975235E-2</v>
      </c>
      <c r="BQ50" s="1">
        <f t="shared" si="18"/>
        <v>20697443.145122133</v>
      </c>
      <c r="BR50" s="1" cm="1">
        <f t="array" ref="BR50">IF(BK50&lt;=$BX$14,0,INDEX($AU$14:$AU$300,BK50-$BX$14+1))*$BY$14</f>
        <v>76797.444267723491</v>
      </c>
      <c r="BS50" s="1">
        <f t="shared" si="19"/>
        <v>73295.280685482037</v>
      </c>
      <c r="BT50" s="1">
        <f t="shared" si="37"/>
        <v>3502.1635822414623</v>
      </c>
      <c r="BU50" s="1">
        <f t="shared" si="32"/>
        <v>73295.280685482023</v>
      </c>
      <c r="BV50" s="1">
        <f t="shared" si="39"/>
        <v>3335.3938878490117</v>
      </c>
      <c r="BW50" s="1">
        <f t="shared" si="39"/>
        <v>166.76969439245059</v>
      </c>
      <c r="CQ50" s="4">
        <f t="shared" si="33"/>
        <v>20</v>
      </c>
      <c r="CR50" s="7" cm="1">
        <f t="array" ref="CR50">IF(BK50&lt;=$CW$48,0,INDEX($B$14:$B$300,BK50-$CW$48+1))</f>
        <v>182</v>
      </c>
      <c r="CS50" s="1">
        <f t="shared" si="21"/>
        <v>230</v>
      </c>
      <c r="CT50" s="100">
        <f t="shared" si="34"/>
        <v>1.2637362637362637</v>
      </c>
    </row>
    <row r="51" spans="1:101" x14ac:dyDescent="0.3">
      <c r="A51" s="1">
        <f t="shared" si="22"/>
        <v>38</v>
      </c>
      <c r="B51" s="1">
        <f t="shared" si="0"/>
        <v>5535</v>
      </c>
      <c r="C51" s="1">
        <v>38</v>
      </c>
      <c r="D51" s="1">
        <v>44463</v>
      </c>
      <c r="E51" s="1">
        <v>5259</v>
      </c>
      <c r="F51" s="1">
        <v>0</v>
      </c>
      <c r="G51" s="1">
        <v>269</v>
      </c>
      <c r="H51" s="1">
        <v>0</v>
      </c>
      <c r="I51" s="1">
        <v>7</v>
      </c>
      <c r="J51" s="4">
        <v>50.8</v>
      </c>
      <c r="K51" s="4">
        <v>0.65</v>
      </c>
      <c r="L51" s="4">
        <v>17.899999999999999</v>
      </c>
      <c r="M51" s="61">
        <v>2.38</v>
      </c>
      <c r="N51" s="1">
        <v>1540</v>
      </c>
      <c r="O51" s="1">
        <v>3985</v>
      </c>
      <c r="P51" s="1">
        <v>3941</v>
      </c>
      <c r="Q51" s="1">
        <v>43</v>
      </c>
      <c r="R51" s="1">
        <v>0</v>
      </c>
      <c r="S51" s="1">
        <v>0</v>
      </c>
      <c r="T51" s="1">
        <v>1614</v>
      </c>
      <c r="U51" s="1">
        <v>162</v>
      </c>
      <c r="V51" s="1">
        <v>2810</v>
      </c>
      <c r="W51" s="1">
        <v>146</v>
      </c>
      <c r="X51" s="1">
        <v>7</v>
      </c>
      <c r="Y51" s="58">
        <v>1.87</v>
      </c>
      <c r="AA51" s="1">
        <f t="shared" si="1"/>
        <v>8069</v>
      </c>
      <c r="AB51" s="1">
        <f t="shared" si="2"/>
        <v>415</v>
      </c>
      <c r="AC51" s="1">
        <f t="shared" si="3"/>
        <v>14</v>
      </c>
      <c r="AD51" s="1">
        <f t="shared" si="23"/>
        <v>365</v>
      </c>
      <c r="AE51" s="1">
        <f t="shared" si="24"/>
        <v>45</v>
      </c>
      <c r="AF51" s="1">
        <f t="shared" si="24"/>
        <v>0</v>
      </c>
      <c r="AG51" s="1">
        <f t="shared" si="24"/>
        <v>1</v>
      </c>
      <c r="AH51" s="1">
        <f t="shared" si="35"/>
        <v>411</v>
      </c>
      <c r="AI51" s="9">
        <f t="shared" si="25"/>
        <v>2.3624704691191361E-3</v>
      </c>
      <c r="AJ51" s="9">
        <f t="shared" si="4"/>
        <v>0.11070000000000001</v>
      </c>
      <c r="AK51" s="9">
        <f t="shared" si="5"/>
        <v>0.10518</v>
      </c>
      <c r="AL51" s="9">
        <f t="shared" si="6"/>
        <v>5.3800000000000002E-3</v>
      </c>
      <c r="AM51" s="9">
        <f t="shared" si="7"/>
        <v>1.3999999999999999E-4</v>
      </c>
      <c r="AN51" s="9">
        <f t="shared" si="8"/>
        <v>3.2280000000000003E-2</v>
      </c>
      <c r="AO51" s="9">
        <f t="shared" si="9"/>
        <v>8.2199999999999999E-3</v>
      </c>
      <c r="AP51" s="1">
        <f t="shared" si="26"/>
        <v>173</v>
      </c>
      <c r="AQ51" s="1">
        <f t="shared" si="26"/>
        <v>26</v>
      </c>
      <c r="AR51" s="1"/>
      <c r="AS51" s="1">
        <f t="shared" si="27"/>
        <v>1</v>
      </c>
      <c r="AT51" s="1">
        <f t="shared" si="28"/>
        <v>200</v>
      </c>
      <c r="AU51" s="1">
        <f t="shared" si="10"/>
        <v>2963</v>
      </c>
      <c r="AV51" s="9">
        <f t="shared" si="11"/>
        <v>5.926E-2</v>
      </c>
      <c r="AW51" s="9">
        <f t="shared" si="12"/>
        <v>5.62E-2</v>
      </c>
      <c r="AX51" s="9">
        <f t="shared" si="13"/>
        <v>2.9199999999999999E-3</v>
      </c>
      <c r="AY51" s="9">
        <f t="shared" si="14"/>
        <v>1.3999999999999999E-4</v>
      </c>
      <c r="AZ51" s="9">
        <f t="shared" si="15"/>
        <v>4.0000000000000001E-3</v>
      </c>
      <c r="BA51" s="9">
        <f t="shared" si="29"/>
        <v>5.9778000000000005E-2</v>
      </c>
      <c r="BJ51" s="7">
        <f t="shared" si="40"/>
        <v>38</v>
      </c>
      <c r="BK51" s="7">
        <f t="shared" si="40"/>
        <v>38</v>
      </c>
      <c r="BL51" s="1">
        <f t="shared" si="16"/>
        <v>82356.434080805178</v>
      </c>
      <c r="BM51" s="48">
        <f>+EvolOf!M40</f>
        <v>78796</v>
      </c>
      <c r="BN51" s="1">
        <f t="shared" si="17"/>
        <v>78796</v>
      </c>
      <c r="BO51" s="1">
        <f t="shared" si="30"/>
        <v>3560.4340808051784</v>
      </c>
      <c r="BP51" s="28">
        <f t="shared" si="31"/>
        <v>4.5185467292821802E-2</v>
      </c>
      <c r="BQ51" s="1">
        <f t="shared" si="18"/>
        <v>12676690.843759015</v>
      </c>
      <c r="BR51" s="1" cm="1">
        <f t="array" ref="BR51">IF(BK51&lt;=$BX$14,0,INDEX($AU$14:$AU$300,BK51-$BX$14+1))*$BY$14</f>
        <v>82356.434080805178</v>
      </c>
      <c r="BS51" s="1">
        <f t="shared" si="19"/>
        <v>78103.806873797686</v>
      </c>
      <c r="BT51" s="1">
        <f t="shared" si="37"/>
        <v>4252.6272070074901</v>
      </c>
      <c r="BU51" s="1">
        <f t="shared" si="32"/>
        <v>78103.806873797686</v>
      </c>
      <c r="BV51" s="1">
        <f t="shared" si="39"/>
        <v>4058.0625635496308</v>
      </c>
      <c r="BW51" s="1">
        <f t="shared" si="39"/>
        <v>194.56464345785901</v>
      </c>
      <c r="CQ51" s="4">
        <f t="shared" si="33"/>
        <v>20.857142857142858</v>
      </c>
      <c r="CR51" s="7" cm="1">
        <f t="array" ref="CR51">IF(BK51&lt;=$CW$48,0,INDEX($B$14:$B$300,BK51-$CW$48+1))</f>
        <v>229</v>
      </c>
      <c r="CS51" s="1">
        <f t="shared" si="21"/>
        <v>276</v>
      </c>
      <c r="CT51" s="100">
        <f t="shared" si="34"/>
        <v>1.205240174672489</v>
      </c>
    </row>
    <row r="52" spans="1:101" x14ac:dyDescent="0.3">
      <c r="A52" s="1">
        <f t="shared" si="22"/>
        <v>39</v>
      </c>
      <c r="B52" s="1">
        <f t="shared" si="0"/>
        <v>5972</v>
      </c>
      <c r="C52" s="1">
        <v>39</v>
      </c>
      <c r="D52" s="1">
        <v>44026</v>
      </c>
      <c r="E52" s="1">
        <v>5646</v>
      </c>
      <c r="F52" s="1">
        <v>0</v>
      </c>
      <c r="G52" s="1">
        <v>317</v>
      </c>
      <c r="H52" s="1">
        <v>0</v>
      </c>
      <c r="I52" s="1">
        <v>9</v>
      </c>
      <c r="J52" s="4">
        <v>50.53</v>
      </c>
      <c r="K52" s="4">
        <v>0.65</v>
      </c>
      <c r="L52" s="4">
        <v>18.100000000000001</v>
      </c>
      <c r="M52" s="61">
        <v>2.34</v>
      </c>
      <c r="N52" s="1">
        <v>1683</v>
      </c>
      <c r="O52" s="1">
        <v>4280</v>
      </c>
      <c r="P52" s="1">
        <v>4234</v>
      </c>
      <c r="Q52" s="1">
        <v>44</v>
      </c>
      <c r="R52" s="1">
        <v>0</v>
      </c>
      <c r="S52" s="1">
        <v>0</v>
      </c>
      <c r="T52" s="1">
        <v>1725</v>
      </c>
      <c r="U52" s="1">
        <v>173</v>
      </c>
      <c r="V52" s="1">
        <v>2991</v>
      </c>
      <c r="W52" s="1">
        <v>173</v>
      </c>
      <c r="X52" s="1">
        <v>9</v>
      </c>
      <c r="Y52" s="58">
        <v>1.86</v>
      </c>
      <c r="AA52" s="1">
        <f t="shared" si="1"/>
        <v>8637</v>
      </c>
      <c r="AB52" s="1">
        <f t="shared" si="2"/>
        <v>490</v>
      </c>
      <c r="AC52" s="1">
        <f t="shared" si="3"/>
        <v>18</v>
      </c>
      <c r="AD52" s="1">
        <f t="shared" si="23"/>
        <v>387</v>
      </c>
      <c r="AE52" s="1">
        <f t="shared" si="24"/>
        <v>48</v>
      </c>
      <c r="AF52" s="1">
        <f t="shared" si="24"/>
        <v>0</v>
      </c>
      <c r="AG52" s="1">
        <f t="shared" si="24"/>
        <v>2</v>
      </c>
      <c r="AH52" s="1">
        <f t="shared" si="35"/>
        <v>437</v>
      </c>
      <c r="AI52" s="9">
        <f t="shared" si="25"/>
        <v>2.8364323983611725E-3</v>
      </c>
      <c r="AJ52" s="9">
        <f t="shared" si="4"/>
        <v>0.11944</v>
      </c>
      <c r="AK52" s="9">
        <f t="shared" si="5"/>
        <v>0.11292000000000001</v>
      </c>
      <c r="AL52" s="9">
        <f t="shared" si="6"/>
        <v>6.3400000000000001E-3</v>
      </c>
      <c r="AM52" s="9">
        <f t="shared" si="7"/>
        <v>1.8000000000000001E-4</v>
      </c>
      <c r="AN52" s="9">
        <f t="shared" si="8"/>
        <v>3.4500000000000003E-2</v>
      </c>
      <c r="AO52" s="9">
        <f t="shared" si="9"/>
        <v>8.7399999999999995E-3</v>
      </c>
      <c r="AP52" s="1">
        <f t="shared" si="26"/>
        <v>181</v>
      </c>
      <c r="AQ52" s="1">
        <f t="shared" si="26"/>
        <v>27</v>
      </c>
      <c r="AR52" s="1"/>
      <c r="AS52" s="1">
        <f t="shared" si="27"/>
        <v>2</v>
      </c>
      <c r="AT52" s="1">
        <f t="shared" si="28"/>
        <v>210</v>
      </c>
      <c r="AU52" s="1">
        <f t="shared" si="10"/>
        <v>3173</v>
      </c>
      <c r="AV52" s="9">
        <f t="shared" si="11"/>
        <v>6.3460000000000003E-2</v>
      </c>
      <c r="AW52" s="9">
        <f t="shared" si="12"/>
        <v>5.9819999999999998E-2</v>
      </c>
      <c r="AX52" s="9">
        <f t="shared" si="13"/>
        <v>3.46E-3</v>
      </c>
      <c r="AY52" s="9">
        <f t="shared" si="14"/>
        <v>1.8000000000000001E-4</v>
      </c>
      <c r="AZ52" s="9">
        <f t="shared" si="15"/>
        <v>4.1999999999999997E-3</v>
      </c>
      <c r="BA52" s="9">
        <f t="shared" si="29"/>
        <v>6.4497600000000002E-2</v>
      </c>
      <c r="BJ52" s="7">
        <f t="shared" si="40"/>
        <v>39</v>
      </c>
      <c r="BK52" s="7">
        <f t="shared" si="40"/>
        <v>39</v>
      </c>
      <c r="BL52" s="1">
        <f t="shared" si="16"/>
        <v>88193.373384540959</v>
      </c>
      <c r="BM52" s="48">
        <f>+EvolOf!M41</f>
        <v>85142</v>
      </c>
      <c r="BN52" s="1">
        <f t="shared" si="17"/>
        <v>85142</v>
      </c>
      <c r="BO52" s="1">
        <f t="shared" si="30"/>
        <v>3051.3733845409588</v>
      </c>
      <c r="BP52" s="28">
        <f t="shared" si="31"/>
        <v>3.5838638798019185E-2</v>
      </c>
      <c r="BQ52" s="1">
        <f t="shared" si="18"/>
        <v>9310879.5318849459</v>
      </c>
      <c r="BR52" s="1" cm="1">
        <f t="array" ref="BR52">IF(BK52&lt;=$BX$14,0,INDEX($AU$14:$AU$300,BK52-$BX$14+1))*$BY$14</f>
        <v>88193.373384540959</v>
      </c>
      <c r="BS52" s="1">
        <f t="shared" si="19"/>
        <v>83134.692654636616</v>
      </c>
      <c r="BT52" s="1">
        <f t="shared" si="37"/>
        <v>5058.6807299043348</v>
      </c>
      <c r="BU52" s="1">
        <f t="shared" si="32"/>
        <v>83134.69265463663</v>
      </c>
      <c r="BV52" s="1">
        <f t="shared" si="39"/>
        <v>4808.5261883156591</v>
      </c>
      <c r="BW52" s="1">
        <f t="shared" si="39"/>
        <v>250.1545415886759</v>
      </c>
      <c r="CQ52" s="4">
        <f t="shared" si="33"/>
        <v>19.222222222222221</v>
      </c>
      <c r="CR52" s="7" cm="1">
        <f t="array" ref="CR52">IF(BK52&lt;=$CW$48,0,INDEX($B$14:$B$300,BK52-$CW$48+1))</f>
        <v>281</v>
      </c>
      <c r="CS52" s="1">
        <f t="shared" si="21"/>
        <v>326</v>
      </c>
      <c r="CT52" s="100">
        <f t="shared" si="34"/>
        <v>1.1601423487544484</v>
      </c>
      <c r="CV52" s="96" t="s">
        <v>93</v>
      </c>
      <c r="CW52" s="7">
        <v>10</v>
      </c>
    </row>
    <row r="53" spans="1:101" x14ac:dyDescent="0.3">
      <c r="A53" s="1">
        <f t="shared" si="22"/>
        <v>40</v>
      </c>
      <c r="B53" s="1">
        <f t="shared" si="0"/>
        <v>6419</v>
      </c>
      <c r="C53" s="1">
        <v>40</v>
      </c>
      <c r="D53" s="1">
        <v>43579</v>
      </c>
      <c r="E53" s="1">
        <v>6035</v>
      </c>
      <c r="F53" s="1">
        <v>0</v>
      </c>
      <c r="G53" s="1">
        <v>373</v>
      </c>
      <c r="H53" s="1">
        <v>0</v>
      </c>
      <c r="I53" s="1">
        <v>11</v>
      </c>
      <c r="J53" s="4">
        <v>50.27</v>
      </c>
      <c r="K53" s="4">
        <v>0.65</v>
      </c>
      <c r="L53" s="4">
        <v>18.3</v>
      </c>
      <c r="M53" s="61">
        <v>2.29</v>
      </c>
      <c r="N53" s="1">
        <v>1834</v>
      </c>
      <c r="O53" s="1">
        <v>4576</v>
      </c>
      <c r="P53" s="1">
        <v>4529</v>
      </c>
      <c r="Q53" s="1">
        <v>45</v>
      </c>
      <c r="R53" s="1">
        <v>0</v>
      </c>
      <c r="S53" s="1">
        <v>0</v>
      </c>
      <c r="T53" s="1">
        <v>1849</v>
      </c>
      <c r="U53" s="1">
        <v>185</v>
      </c>
      <c r="V53" s="1">
        <v>3174</v>
      </c>
      <c r="W53" s="1">
        <v>205</v>
      </c>
      <c r="X53" s="1">
        <v>11</v>
      </c>
      <c r="Y53" s="58">
        <v>1.81</v>
      </c>
      <c r="AA53" s="1">
        <f t="shared" si="1"/>
        <v>9209</v>
      </c>
      <c r="AB53" s="1">
        <f t="shared" si="2"/>
        <v>578</v>
      </c>
      <c r="AC53" s="1">
        <f t="shared" si="3"/>
        <v>22</v>
      </c>
      <c r="AD53" s="1">
        <f t="shared" si="23"/>
        <v>389</v>
      </c>
      <c r="AE53" s="1">
        <f t="shared" si="24"/>
        <v>56</v>
      </c>
      <c r="AF53" s="1">
        <f t="shared" si="24"/>
        <v>0</v>
      </c>
      <c r="AG53" s="1">
        <f t="shared" si="24"/>
        <v>2</v>
      </c>
      <c r="AH53" s="1">
        <f t="shared" si="35"/>
        <v>447</v>
      </c>
      <c r="AI53" s="9">
        <f t="shared" si="25"/>
        <v>3.2448377581120944E-3</v>
      </c>
      <c r="AJ53" s="9">
        <f t="shared" si="4"/>
        <v>0.12837999999999999</v>
      </c>
      <c r="AK53" s="9">
        <f t="shared" si="5"/>
        <v>0.1207</v>
      </c>
      <c r="AL53" s="9">
        <f t="shared" si="6"/>
        <v>7.4599999999999996E-3</v>
      </c>
      <c r="AM53" s="9">
        <f t="shared" si="7"/>
        <v>2.2000000000000001E-4</v>
      </c>
      <c r="AN53" s="9">
        <f t="shared" si="8"/>
        <v>3.6979999999999999E-2</v>
      </c>
      <c r="AO53" s="9">
        <f t="shared" si="9"/>
        <v>8.94E-3</v>
      </c>
      <c r="AP53" s="1">
        <f t="shared" si="26"/>
        <v>183</v>
      </c>
      <c r="AQ53" s="1">
        <f t="shared" si="26"/>
        <v>32</v>
      </c>
      <c r="AR53" s="1"/>
      <c r="AS53" s="1">
        <f t="shared" si="27"/>
        <v>2</v>
      </c>
      <c r="AT53" s="1">
        <f t="shared" si="28"/>
        <v>217</v>
      </c>
      <c r="AU53" s="1">
        <f t="shared" si="10"/>
        <v>3390</v>
      </c>
      <c r="AV53" s="9">
        <f t="shared" si="11"/>
        <v>6.7799999999999999E-2</v>
      </c>
      <c r="AW53" s="9">
        <f t="shared" si="12"/>
        <v>6.3479999999999995E-2</v>
      </c>
      <c r="AX53" s="9">
        <f t="shared" si="13"/>
        <v>4.1000000000000003E-3</v>
      </c>
      <c r="AY53" s="9">
        <f t="shared" si="14"/>
        <v>2.2000000000000001E-4</v>
      </c>
      <c r="AZ53" s="9">
        <f t="shared" si="15"/>
        <v>4.3400000000000001E-3</v>
      </c>
      <c r="BA53" s="9">
        <f t="shared" si="29"/>
        <v>6.9325200000000003E-2</v>
      </c>
      <c r="BJ53" s="7">
        <f t="shared" si="40"/>
        <v>40</v>
      </c>
      <c r="BK53" s="7">
        <f t="shared" si="40"/>
        <v>40</v>
      </c>
      <c r="BL53" s="1">
        <f t="shared" si="16"/>
        <v>94224.877331734577</v>
      </c>
      <c r="BM53" s="48">
        <f>+EvolOf!M42</f>
        <v>94164</v>
      </c>
      <c r="BN53" s="1">
        <f t="shared" si="17"/>
        <v>94164</v>
      </c>
      <c r="BO53" s="1">
        <f t="shared" si="30"/>
        <v>60.877331734576728</v>
      </c>
      <c r="BP53" s="28">
        <f t="shared" si="31"/>
        <v>6.4650324683079852E-4</v>
      </c>
      <c r="BQ53" s="1">
        <f t="shared" si="18"/>
        <v>3706.0495191217028</v>
      </c>
      <c r="BR53" s="1" cm="1">
        <f t="array" ref="BR53">IF(BK53&lt;=$BX$14,0,INDEX($AU$14:$AU$300,BK53-$BX$14+1))*$BY$14</f>
        <v>94224.877331734577</v>
      </c>
      <c r="BS53" s="1">
        <f t="shared" si="19"/>
        <v>88221.168333606358</v>
      </c>
      <c r="BT53" s="1">
        <f t="shared" si="37"/>
        <v>6003.7089981282215</v>
      </c>
      <c r="BU53" s="1">
        <f t="shared" si="32"/>
        <v>88221.168333606358</v>
      </c>
      <c r="BV53" s="1">
        <f t="shared" si="39"/>
        <v>5697.9645584087284</v>
      </c>
      <c r="BW53" s="1">
        <f t="shared" si="39"/>
        <v>305.74443971949273</v>
      </c>
      <c r="CQ53" s="4">
        <f t="shared" si="33"/>
        <v>18.636363636363637</v>
      </c>
      <c r="CR53" s="7" cm="1">
        <f t="array" ref="CR53">IF(BK53&lt;=$CW$48,0,INDEX($B$14:$B$300,BK53-$CW$48+1))</f>
        <v>339</v>
      </c>
      <c r="CS53" s="1">
        <f t="shared" si="21"/>
        <v>384</v>
      </c>
      <c r="CT53" s="100">
        <f t="shared" si="34"/>
        <v>1.1327433628318584</v>
      </c>
      <c r="CV53" s="104" t="s">
        <v>163</v>
      </c>
      <c r="CW53" s="109">
        <f>+BX14+CW52</f>
        <v>11</v>
      </c>
    </row>
    <row r="54" spans="1:101" x14ac:dyDescent="0.3">
      <c r="A54" s="1">
        <f t="shared" si="22"/>
        <v>41</v>
      </c>
      <c r="B54" s="1">
        <f t="shared" si="0"/>
        <v>6870</v>
      </c>
      <c r="C54" s="1">
        <v>41</v>
      </c>
      <c r="D54" s="1">
        <v>43127</v>
      </c>
      <c r="E54" s="1">
        <v>6421</v>
      </c>
      <c r="F54" s="1">
        <v>0</v>
      </c>
      <c r="G54" s="1">
        <v>437</v>
      </c>
      <c r="H54" s="1">
        <v>0</v>
      </c>
      <c r="I54" s="1">
        <v>12</v>
      </c>
      <c r="J54" s="4">
        <v>50.02</v>
      </c>
      <c r="K54" s="4">
        <v>0.65</v>
      </c>
      <c r="L54" s="4">
        <v>18.5</v>
      </c>
      <c r="M54" s="61">
        <v>2.2400000000000002</v>
      </c>
      <c r="N54" s="1">
        <v>1996</v>
      </c>
      <c r="O54" s="1">
        <v>4865</v>
      </c>
      <c r="P54" s="1">
        <v>4816</v>
      </c>
      <c r="Q54" s="1">
        <v>48</v>
      </c>
      <c r="R54" s="1">
        <v>0</v>
      </c>
      <c r="S54" s="1">
        <v>0</v>
      </c>
      <c r="T54" s="1">
        <v>1977</v>
      </c>
      <c r="U54" s="1">
        <v>199</v>
      </c>
      <c r="V54" s="1">
        <v>3362</v>
      </c>
      <c r="W54" s="1">
        <v>239</v>
      </c>
      <c r="X54" s="1">
        <v>12</v>
      </c>
      <c r="Y54" s="58">
        <v>1.78</v>
      </c>
      <c r="AA54" s="1">
        <f t="shared" si="1"/>
        <v>9783</v>
      </c>
      <c r="AB54" s="1">
        <f t="shared" si="2"/>
        <v>676</v>
      </c>
      <c r="AC54" s="1">
        <f t="shared" si="3"/>
        <v>24</v>
      </c>
      <c r="AD54" s="1">
        <f t="shared" si="23"/>
        <v>386</v>
      </c>
      <c r="AE54" s="1">
        <f t="shared" si="24"/>
        <v>64</v>
      </c>
      <c r="AF54" s="1">
        <f t="shared" si="24"/>
        <v>0</v>
      </c>
      <c r="AG54" s="1">
        <f t="shared" si="24"/>
        <v>1</v>
      </c>
      <c r="AH54" s="1">
        <f t="shared" si="35"/>
        <v>451</v>
      </c>
      <c r="AI54" s="9">
        <f t="shared" si="25"/>
        <v>3.3213396069748133E-3</v>
      </c>
      <c r="AJ54" s="9">
        <f t="shared" si="4"/>
        <v>0.13739999999999999</v>
      </c>
      <c r="AK54" s="9">
        <f t="shared" si="5"/>
        <v>0.12842000000000001</v>
      </c>
      <c r="AL54" s="9">
        <f t="shared" si="6"/>
        <v>8.7399999999999995E-3</v>
      </c>
      <c r="AM54" s="9">
        <f t="shared" si="7"/>
        <v>2.4000000000000001E-4</v>
      </c>
      <c r="AN54" s="9">
        <f t="shared" si="8"/>
        <v>3.9539999999999999E-2</v>
      </c>
      <c r="AO54" s="9">
        <f t="shared" si="9"/>
        <v>9.0200000000000002E-3</v>
      </c>
      <c r="AP54" s="1">
        <f t="shared" si="26"/>
        <v>188</v>
      </c>
      <c r="AQ54" s="1">
        <f t="shared" si="26"/>
        <v>34</v>
      </c>
      <c r="AR54" s="1"/>
      <c r="AS54" s="1">
        <f t="shared" si="27"/>
        <v>1</v>
      </c>
      <c r="AT54" s="1">
        <f t="shared" si="28"/>
        <v>223</v>
      </c>
      <c r="AU54" s="1">
        <f t="shared" si="10"/>
        <v>3613</v>
      </c>
      <c r="AV54" s="9">
        <f t="shared" si="11"/>
        <v>7.2260000000000005E-2</v>
      </c>
      <c r="AW54" s="9">
        <f t="shared" si="12"/>
        <v>6.7239999999999994E-2</v>
      </c>
      <c r="AX54" s="9">
        <f t="shared" si="13"/>
        <v>4.7800000000000004E-3</v>
      </c>
      <c r="AY54" s="9">
        <f t="shared" si="14"/>
        <v>2.4000000000000001E-4</v>
      </c>
      <c r="AZ54" s="9">
        <f t="shared" si="15"/>
        <v>4.4600000000000004E-3</v>
      </c>
      <c r="BA54" s="9">
        <f t="shared" si="29"/>
        <v>7.4195999999999998E-2</v>
      </c>
      <c r="BJ54" s="7">
        <f t="shared" si="40"/>
        <v>41</v>
      </c>
      <c r="BK54" s="7">
        <f t="shared" si="40"/>
        <v>41</v>
      </c>
      <c r="BL54" s="1">
        <f t="shared" si="16"/>
        <v>100423.15097332066</v>
      </c>
      <c r="BM54" s="48">
        <f>+EvolOf!M43</f>
        <v>102136</v>
      </c>
      <c r="BN54" s="1">
        <f t="shared" si="17"/>
        <v>102136</v>
      </c>
      <c r="BO54" s="1">
        <f t="shared" si="30"/>
        <v>-1712.8490266793378</v>
      </c>
      <c r="BP54" s="28">
        <f t="shared" si="31"/>
        <v>-1.6770277146934798E-2</v>
      </c>
      <c r="BQ54" s="1">
        <f t="shared" si="18"/>
        <v>2933851.7881963551</v>
      </c>
      <c r="BR54" s="1" cm="1">
        <f t="array" ref="BR54">IF(BK54&lt;=$BX$14,0,INDEX($AU$14:$AU$300,BK54-$BX$14+1))*$BY$14</f>
        <v>100423.15097332066</v>
      </c>
      <c r="BS54" s="1">
        <f t="shared" si="19"/>
        <v>93446.618757903139</v>
      </c>
      <c r="BT54" s="1">
        <f t="shared" si="37"/>
        <v>6976.5322154175165</v>
      </c>
      <c r="BU54" s="1">
        <f t="shared" si="32"/>
        <v>93446.618757903139</v>
      </c>
      <c r="BV54" s="1">
        <f t="shared" si="39"/>
        <v>6642.9928266326151</v>
      </c>
      <c r="BW54" s="1">
        <f t="shared" si="39"/>
        <v>333.53938878490118</v>
      </c>
      <c r="CQ54" s="4">
        <f t="shared" si="33"/>
        <v>19.916666666666668</v>
      </c>
      <c r="CR54" s="7" cm="1">
        <f t="array" ref="CR54">IF(BK54&lt;=$CW$48,0,INDEX($B$14:$B$300,BK54-$CW$48+1))</f>
        <v>402</v>
      </c>
      <c r="CS54" s="1">
        <f t="shared" si="21"/>
        <v>449</v>
      </c>
      <c r="CT54" s="100">
        <f t="shared" si="34"/>
        <v>1.1169154228855722</v>
      </c>
    </row>
    <row r="55" spans="1:101" x14ac:dyDescent="0.3">
      <c r="A55" s="1">
        <f t="shared" si="22"/>
        <v>42</v>
      </c>
      <c r="B55" s="1">
        <f t="shared" si="0"/>
        <v>7327</v>
      </c>
      <c r="C55" s="1">
        <v>42</v>
      </c>
      <c r="D55" s="1">
        <v>42671</v>
      </c>
      <c r="E55" s="1">
        <v>6800</v>
      </c>
      <c r="F55" s="1">
        <v>0</v>
      </c>
      <c r="G55" s="1">
        <v>512</v>
      </c>
      <c r="H55" s="1">
        <v>0</v>
      </c>
      <c r="I55" s="1">
        <v>15</v>
      </c>
      <c r="J55" s="4">
        <v>49.79</v>
      </c>
      <c r="K55" s="4">
        <v>0.64</v>
      </c>
      <c r="L55" s="4">
        <v>18.8</v>
      </c>
      <c r="M55" s="61">
        <v>2.19</v>
      </c>
      <c r="N55" s="1">
        <v>2163</v>
      </c>
      <c r="O55" s="1">
        <v>5155</v>
      </c>
      <c r="P55" s="1">
        <v>5102</v>
      </c>
      <c r="Q55" s="1">
        <v>51</v>
      </c>
      <c r="R55" s="1">
        <v>0</v>
      </c>
      <c r="S55" s="1">
        <v>0</v>
      </c>
      <c r="T55" s="1">
        <v>2101</v>
      </c>
      <c r="U55" s="1">
        <v>212</v>
      </c>
      <c r="V55" s="1">
        <v>3539</v>
      </c>
      <c r="W55" s="1">
        <v>279</v>
      </c>
      <c r="X55" s="1">
        <v>15</v>
      </c>
      <c r="Y55" s="58">
        <v>1.72</v>
      </c>
      <c r="AA55" s="1">
        <f t="shared" si="1"/>
        <v>10339</v>
      </c>
      <c r="AB55" s="1">
        <f t="shared" si="2"/>
        <v>791</v>
      </c>
      <c r="AC55" s="1">
        <f t="shared" si="3"/>
        <v>30</v>
      </c>
      <c r="AD55" s="1">
        <f t="shared" si="23"/>
        <v>379</v>
      </c>
      <c r="AE55" s="1">
        <f t="shared" si="24"/>
        <v>75</v>
      </c>
      <c r="AF55" s="1">
        <f t="shared" si="24"/>
        <v>0</v>
      </c>
      <c r="AG55" s="1">
        <f t="shared" si="24"/>
        <v>3</v>
      </c>
      <c r="AH55" s="1">
        <f t="shared" si="35"/>
        <v>457</v>
      </c>
      <c r="AI55" s="9">
        <f t="shared" si="25"/>
        <v>3.9133837725019568E-3</v>
      </c>
      <c r="AJ55" s="9">
        <f t="shared" si="4"/>
        <v>0.14654</v>
      </c>
      <c r="AK55" s="9">
        <f t="shared" si="5"/>
        <v>0.13600000000000001</v>
      </c>
      <c r="AL55" s="9">
        <f t="shared" si="6"/>
        <v>1.0240000000000001E-2</v>
      </c>
      <c r="AM55" s="9">
        <f t="shared" si="7"/>
        <v>2.9999999999999997E-4</v>
      </c>
      <c r="AN55" s="9">
        <f t="shared" si="8"/>
        <v>4.2020000000000002E-2</v>
      </c>
      <c r="AO55" s="9">
        <f t="shared" si="9"/>
        <v>9.1400000000000006E-3</v>
      </c>
      <c r="AP55" s="1">
        <f t="shared" si="26"/>
        <v>177</v>
      </c>
      <c r="AQ55" s="1">
        <f t="shared" si="26"/>
        <v>40</v>
      </c>
      <c r="AR55" s="1"/>
      <c r="AS55" s="1">
        <f t="shared" si="27"/>
        <v>3</v>
      </c>
      <c r="AT55" s="1">
        <f t="shared" si="28"/>
        <v>220</v>
      </c>
      <c r="AU55" s="1">
        <f t="shared" si="10"/>
        <v>3833</v>
      </c>
      <c r="AV55" s="9">
        <f t="shared" si="11"/>
        <v>7.6660000000000006E-2</v>
      </c>
      <c r="AW55" s="9">
        <f t="shared" si="12"/>
        <v>7.0779999999999996E-2</v>
      </c>
      <c r="AX55" s="9">
        <f t="shared" si="13"/>
        <v>5.5799999999999999E-3</v>
      </c>
      <c r="AY55" s="9">
        <f t="shared" si="14"/>
        <v>2.9999999999999997E-4</v>
      </c>
      <c r="AZ55" s="9">
        <f t="shared" si="15"/>
        <v>4.4000000000000003E-3</v>
      </c>
      <c r="BA55" s="9">
        <f t="shared" si="29"/>
        <v>7.913160000000001E-2</v>
      </c>
      <c r="BJ55" s="7">
        <f t="shared" si="40"/>
        <v>42</v>
      </c>
      <c r="BK55" s="7">
        <f t="shared" si="40"/>
        <v>42</v>
      </c>
      <c r="BL55" s="1">
        <f t="shared" si="16"/>
        <v>106538.03976771052</v>
      </c>
      <c r="BM55" s="48">
        <f>+EvolOf!M44</f>
        <v>110238</v>
      </c>
      <c r="BN55" s="1">
        <f t="shared" si="17"/>
        <v>110238</v>
      </c>
      <c r="BO55" s="1">
        <f t="shared" si="30"/>
        <v>-3699.9602322894789</v>
      </c>
      <c r="BP55" s="28">
        <f t="shared" si="31"/>
        <v>-3.3563383155440718E-2</v>
      </c>
      <c r="BQ55" s="1">
        <f t="shared" si="18"/>
        <v>13689705.720523614</v>
      </c>
      <c r="BR55" s="1" cm="1">
        <f t="array" ref="BR55">IF(BK55&lt;=$BX$14,0,INDEX($AU$14:$AU$300,BK55-$BX$14+1))*$BY$14</f>
        <v>106538.03976771052</v>
      </c>
      <c r="BS55" s="1">
        <f t="shared" si="19"/>
        <v>98366.324742480443</v>
      </c>
      <c r="BT55" s="1">
        <f t="shared" si="37"/>
        <v>8171.7150252300789</v>
      </c>
      <c r="BU55" s="1">
        <f t="shared" si="32"/>
        <v>98366.324742480443</v>
      </c>
      <c r="BV55" s="1">
        <f t="shared" si="39"/>
        <v>7754.790789248952</v>
      </c>
      <c r="BW55" s="1">
        <f t="shared" si="39"/>
        <v>416.92423598112646</v>
      </c>
      <c r="CQ55" s="4">
        <f t="shared" si="33"/>
        <v>18.600000000000001</v>
      </c>
      <c r="CR55" s="7" cm="1">
        <f t="array" ref="CR55">IF(BK55&lt;=$CW$48,0,INDEX($B$14:$B$300,BK55-$CW$48+1))</f>
        <v>471</v>
      </c>
      <c r="CS55" s="1">
        <f t="shared" si="21"/>
        <v>527</v>
      </c>
      <c r="CT55" s="100">
        <f t="shared" si="34"/>
        <v>1.118895966029724</v>
      </c>
    </row>
    <row r="56" spans="1:101" x14ac:dyDescent="0.3">
      <c r="A56" s="1">
        <f t="shared" si="22"/>
        <v>43</v>
      </c>
      <c r="B56" s="1">
        <f t="shared" si="0"/>
        <v>7791</v>
      </c>
      <c r="C56" s="1">
        <v>43</v>
      </c>
      <c r="D56" s="1">
        <v>42208</v>
      </c>
      <c r="E56" s="1">
        <v>7180</v>
      </c>
      <c r="F56" s="1">
        <v>0</v>
      </c>
      <c r="G56" s="1">
        <v>593</v>
      </c>
      <c r="H56" s="1">
        <v>0</v>
      </c>
      <c r="I56" s="1">
        <v>18</v>
      </c>
      <c r="J56" s="4">
        <v>49.57</v>
      </c>
      <c r="K56" s="4">
        <v>0.64</v>
      </c>
      <c r="L56" s="4">
        <v>19.100000000000001</v>
      </c>
      <c r="M56" s="61">
        <v>2.14</v>
      </c>
      <c r="N56" s="1">
        <v>2341</v>
      </c>
      <c r="O56" s="1">
        <v>5440</v>
      </c>
      <c r="P56" s="1">
        <v>5382</v>
      </c>
      <c r="Q56" s="1">
        <v>57</v>
      </c>
      <c r="R56" s="1">
        <v>1</v>
      </c>
      <c r="S56" s="1">
        <v>0</v>
      </c>
      <c r="T56" s="1">
        <v>2235</v>
      </c>
      <c r="U56" s="1">
        <v>225</v>
      </c>
      <c r="V56" s="1">
        <v>3718</v>
      </c>
      <c r="W56" s="1">
        <v>323</v>
      </c>
      <c r="X56" s="1">
        <v>18</v>
      </c>
      <c r="Y56" s="58">
        <v>1.68</v>
      </c>
      <c r="AA56" s="1">
        <f t="shared" si="1"/>
        <v>10898</v>
      </c>
      <c r="AB56" s="1">
        <f t="shared" si="2"/>
        <v>916</v>
      </c>
      <c r="AC56" s="1">
        <f t="shared" si="3"/>
        <v>36</v>
      </c>
      <c r="AD56" s="1">
        <f t="shared" si="23"/>
        <v>380</v>
      </c>
      <c r="AE56" s="1">
        <f t="shared" si="24"/>
        <v>81</v>
      </c>
      <c r="AF56" s="1">
        <f t="shared" si="24"/>
        <v>0</v>
      </c>
      <c r="AG56" s="1">
        <f t="shared" si="24"/>
        <v>3</v>
      </c>
      <c r="AH56" s="1">
        <f t="shared" si="35"/>
        <v>464</v>
      </c>
      <c r="AI56" s="9">
        <f t="shared" si="25"/>
        <v>4.434589800443459E-3</v>
      </c>
      <c r="AJ56" s="9">
        <f t="shared" si="4"/>
        <v>0.15581999999999999</v>
      </c>
      <c r="AK56" s="9">
        <f t="shared" si="5"/>
        <v>0.14360000000000001</v>
      </c>
      <c r="AL56" s="9">
        <f t="shared" si="6"/>
        <v>1.1860000000000001E-2</v>
      </c>
      <c r="AM56" s="9">
        <f t="shared" si="7"/>
        <v>3.6000000000000002E-4</v>
      </c>
      <c r="AN56" s="9">
        <f t="shared" si="8"/>
        <v>4.4699999999999997E-2</v>
      </c>
      <c r="AO56" s="9">
        <f t="shared" si="9"/>
        <v>9.2800000000000001E-3</v>
      </c>
      <c r="AP56" s="1">
        <f t="shared" si="26"/>
        <v>179</v>
      </c>
      <c r="AQ56" s="1">
        <f t="shared" si="26"/>
        <v>44</v>
      </c>
      <c r="AR56" s="1"/>
      <c r="AS56" s="1">
        <f t="shared" si="27"/>
        <v>3</v>
      </c>
      <c r="AT56" s="1">
        <f t="shared" si="28"/>
        <v>226</v>
      </c>
      <c r="AU56" s="1">
        <f t="shared" si="10"/>
        <v>4059</v>
      </c>
      <c r="AV56" s="9">
        <f t="shared" si="11"/>
        <v>8.1180000000000002E-2</v>
      </c>
      <c r="AW56" s="9">
        <f t="shared" si="12"/>
        <v>7.4359999999999996E-2</v>
      </c>
      <c r="AX56" s="9">
        <f t="shared" si="13"/>
        <v>6.4599999999999996E-3</v>
      </c>
      <c r="AY56" s="9">
        <f t="shared" si="14"/>
        <v>3.6000000000000002E-4</v>
      </c>
      <c r="AZ56" s="9">
        <f t="shared" si="15"/>
        <v>4.5199999999999997E-3</v>
      </c>
      <c r="BA56" s="9">
        <f t="shared" si="29"/>
        <v>8.4142800000000004E-2</v>
      </c>
      <c r="BJ56" s="7">
        <f t="shared" si="40"/>
        <v>43</v>
      </c>
      <c r="BK56" s="7">
        <f t="shared" si="40"/>
        <v>43</v>
      </c>
      <c r="BL56" s="1">
        <f t="shared" si="16"/>
        <v>112819.69825649282</v>
      </c>
      <c r="BM56" s="48">
        <f>+EvolOf!M45</f>
        <v>117710</v>
      </c>
      <c r="BN56" s="1">
        <f t="shared" si="17"/>
        <v>117710</v>
      </c>
      <c r="BO56" s="1">
        <f t="shared" si="30"/>
        <v>-4890.3017435071815</v>
      </c>
      <c r="BP56" s="28">
        <f t="shared" si="31"/>
        <v>-4.154533806394678E-2</v>
      </c>
      <c r="BQ56" s="1">
        <f t="shared" si="18"/>
        <v>23915051.142549381</v>
      </c>
      <c r="BR56" s="1" cm="1">
        <f t="array" ref="BR56">IF(BK56&lt;=$BX$14,0,INDEX($AU$14:$AU$300,BK56-$BX$14+1))*$BY$14</f>
        <v>112819.69825649282</v>
      </c>
      <c r="BS56" s="1">
        <f t="shared" si="19"/>
        <v>103341.62062518855</v>
      </c>
      <c r="BT56" s="1">
        <f t="shared" si="37"/>
        <v>9478.0776313042752</v>
      </c>
      <c r="BU56" s="1">
        <f t="shared" si="32"/>
        <v>103341.62062518855</v>
      </c>
      <c r="BV56" s="1">
        <f t="shared" si="39"/>
        <v>8977.7685481269236</v>
      </c>
      <c r="BW56" s="1">
        <f t="shared" si="39"/>
        <v>500.30908317735179</v>
      </c>
      <c r="CQ56" s="4">
        <f t="shared" si="33"/>
        <v>17.944444444444443</v>
      </c>
      <c r="CR56" s="7" cm="1">
        <f t="array" ref="CR56">IF(BK56&lt;=$CW$48,0,INDEX($B$14:$B$300,BK56-$CW$48+1))</f>
        <v>545</v>
      </c>
      <c r="CS56" s="1">
        <f t="shared" si="21"/>
        <v>611</v>
      </c>
      <c r="CT56" s="100">
        <f t="shared" si="34"/>
        <v>1.1211009174311926</v>
      </c>
    </row>
    <row r="57" spans="1:101" x14ac:dyDescent="0.3">
      <c r="A57" s="1">
        <f t="shared" si="22"/>
        <v>44</v>
      </c>
      <c r="B57" s="1">
        <f t="shared" si="0"/>
        <v>8251</v>
      </c>
      <c r="C57" s="1">
        <v>44</v>
      </c>
      <c r="D57" s="1">
        <v>41747</v>
      </c>
      <c r="E57" s="1">
        <v>7543</v>
      </c>
      <c r="F57" s="1">
        <v>0</v>
      </c>
      <c r="G57" s="1">
        <v>687</v>
      </c>
      <c r="H57" s="1">
        <v>0</v>
      </c>
      <c r="I57" s="1">
        <v>21</v>
      </c>
      <c r="J57" s="4">
        <v>49.36</v>
      </c>
      <c r="K57" s="4">
        <v>0.64</v>
      </c>
      <c r="L57" s="4">
        <v>19.399999999999999</v>
      </c>
      <c r="M57" s="61">
        <v>2.11</v>
      </c>
      <c r="N57" s="1">
        <v>2528</v>
      </c>
      <c r="O57" s="1">
        <v>5713</v>
      </c>
      <c r="P57" s="1">
        <v>5648</v>
      </c>
      <c r="Q57" s="1">
        <v>64</v>
      </c>
      <c r="R57" s="1">
        <v>1</v>
      </c>
      <c r="S57" s="1">
        <v>0</v>
      </c>
      <c r="T57" s="1">
        <v>2368</v>
      </c>
      <c r="U57" s="1">
        <v>238</v>
      </c>
      <c r="V57" s="1">
        <v>3894</v>
      </c>
      <c r="W57" s="1">
        <v>375</v>
      </c>
      <c r="X57" s="1">
        <v>21</v>
      </c>
      <c r="Y57" s="58">
        <v>1.67</v>
      </c>
      <c r="AA57" s="1">
        <f t="shared" si="1"/>
        <v>11437</v>
      </c>
      <c r="AB57" s="1">
        <f t="shared" si="2"/>
        <v>1062</v>
      </c>
      <c r="AC57" s="1">
        <f t="shared" si="3"/>
        <v>42</v>
      </c>
      <c r="AD57" s="1">
        <f t="shared" si="23"/>
        <v>363</v>
      </c>
      <c r="AE57" s="1">
        <f t="shared" si="24"/>
        <v>94</v>
      </c>
      <c r="AF57" s="1">
        <f t="shared" si="24"/>
        <v>0</v>
      </c>
      <c r="AG57" s="1">
        <f t="shared" si="24"/>
        <v>3</v>
      </c>
      <c r="AH57" s="1">
        <f t="shared" si="35"/>
        <v>460</v>
      </c>
      <c r="AI57" s="9">
        <f t="shared" si="25"/>
        <v>4.8951048951048955E-3</v>
      </c>
      <c r="AJ57" s="9">
        <f t="shared" si="4"/>
        <v>0.16502</v>
      </c>
      <c r="AK57" s="9">
        <f t="shared" si="5"/>
        <v>0.15085999999999999</v>
      </c>
      <c r="AL57" s="9">
        <f t="shared" si="6"/>
        <v>1.374E-2</v>
      </c>
      <c r="AM57" s="9">
        <f t="shared" si="7"/>
        <v>4.2000000000000002E-4</v>
      </c>
      <c r="AN57" s="9">
        <f t="shared" si="8"/>
        <v>4.7359999999999999E-2</v>
      </c>
      <c r="AO57" s="9">
        <f t="shared" si="9"/>
        <v>9.1999999999999998E-3</v>
      </c>
      <c r="AP57" s="1">
        <f t="shared" si="26"/>
        <v>176</v>
      </c>
      <c r="AQ57" s="1">
        <f t="shared" si="26"/>
        <v>52</v>
      </c>
      <c r="AR57" s="1"/>
      <c r="AS57" s="1">
        <f t="shared" si="27"/>
        <v>3</v>
      </c>
      <c r="AT57" s="1">
        <f t="shared" si="28"/>
        <v>231</v>
      </c>
      <c r="AU57" s="1">
        <f t="shared" si="10"/>
        <v>4290</v>
      </c>
      <c r="AV57" s="9">
        <f t="shared" si="11"/>
        <v>8.5800000000000001E-2</v>
      </c>
      <c r="AW57" s="9">
        <f t="shared" si="12"/>
        <v>7.7880000000000005E-2</v>
      </c>
      <c r="AX57" s="9">
        <f t="shared" si="13"/>
        <v>7.4999999999999997E-3</v>
      </c>
      <c r="AY57" s="9">
        <f t="shared" si="14"/>
        <v>4.2000000000000002E-4</v>
      </c>
      <c r="AZ57" s="9">
        <f t="shared" si="15"/>
        <v>4.62E-3</v>
      </c>
      <c r="BA57" s="9">
        <f t="shared" si="29"/>
        <v>8.9110800000000004E-2</v>
      </c>
      <c r="BJ57" s="7">
        <f t="shared" si="40"/>
        <v>44</v>
      </c>
      <c r="BK57" s="7">
        <f t="shared" si="40"/>
        <v>44</v>
      </c>
      <c r="BL57" s="1">
        <f t="shared" si="16"/>
        <v>119240.33149060217</v>
      </c>
      <c r="BM57" s="48">
        <f>+EvolOf!M46</f>
        <v>124736</v>
      </c>
      <c r="BN57" s="1">
        <f t="shared" si="17"/>
        <v>124736</v>
      </c>
      <c r="BO57" s="1">
        <f t="shared" si="30"/>
        <v>-5495.6685093978303</v>
      </c>
      <c r="BP57" s="28">
        <f t="shared" si="31"/>
        <v>-4.4058399414746541E-2</v>
      </c>
      <c r="BQ57" s="1">
        <f t="shared" si="18"/>
        <v>30202372.365186971</v>
      </c>
      <c r="BR57" s="1" cm="1">
        <f t="array" ref="BR57">IF(BK57&lt;=$BX$14,0,INDEX($AU$14:$AU$300,BK57-$BX$14+1))*$BY$14</f>
        <v>119240.33149060217</v>
      </c>
      <c r="BS57" s="1">
        <f t="shared" si="19"/>
        <v>108233.53166070044</v>
      </c>
      <c r="BT57" s="1">
        <f t="shared" si="37"/>
        <v>11006.799829901738</v>
      </c>
      <c r="BU57" s="1">
        <f t="shared" si="32"/>
        <v>108233.53166070044</v>
      </c>
      <c r="BV57" s="1">
        <f t="shared" si="39"/>
        <v>10423.105899528162</v>
      </c>
      <c r="BW57" s="1">
        <f t="shared" si="39"/>
        <v>583.69393037357702</v>
      </c>
      <c r="CQ57" s="4">
        <f t="shared" si="33"/>
        <v>17.857142857142858</v>
      </c>
      <c r="CR57" s="7" cm="1">
        <f t="array" ref="CR57">IF(BK57&lt;=$CW$48,0,INDEX($B$14:$B$300,BK57-$CW$48+1))</f>
        <v>632</v>
      </c>
      <c r="CS57" s="1">
        <f t="shared" si="21"/>
        <v>708</v>
      </c>
      <c r="CT57" s="100">
        <f t="shared" si="34"/>
        <v>1.120253164556962</v>
      </c>
    </row>
    <row r="58" spans="1:101" x14ac:dyDescent="0.3">
      <c r="A58" s="1">
        <f t="shared" si="22"/>
        <v>45</v>
      </c>
      <c r="B58" s="1">
        <f t="shared" si="0"/>
        <v>8704</v>
      </c>
      <c r="C58" s="1">
        <v>45</v>
      </c>
      <c r="D58" s="1">
        <v>41294</v>
      </c>
      <c r="E58" s="1">
        <v>7889</v>
      </c>
      <c r="F58" s="1">
        <v>0</v>
      </c>
      <c r="G58" s="1">
        <v>791</v>
      </c>
      <c r="H58" s="1">
        <v>0</v>
      </c>
      <c r="I58" s="1">
        <v>24</v>
      </c>
      <c r="J58" s="4">
        <v>49.16</v>
      </c>
      <c r="K58" s="4">
        <v>0.64</v>
      </c>
      <c r="L58" s="4">
        <v>19.7</v>
      </c>
      <c r="M58" s="61">
        <v>2.09</v>
      </c>
      <c r="N58" s="1">
        <v>2720</v>
      </c>
      <c r="O58" s="1">
        <v>5974</v>
      </c>
      <c r="P58" s="1">
        <v>5898</v>
      </c>
      <c r="Q58" s="1">
        <v>74</v>
      </c>
      <c r="R58" s="1">
        <v>1</v>
      </c>
      <c r="S58" s="1">
        <v>0</v>
      </c>
      <c r="T58" s="1">
        <v>2507</v>
      </c>
      <c r="U58" s="1">
        <v>253</v>
      </c>
      <c r="V58" s="1">
        <v>4063</v>
      </c>
      <c r="W58" s="1">
        <v>432</v>
      </c>
      <c r="X58" s="1">
        <v>24</v>
      </c>
      <c r="Y58" s="58">
        <v>1.64</v>
      </c>
      <c r="AA58" s="1">
        <f t="shared" si="1"/>
        <v>11952</v>
      </c>
      <c r="AB58" s="1">
        <f t="shared" si="2"/>
        <v>1223</v>
      </c>
      <c r="AC58" s="1">
        <f t="shared" si="3"/>
        <v>48</v>
      </c>
      <c r="AD58" s="1">
        <f t="shared" si="23"/>
        <v>346</v>
      </c>
      <c r="AE58" s="1">
        <f t="shared" si="24"/>
        <v>104</v>
      </c>
      <c r="AF58" s="1">
        <f t="shared" si="24"/>
        <v>0</v>
      </c>
      <c r="AG58" s="1">
        <f t="shared" si="24"/>
        <v>3</v>
      </c>
      <c r="AH58" s="1">
        <f t="shared" si="35"/>
        <v>453</v>
      </c>
      <c r="AI58" s="9">
        <f t="shared" si="25"/>
        <v>5.3109094932507189E-3</v>
      </c>
      <c r="AJ58" s="9">
        <f t="shared" si="4"/>
        <v>0.17408000000000001</v>
      </c>
      <c r="AK58" s="9">
        <f t="shared" si="5"/>
        <v>0.15778</v>
      </c>
      <c r="AL58" s="9">
        <f t="shared" si="6"/>
        <v>1.5820000000000001E-2</v>
      </c>
      <c r="AM58" s="9">
        <f t="shared" si="7"/>
        <v>4.8000000000000001E-4</v>
      </c>
      <c r="AN58" s="9">
        <f t="shared" si="8"/>
        <v>5.0139999999999997E-2</v>
      </c>
      <c r="AO58" s="9">
        <f t="shared" si="9"/>
        <v>9.0600000000000003E-3</v>
      </c>
      <c r="AP58" s="1">
        <f t="shared" si="26"/>
        <v>169</v>
      </c>
      <c r="AQ58" s="1">
        <f t="shared" si="26"/>
        <v>57</v>
      </c>
      <c r="AR58" s="1"/>
      <c r="AS58" s="1">
        <f t="shared" si="27"/>
        <v>3</v>
      </c>
      <c r="AT58" s="1">
        <f t="shared" si="28"/>
        <v>229</v>
      </c>
      <c r="AU58" s="1">
        <f t="shared" si="10"/>
        <v>4519</v>
      </c>
      <c r="AV58" s="9">
        <f t="shared" si="11"/>
        <v>9.0380000000000002E-2</v>
      </c>
      <c r="AW58" s="9">
        <f t="shared" si="12"/>
        <v>8.1259999999999999E-2</v>
      </c>
      <c r="AX58" s="9">
        <f t="shared" si="13"/>
        <v>8.6400000000000001E-3</v>
      </c>
      <c r="AY58" s="9">
        <f t="shared" si="14"/>
        <v>4.8000000000000001E-4</v>
      </c>
      <c r="AZ58" s="9">
        <f t="shared" si="15"/>
        <v>4.5799999999999999E-3</v>
      </c>
      <c r="BA58" s="9">
        <f t="shared" si="29"/>
        <v>9.4003200000000009E-2</v>
      </c>
      <c r="BJ58" s="7">
        <f t="shared" si="40"/>
        <v>45</v>
      </c>
      <c r="BK58" s="7">
        <f t="shared" si="40"/>
        <v>45</v>
      </c>
      <c r="BL58" s="1">
        <f t="shared" si="16"/>
        <v>125605.37482658071</v>
      </c>
      <c r="BM58" s="48">
        <f>+EvolOf!M47</f>
        <v>130759</v>
      </c>
      <c r="BN58" s="1">
        <f t="shared" si="17"/>
        <v>130759</v>
      </c>
      <c r="BO58" s="1">
        <f t="shared" si="30"/>
        <v>-5153.625173419292</v>
      </c>
      <c r="BP58" s="28">
        <f t="shared" si="31"/>
        <v>-3.9413158355595335E-2</v>
      </c>
      <c r="BQ58" s="1">
        <f t="shared" si="18"/>
        <v>26559852.428101026</v>
      </c>
      <c r="BR58" s="1" cm="1">
        <f t="array" ref="BR58">IF(BK58&lt;=$BX$14,0,INDEX($AU$14:$AU$300,BK58-$BX$14+1))*$BY$14</f>
        <v>125605.37482658071</v>
      </c>
      <c r="BS58" s="1">
        <f t="shared" si="19"/>
        <v>112930.87805275446</v>
      </c>
      <c r="BT58" s="1">
        <f t="shared" si="37"/>
        <v>12674.496773826244</v>
      </c>
      <c r="BU58" s="1">
        <f t="shared" si="32"/>
        <v>112930.87805275446</v>
      </c>
      <c r="BV58" s="1">
        <f t="shared" si="39"/>
        <v>12007.417996256443</v>
      </c>
      <c r="BW58" s="1">
        <f t="shared" si="39"/>
        <v>667.07877756980236</v>
      </c>
      <c r="CQ58" s="4">
        <f t="shared" si="33"/>
        <v>18</v>
      </c>
      <c r="CR58" s="7" cm="1">
        <f t="array" ref="CR58">IF(BK58&lt;=$CW$48,0,INDEX($B$14:$B$300,BK58-$CW$48+1))</f>
        <v>735</v>
      </c>
      <c r="CS58" s="1">
        <f t="shared" si="21"/>
        <v>815</v>
      </c>
      <c r="CT58" s="100">
        <f t="shared" si="34"/>
        <v>1.1088435374149659</v>
      </c>
    </row>
    <row r="59" spans="1:101" x14ac:dyDescent="0.3">
      <c r="A59" s="1">
        <f t="shared" si="22"/>
        <v>46</v>
      </c>
      <c r="B59" s="1">
        <f t="shared" si="0"/>
        <v>9137</v>
      </c>
      <c r="C59" s="1">
        <v>46</v>
      </c>
      <c r="D59" s="1">
        <v>40862</v>
      </c>
      <c r="E59" s="1">
        <v>8196</v>
      </c>
      <c r="F59" s="1">
        <v>0</v>
      </c>
      <c r="G59" s="1">
        <v>912</v>
      </c>
      <c r="H59" s="1">
        <v>0</v>
      </c>
      <c r="I59" s="1">
        <v>29</v>
      </c>
      <c r="J59" s="4">
        <v>48.96</v>
      </c>
      <c r="K59" s="4">
        <v>0.64</v>
      </c>
      <c r="L59" s="4">
        <v>19.899999999999999</v>
      </c>
      <c r="M59" s="61">
        <v>2.0499999999999998</v>
      </c>
      <c r="N59" s="1">
        <v>2915</v>
      </c>
      <c r="O59" s="1">
        <v>6211</v>
      </c>
      <c r="P59" s="1">
        <v>6122</v>
      </c>
      <c r="Q59" s="1">
        <v>87</v>
      </c>
      <c r="R59" s="1">
        <v>1</v>
      </c>
      <c r="S59" s="1">
        <v>0</v>
      </c>
      <c r="T59" s="1">
        <v>2648</v>
      </c>
      <c r="U59" s="1">
        <v>267</v>
      </c>
      <c r="V59" s="1">
        <v>4215</v>
      </c>
      <c r="W59" s="1">
        <v>497</v>
      </c>
      <c r="X59" s="1">
        <v>29</v>
      </c>
      <c r="Y59" s="58">
        <v>1.61</v>
      </c>
      <c r="AA59" s="1">
        <f t="shared" si="1"/>
        <v>12411</v>
      </c>
      <c r="AB59" s="1">
        <f t="shared" si="2"/>
        <v>1409</v>
      </c>
      <c r="AC59" s="1">
        <f t="shared" si="3"/>
        <v>58</v>
      </c>
      <c r="AD59" s="1">
        <f t="shared" si="23"/>
        <v>307</v>
      </c>
      <c r="AE59" s="1">
        <f t="shared" si="24"/>
        <v>121</v>
      </c>
      <c r="AF59" s="1">
        <f t="shared" si="24"/>
        <v>0</v>
      </c>
      <c r="AG59" s="1">
        <f t="shared" si="24"/>
        <v>5</v>
      </c>
      <c r="AH59" s="1">
        <f t="shared" si="35"/>
        <v>433</v>
      </c>
      <c r="AI59" s="9">
        <f t="shared" si="25"/>
        <v>6.1168529846024047E-3</v>
      </c>
      <c r="AJ59" s="9">
        <f t="shared" si="4"/>
        <v>0.18274000000000001</v>
      </c>
      <c r="AK59" s="9">
        <f t="shared" si="5"/>
        <v>0.16392000000000001</v>
      </c>
      <c r="AL59" s="9">
        <f t="shared" si="6"/>
        <v>1.8239999999999999E-2</v>
      </c>
      <c r="AM59" s="9">
        <f t="shared" si="7"/>
        <v>5.8E-4</v>
      </c>
      <c r="AN59" s="9">
        <f t="shared" si="8"/>
        <v>5.296E-2</v>
      </c>
      <c r="AO59" s="9">
        <f t="shared" si="9"/>
        <v>8.6599999999999993E-3</v>
      </c>
      <c r="AP59" s="1">
        <f t="shared" si="26"/>
        <v>152</v>
      </c>
      <c r="AQ59" s="1">
        <f t="shared" si="26"/>
        <v>65</v>
      </c>
      <c r="AR59" s="1"/>
      <c r="AS59" s="1">
        <f t="shared" si="27"/>
        <v>5</v>
      </c>
      <c r="AT59" s="1">
        <f t="shared" si="28"/>
        <v>222</v>
      </c>
      <c r="AU59" s="1">
        <f t="shared" si="10"/>
        <v>4741</v>
      </c>
      <c r="AV59" s="9">
        <f t="shared" si="11"/>
        <v>9.4820000000000002E-2</v>
      </c>
      <c r="AW59" s="9">
        <f t="shared" si="12"/>
        <v>8.43E-2</v>
      </c>
      <c r="AX59" s="9">
        <f t="shared" si="13"/>
        <v>9.9399999999999992E-3</v>
      </c>
      <c r="AY59" s="9">
        <f t="shared" si="14"/>
        <v>5.8E-4</v>
      </c>
      <c r="AZ59" s="9">
        <f t="shared" si="15"/>
        <v>4.4400000000000004E-3</v>
      </c>
      <c r="BA59" s="9">
        <f t="shared" si="29"/>
        <v>9.867960000000002E-2</v>
      </c>
      <c r="BJ59" s="7">
        <f t="shared" si="40"/>
        <v>46</v>
      </c>
      <c r="BK59" s="7">
        <f t="shared" si="40"/>
        <v>46</v>
      </c>
      <c r="BL59" s="1">
        <f t="shared" si="16"/>
        <v>131775.85351910137</v>
      </c>
      <c r="BM59" s="48">
        <f>+EvolOf!M48</f>
        <v>135032</v>
      </c>
      <c r="BN59" s="1">
        <f t="shared" si="17"/>
        <v>135032</v>
      </c>
      <c r="BO59" s="1">
        <f t="shared" si="30"/>
        <v>-3256.1464808986348</v>
      </c>
      <c r="BP59" s="28">
        <f t="shared" si="31"/>
        <v>-2.4113887677725487E-2</v>
      </c>
      <c r="BQ59" s="1">
        <f t="shared" si="18"/>
        <v>10602489.905068563</v>
      </c>
      <c r="BR59" s="1" cm="1">
        <f t="array" ref="BR59">IF(BK59&lt;=$BX$14,0,INDEX($AU$14:$AU$300,BK59-$BX$14+1))*$BY$14</f>
        <v>131775.85351910137</v>
      </c>
      <c r="BS59" s="1">
        <f t="shared" si="19"/>
        <v>117155.71031069654</v>
      </c>
      <c r="BT59" s="1">
        <f t="shared" si="37"/>
        <v>14620.143208404836</v>
      </c>
      <c r="BU59" s="1">
        <f t="shared" si="32"/>
        <v>117155.71031069654</v>
      </c>
      <c r="BV59" s="1">
        <f t="shared" si="39"/>
        <v>13814.08968550799</v>
      </c>
      <c r="BW59" s="1">
        <f t="shared" si="39"/>
        <v>806.05352289684447</v>
      </c>
      <c r="CQ59" s="4">
        <f t="shared" si="33"/>
        <v>17.137931034482758</v>
      </c>
      <c r="CR59" s="7" cm="1">
        <f t="array" ref="CR59">IF(BK59&lt;=$CW$48,0,INDEX($B$14:$B$300,BK59-$CW$48+1))</f>
        <v>854</v>
      </c>
      <c r="CS59" s="1">
        <f t="shared" si="21"/>
        <v>941</v>
      </c>
      <c r="CT59" s="100">
        <f t="shared" si="34"/>
        <v>1.1018735362997658</v>
      </c>
    </row>
    <row r="60" spans="1:101" x14ac:dyDescent="0.3">
      <c r="A60" s="1">
        <f t="shared" si="22"/>
        <v>47</v>
      </c>
      <c r="B60" s="1">
        <f t="shared" si="0"/>
        <v>9554</v>
      </c>
      <c r="C60" s="1">
        <v>47</v>
      </c>
      <c r="D60" s="1">
        <v>40443</v>
      </c>
      <c r="E60" s="1">
        <v>8477</v>
      </c>
      <c r="F60" s="1">
        <v>0</v>
      </c>
      <c r="G60" s="1">
        <v>1043</v>
      </c>
      <c r="H60" s="1">
        <v>0</v>
      </c>
      <c r="I60" s="1">
        <v>34</v>
      </c>
      <c r="J60" s="4">
        <v>48.78</v>
      </c>
      <c r="K60" s="4">
        <v>0.64</v>
      </c>
      <c r="L60" s="4">
        <v>20.100000000000001</v>
      </c>
      <c r="M60" s="61">
        <v>2.0099999999999998</v>
      </c>
      <c r="N60" s="1">
        <v>3117</v>
      </c>
      <c r="O60" s="1">
        <v>6429</v>
      </c>
      <c r="P60" s="1">
        <v>6323</v>
      </c>
      <c r="Q60" s="1">
        <v>104</v>
      </c>
      <c r="R60" s="1">
        <v>1</v>
      </c>
      <c r="S60" s="1">
        <v>0</v>
      </c>
      <c r="T60" s="1">
        <v>2787</v>
      </c>
      <c r="U60" s="1">
        <v>280</v>
      </c>
      <c r="V60" s="1">
        <v>4355</v>
      </c>
      <c r="W60" s="1">
        <v>570</v>
      </c>
      <c r="X60" s="1">
        <v>34</v>
      </c>
      <c r="Y60" s="58">
        <v>1.58</v>
      </c>
      <c r="AA60" s="1">
        <f t="shared" si="1"/>
        <v>12832</v>
      </c>
      <c r="AB60" s="1">
        <f t="shared" si="2"/>
        <v>1613</v>
      </c>
      <c r="AC60" s="1">
        <f t="shared" si="3"/>
        <v>68</v>
      </c>
      <c r="AD60" s="1">
        <f t="shared" si="23"/>
        <v>281</v>
      </c>
      <c r="AE60" s="1">
        <f t="shared" si="24"/>
        <v>131</v>
      </c>
      <c r="AF60" s="1">
        <f t="shared" si="24"/>
        <v>0</v>
      </c>
      <c r="AG60" s="1">
        <f t="shared" si="24"/>
        <v>5</v>
      </c>
      <c r="AH60" s="1">
        <f t="shared" si="35"/>
        <v>417</v>
      </c>
      <c r="AI60" s="9">
        <f t="shared" si="25"/>
        <v>6.8562210123008669E-3</v>
      </c>
      <c r="AJ60" s="9">
        <f t="shared" si="4"/>
        <v>0.19108</v>
      </c>
      <c r="AK60" s="9">
        <f t="shared" si="5"/>
        <v>0.16954</v>
      </c>
      <c r="AL60" s="9">
        <f t="shared" si="6"/>
        <v>2.086E-2</v>
      </c>
      <c r="AM60" s="9">
        <f t="shared" si="7"/>
        <v>6.8000000000000005E-4</v>
      </c>
      <c r="AN60" s="9">
        <f t="shared" si="8"/>
        <v>5.5739999999999998E-2</v>
      </c>
      <c r="AO60" s="9">
        <f t="shared" si="9"/>
        <v>8.3400000000000002E-3</v>
      </c>
      <c r="AP60" s="1">
        <f t="shared" si="26"/>
        <v>140</v>
      </c>
      <c r="AQ60" s="1">
        <f t="shared" si="26"/>
        <v>73</v>
      </c>
      <c r="AR60" s="1"/>
      <c r="AS60" s="1">
        <f t="shared" si="27"/>
        <v>5</v>
      </c>
      <c r="AT60" s="1">
        <f t="shared" si="28"/>
        <v>218</v>
      </c>
      <c r="AU60" s="1">
        <f t="shared" si="10"/>
        <v>4959</v>
      </c>
      <c r="AV60" s="9">
        <f t="shared" si="11"/>
        <v>9.9180000000000004E-2</v>
      </c>
      <c r="AW60" s="9">
        <f t="shared" si="12"/>
        <v>8.7099999999999997E-2</v>
      </c>
      <c r="AX60" s="9">
        <f t="shared" si="13"/>
        <v>1.14E-2</v>
      </c>
      <c r="AY60" s="9">
        <f t="shared" si="14"/>
        <v>6.8000000000000005E-4</v>
      </c>
      <c r="AZ60" s="9">
        <f t="shared" si="15"/>
        <v>4.3600000000000002E-3</v>
      </c>
      <c r="BA60" s="9">
        <f t="shared" si="29"/>
        <v>0.1031832</v>
      </c>
      <c r="BJ60" s="7">
        <f t="shared" si="40"/>
        <v>47</v>
      </c>
      <c r="BK60" s="7">
        <f t="shared" si="40"/>
        <v>47</v>
      </c>
      <c r="BL60" s="1">
        <f t="shared" si="16"/>
        <v>137835.15241536041</v>
      </c>
      <c r="BM60" s="48">
        <f>+EvolOf!M49</f>
        <v>140510</v>
      </c>
      <c r="BN60" s="1">
        <f t="shared" si="17"/>
        <v>140510</v>
      </c>
      <c r="BO60" s="1">
        <f t="shared" si="30"/>
        <v>-2674.8475846395886</v>
      </c>
      <c r="BP60" s="28">
        <f t="shared" si="31"/>
        <v>-1.9036706174931251E-2</v>
      </c>
      <c r="BQ60" s="1">
        <f t="shared" si="18"/>
        <v>7154809.6010522414</v>
      </c>
      <c r="BR60" s="1" cm="1">
        <f t="array" ref="BR60">IF(BK60&lt;=$BX$14,0,INDEX($AU$14:$AU$300,BK60-$BX$14+1))*$BY$14</f>
        <v>137835.15241536041</v>
      </c>
      <c r="BS60" s="1">
        <f t="shared" si="19"/>
        <v>121047.00317985372</v>
      </c>
      <c r="BT60" s="1">
        <f t="shared" si="37"/>
        <v>16788.149235506691</v>
      </c>
      <c r="BU60" s="1">
        <f t="shared" si="32"/>
        <v>121047.00317985372</v>
      </c>
      <c r="BV60" s="1">
        <f t="shared" si="39"/>
        <v>15843.120967282806</v>
      </c>
      <c r="BW60" s="1">
        <f t="shared" si="39"/>
        <v>945.0282682238867</v>
      </c>
      <c r="CQ60" s="4">
        <f t="shared" si="33"/>
        <v>16.764705882352942</v>
      </c>
      <c r="CR60" s="7" cm="1">
        <f t="array" ref="CR60">IF(BK60&lt;=$CW$48,0,INDEX($B$14:$B$300,BK60-$CW$48+1))</f>
        <v>994</v>
      </c>
      <c r="CS60" s="1">
        <f t="shared" si="21"/>
        <v>1077</v>
      </c>
      <c r="CT60" s="100">
        <f t="shared" si="34"/>
        <v>1.0835010060362174</v>
      </c>
    </row>
    <row r="61" spans="1:101" x14ac:dyDescent="0.3">
      <c r="A61" s="1">
        <f t="shared" si="22"/>
        <v>48</v>
      </c>
      <c r="B61" s="1">
        <f t="shared" si="0"/>
        <v>9961</v>
      </c>
      <c r="C61" s="1">
        <v>48</v>
      </c>
      <c r="D61" s="1">
        <v>40037</v>
      </c>
      <c r="E61" s="1">
        <v>8739</v>
      </c>
      <c r="F61" s="1">
        <v>0</v>
      </c>
      <c r="G61" s="1">
        <v>1183</v>
      </c>
      <c r="H61" s="1">
        <v>0</v>
      </c>
      <c r="I61" s="1">
        <v>39</v>
      </c>
      <c r="J61" s="4">
        <v>48.6</v>
      </c>
      <c r="K61" s="4">
        <v>0.64</v>
      </c>
      <c r="L61" s="4">
        <v>20.399999999999999</v>
      </c>
      <c r="M61" s="61">
        <v>1.99</v>
      </c>
      <c r="N61" s="1">
        <v>3326</v>
      </c>
      <c r="O61" s="1">
        <v>6626</v>
      </c>
      <c r="P61" s="1">
        <v>6498</v>
      </c>
      <c r="Q61" s="1">
        <v>126</v>
      </c>
      <c r="R61" s="1">
        <v>2</v>
      </c>
      <c r="S61" s="1">
        <v>0</v>
      </c>
      <c r="T61" s="1">
        <v>2930</v>
      </c>
      <c r="U61" s="1">
        <v>295</v>
      </c>
      <c r="V61" s="1">
        <v>4491</v>
      </c>
      <c r="W61" s="1">
        <v>646</v>
      </c>
      <c r="X61" s="1">
        <v>39</v>
      </c>
      <c r="Y61" s="58">
        <v>1.55</v>
      </c>
      <c r="AA61" s="1">
        <f t="shared" si="1"/>
        <v>13230</v>
      </c>
      <c r="AB61" s="1">
        <f t="shared" si="2"/>
        <v>1829</v>
      </c>
      <c r="AC61" s="1">
        <f t="shared" si="3"/>
        <v>78</v>
      </c>
      <c r="AD61" s="1">
        <f t="shared" si="23"/>
        <v>262</v>
      </c>
      <c r="AE61" s="1">
        <f t="shared" si="24"/>
        <v>140</v>
      </c>
      <c r="AF61" s="1">
        <f t="shared" si="24"/>
        <v>0</v>
      </c>
      <c r="AG61" s="1">
        <f t="shared" si="24"/>
        <v>5</v>
      </c>
      <c r="AH61" s="1">
        <f t="shared" si="35"/>
        <v>407</v>
      </c>
      <c r="AI61" s="9">
        <f t="shared" si="25"/>
        <v>7.5347758887171559E-3</v>
      </c>
      <c r="AJ61" s="9">
        <f t="shared" si="4"/>
        <v>0.19922000000000001</v>
      </c>
      <c r="AK61" s="9">
        <f t="shared" si="5"/>
        <v>0.17477999999999999</v>
      </c>
      <c r="AL61" s="9">
        <f t="shared" si="6"/>
        <v>2.366E-2</v>
      </c>
      <c r="AM61" s="9">
        <f t="shared" si="7"/>
        <v>7.7999999999999999E-4</v>
      </c>
      <c r="AN61" s="9">
        <f t="shared" si="8"/>
        <v>5.8599999999999999E-2</v>
      </c>
      <c r="AO61" s="9">
        <f t="shared" si="9"/>
        <v>8.1399999999999997E-3</v>
      </c>
      <c r="AP61" s="1">
        <f t="shared" si="26"/>
        <v>136</v>
      </c>
      <c r="AQ61" s="1">
        <f t="shared" si="26"/>
        <v>76</v>
      </c>
      <c r="AR61" s="1"/>
      <c r="AS61" s="1">
        <f t="shared" si="27"/>
        <v>5</v>
      </c>
      <c r="AT61" s="1">
        <f t="shared" si="28"/>
        <v>217</v>
      </c>
      <c r="AU61" s="1">
        <f t="shared" si="10"/>
        <v>5176</v>
      </c>
      <c r="AV61" s="9">
        <f t="shared" si="11"/>
        <v>0.10352</v>
      </c>
      <c r="AW61" s="9">
        <f t="shared" si="12"/>
        <v>8.9819999999999997E-2</v>
      </c>
      <c r="AX61" s="9">
        <f t="shared" si="13"/>
        <v>1.2919999999999999E-2</v>
      </c>
      <c r="AY61" s="9">
        <f t="shared" si="14"/>
        <v>7.7999999999999999E-4</v>
      </c>
      <c r="AZ61" s="9">
        <f t="shared" si="15"/>
        <v>4.3400000000000001E-3</v>
      </c>
      <c r="BA61" s="9">
        <f t="shared" si="29"/>
        <v>0.10757880000000002</v>
      </c>
      <c r="BJ61" s="7">
        <f t="shared" si="40"/>
        <v>48</v>
      </c>
      <c r="BK61" s="7">
        <f t="shared" si="40"/>
        <v>48</v>
      </c>
      <c r="BL61" s="1">
        <f t="shared" si="16"/>
        <v>143866.65636255403</v>
      </c>
      <c r="BM61" s="48">
        <f>+EvolOf!M50</f>
        <v>146690</v>
      </c>
      <c r="BN61" s="1">
        <f t="shared" si="17"/>
        <v>146690</v>
      </c>
      <c r="BO61" s="1">
        <f t="shared" si="30"/>
        <v>-2823.3436374459707</v>
      </c>
      <c r="BP61" s="28">
        <f t="shared" si="31"/>
        <v>-1.9247008231276674E-2</v>
      </c>
      <c r="BQ61" s="1">
        <f t="shared" si="18"/>
        <v>7971269.2951066447</v>
      </c>
      <c r="BR61" s="1" cm="1">
        <f t="array" ref="BR61">IF(BK61&lt;=$BX$14,0,INDEX($AU$14:$AU$300,BK61-$BX$14+1))*$BY$14</f>
        <v>143866.65636255403</v>
      </c>
      <c r="BS61" s="1">
        <f t="shared" si="19"/>
        <v>124827.11625274927</v>
      </c>
      <c r="BT61" s="1">
        <f t="shared" si="37"/>
        <v>19039.540109804777</v>
      </c>
      <c r="BU61" s="1">
        <f t="shared" si="32"/>
        <v>124827.11625274926</v>
      </c>
      <c r="BV61" s="1">
        <f t="shared" si="39"/>
        <v>17955.537096253847</v>
      </c>
      <c r="BW61" s="1">
        <f t="shared" si="39"/>
        <v>1084.0030135509289</v>
      </c>
      <c r="CQ61" s="4">
        <f t="shared" si="33"/>
        <v>16.564102564102566</v>
      </c>
      <c r="CR61" s="7" cm="1">
        <f t="array" ref="CR61">IF(BK61&lt;=$CW$48,0,INDEX($B$14:$B$300,BK61-$CW$48+1))</f>
        <v>1163</v>
      </c>
      <c r="CS61" s="1">
        <f t="shared" si="21"/>
        <v>1222</v>
      </c>
      <c r="CT61" s="100">
        <f t="shared" si="34"/>
        <v>1.0507308684436802</v>
      </c>
    </row>
    <row r="62" spans="1:101" x14ac:dyDescent="0.3">
      <c r="A62" s="1">
        <f t="shared" si="22"/>
        <v>49</v>
      </c>
      <c r="B62" s="1">
        <f t="shared" si="0"/>
        <v>10352</v>
      </c>
      <c r="C62" s="1">
        <v>49</v>
      </c>
      <c r="D62" s="1">
        <v>39646</v>
      </c>
      <c r="E62" s="1">
        <v>8971</v>
      </c>
      <c r="F62" s="1">
        <v>0</v>
      </c>
      <c r="G62" s="1">
        <v>1337</v>
      </c>
      <c r="H62" s="1">
        <v>0</v>
      </c>
      <c r="I62" s="1">
        <v>44</v>
      </c>
      <c r="J62" s="4">
        <v>48.43</v>
      </c>
      <c r="K62" s="4">
        <v>0.63</v>
      </c>
      <c r="L62" s="4">
        <v>20.6</v>
      </c>
      <c r="M62" s="61">
        <v>1.96</v>
      </c>
      <c r="N62" s="1">
        <v>3541</v>
      </c>
      <c r="O62" s="1">
        <v>6802</v>
      </c>
      <c r="P62" s="1">
        <v>6647</v>
      </c>
      <c r="Q62" s="1">
        <v>151</v>
      </c>
      <c r="R62" s="1">
        <v>2</v>
      </c>
      <c r="S62" s="1">
        <v>0</v>
      </c>
      <c r="T62" s="1">
        <v>3061</v>
      </c>
      <c r="U62" s="1">
        <v>307</v>
      </c>
      <c r="V62" s="1">
        <v>4615</v>
      </c>
      <c r="W62" s="1">
        <v>728</v>
      </c>
      <c r="X62" s="1">
        <v>44</v>
      </c>
      <c r="Y62" s="58">
        <v>1.53</v>
      </c>
      <c r="AA62" s="1">
        <f t="shared" si="1"/>
        <v>13586</v>
      </c>
      <c r="AB62" s="1">
        <f t="shared" si="2"/>
        <v>2065</v>
      </c>
      <c r="AC62" s="1">
        <f t="shared" si="3"/>
        <v>88</v>
      </c>
      <c r="AD62" s="1">
        <f t="shared" si="23"/>
        <v>232</v>
      </c>
      <c r="AE62" s="1">
        <f t="shared" si="24"/>
        <v>154</v>
      </c>
      <c r="AF62" s="1">
        <f t="shared" si="24"/>
        <v>0</v>
      </c>
      <c r="AG62" s="1">
        <f t="shared" si="24"/>
        <v>5</v>
      </c>
      <c r="AH62" s="1">
        <f t="shared" si="35"/>
        <v>391</v>
      </c>
      <c r="AI62" s="9">
        <f t="shared" si="25"/>
        <v>8.167811397809541E-3</v>
      </c>
      <c r="AJ62" s="9">
        <f t="shared" si="4"/>
        <v>0.20704</v>
      </c>
      <c r="AK62" s="9">
        <f t="shared" si="5"/>
        <v>0.17942</v>
      </c>
      <c r="AL62" s="9">
        <f t="shared" si="6"/>
        <v>2.674E-2</v>
      </c>
      <c r="AM62" s="9">
        <f t="shared" si="7"/>
        <v>8.8000000000000003E-4</v>
      </c>
      <c r="AN62" s="9">
        <f t="shared" si="8"/>
        <v>6.1219999999999997E-2</v>
      </c>
      <c r="AO62" s="9">
        <f t="shared" si="9"/>
        <v>7.8200000000000006E-3</v>
      </c>
      <c r="AP62" s="1">
        <f t="shared" si="26"/>
        <v>124</v>
      </c>
      <c r="AQ62" s="1">
        <f t="shared" si="26"/>
        <v>82</v>
      </c>
      <c r="AR62" s="1"/>
      <c r="AS62" s="1">
        <f t="shared" si="27"/>
        <v>5</v>
      </c>
      <c r="AT62" s="1">
        <f t="shared" si="28"/>
        <v>211</v>
      </c>
      <c r="AU62" s="1">
        <f t="shared" si="10"/>
        <v>5387</v>
      </c>
      <c r="AV62" s="9">
        <f t="shared" si="11"/>
        <v>0.10774</v>
      </c>
      <c r="AW62" s="9">
        <f t="shared" si="12"/>
        <v>9.2299999999999993E-2</v>
      </c>
      <c r="AX62" s="9">
        <f t="shared" si="13"/>
        <v>1.456E-2</v>
      </c>
      <c r="AY62" s="9">
        <f t="shared" si="14"/>
        <v>8.8000000000000003E-4</v>
      </c>
      <c r="AZ62" s="9">
        <f t="shared" si="15"/>
        <v>4.2199999999999998E-3</v>
      </c>
      <c r="BA62" s="9">
        <f t="shared" si="29"/>
        <v>0.11180160000000001</v>
      </c>
      <c r="BJ62" s="7">
        <f t="shared" si="40"/>
        <v>49</v>
      </c>
      <c r="BK62" s="7">
        <f t="shared" si="40"/>
        <v>49</v>
      </c>
      <c r="BL62" s="1">
        <f t="shared" si="16"/>
        <v>149731.39061535522</v>
      </c>
      <c r="BM62" s="48">
        <f>+EvolOf!M51</f>
        <v>152446</v>
      </c>
      <c r="BN62" s="1">
        <f t="shared" si="17"/>
        <v>152446</v>
      </c>
      <c r="BO62" s="1">
        <f t="shared" si="30"/>
        <v>-2714.6093846447766</v>
      </c>
      <c r="BP62" s="28">
        <f t="shared" si="31"/>
        <v>-1.7807022713910325E-2</v>
      </c>
      <c r="BQ62" s="1">
        <f t="shared" si="18"/>
        <v>7369104.1112014921</v>
      </c>
      <c r="BR62" s="1" cm="1">
        <f t="array" ref="BR62">IF(BK62&lt;=$BX$14,0,INDEX($AU$14:$AU$300,BK62-$BX$14+1))*$BY$14</f>
        <v>149731.39061535522</v>
      </c>
      <c r="BS62" s="1">
        <f t="shared" si="19"/>
        <v>128273.68993685991</v>
      </c>
      <c r="BT62" s="1">
        <f t="shared" si="37"/>
        <v>21457.700678495308</v>
      </c>
      <c r="BU62" s="1">
        <f t="shared" si="32"/>
        <v>128273.68993685991</v>
      </c>
      <c r="BV62" s="1">
        <f t="shared" si="39"/>
        <v>20234.722919617339</v>
      </c>
      <c r="BW62" s="1">
        <f t="shared" si="39"/>
        <v>1222.9777588779709</v>
      </c>
      <c r="CQ62" s="4">
        <f t="shared" si="33"/>
        <v>16.545454545454547</v>
      </c>
      <c r="CR62" s="7" cm="1">
        <f t="array" ref="CR62">IF(BK62&lt;=$CW$48,0,INDEX($B$14:$B$300,BK62-$CW$48+1))</f>
        <v>1359</v>
      </c>
      <c r="CS62" s="1">
        <f t="shared" si="21"/>
        <v>1381</v>
      </c>
      <c r="CT62" s="100">
        <f t="shared" si="34"/>
        <v>1.0161883738042679</v>
      </c>
    </row>
    <row r="63" spans="1:101" x14ac:dyDescent="0.3">
      <c r="A63" s="1">
        <f t="shared" si="22"/>
        <v>50</v>
      </c>
      <c r="B63" s="1">
        <f t="shared" si="0"/>
        <v>10719</v>
      </c>
      <c r="C63" s="1">
        <v>50</v>
      </c>
      <c r="D63" s="1">
        <v>39280</v>
      </c>
      <c r="E63" s="1">
        <v>9165</v>
      </c>
      <c r="F63" s="1">
        <v>0</v>
      </c>
      <c r="G63" s="1">
        <v>1504</v>
      </c>
      <c r="H63" s="1">
        <v>0</v>
      </c>
      <c r="I63" s="1">
        <v>50</v>
      </c>
      <c r="J63" s="4">
        <v>48.27</v>
      </c>
      <c r="K63" s="4">
        <v>0.63</v>
      </c>
      <c r="L63" s="4">
        <v>20.8</v>
      </c>
      <c r="M63" s="61">
        <v>1.94</v>
      </c>
      <c r="N63" s="1">
        <v>3753</v>
      </c>
      <c r="O63" s="1">
        <v>6955</v>
      </c>
      <c r="P63" s="1">
        <v>6768</v>
      </c>
      <c r="Q63" s="1">
        <v>184</v>
      </c>
      <c r="R63" s="1">
        <v>2</v>
      </c>
      <c r="S63" s="1">
        <v>0</v>
      </c>
      <c r="T63" s="1">
        <v>3188</v>
      </c>
      <c r="U63" s="1">
        <v>322</v>
      </c>
      <c r="V63" s="1">
        <v>4717</v>
      </c>
      <c r="W63" s="1">
        <v>821</v>
      </c>
      <c r="X63" s="1">
        <v>50</v>
      </c>
      <c r="Y63" s="58">
        <v>1.5</v>
      </c>
      <c r="AA63" s="1">
        <f t="shared" si="1"/>
        <v>13882</v>
      </c>
      <c r="AB63" s="1">
        <f t="shared" si="2"/>
        <v>2325</v>
      </c>
      <c r="AC63" s="1">
        <f t="shared" si="3"/>
        <v>100</v>
      </c>
      <c r="AD63" s="1">
        <f t="shared" si="23"/>
        <v>194</v>
      </c>
      <c r="AE63" s="1">
        <f t="shared" si="24"/>
        <v>167</v>
      </c>
      <c r="AF63" s="1">
        <f t="shared" si="24"/>
        <v>0</v>
      </c>
      <c r="AG63" s="1">
        <f t="shared" si="24"/>
        <v>6</v>
      </c>
      <c r="AH63" s="1">
        <f t="shared" si="35"/>
        <v>367</v>
      </c>
      <c r="AI63" s="9">
        <f t="shared" si="25"/>
        <v>8.94774516821761E-3</v>
      </c>
      <c r="AJ63" s="9">
        <f t="shared" si="4"/>
        <v>0.21437999999999999</v>
      </c>
      <c r="AK63" s="9">
        <f t="shared" si="5"/>
        <v>0.18329999999999999</v>
      </c>
      <c r="AL63" s="9">
        <f t="shared" si="6"/>
        <v>3.0079999999999999E-2</v>
      </c>
      <c r="AM63" s="9">
        <f t="shared" si="7"/>
        <v>1E-3</v>
      </c>
      <c r="AN63" s="9">
        <f t="shared" si="8"/>
        <v>6.3759999999999997E-2</v>
      </c>
      <c r="AO63" s="9">
        <f t="shared" si="9"/>
        <v>7.3400000000000002E-3</v>
      </c>
      <c r="AP63" s="1">
        <f t="shared" si="26"/>
        <v>102</v>
      </c>
      <c r="AQ63" s="1">
        <f t="shared" si="26"/>
        <v>93</v>
      </c>
      <c r="AR63" s="1"/>
      <c r="AS63" s="1">
        <f t="shared" si="27"/>
        <v>6</v>
      </c>
      <c r="AT63" s="1">
        <f t="shared" si="28"/>
        <v>201</v>
      </c>
      <c r="AU63" s="1">
        <f t="shared" si="10"/>
        <v>5588</v>
      </c>
      <c r="AV63" s="9">
        <f t="shared" si="11"/>
        <v>0.11176</v>
      </c>
      <c r="AW63" s="9">
        <f t="shared" si="12"/>
        <v>9.4339999999999993E-2</v>
      </c>
      <c r="AX63" s="9">
        <f t="shared" si="13"/>
        <v>1.6420000000000001E-2</v>
      </c>
      <c r="AY63" s="9">
        <f t="shared" si="14"/>
        <v>1E-3</v>
      </c>
      <c r="AZ63" s="9">
        <f t="shared" si="15"/>
        <v>4.0200000000000001E-3</v>
      </c>
      <c r="BA63" s="9">
        <f t="shared" si="29"/>
        <v>0.1157652</v>
      </c>
      <c r="BJ63" s="7">
        <f t="shared" si="40"/>
        <v>50</v>
      </c>
      <c r="BK63" s="7">
        <f t="shared" si="40"/>
        <v>50</v>
      </c>
      <c r="BL63" s="1">
        <f t="shared" si="16"/>
        <v>155318.17537750231</v>
      </c>
      <c r="BM63" s="48">
        <f>+EvolOf!M52</f>
        <v>157022</v>
      </c>
      <c r="BN63" s="1">
        <f t="shared" si="17"/>
        <v>157022</v>
      </c>
      <c r="BO63" s="1">
        <f t="shared" si="30"/>
        <v>-1703.8246224976901</v>
      </c>
      <c r="BP63" s="28">
        <f t="shared" si="31"/>
        <v>-1.0850865627094919E-2</v>
      </c>
      <c r="BQ63" s="1">
        <f t="shared" si="18"/>
        <v>2903018.3442293964</v>
      </c>
      <c r="BR63" s="1" cm="1">
        <f t="array" ref="BR63">IF(BK63&lt;=$BX$14,0,INDEX($AU$14:$AU$300,BK63-$BX$14+1))*$BY$14</f>
        <v>155318.17537750231</v>
      </c>
      <c r="BS63" s="1">
        <f t="shared" si="19"/>
        <v>131108.77474153158</v>
      </c>
      <c r="BT63" s="1">
        <f t="shared" si="37"/>
        <v>24209.400635970745</v>
      </c>
      <c r="BU63" s="1">
        <f t="shared" si="32"/>
        <v>131108.77474153155</v>
      </c>
      <c r="BV63" s="1">
        <f t="shared" si="39"/>
        <v>22819.653182700324</v>
      </c>
      <c r="BW63" s="1">
        <f t="shared" si="39"/>
        <v>1389.7474532704216</v>
      </c>
      <c r="CQ63" s="4">
        <f t="shared" si="33"/>
        <v>16.420000000000002</v>
      </c>
      <c r="CR63" s="7" cm="1">
        <f t="array" ref="CR63">IF(BK63&lt;=$CW$48,0,INDEX($B$14:$B$300,BK63-$CW$48+1))</f>
        <v>1584</v>
      </c>
      <c r="CS63" s="1">
        <f t="shared" si="21"/>
        <v>1554</v>
      </c>
      <c r="CT63" s="100">
        <f t="shared" si="34"/>
        <v>0.98106060606060608</v>
      </c>
    </row>
    <row r="64" spans="1:101" x14ac:dyDescent="0.3">
      <c r="A64" s="1">
        <f t="shared" si="22"/>
        <v>51</v>
      </c>
      <c r="B64" s="1">
        <f t="shared" si="0"/>
        <v>11078</v>
      </c>
      <c r="C64" s="1">
        <v>51</v>
      </c>
      <c r="D64" s="1">
        <v>38920</v>
      </c>
      <c r="E64" s="1">
        <v>9331</v>
      </c>
      <c r="F64" s="1">
        <v>0</v>
      </c>
      <c r="G64" s="1">
        <v>1691</v>
      </c>
      <c r="H64" s="1">
        <v>0</v>
      </c>
      <c r="I64" s="1">
        <v>56</v>
      </c>
      <c r="J64" s="4">
        <v>48.12</v>
      </c>
      <c r="K64" s="4">
        <v>0.63</v>
      </c>
      <c r="L64" s="4">
        <v>21</v>
      </c>
      <c r="M64" s="61">
        <v>1.91</v>
      </c>
      <c r="N64" s="1">
        <v>3973</v>
      </c>
      <c r="O64" s="1">
        <v>7095</v>
      </c>
      <c r="P64" s="1">
        <v>6869</v>
      </c>
      <c r="Q64" s="1">
        <v>223</v>
      </c>
      <c r="R64" s="1">
        <v>3</v>
      </c>
      <c r="S64" s="1">
        <v>0</v>
      </c>
      <c r="T64" s="1">
        <v>3309</v>
      </c>
      <c r="U64" s="1">
        <v>335</v>
      </c>
      <c r="V64" s="1">
        <v>4805</v>
      </c>
      <c r="W64" s="1">
        <v>926</v>
      </c>
      <c r="X64" s="1">
        <v>56</v>
      </c>
      <c r="Y64" s="58">
        <v>1.49</v>
      </c>
      <c r="AA64" s="1">
        <f t="shared" si="1"/>
        <v>14136</v>
      </c>
      <c r="AB64" s="1">
        <f t="shared" si="2"/>
        <v>2617</v>
      </c>
      <c r="AC64" s="1">
        <f t="shared" si="3"/>
        <v>112</v>
      </c>
      <c r="AD64" s="1">
        <f t="shared" si="23"/>
        <v>166</v>
      </c>
      <c r="AE64" s="1">
        <f t="shared" si="24"/>
        <v>187</v>
      </c>
      <c r="AF64" s="1">
        <f t="shared" si="24"/>
        <v>0</v>
      </c>
      <c r="AG64" s="1">
        <f t="shared" si="24"/>
        <v>6</v>
      </c>
      <c r="AH64" s="1">
        <f t="shared" si="35"/>
        <v>359</v>
      </c>
      <c r="AI64" s="9">
        <f t="shared" si="25"/>
        <v>9.6768619319163637E-3</v>
      </c>
      <c r="AJ64" s="9">
        <f t="shared" si="4"/>
        <v>0.22156000000000001</v>
      </c>
      <c r="AK64" s="9">
        <f t="shared" si="5"/>
        <v>0.18662000000000001</v>
      </c>
      <c r="AL64" s="9">
        <f t="shared" si="6"/>
        <v>3.3820000000000003E-2</v>
      </c>
      <c r="AM64" s="9">
        <f t="shared" si="7"/>
        <v>1.1199999999999999E-3</v>
      </c>
      <c r="AN64" s="9">
        <f t="shared" si="8"/>
        <v>6.6180000000000003E-2</v>
      </c>
      <c r="AO64" s="9">
        <f t="shared" si="9"/>
        <v>7.1799999999999998E-3</v>
      </c>
      <c r="AP64" s="1">
        <f t="shared" si="26"/>
        <v>88</v>
      </c>
      <c r="AQ64" s="1">
        <f t="shared" si="26"/>
        <v>105</v>
      </c>
      <c r="AR64" s="1"/>
      <c r="AS64" s="1">
        <f t="shared" si="27"/>
        <v>6</v>
      </c>
      <c r="AT64" s="1">
        <f t="shared" si="28"/>
        <v>199</v>
      </c>
      <c r="AU64" s="1">
        <f t="shared" si="10"/>
        <v>5787</v>
      </c>
      <c r="AV64" s="9">
        <f t="shared" si="11"/>
        <v>0.11574</v>
      </c>
      <c r="AW64" s="9">
        <f t="shared" si="12"/>
        <v>9.6100000000000005E-2</v>
      </c>
      <c r="AX64" s="9">
        <f t="shared" si="13"/>
        <v>1.8519999999999998E-2</v>
      </c>
      <c r="AY64" s="9">
        <f t="shared" si="14"/>
        <v>1.1199999999999999E-3</v>
      </c>
      <c r="AZ64" s="9">
        <f t="shared" si="15"/>
        <v>3.98E-3</v>
      </c>
      <c r="BA64" s="9">
        <f t="shared" si="29"/>
        <v>0.11964240000000001</v>
      </c>
      <c r="BJ64" s="7">
        <f t="shared" ref="BJ64:BK79" si="41">+BJ63+1</f>
        <v>51</v>
      </c>
      <c r="BK64" s="7">
        <f t="shared" si="41"/>
        <v>51</v>
      </c>
      <c r="BL64" s="1">
        <f t="shared" si="16"/>
        <v>160849.3702415186</v>
      </c>
      <c r="BM64" s="48">
        <f>+EvolOf!M53</f>
        <v>161852</v>
      </c>
      <c r="BN64" s="1">
        <f t="shared" si="17"/>
        <v>161852</v>
      </c>
      <c r="BO64" s="1">
        <f t="shared" si="30"/>
        <v>-1002.629758481402</v>
      </c>
      <c r="BP64" s="28">
        <f t="shared" si="31"/>
        <v>-6.1947319679793722E-3</v>
      </c>
      <c r="BQ64" s="1">
        <f t="shared" si="18"/>
        <v>1005266.4325924744</v>
      </c>
      <c r="BR64" s="1" cm="1">
        <f t="array" ref="BR64">IF(BK64&lt;=$BX$14,0,INDEX($AU$14:$AU$300,BK64-$BX$14+1))*$BY$14</f>
        <v>160849.3702415186</v>
      </c>
      <c r="BS64" s="1">
        <f t="shared" si="19"/>
        <v>133554.73025928752</v>
      </c>
      <c r="BT64" s="1">
        <f t="shared" si="37"/>
        <v>27294.639982231081</v>
      </c>
      <c r="BU64" s="1">
        <f t="shared" si="32"/>
        <v>133554.73025928752</v>
      </c>
      <c r="BV64" s="1">
        <f t="shared" si="39"/>
        <v>25738.122834568207</v>
      </c>
      <c r="BW64" s="1">
        <f t="shared" si="39"/>
        <v>1556.517147662872</v>
      </c>
      <c r="CQ64" s="4">
        <f t="shared" si="33"/>
        <v>16.535714285714285</v>
      </c>
      <c r="CR64" s="7" cm="1">
        <f t="array" ref="CR64">IF(BK64&lt;=$CW$48,0,INDEX($B$14:$B$300,BK64-$CW$48+1))</f>
        <v>1844</v>
      </c>
      <c r="CS64" s="1">
        <f t="shared" si="21"/>
        <v>1747</v>
      </c>
      <c r="CT64" s="100">
        <f t="shared" si="34"/>
        <v>0.9473969631236443</v>
      </c>
    </row>
    <row r="65" spans="1:98" x14ac:dyDescent="0.3">
      <c r="A65" s="1">
        <f t="shared" si="22"/>
        <v>52</v>
      </c>
      <c r="B65" s="1">
        <f t="shared" si="0"/>
        <v>11412</v>
      </c>
      <c r="C65" s="1">
        <v>52</v>
      </c>
      <c r="D65" s="1">
        <v>38586</v>
      </c>
      <c r="E65" s="1">
        <v>9464</v>
      </c>
      <c r="F65" s="1">
        <v>0</v>
      </c>
      <c r="G65" s="1">
        <v>1885</v>
      </c>
      <c r="H65" s="1">
        <v>0</v>
      </c>
      <c r="I65" s="1">
        <v>63</v>
      </c>
      <c r="J65" s="4">
        <v>47.97</v>
      </c>
      <c r="K65" s="4">
        <v>0.63</v>
      </c>
      <c r="L65" s="4">
        <v>21.2</v>
      </c>
      <c r="M65" s="61">
        <v>1.88</v>
      </c>
      <c r="N65" s="1">
        <v>4189</v>
      </c>
      <c r="O65" s="1">
        <v>7213</v>
      </c>
      <c r="P65" s="1">
        <v>6939</v>
      </c>
      <c r="Q65" s="1">
        <v>269</v>
      </c>
      <c r="R65" s="1">
        <v>4</v>
      </c>
      <c r="S65" s="1">
        <v>0</v>
      </c>
      <c r="T65" s="1">
        <v>3424</v>
      </c>
      <c r="U65" s="1">
        <v>346</v>
      </c>
      <c r="V65" s="1">
        <v>4883</v>
      </c>
      <c r="W65" s="1">
        <v>1033</v>
      </c>
      <c r="X65" s="1">
        <v>63</v>
      </c>
      <c r="Y65" s="58">
        <v>1.46</v>
      </c>
      <c r="AA65" s="1">
        <f t="shared" si="1"/>
        <v>14347</v>
      </c>
      <c r="AB65" s="1">
        <f t="shared" si="2"/>
        <v>2918</v>
      </c>
      <c r="AC65" s="1">
        <f t="shared" si="3"/>
        <v>126</v>
      </c>
      <c r="AD65" s="1">
        <f t="shared" si="23"/>
        <v>133</v>
      </c>
      <c r="AE65" s="1">
        <f t="shared" si="24"/>
        <v>194</v>
      </c>
      <c r="AF65" s="1">
        <f t="shared" si="24"/>
        <v>0</v>
      </c>
      <c r="AG65" s="1">
        <f t="shared" si="24"/>
        <v>7</v>
      </c>
      <c r="AH65" s="1">
        <f t="shared" si="35"/>
        <v>334</v>
      </c>
      <c r="AI65" s="9">
        <f t="shared" si="25"/>
        <v>1.0536879076768691E-2</v>
      </c>
      <c r="AJ65" s="9">
        <f t="shared" si="4"/>
        <v>0.22824</v>
      </c>
      <c r="AK65" s="9">
        <f t="shared" si="5"/>
        <v>0.18928</v>
      </c>
      <c r="AL65" s="9">
        <f t="shared" si="6"/>
        <v>3.7699999999999997E-2</v>
      </c>
      <c r="AM65" s="9">
        <f t="shared" si="7"/>
        <v>1.2600000000000001E-3</v>
      </c>
      <c r="AN65" s="9">
        <f t="shared" si="8"/>
        <v>6.8479999999999999E-2</v>
      </c>
      <c r="AO65" s="9">
        <f t="shared" si="9"/>
        <v>6.6800000000000002E-3</v>
      </c>
      <c r="AP65" s="1">
        <f t="shared" si="26"/>
        <v>78</v>
      </c>
      <c r="AQ65" s="1">
        <f t="shared" si="26"/>
        <v>107</v>
      </c>
      <c r="AR65" s="1"/>
      <c r="AS65" s="1">
        <f t="shared" si="27"/>
        <v>7</v>
      </c>
      <c r="AT65" s="1">
        <f t="shared" si="28"/>
        <v>192</v>
      </c>
      <c r="AU65" s="1">
        <f t="shared" si="10"/>
        <v>5979</v>
      </c>
      <c r="AV65" s="9">
        <f t="shared" si="11"/>
        <v>0.11958000000000001</v>
      </c>
      <c r="AW65" s="9">
        <f t="shared" si="12"/>
        <v>9.7659999999999997E-2</v>
      </c>
      <c r="AX65" s="9">
        <f t="shared" si="13"/>
        <v>2.0660000000000001E-2</v>
      </c>
      <c r="AY65" s="9">
        <f t="shared" si="14"/>
        <v>1.2600000000000001E-3</v>
      </c>
      <c r="AZ65" s="9">
        <f t="shared" si="15"/>
        <v>3.8400000000000001E-3</v>
      </c>
      <c r="BA65" s="9">
        <f t="shared" si="29"/>
        <v>0.1232496</v>
      </c>
      <c r="BJ65" s="7">
        <f t="shared" si="41"/>
        <v>52</v>
      </c>
      <c r="BK65" s="7">
        <f t="shared" si="41"/>
        <v>52</v>
      </c>
      <c r="BL65" s="1">
        <f t="shared" si="16"/>
        <v>166186.00046207701</v>
      </c>
      <c r="BM65" s="48">
        <f>+EvolOf!M54</f>
        <v>166019</v>
      </c>
      <c r="BN65" s="1">
        <f t="shared" si="17"/>
        <v>166019</v>
      </c>
      <c r="BO65" s="1">
        <f t="shared" si="30"/>
        <v>167.00046207700507</v>
      </c>
      <c r="BP65" s="28">
        <f t="shared" si="31"/>
        <v>1.0059117455050171E-3</v>
      </c>
      <c r="BQ65" s="1">
        <f t="shared" si="18"/>
        <v>27889.154333933209</v>
      </c>
      <c r="BR65" s="1" cm="1">
        <f t="array" ref="BR65">IF(BK65&lt;=$BX$14,0,INDEX($AU$14:$AU$300,BK65-$BX$14+1))*$BY$14</f>
        <v>166186.00046207701</v>
      </c>
      <c r="BS65" s="1">
        <f t="shared" si="19"/>
        <v>135722.73628638938</v>
      </c>
      <c r="BT65" s="1">
        <f t="shared" si="37"/>
        <v>30463.26417568764</v>
      </c>
      <c r="BU65" s="1">
        <f t="shared" si="32"/>
        <v>135722.73628638935</v>
      </c>
      <c r="BV65" s="1">
        <f t="shared" si="39"/>
        <v>28712.18238456691</v>
      </c>
      <c r="BW65" s="1">
        <f t="shared" si="39"/>
        <v>1751.0817911207312</v>
      </c>
      <c r="CQ65" s="4">
        <f t="shared" si="33"/>
        <v>16.396825396825395</v>
      </c>
      <c r="CR65" s="7" cm="1">
        <f t="array" ref="CR65">IF(BK65&lt;=$CW$48,0,INDEX($B$14:$B$300,BK65-$CW$48+1))</f>
        <v>2145</v>
      </c>
      <c r="CS65" s="1">
        <f t="shared" si="21"/>
        <v>1948</v>
      </c>
      <c r="CT65" s="100">
        <f t="shared" si="34"/>
        <v>0.90815850815850818</v>
      </c>
    </row>
    <row r="66" spans="1:98" x14ac:dyDescent="0.3">
      <c r="A66" s="1">
        <f t="shared" si="22"/>
        <v>53</v>
      </c>
      <c r="B66" s="1">
        <f t="shared" si="0"/>
        <v>11727</v>
      </c>
      <c r="C66" s="1">
        <v>53</v>
      </c>
      <c r="D66" s="1">
        <v>38271</v>
      </c>
      <c r="E66" s="1">
        <v>9548</v>
      </c>
      <c r="F66" s="1">
        <v>0</v>
      </c>
      <c r="G66" s="1">
        <v>2108</v>
      </c>
      <c r="H66" s="1">
        <v>0</v>
      </c>
      <c r="I66" s="1">
        <v>71</v>
      </c>
      <c r="J66" s="4">
        <v>47.83</v>
      </c>
      <c r="K66" s="4">
        <v>0.63</v>
      </c>
      <c r="L66" s="4">
        <v>21.4</v>
      </c>
      <c r="M66" s="61">
        <v>1.86</v>
      </c>
      <c r="N66" s="1">
        <v>4404</v>
      </c>
      <c r="O66" s="1">
        <v>7314</v>
      </c>
      <c r="P66" s="1">
        <v>6980</v>
      </c>
      <c r="Q66" s="1">
        <v>329</v>
      </c>
      <c r="R66" s="1">
        <v>4</v>
      </c>
      <c r="S66" s="1">
        <v>0</v>
      </c>
      <c r="T66" s="1">
        <v>3515</v>
      </c>
      <c r="U66" s="1">
        <v>354</v>
      </c>
      <c r="V66" s="1">
        <v>4933</v>
      </c>
      <c r="W66" s="1">
        <v>1155</v>
      </c>
      <c r="X66" s="1">
        <v>71</v>
      </c>
      <c r="Y66" s="58">
        <v>1.44</v>
      </c>
      <c r="AA66" s="1">
        <f t="shared" si="1"/>
        <v>14481</v>
      </c>
      <c r="AB66" s="1">
        <f t="shared" si="2"/>
        <v>3263</v>
      </c>
      <c r="AC66" s="1">
        <f t="shared" si="3"/>
        <v>142</v>
      </c>
      <c r="AD66" s="1">
        <f t="shared" si="23"/>
        <v>84</v>
      </c>
      <c r="AE66" s="1">
        <f t="shared" si="24"/>
        <v>223</v>
      </c>
      <c r="AF66" s="1">
        <f t="shared" si="24"/>
        <v>0</v>
      </c>
      <c r="AG66" s="1">
        <f t="shared" si="24"/>
        <v>8</v>
      </c>
      <c r="AH66" s="1">
        <f t="shared" si="35"/>
        <v>315</v>
      </c>
      <c r="AI66" s="9">
        <f t="shared" si="25"/>
        <v>1.1527845429452833E-2</v>
      </c>
      <c r="AJ66" s="9">
        <f t="shared" si="4"/>
        <v>0.23454</v>
      </c>
      <c r="AK66" s="9">
        <f t="shared" si="5"/>
        <v>0.19095999999999999</v>
      </c>
      <c r="AL66" s="9">
        <f t="shared" si="6"/>
        <v>4.2160000000000003E-2</v>
      </c>
      <c r="AM66" s="9">
        <f t="shared" si="7"/>
        <v>1.42E-3</v>
      </c>
      <c r="AN66" s="9">
        <f t="shared" si="8"/>
        <v>7.0300000000000001E-2</v>
      </c>
      <c r="AO66" s="9">
        <f t="shared" si="9"/>
        <v>6.3E-3</v>
      </c>
      <c r="AP66" s="1">
        <f t="shared" si="26"/>
        <v>50</v>
      </c>
      <c r="AQ66" s="1">
        <f t="shared" si="26"/>
        <v>122</v>
      </c>
      <c r="AR66" s="1"/>
      <c r="AS66" s="1">
        <f t="shared" si="27"/>
        <v>8</v>
      </c>
      <c r="AT66" s="1">
        <f t="shared" si="28"/>
        <v>180</v>
      </c>
      <c r="AU66" s="1">
        <f t="shared" si="10"/>
        <v>6159</v>
      </c>
      <c r="AV66" s="9">
        <f t="shared" si="11"/>
        <v>0.12318</v>
      </c>
      <c r="AW66" s="9">
        <f t="shared" si="12"/>
        <v>9.8659999999999998E-2</v>
      </c>
      <c r="AX66" s="9">
        <f t="shared" si="13"/>
        <v>2.3099999999999999E-2</v>
      </c>
      <c r="AY66" s="9">
        <f t="shared" si="14"/>
        <v>1.42E-3</v>
      </c>
      <c r="AZ66" s="9">
        <f t="shared" si="15"/>
        <v>3.5999999999999999E-3</v>
      </c>
      <c r="BA66" s="9">
        <f t="shared" si="29"/>
        <v>0.1266516</v>
      </c>
      <c r="BJ66" s="7">
        <f t="shared" si="41"/>
        <v>53</v>
      </c>
      <c r="BK66" s="7">
        <f t="shared" si="41"/>
        <v>53</v>
      </c>
      <c r="BL66" s="1">
        <f t="shared" si="16"/>
        <v>171189.09129385054</v>
      </c>
      <c r="BM66" s="48">
        <f>+EvolOf!M55</f>
        <v>169404</v>
      </c>
      <c r="BN66" s="1">
        <f t="shared" si="17"/>
        <v>169404</v>
      </c>
      <c r="BO66" s="1">
        <f t="shared" si="30"/>
        <v>1785.0912938505353</v>
      </c>
      <c r="BP66" s="28">
        <f t="shared" si="31"/>
        <v>1.0537480188487436E-2</v>
      </c>
      <c r="BQ66" s="1">
        <f t="shared" si="18"/>
        <v>3186550.9273809781</v>
      </c>
      <c r="BR66" s="1" cm="1">
        <f t="array" ref="BR66">IF(BK66&lt;=$BX$14,0,INDEX($AU$14:$AU$300,BK66-$BX$14+1))*$BY$14</f>
        <v>171189.09129385054</v>
      </c>
      <c r="BS66" s="1">
        <f t="shared" si="19"/>
        <v>137112.4837396598</v>
      </c>
      <c r="BT66" s="1">
        <f t="shared" si="37"/>
        <v>34076.607554190734</v>
      </c>
      <c r="BU66" s="1">
        <f t="shared" si="32"/>
        <v>137112.4837396598</v>
      </c>
      <c r="BV66" s="1">
        <f t="shared" si="39"/>
        <v>32103.166170546738</v>
      </c>
      <c r="BW66" s="1">
        <f t="shared" si="39"/>
        <v>1973.4413836439987</v>
      </c>
      <c r="CQ66" s="4">
        <f t="shared" si="33"/>
        <v>16.267605633802816</v>
      </c>
      <c r="CR66" s="7" cm="1">
        <f t="array" ref="CR66">IF(BK66&lt;=$CW$48,0,INDEX($B$14:$B$300,BK66-$CW$48+1))</f>
        <v>2488</v>
      </c>
      <c r="CS66" s="1">
        <f t="shared" si="21"/>
        <v>2179</v>
      </c>
      <c r="CT66" s="100">
        <f t="shared" si="34"/>
        <v>0.87580385852090037</v>
      </c>
    </row>
    <row r="67" spans="1:98" x14ac:dyDescent="0.3">
      <c r="A67" s="1">
        <f t="shared" si="22"/>
        <v>54</v>
      </c>
      <c r="B67" s="1">
        <f t="shared" si="0"/>
        <v>12022</v>
      </c>
      <c r="C67" s="1">
        <v>54</v>
      </c>
      <c r="D67" s="1">
        <v>37977</v>
      </c>
      <c r="E67" s="1">
        <v>9599</v>
      </c>
      <c r="F67" s="1">
        <v>0</v>
      </c>
      <c r="G67" s="1">
        <v>2343</v>
      </c>
      <c r="H67" s="1">
        <v>0</v>
      </c>
      <c r="I67" s="1">
        <v>80</v>
      </c>
      <c r="J67" s="4">
        <v>47.69</v>
      </c>
      <c r="K67" s="4">
        <v>0.63</v>
      </c>
      <c r="L67" s="4">
        <v>21.6</v>
      </c>
      <c r="M67" s="61">
        <v>1.83</v>
      </c>
      <c r="N67" s="1">
        <v>4614</v>
      </c>
      <c r="O67" s="1">
        <v>7398</v>
      </c>
      <c r="P67" s="1">
        <v>6996</v>
      </c>
      <c r="Q67" s="1">
        <v>396</v>
      </c>
      <c r="R67" s="1">
        <v>5</v>
      </c>
      <c r="S67" s="1">
        <v>0</v>
      </c>
      <c r="T67" s="1">
        <v>3601</v>
      </c>
      <c r="U67" s="1">
        <v>363</v>
      </c>
      <c r="V67" s="1">
        <v>4969</v>
      </c>
      <c r="W67" s="1">
        <v>1279</v>
      </c>
      <c r="X67" s="1">
        <v>80</v>
      </c>
      <c r="Y67" s="58">
        <v>1.4</v>
      </c>
      <c r="AA67" s="1">
        <f t="shared" si="1"/>
        <v>14568</v>
      </c>
      <c r="AB67" s="1">
        <f t="shared" si="2"/>
        <v>3622</v>
      </c>
      <c r="AC67" s="1">
        <f t="shared" si="3"/>
        <v>160</v>
      </c>
      <c r="AD67" s="1">
        <f t="shared" si="23"/>
        <v>51</v>
      </c>
      <c r="AE67" s="1">
        <f t="shared" si="24"/>
        <v>235</v>
      </c>
      <c r="AF67" s="1">
        <f t="shared" si="24"/>
        <v>0</v>
      </c>
      <c r="AG67" s="1">
        <f t="shared" si="24"/>
        <v>9</v>
      </c>
      <c r="AH67" s="1">
        <f t="shared" si="35"/>
        <v>295</v>
      </c>
      <c r="AI67" s="9">
        <f t="shared" si="25"/>
        <v>1.2642225031605562E-2</v>
      </c>
      <c r="AJ67" s="9">
        <f t="shared" si="4"/>
        <v>0.24043999999999999</v>
      </c>
      <c r="AK67" s="9">
        <f t="shared" si="5"/>
        <v>0.19198000000000001</v>
      </c>
      <c r="AL67" s="9">
        <f t="shared" si="6"/>
        <v>4.6859999999999999E-2</v>
      </c>
      <c r="AM67" s="9">
        <f t="shared" si="7"/>
        <v>1.6000000000000001E-3</v>
      </c>
      <c r="AN67" s="9">
        <f t="shared" si="8"/>
        <v>7.2020000000000001E-2</v>
      </c>
      <c r="AO67" s="9">
        <f t="shared" si="9"/>
        <v>5.8999999999999999E-3</v>
      </c>
      <c r="AP67" s="1">
        <f t="shared" si="26"/>
        <v>36</v>
      </c>
      <c r="AQ67" s="1">
        <f t="shared" si="26"/>
        <v>124</v>
      </c>
      <c r="AR67" s="1"/>
      <c r="AS67" s="1">
        <f t="shared" si="27"/>
        <v>9</v>
      </c>
      <c r="AT67" s="1">
        <f t="shared" si="28"/>
        <v>169</v>
      </c>
      <c r="AU67" s="1">
        <f t="shared" si="10"/>
        <v>6328</v>
      </c>
      <c r="AV67" s="9">
        <f t="shared" si="11"/>
        <v>0.12656000000000001</v>
      </c>
      <c r="AW67" s="9">
        <f t="shared" si="12"/>
        <v>9.9379999999999996E-2</v>
      </c>
      <c r="AX67" s="9">
        <f t="shared" si="13"/>
        <v>2.5579999999999999E-2</v>
      </c>
      <c r="AY67" s="9">
        <f t="shared" si="14"/>
        <v>1.6000000000000001E-3</v>
      </c>
      <c r="AZ67" s="9">
        <f t="shared" si="15"/>
        <v>3.3800000000000002E-3</v>
      </c>
      <c r="BA67" s="9">
        <f t="shared" si="29"/>
        <v>0.1298376</v>
      </c>
      <c r="BJ67" s="7">
        <f t="shared" si="41"/>
        <v>54</v>
      </c>
      <c r="BK67" s="7">
        <f t="shared" si="41"/>
        <v>54</v>
      </c>
      <c r="BL67" s="1">
        <f t="shared" si="16"/>
        <v>175886.43768590456</v>
      </c>
      <c r="BM67" s="48">
        <f>+EvolOf!M56</f>
        <v>172552</v>
      </c>
      <c r="BN67" s="1">
        <f t="shared" si="17"/>
        <v>172552</v>
      </c>
      <c r="BO67" s="1">
        <f t="shared" si="30"/>
        <v>3334.4376859045587</v>
      </c>
      <c r="BP67" s="28">
        <f t="shared" si="31"/>
        <v>1.9324248260840449E-2</v>
      </c>
      <c r="BQ67" s="1">
        <f t="shared" si="18"/>
        <v>11118474.681180548</v>
      </c>
      <c r="BR67" s="1" cm="1">
        <f t="array" ref="BR67">IF(BK67&lt;=$BX$14,0,INDEX($AU$14:$AU$300,BK67-$BX$14+1))*$BY$14</f>
        <v>175886.43768590456</v>
      </c>
      <c r="BS67" s="1">
        <f t="shared" si="19"/>
        <v>138113.10190601449</v>
      </c>
      <c r="BT67" s="1">
        <f t="shared" si="37"/>
        <v>37773.335779890062</v>
      </c>
      <c r="BU67" s="1">
        <f t="shared" si="32"/>
        <v>138113.10190601449</v>
      </c>
      <c r="BV67" s="1">
        <f t="shared" si="39"/>
        <v>35549.739854657382</v>
      </c>
      <c r="BW67" s="1">
        <f t="shared" si="39"/>
        <v>2223.5959252326747</v>
      </c>
      <c r="CQ67" s="4">
        <f t="shared" si="33"/>
        <v>15.987500000000001</v>
      </c>
      <c r="CR67" s="7" cm="1">
        <f t="array" ref="CR67">IF(BK67&lt;=$CW$48,0,INDEX($B$14:$B$300,BK67-$CW$48+1))</f>
        <v>2869</v>
      </c>
      <c r="CS67" s="1">
        <f t="shared" si="21"/>
        <v>2423</v>
      </c>
      <c r="CT67" s="100">
        <f t="shared" si="34"/>
        <v>0.84454513767863371</v>
      </c>
    </row>
    <row r="68" spans="1:98" x14ac:dyDescent="0.3">
      <c r="A68" s="1">
        <f t="shared" si="22"/>
        <v>55</v>
      </c>
      <c r="B68" s="1">
        <f t="shared" si="0"/>
        <v>12304</v>
      </c>
      <c r="C68" s="1">
        <v>55</v>
      </c>
      <c r="D68" s="1">
        <v>37694</v>
      </c>
      <c r="E68" s="1">
        <v>9613</v>
      </c>
      <c r="F68" s="1">
        <v>0</v>
      </c>
      <c r="G68" s="1">
        <v>2602</v>
      </c>
      <c r="H68" s="1">
        <v>0</v>
      </c>
      <c r="I68" s="1">
        <v>89</v>
      </c>
      <c r="J68" s="4">
        <v>47.56</v>
      </c>
      <c r="K68" s="4">
        <v>0.63</v>
      </c>
      <c r="L68" s="4">
        <v>21.9</v>
      </c>
      <c r="M68" s="61">
        <v>1.8</v>
      </c>
      <c r="N68" s="1">
        <v>4827</v>
      </c>
      <c r="O68" s="1">
        <v>7468</v>
      </c>
      <c r="P68" s="1">
        <v>6984</v>
      </c>
      <c r="Q68" s="1">
        <v>476</v>
      </c>
      <c r="R68" s="1">
        <v>6</v>
      </c>
      <c r="S68" s="1">
        <v>0</v>
      </c>
      <c r="T68" s="1">
        <v>3672</v>
      </c>
      <c r="U68" s="1">
        <v>368</v>
      </c>
      <c r="V68" s="1">
        <v>4989</v>
      </c>
      <c r="W68" s="1">
        <v>1415</v>
      </c>
      <c r="X68" s="1">
        <v>89</v>
      </c>
      <c r="Y68" s="58">
        <v>1.38</v>
      </c>
      <c r="AA68" s="1">
        <f t="shared" si="1"/>
        <v>14602</v>
      </c>
      <c r="AB68" s="1">
        <f t="shared" si="2"/>
        <v>4017</v>
      </c>
      <c r="AC68" s="1">
        <f t="shared" si="3"/>
        <v>178</v>
      </c>
      <c r="AD68" s="1">
        <f t="shared" si="23"/>
        <v>14</v>
      </c>
      <c r="AE68" s="1">
        <f t="shared" si="24"/>
        <v>259</v>
      </c>
      <c r="AF68" s="1">
        <f t="shared" si="24"/>
        <v>0</v>
      </c>
      <c r="AG68" s="1">
        <f t="shared" si="24"/>
        <v>9</v>
      </c>
      <c r="AH68" s="1">
        <f t="shared" si="35"/>
        <v>282</v>
      </c>
      <c r="AI68" s="9">
        <f t="shared" si="25"/>
        <v>1.3707069151393809E-2</v>
      </c>
      <c r="AJ68" s="9">
        <f t="shared" si="4"/>
        <v>0.24607999999999999</v>
      </c>
      <c r="AK68" s="9">
        <f t="shared" si="5"/>
        <v>0.19225999999999999</v>
      </c>
      <c r="AL68" s="9">
        <f t="shared" si="6"/>
        <v>5.2040000000000003E-2</v>
      </c>
      <c r="AM68" s="9">
        <f t="shared" si="7"/>
        <v>1.7799999999999999E-3</v>
      </c>
      <c r="AN68" s="9">
        <f t="shared" si="8"/>
        <v>7.3440000000000005E-2</v>
      </c>
      <c r="AO68" s="9">
        <f t="shared" si="9"/>
        <v>5.64E-3</v>
      </c>
      <c r="AP68" s="1">
        <f t="shared" si="26"/>
        <v>20</v>
      </c>
      <c r="AQ68" s="1">
        <f t="shared" si="26"/>
        <v>136</v>
      </c>
      <c r="AR68" s="1"/>
      <c r="AS68" s="1">
        <f t="shared" si="27"/>
        <v>9</v>
      </c>
      <c r="AT68" s="1">
        <f t="shared" si="28"/>
        <v>165</v>
      </c>
      <c r="AU68" s="1">
        <f t="shared" si="10"/>
        <v>6493</v>
      </c>
      <c r="AV68" s="9">
        <f t="shared" si="11"/>
        <v>0.12986</v>
      </c>
      <c r="AW68" s="9">
        <f t="shared" si="12"/>
        <v>9.9779999999999994E-2</v>
      </c>
      <c r="AX68" s="9">
        <f t="shared" si="13"/>
        <v>2.8299999999999999E-2</v>
      </c>
      <c r="AY68" s="9">
        <f t="shared" si="14"/>
        <v>1.7799999999999999E-3</v>
      </c>
      <c r="AZ68" s="9">
        <f t="shared" si="15"/>
        <v>3.3E-3</v>
      </c>
      <c r="BA68" s="9">
        <f t="shared" si="29"/>
        <v>0.13288320000000001</v>
      </c>
      <c r="BJ68" s="7">
        <f t="shared" si="41"/>
        <v>55</v>
      </c>
      <c r="BK68" s="7">
        <f t="shared" si="41"/>
        <v>55</v>
      </c>
      <c r="BL68" s="1">
        <f t="shared" si="16"/>
        <v>180472.60428169696</v>
      </c>
      <c r="BM68" s="48">
        <f>+EvolOf!M57</f>
        <v>177464</v>
      </c>
      <c r="BN68" s="1">
        <f t="shared" si="17"/>
        <v>177464</v>
      </c>
      <c r="BO68" s="1">
        <f t="shared" si="30"/>
        <v>3008.6042816969566</v>
      </c>
      <c r="BP68" s="28">
        <f t="shared" si="31"/>
        <v>1.6953321697341206E-2</v>
      </c>
      <c r="BQ68" s="1">
        <f t="shared" si="18"/>
        <v>9051699.7238452602</v>
      </c>
      <c r="BR68" s="1" cm="1">
        <f t="array" ref="BR68">IF(BK68&lt;=$BX$14,0,INDEX($AU$14:$AU$300,BK68-$BX$14+1))*$BY$14</f>
        <v>180472.60428169696</v>
      </c>
      <c r="BS68" s="1">
        <f t="shared" si="19"/>
        <v>138669.00088732268</v>
      </c>
      <c r="BT68" s="1">
        <f t="shared" si="37"/>
        <v>41803.60339437428</v>
      </c>
      <c r="BU68" s="1">
        <f t="shared" si="32"/>
        <v>138669.00088732268</v>
      </c>
      <c r="BV68" s="1">
        <f t="shared" si="39"/>
        <v>39329.852927552929</v>
      </c>
      <c r="BW68" s="1">
        <f t="shared" si="39"/>
        <v>2473.7504668213505</v>
      </c>
      <c r="CQ68" s="4">
        <f t="shared" si="33"/>
        <v>15.898876404494382</v>
      </c>
      <c r="CR68" s="7" cm="1">
        <f t="array" ref="CR68">IF(BK68&lt;=$CW$48,0,INDEX($B$14:$B$300,BK68-$CW$48+1))</f>
        <v>3115</v>
      </c>
      <c r="CS68" s="1">
        <f t="shared" si="21"/>
        <v>2691</v>
      </c>
      <c r="CT68" s="100">
        <f t="shared" si="34"/>
        <v>0.86388443017656502</v>
      </c>
    </row>
    <row r="69" spans="1:98" x14ac:dyDescent="0.3">
      <c r="A69" s="1">
        <f t="shared" si="22"/>
        <v>56</v>
      </c>
      <c r="B69" s="1">
        <f t="shared" si="0"/>
        <v>12464</v>
      </c>
      <c r="C69" s="1">
        <v>56</v>
      </c>
      <c r="D69" s="1">
        <v>37534</v>
      </c>
      <c r="E69" s="1">
        <v>9487</v>
      </c>
      <c r="F69" s="1">
        <v>0</v>
      </c>
      <c r="G69" s="1">
        <v>2878</v>
      </c>
      <c r="H69" s="1">
        <v>0</v>
      </c>
      <c r="I69" s="1">
        <v>99</v>
      </c>
      <c r="J69" s="4">
        <v>47.2</v>
      </c>
      <c r="K69" s="4">
        <v>0.62</v>
      </c>
      <c r="L69" s="4">
        <v>22.1</v>
      </c>
      <c r="M69" s="61">
        <v>1.77</v>
      </c>
      <c r="N69" s="1">
        <v>4959</v>
      </c>
      <c r="O69" s="1">
        <v>7496</v>
      </c>
      <c r="P69" s="1">
        <v>7013</v>
      </c>
      <c r="Q69" s="1">
        <v>476</v>
      </c>
      <c r="R69" s="1">
        <v>6</v>
      </c>
      <c r="S69" s="1">
        <v>0</v>
      </c>
      <c r="T69" s="1">
        <v>3730</v>
      </c>
      <c r="U69" s="1">
        <v>374</v>
      </c>
      <c r="V69" s="1">
        <v>4933</v>
      </c>
      <c r="W69" s="1">
        <v>1559</v>
      </c>
      <c r="X69" s="1">
        <v>99</v>
      </c>
      <c r="Y69" s="58">
        <v>1.35</v>
      </c>
      <c r="AA69" s="1">
        <f t="shared" si="1"/>
        <v>14420</v>
      </c>
      <c r="AB69" s="1">
        <f t="shared" si="2"/>
        <v>4437</v>
      </c>
      <c r="AC69" s="1">
        <f t="shared" si="3"/>
        <v>198</v>
      </c>
      <c r="AD69" s="1">
        <f t="shared" si="23"/>
        <v>-126</v>
      </c>
      <c r="AE69" s="1">
        <f t="shared" si="24"/>
        <v>276</v>
      </c>
      <c r="AF69" s="1">
        <f t="shared" si="24"/>
        <v>0</v>
      </c>
      <c r="AG69" s="1">
        <f t="shared" si="24"/>
        <v>10</v>
      </c>
      <c r="AH69" s="1">
        <f t="shared" si="35"/>
        <v>160</v>
      </c>
      <c r="AI69" s="9">
        <f t="shared" si="25"/>
        <v>1.5020482476103778E-2</v>
      </c>
      <c r="AJ69" s="9">
        <f t="shared" si="4"/>
        <v>0.24928</v>
      </c>
      <c r="AK69" s="9">
        <f t="shared" si="5"/>
        <v>0.18973999999999999</v>
      </c>
      <c r="AL69" s="9">
        <f t="shared" si="6"/>
        <v>5.756E-2</v>
      </c>
      <c r="AM69" s="9">
        <f t="shared" si="7"/>
        <v>1.98E-3</v>
      </c>
      <c r="AN69" s="9">
        <f t="shared" si="8"/>
        <v>7.46E-2</v>
      </c>
      <c r="AO69" s="9">
        <f t="shared" si="9"/>
        <v>3.2000000000000002E-3</v>
      </c>
      <c r="AP69" s="1">
        <f t="shared" si="26"/>
        <v>-56</v>
      </c>
      <c r="AQ69" s="1">
        <f t="shared" si="26"/>
        <v>144</v>
      </c>
      <c r="AR69" s="1"/>
      <c r="AS69" s="1">
        <f t="shared" si="27"/>
        <v>10</v>
      </c>
      <c r="AT69" s="1">
        <f t="shared" si="28"/>
        <v>98</v>
      </c>
      <c r="AU69" s="1">
        <f t="shared" si="10"/>
        <v>6591</v>
      </c>
      <c r="AV69" s="9">
        <f t="shared" si="11"/>
        <v>0.13181999999999999</v>
      </c>
      <c r="AW69" s="9">
        <f t="shared" si="12"/>
        <v>9.8659999999999998E-2</v>
      </c>
      <c r="AX69" s="9">
        <f t="shared" si="13"/>
        <v>3.1179999999999999E-2</v>
      </c>
      <c r="AY69" s="9">
        <f t="shared" si="14"/>
        <v>1.98E-3</v>
      </c>
      <c r="AZ69" s="9">
        <f t="shared" si="15"/>
        <v>1.9599999999999999E-3</v>
      </c>
      <c r="BA69" s="9">
        <f t="shared" si="29"/>
        <v>0.13461120000000001</v>
      </c>
      <c r="BJ69" s="7">
        <f t="shared" si="41"/>
        <v>56</v>
      </c>
      <c r="BK69" s="7">
        <f t="shared" si="41"/>
        <v>56</v>
      </c>
      <c r="BL69" s="1">
        <f t="shared" si="16"/>
        <v>183196.50929010697</v>
      </c>
      <c r="BM69" s="48">
        <f>+EvolOf!M58</f>
        <v>181504</v>
      </c>
      <c r="BN69" s="1">
        <f t="shared" si="17"/>
        <v>181504</v>
      </c>
      <c r="BO69" s="1">
        <f t="shared" si="30"/>
        <v>1692.5092901069729</v>
      </c>
      <c r="BP69" s="28">
        <f t="shared" si="31"/>
        <v>9.3249145479272766E-3</v>
      </c>
      <c r="BQ69" s="1">
        <f t="shared" si="18"/>
        <v>2864587.6970984093</v>
      </c>
      <c r="BR69" s="1" cm="1">
        <f t="array" ref="BR69">IF(BK69&lt;=$BX$14,0,INDEX($AU$14:$AU$300,BK69-$BX$14+1))*$BY$14</f>
        <v>183196.50929010697</v>
      </c>
      <c r="BS69" s="1">
        <f t="shared" si="19"/>
        <v>137112.4837396598</v>
      </c>
      <c r="BT69" s="1">
        <f t="shared" si="37"/>
        <v>46084.025550447179</v>
      </c>
      <c r="BU69" s="1">
        <f t="shared" si="32"/>
        <v>137112.4837396598</v>
      </c>
      <c r="BV69" s="1">
        <f t="shared" si="39"/>
        <v>43332.325592971742</v>
      </c>
      <c r="BW69" s="1">
        <f t="shared" si="39"/>
        <v>2751.6999574754345</v>
      </c>
      <c r="CQ69" s="4">
        <f t="shared" si="33"/>
        <v>15.747474747474747</v>
      </c>
      <c r="CR69" s="7" cm="1">
        <f t="array" ref="CR69">IF(BK69&lt;=$CW$48,0,INDEX($B$14:$B$300,BK69-$CW$48+1))</f>
        <v>3384</v>
      </c>
      <c r="CS69" s="1">
        <f t="shared" si="21"/>
        <v>2977</v>
      </c>
      <c r="CT69" s="100">
        <f t="shared" si="34"/>
        <v>0.87972813238770686</v>
      </c>
    </row>
    <row r="70" spans="1:98" x14ac:dyDescent="0.3">
      <c r="A70" s="1">
        <f t="shared" si="22"/>
        <v>57</v>
      </c>
      <c r="B70" s="1">
        <f t="shared" si="0"/>
        <v>12619</v>
      </c>
      <c r="C70" s="1">
        <v>57</v>
      </c>
      <c r="D70" s="1">
        <v>37379</v>
      </c>
      <c r="E70" s="1">
        <v>9342</v>
      </c>
      <c r="F70" s="1">
        <v>0</v>
      </c>
      <c r="G70" s="1">
        <v>3169</v>
      </c>
      <c r="H70" s="1">
        <v>0</v>
      </c>
      <c r="I70" s="1">
        <v>108</v>
      </c>
      <c r="J70" s="4">
        <v>46.86</v>
      </c>
      <c r="K70" s="4">
        <v>0.61</v>
      </c>
      <c r="L70" s="4">
        <v>22.3</v>
      </c>
      <c r="M70" s="61">
        <v>1.74</v>
      </c>
      <c r="N70" s="1">
        <v>5091</v>
      </c>
      <c r="O70" s="1">
        <v>7519</v>
      </c>
      <c r="P70" s="1">
        <v>7035</v>
      </c>
      <c r="Q70" s="1">
        <v>476</v>
      </c>
      <c r="R70" s="1">
        <v>6</v>
      </c>
      <c r="S70" s="1">
        <v>0</v>
      </c>
      <c r="T70" s="1">
        <v>3771</v>
      </c>
      <c r="U70" s="1">
        <v>379</v>
      </c>
      <c r="V70" s="1">
        <v>4867</v>
      </c>
      <c r="W70" s="1">
        <v>1709</v>
      </c>
      <c r="X70" s="1">
        <v>108</v>
      </c>
      <c r="Y70" s="58">
        <v>1.32</v>
      </c>
      <c r="AA70" s="1">
        <f t="shared" si="1"/>
        <v>14209</v>
      </c>
      <c r="AB70" s="1">
        <f t="shared" si="2"/>
        <v>4878</v>
      </c>
      <c r="AC70" s="1">
        <f t="shared" si="3"/>
        <v>216</v>
      </c>
      <c r="AD70" s="1">
        <f t="shared" si="23"/>
        <v>-145</v>
      </c>
      <c r="AE70" s="1">
        <f t="shared" si="24"/>
        <v>291</v>
      </c>
      <c r="AF70" s="1">
        <f t="shared" si="24"/>
        <v>0</v>
      </c>
      <c r="AG70" s="1">
        <f t="shared" si="24"/>
        <v>9</v>
      </c>
      <c r="AH70" s="1">
        <f t="shared" si="35"/>
        <v>155</v>
      </c>
      <c r="AI70" s="9">
        <f t="shared" si="25"/>
        <v>1.615798922800718E-2</v>
      </c>
      <c r="AJ70" s="9">
        <f t="shared" si="4"/>
        <v>0.25237999999999999</v>
      </c>
      <c r="AK70" s="9">
        <f t="shared" si="5"/>
        <v>0.18684000000000001</v>
      </c>
      <c r="AL70" s="9">
        <f t="shared" si="6"/>
        <v>6.3380000000000006E-2</v>
      </c>
      <c r="AM70" s="9">
        <f t="shared" si="7"/>
        <v>2.16E-3</v>
      </c>
      <c r="AN70" s="9">
        <f t="shared" si="8"/>
        <v>7.5420000000000001E-2</v>
      </c>
      <c r="AO70" s="9">
        <f t="shared" si="9"/>
        <v>3.0999999999999999E-3</v>
      </c>
      <c r="AP70" s="1">
        <f t="shared" si="26"/>
        <v>-66</v>
      </c>
      <c r="AQ70" s="1">
        <f t="shared" si="26"/>
        <v>150</v>
      </c>
      <c r="AR70" s="1"/>
      <c r="AS70" s="1">
        <f t="shared" si="27"/>
        <v>9</v>
      </c>
      <c r="AT70" s="1">
        <f t="shared" si="28"/>
        <v>93</v>
      </c>
      <c r="AU70" s="1">
        <f t="shared" si="10"/>
        <v>6684</v>
      </c>
      <c r="AV70" s="9">
        <f t="shared" si="11"/>
        <v>0.13367999999999999</v>
      </c>
      <c r="AW70" s="9">
        <f t="shared" si="12"/>
        <v>9.7339999999999996E-2</v>
      </c>
      <c r="AX70" s="9">
        <f t="shared" si="13"/>
        <v>3.4180000000000002E-2</v>
      </c>
      <c r="AY70" s="9">
        <f t="shared" si="14"/>
        <v>2.16E-3</v>
      </c>
      <c r="AZ70" s="9">
        <f t="shared" si="15"/>
        <v>1.8600000000000001E-3</v>
      </c>
      <c r="BA70" s="9">
        <f t="shared" si="29"/>
        <v>0.1362852</v>
      </c>
      <c r="BJ70" s="7">
        <f t="shared" si="41"/>
        <v>57</v>
      </c>
      <c r="BK70" s="7">
        <f t="shared" si="41"/>
        <v>57</v>
      </c>
      <c r="BL70" s="1">
        <f t="shared" si="16"/>
        <v>185781.43955318996</v>
      </c>
      <c r="BM70" s="48">
        <f>+EvolOf!M59</f>
        <v>185904</v>
      </c>
      <c r="BN70" s="1">
        <f t="shared" si="17"/>
        <v>185904</v>
      </c>
      <c r="BO70" s="1">
        <f t="shared" si="30"/>
        <v>-122.5604468100355</v>
      </c>
      <c r="BP70" s="28">
        <f t="shared" si="31"/>
        <v>-6.5926740043265042E-4</v>
      </c>
      <c r="BQ70" s="1">
        <f t="shared" si="18"/>
        <v>15021.063122275542</v>
      </c>
      <c r="BR70" s="1" cm="1">
        <f t="array" ref="BR70">IF(BK70&lt;=$BX$14,0,INDEX($AU$14:$AU$300,BK70-$BX$14+1))*$BY$14</f>
        <v>185781.43955318996</v>
      </c>
      <c r="BS70" s="1">
        <f t="shared" si="19"/>
        <v>135278.01710134285</v>
      </c>
      <c r="BT70" s="1">
        <f t="shared" si="37"/>
        <v>50503.422451847116</v>
      </c>
      <c r="BU70" s="1">
        <f t="shared" si="32"/>
        <v>135278.01710134285</v>
      </c>
      <c r="BV70" s="1">
        <f t="shared" si="39"/>
        <v>47501.567952783007</v>
      </c>
      <c r="BW70" s="1">
        <f t="shared" si="39"/>
        <v>3001.8544990641108</v>
      </c>
      <c r="CQ70" s="4">
        <f t="shared" si="33"/>
        <v>15.824074074074074</v>
      </c>
      <c r="CR70" s="7" cm="1">
        <f t="array" ref="CR70">IF(BK70&lt;=$CW$48,0,INDEX($B$14:$B$300,BK70-$CW$48+1))</f>
        <v>3688</v>
      </c>
      <c r="CS70" s="1">
        <f t="shared" si="21"/>
        <v>3277</v>
      </c>
      <c r="CT70" s="100">
        <f t="shared" si="34"/>
        <v>0.8885574837310195</v>
      </c>
    </row>
    <row r="71" spans="1:98" x14ac:dyDescent="0.3">
      <c r="A71" s="1">
        <f t="shared" si="22"/>
        <v>58</v>
      </c>
      <c r="B71" s="1">
        <f t="shared" si="0"/>
        <v>12769</v>
      </c>
      <c r="C71" s="1">
        <v>58</v>
      </c>
      <c r="D71" s="1">
        <v>37229</v>
      </c>
      <c r="E71" s="1">
        <v>9168</v>
      </c>
      <c r="F71" s="1">
        <v>0</v>
      </c>
      <c r="G71" s="1">
        <v>3482</v>
      </c>
      <c r="H71" s="1">
        <v>0</v>
      </c>
      <c r="I71" s="1">
        <v>119</v>
      </c>
      <c r="J71" s="4">
        <v>46.53</v>
      </c>
      <c r="K71" s="4">
        <v>0.6</v>
      </c>
      <c r="L71" s="4">
        <v>22.5</v>
      </c>
      <c r="M71" s="61">
        <v>1.71</v>
      </c>
      <c r="N71" s="1">
        <v>5221</v>
      </c>
      <c r="O71" s="1">
        <v>7538</v>
      </c>
      <c r="P71" s="1">
        <v>7055</v>
      </c>
      <c r="Q71" s="1">
        <v>476</v>
      </c>
      <c r="R71" s="1">
        <v>6</v>
      </c>
      <c r="S71" s="1">
        <v>0</v>
      </c>
      <c r="T71" s="1">
        <v>3798</v>
      </c>
      <c r="U71" s="1">
        <v>381</v>
      </c>
      <c r="V71" s="1">
        <v>4785</v>
      </c>
      <c r="W71" s="1">
        <v>1871</v>
      </c>
      <c r="X71" s="1">
        <v>119</v>
      </c>
      <c r="Y71" s="58">
        <v>1.29</v>
      </c>
      <c r="AA71" s="1">
        <f t="shared" si="1"/>
        <v>13953</v>
      </c>
      <c r="AB71" s="1">
        <f t="shared" si="2"/>
        <v>5353</v>
      </c>
      <c r="AC71" s="1">
        <f t="shared" si="3"/>
        <v>238</v>
      </c>
      <c r="AD71" s="1">
        <f t="shared" si="23"/>
        <v>-174</v>
      </c>
      <c r="AE71" s="1">
        <f t="shared" si="24"/>
        <v>313</v>
      </c>
      <c r="AF71" s="1">
        <f t="shared" si="24"/>
        <v>0</v>
      </c>
      <c r="AG71" s="1">
        <f t="shared" si="24"/>
        <v>11</v>
      </c>
      <c r="AH71" s="1">
        <f t="shared" si="35"/>
        <v>150</v>
      </c>
      <c r="AI71" s="9">
        <f t="shared" si="25"/>
        <v>1.7564575645756458E-2</v>
      </c>
      <c r="AJ71" s="9">
        <f t="shared" si="4"/>
        <v>0.25538</v>
      </c>
      <c r="AK71" s="9">
        <f t="shared" si="5"/>
        <v>0.18336</v>
      </c>
      <c r="AL71" s="9">
        <f t="shared" si="6"/>
        <v>6.9639999999999994E-2</v>
      </c>
      <c r="AM71" s="9">
        <f t="shared" si="7"/>
        <v>2.3800000000000002E-3</v>
      </c>
      <c r="AN71" s="9">
        <f t="shared" si="8"/>
        <v>7.596E-2</v>
      </c>
      <c r="AO71" s="9">
        <f t="shared" si="9"/>
        <v>3.0000000000000001E-3</v>
      </c>
      <c r="AP71" s="1">
        <f t="shared" si="26"/>
        <v>-82</v>
      </c>
      <c r="AQ71" s="1">
        <f t="shared" si="26"/>
        <v>162</v>
      </c>
      <c r="AR71" s="1"/>
      <c r="AS71" s="1">
        <f t="shared" si="27"/>
        <v>11</v>
      </c>
      <c r="AT71" s="1">
        <f t="shared" si="28"/>
        <v>91</v>
      </c>
      <c r="AU71" s="1">
        <f t="shared" si="10"/>
        <v>6775</v>
      </c>
      <c r="AV71" s="9">
        <f t="shared" si="11"/>
        <v>0.13550000000000001</v>
      </c>
      <c r="AW71" s="9">
        <f t="shared" si="12"/>
        <v>9.5699999999999993E-2</v>
      </c>
      <c r="AX71" s="9">
        <f t="shared" si="13"/>
        <v>3.7420000000000002E-2</v>
      </c>
      <c r="AY71" s="9">
        <f t="shared" si="14"/>
        <v>2.3800000000000002E-3</v>
      </c>
      <c r="AZ71" s="9">
        <f t="shared" si="15"/>
        <v>1.82E-3</v>
      </c>
      <c r="BA71" s="9">
        <f t="shared" si="29"/>
        <v>0.13790520000000001</v>
      </c>
      <c r="BJ71" s="7">
        <f t="shared" si="41"/>
        <v>58</v>
      </c>
      <c r="BK71" s="7">
        <f t="shared" si="41"/>
        <v>58</v>
      </c>
      <c r="BL71" s="1">
        <f t="shared" si="16"/>
        <v>188310.77991814213</v>
      </c>
      <c r="BM71" s="48">
        <f>+EvolOf!M60</f>
        <v>190008</v>
      </c>
      <c r="BN71" s="1">
        <f t="shared" si="17"/>
        <v>190008</v>
      </c>
      <c r="BO71" s="1">
        <f t="shared" si="30"/>
        <v>-1697.2200818578713</v>
      </c>
      <c r="BP71" s="28">
        <f t="shared" si="31"/>
        <v>-8.9323611735183661E-3</v>
      </c>
      <c r="BQ71" s="1">
        <f t="shared" si="18"/>
        <v>2880556.0062616393</v>
      </c>
      <c r="BR71" s="1" cm="1">
        <f t="array" ref="BR71">IF(BK71&lt;=$BX$14,0,INDEX($AU$14:$AU$300,BK71-$BX$14+1))*$BY$14</f>
        <v>188310.77991814213</v>
      </c>
      <c r="BS71" s="1">
        <f t="shared" si="19"/>
        <v>132998.83127797933</v>
      </c>
      <c r="BT71" s="1">
        <f t="shared" si="37"/>
        <v>55311.94864016278</v>
      </c>
      <c r="BU71" s="1">
        <f t="shared" si="32"/>
        <v>132998.83127797936</v>
      </c>
      <c r="BV71" s="1">
        <f t="shared" si="39"/>
        <v>52004.349701379178</v>
      </c>
      <c r="BW71" s="1">
        <f t="shared" si="39"/>
        <v>3307.5989387836034</v>
      </c>
      <c r="CQ71" s="4">
        <f t="shared" si="33"/>
        <v>15.722689075630251</v>
      </c>
      <c r="CR71" s="7" cm="1">
        <f t="array" ref="CR71">IF(BK71&lt;=$CW$48,0,INDEX($B$14:$B$300,BK71-$CW$48+1))</f>
        <v>4010</v>
      </c>
      <c r="CS71" s="1">
        <f t="shared" si="21"/>
        <v>3601</v>
      </c>
      <c r="CT71" s="100">
        <f t="shared" si="34"/>
        <v>0.89800498753117208</v>
      </c>
    </row>
    <row r="72" spans="1:98" x14ac:dyDescent="0.3">
      <c r="A72" s="1">
        <f t="shared" si="22"/>
        <v>59</v>
      </c>
      <c r="B72" s="1">
        <f t="shared" si="0"/>
        <v>12907</v>
      </c>
      <c r="C72" s="1">
        <v>59</v>
      </c>
      <c r="D72" s="1">
        <v>37092</v>
      </c>
      <c r="E72" s="1">
        <v>8963</v>
      </c>
      <c r="F72" s="1">
        <v>0</v>
      </c>
      <c r="G72" s="1">
        <v>3815</v>
      </c>
      <c r="H72" s="1">
        <v>0</v>
      </c>
      <c r="I72" s="1">
        <v>129</v>
      </c>
      <c r="J72" s="4">
        <v>46.21</v>
      </c>
      <c r="K72" s="4">
        <v>0.6</v>
      </c>
      <c r="L72" s="4">
        <v>22.7</v>
      </c>
      <c r="M72" s="61">
        <v>1.67</v>
      </c>
      <c r="N72" s="1">
        <v>5345</v>
      </c>
      <c r="O72" s="1">
        <v>7552</v>
      </c>
      <c r="P72" s="1">
        <v>7069</v>
      </c>
      <c r="Q72" s="1">
        <v>476</v>
      </c>
      <c r="R72" s="1">
        <v>6</v>
      </c>
      <c r="S72" s="1">
        <v>0</v>
      </c>
      <c r="T72" s="1">
        <v>3812</v>
      </c>
      <c r="U72" s="1">
        <v>383</v>
      </c>
      <c r="V72" s="1">
        <v>4691</v>
      </c>
      <c r="W72" s="1">
        <v>2039</v>
      </c>
      <c r="X72" s="1">
        <v>129</v>
      </c>
      <c r="Y72" s="58">
        <v>1.25</v>
      </c>
      <c r="AA72" s="1">
        <f t="shared" si="1"/>
        <v>13654</v>
      </c>
      <c r="AB72" s="1">
        <f t="shared" si="2"/>
        <v>5854</v>
      </c>
      <c r="AC72" s="1">
        <f t="shared" si="3"/>
        <v>258</v>
      </c>
      <c r="AD72" s="1">
        <f t="shared" si="23"/>
        <v>-205</v>
      </c>
      <c r="AE72" s="1">
        <f t="shared" si="24"/>
        <v>333</v>
      </c>
      <c r="AF72" s="1">
        <f t="shared" si="24"/>
        <v>0</v>
      </c>
      <c r="AG72" s="1">
        <f t="shared" si="24"/>
        <v>10</v>
      </c>
      <c r="AH72" s="1">
        <f t="shared" si="35"/>
        <v>138</v>
      </c>
      <c r="AI72" s="9">
        <f t="shared" si="25"/>
        <v>1.880740632745298E-2</v>
      </c>
      <c r="AJ72" s="9">
        <f t="shared" si="4"/>
        <v>0.25813999999999998</v>
      </c>
      <c r="AK72" s="9">
        <f t="shared" si="5"/>
        <v>0.17926</v>
      </c>
      <c r="AL72" s="9">
        <f t="shared" si="6"/>
        <v>7.6300000000000007E-2</v>
      </c>
      <c r="AM72" s="9">
        <f t="shared" si="7"/>
        <v>2.5799999999999998E-3</v>
      </c>
      <c r="AN72" s="9">
        <f t="shared" si="8"/>
        <v>7.6240000000000002E-2</v>
      </c>
      <c r="AO72" s="9">
        <f t="shared" si="9"/>
        <v>2.7599999999999999E-3</v>
      </c>
      <c r="AP72" s="1">
        <f t="shared" si="26"/>
        <v>-94</v>
      </c>
      <c r="AQ72" s="1">
        <f t="shared" si="26"/>
        <v>168</v>
      </c>
      <c r="AR72" s="1"/>
      <c r="AS72" s="1">
        <f t="shared" si="27"/>
        <v>10</v>
      </c>
      <c r="AT72" s="1">
        <f t="shared" si="28"/>
        <v>84</v>
      </c>
      <c r="AU72" s="1">
        <f t="shared" si="10"/>
        <v>6859</v>
      </c>
      <c r="AV72" s="9">
        <f t="shared" si="11"/>
        <v>0.13718</v>
      </c>
      <c r="AW72" s="9">
        <f t="shared" si="12"/>
        <v>9.3820000000000001E-2</v>
      </c>
      <c r="AX72" s="9">
        <f t="shared" si="13"/>
        <v>4.0779999999999997E-2</v>
      </c>
      <c r="AY72" s="9">
        <f t="shared" si="14"/>
        <v>2.5799999999999998E-3</v>
      </c>
      <c r="AZ72" s="9">
        <f t="shared" si="15"/>
        <v>1.6800000000000001E-3</v>
      </c>
      <c r="BA72" s="9">
        <f t="shared" si="29"/>
        <v>0.13939560000000001</v>
      </c>
      <c r="BJ72" s="7">
        <f t="shared" si="41"/>
        <v>59</v>
      </c>
      <c r="BK72" s="7">
        <f t="shared" si="41"/>
        <v>59</v>
      </c>
      <c r="BL72" s="1">
        <f t="shared" si="16"/>
        <v>0</v>
      </c>
      <c r="BM72" s="48">
        <f>+EvolOf!M61</f>
        <v>188578</v>
      </c>
      <c r="BN72" s="1">
        <f t="shared" si="17"/>
        <v>0</v>
      </c>
      <c r="BO72" s="1">
        <f t="shared" si="30"/>
        <v>0</v>
      </c>
      <c r="BP72" s="28">
        <f t="shared" si="31"/>
        <v>0</v>
      </c>
      <c r="BQ72" s="1">
        <f t="shared" si="18"/>
        <v>0</v>
      </c>
      <c r="BR72" s="1" cm="1">
        <f t="array" ref="BR72">IF(BK72&lt;=$BX$14,0,INDEX($AU$14:$AU$300,BK72-$BX$14+1))*$BY$14</f>
        <v>190645.55563963644</v>
      </c>
      <c r="BS72" s="1">
        <f t="shared" si="19"/>
        <v>130386.10606583096</v>
      </c>
      <c r="BT72" s="1">
        <f t="shared" si="37"/>
        <v>60259.449573805483</v>
      </c>
      <c r="BU72" s="1">
        <f t="shared" si="32"/>
        <v>130386.10606583096</v>
      </c>
      <c r="BV72" s="1">
        <f t="shared" si="39"/>
        <v>56673.901144367788</v>
      </c>
      <c r="BW72" s="1">
        <f t="shared" si="39"/>
        <v>3585.5484294376874</v>
      </c>
      <c r="CQ72" s="4">
        <f t="shared" si="33"/>
        <v>15.806201550387597</v>
      </c>
      <c r="CR72" s="7" cm="1">
        <f t="array" ref="CR72">IF(BK72&lt;=$CW$48,0,INDEX($B$14:$B$300,BK72-$CW$48+1))</f>
        <v>4357</v>
      </c>
      <c r="CS72" s="1">
        <f t="shared" si="21"/>
        <v>3944</v>
      </c>
      <c r="CT72" s="100">
        <f t="shared" si="34"/>
        <v>0.90521000688547171</v>
      </c>
    </row>
    <row r="73" spans="1:98" x14ac:dyDescent="0.3">
      <c r="A73" s="1">
        <f t="shared" si="22"/>
        <v>60</v>
      </c>
      <c r="B73" s="1">
        <f t="shared" si="0"/>
        <v>13034</v>
      </c>
      <c r="C73" s="1">
        <v>60</v>
      </c>
      <c r="D73" s="1">
        <v>36965</v>
      </c>
      <c r="E73" s="1">
        <v>8735</v>
      </c>
      <c r="F73" s="1">
        <v>0</v>
      </c>
      <c r="G73" s="1">
        <v>4158</v>
      </c>
      <c r="H73" s="1">
        <v>0</v>
      </c>
      <c r="I73" s="1">
        <v>141</v>
      </c>
      <c r="J73" s="4">
        <v>45.9</v>
      </c>
      <c r="K73" s="4">
        <v>0.59</v>
      </c>
      <c r="L73" s="4">
        <v>23</v>
      </c>
      <c r="M73" s="61">
        <v>1.64</v>
      </c>
      <c r="N73" s="1">
        <v>5461</v>
      </c>
      <c r="O73" s="1">
        <v>7563</v>
      </c>
      <c r="P73" s="1">
        <v>7079</v>
      </c>
      <c r="Q73" s="1">
        <v>476</v>
      </c>
      <c r="R73" s="1">
        <v>6</v>
      </c>
      <c r="S73" s="1">
        <v>0</v>
      </c>
      <c r="T73" s="1">
        <v>3812</v>
      </c>
      <c r="U73" s="1">
        <v>384</v>
      </c>
      <c r="V73" s="1">
        <v>4590</v>
      </c>
      <c r="W73" s="1">
        <v>2207</v>
      </c>
      <c r="X73" s="1">
        <v>141</v>
      </c>
      <c r="Y73" s="58">
        <v>1.22</v>
      </c>
      <c r="AA73" s="1">
        <f t="shared" si="1"/>
        <v>13325</v>
      </c>
      <c r="AB73" s="1">
        <f t="shared" si="2"/>
        <v>6365</v>
      </c>
      <c r="AC73" s="1">
        <f t="shared" si="3"/>
        <v>282</v>
      </c>
      <c r="AD73" s="1">
        <f t="shared" si="23"/>
        <v>-228</v>
      </c>
      <c r="AE73" s="1">
        <f t="shared" si="24"/>
        <v>343</v>
      </c>
      <c r="AF73" s="1">
        <f t="shared" si="24"/>
        <v>0</v>
      </c>
      <c r="AG73" s="1">
        <f t="shared" si="24"/>
        <v>12</v>
      </c>
      <c r="AH73" s="1">
        <f t="shared" si="35"/>
        <v>127</v>
      </c>
      <c r="AI73" s="9">
        <f t="shared" si="25"/>
        <v>2.0322859613721534E-2</v>
      </c>
      <c r="AJ73" s="9">
        <f t="shared" si="4"/>
        <v>0.26068000000000002</v>
      </c>
      <c r="AK73" s="9">
        <f t="shared" si="5"/>
        <v>0.17469999999999999</v>
      </c>
      <c r="AL73" s="9">
        <f t="shared" si="6"/>
        <v>8.3159999999999998E-2</v>
      </c>
      <c r="AM73" s="9">
        <f t="shared" si="7"/>
        <v>2.82E-3</v>
      </c>
      <c r="AN73" s="9">
        <f t="shared" si="8"/>
        <v>7.6240000000000002E-2</v>
      </c>
      <c r="AO73" s="9">
        <f t="shared" si="9"/>
        <v>2.5400000000000002E-3</v>
      </c>
      <c r="AP73" s="1">
        <f t="shared" si="26"/>
        <v>-101</v>
      </c>
      <c r="AQ73" s="1">
        <f t="shared" si="26"/>
        <v>168</v>
      </c>
      <c r="AR73" s="1"/>
      <c r="AS73" s="1">
        <f t="shared" si="27"/>
        <v>12</v>
      </c>
      <c r="AT73" s="1">
        <f t="shared" si="28"/>
        <v>79</v>
      </c>
      <c r="AU73" s="1">
        <f t="shared" si="10"/>
        <v>6938</v>
      </c>
      <c r="AV73" s="9">
        <f t="shared" si="11"/>
        <v>0.13875999999999999</v>
      </c>
      <c r="AW73" s="9">
        <f t="shared" si="12"/>
        <v>9.1800000000000007E-2</v>
      </c>
      <c r="AX73" s="9">
        <f t="shared" si="13"/>
        <v>4.4139999999999999E-2</v>
      </c>
      <c r="AY73" s="9">
        <f t="shared" si="14"/>
        <v>2.82E-3</v>
      </c>
      <c r="AZ73" s="9">
        <f t="shared" si="15"/>
        <v>1.58E-3</v>
      </c>
      <c r="BA73" s="9">
        <f t="shared" si="29"/>
        <v>0.14076720000000001</v>
      </c>
      <c r="BJ73" s="7">
        <f t="shared" si="41"/>
        <v>60</v>
      </c>
      <c r="BK73" s="7">
        <f t="shared" si="41"/>
        <v>60</v>
      </c>
      <c r="BL73" s="1">
        <f t="shared" si="16"/>
        <v>0</v>
      </c>
      <c r="BM73" s="48">
        <f>+EvolOf!M62</f>
        <v>191163</v>
      </c>
      <c r="BN73" s="1">
        <f t="shared" si="17"/>
        <v>0</v>
      </c>
      <c r="BO73" s="1">
        <f t="shared" si="30"/>
        <v>0</v>
      </c>
      <c r="BP73" s="28">
        <f t="shared" si="31"/>
        <v>0</v>
      </c>
      <c r="BQ73" s="1">
        <f t="shared" si="18"/>
        <v>0</v>
      </c>
      <c r="BR73" s="1" cm="1">
        <f t="array" ref="BR73">IF(BK73&lt;=$BX$14,0,INDEX($AU$14:$AU$300,BK73-$BX$14+1))*$BY$14</f>
        <v>192841.3566158037</v>
      </c>
      <c r="BS73" s="1">
        <f t="shared" si="19"/>
        <v>127578.8162102247</v>
      </c>
      <c r="BT73" s="1">
        <f t="shared" si="37"/>
        <v>65262.540405578999</v>
      </c>
      <c r="BU73" s="1">
        <f t="shared" si="32"/>
        <v>127578.8162102247</v>
      </c>
      <c r="BV73" s="1">
        <f t="shared" si="39"/>
        <v>61343.452587356405</v>
      </c>
      <c r="BW73" s="1">
        <f t="shared" si="39"/>
        <v>3919.0878182225888</v>
      </c>
      <c r="CQ73" s="4">
        <f t="shared" si="33"/>
        <v>15.652482269503546</v>
      </c>
      <c r="CR73" s="7" cm="1">
        <f t="array" ref="CR73">IF(BK73&lt;=$CW$48,0,INDEX($B$14:$B$300,BK73-$CW$48+1))</f>
        <v>4728</v>
      </c>
      <c r="CS73" s="1">
        <f t="shared" si="21"/>
        <v>4299</v>
      </c>
      <c r="CT73" s="100">
        <f t="shared" si="34"/>
        <v>0.90926395939086291</v>
      </c>
    </row>
    <row r="74" spans="1:98" x14ac:dyDescent="0.3">
      <c r="A74" s="1">
        <f t="shared" si="22"/>
        <v>61</v>
      </c>
      <c r="B74" s="1">
        <f t="shared" si="0"/>
        <v>13152</v>
      </c>
      <c r="C74" s="1">
        <v>61</v>
      </c>
      <c r="D74" s="1">
        <v>36846</v>
      </c>
      <c r="E74" s="1">
        <v>8475</v>
      </c>
      <c r="F74" s="1">
        <v>0</v>
      </c>
      <c r="G74" s="1">
        <v>4524</v>
      </c>
      <c r="H74" s="1">
        <v>0</v>
      </c>
      <c r="I74" s="1">
        <v>153</v>
      </c>
      <c r="J74" s="4">
        <v>45.6</v>
      </c>
      <c r="K74" s="4">
        <v>0.57999999999999996</v>
      </c>
      <c r="L74" s="4">
        <v>23.1</v>
      </c>
      <c r="M74" s="61">
        <v>1.6</v>
      </c>
      <c r="N74" s="1">
        <v>5573</v>
      </c>
      <c r="O74" s="1">
        <v>7570</v>
      </c>
      <c r="P74" s="1">
        <v>7087</v>
      </c>
      <c r="Q74" s="1">
        <v>476</v>
      </c>
      <c r="R74" s="1">
        <v>6</v>
      </c>
      <c r="S74" s="1">
        <v>0</v>
      </c>
      <c r="T74" s="1">
        <v>3786</v>
      </c>
      <c r="U74" s="1">
        <v>382</v>
      </c>
      <c r="V74" s="1">
        <v>4470</v>
      </c>
      <c r="W74" s="1">
        <v>2389</v>
      </c>
      <c r="X74" s="1">
        <v>153</v>
      </c>
      <c r="Y74" s="58">
        <v>1.19</v>
      </c>
      <c r="AA74" s="1">
        <f t="shared" si="1"/>
        <v>12945</v>
      </c>
      <c r="AB74" s="1">
        <f t="shared" si="2"/>
        <v>6913</v>
      </c>
      <c r="AC74" s="1">
        <f t="shared" si="3"/>
        <v>306</v>
      </c>
      <c r="AD74" s="1">
        <f t="shared" si="23"/>
        <v>-260</v>
      </c>
      <c r="AE74" s="1">
        <f t="shared" si="24"/>
        <v>366</v>
      </c>
      <c r="AF74" s="1">
        <f t="shared" si="24"/>
        <v>0</v>
      </c>
      <c r="AG74" s="1">
        <f t="shared" si="24"/>
        <v>12</v>
      </c>
      <c r="AH74" s="1">
        <f t="shared" si="35"/>
        <v>118</v>
      </c>
      <c r="AI74" s="9">
        <f t="shared" si="25"/>
        <v>2.1819737592698233E-2</v>
      </c>
      <c r="AJ74" s="9">
        <f t="shared" si="4"/>
        <v>0.26304</v>
      </c>
      <c r="AK74" s="9">
        <f t="shared" si="5"/>
        <v>0.16950000000000001</v>
      </c>
      <c r="AL74" s="9">
        <f t="shared" si="6"/>
        <v>9.0480000000000005E-2</v>
      </c>
      <c r="AM74" s="9">
        <f t="shared" si="7"/>
        <v>3.0599999999999998E-3</v>
      </c>
      <c r="AN74" s="9">
        <f t="shared" si="8"/>
        <v>7.5719999999999996E-2</v>
      </c>
      <c r="AO74" s="9">
        <f t="shared" si="9"/>
        <v>2.3600000000000001E-3</v>
      </c>
      <c r="AP74" s="1">
        <f t="shared" si="26"/>
        <v>-120</v>
      </c>
      <c r="AQ74" s="1">
        <f t="shared" si="26"/>
        <v>182</v>
      </c>
      <c r="AR74" s="1"/>
      <c r="AS74" s="1">
        <f t="shared" si="27"/>
        <v>12</v>
      </c>
      <c r="AT74" s="1">
        <f t="shared" si="28"/>
        <v>74</v>
      </c>
      <c r="AU74" s="1">
        <f t="shared" si="10"/>
        <v>7012</v>
      </c>
      <c r="AV74" s="9">
        <f t="shared" si="11"/>
        <v>0.14024</v>
      </c>
      <c r="AW74" s="9">
        <f t="shared" si="12"/>
        <v>8.9399999999999993E-2</v>
      </c>
      <c r="AX74" s="9">
        <f t="shared" si="13"/>
        <v>4.7780000000000003E-2</v>
      </c>
      <c r="AY74" s="9">
        <f t="shared" si="14"/>
        <v>3.0599999999999998E-3</v>
      </c>
      <c r="AZ74" s="9">
        <f t="shared" si="15"/>
        <v>1.48E-3</v>
      </c>
      <c r="BA74" s="9">
        <f t="shared" si="29"/>
        <v>0.14204160000000002</v>
      </c>
      <c r="BJ74" s="7">
        <f t="shared" si="41"/>
        <v>61</v>
      </c>
      <c r="BK74" s="7">
        <f t="shared" si="41"/>
        <v>61</v>
      </c>
      <c r="BL74" s="1">
        <f t="shared" si="16"/>
        <v>0</v>
      </c>
      <c r="BM74" s="48">
        <f>+EvolOf!M63</f>
        <v>194515</v>
      </c>
      <c r="BN74" s="1">
        <f t="shared" si="17"/>
        <v>0</v>
      </c>
      <c r="BO74" s="1">
        <f t="shared" si="30"/>
        <v>0</v>
      </c>
      <c r="BP74" s="28">
        <f t="shared" si="31"/>
        <v>0</v>
      </c>
      <c r="BQ74" s="1">
        <f t="shared" si="18"/>
        <v>0</v>
      </c>
      <c r="BR74" s="1" cm="1">
        <f t="array" ref="BR74">IF(BK74&lt;=$BX$14,0,INDEX($AU$14:$AU$300,BK74-$BX$14+1))*$BY$14</f>
        <v>194898.18284664393</v>
      </c>
      <c r="BS74" s="1">
        <f t="shared" si="19"/>
        <v>124243.42232237569</v>
      </c>
      <c r="BT74" s="1">
        <f t="shared" si="37"/>
        <v>70654.760524268233</v>
      </c>
      <c r="BU74" s="1">
        <f t="shared" si="32"/>
        <v>124243.4223223757</v>
      </c>
      <c r="BV74" s="1">
        <f t="shared" si="39"/>
        <v>66402.133317260741</v>
      </c>
      <c r="BW74" s="1">
        <f t="shared" si="39"/>
        <v>4252.6272070074901</v>
      </c>
      <c r="CQ74" s="4">
        <f t="shared" si="33"/>
        <v>15.61437908496732</v>
      </c>
      <c r="CR74" s="7" cm="1">
        <f t="array" ref="CR74">IF(BK74&lt;=$CW$48,0,INDEX($B$14:$B$300,BK74-$CW$48+1))</f>
        <v>5124</v>
      </c>
      <c r="CS74" s="1">
        <f t="shared" si="21"/>
        <v>4677</v>
      </c>
      <c r="CT74" s="100">
        <f t="shared" si="34"/>
        <v>0.91276346604215453</v>
      </c>
    </row>
    <row r="75" spans="1:98" x14ac:dyDescent="0.3">
      <c r="A75" s="1">
        <f t="shared" si="22"/>
        <v>62</v>
      </c>
      <c r="B75" s="1">
        <f t="shared" si="0"/>
        <v>13264</v>
      </c>
      <c r="C75" s="1">
        <v>62</v>
      </c>
      <c r="D75" s="1">
        <v>36734</v>
      </c>
      <c r="E75" s="1">
        <v>8254</v>
      </c>
      <c r="F75" s="1">
        <v>0</v>
      </c>
      <c r="G75" s="1">
        <v>4845</v>
      </c>
      <c r="H75" s="1">
        <v>0</v>
      </c>
      <c r="I75" s="1">
        <v>165</v>
      </c>
      <c r="J75" s="4">
        <v>45.31</v>
      </c>
      <c r="K75" s="4">
        <v>0.57999999999999996</v>
      </c>
      <c r="L75" s="4">
        <v>23.3</v>
      </c>
      <c r="M75" s="61">
        <v>1.58</v>
      </c>
      <c r="N75" s="1">
        <v>5678</v>
      </c>
      <c r="O75" s="1">
        <v>7577</v>
      </c>
      <c r="P75" s="1">
        <v>7093</v>
      </c>
      <c r="Q75" s="1">
        <v>476</v>
      </c>
      <c r="R75" s="1">
        <v>6</v>
      </c>
      <c r="S75" s="1">
        <v>0</v>
      </c>
      <c r="T75" s="1">
        <v>3781</v>
      </c>
      <c r="U75" s="1">
        <v>382</v>
      </c>
      <c r="V75" s="1">
        <v>4370</v>
      </c>
      <c r="W75" s="1">
        <v>2547</v>
      </c>
      <c r="X75" s="1">
        <v>165</v>
      </c>
      <c r="Y75" s="58">
        <v>1.17</v>
      </c>
      <c r="AA75" s="1">
        <f t="shared" si="1"/>
        <v>12624</v>
      </c>
      <c r="AB75" s="1">
        <f t="shared" si="2"/>
        <v>7392</v>
      </c>
      <c r="AC75" s="1">
        <f t="shared" si="3"/>
        <v>330</v>
      </c>
      <c r="AD75" s="1">
        <f t="shared" si="23"/>
        <v>-221</v>
      </c>
      <c r="AE75" s="1">
        <f t="shared" si="24"/>
        <v>321</v>
      </c>
      <c r="AF75" s="1">
        <f t="shared" si="24"/>
        <v>0</v>
      </c>
      <c r="AG75" s="1">
        <f t="shared" si="24"/>
        <v>12</v>
      </c>
      <c r="AH75" s="1">
        <f t="shared" si="35"/>
        <v>112</v>
      </c>
      <c r="AI75" s="9">
        <f t="shared" si="25"/>
        <v>2.329850324767015E-2</v>
      </c>
      <c r="AJ75" s="9">
        <f t="shared" si="4"/>
        <v>0.26528000000000002</v>
      </c>
      <c r="AK75" s="9">
        <f t="shared" si="5"/>
        <v>0.16508</v>
      </c>
      <c r="AL75" s="9">
        <f t="shared" si="6"/>
        <v>9.69E-2</v>
      </c>
      <c r="AM75" s="9">
        <f t="shared" si="7"/>
        <v>3.3E-3</v>
      </c>
      <c r="AN75" s="9">
        <f t="shared" si="8"/>
        <v>7.5620000000000007E-2</v>
      </c>
      <c r="AO75" s="9">
        <f t="shared" si="9"/>
        <v>2.2399999999999998E-3</v>
      </c>
      <c r="AP75" s="1">
        <f t="shared" si="26"/>
        <v>-100</v>
      </c>
      <c r="AQ75" s="1">
        <f t="shared" si="26"/>
        <v>158</v>
      </c>
      <c r="AR75" s="1"/>
      <c r="AS75" s="1">
        <f t="shared" si="27"/>
        <v>12</v>
      </c>
      <c r="AT75" s="1">
        <f t="shared" si="28"/>
        <v>70</v>
      </c>
      <c r="AU75" s="1">
        <f t="shared" si="10"/>
        <v>7082</v>
      </c>
      <c r="AV75" s="9">
        <f t="shared" si="11"/>
        <v>0.14163999999999999</v>
      </c>
      <c r="AW75" s="9">
        <f t="shared" si="12"/>
        <v>8.7400000000000005E-2</v>
      </c>
      <c r="AX75" s="9">
        <f t="shared" si="13"/>
        <v>5.0939999999999999E-2</v>
      </c>
      <c r="AY75" s="9">
        <f t="shared" si="14"/>
        <v>3.3E-3</v>
      </c>
      <c r="AZ75" s="9">
        <f t="shared" si="15"/>
        <v>1.4E-3</v>
      </c>
      <c r="BA75" s="9">
        <f t="shared" si="29"/>
        <v>0.14325120000000002</v>
      </c>
      <c r="BJ75" s="7">
        <f t="shared" si="41"/>
        <v>62</v>
      </c>
      <c r="BK75" s="7">
        <f t="shared" si="41"/>
        <v>62</v>
      </c>
      <c r="BL75" s="1">
        <f t="shared" si="16"/>
        <v>0</v>
      </c>
      <c r="BM75" s="48">
        <f>+EvolOf!M64</f>
        <v>197142</v>
      </c>
      <c r="BN75" s="1">
        <f t="shared" si="17"/>
        <v>0</v>
      </c>
      <c r="BO75" s="1">
        <f t="shared" si="30"/>
        <v>0</v>
      </c>
      <c r="BP75" s="28">
        <f t="shared" si="31"/>
        <v>0</v>
      </c>
      <c r="BQ75" s="1">
        <f t="shared" si="18"/>
        <v>0</v>
      </c>
      <c r="BR75" s="1" cm="1">
        <f t="array" ref="BR75">IF(BK75&lt;=$BX$14,0,INDEX($AU$14:$AU$300,BK75-$BX$14+1))*$BY$14</f>
        <v>196843.82928122251</v>
      </c>
      <c r="BS75" s="1">
        <f t="shared" si="19"/>
        <v>121463.92741583484</v>
      </c>
      <c r="BT75" s="1">
        <f t="shared" si="37"/>
        <v>75379.90186538767</v>
      </c>
      <c r="BU75" s="1">
        <f t="shared" si="32"/>
        <v>121463.92741583484</v>
      </c>
      <c r="BV75" s="1">
        <f t="shared" si="39"/>
        <v>70793.735269595272</v>
      </c>
      <c r="BW75" s="1">
        <f t="shared" si="39"/>
        <v>4586.1665957923915</v>
      </c>
      <c r="CQ75" s="4">
        <f t="shared" si="33"/>
        <v>15.436363636363636</v>
      </c>
      <c r="CR75" s="7" cm="1">
        <f t="array" ref="CR75">IF(BK75&lt;=$CW$48,0,INDEX($B$14:$B$300,BK75-$CW$48+1))</f>
        <v>5535</v>
      </c>
      <c r="CS75" s="1">
        <f t="shared" si="21"/>
        <v>5010</v>
      </c>
      <c r="CT75" s="100">
        <f t="shared" si="34"/>
        <v>0.90514905149051494</v>
      </c>
    </row>
    <row r="76" spans="1:98" x14ac:dyDescent="0.3">
      <c r="A76" s="1">
        <f t="shared" si="22"/>
        <v>63</v>
      </c>
      <c r="B76" s="1">
        <f t="shared" si="0"/>
        <v>13370</v>
      </c>
      <c r="C76" s="1">
        <v>63</v>
      </c>
      <c r="D76" s="1">
        <v>36628</v>
      </c>
      <c r="E76" s="1">
        <v>8011</v>
      </c>
      <c r="F76" s="1">
        <v>0</v>
      </c>
      <c r="G76" s="1">
        <v>5182</v>
      </c>
      <c r="H76" s="1">
        <v>0</v>
      </c>
      <c r="I76" s="1">
        <v>177</v>
      </c>
      <c r="J76" s="4">
        <v>45.03</v>
      </c>
      <c r="K76" s="4">
        <v>0.56999999999999995</v>
      </c>
      <c r="L76" s="4">
        <v>23.4</v>
      </c>
      <c r="M76" s="61">
        <v>1.56</v>
      </c>
      <c r="N76" s="1">
        <v>5780</v>
      </c>
      <c r="O76" s="1">
        <v>7581</v>
      </c>
      <c r="P76" s="1">
        <v>7097</v>
      </c>
      <c r="Q76" s="1">
        <v>476</v>
      </c>
      <c r="R76" s="1">
        <v>6</v>
      </c>
      <c r="S76" s="1">
        <v>0</v>
      </c>
      <c r="T76" s="1">
        <v>3706</v>
      </c>
      <c r="U76" s="1">
        <v>374</v>
      </c>
      <c r="V76" s="1">
        <v>4264</v>
      </c>
      <c r="W76" s="1">
        <v>2708</v>
      </c>
      <c r="X76" s="1">
        <v>177</v>
      </c>
      <c r="Y76" s="58">
        <v>1.1399999999999999</v>
      </c>
      <c r="AA76" s="1">
        <f t="shared" si="1"/>
        <v>12275</v>
      </c>
      <c r="AB76" s="1">
        <f t="shared" si="2"/>
        <v>7890</v>
      </c>
      <c r="AC76" s="1">
        <f t="shared" si="3"/>
        <v>354</v>
      </c>
      <c r="AD76" s="1">
        <f t="shared" si="23"/>
        <v>-243</v>
      </c>
      <c r="AE76" s="1">
        <f t="shared" si="24"/>
        <v>337</v>
      </c>
      <c r="AF76" s="1">
        <f t="shared" si="24"/>
        <v>0</v>
      </c>
      <c r="AG76" s="1">
        <f t="shared" si="24"/>
        <v>12</v>
      </c>
      <c r="AH76" s="1">
        <f t="shared" si="35"/>
        <v>106</v>
      </c>
      <c r="AI76" s="9">
        <f t="shared" si="25"/>
        <v>2.4758707511540076E-2</v>
      </c>
      <c r="AJ76" s="9">
        <f t="shared" si="4"/>
        <v>0.26740000000000003</v>
      </c>
      <c r="AK76" s="9">
        <f t="shared" si="5"/>
        <v>0.16022</v>
      </c>
      <c r="AL76" s="9">
        <f t="shared" si="6"/>
        <v>0.10364</v>
      </c>
      <c r="AM76" s="9">
        <f t="shared" si="7"/>
        <v>3.5400000000000002E-3</v>
      </c>
      <c r="AN76" s="9">
        <f t="shared" si="8"/>
        <v>7.4120000000000005E-2</v>
      </c>
      <c r="AO76" s="9">
        <f t="shared" si="9"/>
        <v>2.1199999999999999E-3</v>
      </c>
      <c r="AP76" s="1">
        <f t="shared" si="26"/>
        <v>-106</v>
      </c>
      <c r="AQ76" s="1">
        <f t="shared" si="26"/>
        <v>161</v>
      </c>
      <c r="AR76" s="1"/>
      <c r="AS76" s="1">
        <f t="shared" si="27"/>
        <v>12</v>
      </c>
      <c r="AT76" s="1">
        <f t="shared" si="28"/>
        <v>67</v>
      </c>
      <c r="AU76" s="1">
        <f t="shared" si="10"/>
        <v>7149</v>
      </c>
      <c r="AV76" s="9">
        <f t="shared" si="11"/>
        <v>0.14298</v>
      </c>
      <c r="AW76" s="9">
        <f t="shared" si="12"/>
        <v>8.5279999999999995E-2</v>
      </c>
      <c r="AX76" s="9">
        <f t="shared" si="13"/>
        <v>5.416E-2</v>
      </c>
      <c r="AY76" s="9">
        <f t="shared" si="14"/>
        <v>3.5400000000000002E-3</v>
      </c>
      <c r="AZ76" s="9">
        <f t="shared" si="15"/>
        <v>1.34E-3</v>
      </c>
      <c r="BA76" s="9">
        <f t="shared" si="29"/>
        <v>0.14439600000000002</v>
      </c>
      <c r="BJ76" s="7">
        <f t="shared" si="41"/>
        <v>63</v>
      </c>
      <c r="BK76" s="7">
        <f t="shared" si="41"/>
        <v>63</v>
      </c>
      <c r="BL76" s="1">
        <f t="shared" si="16"/>
        <v>0</v>
      </c>
      <c r="BM76" s="48">
        <f>+EvolOf!M65</f>
        <v>200194</v>
      </c>
      <c r="BN76" s="1">
        <f t="shared" si="17"/>
        <v>0</v>
      </c>
      <c r="BO76" s="1">
        <f t="shared" si="30"/>
        <v>0</v>
      </c>
      <c r="BP76" s="28">
        <f t="shared" si="31"/>
        <v>0</v>
      </c>
      <c r="BQ76" s="1">
        <f t="shared" si="18"/>
        <v>0</v>
      </c>
      <c r="BR76" s="1" cm="1">
        <f t="array" ref="BR76">IF(BK76&lt;=$BX$14,0,INDEX($AU$14:$AU$300,BK76-$BX$14+1))*$BY$14</f>
        <v>198706.09086860486</v>
      </c>
      <c r="BS76" s="1">
        <f t="shared" si="19"/>
        <v>118517.66281490155</v>
      </c>
      <c r="BT76" s="1">
        <f t="shared" si="37"/>
        <v>80188.428053703319</v>
      </c>
      <c r="BU76" s="1">
        <f t="shared" si="32"/>
        <v>118517.66281490155</v>
      </c>
      <c r="BV76" s="1">
        <f t="shared" si="39"/>
        <v>75268.72206912603</v>
      </c>
      <c r="BW76" s="1">
        <f t="shared" si="39"/>
        <v>4919.7059845772919</v>
      </c>
      <c r="CQ76" s="4">
        <f t="shared" si="33"/>
        <v>15.299435028248588</v>
      </c>
      <c r="CR76" s="7" cm="1">
        <f t="array" ref="CR76">IF(BK76&lt;=$CW$48,0,INDEX($B$14:$B$300,BK76-$CW$48+1))</f>
        <v>5972</v>
      </c>
      <c r="CS76" s="1">
        <f t="shared" si="21"/>
        <v>5359</v>
      </c>
      <c r="CT76" s="100">
        <f t="shared" si="34"/>
        <v>0.89735432016075012</v>
      </c>
    </row>
    <row r="77" spans="1:98" x14ac:dyDescent="0.3">
      <c r="A77" s="1">
        <f t="shared" si="22"/>
        <v>64</v>
      </c>
      <c r="B77" s="1">
        <f t="shared" si="0"/>
        <v>13469</v>
      </c>
      <c r="C77" s="1">
        <v>64</v>
      </c>
      <c r="D77" s="1">
        <v>36529</v>
      </c>
      <c r="E77" s="1">
        <v>7742</v>
      </c>
      <c r="F77" s="1">
        <v>0</v>
      </c>
      <c r="G77" s="1">
        <v>5537</v>
      </c>
      <c r="H77" s="1">
        <v>0</v>
      </c>
      <c r="I77" s="1">
        <v>190</v>
      </c>
      <c r="J77" s="4">
        <v>44.76</v>
      </c>
      <c r="K77" s="4">
        <v>0.56999999999999995</v>
      </c>
      <c r="L77" s="4">
        <v>23.5</v>
      </c>
      <c r="M77" s="61">
        <v>1.53</v>
      </c>
      <c r="N77" s="1">
        <v>5877</v>
      </c>
      <c r="O77" s="1">
        <v>7583</v>
      </c>
      <c r="P77" s="1">
        <v>7099</v>
      </c>
      <c r="Q77" s="1">
        <v>476</v>
      </c>
      <c r="R77" s="1">
        <v>6</v>
      </c>
      <c r="S77" s="1">
        <v>0</v>
      </c>
      <c r="T77" s="1">
        <v>3612</v>
      </c>
      <c r="U77" s="1">
        <v>365</v>
      </c>
      <c r="V77" s="1">
        <v>4138</v>
      </c>
      <c r="W77" s="1">
        <v>2882</v>
      </c>
      <c r="X77" s="1">
        <v>190</v>
      </c>
      <c r="Y77" s="58">
        <v>1.1200000000000001</v>
      </c>
      <c r="AA77" s="1">
        <f t="shared" si="1"/>
        <v>11880</v>
      </c>
      <c r="AB77" s="1">
        <f t="shared" si="2"/>
        <v>8419</v>
      </c>
      <c r="AC77" s="1">
        <f t="shared" si="3"/>
        <v>380</v>
      </c>
      <c r="AD77" s="1">
        <f t="shared" si="23"/>
        <v>-269</v>
      </c>
      <c r="AE77" s="1">
        <f t="shared" si="24"/>
        <v>355</v>
      </c>
      <c r="AF77" s="1">
        <f t="shared" si="24"/>
        <v>0</v>
      </c>
      <c r="AG77" s="1">
        <f t="shared" si="24"/>
        <v>13</v>
      </c>
      <c r="AH77" s="1">
        <f t="shared" si="35"/>
        <v>99</v>
      </c>
      <c r="AI77" s="9">
        <f t="shared" si="25"/>
        <v>2.6352288488210817E-2</v>
      </c>
      <c r="AJ77" s="9">
        <f t="shared" si="4"/>
        <v>0.26938000000000001</v>
      </c>
      <c r="AK77" s="9">
        <f t="shared" si="5"/>
        <v>0.15484000000000001</v>
      </c>
      <c r="AL77" s="9">
        <f t="shared" si="6"/>
        <v>0.11074000000000001</v>
      </c>
      <c r="AM77" s="9">
        <f t="shared" si="7"/>
        <v>3.8E-3</v>
      </c>
      <c r="AN77" s="9">
        <f t="shared" si="8"/>
        <v>7.2239999999999999E-2</v>
      </c>
      <c r="AO77" s="9">
        <f t="shared" si="9"/>
        <v>1.98E-3</v>
      </c>
      <c r="AP77" s="1">
        <f t="shared" si="26"/>
        <v>-126</v>
      </c>
      <c r="AQ77" s="1">
        <f t="shared" si="26"/>
        <v>174</v>
      </c>
      <c r="AR77" s="1"/>
      <c r="AS77" s="1">
        <f t="shared" si="27"/>
        <v>13</v>
      </c>
      <c r="AT77" s="1">
        <f t="shared" si="28"/>
        <v>61</v>
      </c>
      <c r="AU77" s="1">
        <f t="shared" si="10"/>
        <v>7210</v>
      </c>
      <c r="AV77" s="9">
        <f t="shared" si="11"/>
        <v>0.14419999999999999</v>
      </c>
      <c r="AW77" s="9">
        <f t="shared" si="12"/>
        <v>8.276E-2</v>
      </c>
      <c r="AX77" s="9">
        <f t="shared" si="13"/>
        <v>5.7639999999999997E-2</v>
      </c>
      <c r="AY77" s="9">
        <f t="shared" si="14"/>
        <v>3.8E-3</v>
      </c>
      <c r="AZ77" s="9">
        <f t="shared" si="15"/>
        <v>1.2199999999999999E-3</v>
      </c>
      <c r="BA77" s="9">
        <f t="shared" si="29"/>
        <v>0.14546520000000002</v>
      </c>
      <c r="BJ77" s="7">
        <f t="shared" si="41"/>
        <v>64</v>
      </c>
      <c r="BK77" s="7">
        <f t="shared" si="41"/>
        <v>64</v>
      </c>
      <c r="BL77" s="1">
        <f t="shared" si="16"/>
        <v>0</v>
      </c>
      <c r="BM77" s="48">
        <f>+EvolOf!M66</f>
        <v>202961</v>
      </c>
      <c r="BN77" s="1">
        <f t="shared" si="17"/>
        <v>0</v>
      </c>
      <c r="BO77" s="1">
        <f t="shared" si="30"/>
        <v>0</v>
      </c>
      <c r="BP77" s="28">
        <f t="shared" si="31"/>
        <v>0</v>
      </c>
      <c r="BQ77" s="1">
        <f t="shared" si="18"/>
        <v>0</v>
      </c>
      <c r="BR77" s="1" cm="1">
        <f t="array" ref="BR77">IF(BK77&lt;=$BX$14,0,INDEX($AU$14:$AU$300,BK77-$BX$14+1))*$BY$14</f>
        <v>200401.58276159479</v>
      </c>
      <c r="BS77" s="1">
        <f t="shared" si="19"/>
        <v>115015.49923266009</v>
      </c>
      <c r="BT77" s="1">
        <f t="shared" si="37"/>
        <v>85386.083528934701</v>
      </c>
      <c r="BU77" s="1">
        <f t="shared" si="32"/>
        <v>115015.49923266009</v>
      </c>
      <c r="BV77" s="1">
        <f t="shared" si="39"/>
        <v>80105.043206507093</v>
      </c>
      <c r="BW77" s="1">
        <f t="shared" si="39"/>
        <v>5281.0403224276024</v>
      </c>
      <c r="CQ77" s="4">
        <f t="shared" si="33"/>
        <v>15.168421052631579</v>
      </c>
      <c r="CR77" s="7" cm="1">
        <f t="array" ref="CR77">IF(BK77&lt;=$CW$48,0,INDEX($B$14:$B$300,BK77-$CW$48+1))</f>
        <v>6419</v>
      </c>
      <c r="CS77" s="1">
        <f t="shared" si="21"/>
        <v>5727</v>
      </c>
      <c r="CT77" s="100">
        <f t="shared" si="34"/>
        <v>0.89219504595731425</v>
      </c>
    </row>
    <row r="78" spans="1:98" x14ac:dyDescent="0.3">
      <c r="A78" s="1">
        <f t="shared" si="22"/>
        <v>65</v>
      </c>
      <c r="B78" s="1">
        <f t="shared" ref="B78:B141" si="42">IF(C78="",NA(),E78+G78+H78+I78)</f>
        <v>13562</v>
      </c>
      <c r="C78" s="1">
        <v>65</v>
      </c>
      <c r="D78" s="1">
        <v>36437</v>
      </c>
      <c r="E78" s="1">
        <v>7451</v>
      </c>
      <c r="F78" s="1">
        <v>0</v>
      </c>
      <c r="G78" s="1">
        <v>5908</v>
      </c>
      <c r="H78" s="1">
        <v>0</v>
      </c>
      <c r="I78" s="1">
        <v>203</v>
      </c>
      <c r="J78" s="4">
        <v>44.51</v>
      </c>
      <c r="K78" s="4">
        <v>0.56999999999999995</v>
      </c>
      <c r="L78" s="4">
        <v>23.6</v>
      </c>
      <c r="M78" s="61">
        <v>1.51</v>
      </c>
      <c r="N78" s="1">
        <v>5968</v>
      </c>
      <c r="O78" s="1">
        <v>7584</v>
      </c>
      <c r="P78" s="1">
        <v>7100</v>
      </c>
      <c r="Q78" s="1">
        <v>477</v>
      </c>
      <c r="R78" s="1">
        <v>6</v>
      </c>
      <c r="S78" s="1">
        <v>0</v>
      </c>
      <c r="T78" s="1">
        <v>3509</v>
      </c>
      <c r="U78" s="1">
        <v>354</v>
      </c>
      <c r="V78" s="1">
        <v>4002</v>
      </c>
      <c r="W78" s="1">
        <v>3063</v>
      </c>
      <c r="X78" s="1">
        <v>203</v>
      </c>
      <c r="Y78" s="58">
        <v>1.1000000000000001</v>
      </c>
      <c r="AA78" s="1">
        <f t="shared" ref="AA78:AA141" si="43">+E78+V78</f>
        <v>11453</v>
      </c>
      <c r="AB78" s="1">
        <f t="shared" ref="AB78:AB141" si="44">+G78+W78</f>
        <v>8971</v>
      </c>
      <c r="AC78" s="1">
        <f t="shared" ref="AC78:AC141" si="45">+I78+X78</f>
        <v>406</v>
      </c>
      <c r="AD78" s="1">
        <f t="shared" si="23"/>
        <v>-291</v>
      </c>
      <c r="AE78" s="1">
        <f t="shared" si="24"/>
        <v>371</v>
      </c>
      <c r="AF78" s="1">
        <f t="shared" si="24"/>
        <v>0</v>
      </c>
      <c r="AG78" s="1">
        <f t="shared" si="24"/>
        <v>13</v>
      </c>
      <c r="AH78" s="1">
        <f t="shared" si="35"/>
        <v>93</v>
      </c>
      <c r="AI78" s="9">
        <f t="shared" si="25"/>
        <v>2.7930654925701705E-2</v>
      </c>
      <c r="AJ78" s="9">
        <f t="shared" ref="AJ78:AJ141" si="46">IF(OR(ISNA(B78),B78=0),NA(),B78/$AJ$11)</f>
        <v>0.27123999999999998</v>
      </c>
      <c r="AK78" s="9">
        <f t="shared" ref="AK78:AK141" si="47">IF(OR(ISNA(B78),B78=0),NA(),E78/$AJ$11)</f>
        <v>0.14902000000000001</v>
      </c>
      <c r="AL78" s="9">
        <f t="shared" ref="AL78:AL141" si="48">IF(OR(ISNA(B78),B78=0),NA(),G78/$AJ$11)</f>
        <v>0.11816</v>
      </c>
      <c r="AM78" s="9">
        <f t="shared" ref="AM78:AM141" si="49">IF(OR(ISNA(B78),B78=0),NA(),I78/$AJ$11)</f>
        <v>4.0600000000000002E-3</v>
      </c>
      <c r="AN78" s="9">
        <f t="shared" ref="AN78:AN141" si="50">IF(OR(ISNA(B78),B78=0),NA(),T78/$AJ$11)</f>
        <v>7.0180000000000006E-2</v>
      </c>
      <c r="AO78" s="9">
        <f t="shared" ref="AO78:AO141" si="51">+IF(OR(ISNA(B78),B78=0),NA(),AH78/$AJ$11)</f>
        <v>1.8600000000000001E-3</v>
      </c>
      <c r="AP78" s="1">
        <f t="shared" si="26"/>
        <v>-136</v>
      </c>
      <c r="AQ78" s="1">
        <f t="shared" si="26"/>
        <v>181</v>
      </c>
      <c r="AR78" s="1"/>
      <c r="AS78" s="1">
        <f t="shared" si="27"/>
        <v>13</v>
      </c>
      <c r="AT78" s="1">
        <f t="shared" si="28"/>
        <v>58</v>
      </c>
      <c r="AU78" s="1">
        <f t="shared" ref="AU78:AU141" si="52">IF(C78="",NA(),V78+W78+X78)</f>
        <v>7268</v>
      </c>
      <c r="AV78" s="9">
        <f t="shared" ref="AV78:AV141" si="53">IF(OR(ISNA(B78),B78=0),NA(),AU78/$AJ$11)</f>
        <v>0.14535999999999999</v>
      </c>
      <c r="AW78" s="9">
        <f t="shared" ref="AW78:AW141" si="54">IF(OR(ISNA(B78),B78=0),NA(),V78/$AJ$11)</f>
        <v>8.004E-2</v>
      </c>
      <c r="AX78" s="9">
        <f t="shared" ref="AX78:AX141" si="55">IF(OR(ISNA(B78),B78=0),NA(),W78/$AJ$11)</f>
        <v>6.1260000000000002E-2</v>
      </c>
      <c r="AY78" s="9">
        <f t="shared" ref="AY78:AY141" si="56">IF(OR(ISNA(B78),B78=0),NA(),X78/$AJ$11)</f>
        <v>4.0600000000000002E-3</v>
      </c>
      <c r="AZ78" s="9">
        <f t="shared" ref="AZ78:AZ141" si="57">IF(OR(ISNA(B78),B78=0),NA(),AT78/$AJ$11)</f>
        <v>1.16E-3</v>
      </c>
      <c r="BA78" s="9">
        <f t="shared" si="29"/>
        <v>0.14646960000000001</v>
      </c>
      <c r="BJ78" s="7">
        <f t="shared" si="41"/>
        <v>65</v>
      </c>
      <c r="BK78" s="7">
        <f t="shared" si="41"/>
        <v>65</v>
      </c>
      <c r="BL78" s="1">
        <f t="shared" ref="BL78:BL103" si="58">IF(OR(BJ78&lt;$BY$12,BJ78&gt;$CA$12),0,$BY$14*AU78)</f>
        <v>0</v>
      </c>
      <c r="BM78" s="48">
        <f>+EvolOf!M67</f>
        <v>205905</v>
      </c>
      <c r="BN78" s="1">
        <f t="shared" ref="BN78:BN103" si="59">IF(OR(BJ78&lt;$BY$12,BJ78&gt;$CA$12),0,IF(BJ78&gt;$CA$12,0,VLOOKUP(BJ78,$BK$14:$BM$87,3)))</f>
        <v>0</v>
      </c>
      <c r="BO78" s="1">
        <f t="shared" si="30"/>
        <v>0</v>
      </c>
      <c r="BP78" s="28">
        <f t="shared" si="31"/>
        <v>0</v>
      </c>
      <c r="BQ78" s="1">
        <f t="shared" ref="BQ78:BQ103" si="60">+BO78*BO78</f>
        <v>0</v>
      </c>
      <c r="BR78" s="1" cm="1">
        <f t="array" ref="BR78">IF(BK78&lt;=$BX$14,0,INDEX($AU$14:$AU$300,BK78-$BX$14+1))*$BY$14</f>
        <v>202013.68980738847</v>
      </c>
      <c r="BS78" s="1">
        <f t="shared" ref="BS78:BS113" si="61">+$BY$14*V78</f>
        <v>111235.38615976454</v>
      </c>
      <c r="BT78" s="1">
        <f t="shared" si="37"/>
        <v>90778.303647623936</v>
      </c>
      <c r="BU78" s="1">
        <f t="shared" si="32"/>
        <v>111235.38615976453</v>
      </c>
      <c r="BV78" s="1">
        <f t="shared" ref="BV78:BW103" si="62">+$BY$14*W78</f>
        <v>85135.928987346022</v>
      </c>
      <c r="BW78" s="1">
        <f t="shared" si="62"/>
        <v>5642.374660277912</v>
      </c>
      <c r="CQ78" s="4">
        <f t="shared" si="33"/>
        <v>15.088669950738916</v>
      </c>
      <c r="CR78" s="7" cm="1">
        <f t="array" ref="CR78">IF(BK78&lt;=$CW$48,0,INDEX($B$14:$B$300,BK78-$CW$48+1))</f>
        <v>6870</v>
      </c>
      <c r="CS78" s="1">
        <f t="shared" ref="CS78:CS121" si="63">+G78+I78</f>
        <v>6111</v>
      </c>
      <c r="CT78" s="100">
        <f t="shared" si="34"/>
        <v>0.88951965065502181</v>
      </c>
    </row>
    <row r="79" spans="1:98" x14ac:dyDescent="0.3">
      <c r="A79" s="1">
        <f t="shared" ref="A79:A142" si="64">+C79</f>
        <v>66</v>
      </c>
      <c r="B79" s="1">
        <f t="shared" si="42"/>
        <v>13648</v>
      </c>
      <c r="C79" s="1">
        <v>66</v>
      </c>
      <c r="D79" s="1">
        <v>36350</v>
      </c>
      <c r="E79" s="1">
        <v>7149</v>
      </c>
      <c r="F79" s="1">
        <v>0</v>
      </c>
      <c r="G79" s="1">
        <v>6282</v>
      </c>
      <c r="H79" s="1">
        <v>0</v>
      </c>
      <c r="I79" s="1">
        <v>217</v>
      </c>
      <c r="J79" s="4">
        <v>44.25</v>
      </c>
      <c r="K79" s="4">
        <v>0.56000000000000005</v>
      </c>
      <c r="L79" s="4">
        <v>23.7</v>
      </c>
      <c r="M79" s="61">
        <v>1.48</v>
      </c>
      <c r="N79" s="1">
        <v>6053</v>
      </c>
      <c r="O79" s="1">
        <v>7585</v>
      </c>
      <c r="P79" s="1">
        <v>7101</v>
      </c>
      <c r="Q79" s="1">
        <v>477</v>
      </c>
      <c r="R79" s="1">
        <v>6</v>
      </c>
      <c r="S79" s="1">
        <v>0</v>
      </c>
      <c r="T79" s="1">
        <v>3400</v>
      </c>
      <c r="U79" s="1">
        <v>343</v>
      </c>
      <c r="V79" s="1">
        <v>3862</v>
      </c>
      <c r="W79" s="1">
        <v>3243</v>
      </c>
      <c r="X79" s="1">
        <v>217</v>
      </c>
      <c r="Y79" s="58">
        <v>1.08</v>
      </c>
      <c r="AA79" s="1">
        <f t="shared" si="43"/>
        <v>11011</v>
      </c>
      <c r="AB79" s="1">
        <f t="shared" si="44"/>
        <v>9525</v>
      </c>
      <c r="AC79" s="1">
        <f t="shared" si="45"/>
        <v>434</v>
      </c>
      <c r="AD79" s="1">
        <f t="shared" ref="AD79:AD142" si="65">IF($C79="","",E79-E78)</f>
        <v>-302</v>
      </c>
      <c r="AE79" s="1">
        <f t="shared" ref="AE79:AG142" si="66">IF($C79="","",G79-G78)</f>
        <v>374</v>
      </c>
      <c r="AF79" s="1">
        <f t="shared" si="66"/>
        <v>0</v>
      </c>
      <c r="AG79" s="1">
        <f t="shared" si="66"/>
        <v>14</v>
      </c>
      <c r="AH79" s="1">
        <f t="shared" si="35"/>
        <v>86</v>
      </c>
      <c r="AI79" s="9">
        <f t="shared" ref="AI79:AI142" si="67">IF(OR(ISNA(AU79),AU79=0),NA(),X79/AU79)</f>
        <v>2.9636711281070746E-2</v>
      </c>
      <c r="AJ79" s="9">
        <f t="shared" si="46"/>
        <v>0.27295999999999998</v>
      </c>
      <c r="AK79" s="9">
        <f t="shared" si="47"/>
        <v>0.14298</v>
      </c>
      <c r="AL79" s="9">
        <f t="shared" si="48"/>
        <v>0.12564</v>
      </c>
      <c r="AM79" s="9">
        <f t="shared" si="49"/>
        <v>4.3400000000000001E-3</v>
      </c>
      <c r="AN79" s="9">
        <f t="shared" si="50"/>
        <v>6.8000000000000005E-2</v>
      </c>
      <c r="AO79" s="9">
        <f t="shared" si="51"/>
        <v>1.72E-3</v>
      </c>
      <c r="AP79" s="1">
        <f t="shared" ref="AP79:AQ142" si="68">IF($C79="","",V79-V78)</f>
        <v>-140</v>
      </c>
      <c r="AQ79" s="1">
        <f t="shared" si="68"/>
        <v>180</v>
      </c>
      <c r="AR79" s="1"/>
      <c r="AS79" s="1">
        <f t="shared" ref="AS79:AS142" si="69">IF($C79="","",X79-X78)</f>
        <v>14</v>
      </c>
      <c r="AT79" s="1">
        <f t="shared" ref="AT79:AT142" si="70">IF(OR($C79="",ISNA($C79)),NA(),AP79+AQ79+AR79+AS79)</f>
        <v>54</v>
      </c>
      <c r="AU79" s="1">
        <f t="shared" si="52"/>
        <v>7322</v>
      </c>
      <c r="AV79" s="9">
        <f t="shared" si="53"/>
        <v>0.14643999999999999</v>
      </c>
      <c r="AW79" s="9">
        <f t="shared" si="54"/>
        <v>7.7240000000000003E-2</v>
      </c>
      <c r="AX79" s="9">
        <f t="shared" si="55"/>
        <v>6.4860000000000001E-2</v>
      </c>
      <c r="AY79" s="9">
        <f t="shared" si="56"/>
        <v>4.3400000000000001E-3</v>
      </c>
      <c r="AZ79" s="9">
        <f t="shared" si="57"/>
        <v>1.08E-3</v>
      </c>
      <c r="BA79" s="9">
        <f t="shared" ref="BA79:BA142" si="71">+AJ79*$BA$12</f>
        <v>0.14739840000000001</v>
      </c>
      <c r="BJ79" s="7">
        <f t="shared" si="41"/>
        <v>66</v>
      </c>
      <c r="BK79" s="7">
        <f t="shared" si="41"/>
        <v>66</v>
      </c>
      <c r="BL79" s="1">
        <f t="shared" si="58"/>
        <v>0</v>
      </c>
      <c r="BM79" s="48">
        <f>+EvolOf!M68</f>
        <v>207634</v>
      </c>
      <c r="BN79" s="1">
        <f t="shared" si="59"/>
        <v>0</v>
      </c>
      <c r="BO79" s="1">
        <f t="shared" ref="BO79:BO103" si="72">+BL79-BN79</f>
        <v>0</v>
      </c>
      <c r="BP79" s="28">
        <f t="shared" ref="BP79:BP103" si="73">IF(BN79=0,0,BL79/BN79-1)</f>
        <v>0</v>
      </c>
      <c r="BQ79" s="1">
        <f t="shared" si="60"/>
        <v>0</v>
      </c>
      <c r="BR79" s="1" cm="1">
        <f t="array" ref="BR79">IF(BK79&lt;=$BX$14,0,INDEX($AU$14:$AU$300,BK79-$BX$14+1))*$BY$14</f>
        <v>203514.61705692054</v>
      </c>
      <c r="BS79" s="1">
        <f t="shared" si="61"/>
        <v>107344.09329060736</v>
      </c>
      <c r="BT79" s="1">
        <f t="shared" si="37"/>
        <v>96170.52376631317</v>
      </c>
      <c r="BU79" s="1">
        <f t="shared" ref="BU79:BU113" si="74">IF(BS79=0,0,BR79-BT79)</f>
        <v>107344.09329060737</v>
      </c>
      <c r="BV79" s="1">
        <f t="shared" si="62"/>
        <v>90139.019819119538</v>
      </c>
      <c r="BW79" s="1">
        <f t="shared" si="62"/>
        <v>6031.5039471936298</v>
      </c>
      <c r="CQ79" s="4">
        <f t="shared" ref="CQ79:CQ121" si="75">IF(X79=0,0,W79/X79)</f>
        <v>14.944700460829493</v>
      </c>
      <c r="CR79" s="7" cm="1">
        <f t="array" ref="CR79">IF(BK79&lt;=$CW$48,0,INDEX($B$14:$B$300,BK79-$CW$48+1))</f>
        <v>7327</v>
      </c>
      <c r="CS79" s="1">
        <f t="shared" si="63"/>
        <v>6499</v>
      </c>
      <c r="CT79" s="100">
        <f t="shared" ref="CT79:CT121" si="76">IF(CR79=0,0,CS79/CR79)</f>
        <v>0.88699331240616897</v>
      </c>
    </row>
    <row r="80" spans="1:98" x14ac:dyDescent="0.3">
      <c r="A80" s="1">
        <f t="shared" si="64"/>
        <v>67</v>
      </c>
      <c r="B80" s="1">
        <f t="shared" si="42"/>
        <v>13734</v>
      </c>
      <c r="C80" s="1">
        <v>67</v>
      </c>
      <c r="D80" s="1">
        <v>36264</v>
      </c>
      <c r="E80" s="1">
        <v>6831</v>
      </c>
      <c r="F80" s="1">
        <v>0</v>
      </c>
      <c r="G80" s="1">
        <v>6672</v>
      </c>
      <c r="H80" s="1">
        <v>0</v>
      </c>
      <c r="I80" s="1">
        <v>231</v>
      </c>
      <c r="J80" s="4">
        <v>44.01</v>
      </c>
      <c r="K80" s="4">
        <v>0.56000000000000005</v>
      </c>
      <c r="L80" s="4">
        <v>23.9</v>
      </c>
      <c r="M80" s="61">
        <v>1.46</v>
      </c>
      <c r="N80" s="1">
        <v>6139</v>
      </c>
      <c r="O80" s="1">
        <v>7585</v>
      </c>
      <c r="P80" s="1">
        <v>7101</v>
      </c>
      <c r="Q80" s="1">
        <v>477</v>
      </c>
      <c r="R80" s="1">
        <v>6</v>
      </c>
      <c r="S80" s="1">
        <v>0</v>
      </c>
      <c r="T80" s="1">
        <v>3279</v>
      </c>
      <c r="U80" s="1">
        <v>330</v>
      </c>
      <c r="V80" s="1">
        <v>3717</v>
      </c>
      <c r="W80" s="1">
        <v>3429</v>
      </c>
      <c r="X80" s="1">
        <v>231</v>
      </c>
      <c r="Y80" s="58">
        <v>1.06</v>
      </c>
      <c r="AA80" s="1">
        <f t="shared" si="43"/>
        <v>10548</v>
      </c>
      <c r="AB80" s="1">
        <f t="shared" si="44"/>
        <v>10101</v>
      </c>
      <c r="AC80" s="1">
        <f t="shared" si="45"/>
        <v>462</v>
      </c>
      <c r="AD80" s="1">
        <f t="shared" si="65"/>
        <v>-318</v>
      </c>
      <c r="AE80" s="1">
        <f t="shared" si="66"/>
        <v>390</v>
      </c>
      <c r="AF80" s="1">
        <f t="shared" si="66"/>
        <v>0</v>
      </c>
      <c r="AG80" s="1">
        <f t="shared" si="66"/>
        <v>14</v>
      </c>
      <c r="AH80" s="1">
        <f t="shared" ref="AH80:AH143" si="77">IF(OR($C80="",ISNA($C80)),NA(),AD80+AE80+AF80+AG80)</f>
        <v>86</v>
      </c>
      <c r="AI80" s="9">
        <f t="shared" si="67"/>
        <v>3.1313542090280602E-2</v>
      </c>
      <c r="AJ80" s="9">
        <f t="shared" si="46"/>
        <v>0.27467999999999998</v>
      </c>
      <c r="AK80" s="9">
        <f t="shared" si="47"/>
        <v>0.13661999999999999</v>
      </c>
      <c r="AL80" s="9">
        <f t="shared" si="48"/>
        <v>0.13344</v>
      </c>
      <c r="AM80" s="9">
        <f t="shared" si="49"/>
        <v>4.62E-3</v>
      </c>
      <c r="AN80" s="9">
        <f t="shared" si="50"/>
        <v>6.5579999999999999E-2</v>
      </c>
      <c r="AO80" s="9">
        <f t="shared" si="51"/>
        <v>1.72E-3</v>
      </c>
      <c r="AP80" s="1">
        <f t="shared" si="68"/>
        <v>-145</v>
      </c>
      <c r="AQ80" s="1">
        <f t="shared" si="68"/>
        <v>186</v>
      </c>
      <c r="AR80" s="1"/>
      <c r="AS80" s="1">
        <f t="shared" si="69"/>
        <v>14</v>
      </c>
      <c r="AT80" s="1">
        <f t="shared" si="70"/>
        <v>55</v>
      </c>
      <c r="AU80" s="1">
        <f t="shared" si="52"/>
        <v>7377</v>
      </c>
      <c r="AV80" s="9">
        <f t="shared" si="53"/>
        <v>0.14754</v>
      </c>
      <c r="AW80" s="9">
        <f t="shared" si="54"/>
        <v>7.4340000000000003E-2</v>
      </c>
      <c r="AX80" s="9">
        <f t="shared" si="55"/>
        <v>6.8580000000000002E-2</v>
      </c>
      <c r="AY80" s="9">
        <f t="shared" si="56"/>
        <v>4.62E-3</v>
      </c>
      <c r="AZ80" s="9">
        <f t="shared" si="57"/>
        <v>1.1000000000000001E-3</v>
      </c>
      <c r="BA80" s="9">
        <f t="shared" si="71"/>
        <v>0.14832719999999999</v>
      </c>
      <c r="BJ80" s="7">
        <f t="shared" ref="BJ80:BK95" si="78">+BJ79+1</f>
        <v>67</v>
      </c>
      <c r="BK80" s="7">
        <f t="shared" si="78"/>
        <v>67</v>
      </c>
      <c r="BL80" s="1">
        <f t="shared" si="58"/>
        <v>0</v>
      </c>
      <c r="BM80" s="48">
        <f>+EvolOf!M69</f>
        <v>209465</v>
      </c>
      <c r="BN80" s="1">
        <f t="shared" si="59"/>
        <v>0</v>
      </c>
      <c r="BO80" s="1">
        <f t="shared" si="72"/>
        <v>0</v>
      </c>
      <c r="BP80" s="28">
        <f t="shared" si="73"/>
        <v>0</v>
      </c>
      <c r="BQ80" s="1">
        <f t="shared" si="60"/>
        <v>0</v>
      </c>
      <c r="BR80" s="1" cm="1">
        <f t="array" ref="BR80">IF(BK80&lt;=$BX$14,0,INDEX($AU$14:$AU$300,BK80-$BX$14+1))*$BY$14</f>
        <v>205043.33925551799</v>
      </c>
      <c r="BS80" s="1">
        <f t="shared" si="61"/>
        <v>103313.82567612315</v>
      </c>
      <c r="BT80" s="1">
        <f t="shared" ref="BT80:BT113" si="79">$BY$14*(W80+X80)</f>
        <v>101729.51357939486</v>
      </c>
      <c r="BU80" s="1">
        <f t="shared" si="74"/>
        <v>103313.82567612313</v>
      </c>
      <c r="BV80" s="1">
        <f t="shared" si="62"/>
        <v>95308.880345285506</v>
      </c>
      <c r="BW80" s="1">
        <f t="shared" si="62"/>
        <v>6420.6332341093475</v>
      </c>
      <c r="CQ80" s="4">
        <f t="shared" si="75"/>
        <v>14.844155844155845</v>
      </c>
      <c r="CR80" s="7" cm="1">
        <f t="array" ref="CR80">IF(BK80&lt;=$CW$48,0,INDEX($B$14:$B$300,BK80-$CW$48+1))</f>
        <v>7791</v>
      </c>
      <c r="CS80" s="1">
        <f t="shared" si="63"/>
        <v>6903</v>
      </c>
      <c r="CT80" s="100">
        <f t="shared" si="76"/>
        <v>0.88602233346168657</v>
      </c>
    </row>
    <row r="81" spans="1:98" x14ac:dyDescent="0.3">
      <c r="A81" s="1">
        <f t="shared" si="64"/>
        <v>68</v>
      </c>
      <c r="B81" s="1">
        <f t="shared" si="42"/>
        <v>13812</v>
      </c>
      <c r="C81" s="1">
        <v>68</v>
      </c>
      <c r="D81" s="1">
        <v>36187</v>
      </c>
      <c r="E81" s="1">
        <v>6507</v>
      </c>
      <c r="F81" s="1">
        <v>0</v>
      </c>
      <c r="G81" s="1">
        <v>7060</v>
      </c>
      <c r="H81" s="1">
        <v>0</v>
      </c>
      <c r="I81" s="1">
        <v>245</v>
      </c>
      <c r="J81" s="4">
        <v>43.78</v>
      </c>
      <c r="K81" s="4">
        <v>0.56000000000000005</v>
      </c>
      <c r="L81" s="4">
        <v>24</v>
      </c>
      <c r="M81" s="61">
        <v>1.44</v>
      </c>
      <c r="N81" s="1">
        <v>6216</v>
      </c>
      <c r="O81" s="1">
        <v>7586</v>
      </c>
      <c r="P81" s="1">
        <v>7101</v>
      </c>
      <c r="Q81" s="1">
        <v>478</v>
      </c>
      <c r="R81" s="1">
        <v>6</v>
      </c>
      <c r="S81" s="1">
        <v>0</v>
      </c>
      <c r="T81" s="1">
        <v>3155</v>
      </c>
      <c r="U81" s="1">
        <v>317</v>
      </c>
      <c r="V81" s="1">
        <v>3567</v>
      </c>
      <c r="W81" s="1">
        <v>3614</v>
      </c>
      <c r="X81" s="1">
        <v>245</v>
      </c>
      <c r="Y81" s="58">
        <v>1.04</v>
      </c>
      <c r="AA81" s="1">
        <f t="shared" si="43"/>
        <v>10074</v>
      </c>
      <c r="AB81" s="1">
        <f t="shared" si="44"/>
        <v>10674</v>
      </c>
      <c r="AC81" s="1">
        <f t="shared" si="45"/>
        <v>490</v>
      </c>
      <c r="AD81" s="1">
        <f t="shared" si="65"/>
        <v>-324</v>
      </c>
      <c r="AE81" s="1">
        <f t="shared" si="66"/>
        <v>388</v>
      </c>
      <c r="AF81" s="1">
        <f t="shared" si="66"/>
        <v>0</v>
      </c>
      <c r="AG81" s="1">
        <f t="shared" si="66"/>
        <v>14</v>
      </c>
      <c r="AH81" s="1">
        <f t="shared" si="77"/>
        <v>78</v>
      </c>
      <c r="AI81" s="9">
        <f t="shared" si="67"/>
        <v>3.2992189604093725E-2</v>
      </c>
      <c r="AJ81" s="9">
        <f t="shared" si="46"/>
        <v>0.27623999999999999</v>
      </c>
      <c r="AK81" s="9">
        <f t="shared" si="47"/>
        <v>0.13014000000000001</v>
      </c>
      <c r="AL81" s="9">
        <f t="shared" si="48"/>
        <v>0.14119999999999999</v>
      </c>
      <c r="AM81" s="9">
        <f t="shared" si="49"/>
        <v>4.8999999999999998E-3</v>
      </c>
      <c r="AN81" s="9">
        <f t="shared" si="50"/>
        <v>6.3100000000000003E-2</v>
      </c>
      <c r="AO81" s="9">
        <f t="shared" si="51"/>
        <v>1.56E-3</v>
      </c>
      <c r="AP81" s="1">
        <f t="shared" si="68"/>
        <v>-150</v>
      </c>
      <c r="AQ81" s="1">
        <f t="shared" si="68"/>
        <v>185</v>
      </c>
      <c r="AR81" s="1"/>
      <c r="AS81" s="1">
        <f t="shared" si="69"/>
        <v>14</v>
      </c>
      <c r="AT81" s="1">
        <f t="shared" si="70"/>
        <v>49</v>
      </c>
      <c r="AU81" s="1">
        <f t="shared" si="52"/>
        <v>7426</v>
      </c>
      <c r="AV81" s="9">
        <f t="shared" si="53"/>
        <v>0.14852000000000001</v>
      </c>
      <c r="AW81" s="9">
        <f t="shared" si="54"/>
        <v>7.1340000000000001E-2</v>
      </c>
      <c r="AX81" s="9">
        <f t="shared" si="55"/>
        <v>7.2279999999999997E-2</v>
      </c>
      <c r="AY81" s="9">
        <f t="shared" si="56"/>
        <v>4.8999999999999998E-3</v>
      </c>
      <c r="AZ81" s="9">
        <f t="shared" si="57"/>
        <v>9.7999999999999997E-4</v>
      </c>
      <c r="BA81" s="9">
        <f t="shared" si="71"/>
        <v>0.14916960000000001</v>
      </c>
      <c r="BJ81" s="7">
        <f t="shared" si="78"/>
        <v>68</v>
      </c>
      <c r="BK81" s="7">
        <f t="shared" si="78"/>
        <v>68</v>
      </c>
      <c r="BL81" s="1">
        <f t="shared" si="58"/>
        <v>0</v>
      </c>
      <c r="BM81" s="48">
        <f>+EvolOf!M70</f>
        <v>210773</v>
      </c>
      <c r="BN81" s="1">
        <f t="shared" si="59"/>
        <v>0</v>
      </c>
      <c r="BO81" s="1">
        <f t="shared" si="72"/>
        <v>0</v>
      </c>
      <c r="BP81" s="28">
        <f t="shared" si="73"/>
        <v>0</v>
      </c>
      <c r="BQ81" s="1">
        <f t="shared" si="60"/>
        <v>0</v>
      </c>
      <c r="BR81" s="1" cm="1">
        <f t="array" ref="BR81">IF(BK81&lt;=$BX$14,0,INDEX($AU$14:$AU$300,BK81-$BX$14+1))*$BY$14</f>
        <v>206405.29175972301</v>
      </c>
      <c r="BS81" s="1">
        <f t="shared" si="61"/>
        <v>99144.58331631188</v>
      </c>
      <c r="BT81" s="1">
        <f t="shared" si="79"/>
        <v>107260.70844341113</v>
      </c>
      <c r="BU81" s="1">
        <f t="shared" si="74"/>
        <v>99144.58331631188</v>
      </c>
      <c r="BV81" s="1">
        <f t="shared" si="62"/>
        <v>100450.94592238608</v>
      </c>
      <c r="BW81" s="1">
        <f t="shared" si="62"/>
        <v>6809.7625210250653</v>
      </c>
      <c r="CQ81" s="4">
        <f t="shared" si="75"/>
        <v>14.751020408163265</v>
      </c>
      <c r="CR81" s="7" cm="1">
        <f t="array" ref="CR81">IF(BK81&lt;=$CW$48,0,INDEX($B$14:$B$300,BK81-$CW$48+1))</f>
        <v>8251</v>
      </c>
      <c r="CS81" s="1">
        <f t="shared" si="63"/>
        <v>7305</v>
      </c>
      <c r="CT81" s="100">
        <f t="shared" si="76"/>
        <v>0.88534723063871046</v>
      </c>
    </row>
    <row r="82" spans="1:98" x14ac:dyDescent="0.3">
      <c r="A82" s="1">
        <f t="shared" si="64"/>
        <v>69</v>
      </c>
      <c r="B82" s="1">
        <f t="shared" si="42"/>
        <v>13885</v>
      </c>
      <c r="C82" s="1">
        <v>69</v>
      </c>
      <c r="D82" s="1">
        <v>36112</v>
      </c>
      <c r="E82" s="1">
        <v>6171</v>
      </c>
      <c r="F82" s="1">
        <v>0</v>
      </c>
      <c r="G82" s="1">
        <v>7456</v>
      </c>
      <c r="H82" s="1">
        <v>0</v>
      </c>
      <c r="I82" s="1">
        <v>258</v>
      </c>
      <c r="J82" s="4">
        <v>43.56</v>
      </c>
      <c r="K82" s="4">
        <v>0.55000000000000004</v>
      </c>
      <c r="L82" s="4">
        <v>24.1</v>
      </c>
      <c r="M82" s="61">
        <v>1.41</v>
      </c>
      <c r="N82" s="1">
        <v>6290</v>
      </c>
      <c r="O82" s="1">
        <v>7586</v>
      </c>
      <c r="P82" s="1">
        <v>7100</v>
      </c>
      <c r="Q82" s="1">
        <v>478</v>
      </c>
      <c r="R82" s="1">
        <v>6</v>
      </c>
      <c r="S82" s="1">
        <v>0</v>
      </c>
      <c r="T82" s="1">
        <v>3020</v>
      </c>
      <c r="U82" s="1">
        <v>305</v>
      </c>
      <c r="V82" s="1">
        <v>3408</v>
      </c>
      <c r="W82" s="1">
        <v>3804</v>
      </c>
      <c r="X82" s="1">
        <v>258</v>
      </c>
      <c r="Y82" s="58">
        <v>1.02</v>
      </c>
      <c r="AA82" s="1">
        <f t="shared" si="43"/>
        <v>9579</v>
      </c>
      <c r="AB82" s="1">
        <f t="shared" si="44"/>
        <v>11260</v>
      </c>
      <c r="AC82" s="1">
        <f t="shared" si="45"/>
        <v>516</v>
      </c>
      <c r="AD82" s="1">
        <f t="shared" si="65"/>
        <v>-336</v>
      </c>
      <c r="AE82" s="1">
        <f t="shared" si="66"/>
        <v>396</v>
      </c>
      <c r="AF82" s="1">
        <f t="shared" si="66"/>
        <v>0</v>
      </c>
      <c r="AG82" s="1">
        <f t="shared" si="66"/>
        <v>13</v>
      </c>
      <c r="AH82" s="1">
        <f t="shared" si="77"/>
        <v>73</v>
      </c>
      <c r="AI82" s="9">
        <f t="shared" si="67"/>
        <v>3.4538152610441769E-2</v>
      </c>
      <c r="AJ82" s="9">
        <f t="shared" si="46"/>
        <v>0.2777</v>
      </c>
      <c r="AK82" s="9">
        <f t="shared" si="47"/>
        <v>0.12342</v>
      </c>
      <c r="AL82" s="9">
        <f t="shared" si="48"/>
        <v>0.14912</v>
      </c>
      <c r="AM82" s="9">
        <f t="shared" si="49"/>
        <v>5.1599999999999997E-3</v>
      </c>
      <c r="AN82" s="9">
        <f t="shared" si="50"/>
        <v>6.0400000000000002E-2</v>
      </c>
      <c r="AO82" s="9">
        <f t="shared" si="51"/>
        <v>1.4599999999999999E-3</v>
      </c>
      <c r="AP82" s="1">
        <f t="shared" si="68"/>
        <v>-159</v>
      </c>
      <c r="AQ82" s="1">
        <f t="shared" si="68"/>
        <v>190</v>
      </c>
      <c r="AR82" s="1"/>
      <c r="AS82" s="1">
        <f t="shared" si="69"/>
        <v>13</v>
      </c>
      <c r="AT82" s="1">
        <f t="shared" si="70"/>
        <v>44</v>
      </c>
      <c r="AU82" s="1">
        <f t="shared" si="52"/>
        <v>7470</v>
      </c>
      <c r="AV82" s="9">
        <f t="shared" si="53"/>
        <v>0.14940000000000001</v>
      </c>
      <c r="AW82" s="9">
        <f t="shared" si="54"/>
        <v>6.8159999999999998E-2</v>
      </c>
      <c r="AX82" s="9">
        <f t="shared" si="55"/>
        <v>7.6079999999999995E-2</v>
      </c>
      <c r="AY82" s="9">
        <f t="shared" si="56"/>
        <v>5.1599999999999997E-3</v>
      </c>
      <c r="AZ82" s="9">
        <f t="shared" si="57"/>
        <v>8.8000000000000003E-4</v>
      </c>
      <c r="BA82" s="9">
        <f t="shared" si="71"/>
        <v>0.14995800000000001</v>
      </c>
      <c r="BJ82" s="7">
        <f t="shared" si="78"/>
        <v>69</v>
      </c>
      <c r="BK82" s="7">
        <f t="shared" si="78"/>
        <v>69</v>
      </c>
      <c r="BL82" s="1">
        <f t="shared" si="58"/>
        <v>0</v>
      </c>
      <c r="BM82" s="48">
        <f>+EvolOf!M71</f>
        <v>212126</v>
      </c>
      <c r="BN82" s="1">
        <f t="shared" si="59"/>
        <v>0</v>
      </c>
      <c r="BO82" s="1">
        <f t="shared" si="72"/>
        <v>0</v>
      </c>
      <c r="BP82" s="28">
        <f t="shared" si="73"/>
        <v>0</v>
      </c>
      <c r="BQ82" s="1">
        <f t="shared" si="60"/>
        <v>0</v>
      </c>
      <c r="BR82" s="1" cm="1">
        <f t="array" ref="BR82">IF(BK82&lt;=$BX$14,0,INDEX($AU$14:$AU$300,BK82-$BX$14+1))*$BY$14</f>
        <v>207628.26951860098</v>
      </c>
      <c r="BS82" s="1">
        <f t="shared" si="61"/>
        <v>94725.186414911936</v>
      </c>
      <c r="BT82" s="1">
        <f t="shared" si="79"/>
        <v>112903.08310368904</v>
      </c>
      <c r="BU82" s="1">
        <f t="shared" si="74"/>
        <v>94725.186414911936</v>
      </c>
      <c r="BV82" s="1">
        <f t="shared" si="62"/>
        <v>105731.98624481367</v>
      </c>
      <c r="BW82" s="1">
        <f t="shared" si="62"/>
        <v>7171.0968588753749</v>
      </c>
      <c r="CQ82" s="4">
        <f t="shared" si="75"/>
        <v>14.744186046511627</v>
      </c>
      <c r="CR82" s="7" cm="1">
        <f t="array" ref="CR82">IF(BK82&lt;=$CW$48,0,INDEX($B$14:$B$300,BK82-$CW$48+1))</f>
        <v>8704</v>
      </c>
      <c r="CS82" s="1">
        <f t="shared" si="63"/>
        <v>7714</v>
      </c>
      <c r="CT82" s="100">
        <f t="shared" si="76"/>
        <v>0.88625919117647056</v>
      </c>
    </row>
    <row r="83" spans="1:98" x14ac:dyDescent="0.3">
      <c r="A83" s="1">
        <f t="shared" si="64"/>
        <v>70</v>
      </c>
      <c r="B83" s="1">
        <f t="shared" si="42"/>
        <v>13954</v>
      </c>
      <c r="C83" s="1">
        <v>70</v>
      </c>
      <c r="D83" s="1">
        <v>36044</v>
      </c>
      <c r="E83" s="1">
        <v>5824</v>
      </c>
      <c r="F83" s="1">
        <v>0</v>
      </c>
      <c r="G83" s="1">
        <v>7856</v>
      </c>
      <c r="H83" s="1">
        <v>0</v>
      </c>
      <c r="I83" s="1">
        <v>274</v>
      </c>
      <c r="J83" s="4">
        <v>43.34</v>
      </c>
      <c r="K83" s="4">
        <v>0.55000000000000004</v>
      </c>
      <c r="L83" s="4">
        <v>24.3</v>
      </c>
      <c r="M83" s="61">
        <v>1.39</v>
      </c>
      <c r="N83" s="1">
        <v>6359</v>
      </c>
      <c r="O83" s="1">
        <v>7586</v>
      </c>
      <c r="P83" s="1">
        <v>7100</v>
      </c>
      <c r="Q83" s="1">
        <v>479</v>
      </c>
      <c r="R83" s="1">
        <v>6</v>
      </c>
      <c r="S83" s="1">
        <v>0</v>
      </c>
      <c r="T83" s="1">
        <v>2877</v>
      </c>
      <c r="U83" s="1">
        <v>290</v>
      </c>
      <c r="V83" s="1">
        <v>3242</v>
      </c>
      <c r="W83" s="1">
        <v>3997</v>
      </c>
      <c r="X83" s="1">
        <v>274</v>
      </c>
      <c r="Y83" s="58">
        <v>1</v>
      </c>
      <c r="AA83" s="1">
        <f t="shared" si="43"/>
        <v>9066</v>
      </c>
      <c r="AB83" s="1">
        <f t="shared" si="44"/>
        <v>11853</v>
      </c>
      <c r="AC83" s="1">
        <f t="shared" si="45"/>
        <v>548</v>
      </c>
      <c r="AD83" s="1">
        <f t="shared" si="65"/>
        <v>-347</v>
      </c>
      <c r="AE83" s="1">
        <f t="shared" si="66"/>
        <v>400</v>
      </c>
      <c r="AF83" s="1">
        <f t="shared" si="66"/>
        <v>0</v>
      </c>
      <c r="AG83" s="1">
        <f t="shared" si="66"/>
        <v>16</v>
      </c>
      <c r="AH83" s="1">
        <f t="shared" si="77"/>
        <v>69</v>
      </c>
      <c r="AI83" s="9">
        <f t="shared" si="67"/>
        <v>3.6470118461333689E-2</v>
      </c>
      <c r="AJ83" s="9">
        <f t="shared" si="46"/>
        <v>0.27907999999999999</v>
      </c>
      <c r="AK83" s="9">
        <f t="shared" si="47"/>
        <v>0.11648</v>
      </c>
      <c r="AL83" s="9">
        <f t="shared" si="48"/>
        <v>0.15712000000000001</v>
      </c>
      <c r="AM83" s="9">
        <f t="shared" si="49"/>
        <v>5.4799999999999996E-3</v>
      </c>
      <c r="AN83" s="9">
        <f t="shared" si="50"/>
        <v>5.7540000000000001E-2</v>
      </c>
      <c r="AO83" s="9">
        <f t="shared" si="51"/>
        <v>1.3799999999999999E-3</v>
      </c>
      <c r="AP83" s="1">
        <f t="shared" si="68"/>
        <v>-166</v>
      </c>
      <c r="AQ83" s="1">
        <f t="shared" si="68"/>
        <v>193</v>
      </c>
      <c r="AR83" s="1"/>
      <c r="AS83" s="1">
        <f t="shared" si="69"/>
        <v>16</v>
      </c>
      <c r="AT83" s="1">
        <f t="shared" si="70"/>
        <v>43</v>
      </c>
      <c r="AU83" s="1">
        <f t="shared" si="52"/>
        <v>7513</v>
      </c>
      <c r="AV83" s="9">
        <f t="shared" si="53"/>
        <v>0.15026</v>
      </c>
      <c r="AW83" s="9">
        <f t="shared" si="54"/>
        <v>6.4839999999999995E-2</v>
      </c>
      <c r="AX83" s="9">
        <f t="shared" si="55"/>
        <v>7.9939999999999997E-2</v>
      </c>
      <c r="AY83" s="9">
        <f t="shared" si="56"/>
        <v>5.4799999999999996E-3</v>
      </c>
      <c r="AZ83" s="9">
        <f t="shared" si="57"/>
        <v>8.5999999999999998E-4</v>
      </c>
      <c r="BA83" s="9">
        <f t="shared" si="71"/>
        <v>0.15070320000000001</v>
      </c>
      <c r="BJ83" s="7">
        <f t="shared" si="78"/>
        <v>70</v>
      </c>
      <c r="BK83" s="7">
        <f t="shared" si="78"/>
        <v>70</v>
      </c>
      <c r="BL83" s="1">
        <f t="shared" si="58"/>
        <v>0</v>
      </c>
      <c r="BM83" s="48">
        <f>+EvolOf!M72</f>
        <v>213435</v>
      </c>
      <c r="BN83" s="1">
        <f t="shared" si="59"/>
        <v>0</v>
      </c>
      <c r="BO83" s="1">
        <f t="shared" si="72"/>
        <v>0</v>
      </c>
      <c r="BP83" s="28">
        <f t="shared" si="73"/>
        <v>0</v>
      </c>
      <c r="BQ83" s="1">
        <f t="shared" si="60"/>
        <v>0</v>
      </c>
      <c r="BR83" s="1" cm="1">
        <f t="array" ref="BR83">IF(BK83&lt;=$BX$14,0,INDEX($AU$14:$AU$300,BK83-$BX$14+1))*$BY$14</f>
        <v>208823.45232841355</v>
      </c>
      <c r="BS83" s="1">
        <f t="shared" si="61"/>
        <v>90111.224870054139</v>
      </c>
      <c r="BT83" s="1">
        <f t="shared" si="79"/>
        <v>118712.22745835941</v>
      </c>
      <c r="BU83" s="1">
        <f t="shared" si="74"/>
        <v>90111.224870054139</v>
      </c>
      <c r="BV83" s="1">
        <f t="shared" si="62"/>
        <v>111096.41141443751</v>
      </c>
      <c r="BW83" s="1">
        <f t="shared" si="62"/>
        <v>7615.81604392191</v>
      </c>
      <c r="CQ83" s="4">
        <f t="shared" si="75"/>
        <v>14.587591240875913</v>
      </c>
      <c r="CR83" s="7" cm="1">
        <f t="array" ref="CR83">IF(BK83&lt;=$CW$48,0,INDEX($B$14:$B$300,BK83-$CW$48+1))</f>
        <v>9137</v>
      </c>
      <c r="CS83" s="1">
        <f t="shared" si="63"/>
        <v>8130</v>
      </c>
      <c r="CT83" s="100">
        <f t="shared" si="76"/>
        <v>0.88978877093137787</v>
      </c>
    </row>
    <row r="84" spans="1:98" x14ac:dyDescent="0.3">
      <c r="A84" s="1">
        <f t="shared" si="64"/>
        <v>71</v>
      </c>
      <c r="B84" s="1">
        <f t="shared" si="42"/>
        <v>14017</v>
      </c>
      <c r="C84" s="1">
        <v>71</v>
      </c>
      <c r="D84" s="1">
        <v>35981</v>
      </c>
      <c r="E84" s="1">
        <v>5482</v>
      </c>
      <c r="F84" s="1">
        <v>0</v>
      </c>
      <c r="G84" s="1">
        <v>8246</v>
      </c>
      <c r="H84" s="1">
        <v>0</v>
      </c>
      <c r="I84" s="1">
        <v>289</v>
      </c>
      <c r="J84" s="4">
        <v>43.13</v>
      </c>
      <c r="K84" s="4">
        <v>0.55000000000000004</v>
      </c>
      <c r="L84" s="4">
        <v>24.4</v>
      </c>
      <c r="M84" s="61">
        <v>1.36</v>
      </c>
      <c r="N84" s="1">
        <v>6421</v>
      </c>
      <c r="O84" s="1">
        <v>7586</v>
      </c>
      <c r="P84" s="1">
        <v>7099</v>
      </c>
      <c r="Q84" s="1">
        <v>480</v>
      </c>
      <c r="R84" s="1">
        <v>6</v>
      </c>
      <c r="S84" s="1">
        <v>0</v>
      </c>
      <c r="T84" s="1">
        <v>2734</v>
      </c>
      <c r="U84" s="1">
        <v>276</v>
      </c>
      <c r="V84" s="1">
        <v>3076</v>
      </c>
      <c r="W84" s="1">
        <v>4188</v>
      </c>
      <c r="X84" s="1">
        <v>289</v>
      </c>
      <c r="Y84" s="58">
        <v>0.98</v>
      </c>
      <c r="AA84" s="1">
        <f t="shared" si="43"/>
        <v>8558</v>
      </c>
      <c r="AB84" s="1">
        <f t="shared" si="44"/>
        <v>12434</v>
      </c>
      <c r="AC84" s="1">
        <f t="shared" si="45"/>
        <v>578</v>
      </c>
      <c r="AD84" s="1">
        <f t="shared" si="65"/>
        <v>-342</v>
      </c>
      <c r="AE84" s="1">
        <f t="shared" si="66"/>
        <v>390</v>
      </c>
      <c r="AF84" s="1">
        <f t="shared" si="66"/>
        <v>0</v>
      </c>
      <c r="AG84" s="1">
        <f t="shared" si="66"/>
        <v>15</v>
      </c>
      <c r="AH84" s="1">
        <f t="shared" si="77"/>
        <v>63</v>
      </c>
      <c r="AI84" s="9">
        <f t="shared" si="67"/>
        <v>3.826294187739971E-2</v>
      </c>
      <c r="AJ84" s="9">
        <f t="shared" si="46"/>
        <v>0.28033999999999998</v>
      </c>
      <c r="AK84" s="9">
        <f t="shared" si="47"/>
        <v>0.10964</v>
      </c>
      <c r="AL84" s="9">
        <f t="shared" si="48"/>
        <v>0.16492000000000001</v>
      </c>
      <c r="AM84" s="9">
        <f t="shared" si="49"/>
        <v>5.7800000000000004E-3</v>
      </c>
      <c r="AN84" s="9">
        <f t="shared" si="50"/>
        <v>5.4679999999999999E-2</v>
      </c>
      <c r="AO84" s="9">
        <f t="shared" si="51"/>
        <v>1.2600000000000001E-3</v>
      </c>
      <c r="AP84" s="1">
        <f t="shared" si="68"/>
        <v>-166</v>
      </c>
      <c r="AQ84" s="1">
        <f t="shared" si="68"/>
        <v>191</v>
      </c>
      <c r="AR84" s="1"/>
      <c r="AS84" s="1">
        <f t="shared" si="69"/>
        <v>15</v>
      </c>
      <c r="AT84" s="1">
        <f t="shared" si="70"/>
        <v>40</v>
      </c>
      <c r="AU84" s="1">
        <f t="shared" si="52"/>
        <v>7553</v>
      </c>
      <c r="AV84" s="9">
        <f t="shared" si="53"/>
        <v>0.15106</v>
      </c>
      <c r="AW84" s="9">
        <f t="shared" si="54"/>
        <v>6.1519999999999998E-2</v>
      </c>
      <c r="AX84" s="9">
        <f t="shared" si="55"/>
        <v>8.3760000000000001E-2</v>
      </c>
      <c r="AY84" s="9">
        <f t="shared" si="56"/>
        <v>5.7800000000000004E-3</v>
      </c>
      <c r="AZ84" s="9">
        <f t="shared" si="57"/>
        <v>8.0000000000000004E-4</v>
      </c>
      <c r="BA84" s="9">
        <f t="shared" si="71"/>
        <v>0.15138360000000001</v>
      </c>
      <c r="BJ84" s="7">
        <f t="shared" si="78"/>
        <v>71</v>
      </c>
      <c r="BK84" s="7">
        <f t="shared" si="78"/>
        <v>71</v>
      </c>
      <c r="BL84" s="1">
        <f t="shared" si="58"/>
        <v>0</v>
      </c>
      <c r="BM84" s="48">
        <f>+EvolOf!M73</f>
        <v>215216</v>
      </c>
      <c r="BN84" s="1">
        <f t="shared" si="59"/>
        <v>0</v>
      </c>
      <c r="BO84" s="1">
        <f t="shared" si="72"/>
        <v>0</v>
      </c>
      <c r="BP84" s="28">
        <f t="shared" si="73"/>
        <v>0</v>
      </c>
      <c r="BQ84" s="1">
        <f t="shared" si="60"/>
        <v>0</v>
      </c>
      <c r="BR84" s="1" cm="1">
        <f t="array" ref="BR84">IF(BK84&lt;=$BX$14,0,INDEX($AU$14:$AU$300,BK84-$BX$14+1))*$BY$14</f>
        <v>209935.25029102989</v>
      </c>
      <c r="BS84" s="1">
        <f t="shared" si="61"/>
        <v>85497.263325196342</v>
      </c>
      <c r="BT84" s="1">
        <f t="shared" si="79"/>
        <v>124437.98696583355</v>
      </c>
      <c r="BU84" s="1">
        <f t="shared" si="74"/>
        <v>85497.263325196342</v>
      </c>
      <c r="BV84" s="1">
        <f t="shared" si="62"/>
        <v>116405.24668593051</v>
      </c>
      <c r="BW84" s="1">
        <f t="shared" si="62"/>
        <v>8032.7402799030369</v>
      </c>
      <c r="CQ84" s="4">
        <f t="shared" si="75"/>
        <v>14.491349480968859</v>
      </c>
      <c r="CR84" s="7" cm="1">
        <f t="array" ref="CR84">IF(BK84&lt;=$CW$48,0,INDEX($B$14:$B$300,BK84-$CW$48+1))</f>
        <v>9554</v>
      </c>
      <c r="CS84" s="1">
        <f t="shared" si="63"/>
        <v>8535</v>
      </c>
      <c r="CT84" s="100">
        <f t="shared" si="76"/>
        <v>0.89334310236550141</v>
      </c>
    </row>
    <row r="85" spans="1:98" x14ac:dyDescent="0.3">
      <c r="A85" s="1">
        <f t="shared" si="64"/>
        <v>72</v>
      </c>
      <c r="B85" s="1">
        <f t="shared" si="42"/>
        <v>14073</v>
      </c>
      <c r="C85" s="1">
        <v>72</v>
      </c>
      <c r="D85" s="1">
        <v>35925</v>
      </c>
      <c r="E85" s="1">
        <v>5140</v>
      </c>
      <c r="F85" s="1">
        <v>0</v>
      </c>
      <c r="G85" s="1">
        <v>8629</v>
      </c>
      <c r="H85" s="1">
        <v>0</v>
      </c>
      <c r="I85" s="1">
        <v>304</v>
      </c>
      <c r="J85" s="4">
        <v>42.93</v>
      </c>
      <c r="K85" s="4">
        <v>0.55000000000000004</v>
      </c>
      <c r="L85" s="4">
        <v>24.5</v>
      </c>
      <c r="M85" s="61">
        <v>1.34</v>
      </c>
      <c r="N85" s="1">
        <v>6477</v>
      </c>
      <c r="O85" s="1">
        <v>7586</v>
      </c>
      <c r="P85" s="1">
        <v>7098</v>
      </c>
      <c r="Q85" s="1">
        <v>481</v>
      </c>
      <c r="R85" s="1">
        <v>6</v>
      </c>
      <c r="S85" s="1">
        <v>0</v>
      </c>
      <c r="T85" s="1">
        <v>2587</v>
      </c>
      <c r="U85" s="1">
        <v>262</v>
      </c>
      <c r="V85" s="1">
        <v>2905</v>
      </c>
      <c r="W85" s="1">
        <v>4378</v>
      </c>
      <c r="X85" s="1">
        <v>304</v>
      </c>
      <c r="Y85" s="58">
        <v>0.96</v>
      </c>
      <c r="AA85" s="1">
        <f t="shared" si="43"/>
        <v>8045</v>
      </c>
      <c r="AB85" s="1">
        <f t="shared" si="44"/>
        <v>13007</v>
      </c>
      <c r="AC85" s="1">
        <f t="shared" si="45"/>
        <v>608</v>
      </c>
      <c r="AD85" s="1">
        <f t="shared" si="65"/>
        <v>-342</v>
      </c>
      <c r="AE85" s="1">
        <f t="shared" si="66"/>
        <v>383</v>
      </c>
      <c r="AF85" s="1">
        <f t="shared" si="66"/>
        <v>0</v>
      </c>
      <c r="AG85" s="1">
        <f t="shared" si="66"/>
        <v>15</v>
      </c>
      <c r="AH85" s="1">
        <f t="shared" si="77"/>
        <v>56</v>
      </c>
      <c r="AI85" s="9">
        <f t="shared" si="67"/>
        <v>4.0068538289178855E-2</v>
      </c>
      <c r="AJ85" s="9">
        <f t="shared" si="46"/>
        <v>0.28145999999999999</v>
      </c>
      <c r="AK85" s="9">
        <f t="shared" si="47"/>
        <v>0.1028</v>
      </c>
      <c r="AL85" s="9">
        <f t="shared" si="48"/>
        <v>0.17258000000000001</v>
      </c>
      <c r="AM85" s="9">
        <f t="shared" si="49"/>
        <v>6.0800000000000003E-3</v>
      </c>
      <c r="AN85" s="9">
        <f t="shared" si="50"/>
        <v>5.1740000000000001E-2</v>
      </c>
      <c r="AO85" s="9">
        <f t="shared" si="51"/>
        <v>1.1199999999999999E-3</v>
      </c>
      <c r="AP85" s="1">
        <f t="shared" si="68"/>
        <v>-171</v>
      </c>
      <c r="AQ85" s="1">
        <f t="shared" si="68"/>
        <v>190</v>
      </c>
      <c r="AR85" s="1"/>
      <c r="AS85" s="1">
        <f t="shared" si="69"/>
        <v>15</v>
      </c>
      <c r="AT85" s="1">
        <f t="shared" si="70"/>
        <v>34</v>
      </c>
      <c r="AU85" s="1">
        <f t="shared" si="52"/>
        <v>7587</v>
      </c>
      <c r="AV85" s="9">
        <f t="shared" si="53"/>
        <v>0.15174000000000001</v>
      </c>
      <c r="AW85" s="9">
        <f t="shared" si="54"/>
        <v>5.8099999999999999E-2</v>
      </c>
      <c r="AX85" s="9">
        <f t="shared" si="55"/>
        <v>8.7559999999999999E-2</v>
      </c>
      <c r="AY85" s="9">
        <f t="shared" si="56"/>
        <v>6.0800000000000003E-3</v>
      </c>
      <c r="AZ85" s="9">
        <f t="shared" si="57"/>
        <v>6.8000000000000005E-4</v>
      </c>
      <c r="BA85" s="9">
        <f t="shared" si="71"/>
        <v>0.1519884</v>
      </c>
      <c r="BJ85" s="7">
        <f t="shared" si="78"/>
        <v>72</v>
      </c>
      <c r="BK85" s="7">
        <f t="shared" si="78"/>
        <v>72</v>
      </c>
      <c r="BL85" s="1">
        <f t="shared" si="58"/>
        <v>0</v>
      </c>
      <c r="BM85" s="48">
        <f>+EvolOf!M74</f>
        <v>216582</v>
      </c>
      <c r="BN85" s="1">
        <f t="shared" si="59"/>
        <v>0</v>
      </c>
      <c r="BO85" s="1">
        <f t="shared" si="72"/>
        <v>0</v>
      </c>
      <c r="BP85" s="28">
        <f t="shared" si="73"/>
        <v>0</v>
      </c>
      <c r="BQ85" s="1">
        <f t="shared" si="60"/>
        <v>0</v>
      </c>
      <c r="BR85" s="1" cm="1">
        <f t="array" ref="BR85">IF(BK85&lt;=$BX$14,0,INDEX($AU$14:$AU$300,BK85-$BX$14+1))*$BY$14</f>
        <v>210880.27855925378</v>
      </c>
      <c r="BS85" s="1">
        <f t="shared" si="61"/>
        <v>80744.327035011491</v>
      </c>
      <c r="BT85" s="1">
        <f t="shared" si="79"/>
        <v>130135.95152424228</v>
      </c>
      <c r="BU85" s="1">
        <f t="shared" si="74"/>
        <v>80744.327035011505</v>
      </c>
      <c r="BV85" s="1">
        <f t="shared" si="62"/>
        <v>121686.28700835811</v>
      </c>
      <c r="BW85" s="1">
        <f t="shared" si="62"/>
        <v>8449.6645158841638</v>
      </c>
      <c r="CQ85" s="4">
        <f t="shared" si="75"/>
        <v>14.401315789473685</v>
      </c>
      <c r="CR85" s="7" cm="1">
        <f t="array" ref="CR85">IF(BK85&lt;=$CW$48,0,INDEX($B$14:$B$300,BK85-$CW$48+1))</f>
        <v>9961</v>
      </c>
      <c r="CS85" s="1">
        <f t="shared" si="63"/>
        <v>8933</v>
      </c>
      <c r="CT85" s="100">
        <f t="shared" si="76"/>
        <v>0.89679751029013155</v>
      </c>
    </row>
    <row r="86" spans="1:98" x14ac:dyDescent="0.3">
      <c r="A86" s="1">
        <f t="shared" si="64"/>
        <v>73</v>
      </c>
      <c r="B86" s="1">
        <f t="shared" si="42"/>
        <v>14130</v>
      </c>
      <c r="C86" s="1">
        <v>73</v>
      </c>
      <c r="D86" s="1">
        <v>35868</v>
      </c>
      <c r="E86" s="1">
        <v>4809</v>
      </c>
      <c r="F86" s="1">
        <v>0</v>
      </c>
      <c r="G86" s="1">
        <v>9001</v>
      </c>
      <c r="H86" s="1">
        <v>0</v>
      </c>
      <c r="I86" s="1">
        <v>320</v>
      </c>
      <c r="J86" s="4">
        <v>42.74</v>
      </c>
      <c r="K86" s="4">
        <v>0.54</v>
      </c>
      <c r="L86" s="4">
        <v>24.6</v>
      </c>
      <c r="M86" s="61">
        <v>1.32</v>
      </c>
      <c r="N86" s="1">
        <v>6534</v>
      </c>
      <c r="O86" s="1">
        <v>7586</v>
      </c>
      <c r="P86" s="1">
        <v>7096</v>
      </c>
      <c r="Q86" s="1">
        <v>483</v>
      </c>
      <c r="R86" s="1">
        <v>6</v>
      </c>
      <c r="S86" s="1">
        <v>0</v>
      </c>
      <c r="T86" s="1">
        <v>2440</v>
      </c>
      <c r="U86" s="1">
        <v>247</v>
      </c>
      <c r="V86" s="1">
        <v>2740</v>
      </c>
      <c r="W86" s="1">
        <v>4562</v>
      </c>
      <c r="X86" s="1">
        <v>320</v>
      </c>
      <c r="Y86" s="58">
        <v>0.94</v>
      </c>
      <c r="AA86" s="1">
        <f t="shared" si="43"/>
        <v>7549</v>
      </c>
      <c r="AB86" s="1">
        <f t="shared" si="44"/>
        <v>13563</v>
      </c>
      <c r="AC86" s="1">
        <f t="shared" si="45"/>
        <v>640</v>
      </c>
      <c r="AD86" s="1">
        <f t="shared" si="65"/>
        <v>-331</v>
      </c>
      <c r="AE86" s="1">
        <f t="shared" si="66"/>
        <v>372</v>
      </c>
      <c r="AF86" s="1">
        <f t="shared" si="66"/>
        <v>0</v>
      </c>
      <c r="AG86" s="1">
        <f t="shared" si="66"/>
        <v>16</v>
      </c>
      <c r="AH86" s="1">
        <f t="shared" si="77"/>
        <v>57</v>
      </c>
      <c r="AI86" s="9">
        <f t="shared" si="67"/>
        <v>4.1983731304119656E-2</v>
      </c>
      <c r="AJ86" s="9">
        <f t="shared" si="46"/>
        <v>0.28260000000000002</v>
      </c>
      <c r="AK86" s="9">
        <f t="shared" si="47"/>
        <v>9.6180000000000002E-2</v>
      </c>
      <c r="AL86" s="9">
        <f t="shared" si="48"/>
        <v>0.18002000000000001</v>
      </c>
      <c r="AM86" s="9">
        <f t="shared" si="49"/>
        <v>6.4000000000000003E-3</v>
      </c>
      <c r="AN86" s="9">
        <f t="shared" si="50"/>
        <v>4.8800000000000003E-2</v>
      </c>
      <c r="AO86" s="9">
        <f t="shared" si="51"/>
        <v>1.14E-3</v>
      </c>
      <c r="AP86" s="1">
        <f t="shared" si="68"/>
        <v>-165</v>
      </c>
      <c r="AQ86" s="1">
        <f t="shared" si="68"/>
        <v>184</v>
      </c>
      <c r="AR86" s="1"/>
      <c r="AS86" s="1">
        <f t="shared" si="69"/>
        <v>16</v>
      </c>
      <c r="AT86" s="1">
        <f t="shared" si="70"/>
        <v>35</v>
      </c>
      <c r="AU86" s="1">
        <f t="shared" si="52"/>
        <v>7622</v>
      </c>
      <c r="AV86" s="9">
        <f t="shared" si="53"/>
        <v>0.15243999999999999</v>
      </c>
      <c r="AW86" s="9">
        <f t="shared" si="54"/>
        <v>5.4800000000000001E-2</v>
      </c>
      <c r="AX86" s="9">
        <f t="shared" si="55"/>
        <v>9.1240000000000002E-2</v>
      </c>
      <c r="AY86" s="9">
        <f t="shared" si="56"/>
        <v>6.4000000000000003E-3</v>
      </c>
      <c r="AZ86" s="9">
        <f t="shared" si="57"/>
        <v>6.9999999999999999E-4</v>
      </c>
      <c r="BA86" s="9">
        <f t="shared" si="71"/>
        <v>0.15260400000000002</v>
      </c>
      <c r="BJ86" s="7">
        <f t="shared" si="78"/>
        <v>73</v>
      </c>
      <c r="BK86" s="7">
        <f t="shared" si="78"/>
        <v>73</v>
      </c>
      <c r="BL86" s="1">
        <f t="shared" si="58"/>
        <v>0</v>
      </c>
      <c r="BM86" s="48">
        <f>+EvolOf!M75</f>
        <v>217466</v>
      </c>
      <c r="BN86" s="1">
        <f t="shared" si="59"/>
        <v>0</v>
      </c>
      <c r="BO86" s="1">
        <f t="shared" si="72"/>
        <v>0</v>
      </c>
      <c r="BP86" s="28">
        <f t="shared" si="73"/>
        <v>0</v>
      </c>
      <c r="BQ86" s="1">
        <f t="shared" si="60"/>
        <v>0</v>
      </c>
      <c r="BR86" s="1" cm="1">
        <f t="array" ref="BR86">IF(BK86&lt;=$BX$14,0,INDEX($AU$14:$AU$300,BK86-$BX$14+1))*$BY$14</f>
        <v>211853.10177654307</v>
      </c>
      <c r="BS86" s="1">
        <f t="shared" si="61"/>
        <v>76158.160439219108</v>
      </c>
      <c r="BT86" s="1">
        <f t="shared" si="79"/>
        <v>135694.94133732395</v>
      </c>
      <c r="BU86" s="1">
        <f t="shared" si="74"/>
        <v>76158.160439219122</v>
      </c>
      <c r="BV86" s="1">
        <f t="shared" si="62"/>
        <v>126800.55763639326</v>
      </c>
      <c r="BW86" s="1">
        <f t="shared" si="62"/>
        <v>8894.383700930699</v>
      </c>
      <c r="CQ86" s="4">
        <f t="shared" si="75"/>
        <v>14.25625</v>
      </c>
      <c r="CR86" s="7" cm="1">
        <f t="array" ref="CR86">IF(BK86&lt;=$CW$48,0,INDEX($B$14:$B$300,BK86-$CW$48+1))</f>
        <v>10352</v>
      </c>
      <c r="CS86" s="1">
        <f t="shared" si="63"/>
        <v>9321</v>
      </c>
      <c r="CT86" s="100">
        <f t="shared" si="76"/>
        <v>0.90040571870170016</v>
      </c>
    </row>
    <row r="87" spans="1:98" s="1" customFormat="1" x14ac:dyDescent="0.3">
      <c r="A87" s="1">
        <f t="shared" si="64"/>
        <v>74</v>
      </c>
      <c r="B87" s="1">
        <f t="shared" si="42"/>
        <v>14180</v>
      </c>
      <c r="C87" s="1">
        <v>74</v>
      </c>
      <c r="D87" s="1">
        <v>35818</v>
      </c>
      <c r="E87" s="1">
        <v>4478</v>
      </c>
      <c r="F87" s="1">
        <v>0</v>
      </c>
      <c r="G87" s="1">
        <v>9366</v>
      </c>
      <c r="H87" s="1">
        <v>0</v>
      </c>
      <c r="I87" s="1">
        <v>336</v>
      </c>
      <c r="J87" s="4">
        <v>42.55</v>
      </c>
      <c r="K87" s="4">
        <v>0.54</v>
      </c>
      <c r="L87" s="4">
        <v>24.7</v>
      </c>
      <c r="M87" s="61">
        <v>1.29</v>
      </c>
      <c r="N87" s="1">
        <v>6584</v>
      </c>
      <c r="O87" s="1">
        <v>7587</v>
      </c>
      <c r="P87" s="1">
        <v>7094</v>
      </c>
      <c r="Q87" s="1">
        <v>485</v>
      </c>
      <c r="R87" s="1">
        <v>6</v>
      </c>
      <c r="S87" s="1">
        <v>0</v>
      </c>
      <c r="T87" s="1">
        <v>2299</v>
      </c>
      <c r="U87" s="1">
        <v>232</v>
      </c>
      <c r="V87" s="1">
        <v>2574</v>
      </c>
      <c r="W87" s="1">
        <v>4743</v>
      </c>
      <c r="X87" s="1">
        <v>336</v>
      </c>
      <c r="Y87" s="58">
        <v>0.92</v>
      </c>
      <c r="AA87" s="1">
        <f t="shared" si="43"/>
        <v>7052</v>
      </c>
      <c r="AB87" s="1">
        <f t="shared" si="44"/>
        <v>14109</v>
      </c>
      <c r="AC87" s="1">
        <f t="shared" si="45"/>
        <v>672</v>
      </c>
      <c r="AD87" s="1">
        <f t="shared" si="65"/>
        <v>-331</v>
      </c>
      <c r="AE87" s="1">
        <f t="shared" si="66"/>
        <v>365</v>
      </c>
      <c r="AF87" s="1">
        <f t="shared" si="66"/>
        <v>0</v>
      </c>
      <c r="AG87" s="1">
        <f t="shared" si="66"/>
        <v>16</v>
      </c>
      <c r="AH87" s="1">
        <f t="shared" si="77"/>
        <v>50</v>
      </c>
      <c r="AI87" s="9">
        <f t="shared" si="67"/>
        <v>4.3904351234809881E-2</v>
      </c>
      <c r="AJ87" s="9">
        <f t="shared" si="46"/>
        <v>0.28360000000000002</v>
      </c>
      <c r="AK87" s="9">
        <f t="shared" si="47"/>
        <v>8.9560000000000001E-2</v>
      </c>
      <c r="AL87" s="9">
        <f t="shared" si="48"/>
        <v>0.18731999999999999</v>
      </c>
      <c r="AM87" s="9">
        <f t="shared" si="49"/>
        <v>6.7200000000000003E-3</v>
      </c>
      <c r="AN87" s="9">
        <f t="shared" si="50"/>
        <v>4.598E-2</v>
      </c>
      <c r="AO87" s="9">
        <f t="shared" si="51"/>
        <v>1E-3</v>
      </c>
      <c r="AP87" s="1">
        <f t="shared" si="68"/>
        <v>-166</v>
      </c>
      <c r="AQ87" s="1">
        <f t="shared" si="68"/>
        <v>181</v>
      </c>
      <c r="AS87" s="1">
        <f t="shared" si="69"/>
        <v>16</v>
      </c>
      <c r="AT87" s="1">
        <f t="shared" si="70"/>
        <v>31</v>
      </c>
      <c r="AU87" s="1">
        <f t="shared" si="52"/>
        <v>7653</v>
      </c>
      <c r="AV87" s="9">
        <f t="shared" si="53"/>
        <v>0.15306</v>
      </c>
      <c r="AW87" s="9">
        <f t="shared" si="54"/>
        <v>5.1479999999999998E-2</v>
      </c>
      <c r="AX87" s="9">
        <f t="shared" si="55"/>
        <v>9.486E-2</v>
      </c>
      <c r="AY87" s="9">
        <f t="shared" si="56"/>
        <v>6.7200000000000003E-3</v>
      </c>
      <c r="AZ87" s="9">
        <f t="shared" si="57"/>
        <v>6.2E-4</v>
      </c>
      <c r="BA87" s="9">
        <f t="shared" si="71"/>
        <v>0.15314400000000003</v>
      </c>
      <c r="BB87" s="7"/>
      <c r="BC87" s="7"/>
      <c r="BD87" s="7"/>
      <c r="BE87" s="7"/>
      <c r="BF87" s="7"/>
      <c r="BG87" s="7"/>
      <c r="BH87" s="7"/>
      <c r="BI87" s="7"/>
      <c r="BJ87" s="7">
        <f t="shared" si="78"/>
        <v>74</v>
      </c>
      <c r="BK87" s="7">
        <f t="shared" si="78"/>
        <v>74</v>
      </c>
      <c r="BL87" s="1">
        <f t="shared" si="58"/>
        <v>0</v>
      </c>
      <c r="BM87" s="48">
        <f>+EvolOf!M76</f>
        <v>0</v>
      </c>
      <c r="BN87" s="1">
        <f t="shared" si="59"/>
        <v>0</v>
      </c>
      <c r="BO87" s="1">
        <f t="shared" si="72"/>
        <v>0</v>
      </c>
      <c r="BP87" s="28">
        <f t="shared" si="73"/>
        <v>0</v>
      </c>
      <c r="BQ87" s="1">
        <f t="shared" si="60"/>
        <v>0</v>
      </c>
      <c r="BR87" s="1" cm="1">
        <f t="array" ref="BR87">IF(BK87&lt;=$BX$14,0,INDEX($AU$14:$AU$300,BK87-$BX$14+1))*$BY$14</f>
        <v>212714.74519757074</v>
      </c>
      <c r="BS87" s="1">
        <f t="shared" si="61"/>
        <v>71544.198894361296</v>
      </c>
      <c r="BT87" s="1">
        <f t="shared" si="79"/>
        <v>141170.54630320941</v>
      </c>
      <c r="BU87" s="1">
        <f t="shared" si="74"/>
        <v>71544.198894361325</v>
      </c>
      <c r="BV87" s="1">
        <f t="shared" si="62"/>
        <v>131831.44341723219</v>
      </c>
      <c r="BW87" s="1">
        <f t="shared" si="62"/>
        <v>9339.1028859772323</v>
      </c>
      <c r="BX87" s="7"/>
      <c r="BY87" s="4"/>
      <c r="BZ87" s="7"/>
      <c r="CA87" s="7"/>
      <c r="CB87" s="7"/>
      <c r="CE87" s="7"/>
      <c r="CF87" s="7"/>
      <c r="CG87" s="7"/>
      <c r="CH87" s="7"/>
      <c r="CI87" s="7"/>
      <c r="CJ87" s="7"/>
      <c r="CK87" s="7"/>
      <c r="CL87" s="7"/>
      <c r="CN87" s="47"/>
      <c r="CO87" s="47"/>
      <c r="CP87" s="47"/>
      <c r="CQ87" s="4">
        <f t="shared" si="75"/>
        <v>14.116071428571429</v>
      </c>
      <c r="CR87" s="7" cm="1">
        <f t="array" ref="CR87">IF(BK87&lt;=$CW$48,0,INDEX($B$14:$B$300,BK87-$CW$48+1))</f>
        <v>10719</v>
      </c>
      <c r="CS87" s="1">
        <f t="shared" si="63"/>
        <v>9702</v>
      </c>
      <c r="CT87" s="100">
        <f t="shared" si="76"/>
        <v>0.90512174643157006</v>
      </c>
    </row>
    <row r="88" spans="1:98" s="1" customFormat="1" x14ac:dyDescent="0.3">
      <c r="A88" s="1">
        <f t="shared" si="64"/>
        <v>75</v>
      </c>
      <c r="B88" s="1">
        <f t="shared" si="42"/>
        <v>14226</v>
      </c>
      <c r="C88" s="1">
        <v>75</v>
      </c>
      <c r="D88" s="1">
        <v>35772</v>
      </c>
      <c r="E88" s="1">
        <v>4155</v>
      </c>
      <c r="F88" s="1">
        <v>0</v>
      </c>
      <c r="G88" s="1">
        <v>9721</v>
      </c>
      <c r="H88" s="1">
        <v>0</v>
      </c>
      <c r="I88" s="1">
        <v>350</v>
      </c>
      <c r="J88" s="4">
        <v>42.36</v>
      </c>
      <c r="K88" s="4">
        <v>0.54</v>
      </c>
      <c r="L88" s="4">
        <v>24.8</v>
      </c>
      <c r="M88" s="61">
        <v>1.27</v>
      </c>
      <c r="N88" s="1">
        <v>6630</v>
      </c>
      <c r="O88" s="1">
        <v>7587</v>
      </c>
      <c r="P88" s="1">
        <v>7092</v>
      </c>
      <c r="Q88" s="1">
        <v>488</v>
      </c>
      <c r="R88" s="1">
        <v>6</v>
      </c>
      <c r="S88" s="1">
        <v>0</v>
      </c>
      <c r="T88" s="1">
        <v>2153</v>
      </c>
      <c r="U88" s="1">
        <v>218</v>
      </c>
      <c r="V88" s="1">
        <v>2409</v>
      </c>
      <c r="W88" s="1">
        <v>4922</v>
      </c>
      <c r="X88" s="1">
        <v>350</v>
      </c>
      <c r="Y88" s="58">
        <v>0.9</v>
      </c>
      <c r="AA88" s="1">
        <f t="shared" si="43"/>
        <v>6564</v>
      </c>
      <c r="AB88" s="1">
        <f t="shared" si="44"/>
        <v>14643</v>
      </c>
      <c r="AC88" s="1">
        <f t="shared" si="45"/>
        <v>700</v>
      </c>
      <c r="AD88" s="1">
        <f t="shared" si="65"/>
        <v>-323</v>
      </c>
      <c r="AE88" s="1">
        <f t="shared" si="66"/>
        <v>355</v>
      </c>
      <c r="AF88" s="1">
        <f t="shared" si="66"/>
        <v>0</v>
      </c>
      <c r="AG88" s="1">
        <f t="shared" si="66"/>
        <v>14</v>
      </c>
      <c r="AH88" s="1">
        <f t="shared" si="77"/>
        <v>46</v>
      </c>
      <c r="AI88" s="9">
        <f t="shared" si="67"/>
        <v>4.5566983465694572E-2</v>
      </c>
      <c r="AJ88" s="9">
        <f t="shared" si="46"/>
        <v>0.28452</v>
      </c>
      <c r="AK88" s="9">
        <f t="shared" si="47"/>
        <v>8.3099999999999993E-2</v>
      </c>
      <c r="AL88" s="9">
        <f t="shared" si="48"/>
        <v>0.19442000000000001</v>
      </c>
      <c r="AM88" s="9">
        <f t="shared" si="49"/>
        <v>7.0000000000000001E-3</v>
      </c>
      <c r="AN88" s="9">
        <f t="shared" si="50"/>
        <v>4.3060000000000001E-2</v>
      </c>
      <c r="AO88" s="9">
        <f t="shared" si="51"/>
        <v>9.2000000000000003E-4</v>
      </c>
      <c r="AP88" s="1">
        <f t="shared" si="68"/>
        <v>-165</v>
      </c>
      <c r="AQ88" s="1">
        <f t="shared" si="68"/>
        <v>179</v>
      </c>
      <c r="AS88" s="1">
        <f t="shared" si="69"/>
        <v>14</v>
      </c>
      <c r="AT88" s="1">
        <f t="shared" si="70"/>
        <v>28</v>
      </c>
      <c r="AU88" s="1">
        <f t="shared" si="52"/>
        <v>7681</v>
      </c>
      <c r="AV88" s="9">
        <f t="shared" si="53"/>
        <v>0.15362000000000001</v>
      </c>
      <c r="AW88" s="9">
        <f t="shared" si="54"/>
        <v>4.8180000000000001E-2</v>
      </c>
      <c r="AX88" s="9">
        <f t="shared" si="55"/>
        <v>9.844E-2</v>
      </c>
      <c r="AY88" s="9">
        <f t="shared" si="56"/>
        <v>7.0000000000000001E-3</v>
      </c>
      <c r="AZ88" s="9">
        <f t="shared" si="57"/>
        <v>5.5999999999999995E-4</v>
      </c>
      <c r="BA88" s="9">
        <f t="shared" si="71"/>
        <v>0.15364079999999999</v>
      </c>
      <c r="BB88" s="7"/>
      <c r="BC88" s="7"/>
      <c r="BD88" s="7"/>
      <c r="BE88" s="7"/>
      <c r="BF88" s="7"/>
      <c r="BG88" s="7"/>
      <c r="BH88" s="7"/>
      <c r="BI88" s="7"/>
      <c r="BJ88" s="7">
        <f t="shared" si="78"/>
        <v>75</v>
      </c>
      <c r="BK88" s="7">
        <f t="shared" si="78"/>
        <v>75</v>
      </c>
      <c r="BL88" s="1">
        <f t="shared" si="58"/>
        <v>0</v>
      </c>
      <c r="BM88" s="48">
        <f>+EvolOf!M77</f>
        <v>0</v>
      </c>
      <c r="BN88" s="1">
        <f t="shared" si="59"/>
        <v>0</v>
      </c>
      <c r="BO88" s="1">
        <f t="shared" si="72"/>
        <v>0</v>
      </c>
      <c r="BP88" s="28">
        <f t="shared" si="73"/>
        <v>0</v>
      </c>
      <c r="BQ88" s="1">
        <f t="shared" si="60"/>
        <v>0</v>
      </c>
      <c r="BR88" s="1" cm="1">
        <f t="array" ref="BR88">IF(BK88&lt;=$BX$14,0,INDEX($AU$14:$AU$300,BK88-$BX$14+1))*$BY$14</f>
        <v>213493.00377140217</v>
      </c>
      <c r="BS88" s="1">
        <f t="shared" si="61"/>
        <v>66958.032298568913</v>
      </c>
      <c r="BT88" s="1">
        <f t="shared" si="79"/>
        <v>146534.97147283325</v>
      </c>
      <c r="BU88" s="1">
        <f t="shared" si="74"/>
        <v>66958.032298568927</v>
      </c>
      <c r="BV88" s="1">
        <f t="shared" si="62"/>
        <v>136806.73929994029</v>
      </c>
      <c r="BW88" s="1">
        <f t="shared" si="62"/>
        <v>9728.232172892951</v>
      </c>
      <c r="BX88" s="7"/>
      <c r="BY88" s="4"/>
      <c r="BZ88" s="7"/>
      <c r="CA88" s="7"/>
      <c r="CB88" s="7"/>
      <c r="CE88" s="7"/>
      <c r="CF88" s="7"/>
      <c r="CG88" s="7"/>
      <c r="CH88" s="7"/>
      <c r="CI88" s="7"/>
      <c r="CJ88" s="7"/>
      <c r="CK88" s="7"/>
      <c r="CL88" s="7"/>
      <c r="CN88" s="47"/>
      <c r="CO88" s="47"/>
      <c r="CP88" s="47"/>
      <c r="CQ88" s="4">
        <f t="shared" si="75"/>
        <v>14.062857142857142</v>
      </c>
      <c r="CR88" s="7" cm="1">
        <f t="array" ref="CR88">IF(BK88&lt;=$CW$48,0,INDEX($B$14:$B$300,BK88-$CW$48+1))</f>
        <v>11078</v>
      </c>
      <c r="CS88" s="1">
        <f t="shared" si="63"/>
        <v>10071</v>
      </c>
      <c r="CT88" s="100">
        <f t="shared" si="76"/>
        <v>0.90909911536378407</v>
      </c>
    </row>
    <row r="89" spans="1:98" s="1" customFormat="1" x14ac:dyDescent="0.3">
      <c r="A89" s="1">
        <f t="shared" si="64"/>
        <v>76</v>
      </c>
      <c r="B89" s="1">
        <f t="shared" si="42"/>
        <v>14267</v>
      </c>
      <c r="C89" s="1">
        <v>76</v>
      </c>
      <c r="D89" s="1">
        <v>35731</v>
      </c>
      <c r="E89" s="1">
        <v>3847</v>
      </c>
      <c r="F89" s="1">
        <v>0</v>
      </c>
      <c r="G89" s="1">
        <v>10054</v>
      </c>
      <c r="H89" s="1">
        <v>0</v>
      </c>
      <c r="I89" s="1">
        <v>366</v>
      </c>
      <c r="J89" s="4">
        <v>42.19</v>
      </c>
      <c r="K89" s="4">
        <v>0.54</v>
      </c>
      <c r="L89" s="4">
        <v>25</v>
      </c>
      <c r="M89" s="61">
        <v>1.25</v>
      </c>
      <c r="N89" s="1">
        <v>6670</v>
      </c>
      <c r="O89" s="1">
        <v>7587</v>
      </c>
      <c r="P89" s="1">
        <v>7089</v>
      </c>
      <c r="Q89" s="1">
        <v>491</v>
      </c>
      <c r="R89" s="1">
        <v>6</v>
      </c>
      <c r="S89" s="1">
        <v>0</v>
      </c>
      <c r="T89" s="1">
        <v>2014</v>
      </c>
      <c r="U89" s="1">
        <v>204</v>
      </c>
      <c r="V89" s="1">
        <v>2249</v>
      </c>
      <c r="W89" s="1">
        <v>5091</v>
      </c>
      <c r="X89" s="1">
        <v>366</v>
      </c>
      <c r="Y89" s="58">
        <v>0.89</v>
      </c>
      <c r="AA89" s="1">
        <f t="shared" si="43"/>
        <v>6096</v>
      </c>
      <c r="AB89" s="1">
        <f t="shared" si="44"/>
        <v>15145</v>
      </c>
      <c r="AC89" s="1">
        <f t="shared" si="45"/>
        <v>732</v>
      </c>
      <c r="AD89" s="1">
        <f t="shared" si="65"/>
        <v>-308</v>
      </c>
      <c r="AE89" s="1">
        <f t="shared" si="66"/>
        <v>333</v>
      </c>
      <c r="AF89" s="1">
        <f t="shared" si="66"/>
        <v>0</v>
      </c>
      <c r="AG89" s="1">
        <f t="shared" si="66"/>
        <v>16</v>
      </c>
      <c r="AH89" s="1">
        <f t="shared" si="77"/>
        <v>41</v>
      </c>
      <c r="AI89" s="9">
        <f t="shared" si="67"/>
        <v>4.7495458084609393E-2</v>
      </c>
      <c r="AJ89" s="9">
        <f t="shared" si="46"/>
        <v>0.28533999999999998</v>
      </c>
      <c r="AK89" s="9">
        <f t="shared" si="47"/>
        <v>7.6939999999999995E-2</v>
      </c>
      <c r="AL89" s="9">
        <f t="shared" si="48"/>
        <v>0.20108000000000001</v>
      </c>
      <c r="AM89" s="9">
        <f t="shared" si="49"/>
        <v>7.3200000000000001E-3</v>
      </c>
      <c r="AN89" s="9">
        <f t="shared" si="50"/>
        <v>4.0280000000000003E-2</v>
      </c>
      <c r="AO89" s="9">
        <f t="shared" si="51"/>
        <v>8.1999999999999998E-4</v>
      </c>
      <c r="AP89" s="1">
        <f t="shared" si="68"/>
        <v>-160</v>
      </c>
      <c r="AQ89" s="1">
        <f t="shared" si="68"/>
        <v>169</v>
      </c>
      <c r="AS89" s="1">
        <f t="shared" si="69"/>
        <v>16</v>
      </c>
      <c r="AT89" s="1">
        <f t="shared" si="70"/>
        <v>25</v>
      </c>
      <c r="AU89" s="1">
        <f t="shared" si="52"/>
        <v>7706</v>
      </c>
      <c r="AV89" s="9">
        <f t="shared" si="53"/>
        <v>0.15412000000000001</v>
      </c>
      <c r="AW89" s="9">
        <f t="shared" si="54"/>
        <v>4.4979999999999999E-2</v>
      </c>
      <c r="AX89" s="9">
        <f t="shared" si="55"/>
        <v>0.10181999999999999</v>
      </c>
      <c r="AY89" s="9">
        <f t="shared" si="56"/>
        <v>7.3200000000000001E-3</v>
      </c>
      <c r="AZ89" s="9">
        <f t="shared" si="57"/>
        <v>5.0000000000000001E-4</v>
      </c>
      <c r="BA89" s="9">
        <f t="shared" si="71"/>
        <v>0.15408359999999999</v>
      </c>
      <c r="BB89" s="7"/>
      <c r="BC89" s="7"/>
      <c r="BD89" s="7"/>
      <c r="BE89" s="7"/>
      <c r="BF89" s="7"/>
      <c r="BG89" s="7"/>
      <c r="BH89" s="7"/>
      <c r="BI89" s="7"/>
      <c r="BJ89" s="7">
        <f t="shared" si="78"/>
        <v>76</v>
      </c>
      <c r="BK89" s="7">
        <f t="shared" si="78"/>
        <v>76</v>
      </c>
      <c r="BL89" s="1">
        <f t="shared" si="58"/>
        <v>0</v>
      </c>
      <c r="BM89" s="48">
        <f>+EvolOf!M78</f>
        <v>0</v>
      </c>
      <c r="BN89" s="1">
        <f t="shared" si="59"/>
        <v>0</v>
      </c>
      <c r="BO89" s="1">
        <f t="shared" si="72"/>
        <v>0</v>
      </c>
      <c r="BP89" s="28">
        <f t="shared" si="73"/>
        <v>0</v>
      </c>
      <c r="BQ89" s="1">
        <f t="shared" si="60"/>
        <v>0</v>
      </c>
      <c r="BR89" s="1" cm="1">
        <f t="array" ref="BR89">IF(BK89&lt;=$BX$14,0,INDEX($AU$14:$AU$300,BK89-$BX$14+1))*$BY$14</f>
        <v>214187.87749803739</v>
      </c>
      <c r="BS89" s="1">
        <f t="shared" si="61"/>
        <v>62510.840448103561</v>
      </c>
      <c r="BT89" s="1">
        <f t="shared" si="79"/>
        <v>151677.0370499338</v>
      </c>
      <c r="BU89" s="1">
        <f t="shared" si="74"/>
        <v>62510.840448103583</v>
      </c>
      <c r="BV89" s="1">
        <f t="shared" si="62"/>
        <v>141504.08569199432</v>
      </c>
      <c r="BW89" s="1">
        <f t="shared" si="62"/>
        <v>10172.951357939486</v>
      </c>
      <c r="BX89" s="7"/>
      <c r="BY89" s="4"/>
      <c r="BZ89" s="7"/>
      <c r="CA89" s="7"/>
      <c r="CB89" s="7"/>
      <c r="CE89" s="7"/>
      <c r="CF89" s="7"/>
      <c r="CG89" s="7"/>
      <c r="CH89" s="7"/>
      <c r="CI89" s="7"/>
      <c r="CJ89" s="7"/>
      <c r="CK89" s="7"/>
      <c r="CL89" s="7"/>
      <c r="CN89" s="47"/>
      <c r="CO89" s="47"/>
      <c r="CP89" s="47"/>
      <c r="CQ89" s="4">
        <f t="shared" si="75"/>
        <v>13.909836065573771</v>
      </c>
      <c r="CR89" s="7" cm="1">
        <f t="array" ref="CR89">IF(BK89&lt;=$CW$48,0,INDEX($B$14:$B$300,BK89-$CW$48+1))</f>
        <v>11412</v>
      </c>
      <c r="CS89" s="1">
        <f t="shared" si="63"/>
        <v>10420</v>
      </c>
      <c r="CT89" s="100">
        <f t="shared" si="76"/>
        <v>0.91307395723799512</v>
      </c>
    </row>
    <row r="90" spans="1:98" s="1" customFormat="1" x14ac:dyDescent="0.3">
      <c r="A90" s="1">
        <f t="shared" si="64"/>
        <v>77</v>
      </c>
      <c r="B90" s="1">
        <f t="shared" si="42"/>
        <v>14305</v>
      </c>
      <c r="C90" s="1">
        <v>77</v>
      </c>
      <c r="D90" s="1">
        <v>35693</v>
      </c>
      <c r="E90" s="1">
        <v>3556</v>
      </c>
      <c r="F90" s="1">
        <v>0</v>
      </c>
      <c r="G90" s="1">
        <v>10368</v>
      </c>
      <c r="H90" s="1">
        <v>0</v>
      </c>
      <c r="I90" s="1">
        <v>381</v>
      </c>
      <c r="J90" s="4">
        <v>42.02</v>
      </c>
      <c r="K90" s="4">
        <v>0.54</v>
      </c>
      <c r="L90" s="4">
        <v>25</v>
      </c>
      <c r="M90" s="61">
        <v>1.23</v>
      </c>
      <c r="N90" s="1">
        <v>6708</v>
      </c>
      <c r="O90" s="1">
        <v>7587</v>
      </c>
      <c r="P90" s="1">
        <v>7086</v>
      </c>
      <c r="Q90" s="1">
        <v>494</v>
      </c>
      <c r="R90" s="1">
        <v>6</v>
      </c>
      <c r="S90" s="1">
        <v>0</v>
      </c>
      <c r="T90" s="1">
        <v>1879</v>
      </c>
      <c r="U90" s="1">
        <v>189</v>
      </c>
      <c r="V90" s="1">
        <v>2094</v>
      </c>
      <c r="W90" s="1">
        <v>5254</v>
      </c>
      <c r="X90" s="1">
        <v>381</v>
      </c>
      <c r="Y90" s="58">
        <v>0.87</v>
      </c>
      <c r="AA90" s="1">
        <f t="shared" si="43"/>
        <v>5650</v>
      </c>
      <c r="AB90" s="1">
        <f t="shared" si="44"/>
        <v>15622</v>
      </c>
      <c r="AC90" s="1">
        <f t="shared" si="45"/>
        <v>762</v>
      </c>
      <c r="AD90" s="1">
        <f t="shared" si="65"/>
        <v>-291</v>
      </c>
      <c r="AE90" s="1">
        <f t="shared" si="66"/>
        <v>314</v>
      </c>
      <c r="AF90" s="1">
        <f t="shared" si="66"/>
        <v>0</v>
      </c>
      <c r="AG90" s="1">
        <f t="shared" si="66"/>
        <v>15</v>
      </c>
      <c r="AH90" s="1">
        <f t="shared" si="77"/>
        <v>38</v>
      </c>
      <c r="AI90" s="9">
        <f t="shared" si="67"/>
        <v>4.9294863501099753E-2</v>
      </c>
      <c r="AJ90" s="9">
        <f t="shared" si="46"/>
        <v>0.28610000000000002</v>
      </c>
      <c r="AK90" s="9">
        <f t="shared" si="47"/>
        <v>7.1120000000000003E-2</v>
      </c>
      <c r="AL90" s="9">
        <f t="shared" si="48"/>
        <v>0.20735999999999999</v>
      </c>
      <c r="AM90" s="9">
        <f t="shared" si="49"/>
        <v>7.62E-3</v>
      </c>
      <c r="AN90" s="9">
        <f t="shared" si="50"/>
        <v>3.7580000000000002E-2</v>
      </c>
      <c r="AO90" s="9">
        <f t="shared" si="51"/>
        <v>7.6000000000000004E-4</v>
      </c>
      <c r="AP90" s="1">
        <f t="shared" si="68"/>
        <v>-155</v>
      </c>
      <c r="AQ90" s="1">
        <f t="shared" si="68"/>
        <v>163</v>
      </c>
      <c r="AS90" s="1">
        <f t="shared" si="69"/>
        <v>15</v>
      </c>
      <c r="AT90" s="1">
        <f t="shared" si="70"/>
        <v>23</v>
      </c>
      <c r="AU90" s="1">
        <f t="shared" si="52"/>
        <v>7729</v>
      </c>
      <c r="AV90" s="9">
        <f t="shared" si="53"/>
        <v>0.15458</v>
      </c>
      <c r="AW90" s="9">
        <f t="shared" si="54"/>
        <v>4.1880000000000001E-2</v>
      </c>
      <c r="AX90" s="9">
        <f t="shared" si="55"/>
        <v>0.10508000000000001</v>
      </c>
      <c r="AY90" s="9">
        <f t="shared" si="56"/>
        <v>7.62E-3</v>
      </c>
      <c r="AZ90" s="9">
        <f t="shared" si="57"/>
        <v>4.6000000000000001E-4</v>
      </c>
      <c r="BA90" s="9">
        <f t="shared" si="71"/>
        <v>0.15449400000000002</v>
      </c>
      <c r="BB90" s="7"/>
      <c r="BC90" s="7"/>
      <c r="BD90" s="7"/>
      <c r="BE90" s="7"/>
      <c r="BF90" s="7"/>
      <c r="BG90" s="7"/>
      <c r="BH90" s="7"/>
      <c r="BI90" s="7"/>
      <c r="BJ90" s="7">
        <f t="shared" si="78"/>
        <v>77</v>
      </c>
      <c r="BK90" s="7">
        <f t="shared" si="78"/>
        <v>77</v>
      </c>
      <c r="BL90" s="1">
        <f t="shared" si="58"/>
        <v>0</v>
      </c>
      <c r="BM90" s="48">
        <f>+EvolOf!M79</f>
        <v>0</v>
      </c>
      <c r="BN90" s="1">
        <f t="shared" si="59"/>
        <v>0</v>
      </c>
      <c r="BO90" s="1">
        <f t="shared" si="72"/>
        <v>0</v>
      </c>
      <c r="BP90" s="28">
        <f t="shared" si="73"/>
        <v>0</v>
      </c>
      <c r="BQ90" s="1">
        <f t="shared" si="60"/>
        <v>0</v>
      </c>
      <c r="BR90" s="1" cm="1">
        <f t="array" ref="BR90">IF(BK90&lt;=$BX$14,0,INDEX($AU$14:$AU$300,BK90-$BX$14+1))*$BY$14</f>
        <v>214827.16132654177</v>
      </c>
      <c r="BS90" s="1">
        <f t="shared" si="61"/>
        <v>58202.623342965257</v>
      </c>
      <c r="BT90" s="1">
        <f t="shared" si="79"/>
        <v>156624.53798357651</v>
      </c>
      <c r="BU90" s="1">
        <f t="shared" si="74"/>
        <v>58202.623342965264</v>
      </c>
      <c r="BV90" s="1">
        <f t="shared" si="62"/>
        <v>146034.66238965589</v>
      </c>
      <c r="BW90" s="1">
        <f t="shared" si="62"/>
        <v>10589.875593920613</v>
      </c>
      <c r="BX90" s="7"/>
      <c r="BY90" s="4"/>
      <c r="BZ90" s="7"/>
      <c r="CA90" s="7"/>
      <c r="CB90" s="7"/>
      <c r="CE90" s="7"/>
      <c r="CF90" s="7"/>
      <c r="CG90" s="7"/>
      <c r="CH90" s="7"/>
      <c r="CI90" s="7"/>
      <c r="CJ90" s="7"/>
      <c r="CK90" s="7"/>
      <c r="CL90" s="7"/>
      <c r="CN90" s="47"/>
      <c r="CO90" s="47"/>
      <c r="CP90" s="47"/>
      <c r="CQ90" s="4">
        <f t="shared" si="75"/>
        <v>13.79002624671916</v>
      </c>
      <c r="CR90" s="7" cm="1">
        <f t="array" ref="CR90">IF(BK90&lt;=$CW$48,0,INDEX($B$14:$B$300,BK90-$CW$48+1))</f>
        <v>11727</v>
      </c>
      <c r="CS90" s="1">
        <f t="shared" si="63"/>
        <v>10749</v>
      </c>
      <c r="CT90" s="100">
        <f t="shared" si="76"/>
        <v>0.91660271169096952</v>
      </c>
    </row>
    <row r="91" spans="1:98" s="1" customFormat="1" x14ac:dyDescent="0.3">
      <c r="A91" s="1">
        <f t="shared" si="64"/>
        <v>78</v>
      </c>
      <c r="B91" s="1">
        <f t="shared" si="42"/>
        <v>14339</v>
      </c>
      <c r="C91" s="1">
        <v>78</v>
      </c>
      <c r="D91" s="1">
        <v>35659</v>
      </c>
      <c r="E91" s="1">
        <v>3269</v>
      </c>
      <c r="F91" s="1">
        <v>0</v>
      </c>
      <c r="G91" s="1">
        <v>10673</v>
      </c>
      <c r="H91" s="1">
        <v>0</v>
      </c>
      <c r="I91" s="1">
        <v>397</v>
      </c>
      <c r="J91" s="4">
        <v>41.85</v>
      </c>
      <c r="K91" s="4">
        <v>0.54</v>
      </c>
      <c r="L91" s="4">
        <v>25.1</v>
      </c>
      <c r="M91" s="61">
        <v>1.21</v>
      </c>
      <c r="N91" s="1">
        <v>6743</v>
      </c>
      <c r="O91" s="1">
        <v>7587</v>
      </c>
      <c r="P91" s="1">
        <v>7083</v>
      </c>
      <c r="Q91" s="1">
        <v>497</v>
      </c>
      <c r="R91" s="1">
        <v>6</v>
      </c>
      <c r="S91" s="1">
        <v>0</v>
      </c>
      <c r="T91" s="1">
        <v>1740</v>
      </c>
      <c r="U91" s="1">
        <v>173</v>
      </c>
      <c r="V91" s="1">
        <v>1938</v>
      </c>
      <c r="W91" s="1">
        <v>5415</v>
      </c>
      <c r="X91" s="1">
        <v>397</v>
      </c>
      <c r="Y91" s="58">
        <v>0.85</v>
      </c>
      <c r="AA91" s="1">
        <f t="shared" si="43"/>
        <v>5207</v>
      </c>
      <c r="AB91" s="1">
        <f t="shared" si="44"/>
        <v>16088</v>
      </c>
      <c r="AC91" s="1">
        <f t="shared" si="45"/>
        <v>794</v>
      </c>
      <c r="AD91" s="1">
        <f t="shared" si="65"/>
        <v>-287</v>
      </c>
      <c r="AE91" s="1">
        <f t="shared" si="66"/>
        <v>305</v>
      </c>
      <c r="AF91" s="1">
        <f t="shared" si="66"/>
        <v>0</v>
      </c>
      <c r="AG91" s="1">
        <f t="shared" si="66"/>
        <v>16</v>
      </c>
      <c r="AH91" s="1">
        <f t="shared" si="77"/>
        <v>34</v>
      </c>
      <c r="AI91" s="9">
        <f t="shared" si="67"/>
        <v>5.1225806451612906E-2</v>
      </c>
      <c r="AJ91" s="9">
        <f t="shared" si="46"/>
        <v>0.28677999999999998</v>
      </c>
      <c r="AK91" s="9">
        <f t="shared" si="47"/>
        <v>6.5379999999999994E-2</v>
      </c>
      <c r="AL91" s="9">
        <f t="shared" si="48"/>
        <v>0.21346000000000001</v>
      </c>
      <c r="AM91" s="9">
        <f t="shared" si="49"/>
        <v>7.9399999999999991E-3</v>
      </c>
      <c r="AN91" s="9">
        <f t="shared" si="50"/>
        <v>3.4799999999999998E-2</v>
      </c>
      <c r="AO91" s="9">
        <f t="shared" si="51"/>
        <v>6.8000000000000005E-4</v>
      </c>
      <c r="AP91" s="1">
        <f t="shared" si="68"/>
        <v>-156</v>
      </c>
      <c r="AQ91" s="1">
        <f t="shared" si="68"/>
        <v>161</v>
      </c>
      <c r="AS91" s="1">
        <f t="shared" si="69"/>
        <v>16</v>
      </c>
      <c r="AT91" s="1">
        <f t="shared" si="70"/>
        <v>21</v>
      </c>
      <c r="AU91" s="1">
        <f t="shared" si="52"/>
        <v>7750</v>
      </c>
      <c r="AV91" s="9">
        <f t="shared" si="53"/>
        <v>0.155</v>
      </c>
      <c r="AW91" s="9">
        <f t="shared" si="54"/>
        <v>3.8760000000000003E-2</v>
      </c>
      <c r="AX91" s="9">
        <f t="shared" si="55"/>
        <v>0.10829999999999999</v>
      </c>
      <c r="AY91" s="9">
        <f t="shared" si="56"/>
        <v>7.9399999999999991E-3</v>
      </c>
      <c r="AZ91" s="9">
        <f t="shared" si="57"/>
        <v>4.2000000000000002E-4</v>
      </c>
      <c r="BA91" s="9">
        <f t="shared" si="71"/>
        <v>0.1548612</v>
      </c>
      <c r="BB91" s="7"/>
      <c r="BC91" s="7"/>
      <c r="BD91" s="7"/>
      <c r="BE91" s="7"/>
      <c r="BF91" s="7"/>
      <c r="BG91" s="7"/>
      <c r="BH91" s="7"/>
      <c r="BI91" s="7"/>
      <c r="BJ91" s="7">
        <f t="shared" si="78"/>
        <v>78</v>
      </c>
      <c r="BK91" s="7">
        <f t="shared" si="78"/>
        <v>78</v>
      </c>
      <c r="BL91" s="1">
        <f t="shared" si="58"/>
        <v>0</v>
      </c>
      <c r="BM91" s="48">
        <f>+EvolOf!M80</f>
        <v>0</v>
      </c>
      <c r="BN91" s="1">
        <f t="shared" si="59"/>
        <v>0</v>
      </c>
      <c r="BO91" s="1">
        <f t="shared" si="72"/>
        <v>0</v>
      </c>
      <c r="BP91" s="28">
        <f t="shared" si="73"/>
        <v>0</v>
      </c>
      <c r="BQ91" s="1">
        <f t="shared" si="60"/>
        <v>0</v>
      </c>
      <c r="BR91" s="1" cm="1">
        <f t="array" ref="BR91">IF(BK91&lt;=$BX$14,0,INDEX($AU$14:$AU$300,BK91-$BX$14+1))*$BY$14</f>
        <v>215410.85525691535</v>
      </c>
      <c r="BS91" s="1">
        <f t="shared" si="61"/>
        <v>53866.611288761538</v>
      </c>
      <c r="BT91" s="1">
        <f t="shared" si="79"/>
        <v>161544.24396815381</v>
      </c>
      <c r="BU91" s="1">
        <f t="shared" si="74"/>
        <v>53866.611288761545</v>
      </c>
      <c r="BV91" s="1">
        <f t="shared" si="62"/>
        <v>150509.64918918666</v>
      </c>
      <c r="BW91" s="1">
        <f t="shared" si="62"/>
        <v>11034.594778967148</v>
      </c>
      <c r="BX91" s="7"/>
      <c r="BY91" s="4"/>
      <c r="BZ91" s="7"/>
      <c r="CA91" s="7"/>
      <c r="CB91" s="7"/>
      <c r="CE91" s="7"/>
      <c r="CF91" s="7"/>
      <c r="CG91" s="7"/>
      <c r="CH91" s="7"/>
      <c r="CI91" s="7"/>
      <c r="CJ91" s="7"/>
      <c r="CK91" s="7"/>
      <c r="CL91" s="7"/>
      <c r="CN91" s="47"/>
      <c r="CO91" s="47"/>
      <c r="CP91" s="47"/>
      <c r="CQ91" s="4">
        <f t="shared" si="75"/>
        <v>13.639798488664987</v>
      </c>
      <c r="CR91" s="7" cm="1">
        <f t="array" ref="CR91">IF(BK91&lt;=$CW$48,0,INDEX($B$14:$B$300,BK91-$CW$48+1))</f>
        <v>12022</v>
      </c>
      <c r="CS91" s="1">
        <f t="shared" si="63"/>
        <v>11070</v>
      </c>
      <c r="CT91" s="100">
        <f t="shared" si="76"/>
        <v>0.92081184495092328</v>
      </c>
    </row>
    <row r="92" spans="1:98" s="1" customFormat="1" x14ac:dyDescent="0.3">
      <c r="A92" s="1">
        <f t="shared" si="64"/>
        <v>79</v>
      </c>
      <c r="B92" s="1">
        <f t="shared" si="42"/>
        <v>14370</v>
      </c>
      <c r="C92" s="1">
        <v>79</v>
      </c>
      <c r="D92" s="1">
        <v>35628</v>
      </c>
      <c r="E92" s="1">
        <v>3000</v>
      </c>
      <c r="F92" s="1">
        <v>0</v>
      </c>
      <c r="G92" s="1">
        <v>10958</v>
      </c>
      <c r="H92" s="1">
        <v>0</v>
      </c>
      <c r="I92" s="1">
        <v>412</v>
      </c>
      <c r="J92" s="4">
        <v>41.69</v>
      </c>
      <c r="K92" s="4">
        <v>0.54</v>
      </c>
      <c r="L92" s="4">
        <v>25.2</v>
      </c>
      <c r="M92" s="61">
        <v>1.19</v>
      </c>
      <c r="N92" s="1">
        <v>6773</v>
      </c>
      <c r="O92" s="1">
        <v>7587</v>
      </c>
      <c r="P92" s="1">
        <v>7079</v>
      </c>
      <c r="Q92" s="1">
        <v>501</v>
      </c>
      <c r="R92" s="1">
        <v>6</v>
      </c>
      <c r="S92" s="1">
        <v>0</v>
      </c>
      <c r="T92" s="1">
        <v>1608</v>
      </c>
      <c r="U92" s="1">
        <v>161</v>
      </c>
      <c r="V92" s="1">
        <v>1791</v>
      </c>
      <c r="W92" s="1">
        <v>5567</v>
      </c>
      <c r="X92" s="1">
        <v>412</v>
      </c>
      <c r="Y92" s="58">
        <v>0.84</v>
      </c>
      <c r="AA92" s="1">
        <f t="shared" si="43"/>
        <v>4791</v>
      </c>
      <c r="AB92" s="1">
        <f t="shared" si="44"/>
        <v>16525</v>
      </c>
      <c r="AC92" s="1">
        <f t="shared" si="45"/>
        <v>824</v>
      </c>
      <c r="AD92" s="1">
        <f t="shared" si="65"/>
        <v>-269</v>
      </c>
      <c r="AE92" s="1">
        <f t="shared" si="66"/>
        <v>285</v>
      </c>
      <c r="AF92" s="1">
        <f t="shared" si="66"/>
        <v>0</v>
      </c>
      <c r="AG92" s="1">
        <f t="shared" si="66"/>
        <v>15</v>
      </c>
      <c r="AH92" s="1">
        <f t="shared" si="77"/>
        <v>31</v>
      </c>
      <c r="AI92" s="9">
        <f t="shared" si="67"/>
        <v>5.3024453024453022E-2</v>
      </c>
      <c r="AJ92" s="9">
        <f t="shared" si="46"/>
        <v>0.28739999999999999</v>
      </c>
      <c r="AK92" s="9">
        <f t="shared" si="47"/>
        <v>0.06</v>
      </c>
      <c r="AL92" s="9">
        <f t="shared" si="48"/>
        <v>0.21915999999999999</v>
      </c>
      <c r="AM92" s="9">
        <f t="shared" si="49"/>
        <v>8.2400000000000008E-3</v>
      </c>
      <c r="AN92" s="9">
        <f t="shared" si="50"/>
        <v>3.2160000000000001E-2</v>
      </c>
      <c r="AO92" s="9">
        <f t="shared" si="51"/>
        <v>6.2E-4</v>
      </c>
      <c r="AP92" s="1">
        <f t="shared" si="68"/>
        <v>-147</v>
      </c>
      <c r="AQ92" s="1">
        <f t="shared" si="68"/>
        <v>152</v>
      </c>
      <c r="AS92" s="1">
        <f t="shared" si="69"/>
        <v>15</v>
      </c>
      <c r="AT92" s="1">
        <f t="shared" si="70"/>
        <v>20</v>
      </c>
      <c r="AU92" s="1">
        <f t="shared" si="52"/>
        <v>7770</v>
      </c>
      <c r="AV92" s="9">
        <f t="shared" si="53"/>
        <v>0.15540000000000001</v>
      </c>
      <c r="AW92" s="9">
        <f t="shared" si="54"/>
        <v>3.5819999999999998E-2</v>
      </c>
      <c r="AX92" s="9">
        <f t="shared" si="55"/>
        <v>0.11133999999999999</v>
      </c>
      <c r="AY92" s="9">
        <f t="shared" si="56"/>
        <v>8.2400000000000008E-3</v>
      </c>
      <c r="AZ92" s="9">
        <f t="shared" si="57"/>
        <v>4.0000000000000002E-4</v>
      </c>
      <c r="BA92" s="9">
        <f t="shared" si="71"/>
        <v>0.155196</v>
      </c>
      <c r="BB92" s="7"/>
      <c r="BC92" s="96" t="s">
        <v>101</v>
      </c>
      <c r="BD92" s="119">
        <v>0.54</v>
      </c>
      <c r="BE92" s="7"/>
      <c r="BF92" s="7"/>
      <c r="BG92" s="7"/>
      <c r="BH92" s="7"/>
      <c r="BI92" s="7"/>
      <c r="BJ92" s="7">
        <f t="shared" si="78"/>
        <v>79</v>
      </c>
      <c r="BK92" s="7">
        <f t="shared" si="78"/>
        <v>79</v>
      </c>
      <c r="BL92" s="1">
        <f t="shared" si="58"/>
        <v>0</v>
      </c>
      <c r="BM92" s="48">
        <f>+EvolOf!M81</f>
        <v>0</v>
      </c>
      <c r="BN92" s="1">
        <f t="shared" si="59"/>
        <v>0</v>
      </c>
      <c r="BO92" s="1">
        <f t="shared" si="72"/>
        <v>0</v>
      </c>
      <c r="BP92" s="28">
        <f t="shared" si="73"/>
        <v>0</v>
      </c>
      <c r="BQ92" s="1">
        <f t="shared" si="60"/>
        <v>0</v>
      </c>
      <c r="BR92" s="1" cm="1">
        <f t="array" ref="BR92">IF(BK92&lt;=$BX$14,0,INDEX($AU$14:$AU$300,BK92-$BX$14+1))*$BY$14</f>
        <v>215966.75423822351</v>
      </c>
      <c r="BS92" s="1">
        <f t="shared" si="61"/>
        <v>49780.753776146499</v>
      </c>
      <c r="BT92" s="1">
        <f t="shared" si="79"/>
        <v>166186.00046207701</v>
      </c>
      <c r="BU92" s="1">
        <f t="shared" si="74"/>
        <v>49780.753776146506</v>
      </c>
      <c r="BV92" s="1">
        <f t="shared" si="62"/>
        <v>154734.48144712872</v>
      </c>
      <c r="BW92" s="1">
        <f t="shared" si="62"/>
        <v>11451.519014948273</v>
      </c>
      <c r="BX92" s="7"/>
      <c r="BY92" s="4"/>
      <c r="BZ92" s="7"/>
      <c r="CA92" s="7"/>
      <c r="CB92" s="7"/>
      <c r="CE92" s="7"/>
      <c r="CF92" s="7"/>
      <c r="CG92" s="7"/>
      <c r="CH92" s="7"/>
      <c r="CI92" s="7"/>
      <c r="CJ92" s="7"/>
      <c r="CK92" s="7"/>
      <c r="CL92" s="7"/>
      <c r="CN92" s="47"/>
      <c r="CO92" s="47"/>
      <c r="CP92" s="47"/>
      <c r="CQ92" s="4">
        <f t="shared" si="75"/>
        <v>13.512135922330097</v>
      </c>
      <c r="CR92" s="7" cm="1">
        <f t="array" ref="CR92">IF(BK92&lt;=$CW$48,0,INDEX($B$14:$B$300,BK92-$CW$48+1))</f>
        <v>12304</v>
      </c>
      <c r="CS92" s="1">
        <f t="shared" si="63"/>
        <v>11370</v>
      </c>
      <c r="CT92" s="100">
        <f t="shared" si="76"/>
        <v>0.92408972691807545</v>
      </c>
    </row>
    <row r="93" spans="1:98" s="1" customFormat="1" x14ac:dyDescent="0.3">
      <c r="A93" s="1">
        <f t="shared" si="64"/>
        <v>80</v>
      </c>
      <c r="B93" s="1">
        <f t="shared" si="42"/>
        <v>14399</v>
      </c>
      <c r="C93" s="1">
        <v>80</v>
      </c>
      <c r="D93" s="1">
        <v>35598</v>
      </c>
      <c r="E93" s="1">
        <v>2753</v>
      </c>
      <c r="F93" s="1">
        <v>0</v>
      </c>
      <c r="G93" s="1">
        <v>11222</v>
      </c>
      <c r="H93" s="1">
        <v>0</v>
      </c>
      <c r="I93" s="1">
        <v>424</v>
      </c>
      <c r="J93" s="4">
        <v>41.53</v>
      </c>
      <c r="K93" s="4">
        <v>0.54</v>
      </c>
      <c r="L93" s="4">
        <v>25.3</v>
      </c>
      <c r="M93" s="61">
        <v>1.18</v>
      </c>
      <c r="N93" s="1">
        <v>6803</v>
      </c>
      <c r="O93" s="1">
        <v>7587</v>
      </c>
      <c r="P93" s="1">
        <v>7075</v>
      </c>
      <c r="Q93" s="1">
        <v>505</v>
      </c>
      <c r="R93" s="1">
        <v>6</v>
      </c>
      <c r="S93" s="1">
        <v>0</v>
      </c>
      <c r="T93" s="1">
        <v>1487</v>
      </c>
      <c r="U93" s="1">
        <v>149</v>
      </c>
      <c r="V93" s="1">
        <v>1652</v>
      </c>
      <c r="W93" s="1">
        <v>5710</v>
      </c>
      <c r="X93" s="1">
        <v>424</v>
      </c>
      <c r="Y93" s="58">
        <v>0.82</v>
      </c>
      <c r="AA93" s="1">
        <f t="shared" si="43"/>
        <v>4405</v>
      </c>
      <c r="AB93" s="1">
        <f t="shared" si="44"/>
        <v>16932</v>
      </c>
      <c r="AC93" s="1">
        <f t="shared" si="45"/>
        <v>848</v>
      </c>
      <c r="AD93" s="1">
        <f t="shared" si="65"/>
        <v>-247</v>
      </c>
      <c r="AE93" s="1">
        <f t="shared" si="66"/>
        <v>264</v>
      </c>
      <c r="AF93" s="1">
        <f t="shared" si="66"/>
        <v>0</v>
      </c>
      <c r="AG93" s="1">
        <f t="shared" si="66"/>
        <v>12</v>
      </c>
      <c r="AH93" s="1">
        <f t="shared" si="77"/>
        <v>29</v>
      </c>
      <c r="AI93" s="9">
        <f t="shared" si="67"/>
        <v>5.4456717184690473E-2</v>
      </c>
      <c r="AJ93" s="9">
        <f t="shared" si="46"/>
        <v>0.28798000000000001</v>
      </c>
      <c r="AK93" s="9">
        <f t="shared" si="47"/>
        <v>5.5059999999999998E-2</v>
      </c>
      <c r="AL93" s="9">
        <f t="shared" si="48"/>
        <v>0.22444</v>
      </c>
      <c r="AM93" s="9">
        <f t="shared" si="49"/>
        <v>8.4799999999999997E-3</v>
      </c>
      <c r="AN93" s="9">
        <f t="shared" si="50"/>
        <v>2.9739999999999999E-2</v>
      </c>
      <c r="AO93" s="9">
        <f t="shared" si="51"/>
        <v>5.8E-4</v>
      </c>
      <c r="AP93" s="1">
        <f t="shared" si="68"/>
        <v>-139</v>
      </c>
      <c r="AQ93" s="1">
        <f t="shared" si="68"/>
        <v>143</v>
      </c>
      <c r="AS93" s="1">
        <f t="shared" si="69"/>
        <v>12</v>
      </c>
      <c r="AT93" s="1">
        <f t="shared" si="70"/>
        <v>16</v>
      </c>
      <c r="AU93" s="1">
        <f t="shared" si="52"/>
        <v>7786</v>
      </c>
      <c r="AV93" s="9">
        <f t="shared" si="53"/>
        <v>0.15572</v>
      </c>
      <c r="AW93" s="9">
        <f t="shared" si="54"/>
        <v>3.304E-2</v>
      </c>
      <c r="AX93" s="9">
        <f t="shared" si="55"/>
        <v>0.1142</v>
      </c>
      <c r="AY93" s="9">
        <f t="shared" si="56"/>
        <v>8.4799999999999997E-3</v>
      </c>
      <c r="AZ93" s="9">
        <f t="shared" si="57"/>
        <v>3.2000000000000003E-4</v>
      </c>
      <c r="BA93" s="9">
        <f t="shared" si="71"/>
        <v>0.15550920000000001</v>
      </c>
      <c r="BB93" s="7"/>
      <c r="BC93" s="7"/>
      <c r="BD93" s="7"/>
      <c r="BE93" s="7"/>
      <c r="BF93" s="7"/>
      <c r="BG93" s="7"/>
      <c r="BH93" s="7"/>
      <c r="BI93" s="7"/>
      <c r="BJ93" s="7">
        <f t="shared" si="78"/>
        <v>80</v>
      </c>
      <c r="BK93" s="7">
        <f t="shared" si="78"/>
        <v>80</v>
      </c>
      <c r="BL93" s="1">
        <f t="shared" si="58"/>
        <v>0</v>
      </c>
      <c r="BM93" s="48">
        <f>+EvolOf!M82</f>
        <v>0</v>
      </c>
      <c r="BN93" s="1">
        <f t="shared" si="59"/>
        <v>0</v>
      </c>
      <c r="BO93" s="1">
        <f t="shared" si="72"/>
        <v>0</v>
      </c>
      <c r="BP93" s="28">
        <f t="shared" si="73"/>
        <v>0</v>
      </c>
      <c r="BQ93" s="1">
        <f t="shared" si="60"/>
        <v>0</v>
      </c>
      <c r="BR93" s="1" cm="1">
        <f t="array" ref="BR93">IF(BK93&lt;=$BX$14,0,INDEX($AU$14:$AU$300,BK93-$BX$14+1))*$BY$14</f>
        <v>216411.47342327004</v>
      </c>
      <c r="BS93" s="1">
        <f t="shared" si="61"/>
        <v>45917.255856054726</v>
      </c>
      <c r="BT93" s="1">
        <f t="shared" si="79"/>
        <v>170494.21756721532</v>
      </c>
      <c r="BU93" s="1">
        <f t="shared" si="74"/>
        <v>45917.255856054719</v>
      </c>
      <c r="BV93" s="1">
        <f t="shared" si="62"/>
        <v>158709.15916348214</v>
      </c>
      <c r="BW93" s="1">
        <f t="shared" si="62"/>
        <v>11785.058403733176</v>
      </c>
      <c r="BX93" s="7"/>
      <c r="BY93" s="4"/>
      <c r="BZ93" s="7"/>
      <c r="CA93" s="7"/>
      <c r="CB93" s="7"/>
      <c r="CE93" s="7"/>
      <c r="CF93" s="7"/>
      <c r="CG93" s="7"/>
      <c r="CH93" s="7"/>
      <c r="CI93" s="7"/>
      <c r="CJ93" s="7"/>
      <c r="CK93" s="7"/>
      <c r="CL93" s="7"/>
      <c r="CN93" s="47"/>
      <c r="CO93" s="47"/>
      <c r="CP93" s="47"/>
      <c r="CQ93" s="4">
        <f t="shared" si="75"/>
        <v>13.466981132075471</v>
      </c>
      <c r="CR93" s="7" cm="1">
        <f t="array" ref="CR93">IF(BK93&lt;=$CW$48,0,INDEX($B$14:$B$300,BK93-$CW$48+1))</f>
        <v>12464</v>
      </c>
      <c r="CS93" s="1">
        <f t="shared" si="63"/>
        <v>11646</v>
      </c>
      <c r="CT93" s="100">
        <f t="shared" si="76"/>
        <v>0.93437098844672661</v>
      </c>
    </row>
    <row r="94" spans="1:98" s="1" customFormat="1" x14ac:dyDescent="0.3">
      <c r="A94" s="1">
        <f t="shared" si="64"/>
        <v>81</v>
      </c>
      <c r="B94" s="1">
        <f t="shared" si="42"/>
        <v>14425</v>
      </c>
      <c r="C94" s="1">
        <v>81</v>
      </c>
      <c r="D94" s="1">
        <v>35573</v>
      </c>
      <c r="E94" s="1">
        <v>2522</v>
      </c>
      <c r="F94" s="1">
        <v>0</v>
      </c>
      <c r="G94" s="1">
        <v>11465</v>
      </c>
      <c r="H94" s="1">
        <v>0</v>
      </c>
      <c r="I94" s="1">
        <v>438</v>
      </c>
      <c r="J94" s="4">
        <v>41.38</v>
      </c>
      <c r="K94" s="4">
        <v>0.53</v>
      </c>
      <c r="L94" s="4">
        <v>25.4</v>
      </c>
      <c r="M94" s="61">
        <v>1.1599999999999999</v>
      </c>
      <c r="N94" s="1">
        <v>6828</v>
      </c>
      <c r="O94" s="1">
        <v>7587</v>
      </c>
      <c r="P94" s="1">
        <v>7071</v>
      </c>
      <c r="Q94" s="1">
        <v>510</v>
      </c>
      <c r="R94" s="1">
        <v>6</v>
      </c>
      <c r="S94" s="1">
        <v>0</v>
      </c>
      <c r="T94" s="1">
        <v>1373</v>
      </c>
      <c r="U94" s="1">
        <v>138</v>
      </c>
      <c r="V94" s="1">
        <v>1522</v>
      </c>
      <c r="W94" s="1">
        <v>5842</v>
      </c>
      <c r="X94" s="1">
        <v>438</v>
      </c>
      <c r="Y94" s="58">
        <v>0.81</v>
      </c>
      <c r="AA94" s="1">
        <f t="shared" si="43"/>
        <v>4044</v>
      </c>
      <c r="AB94" s="1">
        <f t="shared" si="44"/>
        <v>17307</v>
      </c>
      <c r="AC94" s="1">
        <f t="shared" si="45"/>
        <v>876</v>
      </c>
      <c r="AD94" s="1">
        <f t="shared" si="65"/>
        <v>-231</v>
      </c>
      <c r="AE94" s="1">
        <f t="shared" si="66"/>
        <v>243</v>
      </c>
      <c r="AF94" s="1">
        <f t="shared" si="66"/>
        <v>0</v>
      </c>
      <c r="AG94" s="1">
        <f t="shared" si="66"/>
        <v>14</v>
      </c>
      <c r="AH94" s="1">
        <f t="shared" si="77"/>
        <v>26</v>
      </c>
      <c r="AI94" s="9">
        <f t="shared" si="67"/>
        <v>5.6139451422712122E-2</v>
      </c>
      <c r="AJ94" s="9">
        <f t="shared" si="46"/>
        <v>0.28849999999999998</v>
      </c>
      <c r="AK94" s="9">
        <f t="shared" si="47"/>
        <v>5.0439999999999999E-2</v>
      </c>
      <c r="AL94" s="9">
        <f t="shared" si="48"/>
        <v>0.2293</v>
      </c>
      <c r="AM94" s="9">
        <f t="shared" si="49"/>
        <v>8.7600000000000004E-3</v>
      </c>
      <c r="AN94" s="9">
        <f t="shared" si="50"/>
        <v>2.7459999999999998E-2</v>
      </c>
      <c r="AO94" s="9">
        <f t="shared" si="51"/>
        <v>5.1999999999999995E-4</v>
      </c>
      <c r="AP94" s="1">
        <f t="shared" si="68"/>
        <v>-130</v>
      </c>
      <c r="AQ94" s="1">
        <f t="shared" si="68"/>
        <v>132</v>
      </c>
      <c r="AS94" s="1">
        <f t="shared" si="69"/>
        <v>14</v>
      </c>
      <c r="AT94" s="1">
        <f t="shared" si="70"/>
        <v>16</v>
      </c>
      <c r="AU94" s="1">
        <f t="shared" si="52"/>
        <v>7802</v>
      </c>
      <c r="AV94" s="9">
        <f t="shared" si="53"/>
        <v>0.15604000000000001</v>
      </c>
      <c r="AW94" s="9">
        <f t="shared" si="54"/>
        <v>3.0439999999999998E-2</v>
      </c>
      <c r="AX94" s="9">
        <f t="shared" si="55"/>
        <v>0.11684</v>
      </c>
      <c r="AY94" s="9">
        <f t="shared" si="56"/>
        <v>8.7600000000000004E-3</v>
      </c>
      <c r="AZ94" s="9">
        <f t="shared" si="57"/>
        <v>3.2000000000000003E-4</v>
      </c>
      <c r="BA94" s="9">
        <f t="shared" si="71"/>
        <v>0.15579000000000001</v>
      </c>
      <c r="BB94" s="7"/>
      <c r="BC94" s="7"/>
      <c r="BD94" s="7"/>
      <c r="BE94" s="7"/>
      <c r="BF94" s="7"/>
      <c r="BG94" s="7"/>
      <c r="BH94" s="7"/>
      <c r="BI94" s="7"/>
      <c r="BJ94" s="7">
        <f t="shared" si="78"/>
        <v>81</v>
      </c>
      <c r="BK94" s="7">
        <f t="shared" si="78"/>
        <v>81</v>
      </c>
      <c r="BL94" s="1">
        <f t="shared" si="58"/>
        <v>0</v>
      </c>
      <c r="BM94" s="48">
        <f>+EvolOf!M83</f>
        <v>0</v>
      </c>
      <c r="BN94" s="1">
        <f t="shared" si="59"/>
        <v>0</v>
      </c>
      <c r="BO94" s="1">
        <f t="shared" si="72"/>
        <v>0</v>
      </c>
      <c r="BP94" s="28">
        <f t="shared" si="73"/>
        <v>0</v>
      </c>
      <c r="BQ94" s="1">
        <f t="shared" si="60"/>
        <v>0</v>
      </c>
      <c r="BR94" s="1" cm="1">
        <f t="array" ref="BR94">IF(BK94&lt;=$BX$14,0,INDEX($AU$14:$AU$300,BK94-$BX$14+1))*$BY$14</f>
        <v>216856.19260831657</v>
      </c>
      <c r="BS94" s="1">
        <f t="shared" si="61"/>
        <v>42303.912477551632</v>
      </c>
      <c r="BT94" s="1">
        <f t="shared" si="79"/>
        <v>174552.28013076494</v>
      </c>
      <c r="BU94" s="1">
        <f t="shared" si="74"/>
        <v>42303.912477551639</v>
      </c>
      <c r="BV94" s="1">
        <f t="shared" si="62"/>
        <v>162378.09244011604</v>
      </c>
      <c r="BW94" s="1">
        <f t="shared" si="62"/>
        <v>12174.187690648892</v>
      </c>
      <c r="BX94" s="7"/>
      <c r="BY94" s="4"/>
      <c r="BZ94" s="7"/>
      <c r="CA94" s="7"/>
      <c r="CB94" s="7"/>
      <c r="CE94" s="7"/>
      <c r="CF94" s="7"/>
      <c r="CG94" s="7"/>
      <c r="CH94" s="7"/>
      <c r="CI94" s="7"/>
      <c r="CJ94" s="7"/>
      <c r="CK94" s="7"/>
      <c r="CL94" s="7"/>
      <c r="CN94" s="47"/>
      <c r="CO94" s="47"/>
      <c r="CP94" s="47"/>
      <c r="CQ94" s="4">
        <f t="shared" si="75"/>
        <v>13.337899543378995</v>
      </c>
      <c r="CR94" s="7" cm="1">
        <f t="array" ref="CR94">IF(BK94&lt;=$CW$48,0,INDEX($B$14:$B$300,BK94-$CW$48+1))</f>
        <v>12619</v>
      </c>
      <c r="CS94" s="1">
        <f t="shared" si="63"/>
        <v>11903</v>
      </c>
      <c r="CT94" s="100">
        <f t="shared" si="76"/>
        <v>0.94326016324589901</v>
      </c>
    </row>
    <row r="95" spans="1:98" s="1" customFormat="1" x14ac:dyDescent="0.3">
      <c r="A95" s="1">
        <f t="shared" si="64"/>
        <v>82</v>
      </c>
      <c r="B95" s="1">
        <f t="shared" si="42"/>
        <v>14450</v>
      </c>
      <c r="C95" s="1">
        <v>82</v>
      </c>
      <c r="D95" s="1">
        <v>35548</v>
      </c>
      <c r="E95" s="1">
        <v>2302</v>
      </c>
      <c r="F95" s="1">
        <v>0</v>
      </c>
      <c r="G95" s="1">
        <v>11698</v>
      </c>
      <c r="H95" s="1">
        <v>0</v>
      </c>
      <c r="I95" s="1">
        <v>450</v>
      </c>
      <c r="J95" s="4">
        <v>41.23</v>
      </c>
      <c r="K95" s="4">
        <v>0.53</v>
      </c>
      <c r="L95" s="4">
        <v>25.4</v>
      </c>
      <c r="M95" s="61">
        <v>1.1499999999999999</v>
      </c>
      <c r="N95" s="1">
        <v>6854</v>
      </c>
      <c r="O95" s="1">
        <v>7587</v>
      </c>
      <c r="P95" s="1">
        <v>7066</v>
      </c>
      <c r="Q95" s="1">
        <v>514</v>
      </c>
      <c r="R95" s="1">
        <v>6</v>
      </c>
      <c r="S95" s="1">
        <v>0</v>
      </c>
      <c r="T95" s="1">
        <v>1262</v>
      </c>
      <c r="U95" s="1">
        <v>126</v>
      </c>
      <c r="V95" s="1">
        <v>1398</v>
      </c>
      <c r="W95" s="1">
        <v>5969</v>
      </c>
      <c r="X95" s="1">
        <v>450</v>
      </c>
      <c r="Y95" s="58">
        <v>0.8</v>
      </c>
      <c r="AA95" s="1">
        <f t="shared" si="43"/>
        <v>3700</v>
      </c>
      <c r="AB95" s="1">
        <f t="shared" si="44"/>
        <v>17667</v>
      </c>
      <c r="AC95" s="1">
        <f t="shared" si="45"/>
        <v>900</v>
      </c>
      <c r="AD95" s="1">
        <f t="shared" si="65"/>
        <v>-220</v>
      </c>
      <c r="AE95" s="1">
        <f t="shared" si="66"/>
        <v>233</v>
      </c>
      <c r="AF95" s="1">
        <f t="shared" si="66"/>
        <v>0</v>
      </c>
      <c r="AG95" s="1">
        <f t="shared" si="66"/>
        <v>12</v>
      </c>
      <c r="AH95" s="1">
        <f t="shared" si="77"/>
        <v>25</v>
      </c>
      <c r="AI95" s="9">
        <f t="shared" si="67"/>
        <v>5.7566841499296403E-2</v>
      </c>
      <c r="AJ95" s="9">
        <f t="shared" si="46"/>
        <v>0.28899999999999998</v>
      </c>
      <c r="AK95" s="9">
        <f t="shared" si="47"/>
        <v>4.6039999999999998E-2</v>
      </c>
      <c r="AL95" s="9">
        <f t="shared" si="48"/>
        <v>0.23396</v>
      </c>
      <c r="AM95" s="9">
        <f t="shared" si="49"/>
        <v>8.9999999999999993E-3</v>
      </c>
      <c r="AN95" s="9">
        <f t="shared" si="50"/>
        <v>2.5239999999999999E-2</v>
      </c>
      <c r="AO95" s="9">
        <f t="shared" si="51"/>
        <v>5.0000000000000001E-4</v>
      </c>
      <c r="AP95" s="1">
        <f t="shared" si="68"/>
        <v>-124</v>
      </c>
      <c r="AQ95" s="1">
        <f t="shared" si="68"/>
        <v>127</v>
      </c>
      <c r="AS95" s="1">
        <f t="shared" si="69"/>
        <v>12</v>
      </c>
      <c r="AT95" s="1">
        <f t="shared" si="70"/>
        <v>15</v>
      </c>
      <c r="AU95" s="1">
        <f t="shared" si="52"/>
        <v>7817</v>
      </c>
      <c r="AV95" s="9">
        <f t="shared" si="53"/>
        <v>0.15634000000000001</v>
      </c>
      <c r="AW95" s="9">
        <f t="shared" si="54"/>
        <v>2.7959999999999999E-2</v>
      </c>
      <c r="AX95" s="9">
        <f t="shared" si="55"/>
        <v>0.11938</v>
      </c>
      <c r="AY95" s="9">
        <f t="shared" si="56"/>
        <v>8.9999999999999993E-3</v>
      </c>
      <c r="AZ95" s="9">
        <f t="shared" si="57"/>
        <v>2.9999999999999997E-4</v>
      </c>
      <c r="BA95" s="9">
        <f t="shared" si="71"/>
        <v>0.15606</v>
      </c>
      <c r="BB95" s="7"/>
      <c r="BC95" s="7"/>
      <c r="BD95" s="7"/>
      <c r="BE95" s="7"/>
      <c r="BF95" s="7"/>
      <c r="BG95" s="7"/>
      <c r="BH95" s="7"/>
      <c r="BI95" s="7"/>
      <c r="BJ95" s="7">
        <f t="shared" si="78"/>
        <v>82</v>
      </c>
      <c r="BK95" s="7">
        <f t="shared" si="78"/>
        <v>82</v>
      </c>
      <c r="BL95" s="1">
        <f t="shared" si="58"/>
        <v>0</v>
      </c>
      <c r="BM95" s="48">
        <f>+EvolOf!M84</f>
        <v>0</v>
      </c>
      <c r="BN95" s="1">
        <f t="shared" si="59"/>
        <v>0</v>
      </c>
      <c r="BO95" s="1">
        <f t="shared" si="72"/>
        <v>0</v>
      </c>
      <c r="BP95" s="28">
        <f t="shared" si="73"/>
        <v>0</v>
      </c>
      <c r="BQ95" s="1">
        <f t="shared" si="60"/>
        <v>0</v>
      </c>
      <c r="BR95" s="1" cm="1">
        <f t="array" ref="BR95">IF(BK95&lt;=$BX$14,0,INDEX($AU$14:$AU$300,BK95-$BX$14+1))*$BY$14</f>
        <v>217273.11684429771</v>
      </c>
      <c r="BS95" s="1">
        <f t="shared" si="61"/>
        <v>38857.338793440984</v>
      </c>
      <c r="BT95" s="1">
        <f t="shared" si="79"/>
        <v>178415.77805085672</v>
      </c>
      <c r="BU95" s="1">
        <f t="shared" si="74"/>
        <v>38857.338793440984</v>
      </c>
      <c r="BV95" s="1">
        <f t="shared" si="62"/>
        <v>165908.05097142293</v>
      </c>
      <c r="BW95" s="1">
        <f t="shared" si="62"/>
        <v>12507.727079433795</v>
      </c>
      <c r="BX95" s="7"/>
      <c r="BY95" s="4"/>
      <c r="BZ95" s="7"/>
      <c r="CA95" s="7"/>
      <c r="CB95" s="7"/>
      <c r="CE95" s="7"/>
      <c r="CF95" s="7"/>
      <c r="CG95" s="7"/>
      <c r="CH95" s="7"/>
      <c r="CI95" s="7"/>
      <c r="CJ95" s="7"/>
      <c r="CK95" s="7"/>
      <c r="CL95" s="7"/>
      <c r="CN95" s="47"/>
      <c r="CO95" s="47"/>
      <c r="CP95" s="47"/>
      <c r="CQ95" s="4">
        <f t="shared" si="75"/>
        <v>13.264444444444445</v>
      </c>
      <c r="CR95" s="7" cm="1">
        <f t="array" ref="CR95">IF(BK95&lt;=$CW$48,0,INDEX($B$14:$B$300,BK95-$CW$48+1))</f>
        <v>12769</v>
      </c>
      <c r="CS95" s="1">
        <f t="shared" si="63"/>
        <v>12148</v>
      </c>
      <c r="CT95" s="100">
        <f t="shared" si="76"/>
        <v>0.95136659096248732</v>
      </c>
    </row>
    <row r="96" spans="1:98" s="1" customFormat="1" x14ac:dyDescent="0.3">
      <c r="A96" s="1">
        <f t="shared" si="64"/>
        <v>83</v>
      </c>
      <c r="B96" s="1">
        <f t="shared" si="42"/>
        <v>14471</v>
      </c>
      <c r="C96" s="1">
        <v>83</v>
      </c>
      <c r="D96" s="1">
        <v>35527</v>
      </c>
      <c r="E96" s="1">
        <v>2101</v>
      </c>
      <c r="F96" s="1">
        <v>0</v>
      </c>
      <c r="G96" s="1">
        <v>11908</v>
      </c>
      <c r="H96" s="1">
        <v>0</v>
      </c>
      <c r="I96" s="1">
        <v>462</v>
      </c>
      <c r="J96" s="4">
        <v>41.09</v>
      </c>
      <c r="K96" s="4">
        <v>0.53</v>
      </c>
      <c r="L96" s="4">
        <v>25.5</v>
      </c>
      <c r="M96" s="61">
        <v>1.1299999999999999</v>
      </c>
      <c r="N96" s="1">
        <v>6874</v>
      </c>
      <c r="O96" s="1">
        <v>7588</v>
      </c>
      <c r="P96" s="1">
        <v>7062</v>
      </c>
      <c r="Q96" s="1">
        <v>519</v>
      </c>
      <c r="R96" s="1">
        <v>6</v>
      </c>
      <c r="S96" s="1">
        <v>0</v>
      </c>
      <c r="T96" s="1">
        <v>1157</v>
      </c>
      <c r="U96" s="1">
        <v>115</v>
      </c>
      <c r="V96" s="1">
        <v>1281</v>
      </c>
      <c r="W96" s="1">
        <v>6087</v>
      </c>
      <c r="X96" s="1">
        <v>462</v>
      </c>
      <c r="Y96" s="58">
        <v>0.79</v>
      </c>
      <c r="AA96" s="1">
        <f t="shared" si="43"/>
        <v>3382</v>
      </c>
      <c r="AB96" s="1">
        <f t="shared" si="44"/>
        <v>17995</v>
      </c>
      <c r="AC96" s="1">
        <f t="shared" si="45"/>
        <v>924</v>
      </c>
      <c r="AD96" s="1">
        <f t="shared" si="65"/>
        <v>-201</v>
      </c>
      <c r="AE96" s="1">
        <f t="shared" si="66"/>
        <v>210</v>
      </c>
      <c r="AF96" s="1">
        <f t="shared" si="66"/>
        <v>0</v>
      </c>
      <c r="AG96" s="1">
        <f t="shared" si="66"/>
        <v>12</v>
      </c>
      <c r="AH96" s="1">
        <f t="shared" si="77"/>
        <v>21</v>
      </c>
      <c r="AI96" s="9">
        <f t="shared" si="67"/>
        <v>5.9003831417624518E-2</v>
      </c>
      <c r="AJ96" s="9">
        <f t="shared" si="46"/>
        <v>0.28942000000000001</v>
      </c>
      <c r="AK96" s="9">
        <f t="shared" si="47"/>
        <v>4.2020000000000002E-2</v>
      </c>
      <c r="AL96" s="9">
        <f t="shared" si="48"/>
        <v>0.23816000000000001</v>
      </c>
      <c r="AM96" s="9">
        <f t="shared" si="49"/>
        <v>9.2399999999999999E-3</v>
      </c>
      <c r="AN96" s="9">
        <f t="shared" si="50"/>
        <v>2.3140000000000001E-2</v>
      </c>
      <c r="AO96" s="9">
        <f t="shared" si="51"/>
        <v>4.2000000000000002E-4</v>
      </c>
      <c r="AP96" s="1">
        <f t="shared" si="68"/>
        <v>-117</v>
      </c>
      <c r="AQ96" s="1">
        <f t="shared" si="68"/>
        <v>118</v>
      </c>
      <c r="AS96" s="1">
        <f t="shared" si="69"/>
        <v>12</v>
      </c>
      <c r="AT96" s="1">
        <f t="shared" si="70"/>
        <v>13</v>
      </c>
      <c r="AU96" s="1">
        <f t="shared" si="52"/>
        <v>7830</v>
      </c>
      <c r="AV96" s="9">
        <f t="shared" si="53"/>
        <v>0.15659999999999999</v>
      </c>
      <c r="AW96" s="9">
        <f t="shared" si="54"/>
        <v>2.562E-2</v>
      </c>
      <c r="AX96" s="9">
        <f t="shared" si="55"/>
        <v>0.12174</v>
      </c>
      <c r="AY96" s="9">
        <f t="shared" si="56"/>
        <v>9.2399999999999999E-3</v>
      </c>
      <c r="AZ96" s="9">
        <f t="shared" si="57"/>
        <v>2.5999999999999998E-4</v>
      </c>
      <c r="BA96" s="9">
        <f t="shared" si="71"/>
        <v>0.1562868</v>
      </c>
      <c r="BB96" s="7"/>
      <c r="BC96" s="7"/>
      <c r="BD96" s="7"/>
      <c r="BE96" s="7"/>
      <c r="BF96" s="7"/>
      <c r="BG96" s="7"/>
      <c r="BH96" s="7"/>
      <c r="BI96" s="7"/>
      <c r="BJ96" s="7">
        <f t="shared" ref="BJ96:BK103" si="80">+BJ95+1</f>
        <v>83</v>
      </c>
      <c r="BK96" s="7">
        <f t="shared" si="80"/>
        <v>83</v>
      </c>
      <c r="BL96" s="1">
        <f t="shared" si="58"/>
        <v>0</v>
      </c>
      <c r="BM96" s="48">
        <f>+EvolOf!M85</f>
        <v>0</v>
      </c>
      <c r="BN96" s="1">
        <f t="shared" si="59"/>
        <v>0</v>
      </c>
      <c r="BO96" s="1">
        <f t="shared" si="72"/>
        <v>0</v>
      </c>
      <c r="BP96" s="28">
        <f t="shared" si="73"/>
        <v>0</v>
      </c>
      <c r="BQ96" s="1">
        <f t="shared" si="60"/>
        <v>0</v>
      </c>
      <c r="BR96" s="1" cm="1">
        <f t="array" ref="BR96">IF(BK96&lt;=$BX$14,0,INDEX($AU$14:$AU$300,BK96-$BX$14+1))*$BY$14</f>
        <v>217634.45118214801</v>
      </c>
      <c r="BS96" s="1">
        <f t="shared" si="61"/>
        <v>35605.329752788202</v>
      </c>
      <c r="BT96" s="1">
        <f t="shared" si="79"/>
        <v>182029.12142935983</v>
      </c>
      <c r="BU96" s="1">
        <f t="shared" si="74"/>
        <v>35605.32975278818</v>
      </c>
      <c r="BV96" s="1">
        <f t="shared" si="62"/>
        <v>169187.85496114113</v>
      </c>
      <c r="BW96" s="1">
        <f t="shared" si="62"/>
        <v>12841.266468218695</v>
      </c>
      <c r="BX96" s="7"/>
      <c r="BY96" s="4"/>
      <c r="BZ96" s="7"/>
      <c r="CA96" s="7"/>
      <c r="CB96" s="7"/>
      <c r="CE96" s="7"/>
      <c r="CF96" s="7"/>
      <c r="CG96" s="7"/>
      <c r="CH96" s="7"/>
      <c r="CI96" s="7"/>
      <c r="CJ96" s="7"/>
      <c r="CK96" s="7"/>
      <c r="CL96" s="7"/>
      <c r="CN96" s="47"/>
      <c r="CO96" s="47"/>
      <c r="CP96" s="47"/>
      <c r="CQ96" s="4">
        <f t="shared" si="75"/>
        <v>13.175324675324676</v>
      </c>
      <c r="CR96" s="7" cm="1">
        <f t="array" ref="CR96">IF(BK96&lt;=$CW$48,0,INDEX($B$14:$B$300,BK96-$CW$48+1))</f>
        <v>12907</v>
      </c>
      <c r="CS96" s="1">
        <f t="shared" si="63"/>
        <v>12370</v>
      </c>
      <c r="CT96" s="100">
        <f t="shared" si="76"/>
        <v>0.95839466955915398</v>
      </c>
    </row>
    <row r="97" spans="1:98" s="1" customFormat="1" x14ac:dyDescent="0.3">
      <c r="A97" s="1">
        <f t="shared" si="64"/>
        <v>84</v>
      </c>
      <c r="B97" s="1">
        <f t="shared" si="42"/>
        <v>14490</v>
      </c>
      <c r="C97" s="1">
        <v>84</v>
      </c>
      <c r="D97" s="1">
        <v>35507</v>
      </c>
      <c r="E97" s="1">
        <v>1915</v>
      </c>
      <c r="F97" s="1">
        <v>0</v>
      </c>
      <c r="G97" s="1">
        <v>12101</v>
      </c>
      <c r="H97" s="1">
        <v>0</v>
      </c>
      <c r="I97" s="1">
        <v>474</v>
      </c>
      <c r="J97" s="4">
        <v>40.950000000000003</v>
      </c>
      <c r="K97" s="4">
        <v>0.53</v>
      </c>
      <c r="L97" s="4">
        <v>25.5</v>
      </c>
      <c r="M97" s="61">
        <v>1.1200000000000001</v>
      </c>
      <c r="N97" s="1">
        <v>6894</v>
      </c>
      <c r="O97" s="1">
        <v>7588</v>
      </c>
      <c r="P97" s="1">
        <v>7056</v>
      </c>
      <c r="Q97" s="1">
        <v>524</v>
      </c>
      <c r="R97" s="1">
        <v>6</v>
      </c>
      <c r="S97" s="1">
        <v>0</v>
      </c>
      <c r="T97" s="1">
        <v>1060</v>
      </c>
      <c r="U97" s="1">
        <v>105</v>
      </c>
      <c r="V97" s="1">
        <v>1172</v>
      </c>
      <c r="W97" s="1">
        <v>6195</v>
      </c>
      <c r="X97" s="1">
        <v>474</v>
      </c>
      <c r="Y97" s="58">
        <v>0.78</v>
      </c>
      <c r="AA97" s="1">
        <f t="shared" si="43"/>
        <v>3087</v>
      </c>
      <c r="AB97" s="1">
        <f t="shared" si="44"/>
        <v>18296</v>
      </c>
      <c r="AC97" s="1">
        <f t="shared" si="45"/>
        <v>948</v>
      </c>
      <c r="AD97" s="1">
        <f t="shared" si="65"/>
        <v>-186</v>
      </c>
      <c r="AE97" s="1">
        <f t="shared" si="66"/>
        <v>193</v>
      </c>
      <c r="AF97" s="1">
        <f t="shared" si="66"/>
        <v>0</v>
      </c>
      <c r="AG97" s="1">
        <f t="shared" si="66"/>
        <v>12</v>
      </c>
      <c r="AH97" s="1">
        <f t="shared" si="77"/>
        <v>19</v>
      </c>
      <c r="AI97" s="9">
        <f t="shared" si="67"/>
        <v>6.0451473026399694E-2</v>
      </c>
      <c r="AJ97" s="9">
        <f t="shared" si="46"/>
        <v>0.2898</v>
      </c>
      <c r="AK97" s="9">
        <f t="shared" si="47"/>
        <v>3.8300000000000001E-2</v>
      </c>
      <c r="AL97" s="9">
        <f t="shared" si="48"/>
        <v>0.24202000000000001</v>
      </c>
      <c r="AM97" s="9">
        <f t="shared" si="49"/>
        <v>9.4800000000000006E-3</v>
      </c>
      <c r="AN97" s="9">
        <f t="shared" si="50"/>
        <v>2.12E-2</v>
      </c>
      <c r="AO97" s="9">
        <f t="shared" si="51"/>
        <v>3.8000000000000002E-4</v>
      </c>
      <c r="AP97" s="1">
        <f t="shared" si="68"/>
        <v>-109</v>
      </c>
      <c r="AQ97" s="1">
        <f t="shared" si="68"/>
        <v>108</v>
      </c>
      <c r="AS97" s="1">
        <f t="shared" si="69"/>
        <v>12</v>
      </c>
      <c r="AT97" s="1">
        <f t="shared" si="70"/>
        <v>11</v>
      </c>
      <c r="AU97" s="1">
        <f t="shared" si="52"/>
        <v>7841</v>
      </c>
      <c r="AV97" s="9">
        <f t="shared" si="53"/>
        <v>0.15681999999999999</v>
      </c>
      <c r="AW97" s="9">
        <f t="shared" si="54"/>
        <v>2.3439999999999999E-2</v>
      </c>
      <c r="AX97" s="9">
        <f t="shared" si="55"/>
        <v>0.1239</v>
      </c>
      <c r="AY97" s="9">
        <f t="shared" si="56"/>
        <v>9.4800000000000006E-3</v>
      </c>
      <c r="AZ97" s="9">
        <f t="shared" si="57"/>
        <v>2.2000000000000001E-4</v>
      </c>
      <c r="BA97" s="9">
        <f t="shared" si="71"/>
        <v>0.15649200000000002</v>
      </c>
      <c r="BB97" s="7"/>
      <c r="BC97" s="7"/>
      <c r="BD97" s="7"/>
      <c r="BE97" s="7"/>
      <c r="BF97" s="7"/>
      <c r="BG97" s="7"/>
      <c r="BH97" s="7"/>
      <c r="BI97" s="7"/>
      <c r="BJ97" s="7">
        <f t="shared" si="80"/>
        <v>84</v>
      </c>
      <c r="BK97" s="7">
        <f t="shared" si="80"/>
        <v>84</v>
      </c>
      <c r="BL97" s="1">
        <f t="shared" si="58"/>
        <v>0</v>
      </c>
      <c r="BM97" s="48">
        <f>+EvolOf!M86</f>
        <v>0</v>
      </c>
      <c r="BN97" s="1">
        <f t="shared" si="59"/>
        <v>0</v>
      </c>
      <c r="BO97" s="1">
        <f t="shared" si="72"/>
        <v>0</v>
      </c>
      <c r="BP97" s="28">
        <f t="shared" si="73"/>
        <v>0</v>
      </c>
      <c r="BQ97" s="1">
        <f t="shared" si="60"/>
        <v>0</v>
      </c>
      <c r="BR97" s="1" cm="1">
        <f t="array" ref="BR97">IF(BK97&lt;=$BX$14,0,INDEX($AU$14:$AU$300,BK97-$BX$14+1))*$BY$14</f>
        <v>217940.19562186752</v>
      </c>
      <c r="BS97" s="1">
        <f t="shared" si="61"/>
        <v>32575.680304658683</v>
      </c>
      <c r="BT97" s="1">
        <f t="shared" si="79"/>
        <v>185364.51531720883</v>
      </c>
      <c r="BU97" s="1">
        <f t="shared" si="74"/>
        <v>32575.680304658687</v>
      </c>
      <c r="BV97" s="1">
        <f t="shared" si="62"/>
        <v>172189.70946020522</v>
      </c>
      <c r="BW97" s="1">
        <f t="shared" si="62"/>
        <v>13174.805857003597</v>
      </c>
      <c r="BX97" s="7"/>
      <c r="BY97" s="4"/>
      <c r="BZ97" s="7"/>
      <c r="CA97" s="7"/>
      <c r="CB97" s="7"/>
      <c r="CE97" s="7"/>
      <c r="CF97" s="7"/>
      <c r="CG97" s="7"/>
      <c r="CH97" s="7"/>
      <c r="CI97" s="7"/>
      <c r="CJ97" s="7"/>
      <c r="CK97" s="7"/>
      <c r="CL97" s="7"/>
      <c r="CN97" s="47"/>
      <c r="CO97" s="47"/>
      <c r="CP97" s="47"/>
      <c r="CQ97" s="4">
        <f t="shared" si="75"/>
        <v>13.069620253164556</v>
      </c>
      <c r="CR97" s="7" cm="1">
        <f t="array" ref="CR97">IF(BK97&lt;=$CW$48,0,INDEX($B$14:$B$300,BK97-$CW$48+1))</f>
        <v>13034</v>
      </c>
      <c r="CS97" s="1">
        <f t="shared" si="63"/>
        <v>12575</v>
      </c>
      <c r="CT97" s="100">
        <f t="shared" si="76"/>
        <v>0.96478441000460335</v>
      </c>
    </row>
    <row r="98" spans="1:98" s="1" customFormat="1" x14ac:dyDescent="0.3">
      <c r="A98" s="1">
        <f t="shared" si="64"/>
        <v>85</v>
      </c>
      <c r="B98" s="1">
        <f t="shared" si="42"/>
        <v>14509</v>
      </c>
      <c r="C98" s="1">
        <v>85</v>
      </c>
      <c r="D98" s="1">
        <v>35490</v>
      </c>
      <c r="E98" s="1">
        <v>1747</v>
      </c>
      <c r="F98" s="1">
        <v>0</v>
      </c>
      <c r="G98" s="1">
        <v>12276</v>
      </c>
      <c r="H98" s="1">
        <v>0</v>
      </c>
      <c r="I98" s="1">
        <v>486</v>
      </c>
      <c r="J98" s="4">
        <v>40.82</v>
      </c>
      <c r="K98" s="4">
        <v>0.53</v>
      </c>
      <c r="L98" s="4">
        <v>25.6</v>
      </c>
      <c r="M98" s="61">
        <v>1.1100000000000001</v>
      </c>
      <c r="N98" s="1">
        <v>6911</v>
      </c>
      <c r="O98" s="1">
        <v>7588</v>
      </c>
      <c r="P98" s="1">
        <v>7051</v>
      </c>
      <c r="Q98" s="1">
        <v>529</v>
      </c>
      <c r="R98" s="1">
        <v>6</v>
      </c>
      <c r="S98" s="1">
        <v>0</v>
      </c>
      <c r="T98" s="1">
        <v>972</v>
      </c>
      <c r="U98" s="1">
        <v>96</v>
      </c>
      <c r="V98" s="1">
        <v>1073</v>
      </c>
      <c r="W98" s="1">
        <v>6293</v>
      </c>
      <c r="X98" s="1">
        <v>486</v>
      </c>
      <c r="Y98" s="58">
        <v>0.77</v>
      </c>
      <c r="AA98" s="1">
        <f t="shared" si="43"/>
        <v>2820</v>
      </c>
      <c r="AB98" s="1">
        <f t="shared" si="44"/>
        <v>18569</v>
      </c>
      <c r="AC98" s="1">
        <f t="shared" si="45"/>
        <v>972</v>
      </c>
      <c r="AD98" s="1">
        <f t="shared" si="65"/>
        <v>-168</v>
      </c>
      <c r="AE98" s="1">
        <f t="shared" si="66"/>
        <v>175</v>
      </c>
      <c r="AF98" s="1">
        <f t="shared" si="66"/>
        <v>0</v>
      </c>
      <c r="AG98" s="1">
        <f t="shared" si="66"/>
        <v>12</v>
      </c>
      <c r="AH98" s="1">
        <f t="shared" si="77"/>
        <v>19</v>
      </c>
      <c r="AI98" s="9">
        <f t="shared" si="67"/>
        <v>6.1895058583800303E-2</v>
      </c>
      <c r="AJ98" s="9">
        <f t="shared" si="46"/>
        <v>0.29017999999999999</v>
      </c>
      <c r="AK98" s="9">
        <f t="shared" si="47"/>
        <v>3.4939999999999999E-2</v>
      </c>
      <c r="AL98" s="9">
        <f t="shared" si="48"/>
        <v>0.24551999999999999</v>
      </c>
      <c r="AM98" s="9">
        <f t="shared" si="49"/>
        <v>9.7199999999999995E-3</v>
      </c>
      <c r="AN98" s="9">
        <f t="shared" si="50"/>
        <v>1.9439999999999999E-2</v>
      </c>
      <c r="AO98" s="9">
        <f t="shared" si="51"/>
        <v>3.8000000000000002E-4</v>
      </c>
      <c r="AP98" s="1">
        <f t="shared" si="68"/>
        <v>-99</v>
      </c>
      <c r="AQ98" s="1">
        <f t="shared" si="68"/>
        <v>98</v>
      </c>
      <c r="AS98" s="1">
        <f t="shared" si="69"/>
        <v>12</v>
      </c>
      <c r="AT98" s="1">
        <f t="shared" si="70"/>
        <v>11</v>
      </c>
      <c r="AU98" s="1">
        <f t="shared" si="52"/>
        <v>7852</v>
      </c>
      <c r="AV98" s="9">
        <f t="shared" si="53"/>
        <v>0.15704000000000001</v>
      </c>
      <c r="AW98" s="9">
        <f t="shared" si="54"/>
        <v>2.146E-2</v>
      </c>
      <c r="AX98" s="9">
        <f t="shared" si="55"/>
        <v>0.12586</v>
      </c>
      <c r="AY98" s="9">
        <f t="shared" si="56"/>
        <v>9.7199999999999995E-3</v>
      </c>
      <c r="AZ98" s="9">
        <f t="shared" si="57"/>
        <v>2.2000000000000001E-4</v>
      </c>
      <c r="BA98" s="9">
        <f t="shared" si="71"/>
        <v>0.15669720000000001</v>
      </c>
      <c r="BB98" s="7"/>
      <c r="BC98" s="7"/>
      <c r="BD98" s="7"/>
      <c r="BE98" s="7"/>
      <c r="BF98" s="7"/>
      <c r="BG98" s="7"/>
      <c r="BH98" s="7"/>
      <c r="BI98" s="7"/>
      <c r="BJ98" s="7">
        <f t="shared" si="80"/>
        <v>85</v>
      </c>
      <c r="BK98" s="7">
        <f t="shared" si="80"/>
        <v>85</v>
      </c>
      <c r="BL98" s="1">
        <f t="shared" si="58"/>
        <v>0</v>
      </c>
      <c r="BM98" s="48">
        <f>+EvolOf!M87</f>
        <v>0</v>
      </c>
      <c r="BN98" s="1">
        <f t="shared" si="59"/>
        <v>0</v>
      </c>
      <c r="BO98" s="1">
        <f t="shared" si="72"/>
        <v>0</v>
      </c>
      <c r="BP98" s="28">
        <f t="shared" si="73"/>
        <v>0</v>
      </c>
      <c r="BQ98" s="1">
        <f t="shared" si="60"/>
        <v>0</v>
      </c>
      <c r="BR98" s="1" cm="1">
        <f t="array" ref="BR98">IF(BK98&lt;=$BX$14,0,INDEX($AU$14:$AU$300,BK98-$BX$14+1))*$BY$14</f>
        <v>218245.940061587</v>
      </c>
      <c r="BS98" s="1">
        <f t="shared" si="61"/>
        <v>29823.980347183246</v>
      </c>
      <c r="BT98" s="1">
        <f t="shared" si="79"/>
        <v>188421.95971440375</v>
      </c>
      <c r="BU98" s="1">
        <f t="shared" si="74"/>
        <v>29823.980347183242</v>
      </c>
      <c r="BV98" s="1">
        <f t="shared" si="62"/>
        <v>174913.61446861527</v>
      </c>
      <c r="BW98" s="1">
        <f t="shared" si="62"/>
        <v>13508.345245788498</v>
      </c>
      <c r="BX98" s="7"/>
      <c r="BY98" s="4"/>
      <c r="BZ98" s="7"/>
      <c r="CA98" s="7"/>
      <c r="CB98" s="7"/>
      <c r="CE98" s="7"/>
      <c r="CF98" s="7"/>
      <c r="CG98" s="7"/>
      <c r="CH98" s="7"/>
      <c r="CI98" s="7"/>
      <c r="CJ98" s="7"/>
      <c r="CK98" s="7"/>
      <c r="CL98" s="7"/>
      <c r="CN98" s="47"/>
      <c r="CO98" s="47"/>
      <c r="CP98" s="47"/>
      <c r="CQ98" s="4">
        <f t="shared" si="75"/>
        <v>12.948559670781894</v>
      </c>
      <c r="CR98" s="7" cm="1">
        <f t="array" ref="CR98">IF(BK98&lt;=$CW$48,0,INDEX($B$14:$B$300,BK98-$CW$48+1))</f>
        <v>13152</v>
      </c>
      <c r="CS98" s="1">
        <f t="shared" si="63"/>
        <v>12762</v>
      </c>
      <c r="CT98" s="100">
        <f t="shared" si="76"/>
        <v>0.97034671532846717</v>
      </c>
    </row>
    <row r="99" spans="1:98" s="1" customFormat="1" x14ac:dyDescent="0.3">
      <c r="A99" s="1">
        <f t="shared" si="64"/>
        <v>86</v>
      </c>
      <c r="B99" s="1">
        <f t="shared" si="42"/>
        <v>14525</v>
      </c>
      <c r="C99" s="1">
        <v>86</v>
      </c>
      <c r="D99" s="1">
        <v>35474</v>
      </c>
      <c r="E99" s="1">
        <v>1593</v>
      </c>
      <c r="F99" s="1">
        <v>0</v>
      </c>
      <c r="G99" s="1">
        <v>12437</v>
      </c>
      <c r="H99" s="1">
        <v>0</v>
      </c>
      <c r="I99" s="1">
        <v>495</v>
      </c>
      <c r="J99" s="4">
        <v>40.68</v>
      </c>
      <c r="K99" s="4">
        <v>0.53</v>
      </c>
      <c r="L99" s="4">
        <v>25.6</v>
      </c>
      <c r="M99" s="61">
        <v>1.1000000000000001</v>
      </c>
      <c r="N99" s="1">
        <v>6927</v>
      </c>
      <c r="O99" s="1">
        <v>7588</v>
      </c>
      <c r="P99" s="1">
        <v>7046</v>
      </c>
      <c r="Q99" s="1">
        <v>535</v>
      </c>
      <c r="R99" s="1">
        <v>6</v>
      </c>
      <c r="S99" s="1">
        <v>0</v>
      </c>
      <c r="T99" s="1">
        <v>889</v>
      </c>
      <c r="U99" s="1">
        <v>86</v>
      </c>
      <c r="V99" s="1">
        <v>981</v>
      </c>
      <c r="W99" s="1">
        <v>6386</v>
      </c>
      <c r="X99" s="1">
        <v>495</v>
      </c>
      <c r="Y99" s="58">
        <v>0.76</v>
      </c>
      <c r="AA99" s="1">
        <f t="shared" si="43"/>
        <v>2574</v>
      </c>
      <c r="AB99" s="1">
        <f t="shared" si="44"/>
        <v>18823</v>
      </c>
      <c r="AC99" s="1">
        <f t="shared" si="45"/>
        <v>990</v>
      </c>
      <c r="AD99" s="1">
        <f t="shared" si="65"/>
        <v>-154</v>
      </c>
      <c r="AE99" s="1">
        <f t="shared" si="66"/>
        <v>161</v>
      </c>
      <c r="AF99" s="1">
        <f t="shared" si="66"/>
        <v>0</v>
      </c>
      <c r="AG99" s="1">
        <f t="shared" si="66"/>
        <v>9</v>
      </c>
      <c r="AH99" s="1">
        <f t="shared" si="77"/>
        <v>16</v>
      </c>
      <c r="AI99" s="9">
        <f t="shared" si="67"/>
        <v>6.2961078605952681E-2</v>
      </c>
      <c r="AJ99" s="9">
        <f t="shared" si="46"/>
        <v>0.29049999999999998</v>
      </c>
      <c r="AK99" s="9">
        <f t="shared" si="47"/>
        <v>3.1859999999999999E-2</v>
      </c>
      <c r="AL99" s="9">
        <f t="shared" si="48"/>
        <v>0.24873999999999999</v>
      </c>
      <c r="AM99" s="9">
        <f t="shared" si="49"/>
        <v>9.9000000000000008E-3</v>
      </c>
      <c r="AN99" s="9">
        <f t="shared" si="50"/>
        <v>1.7780000000000001E-2</v>
      </c>
      <c r="AO99" s="9">
        <f t="shared" si="51"/>
        <v>3.2000000000000003E-4</v>
      </c>
      <c r="AP99" s="1">
        <f t="shared" si="68"/>
        <v>-92</v>
      </c>
      <c r="AQ99" s="1">
        <f t="shared" si="68"/>
        <v>93</v>
      </c>
      <c r="AS99" s="1">
        <f t="shared" si="69"/>
        <v>9</v>
      </c>
      <c r="AT99" s="1">
        <f t="shared" si="70"/>
        <v>10</v>
      </c>
      <c r="AU99" s="1">
        <f t="shared" si="52"/>
        <v>7862</v>
      </c>
      <c r="AV99" s="9">
        <f t="shared" si="53"/>
        <v>0.15723999999999999</v>
      </c>
      <c r="AW99" s="9">
        <f t="shared" si="54"/>
        <v>1.9619999999999999E-2</v>
      </c>
      <c r="AX99" s="9">
        <f t="shared" si="55"/>
        <v>0.12772</v>
      </c>
      <c r="AY99" s="9">
        <f t="shared" si="56"/>
        <v>9.9000000000000008E-3</v>
      </c>
      <c r="AZ99" s="9">
        <f t="shared" si="57"/>
        <v>2.0000000000000001E-4</v>
      </c>
      <c r="BA99" s="9">
        <f t="shared" si="71"/>
        <v>0.15687000000000001</v>
      </c>
      <c r="BB99" s="7"/>
      <c r="BC99" s="7"/>
      <c r="BD99" s="7"/>
      <c r="BE99" s="7"/>
      <c r="BF99" s="7"/>
      <c r="BG99" s="7"/>
      <c r="BH99" s="7"/>
      <c r="BI99" s="7"/>
      <c r="BJ99" s="7">
        <f t="shared" si="80"/>
        <v>86</v>
      </c>
      <c r="BK99" s="7">
        <f t="shared" si="80"/>
        <v>86</v>
      </c>
      <c r="BL99" s="1">
        <f t="shared" si="58"/>
        <v>0</v>
      </c>
      <c r="BM99" s="48">
        <f>+EvolOf!M88</f>
        <v>0</v>
      </c>
      <c r="BN99" s="1">
        <f t="shared" si="59"/>
        <v>0</v>
      </c>
      <c r="BO99" s="1">
        <f t="shared" si="72"/>
        <v>0</v>
      </c>
      <c r="BP99" s="28">
        <f t="shared" si="73"/>
        <v>0</v>
      </c>
      <c r="BQ99" s="1">
        <f t="shared" si="60"/>
        <v>0</v>
      </c>
      <c r="BR99" s="1" cm="1">
        <f t="array" ref="BR99">IF(BK99&lt;=$BX$14,0,INDEX($AU$14:$AU$300,BK99-$BX$14+1))*$BY$14</f>
        <v>218523.88955224107</v>
      </c>
      <c r="BS99" s="1">
        <f t="shared" si="61"/>
        <v>27266.845033165671</v>
      </c>
      <c r="BT99" s="1">
        <f t="shared" si="79"/>
        <v>191257.04451907543</v>
      </c>
      <c r="BU99" s="1">
        <f t="shared" si="74"/>
        <v>27266.84503316565</v>
      </c>
      <c r="BV99" s="1">
        <f t="shared" si="62"/>
        <v>177498.54473169823</v>
      </c>
      <c r="BW99" s="1">
        <f t="shared" si="62"/>
        <v>13758.499787377174</v>
      </c>
      <c r="BX99" s="7"/>
      <c r="BY99" s="4"/>
      <c r="BZ99" s="7"/>
      <c r="CA99" s="7"/>
      <c r="CB99" s="7"/>
      <c r="CE99" s="7"/>
      <c r="CF99" s="7"/>
      <c r="CG99" s="7"/>
      <c r="CH99" s="7"/>
      <c r="CI99" s="7"/>
      <c r="CJ99" s="7"/>
      <c r="CK99" s="7"/>
      <c r="CL99" s="7"/>
      <c r="CN99" s="47"/>
      <c r="CO99" s="47"/>
      <c r="CP99" s="47"/>
      <c r="CQ99" s="4">
        <f t="shared" si="75"/>
        <v>12.901010101010101</v>
      </c>
      <c r="CR99" s="7" cm="1">
        <f t="array" ref="CR99">IF(BK99&lt;=$CW$48,0,INDEX($B$14:$B$300,BK99-$CW$48+1))</f>
        <v>13264</v>
      </c>
      <c r="CS99" s="1">
        <f t="shared" si="63"/>
        <v>12932</v>
      </c>
      <c r="CT99" s="100">
        <f t="shared" si="76"/>
        <v>0.9749698431845597</v>
      </c>
    </row>
    <row r="100" spans="1:98" s="1" customFormat="1" x14ac:dyDescent="0.3">
      <c r="A100" s="1">
        <f t="shared" si="64"/>
        <v>87</v>
      </c>
      <c r="B100" s="1">
        <f t="shared" si="42"/>
        <v>14539</v>
      </c>
      <c r="C100" s="1">
        <v>87</v>
      </c>
      <c r="D100" s="1">
        <v>35459</v>
      </c>
      <c r="E100" s="1">
        <v>1479</v>
      </c>
      <c r="F100" s="1">
        <v>0</v>
      </c>
      <c r="G100" s="1">
        <v>12558</v>
      </c>
      <c r="H100" s="1">
        <v>0</v>
      </c>
      <c r="I100" s="1">
        <v>502</v>
      </c>
      <c r="J100" s="4">
        <v>40.549999999999997</v>
      </c>
      <c r="K100" s="4">
        <v>0.53</v>
      </c>
      <c r="L100" s="4">
        <v>25.6</v>
      </c>
      <c r="M100" s="61">
        <v>1.0900000000000001</v>
      </c>
      <c r="N100" s="1">
        <v>6942</v>
      </c>
      <c r="O100" s="1">
        <v>7588</v>
      </c>
      <c r="P100" s="1">
        <v>7031</v>
      </c>
      <c r="Q100" s="1">
        <v>550</v>
      </c>
      <c r="R100" s="1">
        <v>6</v>
      </c>
      <c r="S100" s="1">
        <v>0</v>
      </c>
      <c r="T100" s="1">
        <v>828</v>
      </c>
      <c r="U100" s="1">
        <v>80</v>
      </c>
      <c r="V100" s="1">
        <v>911</v>
      </c>
      <c r="W100" s="1">
        <v>6457</v>
      </c>
      <c r="X100" s="1">
        <v>502</v>
      </c>
      <c r="Y100" s="58">
        <v>0.75</v>
      </c>
      <c r="AA100" s="1">
        <f t="shared" si="43"/>
        <v>2390</v>
      </c>
      <c r="AB100" s="1">
        <f t="shared" si="44"/>
        <v>19015</v>
      </c>
      <c r="AC100" s="1">
        <f t="shared" si="45"/>
        <v>1004</v>
      </c>
      <c r="AD100" s="1">
        <f t="shared" si="65"/>
        <v>-114</v>
      </c>
      <c r="AE100" s="1">
        <f t="shared" si="66"/>
        <v>121</v>
      </c>
      <c r="AF100" s="1">
        <f t="shared" si="66"/>
        <v>0</v>
      </c>
      <c r="AG100" s="1">
        <f t="shared" si="66"/>
        <v>7</v>
      </c>
      <c r="AH100" s="1">
        <f t="shared" si="77"/>
        <v>14</v>
      </c>
      <c r="AI100" s="9">
        <f t="shared" si="67"/>
        <v>6.3786531130876747E-2</v>
      </c>
      <c r="AJ100" s="9">
        <f t="shared" si="46"/>
        <v>0.29077999999999998</v>
      </c>
      <c r="AK100" s="9">
        <f t="shared" si="47"/>
        <v>2.9579999999999999E-2</v>
      </c>
      <c r="AL100" s="9">
        <f t="shared" si="48"/>
        <v>0.25115999999999999</v>
      </c>
      <c r="AM100" s="9">
        <f t="shared" si="49"/>
        <v>1.004E-2</v>
      </c>
      <c r="AN100" s="9">
        <f t="shared" si="50"/>
        <v>1.6559999999999998E-2</v>
      </c>
      <c r="AO100" s="9">
        <f t="shared" si="51"/>
        <v>2.7999999999999998E-4</v>
      </c>
      <c r="AP100" s="1">
        <f t="shared" si="68"/>
        <v>-70</v>
      </c>
      <c r="AQ100" s="1">
        <f t="shared" si="68"/>
        <v>71</v>
      </c>
      <c r="AS100" s="1">
        <f t="shared" si="69"/>
        <v>7</v>
      </c>
      <c r="AT100" s="1">
        <f t="shared" si="70"/>
        <v>8</v>
      </c>
      <c r="AU100" s="1">
        <f t="shared" si="52"/>
        <v>7870</v>
      </c>
      <c r="AV100" s="9">
        <f t="shared" si="53"/>
        <v>0.15740000000000001</v>
      </c>
      <c r="AW100" s="9">
        <f t="shared" si="54"/>
        <v>1.822E-2</v>
      </c>
      <c r="AX100" s="9">
        <f t="shared" si="55"/>
        <v>0.12914</v>
      </c>
      <c r="AY100" s="9">
        <f t="shared" si="56"/>
        <v>1.004E-2</v>
      </c>
      <c r="AZ100" s="9">
        <f t="shared" si="57"/>
        <v>1.6000000000000001E-4</v>
      </c>
      <c r="BA100" s="9">
        <f t="shared" si="71"/>
        <v>0.1570212</v>
      </c>
      <c r="BB100" s="7"/>
      <c r="BC100" s="7"/>
      <c r="BD100" s="7"/>
      <c r="BE100" s="7"/>
      <c r="BF100" s="7"/>
      <c r="BG100" s="7"/>
      <c r="BH100" s="7"/>
      <c r="BI100" s="7"/>
      <c r="BJ100" s="7">
        <f t="shared" si="80"/>
        <v>87</v>
      </c>
      <c r="BK100" s="7">
        <f t="shared" si="80"/>
        <v>87</v>
      </c>
      <c r="BL100" s="1">
        <f t="shared" si="58"/>
        <v>0</v>
      </c>
      <c r="BM100" s="48">
        <f>+EvolOf!M89</f>
        <v>0</v>
      </c>
      <c r="BN100" s="1">
        <f t="shared" si="59"/>
        <v>0</v>
      </c>
      <c r="BO100" s="1">
        <f t="shared" si="72"/>
        <v>0</v>
      </c>
      <c r="BP100" s="28">
        <f t="shared" si="73"/>
        <v>0</v>
      </c>
      <c r="BQ100" s="1">
        <f t="shared" si="60"/>
        <v>0</v>
      </c>
      <c r="BR100" s="1" cm="1">
        <f t="array" ref="BR100">IF(BK100&lt;=$BX$14,0,INDEX($AU$14:$AU$300,BK100-$BX$14+1))*$BY$14</f>
        <v>218746.24914476436</v>
      </c>
      <c r="BS100" s="1">
        <f t="shared" si="61"/>
        <v>25321.198598587082</v>
      </c>
      <c r="BT100" s="1">
        <f t="shared" si="79"/>
        <v>193425.05054617728</v>
      </c>
      <c r="BU100" s="1">
        <f t="shared" si="74"/>
        <v>25321.198598587071</v>
      </c>
      <c r="BV100" s="1">
        <f t="shared" si="62"/>
        <v>179471.98611534224</v>
      </c>
      <c r="BW100" s="1">
        <f t="shared" si="62"/>
        <v>13953.064430835033</v>
      </c>
      <c r="BX100" s="7"/>
      <c r="BY100" s="4"/>
      <c r="BZ100" s="7"/>
      <c r="CA100" s="7"/>
      <c r="CB100" s="7"/>
      <c r="CE100" s="7"/>
      <c r="CF100" s="7"/>
      <c r="CG100" s="7"/>
      <c r="CH100" s="7"/>
      <c r="CI100" s="7"/>
      <c r="CJ100" s="7"/>
      <c r="CK100" s="7"/>
      <c r="CL100" s="7"/>
      <c r="CN100" s="47"/>
      <c r="CO100" s="47"/>
      <c r="CP100" s="47"/>
      <c r="CQ100" s="4">
        <f t="shared" si="75"/>
        <v>12.862549800796813</v>
      </c>
      <c r="CR100" s="7" cm="1">
        <f t="array" ref="CR100">IF(BK100&lt;=$CW$48,0,INDEX($B$14:$B$300,BK100-$CW$48+1))</f>
        <v>13370</v>
      </c>
      <c r="CS100" s="1">
        <f t="shared" si="63"/>
        <v>13060</v>
      </c>
      <c r="CT100" s="100">
        <f t="shared" si="76"/>
        <v>0.97681376215407634</v>
      </c>
    </row>
    <row r="101" spans="1:98" s="1" customFormat="1" x14ac:dyDescent="0.3">
      <c r="A101" s="1">
        <f t="shared" si="64"/>
        <v>88</v>
      </c>
      <c r="B101" s="1">
        <f t="shared" si="42"/>
        <v>14552</v>
      </c>
      <c r="C101" s="1">
        <v>88</v>
      </c>
      <c r="D101" s="1">
        <v>35446</v>
      </c>
      <c r="E101" s="1">
        <v>1373</v>
      </c>
      <c r="F101" s="1">
        <v>0</v>
      </c>
      <c r="G101" s="1">
        <v>12670</v>
      </c>
      <c r="H101" s="1">
        <v>0</v>
      </c>
      <c r="I101" s="1">
        <v>509</v>
      </c>
      <c r="J101" s="4">
        <v>40.43</v>
      </c>
      <c r="K101" s="4">
        <v>0.53</v>
      </c>
      <c r="L101" s="4">
        <v>25.6</v>
      </c>
      <c r="M101" s="61">
        <v>1.08</v>
      </c>
      <c r="N101" s="1">
        <v>6954</v>
      </c>
      <c r="O101" s="1">
        <v>7588</v>
      </c>
      <c r="P101" s="1">
        <v>7019</v>
      </c>
      <c r="Q101" s="1">
        <v>561</v>
      </c>
      <c r="R101" s="1">
        <v>7</v>
      </c>
      <c r="S101" s="1">
        <v>0</v>
      </c>
      <c r="T101" s="1">
        <v>770</v>
      </c>
      <c r="U101" s="1">
        <v>75</v>
      </c>
      <c r="V101" s="1">
        <v>845</v>
      </c>
      <c r="W101" s="1">
        <v>6523</v>
      </c>
      <c r="X101" s="1">
        <v>509</v>
      </c>
      <c r="Y101" s="58">
        <v>0.75</v>
      </c>
      <c r="AA101" s="1">
        <f t="shared" si="43"/>
        <v>2218</v>
      </c>
      <c r="AB101" s="1">
        <f t="shared" si="44"/>
        <v>19193</v>
      </c>
      <c r="AC101" s="1">
        <f t="shared" si="45"/>
        <v>1018</v>
      </c>
      <c r="AD101" s="1">
        <f t="shared" si="65"/>
        <v>-106</v>
      </c>
      <c r="AE101" s="1">
        <f t="shared" si="66"/>
        <v>112</v>
      </c>
      <c r="AF101" s="1">
        <f t="shared" si="66"/>
        <v>0</v>
      </c>
      <c r="AG101" s="1">
        <f t="shared" si="66"/>
        <v>7</v>
      </c>
      <c r="AH101" s="1">
        <f t="shared" si="77"/>
        <v>13</v>
      </c>
      <c r="AI101" s="9">
        <f t="shared" si="67"/>
        <v>6.461850958486734E-2</v>
      </c>
      <c r="AJ101" s="9">
        <f t="shared" si="46"/>
        <v>0.29104000000000002</v>
      </c>
      <c r="AK101" s="9">
        <f t="shared" si="47"/>
        <v>2.7459999999999998E-2</v>
      </c>
      <c r="AL101" s="9">
        <f t="shared" si="48"/>
        <v>0.25340000000000001</v>
      </c>
      <c r="AM101" s="9">
        <f t="shared" si="49"/>
        <v>1.018E-2</v>
      </c>
      <c r="AN101" s="9">
        <f t="shared" si="50"/>
        <v>1.54E-2</v>
      </c>
      <c r="AO101" s="9">
        <f t="shared" si="51"/>
        <v>2.5999999999999998E-4</v>
      </c>
      <c r="AP101" s="1">
        <f t="shared" si="68"/>
        <v>-66</v>
      </c>
      <c r="AQ101" s="1">
        <f t="shared" si="68"/>
        <v>66</v>
      </c>
      <c r="AS101" s="1">
        <f t="shared" si="69"/>
        <v>7</v>
      </c>
      <c r="AT101" s="1">
        <f t="shared" si="70"/>
        <v>7</v>
      </c>
      <c r="AU101" s="1">
        <f t="shared" si="52"/>
        <v>7877</v>
      </c>
      <c r="AV101" s="9">
        <f t="shared" si="53"/>
        <v>0.15754000000000001</v>
      </c>
      <c r="AW101" s="9">
        <f t="shared" si="54"/>
        <v>1.6899999999999998E-2</v>
      </c>
      <c r="AX101" s="9">
        <f t="shared" si="55"/>
        <v>0.13045999999999999</v>
      </c>
      <c r="AY101" s="9">
        <f t="shared" si="56"/>
        <v>1.018E-2</v>
      </c>
      <c r="AZ101" s="9">
        <f t="shared" si="57"/>
        <v>1.3999999999999999E-4</v>
      </c>
      <c r="BA101" s="9">
        <f t="shared" si="71"/>
        <v>0.15716160000000001</v>
      </c>
      <c r="BB101" s="7"/>
      <c r="BC101" s="7"/>
      <c r="BD101" s="7"/>
      <c r="BE101" s="7"/>
      <c r="BF101" s="7"/>
      <c r="BG101" s="7"/>
      <c r="BH101" s="7"/>
      <c r="BI101" s="7"/>
      <c r="BJ101" s="7">
        <f t="shared" si="80"/>
        <v>88</v>
      </c>
      <c r="BK101" s="7">
        <f t="shared" si="80"/>
        <v>88</v>
      </c>
      <c r="BL101" s="1">
        <f t="shared" si="58"/>
        <v>0</v>
      </c>
      <c r="BM101" s="48">
        <f>+EvolOf!M90</f>
        <v>0</v>
      </c>
      <c r="BN101" s="1">
        <f t="shared" si="59"/>
        <v>0</v>
      </c>
      <c r="BO101" s="1">
        <f t="shared" si="72"/>
        <v>0</v>
      </c>
      <c r="BP101" s="28">
        <f t="shared" si="73"/>
        <v>0</v>
      </c>
      <c r="BQ101" s="1">
        <f t="shared" si="60"/>
        <v>0</v>
      </c>
      <c r="BR101" s="1" cm="1">
        <f t="array" ref="BR101">IF(BK101&lt;=$BX$14,0,INDEX($AU$14:$AU$300,BK101-$BX$14+1))*$BY$14</f>
        <v>218940.81378822221</v>
      </c>
      <c r="BS101" s="1">
        <f t="shared" si="61"/>
        <v>23486.731960270125</v>
      </c>
      <c r="BT101" s="1">
        <f t="shared" si="79"/>
        <v>195454.08182795209</v>
      </c>
      <c r="BU101" s="1">
        <f t="shared" si="74"/>
        <v>23486.731960270117</v>
      </c>
      <c r="BV101" s="1">
        <f t="shared" si="62"/>
        <v>181306.45275365919</v>
      </c>
      <c r="BW101" s="1">
        <f t="shared" si="62"/>
        <v>14147.629074292892</v>
      </c>
      <c r="BX101" s="7"/>
      <c r="BY101" s="4"/>
      <c r="BZ101" s="7"/>
      <c r="CA101" s="7"/>
      <c r="CB101" s="7"/>
      <c r="CE101" s="7"/>
      <c r="CF101" s="7"/>
      <c r="CG101" s="7"/>
      <c r="CH101" s="7"/>
      <c r="CI101" s="7"/>
      <c r="CJ101" s="7"/>
      <c r="CK101" s="7"/>
      <c r="CL101" s="7"/>
      <c r="CN101" s="47"/>
      <c r="CO101" s="47"/>
      <c r="CP101" s="47"/>
      <c r="CQ101" s="4">
        <f t="shared" si="75"/>
        <v>12.81532416502947</v>
      </c>
      <c r="CR101" s="7" cm="1">
        <f t="array" ref="CR101">IF(BK101&lt;=$CW$48,0,INDEX($B$14:$B$300,BK101-$CW$48+1))</f>
        <v>13469</v>
      </c>
      <c r="CS101" s="1">
        <f t="shared" si="63"/>
        <v>13179</v>
      </c>
      <c r="CT101" s="100">
        <f t="shared" si="76"/>
        <v>0.97846907714009945</v>
      </c>
    </row>
    <row r="102" spans="1:98" s="1" customFormat="1" x14ac:dyDescent="0.3">
      <c r="A102" s="1">
        <f t="shared" si="64"/>
        <v>89</v>
      </c>
      <c r="B102" s="1">
        <f t="shared" si="42"/>
        <v>14564</v>
      </c>
      <c r="C102" s="1">
        <v>89</v>
      </c>
      <c r="D102" s="1">
        <v>35435</v>
      </c>
      <c r="E102" s="1">
        <v>1275</v>
      </c>
      <c r="F102" s="1">
        <v>0</v>
      </c>
      <c r="G102" s="1">
        <v>12773</v>
      </c>
      <c r="H102" s="1">
        <v>0</v>
      </c>
      <c r="I102" s="1">
        <v>516</v>
      </c>
      <c r="J102" s="4">
        <v>40.299999999999997</v>
      </c>
      <c r="K102" s="4">
        <v>0.53</v>
      </c>
      <c r="L102" s="4">
        <v>25.6</v>
      </c>
      <c r="M102" s="61">
        <v>1.08</v>
      </c>
      <c r="N102" s="1">
        <v>6966</v>
      </c>
      <c r="O102" s="1">
        <v>7588</v>
      </c>
      <c r="P102" s="1">
        <v>7010</v>
      </c>
      <c r="Q102" s="1">
        <v>571</v>
      </c>
      <c r="R102" s="1">
        <v>7</v>
      </c>
      <c r="S102" s="1">
        <v>0</v>
      </c>
      <c r="T102" s="1">
        <v>719</v>
      </c>
      <c r="U102" s="1">
        <v>70</v>
      </c>
      <c r="V102" s="1">
        <v>785</v>
      </c>
      <c r="W102" s="1">
        <v>6583</v>
      </c>
      <c r="X102" s="1">
        <v>516</v>
      </c>
      <c r="Y102" s="58">
        <v>0.74</v>
      </c>
      <c r="AA102" s="1">
        <f t="shared" si="43"/>
        <v>2060</v>
      </c>
      <c r="AB102" s="1">
        <f t="shared" si="44"/>
        <v>19356</v>
      </c>
      <c r="AC102" s="1">
        <f t="shared" si="45"/>
        <v>1032</v>
      </c>
      <c r="AD102" s="1">
        <f t="shared" si="65"/>
        <v>-98</v>
      </c>
      <c r="AE102" s="1">
        <f t="shared" si="66"/>
        <v>103</v>
      </c>
      <c r="AF102" s="1">
        <f t="shared" si="66"/>
        <v>0</v>
      </c>
      <c r="AG102" s="1">
        <f t="shared" si="66"/>
        <v>7</v>
      </c>
      <c r="AH102" s="1">
        <f t="shared" si="77"/>
        <v>12</v>
      </c>
      <c r="AI102" s="9">
        <f t="shared" si="67"/>
        <v>6.5449010654490103E-2</v>
      </c>
      <c r="AJ102" s="9">
        <f t="shared" si="46"/>
        <v>0.29127999999999998</v>
      </c>
      <c r="AK102" s="9">
        <f t="shared" si="47"/>
        <v>2.5499999999999998E-2</v>
      </c>
      <c r="AL102" s="9">
        <f t="shared" si="48"/>
        <v>0.25546000000000002</v>
      </c>
      <c r="AM102" s="9">
        <f t="shared" si="49"/>
        <v>1.0319999999999999E-2</v>
      </c>
      <c r="AN102" s="9">
        <f t="shared" si="50"/>
        <v>1.438E-2</v>
      </c>
      <c r="AO102" s="9">
        <f t="shared" si="51"/>
        <v>2.4000000000000001E-4</v>
      </c>
      <c r="AP102" s="1">
        <f t="shared" si="68"/>
        <v>-60</v>
      </c>
      <c r="AQ102" s="1">
        <f t="shared" si="68"/>
        <v>60</v>
      </c>
      <c r="AS102" s="1">
        <f t="shared" si="69"/>
        <v>7</v>
      </c>
      <c r="AT102" s="1">
        <f t="shared" si="70"/>
        <v>7</v>
      </c>
      <c r="AU102" s="1">
        <f t="shared" si="52"/>
        <v>7884</v>
      </c>
      <c r="AV102" s="9">
        <f t="shared" si="53"/>
        <v>0.15767999999999999</v>
      </c>
      <c r="AW102" s="9">
        <f t="shared" si="54"/>
        <v>1.5699999999999999E-2</v>
      </c>
      <c r="AX102" s="9">
        <f t="shared" si="55"/>
        <v>0.13166</v>
      </c>
      <c r="AY102" s="9">
        <f t="shared" si="56"/>
        <v>1.0319999999999999E-2</v>
      </c>
      <c r="AZ102" s="9">
        <f t="shared" si="57"/>
        <v>1.3999999999999999E-4</v>
      </c>
      <c r="BA102" s="9">
        <f t="shared" si="71"/>
        <v>0.15729119999999999</v>
      </c>
      <c r="BB102" s="7"/>
      <c r="BC102" s="7"/>
      <c r="BD102" s="7"/>
      <c r="BE102" s="7"/>
      <c r="BF102" s="7"/>
      <c r="BG102" s="7"/>
      <c r="BH102" s="7"/>
      <c r="BI102" s="7"/>
      <c r="BJ102" s="7">
        <f t="shared" si="80"/>
        <v>89</v>
      </c>
      <c r="BK102" s="7">
        <f t="shared" si="80"/>
        <v>89</v>
      </c>
      <c r="BL102" s="1">
        <f t="shared" si="58"/>
        <v>0</v>
      </c>
      <c r="BM102" s="48">
        <f>+EvolOf!M91</f>
        <v>0</v>
      </c>
      <c r="BN102" s="1">
        <f t="shared" si="59"/>
        <v>0</v>
      </c>
      <c r="BO102" s="1">
        <f t="shared" si="72"/>
        <v>0</v>
      </c>
      <c r="BP102" s="28">
        <f t="shared" si="73"/>
        <v>0</v>
      </c>
      <c r="BQ102" s="1">
        <f t="shared" si="60"/>
        <v>0</v>
      </c>
      <c r="BR102" s="1" cm="1">
        <f t="array" ref="BR102">IF(BK102&lt;=$BX$14,0,INDEX($AU$14:$AU$300,BK102-$BX$14+1))*$BY$14</f>
        <v>219135.37843168006</v>
      </c>
      <c r="BS102" s="1">
        <f t="shared" si="61"/>
        <v>21819.035016345617</v>
      </c>
      <c r="BT102" s="1">
        <f t="shared" si="79"/>
        <v>197316.34341533444</v>
      </c>
      <c r="BU102" s="1">
        <f t="shared" si="74"/>
        <v>21819.035016345617</v>
      </c>
      <c r="BV102" s="1">
        <f t="shared" si="62"/>
        <v>182974.14969758369</v>
      </c>
      <c r="BW102" s="1">
        <f t="shared" si="62"/>
        <v>14342.19371775075</v>
      </c>
      <c r="BX102" s="7"/>
      <c r="BY102" s="4"/>
      <c r="BZ102" s="7"/>
      <c r="CA102" s="7"/>
      <c r="CB102" s="7"/>
      <c r="CE102" s="7"/>
      <c r="CF102" s="7"/>
      <c r="CG102" s="7"/>
      <c r="CH102" s="7"/>
      <c r="CI102" s="7"/>
      <c r="CJ102" s="7"/>
      <c r="CK102" s="7"/>
      <c r="CL102" s="7"/>
      <c r="CN102" s="47"/>
      <c r="CO102" s="47"/>
      <c r="CP102" s="47"/>
      <c r="CQ102" s="4">
        <f t="shared" si="75"/>
        <v>12.757751937984496</v>
      </c>
      <c r="CR102" s="7" cm="1">
        <f t="array" ref="CR102">IF(BK102&lt;=$CW$48,0,INDEX($B$14:$B$300,BK102-$CW$48+1))</f>
        <v>13562</v>
      </c>
      <c r="CS102" s="1">
        <f t="shared" si="63"/>
        <v>13289</v>
      </c>
      <c r="CT102" s="100">
        <f t="shared" si="76"/>
        <v>0.97987022563043802</v>
      </c>
    </row>
    <row r="103" spans="1:98" s="1" customFormat="1" x14ac:dyDescent="0.3">
      <c r="A103" s="1">
        <f t="shared" si="64"/>
        <v>90</v>
      </c>
      <c r="B103" s="1">
        <f t="shared" si="42"/>
        <v>14574</v>
      </c>
      <c r="C103" s="1">
        <v>90</v>
      </c>
      <c r="D103" s="1">
        <v>35424</v>
      </c>
      <c r="E103" s="1">
        <v>1179</v>
      </c>
      <c r="F103" s="1">
        <v>0</v>
      </c>
      <c r="G103" s="1">
        <v>12872</v>
      </c>
      <c r="H103" s="1">
        <v>0</v>
      </c>
      <c r="I103" s="1">
        <v>523</v>
      </c>
      <c r="J103" s="4">
        <v>40.18</v>
      </c>
      <c r="K103" s="4">
        <v>0.53</v>
      </c>
      <c r="L103" s="4">
        <v>25.7</v>
      </c>
      <c r="M103" s="61">
        <v>1.07</v>
      </c>
      <c r="N103" s="1">
        <v>6977</v>
      </c>
      <c r="O103" s="1">
        <v>7588</v>
      </c>
      <c r="P103" s="1">
        <v>7003</v>
      </c>
      <c r="Q103" s="1">
        <v>578</v>
      </c>
      <c r="R103" s="1">
        <v>7</v>
      </c>
      <c r="S103" s="1">
        <v>0</v>
      </c>
      <c r="T103" s="1">
        <v>664</v>
      </c>
      <c r="U103" s="1">
        <v>65</v>
      </c>
      <c r="V103" s="1">
        <v>725</v>
      </c>
      <c r="W103" s="1">
        <v>6642</v>
      </c>
      <c r="X103" s="1">
        <v>523</v>
      </c>
      <c r="Y103" s="58">
        <v>0.74</v>
      </c>
      <c r="AA103" s="1">
        <f t="shared" si="43"/>
        <v>1904</v>
      </c>
      <c r="AB103" s="1">
        <f t="shared" si="44"/>
        <v>19514</v>
      </c>
      <c r="AC103" s="1">
        <f t="shared" si="45"/>
        <v>1046</v>
      </c>
      <c r="AD103" s="1">
        <f t="shared" si="65"/>
        <v>-96</v>
      </c>
      <c r="AE103" s="1">
        <f t="shared" si="66"/>
        <v>99</v>
      </c>
      <c r="AF103" s="1">
        <f t="shared" si="66"/>
        <v>0</v>
      </c>
      <c r="AG103" s="1">
        <f t="shared" si="66"/>
        <v>7</v>
      </c>
      <c r="AH103" s="1">
        <f t="shared" si="77"/>
        <v>10</v>
      </c>
      <c r="AI103" s="9">
        <f t="shared" si="67"/>
        <v>6.6286438529784539E-2</v>
      </c>
      <c r="AJ103" s="9">
        <f t="shared" si="46"/>
        <v>0.29148000000000002</v>
      </c>
      <c r="AK103" s="9">
        <f t="shared" si="47"/>
        <v>2.358E-2</v>
      </c>
      <c r="AL103" s="9">
        <f t="shared" si="48"/>
        <v>0.25744</v>
      </c>
      <c r="AM103" s="9">
        <f t="shared" si="49"/>
        <v>1.0460000000000001E-2</v>
      </c>
      <c r="AN103" s="9">
        <f t="shared" si="50"/>
        <v>1.328E-2</v>
      </c>
      <c r="AO103" s="9">
        <f t="shared" si="51"/>
        <v>2.0000000000000001E-4</v>
      </c>
      <c r="AP103" s="1">
        <f t="shared" si="68"/>
        <v>-60</v>
      </c>
      <c r="AQ103" s="1">
        <f t="shared" si="68"/>
        <v>59</v>
      </c>
      <c r="AS103" s="1">
        <f t="shared" si="69"/>
        <v>7</v>
      </c>
      <c r="AT103" s="1">
        <f t="shared" si="70"/>
        <v>6</v>
      </c>
      <c r="AU103" s="1">
        <f t="shared" si="52"/>
        <v>7890</v>
      </c>
      <c r="AV103" s="9">
        <f t="shared" si="53"/>
        <v>0.1578</v>
      </c>
      <c r="AW103" s="9">
        <f t="shared" si="54"/>
        <v>1.4500000000000001E-2</v>
      </c>
      <c r="AX103" s="9">
        <f t="shared" si="55"/>
        <v>0.13284000000000001</v>
      </c>
      <c r="AY103" s="9">
        <f t="shared" si="56"/>
        <v>1.0460000000000001E-2</v>
      </c>
      <c r="AZ103" s="9">
        <f t="shared" si="57"/>
        <v>1.2E-4</v>
      </c>
      <c r="BA103" s="9">
        <f t="shared" si="71"/>
        <v>0.15739920000000002</v>
      </c>
      <c r="BB103" s="7"/>
      <c r="BC103" s="7"/>
      <c r="BD103" s="7"/>
      <c r="BE103" s="7"/>
      <c r="BF103" s="7"/>
      <c r="BG103" s="7"/>
      <c r="BH103" s="7"/>
      <c r="BI103" s="7"/>
      <c r="BJ103" s="7">
        <f t="shared" si="80"/>
        <v>90</v>
      </c>
      <c r="BK103" s="7">
        <f t="shared" si="80"/>
        <v>90</v>
      </c>
      <c r="BL103" s="1">
        <f t="shared" si="58"/>
        <v>0</v>
      </c>
      <c r="BM103" s="48">
        <f>+EvolOf!M92</f>
        <v>0</v>
      </c>
      <c r="BN103" s="1">
        <f t="shared" si="59"/>
        <v>0</v>
      </c>
      <c r="BO103" s="1">
        <f t="shared" si="72"/>
        <v>0</v>
      </c>
      <c r="BP103" s="28">
        <f t="shared" si="73"/>
        <v>0</v>
      </c>
      <c r="BQ103" s="1">
        <f t="shared" si="60"/>
        <v>0</v>
      </c>
      <c r="BR103" s="1" cm="1">
        <f t="array" ref="BR103">IF(BK103&lt;=$BX$14,0,INDEX($AU$14:$AU$300,BK103-$BX$14+1))*$BY$14</f>
        <v>219302.14812607251</v>
      </c>
      <c r="BS103" s="1">
        <f t="shared" si="61"/>
        <v>20151.338072421113</v>
      </c>
      <c r="BT103" s="1">
        <f t="shared" si="79"/>
        <v>199150.81005365142</v>
      </c>
      <c r="BU103" s="1">
        <f t="shared" si="74"/>
        <v>20151.338072421087</v>
      </c>
      <c r="BV103" s="1">
        <f t="shared" si="62"/>
        <v>184614.05169244279</v>
      </c>
      <c r="BW103" s="1">
        <f t="shared" si="62"/>
        <v>14536.758361208609</v>
      </c>
      <c r="BX103" s="7"/>
      <c r="BY103" s="4"/>
      <c r="BZ103" s="7"/>
      <c r="CA103" s="7"/>
      <c r="CB103" s="7"/>
      <c r="CE103" s="7"/>
      <c r="CF103" s="7"/>
      <c r="CG103" s="7"/>
      <c r="CH103" s="7"/>
      <c r="CI103" s="7"/>
      <c r="CJ103" s="7"/>
      <c r="CK103" s="7"/>
      <c r="CL103" s="7"/>
      <c r="CN103" s="47"/>
      <c r="CO103" s="47"/>
      <c r="CP103" s="47"/>
      <c r="CQ103" s="4">
        <f t="shared" si="75"/>
        <v>12.699808795411089</v>
      </c>
      <c r="CR103" s="7" cm="1">
        <f t="array" ref="CR103">IF(BK103&lt;=$CW$48,0,INDEX($B$14:$B$300,BK103-$CW$48+1))</f>
        <v>13648</v>
      </c>
      <c r="CS103" s="1">
        <f t="shared" si="63"/>
        <v>13395</v>
      </c>
      <c r="CT103" s="100">
        <f t="shared" si="76"/>
        <v>0.98146248534583824</v>
      </c>
    </row>
    <row r="104" spans="1:98" s="1" customFormat="1" x14ac:dyDescent="0.3">
      <c r="A104" s="1">
        <f t="shared" si="64"/>
        <v>91</v>
      </c>
      <c r="B104" s="1">
        <f t="shared" si="42"/>
        <v>14584</v>
      </c>
      <c r="C104" s="1">
        <v>91</v>
      </c>
      <c r="D104" s="1">
        <v>35414</v>
      </c>
      <c r="E104" s="1">
        <v>1093</v>
      </c>
      <c r="F104" s="1">
        <v>0</v>
      </c>
      <c r="G104" s="1">
        <v>12962</v>
      </c>
      <c r="H104" s="1">
        <v>0</v>
      </c>
      <c r="I104" s="1">
        <v>529</v>
      </c>
      <c r="J104" s="4">
        <v>40.06</v>
      </c>
      <c r="K104" s="4">
        <v>0.53</v>
      </c>
      <c r="L104" s="4">
        <v>25.7</v>
      </c>
      <c r="M104" s="61">
        <v>1.07</v>
      </c>
      <c r="N104" s="1">
        <v>6986</v>
      </c>
      <c r="O104" s="1">
        <v>7588</v>
      </c>
      <c r="P104" s="1">
        <v>6998</v>
      </c>
      <c r="Q104" s="1">
        <v>583</v>
      </c>
      <c r="R104" s="1">
        <v>7</v>
      </c>
      <c r="S104" s="1">
        <v>0</v>
      </c>
      <c r="T104" s="1">
        <v>616</v>
      </c>
      <c r="U104" s="1">
        <v>60</v>
      </c>
      <c r="V104" s="1">
        <v>670</v>
      </c>
      <c r="W104" s="1">
        <v>6697</v>
      </c>
      <c r="X104" s="1">
        <v>529</v>
      </c>
      <c r="Y104" s="58">
        <v>0.73</v>
      </c>
      <c r="AA104" s="1">
        <f t="shared" si="43"/>
        <v>1763</v>
      </c>
      <c r="AB104" s="1">
        <f t="shared" si="44"/>
        <v>19659</v>
      </c>
      <c r="AC104" s="1">
        <f t="shared" si="45"/>
        <v>1058</v>
      </c>
      <c r="AD104" s="1">
        <f t="shared" si="65"/>
        <v>-86</v>
      </c>
      <c r="AE104" s="1">
        <f t="shared" si="66"/>
        <v>90</v>
      </c>
      <c r="AF104" s="1">
        <f t="shared" si="66"/>
        <v>0</v>
      </c>
      <c r="AG104" s="1">
        <f t="shared" si="66"/>
        <v>6</v>
      </c>
      <c r="AH104" s="1">
        <f t="shared" si="77"/>
        <v>10</v>
      </c>
      <c r="AI104" s="9">
        <f t="shared" si="67"/>
        <v>6.6995947315096255E-2</v>
      </c>
      <c r="AJ104" s="9">
        <f t="shared" si="46"/>
        <v>0.29167999999999999</v>
      </c>
      <c r="AK104" s="9">
        <f t="shared" si="47"/>
        <v>2.1860000000000001E-2</v>
      </c>
      <c r="AL104" s="9">
        <f t="shared" si="48"/>
        <v>0.25924000000000003</v>
      </c>
      <c r="AM104" s="9">
        <f t="shared" si="49"/>
        <v>1.0580000000000001E-2</v>
      </c>
      <c r="AN104" s="9">
        <f t="shared" si="50"/>
        <v>1.2319999999999999E-2</v>
      </c>
      <c r="AO104" s="9">
        <f t="shared" si="51"/>
        <v>2.0000000000000001E-4</v>
      </c>
      <c r="AP104" s="1">
        <f t="shared" si="68"/>
        <v>-55</v>
      </c>
      <c r="AQ104" s="1">
        <f t="shared" si="68"/>
        <v>55</v>
      </c>
      <c r="AS104" s="1">
        <f t="shared" si="69"/>
        <v>6</v>
      </c>
      <c r="AT104" s="1">
        <f t="shared" si="70"/>
        <v>6</v>
      </c>
      <c r="AU104" s="1">
        <f t="shared" si="52"/>
        <v>7896</v>
      </c>
      <c r="AV104" s="9">
        <f t="shared" si="53"/>
        <v>0.15792</v>
      </c>
      <c r="AW104" s="9">
        <f t="shared" si="54"/>
        <v>1.34E-2</v>
      </c>
      <c r="AX104" s="9">
        <f t="shared" si="55"/>
        <v>0.13394</v>
      </c>
      <c r="AY104" s="9">
        <f t="shared" si="56"/>
        <v>1.0580000000000001E-2</v>
      </c>
      <c r="AZ104" s="9">
        <f t="shared" si="57"/>
        <v>1.2E-4</v>
      </c>
      <c r="BA104" s="9">
        <f t="shared" si="71"/>
        <v>0.15750720000000001</v>
      </c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M104" s="48"/>
      <c r="BR104" s="1" cm="1">
        <f t="array" ref="BR104">IF(BK104&lt;=$BX$14,0,INDEX($AU$14:$AU$300,BK104-$BX$14+1))*$BY$14</f>
        <v>0</v>
      </c>
      <c r="BS104" s="1">
        <f t="shared" si="61"/>
        <v>18622.615873823648</v>
      </c>
      <c r="BT104" s="1">
        <f t="shared" si="79"/>
        <v>200846.30194664132</v>
      </c>
      <c r="BU104" s="1">
        <f t="shared" si="74"/>
        <v>-200846.30194664132</v>
      </c>
      <c r="BV104" s="1">
        <f t="shared" ref="BV104:BW113" si="81">+$BY$14*W104</f>
        <v>186142.77389104027</v>
      </c>
      <c r="BW104" s="1">
        <f t="shared" si="81"/>
        <v>14703.52805560106</v>
      </c>
      <c r="BX104" s="7"/>
      <c r="BY104" s="4"/>
      <c r="BZ104" s="7"/>
      <c r="CA104" s="7"/>
      <c r="CB104" s="7"/>
      <c r="CE104" s="7"/>
      <c r="CF104" s="7"/>
      <c r="CG104" s="7"/>
      <c r="CH104" s="7"/>
      <c r="CI104" s="7"/>
      <c r="CJ104" s="7"/>
      <c r="CK104" s="7"/>
      <c r="CL104" s="7"/>
      <c r="CN104" s="47"/>
      <c r="CO104" s="47"/>
      <c r="CP104" s="47"/>
      <c r="CQ104" s="4">
        <f t="shared" si="75"/>
        <v>12.659735349716446</v>
      </c>
      <c r="CR104" s="7" cm="1">
        <f t="array" ref="CR104">IF(BK104&lt;=$CW$48,0,INDEX($B$14:$B$300,BK104-$CW$48+1))</f>
        <v>0</v>
      </c>
      <c r="CS104" s="1">
        <f t="shared" si="63"/>
        <v>13491</v>
      </c>
      <c r="CT104" s="100">
        <f t="shared" si="76"/>
        <v>0</v>
      </c>
    </row>
    <row r="105" spans="1:98" s="1" customFormat="1" x14ac:dyDescent="0.3">
      <c r="A105" s="1">
        <f t="shared" si="64"/>
        <v>92</v>
      </c>
      <c r="B105" s="1">
        <f t="shared" si="42"/>
        <v>14595</v>
      </c>
      <c r="C105" s="1">
        <v>92</v>
      </c>
      <c r="D105" s="1">
        <v>35403</v>
      </c>
      <c r="E105" s="1">
        <v>1015</v>
      </c>
      <c r="F105" s="1">
        <v>0</v>
      </c>
      <c r="G105" s="1">
        <v>13045</v>
      </c>
      <c r="H105" s="1">
        <v>0</v>
      </c>
      <c r="I105" s="1">
        <v>535</v>
      </c>
      <c r="J105" s="4">
        <v>39.950000000000003</v>
      </c>
      <c r="K105" s="4">
        <v>0.53</v>
      </c>
      <c r="L105" s="4">
        <v>25.7</v>
      </c>
      <c r="M105" s="61">
        <v>1.06</v>
      </c>
      <c r="N105" s="1">
        <v>6997</v>
      </c>
      <c r="O105" s="1">
        <v>7589</v>
      </c>
      <c r="P105" s="1">
        <v>6994</v>
      </c>
      <c r="Q105" s="1">
        <v>587</v>
      </c>
      <c r="R105" s="1">
        <v>7</v>
      </c>
      <c r="S105" s="1">
        <v>0</v>
      </c>
      <c r="T105" s="1">
        <v>572</v>
      </c>
      <c r="U105" s="1">
        <v>55</v>
      </c>
      <c r="V105" s="1">
        <v>622</v>
      </c>
      <c r="W105" s="1">
        <v>6746</v>
      </c>
      <c r="X105" s="1">
        <v>535</v>
      </c>
      <c r="Y105" s="58">
        <v>0.73</v>
      </c>
      <c r="AA105" s="1">
        <f t="shared" si="43"/>
        <v>1637</v>
      </c>
      <c r="AB105" s="1">
        <f t="shared" si="44"/>
        <v>19791</v>
      </c>
      <c r="AC105" s="1">
        <f t="shared" si="45"/>
        <v>1070</v>
      </c>
      <c r="AD105" s="1">
        <f t="shared" si="65"/>
        <v>-78</v>
      </c>
      <c r="AE105" s="1">
        <f t="shared" si="66"/>
        <v>83</v>
      </c>
      <c r="AF105" s="1">
        <f t="shared" si="66"/>
        <v>0</v>
      </c>
      <c r="AG105" s="1">
        <f t="shared" si="66"/>
        <v>6</v>
      </c>
      <c r="AH105" s="1">
        <f t="shared" si="77"/>
        <v>11</v>
      </c>
      <c r="AI105" s="9">
        <f t="shared" si="67"/>
        <v>6.7695811717069468E-2</v>
      </c>
      <c r="AJ105" s="9">
        <f t="shared" si="46"/>
        <v>0.29189999999999999</v>
      </c>
      <c r="AK105" s="9">
        <f t="shared" si="47"/>
        <v>2.0299999999999999E-2</v>
      </c>
      <c r="AL105" s="9">
        <f t="shared" si="48"/>
        <v>0.26090000000000002</v>
      </c>
      <c r="AM105" s="9">
        <f t="shared" si="49"/>
        <v>1.0699999999999999E-2</v>
      </c>
      <c r="AN105" s="9">
        <f t="shared" si="50"/>
        <v>1.1440000000000001E-2</v>
      </c>
      <c r="AO105" s="9">
        <f t="shared" si="51"/>
        <v>2.2000000000000001E-4</v>
      </c>
      <c r="AP105" s="1">
        <f t="shared" si="68"/>
        <v>-48</v>
      </c>
      <c r="AQ105" s="1">
        <f t="shared" si="68"/>
        <v>49</v>
      </c>
      <c r="AS105" s="1">
        <f t="shared" si="69"/>
        <v>6</v>
      </c>
      <c r="AT105" s="1">
        <f t="shared" si="70"/>
        <v>7</v>
      </c>
      <c r="AU105" s="1">
        <f t="shared" si="52"/>
        <v>7903</v>
      </c>
      <c r="AV105" s="9">
        <f t="shared" si="53"/>
        <v>0.15806000000000001</v>
      </c>
      <c r="AW105" s="9">
        <f t="shared" si="54"/>
        <v>1.244E-2</v>
      </c>
      <c r="AX105" s="9">
        <f t="shared" si="55"/>
        <v>0.13492000000000001</v>
      </c>
      <c r="AY105" s="9">
        <f t="shared" si="56"/>
        <v>1.0699999999999999E-2</v>
      </c>
      <c r="AZ105" s="9">
        <f t="shared" si="57"/>
        <v>1.3999999999999999E-4</v>
      </c>
      <c r="BA105" s="9">
        <f t="shared" si="71"/>
        <v>0.15762600000000002</v>
      </c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M105" s="48"/>
      <c r="BR105" s="1" cm="1">
        <f t="array" ref="BR105">IF(BK105&lt;=$BX$14,0,INDEX($AU$14:$AU$300,BK105-$BX$14+1))*$BY$14</f>
        <v>0</v>
      </c>
      <c r="BS105" s="1">
        <f t="shared" si="61"/>
        <v>17288.458318684043</v>
      </c>
      <c r="BT105" s="1">
        <f t="shared" si="79"/>
        <v>202375.0241452388</v>
      </c>
      <c r="BU105" s="1">
        <f t="shared" si="74"/>
        <v>-202375.0241452388</v>
      </c>
      <c r="BV105" s="1">
        <f t="shared" si="81"/>
        <v>187504.72639524529</v>
      </c>
      <c r="BW105" s="1">
        <f t="shared" si="81"/>
        <v>14870.297749993511</v>
      </c>
      <c r="BX105" s="7"/>
      <c r="BY105" s="4"/>
      <c r="BZ105" s="7"/>
      <c r="CA105" s="7"/>
      <c r="CB105" s="7"/>
      <c r="CE105" s="7"/>
      <c r="CF105" s="7"/>
      <c r="CG105" s="7"/>
      <c r="CH105" s="7"/>
      <c r="CI105" s="7"/>
      <c r="CJ105" s="7"/>
      <c r="CK105" s="7"/>
      <c r="CL105" s="7"/>
      <c r="CN105" s="47"/>
      <c r="CO105" s="47"/>
      <c r="CP105" s="47"/>
      <c r="CQ105" s="4">
        <f t="shared" si="75"/>
        <v>12.609345794392523</v>
      </c>
      <c r="CR105" s="7" cm="1">
        <f t="array" ref="CR105">IF(BK105&lt;=$CW$48,0,INDEX($B$14:$B$300,BK105-$CW$48+1))</f>
        <v>0</v>
      </c>
      <c r="CS105" s="1">
        <f t="shared" si="63"/>
        <v>13580</v>
      </c>
      <c r="CT105" s="100">
        <f t="shared" si="76"/>
        <v>0</v>
      </c>
    </row>
    <row r="106" spans="1:98" s="1" customFormat="1" x14ac:dyDescent="0.3">
      <c r="A106" s="1">
        <f t="shared" si="64"/>
        <v>93</v>
      </c>
      <c r="B106" s="1">
        <f t="shared" si="42"/>
        <v>14604</v>
      </c>
      <c r="C106" s="1">
        <v>93</v>
      </c>
      <c r="D106" s="1">
        <v>35394</v>
      </c>
      <c r="E106" s="1">
        <v>940</v>
      </c>
      <c r="F106" s="1">
        <v>0</v>
      </c>
      <c r="G106" s="1">
        <v>13124</v>
      </c>
      <c r="H106" s="1">
        <v>0</v>
      </c>
      <c r="I106" s="1">
        <v>540</v>
      </c>
      <c r="J106" s="4">
        <v>39.83</v>
      </c>
      <c r="K106" s="4">
        <v>0.53</v>
      </c>
      <c r="L106" s="4">
        <v>25.7</v>
      </c>
      <c r="M106" s="61">
        <v>1.06</v>
      </c>
      <c r="N106" s="1">
        <v>7005</v>
      </c>
      <c r="O106" s="1">
        <v>7589</v>
      </c>
      <c r="P106" s="1">
        <v>6991</v>
      </c>
      <c r="Q106" s="1">
        <v>589</v>
      </c>
      <c r="R106" s="1">
        <v>7</v>
      </c>
      <c r="S106" s="1">
        <v>0</v>
      </c>
      <c r="T106" s="1">
        <v>530</v>
      </c>
      <c r="U106" s="1">
        <v>51</v>
      </c>
      <c r="V106" s="1">
        <v>576</v>
      </c>
      <c r="W106" s="1">
        <v>6792</v>
      </c>
      <c r="X106" s="1">
        <v>540</v>
      </c>
      <c r="Y106" s="58">
        <v>0.72</v>
      </c>
      <c r="AA106" s="1">
        <f t="shared" si="43"/>
        <v>1516</v>
      </c>
      <c r="AB106" s="1">
        <f t="shared" si="44"/>
        <v>19916</v>
      </c>
      <c r="AC106" s="1">
        <f t="shared" si="45"/>
        <v>1080</v>
      </c>
      <c r="AD106" s="1">
        <f t="shared" si="65"/>
        <v>-75</v>
      </c>
      <c r="AE106" s="1">
        <f t="shared" si="66"/>
        <v>79</v>
      </c>
      <c r="AF106" s="1">
        <f t="shared" si="66"/>
        <v>0</v>
      </c>
      <c r="AG106" s="1">
        <f t="shared" si="66"/>
        <v>5</v>
      </c>
      <c r="AH106" s="1">
        <f t="shared" si="77"/>
        <v>9</v>
      </c>
      <c r="AI106" s="9">
        <f t="shared" si="67"/>
        <v>6.8285280728376321E-2</v>
      </c>
      <c r="AJ106" s="9">
        <f t="shared" si="46"/>
        <v>0.29208000000000001</v>
      </c>
      <c r="AK106" s="9">
        <f t="shared" si="47"/>
        <v>1.8800000000000001E-2</v>
      </c>
      <c r="AL106" s="9">
        <f t="shared" si="48"/>
        <v>0.26247999999999999</v>
      </c>
      <c r="AM106" s="9">
        <f t="shared" si="49"/>
        <v>1.0800000000000001E-2</v>
      </c>
      <c r="AN106" s="9">
        <f t="shared" si="50"/>
        <v>1.06E-2</v>
      </c>
      <c r="AO106" s="9">
        <f t="shared" si="51"/>
        <v>1.8000000000000001E-4</v>
      </c>
      <c r="AP106" s="1">
        <f t="shared" si="68"/>
        <v>-46</v>
      </c>
      <c r="AQ106" s="1">
        <f t="shared" si="68"/>
        <v>46</v>
      </c>
      <c r="AS106" s="1">
        <f t="shared" si="69"/>
        <v>5</v>
      </c>
      <c r="AT106" s="1">
        <f t="shared" si="70"/>
        <v>5</v>
      </c>
      <c r="AU106" s="1">
        <f t="shared" si="52"/>
        <v>7908</v>
      </c>
      <c r="AV106" s="9">
        <f t="shared" si="53"/>
        <v>0.15816</v>
      </c>
      <c r="AW106" s="9">
        <f t="shared" si="54"/>
        <v>1.1520000000000001E-2</v>
      </c>
      <c r="AX106" s="9">
        <f t="shared" si="55"/>
        <v>0.13583999999999999</v>
      </c>
      <c r="AY106" s="9">
        <f t="shared" si="56"/>
        <v>1.0800000000000001E-2</v>
      </c>
      <c r="AZ106" s="9">
        <f t="shared" si="57"/>
        <v>1E-4</v>
      </c>
      <c r="BA106" s="9">
        <f t="shared" si="71"/>
        <v>0.15772320000000001</v>
      </c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M106" s="48"/>
      <c r="BR106" s="1" cm="1">
        <f t="array" ref="BR106">IF(BK106&lt;=$BX$14,0,INDEX($AU$14:$AU$300,BK106-$BX$14+1))*$BY$14</f>
        <v>0</v>
      </c>
      <c r="BS106" s="1">
        <f t="shared" si="61"/>
        <v>16009.890661675257</v>
      </c>
      <c r="BT106" s="1">
        <f t="shared" si="79"/>
        <v>203792.56654757462</v>
      </c>
      <c r="BU106" s="1">
        <f t="shared" si="74"/>
        <v>-203792.56654757462</v>
      </c>
      <c r="BV106" s="1">
        <f t="shared" si="81"/>
        <v>188783.29405225406</v>
      </c>
      <c r="BW106" s="1">
        <f t="shared" si="81"/>
        <v>15009.272495320552</v>
      </c>
      <c r="BX106" s="7"/>
      <c r="BY106" s="4"/>
      <c r="BZ106" s="7"/>
      <c r="CA106" s="7"/>
      <c r="CB106" s="7"/>
      <c r="CE106" s="7"/>
      <c r="CF106" s="7"/>
      <c r="CG106" s="7"/>
      <c r="CH106" s="7"/>
      <c r="CI106" s="7"/>
      <c r="CJ106" s="7"/>
      <c r="CK106" s="7"/>
      <c r="CL106" s="7"/>
      <c r="CN106" s="47"/>
      <c r="CO106" s="47"/>
      <c r="CP106" s="47"/>
      <c r="CQ106" s="4">
        <f t="shared" si="75"/>
        <v>12.577777777777778</v>
      </c>
      <c r="CR106" s="7" cm="1">
        <f t="array" ref="CR106">IF(BK106&lt;=$CW$48,0,INDEX($B$14:$B$300,BK106-$CW$48+1))</f>
        <v>0</v>
      </c>
      <c r="CS106" s="1">
        <f t="shared" si="63"/>
        <v>13664</v>
      </c>
      <c r="CT106" s="100">
        <f t="shared" si="76"/>
        <v>0</v>
      </c>
    </row>
    <row r="107" spans="1:98" s="1" customFormat="1" x14ac:dyDescent="0.3">
      <c r="A107" s="1">
        <f t="shared" si="64"/>
        <v>94</v>
      </c>
      <c r="B107" s="1">
        <f t="shared" si="42"/>
        <v>14613</v>
      </c>
      <c r="C107" s="1">
        <v>94</v>
      </c>
      <c r="D107" s="1">
        <v>35385</v>
      </c>
      <c r="E107" s="1">
        <v>870</v>
      </c>
      <c r="F107" s="1">
        <v>0</v>
      </c>
      <c r="G107" s="1">
        <v>13198</v>
      </c>
      <c r="H107" s="1">
        <v>0</v>
      </c>
      <c r="I107" s="1">
        <v>545</v>
      </c>
      <c r="J107" s="4">
        <v>39.72</v>
      </c>
      <c r="K107" s="4">
        <v>0.53</v>
      </c>
      <c r="L107" s="4">
        <v>25.7</v>
      </c>
      <c r="M107" s="61">
        <v>1.05</v>
      </c>
      <c r="N107" s="1">
        <v>7014</v>
      </c>
      <c r="O107" s="1">
        <v>7589</v>
      </c>
      <c r="P107" s="1">
        <v>6990</v>
      </c>
      <c r="Q107" s="1">
        <v>591</v>
      </c>
      <c r="R107" s="1">
        <v>7</v>
      </c>
      <c r="S107" s="1">
        <v>0</v>
      </c>
      <c r="T107" s="1">
        <v>489</v>
      </c>
      <c r="U107" s="1">
        <v>46</v>
      </c>
      <c r="V107" s="1">
        <v>531</v>
      </c>
      <c r="W107" s="1">
        <v>6836</v>
      </c>
      <c r="X107" s="1">
        <v>545</v>
      </c>
      <c r="Y107" s="58">
        <v>0.72</v>
      </c>
      <c r="AA107" s="1">
        <f t="shared" si="43"/>
        <v>1401</v>
      </c>
      <c r="AB107" s="1">
        <f t="shared" si="44"/>
        <v>20034</v>
      </c>
      <c r="AC107" s="1">
        <f t="shared" si="45"/>
        <v>1090</v>
      </c>
      <c r="AD107" s="1">
        <f t="shared" si="65"/>
        <v>-70</v>
      </c>
      <c r="AE107" s="1">
        <f t="shared" si="66"/>
        <v>74</v>
      </c>
      <c r="AF107" s="1">
        <f t="shared" si="66"/>
        <v>0</v>
      </c>
      <c r="AG107" s="1">
        <f t="shared" si="66"/>
        <v>5</v>
      </c>
      <c r="AH107" s="1">
        <f t="shared" si="77"/>
        <v>9</v>
      </c>
      <c r="AI107" s="9">
        <f t="shared" si="67"/>
        <v>6.8882709807886758E-2</v>
      </c>
      <c r="AJ107" s="9">
        <f t="shared" si="46"/>
        <v>0.29226000000000002</v>
      </c>
      <c r="AK107" s="9">
        <f t="shared" si="47"/>
        <v>1.7399999999999999E-2</v>
      </c>
      <c r="AL107" s="9">
        <f t="shared" si="48"/>
        <v>0.26395999999999997</v>
      </c>
      <c r="AM107" s="9">
        <f t="shared" si="49"/>
        <v>1.09E-2</v>
      </c>
      <c r="AN107" s="9">
        <f t="shared" si="50"/>
        <v>9.7800000000000005E-3</v>
      </c>
      <c r="AO107" s="9">
        <f t="shared" si="51"/>
        <v>1.8000000000000001E-4</v>
      </c>
      <c r="AP107" s="1">
        <f t="shared" si="68"/>
        <v>-45</v>
      </c>
      <c r="AQ107" s="1">
        <f t="shared" si="68"/>
        <v>44</v>
      </c>
      <c r="AS107" s="1">
        <f t="shared" si="69"/>
        <v>5</v>
      </c>
      <c r="AT107" s="1">
        <f t="shared" si="70"/>
        <v>4</v>
      </c>
      <c r="AU107" s="1">
        <f t="shared" si="52"/>
        <v>7912</v>
      </c>
      <c r="AV107" s="9">
        <f t="shared" si="53"/>
        <v>0.15823999999999999</v>
      </c>
      <c r="AW107" s="9">
        <f t="shared" si="54"/>
        <v>1.0619999999999999E-2</v>
      </c>
      <c r="AX107" s="9">
        <f t="shared" si="55"/>
        <v>0.13672000000000001</v>
      </c>
      <c r="AY107" s="9">
        <f t="shared" si="56"/>
        <v>1.09E-2</v>
      </c>
      <c r="AZ107" s="9">
        <f t="shared" si="57"/>
        <v>8.0000000000000007E-5</v>
      </c>
      <c r="BA107" s="9">
        <f t="shared" si="71"/>
        <v>0.15782040000000003</v>
      </c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M107" s="48"/>
      <c r="BR107" s="1" cm="1">
        <f t="array" ref="BR107">IF(BK107&lt;=$BX$14,0,INDEX($AU$14:$AU$300,BK107-$BX$14+1))*$BY$14</f>
        <v>0</v>
      </c>
      <c r="BS107" s="1">
        <f t="shared" si="61"/>
        <v>14759.117953731877</v>
      </c>
      <c r="BT107" s="1">
        <f t="shared" si="79"/>
        <v>205154.51905177964</v>
      </c>
      <c r="BU107" s="1">
        <f t="shared" si="74"/>
        <v>-205154.51905177964</v>
      </c>
      <c r="BV107" s="1">
        <f t="shared" si="81"/>
        <v>190006.27181113203</v>
      </c>
      <c r="BW107" s="1">
        <f t="shared" si="81"/>
        <v>15148.247240647595</v>
      </c>
      <c r="BX107" s="7"/>
      <c r="BY107" s="4"/>
      <c r="BZ107" s="7"/>
      <c r="CA107" s="7"/>
      <c r="CB107" s="7"/>
      <c r="CE107" s="7"/>
      <c r="CF107" s="7"/>
      <c r="CG107" s="7"/>
      <c r="CH107" s="7"/>
      <c r="CI107" s="7"/>
      <c r="CJ107" s="7"/>
      <c r="CK107" s="7"/>
      <c r="CL107" s="7"/>
      <c r="CN107" s="47"/>
      <c r="CO107" s="47"/>
      <c r="CP107" s="47"/>
      <c r="CQ107" s="4">
        <f t="shared" si="75"/>
        <v>12.543119266055045</v>
      </c>
      <c r="CR107" s="7" cm="1">
        <f t="array" ref="CR107">IF(BK107&lt;=$CW$48,0,INDEX($B$14:$B$300,BK107-$CW$48+1))</f>
        <v>0</v>
      </c>
      <c r="CS107" s="1">
        <f t="shared" si="63"/>
        <v>13743</v>
      </c>
      <c r="CT107" s="100">
        <f t="shared" si="76"/>
        <v>0</v>
      </c>
    </row>
    <row r="108" spans="1:98" s="1" customFormat="1" x14ac:dyDescent="0.3">
      <c r="A108" s="1">
        <f t="shared" si="64"/>
        <v>95</v>
      </c>
      <c r="B108" s="1">
        <f t="shared" si="42"/>
        <v>14621</v>
      </c>
      <c r="C108" s="1">
        <v>95</v>
      </c>
      <c r="D108" s="1">
        <v>35378</v>
      </c>
      <c r="E108" s="1">
        <v>805</v>
      </c>
      <c r="F108" s="1">
        <v>0</v>
      </c>
      <c r="G108" s="1">
        <v>13265</v>
      </c>
      <c r="H108" s="1">
        <v>0</v>
      </c>
      <c r="I108" s="1">
        <v>551</v>
      </c>
      <c r="J108" s="4">
        <v>39.61</v>
      </c>
      <c r="K108" s="4">
        <v>0.53</v>
      </c>
      <c r="L108" s="4">
        <v>25.7</v>
      </c>
      <c r="M108" s="61">
        <v>1.05</v>
      </c>
      <c r="N108" s="1">
        <v>7022</v>
      </c>
      <c r="O108" s="1">
        <v>7589</v>
      </c>
      <c r="P108" s="1">
        <v>6989</v>
      </c>
      <c r="Q108" s="1">
        <v>593</v>
      </c>
      <c r="R108" s="1">
        <v>7</v>
      </c>
      <c r="S108" s="1">
        <v>0</v>
      </c>
      <c r="T108" s="1">
        <v>450</v>
      </c>
      <c r="U108" s="1">
        <v>42</v>
      </c>
      <c r="V108" s="1">
        <v>491</v>
      </c>
      <c r="W108" s="1">
        <v>6876</v>
      </c>
      <c r="X108" s="1">
        <v>551</v>
      </c>
      <c r="Y108" s="58">
        <v>0.72</v>
      </c>
      <c r="AA108" s="1">
        <f t="shared" si="43"/>
        <v>1296</v>
      </c>
      <c r="AB108" s="1">
        <f t="shared" si="44"/>
        <v>20141</v>
      </c>
      <c r="AC108" s="1">
        <f t="shared" si="45"/>
        <v>1102</v>
      </c>
      <c r="AD108" s="1">
        <f t="shared" si="65"/>
        <v>-65</v>
      </c>
      <c r="AE108" s="1">
        <f t="shared" si="66"/>
        <v>67</v>
      </c>
      <c r="AF108" s="1">
        <f t="shared" si="66"/>
        <v>0</v>
      </c>
      <c r="AG108" s="1">
        <f t="shared" si="66"/>
        <v>6</v>
      </c>
      <c r="AH108" s="1">
        <f t="shared" si="77"/>
        <v>8</v>
      </c>
      <c r="AI108" s="9">
        <f t="shared" si="67"/>
        <v>6.9588279868653694E-2</v>
      </c>
      <c r="AJ108" s="9">
        <f t="shared" si="46"/>
        <v>0.29242000000000001</v>
      </c>
      <c r="AK108" s="9">
        <f t="shared" si="47"/>
        <v>1.61E-2</v>
      </c>
      <c r="AL108" s="9">
        <f t="shared" si="48"/>
        <v>0.26529999999999998</v>
      </c>
      <c r="AM108" s="9">
        <f t="shared" si="49"/>
        <v>1.102E-2</v>
      </c>
      <c r="AN108" s="9">
        <f t="shared" si="50"/>
        <v>8.9999999999999993E-3</v>
      </c>
      <c r="AO108" s="9">
        <f t="shared" si="51"/>
        <v>1.6000000000000001E-4</v>
      </c>
      <c r="AP108" s="1">
        <f t="shared" si="68"/>
        <v>-40</v>
      </c>
      <c r="AQ108" s="1">
        <f t="shared" si="68"/>
        <v>40</v>
      </c>
      <c r="AS108" s="1">
        <f t="shared" si="69"/>
        <v>6</v>
      </c>
      <c r="AT108" s="1">
        <f t="shared" si="70"/>
        <v>6</v>
      </c>
      <c r="AU108" s="1">
        <f t="shared" si="52"/>
        <v>7918</v>
      </c>
      <c r="AV108" s="9">
        <f t="shared" si="53"/>
        <v>0.15836</v>
      </c>
      <c r="AW108" s="9">
        <f t="shared" si="54"/>
        <v>9.8200000000000006E-3</v>
      </c>
      <c r="AX108" s="9">
        <f t="shared" si="55"/>
        <v>0.13752</v>
      </c>
      <c r="AY108" s="9">
        <f t="shared" si="56"/>
        <v>1.102E-2</v>
      </c>
      <c r="AZ108" s="9">
        <f t="shared" si="57"/>
        <v>1.2E-4</v>
      </c>
      <c r="BA108" s="9">
        <f t="shared" si="71"/>
        <v>0.15790680000000001</v>
      </c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M108" s="48"/>
      <c r="BR108" s="1" cm="1">
        <f t="array" ref="BR108">IF(BK108&lt;=$BX$14,0,INDEX($AU$14:$AU$300,BK108-$BX$14+1))*$BY$14</f>
        <v>0</v>
      </c>
      <c r="BS108" s="1">
        <f t="shared" si="61"/>
        <v>13647.319991115541</v>
      </c>
      <c r="BT108" s="1">
        <f t="shared" si="79"/>
        <v>206433.08670878841</v>
      </c>
      <c r="BU108" s="1">
        <f t="shared" si="74"/>
        <v>-206433.08670878841</v>
      </c>
      <c r="BV108" s="1">
        <f t="shared" si="81"/>
        <v>191118.06977374837</v>
      </c>
      <c r="BW108" s="1">
        <f t="shared" si="81"/>
        <v>15315.016935040047</v>
      </c>
      <c r="BX108" s="7"/>
      <c r="BY108" s="4"/>
      <c r="BZ108" s="7"/>
      <c r="CA108" s="7"/>
      <c r="CB108" s="7"/>
      <c r="CE108" s="7"/>
      <c r="CF108" s="7"/>
      <c r="CG108" s="7"/>
      <c r="CH108" s="7"/>
      <c r="CI108" s="7"/>
      <c r="CJ108" s="7"/>
      <c r="CK108" s="7"/>
      <c r="CL108" s="7"/>
      <c r="CN108" s="47"/>
      <c r="CO108" s="47"/>
      <c r="CP108" s="47"/>
      <c r="CQ108" s="4">
        <f t="shared" si="75"/>
        <v>12.479128856624319</v>
      </c>
      <c r="CR108" s="7" cm="1">
        <f t="array" ref="CR108">IF(BK108&lt;=$CW$48,0,INDEX($B$14:$B$300,BK108-$CW$48+1))</f>
        <v>0</v>
      </c>
      <c r="CS108" s="1">
        <f t="shared" si="63"/>
        <v>13816</v>
      </c>
      <c r="CT108" s="100">
        <f t="shared" si="76"/>
        <v>0</v>
      </c>
    </row>
    <row r="109" spans="1:98" s="1" customFormat="1" x14ac:dyDescent="0.3">
      <c r="A109" s="1">
        <f t="shared" si="64"/>
        <v>96</v>
      </c>
      <c r="B109" s="1">
        <f t="shared" si="42"/>
        <v>14628</v>
      </c>
      <c r="C109" s="1">
        <v>96</v>
      </c>
      <c r="D109" s="1">
        <v>35371</v>
      </c>
      <c r="E109" s="1">
        <v>741</v>
      </c>
      <c r="F109" s="1">
        <v>0</v>
      </c>
      <c r="G109" s="1">
        <v>13331</v>
      </c>
      <c r="H109" s="1">
        <v>0</v>
      </c>
      <c r="I109" s="1">
        <v>556</v>
      </c>
      <c r="J109" s="4">
        <v>39.51</v>
      </c>
      <c r="K109" s="4">
        <v>0.53</v>
      </c>
      <c r="L109" s="4">
        <v>25.7</v>
      </c>
      <c r="M109" s="61">
        <v>1.04</v>
      </c>
      <c r="N109" s="1">
        <v>7029</v>
      </c>
      <c r="O109" s="1">
        <v>7589</v>
      </c>
      <c r="P109" s="1">
        <v>6988</v>
      </c>
      <c r="Q109" s="1">
        <v>593</v>
      </c>
      <c r="R109" s="1">
        <v>7</v>
      </c>
      <c r="S109" s="1">
        <v>0</v>
      </c>
      <c r="T109" s="1">
        <v>413</v>
      </c>
      <c r="U109" s="1">
        <v>39</v>
      </c>
      <c r="V109" s="1">
        <v>450</v>
      </c>
      <c r="W109" s="1">
        <v>6916</v>
      </c>
      <c r="X109" s="1">
        <v>556</v>
      </c>
      <c r="Y109" s="58">
        <v>0.71</v>
      </c>
      <c r="AA109" s="1">
        <f t="shared" si="43"/>
        <v>1191</v>
      </c>
      <c r="AB109" s="1">
        <f t="shared" si="44"/>
        <v>20247</v>
      </c>
      <c r="AC109" s="1">
        <f t="shared" si="45"/>
        <v>1112</v>
      </c>
      <c r="AD109" s="1">
        <f t="shared" si="65"/>
        <v>-64</v>
      </c>
      <c r="AE109" s="1">
        <f t="shared" si="66"/>
        <v>66</v>
      </c>
      <c r="AF109" s="1">
        <f t="shared" si="66"/>
        <v>0</v>
      </c>
      <c r="AG109" s="1">
        <f t="shared" si="66"/>
        <v>5</v>
      </c>
      <c r="AH109" s="1">
        <f t="shared" si="77"/>
        <v>7</v>
      </c>
      <c r="AI109" s="9">
        <f t="shared" si="67"/>
        <v>7.0184296894723552E-2</v>
      </c>
      <c r="AJ109" s="9">
        <f t="shared" si="46"/>
        <v>0.29255999999999999</v>
      </c>
      <c r="AK109" s="9">
        <f t="shared" si="47"/>
        <v>1.482E-2</v>
      </c>
      <c r="AL109" s="9">
        <f t="shared" si="48"/>
        <v>0.26662000000000002</v>
      </c>
      <c r="AM109" s="9">
        <f t="shared" si="49"/>
        <v>1.112E-2</v>
      </c>
      <c r="AN109" s="9">
        <f t="shared" si="50"/>
        <v>8.26E-3</v>
      </c>
      <c r="AO109" s="9">
        <f t="shared" si="51"/>
        <v>1.3999999999999999E-4</v>
      </c>
      <c r="AP109" s="1">
        <f t="shared" si="68"/>
        <v>-41</v>
      </c>
      <c r="AQ109" s="1">
        <f t="shared" si="68"/>
        <v>40</v>
      </c>
      <c r="AS109" s="1">
        <f t="shared" si="69"/>
        <v>5</v>
      </c>
      <c r="AT109" s="1">
        <f t="shared" si="70"/>
        <v>4</v>
      </c>
      <c r="AU109" s="1">
        <f t="shared" si="52"/>
        <v>7922</v>
      </c>
      <c r="AV109" s="9">
        <f t="shared" si="53"/>
        <v>0.15844</v>
      </c>
      <c r="AW109" s="9">
        <f t="shared" si="54"/>
        <v>8.9999999999999993E-3</v>
      </c>
      <c r="AX109" s="9">
        <f t="shared" si="55"/>
        <v>0.13832</v>
      </c>
      <c r="AY109" s="9">
        <f t="shared" si="56"/>
        <v>1.112E-2</v>
      </c>
      <c r="AZ109" s="9">
        <f t="shared" si="57"/>
        <v>8.0000000000000007E-5</v>
      </c>
      <c r="BA109" s="9">
        <f t="shared" si="71"/>
        <v>0.1579824</v>
      </c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M109" s="48"/>
      <c r="BR109" s="1" cm="1">
        <f t="array" ref="BR109">IF(BK109&lt;=$BX$14,0,INDEX($AU$14:$AU$300,BK109-$BX$14+1))*$BY$14</f>
        <v>0</v>
      </c>
      <c r="BS109" s="1">
        <f t="shared" si="61"/>
        <v>12507.727079433795</v>
      </c>
      <c r="BT109" s="1">
        <f t="shared" si="79"/>
        <v>207683.85941673181</v>
      </c>
      <c r="BU109" s="1">
        <f t="shared" si="74"/>
        <v>-207683.85941673181</v>
      </c>
      <c r="BV109" s="1">
        <f t="shared" si="81"/>
        <v>192229.86773636471</v>
      </c>
      <c r="BW109" s="1">
        <f t="shared" si="81"/>
        <v>15453.991680367088</v>
      </c>
      <c r="BX109" s="7"/>
      <c r="BY109" s="4"/>
      <c r="BZ109" s="7"/>
      <c r="CA109" s="7"/>
      <c r="CB109" s="7"/>
      <c r="CE109" s="7"/>
      <c r="CF109" s="7"/>
      <c r="CG109" s="7"/>
      <c r="CH109" s="7"/>
      <c r="CI109" s="7"/>
      <c r="CJ109" s="7"/>
      <c r="CK109" s="7"/>
      <c r="CL109" s="7"/>
      <c r="CN109" s="47"/>
      <c r="CO109" s="47"/>
      <c r="CP109" s="47"/>
      <c r="CQ109" s="4">
        <f t="shared" si="75"/>
        <v>12.438848920863309</v>
      </c>
      <c r="CR109" s="7" cm="1">
        <f t="array" ref="CR109">IF(BK109&lt;=$CW$48,0,INDEX($B$14:$B$300,BK109-$CW$48+1))</f>
        <v>0</v>
      </c>
      <c r="CS109" s="1">
        <f t="shared" si="63"/>
        <v>13887</v>
      </c>
      <c r="CT109" s="100">
        <f t="shared" si="76"/>
        <v>0</v>
      </c>
    </row>
    <row r="110" spans="1:98" s="1" customFormat="1" x14ac:dyDescent="0.3">
      <c r="A110" s="1">
        <f t="shared" si="64"/>
        <v>97</v>
      </c>
      <c r="B110" s="1">
        <f t="shared" si="42"/>
        <v>14633</v>
      </c>
      <c r="C110" s="1">
        <v>97</v>
      </c>
      <c r="D110" s="1">
        <v>35364</v>
      </c>
      <c r="E110" s="1">
        <v>683</v>
      </c>
      <c r="F110" s="1">
        <v>0</v>
      </c>
      <c r="G110" s="1">
        <v>13391</v>
      </c>
      <c r="H110" s="1">
        <v>0</v>
      </c>
      <c r="I110" s="1">
        <v>559</v>
      </c>
      <c r="J110" s="4">
        <v>39.4</v>
      </c>
      <c r="K110" s="4">
        <v>0.53</v>
      </c>
      <c r="L110" s="4">
        <v>25.7</v>
      </c>
      <c r="M110" s="61">
        <v>1.04</v>
      </c>
      <c r="N110" s="1">
        <v>7035</v>
      </c>
      <c r="O110" s="1">
        <v>7589</v>
      </c>
      <c r="P110" s="1">
        <v>6988</v>
      </c>
      <c r="Q110" s="1">
        <v>594</v>
      </c>
      <c r="R110" s="1">
        <v>7</v>
      </c>
      <c r="S110" s="1">
        <v>0</v>
      </c>
      <c r="T110" s="1">
        <v>380</v>
      </c>
      <c r="U110" s="1">
        <v>36</v>
      </c>
      <c r="V110" s="1">
        <v>415</v>
      </c>
      <c r="W110" s="1">
        <v>6951</v>
      </c>
      <c r="X110" s="1">
        <v>559</v>
      </c>
      <c r="Y110" s="58">
        <v>0.71</v>
      </c>
      <c r="AA110" s="1">
        <f t="shared" si="43"/>
        <v>1098</v>
      </c>
      <c r="AB110" s="1">
        <f t="shared" si="44"/>
        <v>20342</v>
      </c>
      <c r="AC110" s="1">
        <f t="shared" si="45"/>
        <v>1118</v>
      </c>
      <c r="AD110" s="1">
        <f t="shared" si="65"/>
        <v>-58</v>
      </c>
      <c r="AE110" s="1">
        <f t="shared" si="66"/>
        <v>60</v>
      </c>
      <c r="AF110" s="1">
        <f t="shared" si="66"/>
        <v>0</v>
      </c>
      <c r="AG110" s="1">
        <f t="shared" si="66"/>
        <v>3</v>
      </c>
      <c r="AH110" s="1">
        <f t="shared" si="77"/>
        <v>5</v>
      </c>
      <c r="AI110" s="9">
        <f t="shared" si="67"/>
        <v>7.0536277602523664E-2</v>
      </c>
      <c r="AJ110" s="9">
        <f t="shared" si="46"/>
        <v>0.29265999999999998</v>
      </c>
      <c r="AK110" s="9">
        <f t="shared" si="47"/>
        <v>1.366E-2</v>
      </c>
      <c r="AL110" s="9">
        <f t="shared" si="48"/>
        <v>0.26782</v>
      </c>
      <c r="AM110" s="9">
        <f t="shared" si="49"/>
        <v>1.1180000000000001E-2</v>
      </c>
      <c r="AN110" s="9">
        <f t="shared" si="50"/>
        <v>7.6E-3</v>
      </c>
      <c r="AO110" s="9">
        <f t="shared" si="51"/>
        <v>1E-4</v>
      </c>
      <c r="AP110" s="1">
        <f t="shared" si="68"/>
        <v>-35</v>
      </c>
      <c r="AQ110" s="1">
        <f t="shared" si="68"/>
        <v>35</v>
      </c>
      <c r="AS110" s="1">
        <f t="shared" si="69"/>
        <v>3</v>
      </c>
      <c r="AT110" s="1">
        <f t="shared" si="70"/>
        <v>3</v>
      </c>
      <c r="AU110" s="1">
        <f t="shared" si="52"/>
        <v>7925</v>
      </c>
      <c r="AV110" s="9">
        <f t="shared" si="53"/>
        <v>0.1585</v>
      </c>
      <c r="AW110" s="9">
        <f t="shared" si="54"/>
        <v>8.3000000000000001E-3</v>
      </c>
      <c r="AX110" s="9">
        <f t="shared" si="55"/>
        <v>0.13902</v>
      </c>
      <c r="AY110" s="9">
        <f t="shared" si="56"/>
        <v>1.1180000000000001E-2</v>
      </c>
      <c r="AZ110" s="9">
        <f t="shared" si="57"/>
        <v>6.0000000000000002E-5</v>
      </c>
      <c r="BA110" s="9">
        <f t="shared" si="71"/>
        <v>0.15803639999999999</v>
      </c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M110" s="48"/>
      <c r="BR110" s="1" cm="1">
        <f t="array" ref="BR110">IF(BK110&lt;=$BX$14,0,INDEX($AU$14:$AU$300,BK110-$BX$14+1))*$BY$14</f>
        <v>0</v>
      </c>
      <c r="BS110" s="1">
        <f t="shared" si="61"/>
        <v>11534.9038621445</v>
      </c>
      <c r="BT110" s="1">
        <f t="shared" si="79"/>
        <v>208740.06748121732</v>
      </c>
      <c r="BU110" s="1">
        <f t="shared" si="74"/>
        <v>-208740.06748121732</v>
      </c>
      <c r="BV110" s="1">
        <f t="shared" si="81"/>
        <v>193202.690953654</v>
      </c>
      <c r="BW110" s="1">
        <f t="shared" si="81"/>
        <v>15537.376527563314</v>
      </c>
      <c r="BX110" s="7"/>
      <c r="BY110" s="4"/>
      <c r="BZ110" s="7"/>
      <c r="CA110" s="7"/>
      <c r="CB110" s="7"/>
      <c r="CE110" s="7"/>
      <c r="CF110" s="7"/>
      <c r="CG110" s="7"/>
      <c r="CH110" s="7"/>
      <c r="CI110" s="7"/>
      <c r="CJ110" s="7"/>
      <c r="CK110" s="7"/>
      <c r="CL110" s="7"/>
      <c r="CN110" s="47"/>
      <c r="CO110" s="47"/>
      <c r="CP110" s="47"/>
      <c r="CQ110" s="4">
        <f t="shared" si="75"/>
        <v>12.434704830053667</v>
      </c>
      <c r="CR110" s="7" cm="1">
        <f t="array" ref="CR110">IF(BK110&lt;=$CW$48,0,INDEX($B$14:$B$300,BK110-$CW$48+1))</f>
        <v>0</v>
      </c>
      <c r="CS110" s="1">
        <f t="shared" si="63"/>
        <v>13950</v>
      </c>
      <c r="CT110" s="100">
        <f t="shared" si="76"/>
        <v>0</v>
      </c>
    </row>
    <row r="111" spans="1:98" s="1" customFormat="1" x14ac:dyDescent="0.3">
      <c r="A111" s="1">
        <f t="shared" si="64"/>
        <v>98</v>
      </c>
      <c r="B111" s="1">
        <f t="shared" si="42"/>
        <v>14640</v>
      </c>
      <c r="C111" s="1">
        <v>98</v>
      </c>
      <c r="D111" s="1">
        <v>35359</v>
      </c>
      <c r="E111" s="1">
        <v>625</v>
      </c>
      <c r="F111" s="1">
        <v>0</v>
      </c>
      <c r="G111" s="1">
        <v>13451</v>
      </c>
      <c r="H111" s="1">
        <v>0</v>
      </c>
      <c r="I111" s="1">
        <v>564</v>
      </c>
      <c r="J111" s="4">
        <v>39.299999999999997</v>
      </c>
      <c r="K111" s="4">
        <v>0.53</v>
      </c>
      <c r="L111" s="4">
        <v>25.8</v>
      </c>
      <c r="M111" s="61">
        <v>1.04</v>
      </c>
      <c r="N111" s="1">
        <v>7041</v>
      </c>
      <c r="O111" s="1">
        <v>7589</v>
      </c>
      <c r="P111" s="1">
        <v>6987</v>
      </c>
      <c r="Q111" s="1">
        <v>594</v>
      </c>
      <c r="R111" s="1">
        <v>7</v>
      </c>
      <c r="S111" s="1">
        <v>0</v>
      </c>
      <c r="T111" s="1">
        <v>345</v>
      </c>
      <c r="U111" s="1">
        <v>32</v>
      </c>
      <c r="V111" s="1">
        <v>378</v>
      </c>
      <c r="W111" s="1">
        <v>6987</v>
      </c>
      <c r="X111" s="1">
        <v>564</v>
      </c>
      <c r="Y111" s="58">
        <v>0.71</v>
      </c>
      <c r="AA111" s="1">
        <f t="shared" si="43"/>
        <v>1003</v>
      </c>
      <c r="AB111" s="1">
        <f t="shared" si="44"/>
        <v>20438</v>
      </c>
      <c r="AC111" s="1">
        <f t="shared" si="45"/>
        <v>1128</v>
      </c>
      <c r="AD111" s="1">
        <f t="shared" si="65"/>
        <v>-58</v>
      </c>
      <c r="AE111" s="1">
        <f t="shared" si="66"/>
        <v>60</v>
      </c>
      <c r="AF111" s="1">
        <f t="shared" si="66"/>
        <v>0</v>
      </c>
      <c r="AG111" s="1">
        <f t="shared" si="66"/>
        <v>5</v>
      </c>
      <c r="AH111" s="1">
        <f t="shared" si="77"/>
        <v>7</v>
      </c>
      <c r="AI111" s="9">
        <f t="shared" si="67"/>
        <v>7.1131290200529704E-2</v>
      </c>
      <c r="AJ111" s="9">
        <f t="shared" si="46"/>
        <v>0.2928</v>
      </c>
      <c r="AK111" s="9">
        <f t="shared" si="47"/>
        <v>1.2500000000000001E-2</v>
      </c>
      <c r="AL111" s="9">
        <f t="shared" si="48"/>
        <v>0.26901999999999998</v>
      </c>
      <c r="AM111" s="9">
        <f t="shared" si="49"/>
        <v>1.128E-2</v>
      </c>
      <c r="AN111" s="9">
        <f t="shared" si="50"/>
        <v>6.8999999999999999E-3</v>
      </c>
      <c r="AO111" s="9">
        <f t="shared" si="51"/>
        <v>1.3999999999999999E-4</v>
      </c>
      <c r="AP111" s="1">
        <f t="shared" si="68"/>
        <v>-37</v>
      </c>
      <c r="AQ111" s="1">
        <f t="shared" si="68"/>
        <v>36</v>
      </c>
      <c r="AS111" s="1">
        <f t="shared" si="69"/>
        <v>5</v>
      </c>
      <c r="AT111" s="1">
        <f t="shared" si="70"/>
        <v>4</v>
      </c>
      <c r="AU111" s="1">
        <f t="shared" si="52"/>
        <v>7929</v>
      </c>
      <c r="AV111" s="9">
        <f t="shared" si="53"/>
        <v>0.15858</v>
      </c>
      <c r="AW111" s="9">
        <f t="shared" si="54"/>
        <v>7.5599999999999999E-3</v>
      </c>
      <c r="AX111" s="9">
        <f t="shared" si="55"/>
        <v>0.13974</v>
      </c>
      <c r="AY111" s="9">
        <f t="shared" si="56"/>
        <v>1.128E-2</v>
      </c>
      <c r="AZ111" s="9">
        <f t="shared" si="57"/>
        <v>8.0000000000000007E-5</v>
      </c>
      <c r="BA111" s="9">
        <f t="shared" si="71"/>
        <v>0.158112</v>
      </c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M111" s="48"/>
      <c r="BR111" s="1" cm="1">
        <f t="array" ref="BR111">IF(BK111&lt;=$BX$14,0,INDEX($AU$14:$AU$300,BK111-$BX$14+1))*$BY$14</f>
        <v>0</v>
      </c>
      <c r="BS111" s="1">
        <f t="shared" si="61"/>
        <v>10506.490746724387</v>
      </c>
      <c r="BT111" s="1">
        <f t="shared" si="79"/>
        <v>209879.66039289907</v>
      </c>
      <c r="BU111" s="1">
        <f t="shared" si="74"/>
        <v>-209879.66039289907</v>
      </c>
      <c r="BV111" s="1">
        <f t="shared" si="81"/>
        <v>194203.30912000872</v>
      </c>
      <c r="BW111" s="1">
        <f t="shared" si="81"/>
        <v>15676.351272890355</v>
      </c>
      <c r="BX111" s="7"/>
      <c r="BY111" s="4"/>
      <c r="BZ111" s="7"/>
      <c r="CA111" s="7"/>
      <c r="CB111" s="7"/>
      <c r="CE111" s="7"/>
      <c r="CF111" s="7"/>
      <c r="CG111" s="7"/>
      <c r="CH111" s="7"/>
      <c r="CI111" s="7"/>
      <c r="CJ111" s="7"/>
      <c r="CK111" s="7"/>
      <c r="CL111" s="7"/>
      <c r="CN111" s="47"/>
      <c r="CO111" s="47"/>
      <c r="CP111" s="47"/>
      <c r="CQ111" s="4">
        <f t="shared" si="75"/>
        <v>12.388297872340425</v>
      </c>
      <c r="CR111" s="7" cm="1">
        <f t="array" ref="CR111">IF(BK111&lt;=$CW$48,0,INDEX($B$14:$B$300,BK111-$CW$48+1))</f>
        <v>0</v>
      </c>
      <c r="CS111" s="1">
        <f t="shared" si="63"/>
        <v>14015</v>
      </c>
      <c r="CT111" s="100">
        <f t="shared" si="76"/>
        <v>0</v>
      </c>
    </row>
    <row r="112" spans="1:98" s="1" customFormat="1" x14ac:dyDescent="0.3">
      <c r="A112" s="1">
        <f t="shared" si="64"/>
        <v>99</v>
      </c>
      <c r="B112" s="1">
        <f t="shared" si="42"/>
        <v>14645</v>
      </c>
      <c r="C112" s="1">
        <v>99</v>
      </c>
      <c r="D112" s="1">
        <v>35352</v>
      </c>
      <c r="E112" s="1">
        <v>575</v>
      </c>
      <c r="F112" s="1">
        <v>0</v>
      </c>
      <c r="G112" s="1">
        <v>13503</v>
      </c>
      <c r="H112" s="1">
        <v>0</v>
      </c>
      <c r="I112" s="1">
        <v>567</v>
      </c>
      <c r="J112" s="4">
        <v>39.200000000000003</v>
      </c>
      <c r="K112" s="4">
        <v>0.53</v>
      </c>
      <c r="L112" s="4">
        <v>25.8</v>
      </c>
      <c r="M112" s="61">
        <v>1.03</v>
      </c>
      <c r="N112" s="1">
        <v>7047</v>
      </c>
      <c r="O112" s="1">
        <v>7589</v>
      </c>
      <c r="P112" s="1">
        <v>6987</v>
      </c>
      <c r="Q112" s="1">
        <v>594</v>
      </c>
      <c r="R112" s="1">
        <v>7</v>
      </c>
      <c r="S112" s="1">
        <v>0</v>
      </c>
      <c r="T112" s="1">
        <v>317</v>
      </c>
      <c r="U112" s="1">
        <v>29</v>
      </c>
      <c r="V112" s="1">
        <v>348</v>
      </c>
      <c r="W112" s="1">
        <v>7018</v>
      </c>
      <c r="X112" s="1">
        <v>567</v>
      </c>
      <c r="Y112" s="58">
        <v>0.7</v>
      </c>
      <c r="AA112" s="1">
        <f t="shared" si="43"/>
        <v>923</v>
      </c>
      <c r="AB112" s="1">
        <f t="shared" si="44"/>
        <v>20521</v>
      </c>
      <c r="AC112" s="1">
        <f t="shared" si="45"/>
        <v>1134</v>
      </c>
      <c r="AD112" s="1">
        <f t="shared" si="65"/>
        <v>-50</v>
      </c>
      <c r="AE112" s="1">
        <f t="shared" si="66"/>
        <v>52</v>
      </c>
      <c r="AF112" s="1">
        <f t="shared" si="66"/>
        <v>0</v>
      </c>
      <c r="AG112" s="1">
        <f t="shared" si="66"/>
        <v>3</v>
      </c>
      <c r="AH112" s="1">
        <f t="shared" si="77"/>
        <v>5</v>
      </c>
      <c r="AI112" s="9">
        <f t="shared" si="67"/>
        <v>7.1473591327366692E-2</v>
      </c>
      <c r="AJ112" s="9">
        <f t="shared" si="46"/>
        <v>0.29289999999999999</v>
      </c>
      <c r="AK112" s="9">
        <f t="shared" si="47"/>
        <v>1.15E-2</v>
      </c>
      <c r="AL112" s="9">
        <f t="shared" si="48"/>
        <v>0.27006000000000002</v>
      </c>
      <c r="AM112" s="9">
        <f t="shared" si="49"/>
        <v>1.1339999999999999E-2</v>
      </c>
      <c r="AN112" s="9">
        <f t="shared" si="50"/>
        <v>6.3400000000000001E-3</v>
      </c>
      <c r="AO112" s="9">
        <f t="shared" si="51"/>
        <v>1E-4</v>
      </c>
      <c r="AP112" s="1">
        <f t="shared" si="68"/>
        <v>-30</v>
      </c>
      <c r="AQ112" s="1">
        <f t="shared" si="68"/>
        <v>31</v>
      </c>
      <c r="AS112" s="1">
        <f t="shared" si="69"/>
        <v>3</v>
      </c>
      <c r="AT112" s="1">
        <f t="shared" si="70"/>
        <v>4</v>
      </c>
      <c r="AU112" s="1">
        <f t="shared" si="52"/>
        <v>7933</v>
      </c>
      <c r="AV112" s="9">
        <f t="shared" si="53"/>
        <v>0.15866</v>
      </c>
      <c r="AW112" s="9">
        <f t="shared" si="54"/>
        <v>6.96E-3</v>
      </c>
      <c r="AX112" s="9">
        <f t="shared" si="55"/>
        <v>0.14036000000000001</v>
      </c>
      <c r="AY112" s="9">
        <f t="shared" si="56"/>
        <v>1.1339999999999999E-2</v>
      </c>
      <c r="AZ112" s="9">
        <f t="shared" si="57"/>
        <v>8.0000000000000007E-5</v>
      </c>
      <c r="BA112" s="9">
        <f t="shared" si="71"/>
        <v>0.158166</v>
      </c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M112" s="48"/>
      <c r="BR112" s="1" cm="1">
        <f t="array" ref="BR112">IF(BK112&lt;=$BX$14,0,INDEX($AU$14:$AU$300,BK112-$BX$14+1))*$BY$14</f>
        <v>0</v>
      </c>
      <c r="BS112" s="1">
        <f t="shared" si="61"/>
        <v>9672.6422747621345</v>
      </c>
      <c r="BT112" s="1">
        <f t="shared" si="79"/>
        <v>210824.68866112296</v>
      </c>
      <c r="BU112" s="1">
        <f t="shared" si="74"/>
        <v>-210824.68866112296</v>
      </c>
      <c r="BV112" s="1">
        <f t="shared" si="81"/>
        <v>195064.95254103639</v>
      </c>
      <c r="BW112" s="1">
        <f t="shared" si="81"/>
        <v>15759.73612008658</v>
      </c>
      <c r="BX112" s="7"/>
      <c r="BY112" s="4"/>
      <c r="BZ112" s="7"/>
      <c r="CA112" s="7"/>
      <c r="CB112" s="7"/>
      <c r="CE112" s="7"/>
      <c r="CF112" s="7"/>
      <c r="CG112" s="7"/>
      <c r="CH112" s="7"/>
      <c r="CI112" s="7"/>
      <c r="CJ112" s="7"/>
      <c r="CK112" s="7"/>
      <c r="CL112" s="7"/>
      <c r="CN112" s="47"/>
      <c r="CO112" s="47"/>
      <c r="CP112" s="47"/>
      <c r="CQ112" s="4">
        <f t="shared" si="75"/>
        <v>12.37742504409171</v>
      </c>
      <c r="CR112" s="7" cm="1">
        <f t="array" ref="CR112">IF(BK112&lt;=$CW$48,0,INDEX($B$14:$B$300,BK112-$CW$48+1))</f>
        <v>0</v>
      </c>
      <c r="CS112" s="1">
        <f t="shared" si="63"/>
        <v>14070</v>
      </c>
      <c r="CT112" s="100">
        <f t="shared" si="76"/>
        <v>0</v>
      </c>
    </row>
    <row r="113" spans="1:98" s="1" customFormat="1" x14ac:dyDescent="0.3">
      <c r="A113" s="1">
        <f t="shared" si="64"/>
        <v>100</v>
      </c>
      <c r="B113" s="1">
        <f t="shared" si="42"/>
        <v>14651</v>
      </c>
      <c r="C113" s="1">
        <v>100</v>
      </c>
      <c r="D113" s="1">
        <v>35347</v>
      </c>
      <c r="E113" s="1">
        <v>525</v>
      </c>
      <c r="F113" s="1">
        <v>0</v>
      </c>
      <c r="G113" s="1">
        <v>13555</v>
      </c>
      <c r="H113" s="1">
        <v>0</v>
      </c>
      <c r="I113" s="1">
        <v>571</v>
      </c>
      <c r="J113" s="4">
        <v>39.1</v>
      </c>
      <c r="K113" s="4">
        <v>0.53</v>
      </c>
      <c r="L113" s="4">
        <v>25.8</v>
      </c>
      <c r="M113" s="61">
        <v>1.03</v>
      </c>
      <c r="N113" s="1">
        <v>7053</v>
      </c>
      <c r="O113" s="1">
        <v>7589</v>
      </c>
      <c r="P113" s="1">
        <v>6987</v>
      </c>
      <c r="Q113" s="1">
        <v>594</v>
      </c>
      <c r="R113" s="1">
        <v>7</v>
      </c>
      <c r="S113" s="1">
        <v>0</v>
      </c>
      <c r="T113" s="1">
        <v>289</v>
      </c>
      <c r="U113" s="1">
        <v>27</v>
      </c>
      <c r="V113" s="1">
        <v>318</v>
      </c>
      <c r="W113" s="1">
        <v>7047</v>
      </c>
      <c r="X113" s="1">
        <v>571</v>
      </c>
      <c r="Y113" s="58">
        <v>0.7</v>
      </c>
      <c r="AA113" s="1">
        <f t="shared" si="43"/>
        <v>843</v>
      </c>
      <c r="AB113" s="1">
        <f t="shared" si="44"/>
        <v>20602</v>
      </c>
      <c r="AC113" s="1">
        <f t="shared" si="45"/>
        <v>1142</v>
      </c>
      <c r="AD113" s="1">
        <f t="shared" si="65"/>
        <v>-50</v>
      </c>
      <c r="AE113" s="1">
        <f t="shared" si="66"/>
        <v>52</v>
      </c>
      <c r="AF113" s="1">
        <f t="shared" si="66"/>
        <v>0</v>
      </c>
      <c r="AG113" s="1">
        <f t="shared" si="66"/>
        <v>4</v>
      </c>
      <c r="AH113" s="1">
        <f t="shared" si="77"/>
        <v>6</v>
      </c>
      <c r="AI113" s="9">
        <f t="shared" si="67"/>
        <v>7.1950604838709672E-2</v>
      </c>
      <c r="AJ113" s="9">
        <f t="shared" si="46"/>
        <v>0.29302</v>
      </c>
      <c r="AK113" s="9">
        <f t="shared" si="47"/>
        <v>1.0500000000000001E-2</v>
      </c>
      <c r="AL113" s="9">
        <f t="shared" si="48"/>
        <v>0.27110000000000001</v>
      </c>
      <c r="AM113" s="9">
        <f t="shared" si="49"/>
        <v>1.142E-2</v>
      </c>
      <c r="AN113" s="9">
        <f t="shared" si="50"/>
        <v>5.7800000000000004E-3</v>
      </c>
      <c r="AO113" s="9">
        <f t="shared" si="51"/>
        <v>1.2E-4</v>
      </c>
      <c r="AP113" s="1">
        <f t="shared" si="68"/>
        <v>-30</v>
      </c>
      <c r="AQ113" s="1">
        <f t="shared" si="68"/>
        <v>29</v>
      </c>
      <c r="AS113" s="1">
        <f t="shared" si="69"/>
        <v>4</v>
      </c>
      <c r="AT113" s="1">
        <f t="shared" si="70"/>
        <v>3</v>
      </c>
      <c r="AU113" s="1">
        <f t="shared" si="52"/>
        <v>7936</v>
      </c>
      <c r="AV113" s="9">
        <f t="shared" si="53"/>
        <v>0.15872</v>
      </c>
      <c r="AW113" s="9">
        <f t="shared" si="54"/>
        <v>6.3600000000000002E-3</v>
      </c>
      <c r="AX113" s="9">
        <f t="shared" si="55"/>
        <v>0.14094000000000001</v>
      </c>
      <c r="AY113" s="9">
        <f t="shared" si="56"/>
        <v>1.142E-2</v>
      </c>
      <c r="AZ113" s="9">
        <f t="shared" si="57"/>
        <v>6.0000000000000002E-5</v>
      </c>
      <c r="BA113" s="9">
        <f t="shared" si="71"/>
        <v>0.1582308</v>
      </c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M113" s="48"/>
      <c r="BR113" s="1" cm="1">
        <f t="array" ref="BR113">IF(BK113&lt;=$BX$14,0,INDEX($AU$14:$AU$300,BK113-$BX$14+1))*$BY$14</f>
        <v>0</v>
      </c>
      <c r="BS113" s="1">
        <f t="shared" si="61"/>
        <v>8838.7938027998807</v>
      </c>
      <c r="BT113" s="1">
        <f t="shared" si="79"/>
        <v>211741.92198028142</v>
      </c>
      <c r="BU113" s="1">
        <f t="shared" si="74"/>
        <v>-211741.92198028142</v>
      </c>
      <c r="BV113" s="1">
        <f t="shared" si="81"/>
        <v>195871.00606393322</v>
      </c>
      <c r="BW113" s="1">
        <f t="shared" si="81"/>
        <v>15870.915916348215</v>
      </c>
      <c r="BX113" s="7"/>
      <c r="BY113" s="4"/>
      <c r="BZ113" s="7"/>
      <c r="CA113" s="7"/>
      <c r="CB113" s="7"/>
      <c r="CE113" s="7"/>
      <c r="CF113" s="7"/>
      <c r="CG113" s="7"/>
      <c r="CH113" s="7"/>
      <c r="CI113" s="7"/>
      <c r="CJ113" s="7"/>
      <c r="CK113" s="7"/>
      <c r="CL113" s="7"/>
      <c r="CN113" s="47"/>
      <c r="CO113" s="47"/>
      <c r="CP113" s="47"/>
      <c r="CQ113" s="4">
        <f t="shared" si="75"/>
        <v>12.341506129597198</v>
      </c>
      <c r="CR113" s="7" cm="1">
        <f t="array" ref="CR113">IF(BK113&lt;=$CW$48,0,INDEX($B$14:$B$300,BK113-$CW$48+1))</f>
        <v>0</v>
      </c>
      <c r="CS113" s="1">
        <f t="shared" si="63"/>
        <v>14126</v>
      </c>
      <c r="CT113" s="100">
        <f t="shared" si="76"/>
        <v>0</v>
      </c>
    </row>
    <row r="114" spans="1:98" s="1" customFormat="1" x14ac:dyDescent="0.3">
      <c r="A114" s="1">
        <f t="shared" si="64"/>
        <v>101</v>
      </c>
      <c r="B114" s="1">
        <f t="shared" si="42"/>
        <v>14656</v>
      </c>
      <c r="C114" s="1">
        <v>101</v>
      </c>
      <c r="D114" s="1">
        <v>35342</v>
      </c>
      <c r="E114" s="1">
        <v>482</v>
      </c>
      <c r="F114" s="1">
        <v>0</v>
      </c>
      <c r="G114" s="1">
        <v>13600</v>
      </c>
      <c r="H114" s="1">
        <v>0</v>
      </c>
      <c r="I114" s="1">
        <v>574</v>
      </c>
      <c r="J114" s="4">
        <v>39</v>
      </c>
      <c r="K114" s="4">
        <v>0.53</v>
      </c>
      <c r="L114" s="4">
        <v>25.8</v>
      </c>
      <c r="M114" s="61">
        <v>1.03</v>
      </c>
      <c r="N114" s="1">
        <v>7057</v>
      </c>
      <c r="O114" s="1">
        <v>7589</v>
      </c>
      <c r="P114" s="1">
        <v>6987</v>
      </c>
      <c r="Q114" s="1">
        <v>594</v>
      </c>
      <c r="R114" s="1">
        <v>7</v>
      </c>
      <c r="S114" s="1">
        <v>0</v>
      </c>
      <c r="T114" s="1">
        <v>264</v>
      </c>
      <c r="U114" s="1">
        <v>25</v>
      </c>
      <c r="V114" s="1">
        <v>290</v>
      </c>
      <c r="W114" s="1">
        <v>7074</v>
      </c>
      <c r="X114" s="1">
        <v>574</v>
      </c>
      <c r="Y114" s="58">
        <v>0.7</v>
      </c>
      <c r="AA114" s="1">
        <f t="shared" si="43"/>
        <v>772</v>
      </c>
      <c r="AB114" s="1">
        <f t="shared" si="44"/>
        <v>20674</v>
      </c>
      <c r="AC114" s="1">
        <f t="shared" si="45"/>
        <v>1148</v>
      </c>
      <c r="AD114" s="1">
        <f t="shared" si="65"/>
        <v>-43</v>
      </c>
      <c r="AE114" s="1">
        <f t="shared" si="66"/>
        <v>45</v>
      </c>
      <c r="AF114" s="1">
        <f t="shared" si="66"/>
        <v>0</v>
      </c>
      <c r="AG114" s="1">
        <f t="shared" si="66"/>
        <v>3</v>
      </c>
      <c r="AH114" s="1">
        <f t="shared" si="77"/>
        <v>5</v>
      </c>
      <c r="AI114" s="9">
        <f t="shared" si="67"/>
        <v>7.2310405643738973E-2</v>
      </c>
      <c r="AJ114" s="9">
        <f t="shared" si="46"/>
        <v>0.29311999999999999</v>
      </c>
      <c r="AK114" s="9">
        <f t="shared" si="47"/>
        <v>9.6399999999999993E-3</v>
      </c>
      <c r="AL114" s="9">
        <f t="shared" si="48"/>
        <v>0.27200000000000002</v>
      </c>
      <c r="AM114" s="9">
        <f t="shared" si="49"/>
        <v>1.1480000000000001E-2</v>
      </c>
      <c r="AN114" s="9">
        <f t="shared" si="50"/>
        <v>5.28E-3</v>
      </c>
      <c r="AO114" s="9">
        <f t="shared" si="51"/>
        <v>1E-4</v>
      </c>
      <c r="AP114" s="1">
        <f t="shared" si="68"/>
        <v>-28</v>
      </c>
      <c r="AQ114" s="1">
        <f t="shared" si="68"/>
        <v>27</v>
      </c>
      <c r="AS114" s="1">
        <f t="shared" si="69"/>
        <v>3</v>
      </c>
      <c r="AT114" s="1">
        <f t="shared" si="70"/>
        <v>2</v>
      </c>
      <c r="AU114" s="1">
        <f t="shared" si="52"/>
        <v>7938</v>
      </c>
      <c r="AV114" s="9">
        <f t="shared" si="53"/>
        <v>0.15876000000000001</v>
      </c>
      <c r="AW114" s="9">
        <f t="shared" si="54"/>
        <v>5.7999999999999996E-3</v>
      </c>
      <c r="AX114" s="9">
        <f t="shared" si="55"/>
        <v>0.14147999999999999</v>
      </c>
      <c r="AY114" s="9">
        <f t="shared" si="56"/>
        <v>1.1480000000000001E-2</v>
      </c>
      <c r="AZ114" s="9">
        <f t="shared" si="57"/>
        <v>4.0000000000000003E-5</v>
      </c>
      <c r="BA114" s="9">
        <f t="shared" si="71"/>
        <v>0.1582848</v>
      </c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M114" s="48"/>
      <c r="BX114" s="7"/>
      <c r="BY114" s="4"/>
      <c r="BZ114" s="7"/>
      <c r="CA114" s="7"/>
      <c r="CB114" s="7"/>
      <c r="CE114" s="7"/>
      <c r="CF114" s="7"/>
      <c r="CG114" s="7"/>
      <c r="CH114" s="7"/>
      <c r="CI114" s="7"/>
      <c r="CJ114" s="7"/>
      <c r="CK114" s="7"/>
      <c r="CL114" s="7"/>
      <c r="CN114" s="47"/>
      <c r="CO114" s="47"/>
      <c r="CP114" s="47"/>
      <c r="CQ114" s="4">
        <f t="shared" si="75"/>
        <v>12.324041811846691</v>
      </c>
      <c r="CR114" s="7" cm="1">
        <f t="array" ref="CR114">IF(BK114&lt;=$CW$48,0,INDEX($B$14:$B$300,BK114-$CW$48+1))</f>
        <v>0</v>
      </c>
      <c r="CS114" s="1">
        <f t="shared" si="63"/>
        <v>14174</v>
      </c>
      <c r="CT114" s="100">
        <f t="shared" si="76"/>
        <v>0</v>
      </c>
    </row>
    <row r="115" spans="1:98" s="1" customFormat="1" x14ac:dyDescent="0.3">
      <c r="A115" s="1">
        <f t="shared" si="64"/>
        <v>102</v>
      </c>
      <c r="B115" s="1">
        <f t="shared" si="42"/>
        <v>14660</v>
      </c>
      <c r="C115" s="1">
        <v>102</v>
      </c>
      <c r="D115" s="1">
        <v>35337</v>
      </c>
      <c r="E115" s="1">
        <v>442</v>
      </c>
      <c r="F115" s="1">
        <v>0</v>
      </c>
      <c r="G115" s="1">
        <v>13641</v>
      </c>
      <c r="H115" s="1">
        <v>0</v>
      </c>
      <c r="I115" s="1">
        <v>577</v>
      </c>
      <c r="J115" s="4">
        <v>38.9</v>
      </c>
      <c r="K115" s="4">
        <v>0.53</v>
      </c>
      <c r="L115" s="4">
        <v>25.8</v>
      </c>
      <c r="M115" s="61">
        <v>1.02</v>
      </c>
      <c r="N115" s="1">
        <v>7062</v>
      </c>
      <c r="O115" s="1">
        <v>7589</v>
      </c>
      <c r="P115" s="1">
        <v>6987</v>
      </c>
      <c r="Q115" s="1">
        <v>594</v>
      </c>
      <c r="R115" s="1">
        <v>7</v>
      </c>
      <c r="S115" s="1">
        <v>0</v>
      </c>
      <c r="T115" s="1">
        <v>242</v>
      </c>
      <c r="U115" s="1">
        <v>23</v>
      </c>
      <c r="V115" s="1">
        <v>265</v>
      </c>
      <c r="W115" s="1">
        <v>7098</v>
      </c>
      <c r="X115" s="1">
        <v>577</v>
      </c>
      <c r="Y115" s="58">
        <v>0.7</v>
      </c>
      <c r="AA115" s="1">
        <f t="shared" si="43"/>
        <v>707</v>
      </c>
      <c r="AB115" s="1">
        <f t="shared" si="44"/>
        <v>20739</v>
      </c>
      <c r="AC115" s="1">
        <f t="shared" si="45"/>
        <v>1154</v>
      </c>
      <c r="AD115" s="1">
        <f t="shared" si="65"/>
        <v>-40</v>
      </c>
      <c r="AE115" s="1">
        <f t="shared" si="66"/>
        <v>41</v>
      </c>
      <c r="AF115" s="1">
        <f t="shared" si="66"/>
        <v>0</v>
      </c>
      <c r="AG115" s="1">
        <f t="shared" si="66"/>
        <v>3</v>
      </c>
      <c r="AH115" s="1">
        <f t="shared" si="77"/>
        <v>4</v>
      </c>
      <c r="AI115" s="9">
        <f t="shared" si="67"/>
        <v>7.2670025188916881E-2</v>
      </c>
      <c r="AJ115" s="9">
        <f t="shared" si="46"/>
        <v>0.29320000000000002</v>
      </c>
      <c r="AK115" s="9">
        <f t="shared" si="47"/>
        <v>8.8400000000000006E-3</v>
      </c>
      <c r="AL115" s="9">
        <f t="shared" si="48"/>
        <v>0.27282000000000001</v>
      </c>
      <c r="AM115" s="9">
        <f t="shared" si="49"/>
        <v>1.154E-2</v>
      </c>
      <c r="AN115" s="9">
        <f t="shared" si="50"/>
        <v>4.8399999999999997E-3</v>
      </c>
      <c r="AO115" s="9">
        <f t="shared" si="51"/>
        <v>8.0000000000000007E-5</v>
      </c>
      <c r="AP115" s="1">
        <f t="shared" si="68"/>
        <v>-25</v>
      </c>
      <c r="AQ115" s="1">
        <f t="shared" si="68"/>
        <v>24</v>
      </c>
      <c r="AS115" s="1">
        <f t="shared" si="69"/>
        <v>3</v>
      </c>
      <c r="AT115" s="1">
        <f t="shared" si="70"/>
        <v>2</v>
      </c>
      <c r="AU115" s="1">
        <f t="shared" si="52"/>
        <v>7940</v>
      </c>
      <c r="AV115" s="9">
        <f t="shared" si="53"/>
        <v>0.1588</v>
      </c>
      <c r="AW115" s="9">
        <f t="shared" si="54"/>
        <v>5.3E-3</v>
      </c>
      <c r="AX115" s="9">
        <f t="shared" si="55"/>
        <v>0.14196</v>
      </c>
      <c r="AY115" s="9">
        <f t="shared" si="56"/>
        <v>1.154E-2</v>
      </c>
      <c r="AZ115" s="9">
        <f t="shared" si="57"/>
        <v>4.0000000000000003E-5</v>
      </c>
      <c r="BA115" s="9">
        <f t="shared" si="71"/>
        <v>0.15832800000000002</v>
      </c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M115" s="48"/>
      <c r="BX115" s="7"/>
      <c r="BY115" s="4"/>
      <c r="BZ115" s="7"/>
      <c r="CA115" s="7"/>
      <c r="CB115" s="7"/>
      <c r="CE115" s="7"/>
      <c r="CF115" s="7"/>
      <c r="CG115" s="7"/>
      <c r="CH115" s="7"/>
      <c r="CI115" s="7"/>
      <c r="CJ115" s="7"/>
      <c r="CK115" s="7"/>
      <c r="CL115" s="7"/>
      <c r="CN115" s="47"/>
      <c r="CO115" s="47"/>
      <c r="CP115" s="47"/>
      <c r="CQ115" s="4">
        <f t="shared" si="75"/>
        <v>12.30155979202773</v>
      </c>
      <c r="CR115" s="7" cm="1">
        <f t="array" ref="CR115">IF(BK115&lt;=$CW$48,0,INDEX($B$14:$B$300,BK115-$CW$48+1))</f>
        <v>0</v>
      </c>
      <c r="CS115" s="1">
        <f t="shared" si="63"/>
        <v>14218</v>
      </c>
      <c r="CT115" s="100">
        <f t="shared" si="76"/>
        <v>0</v>
      </c>
    </row>
    <row r="116" spans="1:98" s="1" customFormat="1" x14ac:dyDescent="0.3">
      <c r="A116" s="1">
        <f t="shared" si="64"/>
        <v>103</v>
      </c>
      <c r="B116" s="1">
        <f t="shared" si="42"/>
        <v>14665</v>
      </c>
      <c r="C116" s="1">
        <v>103</v>
      </c>
      <c r="D116" s="1">
        <v>35333</v>
      </c>
      <c r="E116" s="1">
        <v>405</v>
      </c>
      <c r="F116" s="1">
        <v>0</v>
      </c>
      <c r="G116" s="1">
        <v>13680</v>
      </c>
      <c r="H116" s="1">
        <v>0</v>
      </c>
      <c r="I116" s="1">
        <v>580</v>
      </c>
      <c r="J116" s="4">
        <v>38.81</v>
      </c>
      <c r="K116" s="4">
        <v>0.53</v>
      </c>
      <c r="L116" s="4">
        <v>25.8</v>
      </c>
      <c r="M116" s="61">
        <v>1.02</v>
      </c>
      <c r="N116" s="1">
        <v>7066</v>
      </c>
      <c r="O116" s="1">
        <v>7590</v>
      </c>
      <c r="P116" s="1">
        <v>6987</v>
      </c>
      <c r="Q116" s="1">
        <v>595</v>
      </c>
      <c r="R116" s="1">
        <v>7</v>
      </c>
      <c r="S116" s="1">
        <v>0</v>
      </c>
      <c r="T116" s="1">
        <v>221</v>
      </c>
      <c r="U116" s="1">
        <v>21</v>
      </c>
      <c r="V116" s="1">
        <v>243</v>
      </c>
      <c r="W116" s="1">
        <v>7121</v>
      </c>
      <c r="X116" s="1">
        <v>580</v>
      </c>
      <c r="Y116" s="58">
        <v>0.7</v>
      </c>
      <c r="AA116" s="1">
        <f t="shared" si="43"/>
        <v>648</v>
      </c>
      <c r="AB116" s="1">
        <f t="shared" si="44"/>
        <v>20801</v>
      </c>
      <c r="AC116" s="1">
        <f t="shared" si="45"/>
        <v>1160</v>
      </c>
      <c r="AD116" s="1">
        <f t="shared" si="65"/>
        <v>-37</v>
      </c>
      <c r="AE116" s="1">
        <f t="shared" si="66"/>
        <v>39</v>
      </c>
      <c r="AF116" s="1">
        <f t="shared" si="66"/>
        <v>0</v>
      </c>
      <c r="AG116" s="1">
        <f t="shared" si="66"/>
        <v>3</v>
      </c>
      <c r="AH116" s="1">
        <f t="shared" si="77"/>
        <v>5</v>
      </c>
      <c r="AI116" s="9">
        <f t="shared" si="67"/>
        <v>7.3011077542799591E-2</v>
      </c>
      <c r="AJ116" s="9">
        <f t="shared" si="46"/>
        <v>0.29330000000000001</v>
      </c>
      <c r="AK116" s="9">
        <f t="shared" si="47"/>
        <v>8.0999999999999996E-3</v>
      </c>
      <c r="AL116" s="9">
        <f t="shared" si="48"/>
        <v>0.27360000000000001</v>
      </c>
      <c r="AM116" s="9">
        <f t="shared" si="49"/>
        <v>1.1599999999999999E-2</v>
      </c>
      <c r="AN116" s="9">
        <f t="shared" si="50"/>
        <v>4.4200000000000003E-3</v>
      </c>
      <c r="AO116" s="9">
        <f t="shared" si="51"/>
        <v>1E-4</v>
      </c>
      <c r="AP116" s="1">
        <f t="shared" si="68"/>
        <v>-22</v>
      </c>
      <c r="AQ116" s="1">
        <f t="shared" si="68"/>
        <v>23</v>
      </c>
      <c r="AS116" s="1">
        <f t="shared" si="69"/>
        <v>3</v>
      </c>
      <c r="AT116" s="1">
        <f t="shared" si="70"/>
        <v>4</v>
      </c>
      <c r="AU116" s="1">
        <f t="shared" si="52"/>
        <v>7944</v>
      </c>
      <c r="AV116" s="9">
        <f t="shared" si="53"/>
        <v>0.15887999999999999</v>
      </c>
      <c r="AW116" s="9">
        <f t="shared" si="54"/>
        <v>4.8599999999999997E-3</v>
      </c>
      <c r="AX116" s="9">
        <f t="shared" si="55"/>
        <v>0.14241999999999999</v>
      </c>
      <c r="AY116" s="9">
        <f t="shared" si="56"/>
        <v>1.1599999999999999E-2</v>
      </c>
      <c r="AZ116" s="9">
        <f t="shared" si="57"/>
        <v>8.0000000000000007E-5</v>
      </c>
      <c r="BA116" s="9">
        <f t="shared" si="71"/>
        <v>0.15838200000000002</v>
      </c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M116" s="48"/>
      <c r="BX116" s="7"/>
      <c r="BY116" s="4"/>
      <c r="BZ116" s="7"/>
      <c r="CA116" s="7"/>
      <c r="CB116" s="7"/>
      <c r="CE116" s="7"/>
      <c r="CF116" s="7"/>
      <c r="CG116" s="7"/>
      <c r="CH116" s="7"/>
      <c r="CI116" s="7"/>
      <c r="CJ116" s="7"/>
      <c r="CK116" s="7"/>
      <c r="CL116" s="7"/>
      <c r="CN116" s="47"/>
      <c r="CO116" s="47"/>
      <c r="CP116" s="47"/>
      <c r="CQ116" s="4">
        <f t="shared" si="75"/>
        <v>12.277586206896551</v>
      </c>
      <c r="CR116" s="7" cm="1">
        <f t="array" ref="CR116">IF(BK116&lt;=$CW$48,0,INDEX($B$14:$B$300,BK116-$CW$48+1))</f>
        <v>0</v>
      </c>
      <c r="CS116" s="1">
        <f t="shared" si="63"/>
        <v>14260</v>
      </c>
      <c r="CT116" s="100">
        <f t="shared" si="76"/>
        <v>0</v>
      </c>
    </row>
    <row r="117" spans="1:98" s="1" customFormat="1" x14ac:dyDescent="0.3">
      <c r="A117" s="1">
        <f t="shared" si="64"/>
        <v>104</v>
      </c>
      <c r="B117" s="1">
        <f t="shared" si="42"/>
        <v>14669</v>
      </c>
      <c r="C117" s="1">
        <v>104</v>
      </c>
      <c r="D117" s="1">
        <v>35330</v>
      </c>
      <c r="E117" s="1">
        <v>370</v>
      </c>
      <c r="F117" s="1">
        <v>0</v>
      </c>
      <c r="G117" s="1">
        <v>13717</v>
      </c>
      <c r="H117" s="1">
        <v>0</v>
      </c>
      <c r="I117" s="1">
        <v>582</v>
      </c>
      <c r="J117" s="4">
        <v>38.72</v>
      </c>
      <c r="K117" s="4">
        <v>0.53</v>
      </c>
      <c r="L117" s="4">
        <v>25.8</v>
      </c>
      <c r="M117" s="61">
        <v>1.02</v>
      </c>
      <c r="N117" s="1">
        <v>7069</v>
      </c>
      <c r="O117" s="1">
        <v>7590</v>
      </c>
      <c r="P117" s="1">
        <v>6987</v>
      </c>
      <c r="Q117" s="1">
        <v>595</v>
      </c>
      <c r="R117" s="1">
        <v>7</v>
      </c>
      <c r="S117" s="1">
        <v>0</v>
      </c>
      <c r="T117" s="1">
        <v>201</v>
      </c>
      <c r="U117" s="1">
        <v>19</v>
      </c>
      <c r="V117" s="1">
        <v>221</v>
      </c>
      <c r="W117" s="1">
        <v>7143</v>
      </c>
      <c r="X117" s="1">
        <v>582</v>
      </c>
      <c r="Y117" s="58">
        <v>0.69</v>
      </c>
      <c r="AA117" s="1">
        <f t="shared" si="43"/>
        <v>591</v>
      </c>
      <c r="AB117" s="1">
        <f t="shared" si="44"/>
        <v>20860</v>
      </c>
      <c r="AC117" s="1">
        <f t="shared" si="45"/>
        <v>1164</v>
      </c>
      <c r="AD117" s="1">
        <f t="shared" si="65"/>
        <v>-35</v>
      </c>
      <c r="AE117" s="1">
        <f t="shared" si="66"/>
        <v>37</v>
      </c>
      <c r="AF117" s="1">
        <f t="shared" si="66"/>
        <v>0</v>
      </c>
      <c r="AG117" s="1">
        <f t="shared" si="66"/>
        <v>2</v>
      </c>
      <c r="AH117" s="1">
        <f t="shared" si="77"/>
        <v>4</v>
      </c>
      <c r="AI117" s="9">
        <f t="shared" si="67"/>
        <v>7.3244399697961232E-2</v>
      </c>
      <c r="AJ117" s="9">
        <f t="shared" si="46"/>
        <v>0.29337999999999997</v>
      </c>
      <c r="AK117" s="9">
        <f t="shared" si="47"/>
        <v>7.4000000000000003E-3</v>
      </c>
      <c r="AL117" s="9">
        <f t="shared" si="48"/>
        <v>0.27433999999999997</v>
      </c>
      <c r="AM117" s="9">
        <f t="shared" si="49"/>
        <v>1.1639999999999999E-2</v>
      </c>
      <c r="AN117" s="9">
        <f t="shared" si="50"/>
        <v>4.0200000000000001E-3</v>
      </c>
      <c r="AO117" s="9">
        <f t="shared" si="51"/>
        <v>8.0000000000000007E-5</v>
      </c>
      <c r="AP117" s="1">
        <f t="shared" si="68"/>
        <v>-22</v>
      </c>
      <c r="AQ117" s="1">
        <f t="shared" si="68"/>
        <v>22</v>
      </c>
      <c r="AS117" s="1">
        <f t="shared" si="69"/>
        <v>2</v>
      </c>
      <c r="AT117" s="1">
        <f t="shared" si="70"/>
        <v>2</v>
      </c>
      <c r="AU117" s="1">
        <f t="shared" si="52"/>
        <v>7946</v>
      </c>
      <c r="AV117" s="9">
        <f t="shared" si="53"/>
        <v>0.15892000000000001</v>
      </c>
      <c r="AW117" s="9">
        <f t="shared" si="54"/>
        <v>4.4200000000000003E-3</v>
      </c>
      <c r="AX117" s="9">
        <f t="shared" si="55"/>
        <v>0.14285999999999999</v>
      </c>
      <c r="AY117" s="9">
        <f t="shared" si="56"/>
        <v>1.1639999999999999E-2</v>
      </c>
      <c r="AZ117" s="9">
        <f t="shared" si="57"/>
        <v>4.0000000000000003E-5</v>
      </c>
      <c r="BA117" s="9">
        <f t="shared" si="71"/>
        <v>0.15842519999999999</v>
      </c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M117" s="48"/>
      <c r="BX117" s="7"/>
      <c r="BY117" s="4"/>
      <c r="BZ117" s="7"/>
      <c r="CA117" s="7"/>
      <c r="CB117" s="7"/>
      <c r="CE117" s="7"/>
      <c r="CF117" s="7"/>
      <c r="CG117" s="7"/>
      <c r="CH117" s="7"/>
      <c r="CI117" s="7"/>
      <c r="CJ117" s="7"/>
      <c r="CK117" s="7"/>
      <c r="CL117" s="7"/>
      <c r="CN117" s="47"/>
      <c r="CO117" s="47"/>
      <c r="CP117" s="47"/>
      <c r="CQ117" s="4">
        <f t="shared" si="75"/>
        <v>12.273195876288661</v>
      </c>
      <c r="CR117" s="7" cm="1">
        <f t="array" ref="CR117">IF(BK117&lt;=$CW$48,0,INDEX($B$14:$B$300,BK117-$CW$48+1))</f>
        <v>0</v>
      </c>
      <c r="CS117" s="1">
        <f t="shared" si="63"/>
        <v>14299</v>
      </c>
      <c r="CT117" s="100">
        <f t="shared" si="76"/>
        <v>0</v>
      </c>
    </row>
    <row r="118" spans="1:98" s="1" customFormat="1" x14ac:dyDescent="0.3">
      <c r="A118" s="1">
        <f t="shared" si="64"/>
        <v>105</v>
      </c>
      <c r="B118" s="1">
        <f t="shared" si="42"/>
        <v>14672</v>
      </c>
      <c r="C118" s="1">
        <v>105</v>
      </c>
      <c r="D118" s="1">
        <v>35326</v>
      </c>
      <c r="E118" s="1">
        <v>339</v>
      </c>
      <c r="F118" s="1">
        <v>0</v>
      </c>
      <c r="G118" s="1">
        <v>13750</v>
      </c>
      <c r="H118" s="1">
        <v>0</v>
      </c>
      <c r="I118" s="1">
        <v>583</v>
      </c>
      <c r="J118" s="4">
        <v>38.630000000000003</v>
      </c>
      <c r="K118" s="4">
        <v>0.53</v>
      </c>
      <c r="L118" s="4">
        <v>25.8</v>
      </c>
      <c r="M118" s="61">
        <v>1.02</v>
      </c>
      <c r="N118" s="1">
        <v>7072</v>
      </c>
      <c r="O118" s="1">
        <v>7590</v>
      </c>
      <c r="P118" s="1">
        <v>6987</v>
      </c>
      <c r="Q118" s="1">
        <v>595</v>
      </c>
      <c r="R118" s="1">
        <v>7</v>
      </c>
      <c r="S118" s="1">
        <v>0</v>
      </c>
      <c r="T118" s="1">
        <v>183</v>
      </c>
      <c r="U118" s="1">
        <v>17</v>
      </c>
      <c r="V118" s="1">
        <v>202</v>
      </c>
      <c r="W118" s="1">
        <v>7163</v>
      </c>
      <c r="X118" s="1">
        <v>583</v>
      </c>
      <c r="Y118" s="58">
        <v>0.69</v>
      </c>
      <c r="AA118" s="1">
        <f t="shared" si="43"/>
        <v>541</v>
      </c>
      <c r="AB118" s="1">
        <f t="shared" si="44"/>
        <v>20913</v>
      </c>
      <c r="AC118" s="1">
        <f t="shared" si="45"/>
        <v>1166</v>
      </c>
      <c r="AD118" s="1">
        <f t="shared" si="65"/>
        <v>-31</v>
      </c>
      <c r="AE118" s="1">
        <f t="shared" si="66"/>
        <v>33</v>
      </c>
      <c r="AF118" s="1">
        <f t="shared" si="66"/>
        <v>0</v>
      </c>
      <c r="AG118" s="1">
        <f t="shared" si="66"/>
        <v>1</v>
      </c>
      <c r="AH118" s="1">
        <f t="shared" si="77"/>
        <v>3</v>
      </c>
      <c r="AI118" s="9">
        <f t="shared" si="67"/>
        <v>7.3351786612984402E-2</v>
      </c>
      <c r="AJ118" s="9">
        <f t="shared" si="46"/>
        <v>0.29343999999999998</v>
      </c>
      <c r="AK118" s="9">
        <f t="shared" si="47"/>
        <v>6.7799999999999996E-3</v>
      </c>
      <c r="AL118" s="9">
        <f t="shared" si="48"/>
        <v>0.27500000000000002</v>
      </c>
      <c r="AM118" s="9">
        <f t="shared" si="49"/>
        <v>1.166E-2</v>
      </c>
      <c r="AN118" s="9">
        <f t="shared" si="50"/>
        <v>3.6600000000000001E-3</v>
      </c>
      <c r="AO118" s="9">
        <f t="shared" si="51"/>
        <v>6.0000000000000002E-5</v>
      </c>
      <c r="AP118" s="1">
        <f t="shared" si="68"/>
        <v>-19</v>
      </c>
      <c r="AQ118" s="1">
        <f t="shared" si="68"/>
        <v>20</v>
      </c>
      <c r="AS118" s="1">
        <f t="shared" si="69"/>
        <v>1</v>
      </c>
      <c r="AT118" s="1">
        <f t="shared" si="70"/>
        <v>2</v>
      </c>
      <c r="AU118" s="1">
        <f t="shared" si="52"/>
        <v>7948</v>
      </c>
      <c r="AV118" s="9">
        <f t="shared" si="53"/>
        <v>0.15895999999999999</v>
      </c>
      <c r="AW118" s="9">
        <f t="shared" si="54"/>
        <v>4.0400000000000002E-3</v>
      </c>
      <c r="AX118" s="9">
        <f t="shared" si="55"/>
        <v>0.14326</v>
      </c>
      <c r="AY118" s="9">
        <f t="shared" si="56"/>
        <v>1.166E-2</v>
      </c>
      <c r="AZ118" s="9">
        <f t="shared" si="57"/>
        <v>4.0000000000000003E-5</v>
      </c>
      <c r="BA118" s="9">
        <f t="shared" si="71"/>
        <v>0.1584576</v>
      </c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M118" s="48"/>
      <c r="BX118" s="7"/>
      <c r="BY118" s="4"/>
      <c r="BZ118" s="7"/>
      <c r="CA118" s="7"/>
      <c r="CB118" s="7"/>
      <c r="CE118" s="7"/>
      <c r="CF118" s="7"/>
      <c r="CG118" s="7"/>
      <c r="CH118" s="7"/>
      <c r="CI118" s="7"/>
      <c r="CJ118" s="7"/>
      <c r="CK118" s="7"/>
      <c r="CL118" s="7"/>
      <c r="CN118" s="47"/>
      <c r="CO118" s="47"/>
      <c r="CP118" s="47"/>
      <c r="CQ118" s="4">
        <f t="shared" si="75"/>
        <v>12.286449399656947</v>
      </c>
      <c r="CR118" s="7" cm="1">
        <f t="array" ref="CR118">IF(BK118&lt;=$CW$48,0,INDEX($B$14:$B$300,BK118-$CW$48+1))</f>
        <v>0</v>
      </c>
      <c r="CS118" s="1">
        <f t="shared" si="63"/>
        <v>14333</v>
      </c>
      <c r="CT118" s="100">
        <f t="shared" si="76"/>
        <v>0</v>
      </c>
    </row>
    <row r="119" spans="1:98" s="1" customFormat="1" x14ac:dyDescent="0.3">
      <c r="A119" s="1">
        <f t="shared" si="64"/>
        <v>106</v>
      </c>
      <c r="B119" s="1">
        <f t="shared" si="42"/>
        <v>14674</v>
      </c>
      <c r="C119" s="1">
        <v>106</v>
      </c>
      <c r="D119" s="1">
        <v>35324</v>
      </c>
      <c r="E119" s="1">
        <v>308</v>
      </c>
      <c r="F119" s="1">
        <v>0</v>
      </c>
      <c r="G119" s="1">
        <v>13781</v>
      </c>
      <c r="H119" s="1">
        <v>0</v>
      </c>
      <c r="I119" s="1">
        <v>585</v>
      </c>
      <c r="J119" s="4">
        <v>38.54</v>
      </c>
      <c r="K119" s="4">
        <v>0.53</v>
      </c>
      <c r="L119" s="4">
        <v>25.8</v>
      </c>
      <c r="M119" s="61">
        <v>1.02</v>
      </c>
      <c r="N119" s="1">
        <v>7075</v>
      </c>
      <c r="O119" s="1">
        <v>7590</v>
      </c>
      <c r="P119" s="1">
        <v>6987</v>
      </c>
      <c r="Q119" s="1">
        <v>595</v>
      </c>
      <c r="R119" s="1">
        <v>7</v>
      </c>
      <c r="S119" s="1">
        <v>0</v>
      </c>
      <c r="T119" s="1">
        <v>166</v>
      </c>
      <c r="U119" s="1">
        <v>16</v>
      </c>
      <c r="V119" s="1">
        <v>183</v>
      </c>
      <c r="W119" s="1">
        <v>7181</v>
      </c>
      <c r="X119" s="1">
        <v>585</v>
      </c>
      <c r="Y119" s="58">
        <v>0.69</v>
      </c>
      <c r="AA119" s="1">
        <f t="shared" si="43"/>
        <v>491</v>
      </c>
      <c r="AB119" s="1">
        <f t="shared" si="44"/>
        <v>20962</v>
      </c>
      <c r="AC119" s="1">
        <f t="shared" si="45"/>
        <v>1170</v>
      </c>
      <c r="AD119" s="1">
        <f t="shared" si="65"/>
        <v>-31</v>
      </c>
      <c r="AE119" s="1">
        <f t="shared" si="66"/>
        <v>31</v>
      </c>
      <c r="AF119" s="1">
        <f t="shared" si="66"/>
        <v>0</v>
      </c>
      <c r="AG119" s="1">
        <f t="shared" si="66"/>
        <v>2</v>
      </c>
      <c r="AH119" s="1">
        <f t="shared" si="77"/>
        <v>2</v>
      </c>
      <c r="AI119" s="9">
        <f t="shared" si="67"/>
        <v>7.3594162787772047E-2</v>
      </c>
      <c r="AJ119" s="9">
        <f t="shared" si="46"/>
        <v>0.29348000000000002</v>
      </c>
      <c r="AK119" s="9">
        <f t="shared" si="47"/>
        <v>6.1599999999999997E-3</v>
      </c>
      <c r="AL119" s="9">
        <f t="shared" si="48"/>
        <v>0.27561999999999998</v>
      </c>
      <c r="AM119" s="9">
        <f t="shared" si="49"/>
        <v>1.17E-2</v>
      </c>
      <c r="AN119" s="9">
        <f t="shared" si="50"/>
        <v>3.32E-3</v>
      </c>
      <c r="AO119" s="9">
        <f t="shared" si="51"/>
        <v>4.0000000000000003E-5</v>
      </c>
      <c r="AP119" s="1">
        <f t="shared" si="68"/>
        <v>-19</v>
      </c>
      <c r="AQ119" s="1">
        <f t="shared" si="68"/>
        <v>18</v>
      </c>
      <c r="AS119" s="1">
        <f t="shared" si="69"/>
        <v>2</v>
      </c>
      <c r="AT119" s="1">
        <f t="shared" si="70"/>
        <v>1</v>
      </c>
      <c r="AU119" s="1">
        <f t="shared" si="52"/>
        <v>7949</v>
      </c>
      <c r="AV119" s="9">
        <f t="shared" si="53"/>
        <v>0.15898000000000001</v>
      </c>
      <c r="AW119" s="9">
        <f t="shared" si="54"/>
        <v>3.6600000000000001E-3</v>
      </c>
      <c r="AX119" s="9">
        <f t="shared" si="55"/>
        <v>0.14362</v>
      </c>
      <c r="AY119" s="9">
        <f t="shared" si="56"/>
        <v>1.17E-2</v>
      </c>
      <c r="AZ119" s="9">
        <f t="shared" si="57"/>
        <v>2.0000000000000002E-5</v>
      </c>
      <c r="BA119" s="9">
        <f t="shared" si="71"/>
        <v>0.15847920000000001</v>
      </c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M119" s="48"/>
      <c r="BX119" s="7"/>
      <c r="BY119" s="4"/>
      <c r="BZ119" s="7"/>
      <c r="CA119" s="7"/>
      <c r="CB119" s="7"/>
      <c r="CE119" s="7"/>
      <c r="CF119" s="7"/>
      <c r="CG119" s="7"/>
      <c r="CH119" s="7"/>
      <c r="CI119" s="7"/>
      <c r="CJ119" s="7"/>
      <c r="CK119" s="7"/>
      <c r="CL119" s="7"/>
      <c r="CN119" s="47"/>
      <c r="CO119" s="47"/>
      <c r="CP119" s="47"/>
      <c r="CQ119" s="4">
        <f t="shared" si="75"/>
        <v>12.275213675213676</v>
      </c>
      <c r="CR119" s="7" cm="1">
        <f t="array" ref="CR119">IF(BK119&lt;=$CW$48,0,INDEX($B$14:$B$300,BK119-$CW$48+1))</f>
        <v>0</v>
      </c>
      <c r="CS119" s="1">
        <f t="shared" si="63"/>
        <v>14366</v>
      </c>
      <c r="CT119" s="100">
        <f t="shared" si="76"/>
        <v>0</v>
      </c>
    </row>
    <row r="120" spans="1:98" s="1" customFormat="1" x14ac:dyDescent="0.3">
      <c r="A120" s="1">
        <f t="shared" si="64"/>
        <v>107</v>
      </c>
      <c r="B120" s="1">
        <f t="shared" si="42"/>
        <v>14676</v>
      </c>
      <c r="C120" s="1">
        <v>107</v>
      </c>
      <c r="D120" s="1">
        <v>35321</v>
      </c>
      <c r="E120" s="1">
        <v>280</v>
      </c>
      <c r="F120" s="1">
        <v>0</v>
      </c>
      <c r="G120" s="1">
        <v>13809</v>
      </c>
      <c r="H120" s="1">
        <v>0</v>
      </c>
      <c r="I120" s="1">
        <v>587</v>
      </c>
      <c r="J120" s="4">
        <v>38.450000000000003</v>
      </c>
      <c r="K120" s="4">
        <v>0.53</v>
      </c>
      <c r="L120" s="4">
        <v>25.8</v>
      </c>
      <c r="M120" s="61">
        <v>1.02</v>
      </c>
      <c r="N120" s="1">
        <v>7078</v>
      </c>
      <c r="O120" s="1">
        <v>7590</v>
      </c>
      <c r="P120" s="1">
        <v>6986</v>
      </c>
      <c r="Q120" s="1">
        <v>595</v>
      </c>
      <c r="R120" s="1">
        <v>7</v>
      </c>
      <c r="S120" s="1">
        <v>0</v>
      </c>
      <c r="T120" s="1">
        <v>151</v>
      </c>
      <c r="U120" s="1">
        <v>15</v>
      </c>
      <c r="V120" s="1">
        <v>166</v>
      </c>
      <c r="W120" s="1">
        <v>7198</v>
      </c>
      <c r="X120" s="1">
        <v>587</v>
      </c>
      <c r="Y120" s="58">
        <v>0.69</v>
      </c>
      <c r="AA120" s="1">
        <f t="shared" si="43"/>
        <v>446</v>
      </c>
      <c r="AB120" s="1">
        <f t="shared" si="44"/>
        <v>21007</v>
      </c>
      <c r="AC120" s="1">
        <f t="shared" si="45"/>
        <v>1174</v>
      </c>
      <c r="AD120" s="1">
        <f t="shared" si="65"/>
        <v>-28</v>
      </c>
      <c r="AE120" s="1">
        <f t="shared" si="66"/>
        <v>28</v>
      </c>
      <c r="AF120" s="1">
        <f t="shared" si="66"/>
        <v>0</v>
      </c>
      <c r="AG120" s="1">
        <f t="shared" si="66"/>
        <v>2</v>
      </c>
      <c r="AH120" s="1">
        <f t="shared" si="77"/>
        <v>2</v>
      </c>
      <c r="AI120" s="9">
        <f t="shared" si="67"/>
        <v>7.3827191548232932E-2</v>
      </c>
      <c r="AJ120" s="9">
        <f t="shared" si="46"/>
        <v>0.29352</v>
      </c>
      <c r="AK120" s="9">
        <f t="shared" si="47"/>
        <v>5.5999999999999999E-3</v>
      </c>
      <c r="AL120" s="9">
        <f t="shared" si="48"/>
        <v>0.27617999999999998</v>
      </c>
      <c r="AM120" s="9">
        <f t="shared" si="49"/>
        <v>1.174E-2</v>
      </c>
      <c r="AN120" s="9">
        <f t="shared" si="50"/>
        <v>3.0200000000000001E-3</v>
      </c>
      <c r="AO120" s="9">
        <f t="shared" si="51"/>
        <v>4.0000000000000003E-5</v>
      </c>
      <c r="AP120" s="1">
        <f t="shared" si="68"/>
        <v>-17</v>
      </c>
      <c r="AQ120" s="1">
        <f t="shared" si="68"/>
        <v>17</v>
      </c>
      <c r="AS120" s="1">
        <f t="shared" si="69"/>
        <v>2</v>
      </c>
      <c r="AT120" s="1">
        <f t="shared" si="70"/>
        <v>2</v>
      </c>
      <c r="AU120" s="1">
        <f t="shared" si="52"/>
        <v>7951</v>
      </c>
      <c r="AV120" s="9">
        <f t="shared" si="53"/>
        <v>0.15901999999999999</v>
      </c>
      <c r="AW120" s="9">
        <f t="shared" si="54"/>
        <v>3.32E-3</v>
      </c>
      <c r="AX120" s="9">
        <f t="shared" si="55"/>
        <v>0.14396</v>
      </c>
      <c r="AY120" s="9">
        <f t="shared" si="56"/>
        <v>1.174E-2</v>
      </c>
      <c r="AZ120" s="9">
        <f t="shared" si="57"/>
        <v>4.0000000000000003E-5</v>
      </c>
      <c r="BA120" s="9">
        <f t="shared" si="71"/>
        <v>0.15850080000000003</v>
      </c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M120" s="48"/>
      <c r="BX120" s="7"/>
      <c r="BY120" s="4"/>
      <c r="BZ120" s="7"/>
      <c r="CA120" s="7"/>
      <c r="CB120" s="7"/>
      <c r="CE120" s="7"/>
      <c r="CF120" s="7"/>
      <c r="CG120" s="7"/>
      <c r="CH120" s="7"/>
      <c r="CI120" s="7"/>
      <c r="CJ120" s="7"/>
      <c r="CK120" s="7"/>
      <c r="CL120" s="7"/>
      <c r="CN120" s="47"/>
      <c r="CO120" s="47"/>
      <c r="CP120" s="47"/>
      <c r="CQ120" s="4">
        <f t="shared" si="75"/>
        <v>12.262350936967632</v>
      </c>
      <c r="CR120" s="7" cm="1">
        <f t="array" ref="CR120">IF(BK120&lt;=$CW$48,0,INDEX($B$14:$B$300,BK120-$CW$48+1))</f>
        <v>0</v>
      </c>
      <c r="CS120" s="1">
        <f t="shared" si="63"/>
        <v>14396</v>
      </c>
      <c r="CT120" s="100">
        <f t="shared" si="76"/>
        <v>0</v>
      </c>
    </row>
    <row r="121" spans="1:98" s="1" customFormat="1" x14ac:dyDescent="0.3">
      <c r="A121" s="1">
        <f t="shared" si="64"/>
        <v>108</v>
      </c>
      <c r="B121" s="1">
        <f t="shared" si="42"/>
        <v>14680</v>
      </c>
      <c r="C121" s="1">
        <v>108</v>
      </c>
      <c r="D121" s="1">
        <v>35319</v>
      </c>
      <c r="E121" s="1">
        <v>257</v>
      </c>
      <c r="F121" s="1">
        <v>0</v>
      </c>
      <c r="G121" s="1">
        <v>13834</v>
      </c>
      <c r="H121" s="1">
        <v>0</v>
      </c>
      <c r="I121" s="1">
        <v>589</v>
      </c>
      <c r="J121" s="4">
        <v>38.36</v>
      </c>
      <c r="K121" s="4">
        <v>0.53</v>
      </c>
      <c r="L121" s="4">
        <v>25.8</v>
      </c>
      <c r="M121" s="61">
        <v>1.01</v>
      </c>
      <c r="N121" s="1">
        <v>7080</v>
      </c>
      <c r="O121" s="1">
        <v>7590</v>
      </c>
      <c r="P121" s="1">
        <v>6986</v>
      </c>
      <c r="Q121" s="1">
        <v>595</v>
      </c>
      <c r="R121" s="1">
        <v>7</v>
      </c>
      <c r="S121" s="1">
        <v>0</v>
      </c>
      <c r="T121" s="1">
        <v>138</v>
      </c>
      <c r="U121" s="1">
        <v>14</v>
      </c>
      <c r="V121" s="1">
        <v>152</v>
      </c>
      <c r="W121" s="1">
        <v>7211</v>
      </c>
      <c r="X121" s="1">
        <v>589</v>
      </c>
      <c r="Y121" s="58">
        <v>0.69</v>
      </c>
      <c r="AA121" s="1">
        <f t="shared" si="43"/>
        <v>409</v>
      </c>
      <c r="AB121" s="1">
        <f t="shared" si="44"/>
        <v>21045</v>
      </c>
      <c r="AC121" s="1">
        <f t="shared" si="45"/>
        <v>1178</v>
      </c>
      <c r="AD121" s="1">
        <f t="shared" si="65"/>
        <v>-23</v>
      </c>
      <c r="AE121" s="1">
        <f t="shared" si="66"/>
        <v>25</v>
      </c>
      <c r="AF121" s="1">
        <f t="shared" si="66"/>
        <v>0</v>
      </c>
      <c r="AG121" s="1">
        <f t="shared" si="66"/>
        <v>2</v>
      </c>
      <c r="AH121" s="1">
        <f t="shared" si="77"/>
        <v>4</v>
      </c>
      <c r="AI121" s="9">
        <f t="shared" si="67"/>
        <v>7.406941649899397E-2</v>
      </c>
      <c r="AJ121" s="9">
        <f t="shared" si="46"/>
        <v>0.29360000000000003</v>
      </c>
      <c r="AK121" s="9">
        <f t="shared" si="47"/>
        <v>5.1399999999999996E-3</v>
      </c>
      <c r="AL121" s="9">
        <f t="shared" si="48"/>
        <v>0.27667999999999998</v>
      </c>
      <c r="AM121" s="9">
        <f t="shared" si="49"/>
        <v>1.1780000000000001E-2</v>
      </c>
      <c r="AN121" s="9">
        <f t="shared" si="50"/>
        <v>2.7599999999999999E-3</v>
      </c>
      <c r="AO121" s="9">
        <f t="shared" si="51"/>
        <v>8.0000000000000007E-5</v>
      </c>
      <c r="AP121" s="1">
        <f t="shared" si="68"/>
        <v>-14</v>
      </c>
      <c r="AQ121" s="1">
        <f t="shared" si="68"/>
        <v>13</v>
      </c>
      <c r="AS121" s="1">
        <f t="shared" si="69"/>
        <v>2</v>
      </c>
      <c r="AT121" s="1">
        <f t="shared" si="70"/>
        <v>1</v>
      </c>
      <c r="AU121" s="1">
        <f t="shared" si="52"/>
        <v>7952</v>
      </c>
      <c r="AV121" s="9">
        <f t="shared" si="53"/>
        <v>0.15903999999999999</v>
      </c>
      <c r="AW121" s="9">
        <f t="shared" si="54"/>
        <v>3.0400000000000002E-3</v>
      </c>
      <c r="AX121" s="9">
        <f t="shared" si="55"/>
        <v>0.14421999999999999</v>
      </c>
      <c r="AY121" s="9">
        <f t="shared" si="56"/>
        <v>1.1780000000000001E-2</v>
      </c>
      <c r="AZ121" s="9">
        <f t="shared" si="57"/>
        <v>2.0000000000000002E-5</v>
      </c>
      <c r="BA121" s="9">
        <f t="shared" si="71"/>
        <v>0.15854400000000002</v>
      </c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M121" s="48"/>
      <c r="BX121" s="7"/>
      <c r="BY121" s="4"/>
      <c r="BZ121" s="7"/>
      <c r="CA121" s="7"/>
      <c r="CB121" s="7"/>
      <c r="CE121" s="7"/>
      <c r="CF121" s="7"/>
      <c r="CG121" s="7"/>
      <c r="CH121" s="7"/>
      <c r="CI121" s="7"/>
      <c r="CJ121" s="7"/>
      <c r="CK121" s="7"/>
      <c r="CL121" s="7"/>
      <c r="CN121" s="47"/>
      <c r="CO121" s="47"/>
      <c r="CP121" s="47"/>
      <c r="CQ121" s="4">
        <f t="shared" si="75"/>
        <v>12.242784380305602</v>
      </c>
      <c r="CR121" s="7" cm="1">
        <f t="array" ref="CR121">IF(BK121&lt;=$CW$48,0,INDEX($B$14:$B$300,BK121-$CW$48+1))</f>
        <v>0</v>
      </c>
      <c r="CS121" s="1">
        <f t="shared" si="63"/>
        <v>14423</v>
      </c>
      <c r="CT121" s="100">
        <f t="shared" si="76"/>
        <v>0</v>
      </c>
    </row>
    <row r="122" spans="1:98" s="1" customFormat="1" x14ac:dyDescent="0.3">
      <c r="A122" s="1">
        <f t="shared" si="64"/>
        <v>109</v>
      </c>
      <c r="B122" s="1">
        <f t="shared" si="42"/>
        <v>14683</v>
      </c>
      <c r="C122" s="1">
        <v>109</v>
      </c>
      <c r="D122" s="1">
        <v>35316</v>
      </c>
      <c r="E122" s="1">
        <v>235</v>
      </c>
      <c r="F122" s="1">
        <v>0</v>
      </c>
      <c r="G122" s="1">
        <v>13857</v>
      </c>
      <c r="H122" s="1">
        <v>0</v>
      </c>
      <c r="I122" s="1">
        <v>591</v>
      </c>
      <c r="J122" s="4">
        <v>38.28</v>
      </c>
      <c r="K122" s="4">
        <v>0.53</v>
      </c>
      <c r="L122" s="4">
        <v>25.8</v>
      </c>
      <c r="M122" s="61">
        <v>1.01</v>
      </c>
      <c r="N122" s="1">
        <v>7083</v>
      </c>
      <c r="O122" s="1">
        <v>7590</v>
      </c>
      <c r="P122" s="1">
        <v>6986</v>
      </c>
      <c r="Q122" s="1">
        <v>595</v>
      </c>
      <c r="R122" s="1">
        <v>7</v>
      </c>
      <c r="S122" s="1">
        <v>0</v>
      </c>
      <c r="T122" s="1">
        <v>126</v>
      </c>
      <c r="U122" s="1">
        <v>12</v>
      </c>
      <c r="V122" s="1">
        <v>139</v>
      </c>
      <c r="W122" s="1">
        <v>7225</v>
      </c>
      <c r="X122" s="1">
        <v>591</v>
      </c>
      <c r="Y122" s="58">
        <v>0.69</v>
      </c>
      <c r="AA122" s="1">
        <f t="shared" si="43"/>
        <v>374</v>
      </c>
      <c r="AB122" s="1">
        <f t="shared" si="44"/>
        <v>21082</v>
      </c>
      <c r="AC122" s="1">
        <f t="shared" si="45"/>
        <v>1182</v>
      </c>
      <c r="AD122" s="1">
        <f t="shared" si="65"/>
        <v>-22</v>
      </c>
      <c r="AE122" s="1">
        <f t="shared" si="66"/>
        <v>23</v>
      </c>
      <c r="AF122" s="1">
        <f t="shared" si="66"/>
        <v>0</v>
      </c>
      <c r="AG122" s="1">
        <f t="shared" si="66"/>
        <v>2</v>
      </c>
      <c r="AH122" s="1">
        <f t="shared" si="77"/>
        <v>3</v>
      </c>
      <c r="AI122" s="9">
        <f t="shared" si="67"/>
        <v>7.4292897548711503E-2</v>
      </c>
      <c r="AJ122" s="9">
        <f t="shared" si="46"/>
        <v>0.29365999999999998</v>
      </c>
      <c r="AK122" s="9">
        <f t="shared" si="47"/>
        <v>4.7000000000000002E-3</v>
      </c>
      <c r="AL122" s="9">
        <f t="shared" si="48"/>
        <v>0.27714</v>
      </c>
      <c r="AM122" s="9">
        <f t="shared" si="49"/>
        <v>1.1820000000000001E-2</v>
      </c>
      <c r="AN122" s="9">
        <f t="shared" si="50"/>
        <v>2.5200000000000001E-3</v>
      </c>
      <c r="AO122" s="9">
        <f t="shared" si="51"/>
        <v>6.0000000000000002E-5</v>
      </c>
      <c r="AP122" s="1">
        <f t="shared" si="68"/>
        <v>-13</v>
      </c>
      <c r="AQ122" s="1">
        <f t="shared" si="68"/>
        <v>14</v>
      </c>
      <c r="AS122" s="1">
        <f t="shared" si="69"/>
        <v>2</v>
      </c>
      <c r="AT122" s="1">
        <f t="shared" si="70"/>
        <v>3</v>
      </c>
      <c r="AU122" s="1">
        <f t="shared" si="52"/>
        <v>7955</v>
      </c>
      <c r="AV122" s="9">
        <f t="shared" si="53"/>
        <v>0.15909999999999999</v>
      </c>
      <c r="AW122" s="9">
        <f t="shared" si="54"/>
        <v>2.7799999999999999E-3</v>
      </c>
      <c r="AX122" s="9">
        <f t="shared" si="55"/>
        <v>0.14449999999999999</v>
      </c>
      <c r="AY122" s="9">
        <f t="shared" si="56"/>
        <v>1.1820000000000001E-2</v>
      </c>
      <c r="AZ122" s="9">
        <f t="shared" si="57"/>
        <v>6.0000000000000002E-5</v>
      </c>
      <c r="BA122" s="9">
        <f t="shared" si="71"/>
        <v>0.15857640000000001</v>
      </c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M122" s="48"/>
      <c r="BX122" s="7"/>
      <c r="BY122" s="4"/>
      <c r="BZ122" s="7"/>
      <c r="CA122" s="7"/>
      <c r="CB122" s="7"/>
      <c r="CE122" s="7"/>
      <c r="CF122" s="7"/>
      <c r="CG122" s="7"/>
      <c r="CH122" s="7"/>
      <c r="CI122" s="7"/>
      <c r="CJ122" s="7"/>
      <c r="CK122" s="7"/>
      <c r="CL122" s="7"/>
      <c r="CN122" s="47"/>
      <c r="CO122" s="47"/>
      <c r="CP122" s="47"/>
      <c r="CQ122" s="4"/>
      <c r="CR122" s="4"/>
      <c r="CS122" s="4"/>
      <c r="CT122" s="4"/>
    </row>
    <row r="123" spans="1:98" s="1" customFormat="1" x14ac:dyDescent="0.3">
      <c r="A123" s="1">
        <f t="shared" si="64"/>
        <v>110</v>
      </c>
      <c r="B123" s="1">
        <f t="shared" si="42"/>
        <v>14684</v>
      </c>
      <c r="C123" s="1">
        <v>110</v>
      </c>
      <c r="D123" s="1">
        <v>35314</v>
      </c>
      <c r="E123" s="1">
        <v>215</v>
      </c>
      <c r="F123" s="1">
        <v>0</v>
      </c>
      <c r="G123" s="1">
        <v>13877</v>
      </c>
      <c r="H123" s="1">
        <v>0</v>
      </c>
      <c r="I123" s="1">
        <v>592</v>
      </c>
      <c r="J123" s="4">
        <v>38.19</v>
      </c>
      <c r="K123" s="4">
        <v>0.53</v>
      </c>
      <c r="L123" s="4">
        <v>25.8</v>
      </c>
      <c r="M123" s="61">
        <v>1.01</v>
      </c>
      <c r="N123" s="1">
        <v>7085</v>
      </c>
      <c r="O123" s="1">
        <v>7590</v>
      </c>
      <c r="P123" s="1">
        <v>6986</v>
      </c>
      <c r="Q123" s="1">
        <v>595</v>
      </c>
      <c r="R123" s="1">
        <v>7</v>
      </c>
      <c r="S123" s="1">
        <v>0</v>
      </c>
      <c r="T123" s="1">
        <v>115</v>
      </c>
      <c r="U123" s="1">
        <v>11</v>
      </c>
      <c r="V123" s="1">
        <v>127</v>
      </c>
      <c r="W123" s="1">
        <v>7237</v>
      </c>
      <c r="X123" s="1">
        <v>592</v>
      </c>
      <c r="Y123" s="58">
        <v>0.69</v>
      </c>
      <c r="AA123" s="1">
        <f t="shared" si="43"/>
        <v>342</v>
      </c>
      <c r="AB123" s="1">
        <f t="shared" si="44"/>
        <v>21114</v>
      </c>
      <c r="AC123" s="1">
        <f t="shared" si="45"/>
        <v>1184</v>
      </c>
      <c r="AD123" s="1">
        <f t="shared" si="65"/>
        <v>-20</v>
      </c>
      <c r="AE123" s="1">
        <f t="shared" si="66"/>
        <v>20</v>
      </c>
      <c r="AF123" s="1">
        <f t="shared" si="66"/>
        <v>0</v>
      </c>
      <c r="AG123" s="1">
        <f t="shared" si="66"/>
        <v>1</v>
      </c>
      <c r="AH123" s="1">
        <f t="shared" si="77"/>
        <v>1</v>
      </c>
      <c r="AI123" s="9">
        <f t="shared" si="67"/>
        <v>7.4409250879839114E-2</v>
      </c>
      <c r="AJ123" s="9">
        <f t="shared" si="46"/>
        <v>0.29368</v>
      </c>
      <c r="AK123" s="9">
        <f t="shared" si="47"/>
        <v>4.3E-3</v>
      </c>
      <c r="AL123" s="9">
        <f t="shared" si="48"/>
        <v>0.27754000000000001</v>
      </c>
      <c r="AM123" s="9">
        <f t="shared" si="49"/>
        <v>1.184E-2</v>
      </c>
      <c r="AN123" s="9">
        <f t="shared" si="50"/>
        <v>2.3E-3</v>
      </c>
      <c r="AO123" s="9">
        <f t="shared" si="51"/>
        <v>2.0000000000000002E-5</v>
      </c>
      <c r="AP123" s="1">
        <f t="shared" si="68"/>
        <v>-12</v>
      </c>
      <c r="AQ123" s="1">
        <f t="shared" si="68"/>
        <v>12</v>
      </c>
      <c r="AS123" s="1">
        <f t="shared" si="69"/>
        <v>1</v>
      </c>
      <c r="AT123" s="1">
        <f t="shared" si="70"/>
        <v>1</v>
      </c>
      <c r="AU123" s="1">
        <f t="shared" si="52"/>
        <v>7956</v>
      </c>
      <c r="AV123" s="9">
        <f t="shared" si="53"/>
        <v>0.15912000000000001</v>
      </c>
      <c r="AW123" s="9">
        <f t="shared" si="54"/>
        <v>2.5400000000000002E-3</v>
      </c>
      <c r="AX123" s="9">
        <f t="shared" si="55"/>
        <v>0.14474000000000001</v>
      </c>
      <c r="AY123" s="9">
        <f t="shared" si="56"/>
        <v>1.184E-2</v>
      </c>
      <c r="AZ123" s="9">
        <f t="shared" si="57"/>
        <v>2.0000000000000002E-5</v>
      </c>
      <c r="BA123" s="9">
        <f t="shared" si="71"/>
        <v>0.15858720000000001</v>
      </c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M123" s="48"/>
      <c r="BX123" s="7"/>
      <c r="BY123" s="4"/>
      <c r="BZ123" s="7"/>
      <c r="CA123" s="7"/>
      <c r="CB123" s="7"/>
      <c r="CE123" s="7"/>
      <c r="CF123" s="7"/>
      <c r="CG123" s="7"/>
      <c r="CH123" s="7"/>
      <c r="CI123" s="7"/>
      <c r="CJ123" s="7"/>
      <c r="CK123" s="7"/>
      <c r="CL123" s="7"/>
      <c r="CN123" s="47"/>
      <c r="CO123" s="47"/>
      <c r="CP123" s="47"/>
      <c r="CQ123" s="4"/>
      <c r="CR123" s="4"/>
      <c r="CS123" s="4"/>
      <c r="CT123" s="4"/>
    </row>
    <row r="124" spans="1:98" s="1" customFormat="1" x14ac:dyDescent="0.3">
      <c r="A124" s="1">
        <f t="shared" si="64"/>
        <v>111</v>
      </c>
      <c r="B124" s="1">
        <f t="shared" si="42"/>
        <v>14686</v>
      </c>
      <c r="C124" s="1">
        <v>111</v>
      </c>
      <c r="D124" s="1">
        <v>35312</v>
      </c>
      <c r="E124" s="1">
        <v>198</v>
      </c>
      <c r="F124" s="1">
        <v>0</v>
      </c>
      <c r="G124" s="1">
        <v>13896</v>
      </c>
      <c r="H124" s="1">
        <v>0</v>
      </c>
      <c r="I124" s="1">
        <v>592</v>
      </c>
      <c r="J124" s="4">
        <v>38.11</v>
      </c>
      <c r="K124" s="4">
        <v>0.53</v>
      </c>
      <c r="L124" s="4">
        <v>25.8</v>
      </c>
      <c r="M124" s="61">
        <v>1.01</v>
      </c>
      <c r="N124" s="1">
        <v>7087</v>
      </c>
      <c r="O124" s="1">
        <v>7590</v>
      </c>
      <c r="P124" s="1">
        <v>6986</v>
      </c>
      <c r="Q124" s="1">
        <v>596</v>
      </c>
      <c r="R124" s="1">
        <v>7</v>
      </c>
      <c r="S124" s="1">
        <v>0</v>
      </c>
      <c r="T124" s="1">
        <v>106</v>
      </c>
      <c r="U124" s="1">
        <v>10</v>
      </c>
      <c r="V124" s="1">
        <v>117</v>
      </c>
      <c r="W124" s="1">
        <v>7247</v>
      </c>
      <c r="X124" s="1">
        <v>592</v>
      </c>
      <c r="Y124" s="58">
        <v>0.69</v>
      </c>
      <c r="AA124" s="1">
        <f t="shared" si="43"/>
        <v>315</v>
      </c>
      <c r="AB124" s="1">
        <f t="shared" si="44"/>
        <v>21143</v>
      </c>
      <c r="AC124" s="1">
        <f t="shared" si="45"/>
        <v>1184</v>
      </c>
      <c r="AD124" s="1">
        <f t="shared" si="65"/>
        <v>-17</v>
      </c>
      <c r="AE124" s="1">
        <f t="shared" si="66"/>
        <v>19</v>
      </c>
      <c r="AF124" s="1">
        <f t="shared" si="66"/>
        <v>0</v>
      </c>
      <c r="AG124" s="1">
        <f t="shared" si="66"/>
        <v>0</v>
      </c>
      <c r="AH124" s="1">
        <f t="shared" si="77"/>
        <v>2</v>
      </c>
      <c r="AI124" s="9">
        <f t="shared" si="67"/>
        <v>7.4409250879839114E-2</v>
      </c>
      <c r="AJ124" s="9">
        <f t="shared" si="46"/>
        <v>0.29371999999999998</v>
      </c>
      <c r="AK124" s="9">
        <f t="shared" si="47"/>
        <v>3.96E-3</v>
      </c>
      <c r="AL124" s="9">
        <f t="shared" si="48"/>
        <v>0.27792</v>
      </c>
      <c r="AM124" s="9">
        <f t="shared" si="49"/>
        <v>1.184E-2</v>
      </c>
      <c r="AN124" s="9">
        <f t="shared" si="50"/>
        <v>2.1199999999999999E-3</v>
      </c>
      <c r="AO124" s="9">
        <f t="shared" si="51"/>
        <v>4.0000000000000003E-5</v>
      </c>
      <c r="AP124" s="1">
        <f t="shared" si="68"/>
        <v>-10</v>
      </c>
      <c r="AQ124" s="1">
        <f t="shared" si="68"/>
        <v>10</v>
      </c>
      <c r="AS124" s="1">
        <f t="shared" si="69"/>
        <v>0</v>
      </c>
      <c r="AT124" s="1">
        <f t="shared" si="70"/>
        <v>0</v>
      </c>
      <c r="AU124" s="1">
        <f t="shared" si="52"/>
        <v>7956</v>
      </c>
      <c r="AV124" s="9">
        <f t="shared" si="53"/>
        <v>0.15912000000000001</v>
      </c>
      <c r="AW124" s="9">
        <f t="shared" si="54"/>
        <v>2.3400000000000001E-3</v>
      </c>
      <c r="AX124" s="9">
        <f t="shared" si="55"/>
        <v>0.14494000000000001</v>
      </c>
      <c r="AY124" s="9">
        <f t="shared" si="56"/>
        <v>1.184E-2</v>
      </c>
      <c r="AZ124" s="9">
        <f t="shared" si="57"/>
        <v>0</v>
      </c>
      <c r="BA124" s="9">
        <f t="shared" si="71"/>
        <v>0.15860879999999999</v>
      </c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M124" s="48"/>
      <c r="BX124" s="7"/>
      <c r="BY124" s="4"/>
      <c r="BZ124" s="7"/>
      <c r="CA124" s="7"/>
      <c r="CB124" s="7"/>
      <c r="CE124" s="7"/>
      <c r="CF124" s="7"/>
      <c r="CG124" s="7"/>
      <c r="CH124" s="7"/>
      <c r="CI124" s="7"/>
      <c r="CJ124" s="7"/>
      <c r="CK124" s="7"/>
      <c r="CL124" s="7"/>
      <c r="CN124" s="47"/>
      <c r="CO124" s="47"/>
      <c r="CP124" s="47"/>
      <c r="CQ124" s="4"/>
      <c r="CR124" s="4"/>
      <c r="CS124" s="4"/>
      <c r="CT124" s="4"/>
    </row>
    <row r="125" spans="1:98" s="1" customFormat="1" x14ac:dyDescent="0.3">
      <c r="A125" s="1">
        <f t="shared" si="64"/>
        <v>112</v>
      </c>
      <c r="B125" s="1">
        <f t="shared" si="42"/>
        <v>14688</v>
      </c>
      <c r="C125" s="1">
        <v>112</v>
      </c>
      <c r="D125" s="1">
        <v>35309</v>
      </c>
      <c r="E125" s="1">
        <v>180</v>
      </c>
      <c r="F125" s="1">
        <v>0</v>
      </c>
      <c r="G125" s="1">
        <v>13915</v>
      </c>
      <c r="H125" s="1">
        <v>0</v>
      </c>
      <c r="I125" s="1">
        <v>593</v>
      </c>
      <c r="J125" s="4">
        <v>38.03</v>
      </c>
      <c r="K125" s="4">
        <v>0.53</v>
      </c>
      <c r="L125" s="4">
        <v>25.8</v>
      </c>
      <c r="M125" s="61">
        <v>1.01</v>
      </c>
      <c r="N125" s="1">
        <v>7089</v>
      </c>
      <c r="O125" s="1">
        <v>7590</v>
      </c>
      <c r="P125" s="1">
        <v>6986</v>
      </c>
      <c r="Q125" s="1">
        <v>596</v>
      </c>
      <c r="R125" s="1">
        <v>7</v>
      </c>
      <c r="S125" s="1">
        <v>0</v>
      </c>
      <c r="T125" s="1">
        <v>96</v>
      </c>
      <c r="U125" s="1">
        <v>9</v>
      </c>
      <c r="V125" s="1">
        <v>107</v>
      </c>
      <c r="W125" s="1">
        <v>7257</v>
      </c>
      <c r="X125" s="1">
        <v>593</v>
      </c>
      <c r="Y125" s="58">
        <v>0.69</v>
      </c>
      <c r="AA125" s="1">
        <f t="shared" si="43"/>
        <v>287</v>
      </c>
      <c r="AB125" s="1">
        <f t="shared" si="44"/>
        <v>21172</v>
      </c>
      <c r="AC125" s="1">
        <f t="shared" si="45"/>
        <v>1186</v>
      </c>
      <c r="AD125" s="1">
        <f t="shared" si="65"/>
        <v>-18</v>
      </c>
      <c r="AE125" s="1">
        <f t="shared" si="66"/>
        <v>19</v>
      </c>
      <c r="AF125" s="1">
        <f t="shared" si="66"/>
        <v>0</v>
      </c>
      <c r="AG125" s="1">
        <f t="shared" si="66"/>
        <v>1</v>
      </c>
      <c r="AH125" s="1">
        <f t="shared" si="77"/>
        <v>2</v>
      </c>
      <c r="AI125" s="9">
        <f t="shared" si="67"/>
        <v>7.452557496543924E-2</v>
      </c>
      <c r="AJ125" s="9">
        <f t="shared" si="46"/>
        <v>0.29376000000000002</v>
      </c>
      <c r="AK125" s="9">
        <f t="shared" si="47"/>
        <v>3.5999999999999999E-3</v>
      </c>
      <c r="AL125" s="9">
        <f t="shared" si="48"/>
        <v>0.27829999999999999</v>
      </c>
      <c r="AM125" s="9">
        <f t="shared" si="49"/>
        <v>1.1860000000000001E-2</v>
      </c>
      <c r="AN125" s="9">
        <f t="shared" si="50"/>
        <v>1.92E-3</v>
      </c>
      <c r="AO125" s="9">
        <f t="shared" si="51"/>
        <v>4.0000000000000003E-5</v>
      </c>
      <c r="AP125" s="1">
        <f t="shared" si="68"/>
        <v>-10</v>
      </c>
      <c r="AQ125" s="1">
        <f t="shared" si="68"/>
        <v>10</v>
      </c>
      <c r="AS125" s="1">
        <f t="shared" si="69"/>
        <v>1</v>
      </c>
      <c r="AT125" s="1">
        <f t="shared" si="70"/>
        <v>1</v>
      </c>
      <c r="AU125" s="1">
        <f t="shared" si="52"/>
        <v>7957</v>
      </c>
      <c r="AV125" s="9">
        <f t="shared" si="53"/>
        <v>0.15914</v>
      </c>
      <c r="AW125" s="9">
        <f t="shared" si="54"/>
        <v>2.14E-3</v>
      </c>
      <c r="AX125" s="9">
        <f t="shared" si="55"/>
        <v>0.14513999999999999</v>
      </c>
      <c r="AY125" s="9">
        <f t="shared" si="56"/>
        <v>1.1860000000000001E-2</v>
      </c>
      <c r="AZ125" s="9">
        <f t="shared" si="57"/>
        <v>2.0000000000000002E-5</v>
      </c>
      <c r="BA125" s="9">
        <f t="shared" si="71"/>
        <v>0.15863040000000003</v>
      </c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M125" s="48"/>
      <c r="BX125" s="7"/>
      <c r="BY125" s="4"/>
      <c r="BZ125" s="7"/>
      <c r="CA125" s="7"/>
      <c r="CB125" s="7"/>
      <c r="CE125" s="7"/>
      <c r="CF125" s="7"/>
      <c r="CG125" s="7"/>
      <c r="CH125" s="7"/>
      <c r="CI125" s="7"/>
      <c r="CJ125" s="7"/>
      <c r="CK125" s="7"/>
      <c r="CL125" s="7"/>
      <c r="CN125" s="47"/>
      <c r="CO125" s="47"/>
      <c r="CP125" s="47"/>
      <c r="CQ125" s="4"/>
      <c r="CR125" s="4"/>
      <c r="CS125" s="4"/>
      <c r="CT125" s="4"/>
    </row>
    <row r="126" spans="1:98" s="1" customFormat="1" x14ac:dyDescent="0.3">
      <c r="A126" s="1">
        <f t="shared" si="64"/>
        <v>113</v>
      </c>
      <c r="B126" s="1">
        <f t="shared" si="42"/>
        <v>14690</v>
      </c>
      <c r="C126" s="1">
        <v>113</v>
      </c>
      <c r="D126" s="1">
        <v>35308</v>
      </c>
      <c r="E126" s="1">
        <v>164</v>
      </c>
      <c r="F126" s="1">
        <v>0</v>
      </c>
      <c r="G126" s="1">
        <v>13931</v>
      </c>
      <c r="H126" s="1">
        <v>0</v>
      </c>
      <c r="I126" s="1">
        <v>595</v>
      </c>
      <c r="J126" s="4">
        <v>37.950000000000003</v>
      </c>
      <c r="K126" s="4">
        <v>0.53</v>
      </c>
      <c r="L126" s="4">
        <v>25.9</v>
      </c>
      <c r="M126" s="61">
        <v>1.01</v>
      </c>
      <c r="N126" s="1">
        <v>7091</v>
      </c>
      <c r="O126" s="1">
        <v>7590</v>
      </c>
      <c r="P126" s="1">
        <v>6986</v>
      </c>
      <c r="Q126" s="1">
        <v>596</v>
      </c>
      <c r="R126" s="1">
        <v>7</v>
      </c>
      <c r="S126" s="1">
        <v>0</v>
      </c>
      <c r="T126" s="1">
        <v>88</v>
      </c>
      <c r="U126" s="1">
        <v>9</v>
      </c>
      <c r="V126" s="1">
        <v>97</v>
      </c>
      <c r="W126" s="1">
        <v>7266</v>
      </c>
      <c r="X126" s="1">
        <v>595</v>
      </c>
      <c r="Y126" s="58">
        <v>0.69</v>
      </c>
      <c r="AA126" s="1">
        <f t="shared" si="43"/>
        <v>261</v>
      </c>
      <c r="AB126" s="1">
        <f t="shared" si="44"/>
        <v>21197</v>
      </c>
      <c r="AC126" s="1">
        <f t="shared" si="45"/>
        <v>1190</v>
      </c>
      <c r="AD126" s="1">
        <f t="shared" si="65"/>
        <v>-16</v>
      </c>
      <c r="AE126" s="1">
        <f t="shared" si="66"/>
        <v>16</v>
      </c>
      <c r="AF126" s="1">
        <f t="shared" si="66"/>
        <v>0</v>
      </c>
      <c r="AG126" s="1">
        <f t="shared" si="66"/>
        <v>2</v>
      </c>
      <c r="AH126" s="1">
        <f t="shared" si="77"/>
        <v>2</v>
      </c>
      <c r="AI126" s="9">
        <f t="shared" si="67"/>
        <v>7.476752953003267E-2</v>
      </c>
      <c r="AJ126" s="9">
        <f t="shared" si="46"/>
        <v>0.29380000000000001</v>
      </c>
      <c r="AK126" s="9">
        <f t="shared" si="47"/>
        <v>3.2799999999999999E-3</v>
      </c>
      <c r="AL126" s="9">
        <f t="shared" si="48"/>
        <v>0.27861999999999998</v>
      </c>
      <c r="AM126" s="9">
        <f t="shared" si="49"/>
        <v>1.1900000000000001E-2</v>
      </c>
      <c r="AN126" s="9">
        <f t="shared" si="50"/>
        <v>1.7600000000000001E-3</v>
      </c>
      <c r="AO126" s="9">
        <f t="shared" si="51"/>
        <v>4.0000000000000003E-5</v>
      </c>
      <c r="AP126" s="1">
        <f t="shared" si="68"/>
        <v>-10</v>
      </c>
      <c r="AQ126" s="1">
        <f t="shared" si="68"/>
        <v>9</v>
      </c>
      <c r="AS126" s="1">
        <f t="shared" si="69"/>
        <v>2</v>
      </c>
      <c r="AT126" s="1">
        <f t="shared" si="70"/>
        <v>1</v>
      </c>
      <c r="AU126" s="1">
        <f t="shared" si="52"/>
        <v>7958</v>
      </c>
      <c r="AV126" s="9">
        <f t="shared" si="53"/>
        <v>0.15916</v>
      </c>
      <c r="AW126" s="9">
        <f t="shared" si="54"/>
        <v>1.9400000000000001E-3</v>
      </c>
      <c r="AX126" s="9">
        <f t="shared" si="55"/>
        <v>0.14532</v>
      </c>
      <c r="AY126" s="9">
        <f t="shared" si="56"/>
        <v>1.1900000000000001E-2</v>
      </c>
      <c r="AZ126" s="9">
        <f t="shared" si="57"/>
        <v>2.0000000000000002E-5</v>
      </c>
      <c r="BA126" s="9">
        <f t="shared" si="71"/>
        <v>0.15865200000000002</v>
      </c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M126" s="48"/>
      <c r="BX126" s="7"/>
      <c r="BY126" s="4"/>
      <c r="BZ126" s="7"/>
      <c r="CA126" s="7"/>
      <c r="CB126" s="7"/>
      <c r="CE126" s="7"/>
      <c r="CF126" s="7"/>
      <c r="CG126" s="7"/>
      <c r="CH126" s="7"/>
      <c r="CI126" s="7"/>
      <c r="CJ126" s="7"/>
      <c r="CK126" s="7"/>
      <c r="CL126" s="7"/>
      <c r="CN126" s="47"/>
      <c r="CO126" s="47"/>
      <c r="CP126" s="47"/>
      <c r="CQ126" s="4"/>
      <c r="CR126" s="4"/>
      <c r="CS126" s="4"/>
      <c r="CT126" s="4"/>
    </row>
    <row r="127" spans="1:98" s="1" customFormat="1" x14ac:dyDescent="0.3">
      <c r="A127" s="1">
        <f t="shared" si="64"/>
        <v>114</v>
      </c>
      <c r="B127" s="1">
        <f t="shared" si="42"/>
        <v>14691</v>
      </c>
      <c r="C127" s="1">
        <v>114</v>
      </c>
      <c r="D127" s="1">
        <v>35307</v>
      </c>
      <c r="E127" s="1">
        <v>150</v>
      </c>
      <c r="F127" s="1">
        <v>0</v>
      </c>
      <c r="G127" s="1">
        <v>13945</v>
      </c>
      <c r="H127" s="1">
        <v>0</v>
      </c>
      <c r="I127" s="1">
        <v>596</v>
      </c>
      <c r="J127" s="4">
        <v>37.869999999999997</v>
      </c>
      <c r="K127" s="4">
        <v>0.52</v>
      </c>
      <c r="L127" s="4">
        <v>25.9</v>
      </c>
      <c r="M127" s="61">
        <v>1.01</v>
      </c>
      <c r="N127" s="1">
        <v>7092</v>
      </c>
      <c r="O127" s="1">
        <v>7590</v>
      </c>
      <c r="P127" s="1">
        <v>6986</v>
      </c>
      <c r="Q127" s="1">
        <v>596</v>
      </c>
      <c r="R127" s="1">
        <v>7</v>
      </c>
      <c r="S127" s="1">
        <v>0</v>
      </c>
      <c r="T127" s="1">
        <v>81</v>
      </c>
      <c r="U127" s="1">
        <v>8</v>
      </c>
      <c r="V127" s="1">
        <v>89</v>
      </c>
      <c r="W127" s="1">
        <v>7274</v>
      </c>
      <c r="X127" s="1">
        <v>596</v>
      </c>
      <c r="Y127" s="58">
        <v>0.69</v>
      </c>
      <c r="AA127" s="1">
        <f t="shared" si="43"/>
        <v>239</v>
      </c>
      <c r="AB127" s="1">
        <f t="shared" si="44"/>
        <v>21219</v>
      </c>
      <c r="AC127" s="1">
        <f t="shared" si="45"/>
        <v>1192</v>
      </c>
      <c r="AD127" s="1">
        <f t="shared" si="65"/>
        <v>-14</v>
      </c>
      <c r="AE127" s="1">
        <f t="shared" si="66"/>
        <v>14</v>
      </c>
      <c r="AF127" s="1">
        <f t="shared" si="66"/>
        <v>0</v>
      </c>
      <c r="AG127" s="1">
        <f t="shared" si="66"/>
        <v>1</v>
      </c>
      <c r="AH127" s="1">
        <f t="shared" si="77"/>
        <v>1</v>
      </c>
      <c r="AI127" s="9">
        <f t="shared" si="67"/>
        <v>7.4883779369267489E-2</v>
      </c>
      <c r="AJ127" s="9">
        <f t="shared" si="46"/>
        <v>0.29382000000000003</v>
      </c>
      <c r="AK127" s="9">
        <f t="shared" si="47"/>
        <v>3.0000000000000001E-3</v>
      </c>
      <c r="AL127" s="9">
        <f t="shared" si="48"/>
        <v>0.27889999999999998</v>
      </c>
      <c r="AM127" s="9">
        <f t="shared" si="49"/>
        <v>1.192E-2</v>
      </c>
      <c r="AN127" s="9">
        <f t="shared" si="50"/>
        <v>1.6199999999999999E-3</v>
      </c>
      <c r="AO127" s="9">
        <f t="shared" si="51"/>
        <v>2.0000000000000002E-5</v>
      </c>
      <c r="AP127" s="1">
        <f t="shared" si="68"/>
        <v>-8</v>
      </c>
      <c r="AQ127" s="1">
        <f t="shared" si="68"/>
        <v>8</v>
      </c>
      <c r="AS127" s="1">
        <f t="shared" si="69"/>
        <v>1</v>
      </c>
      <c r="AT127" s="1">
        <f t="shared" si="70"/>
        <v>1</v>
      </c>
      <c r="AU127" s="1">
        <f t="shared" si="52"/>
        <v>7959</v>
      </c>
      <c r="AV127" s="9">
        <f t="shared" si="53"/>
        <v>0.15917999999999999</v>
      </c>
      <c r="AW127" s="9">
        <f t="shared" si="54"/>
        <v>1.7799999999999999E-3</v>
      </c>
      <c r="AX127" s="9">
        <f t="shared" si="55"/>
        <v>0.14548</v>
      </c>
      <c r="AY127" s="9">
        <f t="shared" si="56"/>
        <v>1.192E-2</v>
      </c>
      <c r="AZ127" s="9">
        <f t="shared" si="57"/>
        <v>2.0000000000000002E-5</v>
      </c>
      <c r="BA127" s="9">
        <f t="shared" si="71"/>
        <v>0.15866280000000002</v>
      </c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M127" s="48"/>
      <c r="BX127" s="7"/>
      <c r="BY127" s="4"/>
      <c r="BZ127" s="7"/>
      <c r="CA127" s="7"/>
      <c r="CB127" s="7"/>
      <c r="CE127" s="7"/>
      <c r="CF127" s="7"/>
      <c r="CG127" s="7"/>
      <c r="CH127" s="7"/>
      <c r="CI127" s="7"/>
      <c r="CJ127" s="7"/>
      <c r="CK127" s="7"/>
      <c r="CL127" s="7"/>
      <c r="CN127" s="47"/>
      <c r="CO127" s="47"/>
      <c r="CP127" s="47"/>
      <c r="CQ127" s="4"/>
      <c r="CR127" s="4"/>
      <c r="CS127" s="4"/>
      <c r="CT127" s="4"/>
    </row>
    <row r="128" spans="1:98" s="1" customFormat="1" x14ac:dyDescent="0.3">
      <c r="A128" s="1">
        <f t="shared" si="64"/>
        <v>115</v>
      </c>
      <c r="B128" s="1">
        <f t="shared" si="42"/>
        <v>14692</v>
      </c>
      <c r="C128" s="1">
        <v>115</v>
      </c>
      <c r="D128" s="1">
        <v>35305</v>
      </c>
      <c r="E128" s="1">
        <v>138</v>
      </c>
      <c r="F128" s="1">
        <v>0</v>
      </c>
      <c r="G128" s="1">
        <v>13957</v>
      </c>
      <c r="H128" s="1">
        <v>0</v>
      </c>
      <c r="I128" s="1">
        <v>597</v>
      </c>
      <c r="J128" s="4">
        <v>37.79</v>
      </c>
      <c r="K128" s="4">
        <v>0.52</v>
      </c>
      <c r="L128" s="4">
        <v>25.9</v>
      </c>
      <c r="M128" s="61">
        <v>1.01</v>
      </c>
      <c r="N128" s="1">
        <v>7093</v>
      </c>
      <c r="O128" s="1">
        <v>7590</v>
      </c>
      <c r="P128" s="1">
        <v>6986</v>
      </c>
      <c r="Q128" s="1">
        <v>596</v>
      </c>
      <c r="R128" s="1">
        <v>7</v>
      </c>
      <c r="S128" s="1">
        <v>0</v>
      </c>
      <c r="T128" s="1">
        <v>74</v>
      </c>
      <c r="U128" s="1">
        <v>7</v>
      </c>
      <c r="V128" s="1">
        <v>82</v>
      </c>
      <c r="W128" s="1">
        <v>7281</v>
      </c>
      <c r="X128" s="1">
        <v>597</v>
      </c>
      <c r="Y128" s="58">
        <v>0.68</v>
      </c>
      <c r="AA128" s="1">
        <f t="shared" si="43"/>
        <v>220</v>
      </c>
      <c r="AB128" s="1">
        <f t="shared" si="44"/>
        <v>21238</v>
      </c>
      <c r="AC128" s="1">
        <f t="shared" si="45"/>
        <v>1194</v>
      </c>
      <c r="AD128" s="1">
        <f t="shared" si="65"/>
        <v>-12</v>
      </c>
      <c r="AE128" s="1">
        <f t="shared" si="66"/>
        <v>12</v>
      </c>
      <c r="AF128" s="1">
        <f t="shared" si="66"/>
        <v>0</v>
      </c>
      <c r="AG128" s="1">
        <f t="shared" si="66"/>
        <v>1</v>
      </c>
      <c r="AH128" s="1">
        <f t="shared" si="77"/>
        <v>1</v>
      </c>
      <c r="AI128" s="9">
        <f t="shared" si="67"/>
        <v>7.4999999999999997E-2</v>
      </c>
      <c r="AJ128" s="9">
        <f t="shared" si="46"/>
        <v>0.29383999999999999</v>
      </c>
      <c r="AK128" s="9">
        <f t="shared" si="47"/>
        <v>2.7599999999999999E-3</v>
      </c>
      <c r="AL128" s="9">
        <f t="shared" si="48"/>
        <v>0.27914</v>
      </c>
      <c r="AM128" s="9">
        <f t="shared" si="49"/>
        <v>1.1939999999999999E-2</v>
      </c>
      <c r="AN128" s="9">
        <f t="shared" si="50"/>
        <v>1.48E-3</v>
      </c>
      <c r="AO128" s="9">
        <f t="shared" si="51"/>
        <v>2.0000000000000002E-5</v>
      </c>
      <c r="AP128" s="1">
        <f t="shared" si="68"/>
        <v>-7</v>
      </c>
      <c r="AQ128" s="1">
        <f t="shared" si="68"/>
        <v>7</v>
      </c>
      <c r="AS128" s="1">
        <f t="shared" si="69"/>
        <v>1</v>
      </c>
      <c r="AT128" s="1">
        <f t="shared" si="70"/>
        <v>1</v>
      </c>
      <c r="AU128" s="1">
        <f t="shared" si="52"/>
        <v>7960</v>
      </c>
      <c r="AV128" s="9">
        <f t="shared" si="53"/>
        <v>0.15920000000000001</v>
      </c>
      <c r="AW128" s="9">
        <f t="shared" si="54"/>
        <v>1.64E-3</v>
      </c>
      <c r="AX128" s="9">
        <f t="shared" si="55"/>
        <v>0.14562</v>
      </c>
      <c r="AY128" s="9">
        <f t="shared" si="56"/>
        <v>1.1939999999999999E-2</v>
      </c>
      <c r="AZ128" s="9">
        <f t="shared" si="57"/>
        <v>2.0000000000000002E-5</v>
      </c>
      <c r="BA128" s="9">
        <f t="shared" si="71"/>
        <v>0.1586736</v>
      </c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M128" s="48"/>
      <c r="BX128" s="7"/>
      <c r="BY128" s="4"/>
      <c r="BZ128" s="7"/>
      <c r="CA128" s="7"/>
      <c r="CB128" s="7"/>
      <c r="CE128" s="7"/>
      <c r="CF128" s="7"/>
      <c r="CG128" s="7"/>
      <c r="CH128" s="7"/>
      <c r="CI128" s="7"/>
      <c r="CJ128" s="7"/>
      <c r="CK128" s="7"/>
      <c r="CL128" s="7"/>
      <c r="CN128" s="47"/>
      <c r="CO128" s="47"/>
      <c r="CP128" s="47"/>
      <c r="CQ128" s="4"/>
      <c r="CR128" s="4"/>
      <c r="CS128" s="4"/>
      <c r="CT128" s="4"/>
    </row>
    <row r="129" spans="1:98" s="1" customFormat="1" x14ac:dyDescent="0.3">
      <c r="A129" s="1">
        <f t="shared" si="64"/>
        <v>116</v>
      </c>
      <c r="B129" s="1">
        <f t="shared" si="42"/>
        <v>14695</v>
      </c>
      <c r="C129" s="1">
        <v>116</v>
      </c>
      <c r="D129" s="1">
        <v>35304</v>
      </c>
      <c r="E129" s="1">
        <v>128</v>
      </c>
      <c r="F129" s="1">
        <v>0</v>
      </c>
      <c r="G129" s="1">
        <v>13969</v>
      </c>
      <c r="H129" s="1">
        <v>0</v>
      </c>
      <c r="I129" s="1">
        <v>598</v>
      </c>
      <c r="J129" s="4">
        <v>37.71</v>
      </c>
      <c r="K129" s="4">
        <v>0.52</v>
      </c>
      <c r="L129" s="4">
        <v>25.9</v>
      </c>
      <c r="M129" s="61">
        <v>1.01</v>
      </c>
      <c r="N129" s="1">
        <v>7095</v>
      </c>
      <c r="O129" s="1">
        <v>7590</v>
      </c>
      <c r="P129" s="1">
        <v>6986</v>
      </c>
      <c r="Q129" s="1">
        <v>596</v>
      </c>
      <c r="R129" s="1">
        <v>7</v>
      </c>
      <c r="S129" s="1">
        <v>0</v>
      </c>
      <c r="T129" s="1">
        <v>69</v>
      </c>
      <c r="U129" s="1">
        <v>7</v>
      </c>
      <c r="V129" s="1">
        <v>76</v>
      </c>
      <c r="W129" s="1">
        <v>7288</v>
      </c>
      <c r="X129" s="1">
        <v>598</v>
      </c>
      <c r="Y129" s="58">
        <v>0.68</v>
      </c>
      <c r="AA129" s="1">
        <f t="shared" si="43"/>
        <v>204</v>
      </c>
      <c r="AB129" s="1">
        <f t="shared" si="44"/>
        <v>21257</v>
      </c>
      <c r="AC129" s="1">
        <f t="shared" si="45"/>
        <v>1196</v>
      </c>
      <c r="AD129" s="1">
        <f t="shared" si="65"/>
        <v>-10</v>
      </c>
      <c r="AE129" s="1">
        <f t="shared" si="66"/>
        <v>12</v>
      </c>
      <c r="AF129" s="1">
        <f t="shared" si="66"/>
        <v>0</v>
      </c>
      <c r="AG129" s="1">
        <f t="shared" si="66"/>
        <v>1</v>
      </c>
      <c r="AH129" s="1">
        <f t="shared" si="77"/>
        <v>3</v>
      </c>
      <c r="AI129" s="9">
        <f t="shared" si="67"/>
        <v>7.5106757096206983E-2</v>
      </c>
      <c r="AJ129" s="9">
        <f t="shared" si="46"/>
        <v>0.29389999999999999</v>
      </c>
      <c r="AK129" s="9">
        <f t="shared" si="47"/>
        <v>2.5600000000000002E-3</v>
      </c>
      <c r="AL129" s="9">
        <f t="shared" si="48"/>
        <v>0.27938000000000002</v>
      </c>
      <c r="AM129" s="9">
        <f t="shared" si="49"/>
        <v>1.196E-2</v>
      </c>
      <c r="AN129" s="9">
        <f t="shared" si="50"/>
        <v>1.3799999999999999E-3</v>
      </c>
      <c r="AO129" s="9">
        <f t="shared" si="51"/>
        <v>6.0000000000000002E-5</v>
      </c>
      <c r="AP129" s="1">
        <f t="shared" si="68"/>
        <v>-6</v>
      </c>
      <c r="AQ129" s="1">
        <f t="shared" si="68"/>
        <v>7</v>
      </c>
      <c r="AS129" s="1">
        <f t="shared" si="69"/>
        <v>1</v>
      </c>
      <c r="AT129" s="1">
        <f t="shared" si="70"/>
        <v>2</v>
      </c>
      <c r="AU129" s="1">
        <f t="shared" si="52"/>
        <v>7962</v>
      </c>
      <c r="AV129" s="9">
        <f t="shared" si="53"/>
        <v>0.15923999999999999</v>
      </c>
      <c r="AW129" s="9">
        <f t="shared" si="54"/>
        <v>1.5200000000000001E-3</v>
      </c>
      <c r="AX129" s="9">
        <f t="shared" si="55"/>
        <v>0.14576</v>
      </c>
      <c r="AY129" s="9">
        <f t="shared" si="56"/>
        <v>1.196E-2</v>
      </c>
      <c r="AZ129" s="9">
        <f t="shared" si="57"/>
        <v>4.0000000000000003E-5</v>
      </c>
      <c r="BA129" s="9">
        <f t="shared" si="71"/>
        <v>0.15870600000000001</v>
      </c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M129" s="48"/>
      <c r="BX129" s="7"/>
      <c r="BY129" s="4"/>
      <c r="BZ129" s="7"/>
      <c r="CA129" s="7"/>
      <c r="CB129" s="7"/>
      <c r="CE129" s="7"/>
      <c r="CF129" s="7"/>
      <c r="CG129" s="7"/>
      <c r="CH129" s="7"/>
      <c r="CI129" s="7"/>
      <c r="CJ129" s="7"/>
      <c r="CK129" s="7"/>
      <c r="CL129" s="7"/>
      <c r="CN129" s="47"/>
      <c r="CO129" s="47"/>
      <c r="CP129" s="47"/>
      <c r="CQ129" s="4"/>
      <c r="CR129" s="4"/>
      <c r="CS129" s="4"/>
      <c r="CT129" s="4"/>
    </row>
    <row r="130" spans="1:98" s="1" customFormat="1" x14ac:dyDescent="0.3">
      <c r="A130" s="1">
        <f t="shared" si="64"/>
        <v>117</v>
      </c>
      <c r="B130" s="1">
        <f t="shared" si="42"/>
        <v>14695</v>
      </c>
      <c r="C130" s="1">
        <v>117</v>
      </c>
      <c r="D130" s="1">
        <v>35303</v>
      </c>
      <c r="E130" s="1">
        <v>118</v>
      </c>
      <c r="F130" s="1">
        <v>0</v>
      </c>
      <c r="G130" s="1">
        <v>13979</v>
      </c>
      <c r="H130" s="1">
        <v>0</v>
      </c>
      <c r="I130" s="1">
        <v>598</v>
      </c>
      <c r="J130" s="4">
        <v>37.64</v>
      </c>
      <c r="K130" s="4">
        <v>0.52</v>
      </c>
      <c r="L130" s="4">
        <v>25.9</v>
      </c>
      <c r="M130" s="61">
        <v>1.01</v>
      </c>
      <c r="N130" s="1">
        <v>7096</v>
      </c>
      <c r="O130" s="1">
        <v>7590</v>
      </c>
      <c r="P130" s="1">
        <v>6986</v>
      </c>
      <c r="Q130" s="1">
        <v>596</v>
      </c>
      <c r="R130" s="1">
        <v>7</v>
      </c>
      <c r="S130" s="1">
        <v>0</v>
      </c>
      <c r="T130" s="1">
        <v>63</v>
      </c>
      <c r="U130" s="1">
        <v>6</v>
      </c>
      <c r="V130" s="1">
        <v>70</v>
      </c>
      <c r="W130" s="1">
        <v>7294</v>
      </c>
      <c r="X130" s="1">
        <v>598</v>
      </c>
      <c r="Y130" s="58">
        <v>0.68</v>
      </c>
      <c r="AA130" s="1">
        <f t="shared" si="43"/>
        <v>188</v>
      </c>
      <c r="AB130" s="1">
        <f t="shared" si="44"/>
        <v>21273</v>
      </c>
      <c r="AC130" s="1">
        <f t="shared" si="45"/>
        <v>1196</v>
      </c>
      <c r="AD130" s="1">
        <f t="shared" si="65"/>
        <v>-10</v>
      </c>
      <c r="AE130" s="1">
        <f t="shared" si="66"/>
        <v>10</v>
      </c>
      <c r="AF130" s="1">
        <f t="shared" si="66"/>
        <v>0</v>
      </c>
      <c r="AG130" s="1">
        <f t="shared" si="66"/>
        <v>0</v>
      </c>
      <c r="AH130" s="1">
        <f t="shared" si="77"/>
        <v>0</v>
      </c>
      <c r="AI130" s="9">
        <f t="shared" si="67"/>
        <v>7.5106757096206983E-2</v>
      </c>
      <c r="AJ130" s="9">
        <f t="shared" si="46"/>
        <v>0.29389999999999999</v>
      </c>
      <c r="AK130" s="9">
        <f t="shared" si="47"/>
        <v>2.3600000000000001E-3</v>
      </c>
      <c r="AL130" s="9">
        <f t="shared" si="48"/>
        <v>0.27958</v>
      </c>
      <c r="AM130" s="9">
        <f t="shared" si="49"/>
        <v>1.196E-2</v>
      </c>
      <c r="AN130" s="9">
        <f t="shared" si="50"/>
        <v>1.2600000000000001E-3</v>
      </c>
      <c r="AO130" s="9">
        <f t="shared" si="51"/>
        <v>0</v>
      </c>
      <c r="AP130" s="1">
        <f t="shared" si="68"/>
        <v>-6</v>
      </c>
      <c r="AQ130" s="1">
        <f t="shared" si="68"/>
        <v>6</v>
      </c>
      <c r="AS130" s="1">
        <f t="shared" si="69"/>
        <v>0</v>
      </c>
      <c r="AT130" s="1">
        <f t="shared" si="70"/>
        <v>0</v>
      </c>
      <c r="AU130" s="1">
        <f t="shared" si="52"/>
        <v>7962</v>
      </c>
      <c r="AV130" s="9">
        <f t="shared" si="53"/>
        <v>0.15923999999999999</v>
      </c>
      <c r="AW130" s="9">
        <f t="shared" si="54"/>
        <v>1.4E-3</v>
      </c>
      <c r="AX130" s="9">
        <f t="shared" si="55"/>
        <v>0.14588000000000001</v>
      </c>
      <c r="AY130" s="9">
        <f t="shared" si="56"/>
        <v>1.196E-2</v>
      </c>
      <c r="AZ130" s="9">
        <f t="shared" si="57"/>
        <v>0</v>
      </c>
      <c r="BA130" s="9">
        <f t="shared" si="71"/>
        <v>0.15870600000000001</v>
      </c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M130" s="48"/>
      <c r="BX130" s="7"/>
      <c r="BY130" s="4"/>
      <c r="BZ130" s="7"/>
      <c r="CA130" s="7"/>
      <c r="CB130" s="7"/>
      <c r="CE130" s="7"/>
      <c r="CF130" s="7"/>
      <c r="CG130" s="7"/>
      <c r="CH130" s="7"/>
      <c r="CI130" s="7"/>
      <c r="CJ130" s="7"/>
      <c r="CK130" s="7"/>
      <c r="CL130" s="7"/>
      <c r="CN130" s="47"/>
      <c r="CO130" s="47"/>
      <c r="CP130" s="47"/>
      <c r="CQ130" s="4"/>
      <c r="CR130" s="4"/>
      <c r="CS130" s="4"/>
      <c r="CT130" s="4"/>
    </row>
    <row r="131" spans="1:98" s="1" customFormat="1" x14ac:dyDescent="0.3">
      <c r="A131" s="1">
        <f t="shared" si="64"/>
        <v>118</v>
      </c>
      <c r="B131" s="1">
        <f t="shared" si="42"/>
        <v>14696</v>
      </c>
      <c r="C131" s="1">
        <v>118</v>
      </c>
      <c r="D131" s="1">
        <v>35301</v>
      </c>
      <c r="E131" s="1">
        <v>108</v>
      </c>
      <c r="F131" s="1">
        <v>0</v>
      </c>
      <c r="G131" s="1">
        <v>13989</v>
      </c>
      <c r="H131" s="1">
        <v>0</v>
      </c>
      <c r="I131" s="1">
        <v>599</v>
      </c>
      <c r="J131" s="4">
        <v>37.56</v>
      </c>
      <c r="K131" s="4">
        <v>0.52</v>
      </c>
      <c r="L131" s="4">
        <v>25.9</v>
      </c>
      <c r="M131" s="61">
        <v>1.01</v>
      </c>
      <c r="N131" s="1">
        <v>7097</v>
      </c>
      <c r="O131" s="1">
        <v>7590</v>
      </c>
      <c r="P131" s="1">
        <v>6986</v>
      </c>
      <c r="Q131" s="1">
        <v>596</v>
      </c>
      <c r="R131" s="1">
        <v>7</v>
      </c>
      <c r="S131" s="1">
        <v>0</v>
      </c>
      <c r="T131" s="1">
        <v>58</v>
      </c>
      <c r="U131" s="1">
        <v>5</v>
      </c>
      <c r="V131" s="1">
        <v>64</v>
      </c>
      <c r="W131" s="1">
        <v>7299</v>
      </c>
      <c r="X131" s="1">
        <v>599</v>
      </c>
      <c r="Y131" s="58">
        <v>0.68</v>
      </c>
      <c r="AA131" s="1">
        <f t="shared" si="43"/>
        <v>172</v>
      </c>
      <c r="AB131" s="1">
        <f t="shared" si="44"/>
        <v>21288</v>
      </c>
      <c r="AC131" s="1">
        <f t="shared" si="45"/>
        <v>1198</v>
      </c>
      <c r="AD131" s="1">
        <f t="shared" si="65"/>
        <v>-10</v>
      </c>
      <c r="AE131" s="1">
        <f t="shared" si="66"/>
        <v>10</v>
      </c>
      <c r="AF131" s="1">
        <f t="shared" si="66"/>
        <v>0</v>
      </c>
      <c r="AG131" s="1">
        <f t="shared" si="66"/>
        <v>1</v>
      </c>
      <c r="AH131" s="1">
        <f t="shared" si="77"/>
        <v>1</v>
      </c>
      <c r="AI131" s="9">
        <f t="shared" si="67"/>
        <v>7.5232353679979908E-2</v>
      </c>
      <c r="AJ131" s="9">
        <f t="shared" si="46"/>
        <v>0.29392000000000001</v>
      </c>
      <c r="AK131" s="9">
        <f t="shared" si="47"/>
        <v>2.16E-3</v>
      </c>
      <c r="AL131" s="9">
        <f t="shared" si="48"/>
        <v>0.27977999999999997</v>
      </c>
      <c r="AM131" s="9">
        <f t="shared" si="49"/>
        <v>1.1979999999999999E-2</v>
      </c>
      <c r="AN131" s="9">
        <f t="shared" si="50"/>
        <v>1.16E-3</v>
      </c>
      <c r="AO131" s="9">
        <f t="shared" si="51"/>
        <v>2.0000000000000002E-5</v>
      </c>
      <c r="AP131" s="1">
        <f t="shared" si="68"/>
        <v>-6</v>
      </c>
      <c r="AQ131" s="1">
        <f t="shared" si="68"/>
        <v>5</v>
      </c>
      <c r="AS131" s="1">
        <f t="shared" si="69"/>
        <v>1</v>
      </c>
      <c r="AT131" s="1">
        <f t="shared" si="70"/>
        <v>0</v>
      </c>
      <c r="AU131" s="1">
        <f t="shared" si="52"/>
        <v>7962</v>
      </c>
      <c r="AV131" s="9">
        <f t="shared" si="53"/>
        <v>0.15923999999999999</v>
      </c>
      <c r="AW131" s="9">
        <f t="shared" si="54"/>
        <v>1.2800000000000001E-3</v>
      </c>
      <c r="AX131" s="9">
        <f t="shared" si="55"/>
        <v>0.14598</v>
      </c>
      <c r="AY131" s="9">
        <f t="shared" si="56"/>
        <v>1.1979999999999999E-2</v>
      </c>
      <c r="AZ131" s="9">
        <f t="shared" si="57"/>
        <v>0</v>
      </c>
      <c r="BA131" s="9">
        <f t="shared" si="71"/>
        <v>0.15871680000000002</v>
      </c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M131" s="48"/>
      <c r="BX131" s="7"/>
      <c r="BY131" s="4"/>
      <c r="BZ131" s="7"/>
      <c r="CA131" s="7"/>
      <c r="CB131" s="7"/>
      <c r="CE131" s="7"/>
      <c r="CF131" s="7"/>
      <c r="CG131" s="7"/>
      <c r="CH131" s="7"/>
      <c r="CI131" s="7"/>
      <c r="CJ131" s="7"/>
      <c r="CK131" s="7"/>
      <c r="CL131" s="7"/>
      <c r="CN131" s="47"/>
      <c r="CO131" s="47"/>
      <c r="CP131" s="47"/>
      <c r="CQ131" s="4"/>
      <c r="CR131" s="4"/>
      <c r="CS131" s="4"/>
      <c r="CT131" s="4"/>
    </row>
    <row r="132" spans="1:98" s="1" customFormat="1" x14ac:dyDescent="0.3">
      <c r="A132" s="1">
        <f t="shared" si="64"/>
        <v>119</v>
      </c>
      <c r="B132" s="1">
        <f t="shared" si="42"/>
        <v>14698</v>
      </c>
      <c r="C132" s="1">
        <v>119</v>
      </c>
      <c r="D132" s="1">
        <v>35300</v>
      </c>
      <c r="E132" s="1">
        <v>101</v>
      </c>
      <c r="F132" s="1">
        <v>0</v>
      </c>
      <c r="G132" s="1">
        <v>13998</v>
      </c>
      <c r="H132" s="1">
        <v>0</v>
      </c>
      <c r="I132" s="1">
        <v>599</v>
      </c>
      <c r="J132" s="4">
        <v>37.49</v>
      </c>
      <c r="K132" s="4">
        <v>0.52</v>
      </c>
      <c r="L132" s="4">
        <v>25.9</v>
      </c>
      <c r="M132" s="61">
        <v>1</v>
      </c>
      <c r="N132" s="1">
        <v>7098</v>
      </c>
      <c r="O132" s="1">
        <v>7590</v>
      </c>
      <c r="P132" s="1">
        <v>6986</v>
      </c>
      <c r="Q132" s="1">
        <v>596</v>
      </c>
      <c r="R132" s="1">
        <v>7</v>
      </c>
      <c r="S132" s="1">
        <v>0</v>
      </c>
      <c r="T132" s="1">
        <v>54</v>
      </c>
      <c r="U132" s="1">
        <v>5</v>
      </c>
      <c r="V132" s="1">
        <v>60</v>
      </c>
      <c r="W132" s="1">
        <v>7304</v>
      </c>
      <c r="X132" s="1">
        <v>599</v>
      </c>
      <c r="Y132" s="58">
        <v>0.68</v>
      </c>
      <c r="AA132" s="1">
        <f t="shared" si="43"/>
        <v>161</v>
      </c>
      <c r="AB132" s="1">
        <f t="shared" si="44"/>
        <v>21302</v>
      </c>
      <c r="AC132" s="1">
        <f t="shared" si="45"/>
        <v>1198</v>
      </c>
      <c r="AD132" s="1">
        <f t="shared" si="65"/>
        <v>-7</v>
      </c>
      <c r="AE132" s="1">
        <f t="shared" si="66"/>
        <v>9</v>
      </c>
      <c r="AF132" s="1">
        <f t="shared" si="66"/>
        <v>0</v>
      </c>
      <c r="AG132" s="1">
        <f t="shared" si="66"/>
        <v>0</v>
      </c>
      <c r="AH132" s="1">
        <f t="shared" si="77"/>
        <v>2</v>
      </c>
      <c r="AI132" s="9">
        <f t="shared" si="67"/>
        <v>7.522290593997237E-2</v>
      </c>
      <c r="AJ132" s="9">
        <f t="shared" si="46"/>
        <v>0.29396</v>
      </c>
      <c r="AK132" s="9">
        <f t="shared" si="47"/>
        <v>2.0200000000000001E-3</v>
      </c>
      <c r="AL132" s="9">
        <f t="shared" si="48"/>
        <v>0.27995999999999999</v>
      </c>
      <c r="AM132" s="9">
        <f t="shared" si="49"/>
        <v>1.1979999999999999E-2</v>
      </c>
      <c r="AN132" s="9">
        <f t="shared" si="50"/>
        <v>1.08E-3</v>
      </c>
      <c r="AO132" s="9">
        <f t="shared" si="51"/>
        <v>4.0000000000000003E-5</v>
      </c>
      <c r="AP132" s="1">
        <f t="shared" si="68"/>
        <v>-4</v>
      </c>
      <c r="AQ132" s="1">
        <f t="shared" si="68"/>
        <v>5</v>
      </c>
      <c r="AS132" s="1">
        <f t="shared" si="69"/>
        <v>0</v>
      </c>
      <c r="AT132" s="1">
        <f t="shared" si="70"/>
        <v>1</v>
      </c>
      <c r="AU132" s="1">
        <f t="shared" si="52"/>
        <v>7963</v>
      </c>
      <c r="AV132" s="9">
        <f t="shared" si="53"/>
        <v>0.15926000000000001</v>
      </c>
      <c r="AW132" s="9">
        <f t="shared" si="54"/>
        <v>1.1999999999999999E-3</v>
      </c>
      <c r="AX132" s="9">
        <f t="shared" si="55"/>
        <v>0.14607999999999999</v>
      </c>
      <c r="AY132" s="9">
        <f t="shared" si="56"/>
        <v>1.1979999999999999E-2</v>
      </c>
      <c r="AZ132" s="9">
        <f t="shared" si="57"/>
        <v>2.0000000000000002E-5</v>
      </c>
      <c r="BA132" s="9">
        <f t="shared" si="71"/>
        <v>0.1587384</v>
      </c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M132" s="48"/>
      <c r="BX132" s="7"/>
      <c r="BY132" s="4"/>
      <c r="BZ132" s="7"/>
      <c r="CA132" s="7"/>
      <c r="CB132" s="7"/>
      <c r="CE132" s="7"/>
      <c r="CF132" s="7"/>
      <c r="CG132" s="7"/>
      <c r="CH132" s="7"/>
      <c r="CI132" s="7"/>
      <c r="CJ132" s="7"/>
      <c r="CK132" s="7"/>
      <c r="CL132" s="7"/>
      <c r="CN132" s="47"/>
      <c r="CO132" s="47"/>
      <c r="CP132" s="47"/>
      <c r="CQ132" s="4"/>
      <c r="CR132" s="4"/>
      <c r="CS132" s="4"/>
      <c r="CT132" s="4"/>
    </row>
    <row r="133" spans="1:98" s="1" customFormat="1" x14ac:dyDescent="0.3">
      <c r="A133" s="1">
        <f t="shared" si="64"/>
        <v>120</v>
      </c>
      <c r="B133" s="1">
        <f t="shared" si="42"/>
        <v>14699</v>
      </c>
      <c r="C133" s="1">
        <v>120</v>
      </c>
      <c r="D133" s="1">
        <v>35299</v>
      </c>
      <c r="E133" s="1">
        <v>93</v>
      </c>
      <c r="F133" s="1">
        <v>0</v>
      </c>
      <c r="G133" s="1">
        <v>14006</v>
      </c>
      <c r="H133" s="1">
        <v>0</v>
      </c>
      <c r="I133" s="1">
        <v>600</v>
      </c>
      <c r="J133" s="4">
        <v>37.42</v>
      </c>
      <c r="K133" s="4">
        <v>0.52</v>
      </c>
      <c r="L133" s="4">
        <v>25.9</v>
      </c>
      <c r="M133" s="61">
        <v>1</v>
      </c>
      <c r="N133" s="1">
        <v>7099</v>
      </c>
      <c r="O133" s="1">
        <v>7590</v>
      </c>
      <c r="P133" s="1">
        <v>6986</v>
      </c>
      <c r="Q133" s="1">
        <v>596</v>
      </c>
      <c r="R133" s="1">
        <v>7</v>
      </c>
      <c r="S133" s="1">
        <v>0</v>
      </c>
      <c r="T133" s="1">
        <v>49</v>
      </c>
      <c r="U133" s="1">
        <v>5</v>
      </c>
      <c r="V133" s="1">
        <v>55</v>
      </c>
      <c r="W133" s="1">
        <v>7309</v>
      </c>
      <c r="X133" s="1">
        <v>600</v>
      </c>
      <c r="Y133" s="58">
        <v>0.68</v>
      </c>
      <c r="AA133" s="1">
        <f t="shared" si="43"/>
        <v>148</v>
      </c>
      <c r="AB133" s="1">
        <f t="shared" si="44"/>
        <v>21315</v>
      </c>
      <c r="AC133" s="1">
        <f t="shared" si="45"/>
        <v>1200</v>
      </c>
      <c r="AD133" s="1">
        <f t="shared" si="65"/>
        <v>-8</v>
      </c>
      <c r="AE133" s="1">
        <f t="shared" si="66"/>
        <v>8</v>
      </c>
      <c r="AF133" s="1">
        <f t="shared" si="66"/>
        <v>0</v>
      </c>
      <c r="AG133" s="1">
        <f t="shared" si="66"/>
        <v>1</v>
      </c>
      <c r="AH133" s="1">
        <f t="shared" si="77"/>
        <v>1</v>
      </c>
      <c r="AI133" s="9">
        <f t="shared" si="67"/>
        <v>7.5339025615268715E-2</v>
      </c>
      <c r="AJ133" s="9">
        <f t="shared" si="46"/>
        <v>0.29398000000000002</v>
      </c>
      <c r="AK133" s="9">
        <f t="shared" si="47"/>
        <v>1.8600000000000001E-3</v>
      </c>
      <c r="AL133" s="9">
        <f t="shared" si="48"/>
        <v>0.28011999999999998</v>
      </c>
      <c r="AM133" s="9">
        <f t="shared" si="49"/>
        <v>1.2E-2</v>
      </c>
      <c r="AN133" s="9">
        <f t="shared" si="50"/>
        <v>9.7999999999999997E-4</v>
      </c>
      <c r="AO133" s="9">
        <f t="shared" si="51"/>
        <v>2.0000000000000002E-5</v>
      </c>
      <c r="AP133" s="1">
        <f t="shared" si="68"/>
        <v>-5</v>
      </c>
      <c r="AQ133" s="1">
        <f t="shared" si="68"/>
        <v>5</v>
      </c>
      <c r="AS133" s="1">
        <f t="shared" si="69"/>
        <v>1</v>
      </c>
      <c r="AT133" s="1">
        <f t="shared" si="70"/>
        <v>1</v>
      </c>
      <c r="AU133" s="1">
        <f t="shared" si="52"/>
        <v>7964</v>
      </c>
      <c r="AV133" s="9">
        <f t="shared" si="53"/>
        <v>0.15928</v>
      </c>
      <c r="AW133" s="9">
        <f t="shared" si="54"/>
        <v>1.1000000000000001E-3</v>
      </c>
      <c r="AX133" s="9">
        <f t="shared" si="55"/>
        <v>0.14618</v>
      </c>
      <c r="AY133" s="9">
        <f t="shared" si="56"/>
        <v>1.2E-2</v>
      </c>
      <c r="AZ133" s="9">
        <f t="shared" si="57"/>
        <v>2.0000000000000002E-5</v>
      </c>
      <c r="BA133" s="9">
        <f t="shared" si="71"/>
        <v>0.15874920000000001</v>
      </c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M133" s="48"/>
      <c r="BX133" s="7"/>
      <c r="BY133" s="4"/>
      <c r="BZ133" s="7"/>
      <c r="CA133" s="7"/>
      <c r="CB133" s="7"/>
      <c r="CE133" s="7"/>
      <c r="CF133" s="7"/>
      <c r="CG133" s="7"/>
      <c r="CH133" s="7"/>
      <c r="CI133" s="7"/>
      <c r="CJ133" s="7"/>
      <c r="CK133" s="7"/>
      <c r="CL133" s="7"/>
      <c r="CN133" s="47"/>
      <c r="CO133" s="47"/>
      <c r="CP133" s="47"/>
      <c r="CQ133" s="4"/>
      <c r="CR133" s="4"/>
      <c r="CS133" s="4"/>
      <c r="CT133" s="4"/>
    </row>
    <row r="134" spans="1:98" s="1" customFormat="1" x14ac:dyDescent="0.3">
      <c r="A134" s="1">
        <f t="shared" si="64"/>
        <v>121</v>
      </c>
      <c r="B134" s="1">
        <f t="shared" si="42"/>
        <v>14700</v>
      </c>
      <c r="C134" s="1">
        <v>121</v>
      </c>
      <c r="D134" s="1">
        <v>35298</v>
      </c>
      <c r="E134" s="1">
        <v>85</v>
      </c>
      <c r="F134" s="1">
        <v>0</v>
      </c>
      <c r="G134" s="1">
        <v>14015</v>
      </c>
      <c r="H134" s="1">
        <v>0</v>
      </c>
      <c r="I134" s="1">
        <v>600</v>
      </c>
      <c r="J134" s="4">
        <v>37.340000000000003</v>
      </c>
      <c r="K134" s="4">
        <v>0.52</v>
      </c>
      <c r="L134" s="4">
        <v>25.9</v>
      </c>
      <c r="M134" s="61">
        <v>1</v>
      </c>
      <c r="N134" s="1">
        <v>7100</v>
      </c>
      <c r="O134" s="1">
        <v>7590</v>
      </c>
      <c r="P134" s="1">
        <v>6986</v>
      </c>
      <c r="Q134" s="1">
        <v>596</v>
      </c>
      <c r="R134" s="1">
        <v>7</v>
      </c>
      <c r="S134" s="1">
        <v>0</v>
      </c>
      <c r="T134" s="1">
        <v>45</v>
      </c>
      <c r="U134" s="1">
        <v>4</v>
      </c>
      <c r="V134" s="1">
        <v>50</v>
      </c>
      <c r="W134" s="1">
        <v>7314</v>
      </c>
      <c r="X134" s="1">
        <v>600</v>
      </c>
      <c r="Y134" s="58">
        <v>0.68</v>
      </c>
      <c r="AA134" s="1">
        <f t="shared" si="43"/>
        <v>135</v>
      </c>
      <c r="AB134" s="1">
        <f t="shared" si="44"/>
        <v>21329</v>
      </c>
      <c r="AC134" s="1">
        <f t="shared" si="45"/>
        <v>1200</v>
      </c>
      <c r="AD134" s="1">
        <f t="shared" si="65"/>
        <v>-8</v>
      </c>
      <c r="AE134" s="1">
        <f t="shared" si="66"/>
        <v>9</v>
      </c>
      <c r="AF134" s="1">
        <f t="shared" si="66"/>
        <v>0</v>
      </c>
      <c r="AG134" s="1">
        <f t="shared" si="66"/>
        <v>0</v>
      </c>
      <c r="AH134" s="1">
        <f t="shared" si="77"/>
        <v>1</v>
      </c>
      <c r="AI134" s="9">
        <f t="shared" si="67"/>
        <v>7.5339025615268715E-2</v>
      </c>
      <c r="AJ134" s="9">
        <f t="shared" si="46"/>
        <v>0.29399999999999998</v>
      </c>
      <c r="AK134" s="9">
        <f t="shared" si="47"/>
        <v>1.6999999999999999E-3</v>
      </c>
      <c r="AL134" s="9">
        <f t="shared" si="48"/>
        <v>0.28029999999999999</v>
      </c>
      <c r="AM134" s="9">
        <f t="shared" si="49"/>
        <v>1.2E-2</v>
      </c>
      <c r="AN134" s="9">
        <f t="shared" si="50"/>
        <v>8.9999999999999998E-4</v>
      </c>
      <c r="AO134" s="9">
        <f t="shared" si="51"/>
        <v>2.0000000000000002E-5</v>
      </c>
      <c r="AP134" s="1">
        <f t="shared" si="68"/>
        <v>-5</v>
      </c>
      <c r="AQ134" s="1">
        <f t="shared" si="68"/>
        <v>5</v>
      </c>
      <c r="AS134" s="1">
        <f t="shared" si="69"/>
        <v>0</v>
      </c>
      <c r="AT134" s="1">
        <f t="shared" si="70"/>
        <v>0</v>
      </c>
      <c r="AU134" s="1">
        <f t="shared" si="52"/>
        <v>7964</v>
      </c>
      <c r="AV134" s="9">
        <f t="shared" si="53"/>
        <v>0.15928</v>
      </c>
      <c r="AW134" s="9">
        <f t="shared" si="54"/>
        <v>1E-3</v>
      </c>
      <c r="AX134" s="9">
        <f t="shared" si="55"/>
        <v>0.14627999999999999</v>
      </c>
      <c r="AY134" s="9">
        <f t="shared" si="56"/>
        <v>1.2E-2</v>
      </c>
      <c r="AZ134" s="9">
        <f t="shared" si="57"/>
        <v>0</v>
      </c>
      <c r="BA134" s="9">
        <f t="shared" si="71"/>
        <v>0.15876000000000001</v>
      </c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M134" s="48"/>
      <c r="BX134" s="7"/>
      <c r="BY134" s="4"/>
      <c r="BZ134" s="7"/>
      <c r="CA134" s="7"/>
      <c r="CB134" s="7"/>
      <c r="CE134" s="7"/>
      <c r="CF134" s="7"/>
      <c r="CG134" s="7"/>
      <c r="CH134" s="7"/>
      <c r="CI134" s="7"/>
      <c r="CJ134" s="7"/>
      <c r="CK134" s="7"/>
      <c r="CL134" s="7"/>
      <c r="CN134" s="47"/>
      <c r="CO134" s="47"/>
      <c r="CP134" s="47"/>
      <c r="CQ134" s="4"/>
      <c r="CR134" s="4"/>
      <c r="CS134" s="4"/>
      <c r="CT134" s="4"/>
    </row>
    <row r="135" spans="1:98" s="1" customFormat="1" x14ac:dyDescent="0.3">
      <c r="A135" s="1">
        <f t="shared" si="64"/>
        <v>122</v>
      </c>
      <c r="B135" s="1">
        <f t="shared" si="42"/>
        <v>14700</v>
      </c>
      <c r="C135" s="1">
        <v>122</v>
      </c>
      <c r="D135" s="1">
        <v>35297</v>
      </c>
      <c r="E135" s="1">
        <v>79</v>
      </c>
      <c r="F135" s="1">
        <v>0</v>
      </c>
      <c r="G135" s="1">
        <v>14021</v>
      </c>
      <c r="H135" s="1">
        <v>0</v>
      </c>
      <c r="I135" s="1">
        <v>600</v>
      </c>
      <c r="J135" s="4">
        <v>37.270000000000003</v>
      </c>
      <c r="K135" s="4">
        <v>0.52</v>
      </c>
      <c r="L135" s="4">
        <v>25.9</v>
      </c>
      <c r="M135" s="61">
        <v>1</v>
      </c>
      <c r="N135" s="1">
        <v>7101</v>
      </c>
      <c r="O135" s="1">
        <v>7590</v>
      </c>
      <c r="P135" s="1">
        <v>6986</v>
      </c>
      <c r="Q135" s="1">
        <v>596</v>
      </c>
      <c r="R135" s="1">
        <v>7</v>
      </c>
      <c r="S135" s="1">
        <v>0</v>
      </c>
      <c r="T135" s="1">
        <v>42</v>
      </c>
      <c r="U135" s="1">
        <v>4</v>
      </c>
      <c r="V135" s="1">
        <v>46</v>
      </c>
      <c r="W135" s="1">
        <v>7318</v>
      </c>
      <c r="X135" s="1">
        <v>600</v>
      </c>
      <c r="Y135" s="58">
        <v>0.68</v>
      </c>
      <c r="AA135" s="1">
        <f t="shared" si="43"/>
        <v>125</v>
      </c>
      <c r="AB135" s="1">
        <f t="shared" si="44"/>
        <v>21339</v>
      </c>
      <c r="AC135" s="1">
        <f t="shared" si="45"/>
        <v>1200</v>
      </c>
      <c r="AD135" s="1">
        <f t="shared" si="65"/>
        <v>-6</v>
      </c>
      <c r="AE135" s="1">
        <f t="shared" si="66"/>
        <v>6</v>
      </c>
      <c r="AF135" s="1">
        <f t="shared" si="66"/>
        <v>0</v>
      </c>
      <c r="AG135" s="1">
        <f t="shared" si="66"/>
        <v>0</v>
      </c>
      <c r="AH135" s="1">
        <f t="shared" si="77"/>
        <v>0</v>
      </c>
      <c r="AI135" s="9">
        <f t="shared" si="67"/>
        <v>7.5339025615268715E-2</v>
      </c>
      <c r="AJ135" s="9">
        <f t="shared" si="46"/>
        <v>0.29399999999999998</v>
      </c>
      <c r="AK135" s="9">
        <f t="shared" si="47"/>
        <v>1.58E-3</v>
      </c>
      <c r="AL135" s="9">
        <f t="shared" si="48"/>
        <v>0.28042</v>
      </c>
      <c r="AM135" s="9">
        <f t="shared" si="49"/>
        <v>1.2E-2</v>
      </c>
      <c r="AN135" s="9">
        <f t="shared" si="50"/>
        <v>8.4000000000000003E-4</v>
      </c>
      <c r="AO135" s="9">
        <f t="shared" si="51"/>
        <v>0</v>
      </c>
      <c r="AP135" s="1">
        <f t="shared" si="68"/>
        <v>-4</v>
      </c>
      <c r="AQ135" s="1">
        <f t="shared" si="68"/>
        <v>4</v>
      </c>
      <c r="AS135" s="1">
        <f t="shared" si="69"/>
        <v>0</v>
      </c>
      <c r="AT135" s="1">
        <f t="shared" si="70"/>
        <v>0</v>
      </c>
      <c r="AU135" s="1">
        <f t="shared" si="52"/>
        <v>7964</v>
      </c>
      <c r="AV135" s="9">
        <f t="shared" si="53"/>
        <v>0.15928</v>
      </c>
      <c r="AW135" s="9">
        <f t="shared" si="54"/>
        <v>9.2000000000000003E-4</v>
      </c>
      <c r="AX135" s="9">
        <f t="shared" si="55"/>
        <v>0.14635999999999999</v>
      </c>
      <c r="AY135" s="9">
        <f t="shared" si="56"/>
        <v>1.2E-2</v>
      </c>
      <c r="AZ135" s="9">
        <f t="shared" si="57"/>
        <v>0</v>
      </c>
      <c r="BA135" s="9">
        <f t="shared" si="71"/>
        <v>0.15876000000000001</v>
      </c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M135" s="48"/>
      <c r="BX135" s="7"/>
      <c r="BY135" s="4"/>
      <c r="BZ135" s="7"/>
      <c r="CA135" s="7"/>
      <c r="CB135" s="7"/>
      <c r="CE135" s="7"/>
      <c r="CF135" s="7"/>
      <c r="CG135" s="7"/>
      <c r="CH135" s="7"/>
      <c r="CI135" s="7"/>
      <c r="CJ135" s="7"/>
      <c r="CK135" s="7"/>
      <c r="CL135" s="7"/>
      <c r="CN135" s="47"/>
      <c r="CO135" s="47"/>
      <c r="CP135" s="47"/>
      <c r="CQ135" s="4"/>
      <c r="CR135" s="4"/>
      <c r="CS135" s="4"/>
      <c r="CT135" s="4"/>
    </row>
    <row r="136" spans="1:98" s="1" customFormat="1" x14ac:dyDescent="0.3">
      <c r="A136" s="1">
        <f t="shared" si="64"/>
        <v>123</v>
      </c>
      <c r="B136" s="1">
        <f t="shared" si="42"/>
        <v>14702</v>
      </c>
      <c r="C136" s="1">
        <v>123</v>
      </c>
      <c r="D136" s="1">
        <v>35296</v>
      </c>
      <c r="E136" s="1">
        <v>73</v>
      </c>
      <c r="F136" s="1">
        <v>0</v>
      </c>
      <c r="G136" s="1">
        <v>14028</v>
      </c>
      <c r="H136" s="1">
        <v>0</v>
      </c>
      <c r="I136" s="1">
        <v>601</v>
      </c>
      <c r="J136" s="4">
        <v>37.200000000000003</v>
      </c>
      <c r="K136" s="4">
        <v>0.52</v>
      </c>
      <c r="L136" s="4">
        <v>25.9</v>
      </c>
      <c r="M136" s="61">
        <v>1</v>
      </c>
      <c r="N136" s="1">
        <v>7102</v>
      </c>
      <c r="O136" s="1">
        <v>7590</v>
      </c>
      <c r="P136" s="1">
        <v>6986</v>
      </c>
      <c r="Q136" s="1">
        <v>597</v>
      </c>
      <c r="R136" s="1">
        <v>7</v>
      </c>
      <c r="S136" s="1">
        <v>0</v>
      </c>
      <c r="T136" s="1">
        <v>39</v>
      </c>
      <c r="U136" s="1">
        <v>4</v>
      </c>
      <c r="V136" s="1">
        <v>43</v>
      </c>
      <c r="W136" s="1">
        <v>7322</v>
      </c>
      <c r="X136" s="1">
        <v>601</v>
      </c>
      <c r="Y136" s="58">
        <v>0.68</v>
      </c>
      <c r="AA136" s="1">
        <f t="shared" si="43"/>
        <v>116</v>
      </c>
      <c r="AB136" s="1">
        <f t="shared" si="44"/>
        <v>21350</v>
      </c>
      <c r="AC136" s="1">
        <f t="shared" si="45"/>
        <v>1202</v>
      </c>
      <c r="AD136" s="1">
        <f t="shared" si="65"/>
        <v>-6</v>
      </c>
      <c r="AE136" s="1">
        <f t="shared" si="66"/>
        <v>7</v>
      </c>
      <c r="AF136" s="1">
        <f t="shared" si="66"/>
        <v>0</v>
      </c>
      <c r="AG136" s="1">
        <f t="shared" si="66"/>
        <v>1</v>
      </c>
      <c r="AH136" s="1">
        <f t="shared" si="77"/>
        <v>2</v>
      </c>
      <c r="AI136" s="9">
        <f t="shared" si="67"/>
        <v>7.5445643986944519E-2</v>
      </c>
      <c r="AJ136" s="9">
        <f t="shared" si="46"/>
        <v>0.29404000000000002</v>
      </c>
      <c r="AK136" s="9">
        <f t="shared" si="47"/>
        <v>1.4599999999999999E-3</v>
      </c>
      <c r="AL136" s="9">
        <f t="shared" si="48"/>
        <v>0.28055999999999998</v>
      </c>
      <c r="AM136" s="9">
        <f t="shared" si="49"/>
        <v>1.2019999999999999E-2</v>
      </c>
      <c r="AN136" s="9">
        <f t="shared" si="50"/>
        <v>7.7999999999999999E-4</v>
      </c>
      <c r="AO136" s="9">
        <f t="shared" si="51"/>
        <v>4.0000000000000003E-5</v>
      </c>
      <c r="AP136" s="1">
        <f t="shared" si="68"/>
        <v>-3</v>
      </c>
      <c r="AQ136" s="1">
        <f t="shared" si="68"/>
        <v>4</v>
      </c>
      <c r="AS136" s="1">
        <f t="shared" si="69"/>
        <v>1</v>
      </c>
      <c r="AT136" s="1">
        <f t="shared" si="70"/>
        <v>2</v>
      </c>
      <c r="AU136" s="1">
        <f t="shared" si="52"/>
        <v>7966</v>
      </c>
      <c r="AV136" s="9">
        <f t="shared" si="53"/>
        <v>0.15931999999999999</v>
      </c>
      <c r="AW136" s="9">
        <f t="shared" si="54"/>
        <v>8.5999999999999998E-4</v>
      </c>
      <c r="AX136" s="9">
        <f t="shared" si="55"/>
        <v>0.14643999999999999</v>
      </c>
      <c r="AY136" s="9">
        <f t="shared" si="56"/>
        <v>1.2019999999999999E-2</v>
      </c>
      <c r="AZ136" s="9">
        <f t="shared" si="57"/>
        <v>4.0000000000000003E-5</v>
      </c>
      <c r="BA136" s="9">
        <f t="shared" si="71"/>
        <v>0.15878160000000002</v>
      </c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M136" s="48"/>
      <c r="BX136" s="7"/>
      <c r="BY136" s="4"/>
      <c r="BZ136" s="7"/>
      <c r="CA136" s="7"/>
      <c r="CB136" s="7"/>
      <c r="CE136" s="7"/>
      <c r="CF136" s="7"/>
      <c r="CG136" s="7"/>
      <c r="CH136" s="7"/>
      <c r="CI136" s="7"/>
      <c r="CJ136" s="7"/>
      <c r="CK136" s="7"/>
      <c r="CL136" s="7"/>
      <c r="CN136" s="47"/>
      <c r="CO136" s="47"/>
      <c r="CP136" s="47"/>
      <c r="CQ136" s="4"/>
    </row>
    <row r="137" spans="1:98" s="1" customFormat="1" x14ac:dyDescent="0.3">
      <c r="A137" s="1">
        <f t="shared" si="64"/>
        <v>124</v>
      </c>
      <c r="B137" s="1">
        <f t="shared" si="42"/>
        <v>14702</v>
      </c>
      <c r="C137" s="1">
        <v>124</v>
      </c>
      <c r="D137" s="1">
        <v>35296</v>
      </c>
      <c r="E137" s="1">
        <v>67</v>
      </c>
      <c r="F137" s="1">
        <v>0</v>
      </c>
      <c r="G137" s="1">
        <v>14034</v>
      </c>
      <c r="H137" s="1">
        <v>0</v>
      </c>
      <c r="I137" s="1">
        <v>601</v>
      </c>
      <c r="J137" s="4">
        <v>37.14</v>
      </c>
      <c r="K137" s="4">
        <v>0.52</v>
      </c>
      <c r="L137" s="4">
        <v>25.9</v>
      </c>
      <c r="M137" s="61">
        <v>1</v>
      </c>
      <c r="N137" s="1">
        <v>7102</v>
      </c>
      <c r="O137" s="1">
        <v>7591</v>
      </c>
      <c r="P137" s="1">
        <v>6986</v>
      </c>
      <c r="Q137" s="1">
        <v>597</v>
      </c>
      <c r="R137" s="1">
        <v>7</v>
      </c>
      <c r="S137" s="1">
        <v>0</v>
      </c>
      <c r="T137" s="1">
        <v>35</v>
      </c>
      <c r="U137" s="1">
        <v>3</v>
      </c>
      <c r="V137" s="1">
        <v>39</v>
      </c>
      <c r="W137" s="1">
        <v>7325</v>
      </c>
      <c r="X137" s="1">
        <v>601</v>
      </c>
      <c r="Y137" s="58">
        <v>0.68</v>
      </c>
      <c r="AA137" s="1">
        <f t="shared" si="43"/>
        <v>106</v>
      </c>
      <c r="AB137" s="1">
        <f t="shared" si="44"/>
        <v>21359</v>
      </c>
      <c r="AC137" s="1">
        <f t="shared" si="45"/>
        <v>1202</v>
      </c>
      <c r="AD137" s="1">
        <f t="shared" si="65"/>
        <v>-6</v>
      </c>
      <c r="AE137" s="1">
        <f t="shared" si="66"/>
        <v>6</v>
      </c>
      <c r="AF137" s="1">
        <f t="shared" si="66"/>
        <v>0</v>
      </c>
      <c r="AG137" s="1">
        <f t="shared" si="66"/>
        <v>0</v>
      </c>
      <c r="AH137" s="1">
        <f t="shared" si="77"/>
        <v>0</v>
      </c>
      <c r="AI137" s="9">
        <f t="shared" si="67"/>
        <v>7.5455116133082228E-2</v>
      </c>
      <c r="AJ137" s="9">
        <f t="shared" si="46"/>
        <v>0.29404000000000002</v>
      </c>
      <c r="AK137" s="9">
        <f t="shared" si="47"/>
        <v>1.34E-3</v>
      </c>
      <c r="AL137" s="9">
        <f t="shared" si="48"/>
        <v>0.28067999999999999</v>
      </c>
      <c r="AM137" s="9">
        <f t="shared" si="49"/>
        <v>1.2019999999999999E-2</v>
      </c>
      <c r="AN137" s="9">
        <f t="shared" si="50"/>
        <v>6.9999999999999999E-4</v>
      </c>
      <c r="AO137" s="9">
        <f t="shared" si="51"/>
        <v>0</v>
      </c>
      <c r="AP137" s="1">
        <f t="shared" si="68"/>
        <v>-4</v>
      </c>
      <c r="AQ137" s="1">
        <f t="shared" si="68"/>
        <v>3</v>
      </c>
      <c r="AS137" s="1">
        <f t="shared" si="69"/>
        <v>0</v>
      </c>
      <c r="AT137" s="1">
        <f t="shared" si="70"/>
        <v>-1</v>
      </c>
      <c r="AU137" s="1">
        <f t="shared" si="52"/>
        <v>7965</v>
      </c>
      <c r="AV137" s="9">
        <f t="shared" si="53"/>
        <v>0.1593</v>
      </c>
      <c r="AW137" s="9">
        <f t="shared" si="54"/>
        <v>7.7999999999999999E-4</v>
      </c>
      <c r="AX137" s="9">
        <f t="shared" si="55"/>
        <v>0.14649999999999999</v>
      </c>
      <c r="AY137" s="9">
        <f t="shared" si="56"/>
        <v>1.2019999999999999E-2</v>
      </c>
      <c r="AZ137" s="9">
        <f t="shared" si="57"/>
        <v>-2.0000000000000002E-5</v>
      </c>
      <c r="BA137" s="9">
        <f t="shared" si="71"/>
        <v>0.15878160000000002</v>
      </c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M137" s="48"/>
      <c r="BX137" s="7"/>
      <c r="BY137" s="4"/>
      <c r="BZ137" s="7"/>
      <c r="CA137" s="7"/>
      <c r="CB137" s="7"/>
      <c r="CE137" s="7"/>
      <c r="CF137" s="7"/>
      <c r="CG137" s="7"/>
      <c r="CH137" s="7"/>
      <c r="CI137" s="7"/>
      <c r="CJ137" s="7"/>
      <c r="CK137" s="7"/>
      <c r="CL137" s="7"/>
      <c r="CN137" s="47"/>
      <c r="CO137" s="47"/>
      <c r="CP137" s="47"/>
      <c r="CQ137" s="4"/>
    </row>
    <row r="138" spans="1:98" s="1" customFormat="1" x14ac:dyDescent="0.3">
      <c r="A138" s="1">
        <f t="shared" si="64"/>
        <v>125</v>
      </c>
      <c r="B138" s="1">
        <f t="shared" si="42"/>
        <v>14702</v>
      </c>
      <c r="C138" s="1">
        <v>125</v>
      </c>
      <c r="D138" s="1">
        <v>35295</v>
      </c>
      <c r="E138" s="1">
        <v>62</v>
      </c>
      <c r="F138" s="1">
        <v>0</v>
      </c>
      <c r="G138" s="1">
        <v>14039</v>
      </c>
      <c r="H138" s="1">
        <v>0</v>
      </c>
      <c r="I138" s="1">
        <v>601</v>
      </c>
      <c r="J138" s="4">
        <v>37.07</v>
      </c>
      <c r="K138" s="4">
        <v>0.52</v>
      </c>
      <c r="L138" s="4">
        <v>25.9</v>
      </c>
      <c r="M138" s="61">
        <v>1</v>
      </c>
      <c r="N138" s="1">
        <v>7103</v>
      </c>
      <c r="O138" s="1">
        <v>7591</v>
      </c>
      <c r="P138" s="1">
        <v>6986</v>
      </c>
      <c r="Q138" s="1">
        <v>597</v>
      </c>
      <c r="R138" s="1">
        <v>7</v>
      </c>
      <c r="S138" s="1">
        <v>0</v>
      </c>
      <c r="T138" s="1">
        <v>33</v>
      </c>
      <c r="U138" s="1">
        <v>3</v>
      </c>
      <c r="V138" s="1">
        <v>37</v>
      </c>
      <c r="W138" s="1">
        <v>7328</v>
      </c>
      <c r="X138" s="1">
        <v>601</v>
      </c>
      <c r="Y138" s="58">
        <v>0.68</v>
      </c>
      <c r="AA138" s="1">
        <f t="shared" si="43"/>
        <v>99</v>
      </c>
      <c r="AB138" s="1">
        <f t="shared" si="44"/>
        <v>21367</v>
      </c>
      <c r="AC138" s="1">
        <f t="shared" si="45"/>
        <v>1202</v>
      </c>
      <c r="AD138" s="1">
        <f t="shared" si="65"/>
        <v>-5</v>
      </c>
      <c r="AE138" s="1">
        <f t="shared" si="66"/>
        <v>5</v>
      </c>
      <c r="AF138" s="1">
        <f t="shared" si="66"/>
        <v>0</v>
      </c>
      <c r="AG138" s="1">
        <f t="shared" si="66"/>
        <v>0</v>
      </c>
      <c r="AH138" s="1">
        <f t="shared" si="77"/>
        <v>0</v>
      </c>
      <c r="AI138" s="9">
        <f t="shared" si="67"/>
        <v>7.5445643986944519E-2</v>
      </c>
      <c r="AJ138" s="9">
        <f t="shared" si="46"/>
        <v>0.29404000000000002</v>
      </c>
      <c r="AK138" s="9">
        <f t="shared" si="47"/>
        <v>1.24E-3</v>
      </c>
      <c r="AL138" s="9">
        <f t="shared" si="48"/>
        <v>0.28077999999999997</v>
      </c>
      <c r="AM138" s="9">
        <f t="shared" si="49"/>
        <v>1.2019999999999999E-2</v>
      </c>
      <c r="AN138" s="9">
        <f t="shared" si="50"/>
        <v>6.6E-4</v>
      </c>
      <c r="AO138" s="9">
        <f t="shared" si="51"/>
        <v>0</v>
      </c>
      <c r="AP138" s="1">
        <f t="shared" si="68"/>
        <v>-2</v>
      </c>
      <c r="AQ138" s="1">
        <f t="shared" si="68"/>
        <v>3</v>
      </c>
      <c r="AS138" s="1">
        <f t="shared" si="69"/>
        <v>0</v>
      </c>
      <c r="AT138" s="1">
        <f t="shared" si="70"/>
        <v>1</v>
      </c>
      <c r="AU138" s="1">
        <f t="shared" si="52"/>
        <v>7966</v>
      </c>
      <c r="AV138" s="9">
        <f t="shared" si="53"/>
        <v>0.15931999999999999</v>
      </c>
      <c r="AW138" s="9">
        <f t="shared" si="54"/>
        <v>7.3999999999999999E-4</v>
      </c>
      <c r="AX138" s="9">
        <f t="shared" si="55"/>
        <v>0.14656</v>
      </c>
      <c r="AY138" s="9">
        <f t="shared" si="56"/>
        <v>1.2019999999999999E-2</v>
      </c>
      <c r="AZ138" s="9">
        <f t="shared" si="57"/>
        <v>2.0000000000000002E-5</v>
      </c>
      <c r="BA138" s="9">
        <f t="shared" si="71"/>
        <v>0.15878160000000002</v>
      </c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M138" s="48"/>
      <c r="BX138" s="7"/>
      <c r="BY138" s="4"/>
      <c r="BZ138" s="7"/>
      <c r="CA138" s="7"/>
      <c r="CB138" s="7"/>
      <c r="CE138" s="7"/>
      <c r="CF138" s="7"/>
      <c r="CG138" s="7"/>
      <c r="CH138" s="7"/>
      <c r="CI138" s="7"/>
      <c r="CJ138" s="7"/>
      <c r="CK138" s="7"/>
      <c r="CL138" s="7"/>
      <c r="CN138" s="47"/>
      <c r="CO138" s="47"/>
      <c r="CP138" s="47"/>
      <c r="CQ138" s="4"/>
    </row>
    <row r="139" spans="1:98" s="1" customFormat="1" x14ac:dyDescent="0.3">
      <c r="A139" s="1">
        <f t="shared" si="64"/>
        <v>126</v>
      </c>
      <c r="B139" s="1">
        <f t="shared" si="42"/>
        <v>14704</v>
      </c>
      <c r="C139" s="1">
        <v>126</v>
      </c>
      <c r="D139" s="1">
        <v>35294</v>
      </c>
      <c r="E139" s="1">
        <v>58</v>
      </c>
      <c r="F139" s="1">
        <v>0</v>
      </c>
      <c r="G139" s="1">
        <v>14044</v>
      </c>
      <c r="H139" s="1">
        <v>0</v>
      </c>
      <c r="I139" s="1">
        <v>602</v>
      </c>
      <c r="J139" s="4">
        <v>37</v>
      </c>
      <c r="K139" s="4">
        <v>0.52</v>
      </c>
      <c r="L139" s="4">
        <v>25.9</v>
      </c>
      <c r="M139" s="61">
        <v>1</v>
      </c>
      <c r="N139" s="1">
        <v>7104</v>
      </c>
      <c r="O139" s="1">
        <v>7591</v>
      </c>
      <c r="P139" s="1">
        <v>6986</v>
      </c>
      <c r="Q139" s="1">
        <v>597</v>
      </c>
      <c r="R139" s="1">
        <v>7</v>
      </c>
      <c r="S139" s="1">
        <v>0</v>
      </c>
      <c r="T139" s="1">
        <v>31</v>
      </c>
      <c r="U139" s="1">
        <v>3</v>
      </c>
      <c r="V139" s="1">
        <v>34</v>
      </c>
      <c r="W139" s="1">
        <v>7331</v>
      </c>
      <c r="X139" s="1">
        <v>602</v>
      </c>
      <c r="Y139" s="58">
        <v>0.68</v>
      </c>
      <c r="AA139" s="1">
        <f t="shared" si="43"/>
        <v>92</v>
      </c>
      <c r="AB139" s="1">
        <f t="shared" si="44"/>
        <v>21375</v>
      </c>
      <c r="AC139" s="1">
        <f t="shared" si="45"/>
        <v>1204</v>
      </c>
      <c r="AD139" s="1">
        <f t="shared" si="65"/>
        <v>-4</v>
      </c>
      <c r="AE139" s="1">
        <f t="shared" si="66"/>
        <v>5</v>
      </c>
      <c r="AF139" s="1">
        <f t="shared" si="66"/>
        <v>0</v>
      </c>
      <c r="AG139" s="1">
        <f t="shared" si="66"/>
        <v>1</v>
      </c>
      <c r="AH139" s="1">
        <f t="shared" si="77"/>
        <v>2</v>
      </c>
      <c r="AI139" s="9">
        <f t="shared" si="67"/>
        <v>7.5561691979415091E-2</v>
      </c>
      <c r="AJ139" s="9">
        <f t="shared" si="46"/>
        <v>0.29408000000000001</v>
      </c>
      <c r="AK139" s="9">
        <f t="shared" si="47"/>
        <v>1.16E-3</v>
      </c>
      <c r="AL139" s="9">
        <f t="shared" si="48"/>
        <v>0.28088000000000002</v>
      </c>
      <c r="AM139" s="9">
        <f t="shared" si="49"/>
        <v>1.204E-2</v>
      </c>
      <c r="AN139" s="9">
        <f t="shared" si="50"/>
        <v>6.2E-4</v>
      </c>
      <c r="AO139" s="9">
        <f t="shared" si="51"/>
        <v>4.0000000000000003E-5</v>
      </c>
      <c r="AP139" s="1">
        <f t="shared" si="68"/>
        <v>-3</v>
      </c>
      <c r="AQ139" s="1">
        <f t="shared" si="68"/>
        <v>3</v>
      </c>
      <c r="AS139" s="1">
        <f t="shared" si="69"/>
        <v>1</v>
      </c>
      <c r="AT139" s="1">
        <f t="shared" si="70"/>
        <v>1</v>
      </c>
      <c r="AU139" s="1">
        <f t="shared" si="52"/>
        <v>7967</v>
      </c>
      <c r="AV139" s="9">
        <f t="shared" si="53"/>
        <v>0.15934000000000001</v>
      </c>
      <c r="AW139" s="9">
        <f t="shared" si="54"/>
        <v>6.8000000000000005E-4</v>
      </c>
      <c r="AX139" s="9">
        <f t="shared" si="55"/>
        <v>0.14662</v>
      </c>
      <c r="AY139" s="9">
        <f t="shared" si="56"/>
        <v>1.204E-2</v>
      </c>
      <c r="AZ139" s="9">
        <f t="shared" si="57"/>
        <v>2.0000000000000002E-5</v>
      </c>
      <c r="BA139" s="9">
        <f t="shared" si="71"/>
        <v>0.15880320000000001</v>
      </c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M139" s="48"/>
      <c r="BX139" s="7"/>
      <c r="BY139" s="4"/>
      <c r="BZ139" s="7"/>
      <c r="CA139" s="7"/>
      <c r="CB139" s="7"/>
      <c r="CE139" s="7"/>
      <c r="CF139" s="7"/>
      <c r="CG139" s="7"/>
      <c r="CH139" s="7"/>
      <c r="CI139" s="7"/>
      <c r="CJ139" s="7"/>
      <c r="CK139" s="7"/>
      <c r="CL139" s="7"/>
      <c r="CN139" s="47"/>
      <c r="CO139" s="47"/>
      <c r="CP139" s="47"/>
      <c r="CQ139" s="4"/>
    </row>
    <row r="140" spans="1:98" s="1" customFormat="1" x14ac:dyDescent="0.3">
      <c r="A140" s="1">
        <f t="shared" si="64"/>
        <v>127</v>
      </c>
      <c r="B140" s="1">
        <f t="shared" si="42"/>
        <v>14704</v>
      </c>
      <c r="C140" s="1">
        <v>127</v>
      </c>
      <c r="D140" s="1">
        <v>35294</v>
      </c>
      <c r="E140" s="1">
        <v>53</v>
      </c>
      <c r="F140" s="1">
        <v>0</v>
      </c>
      <c r="G140" s="1">
        <v>14049</v>
      </c>
      <c r="H140" s="1">
        <v>0</v>
      </c>
      <c r="I140" s="1">
        <v>602</v>
      </c>
      <c r="J140" s="4">
        <v>36.94</v>
      </c>
      <c r="K140" s="4">
        <v>0.52</v>
      </c>
      <c r="L140" s="4">
        <v>25.9</v>
      </c>
      <c r="M140" s="61">
        <v>1</v>
      </c>
      <c r="N140" s="1">
        <v>7104</v>
      </c>
      <c r="O140" s="1">
        <v>7591</v>
      </c>
      <c r="P140" s="1">
        <v>6986</v>
      </c>
      <c r="Q140" s="1">
        <v>597</v>
      </c>
      <c r="R140" s="1">
        <v>7</v>
      </c>
      <c r="S140" s="1">
        <v>0</v>
      </c>
      <c r="T140" s="1">
        <v>28</v>
      </c>
      <c r="U140" s="1">
        <v>2</v>
      </c>
      <c r="V140" s="1">
        <v>31</v>
      </c>
      <c r="W140" s="1">
        <v>7334</v>
      </c>
      <c r="X140" s="1">
        <v>602</v>
      </c>
      <c r="Y140" s="58">
        <v>0.68</v>
      </c>
      <c r="AA140" s="1">
        <f t="shared" si="43"/>
        <v>84</v>
      </c>
      <c r="AB140" s="1">
        <f t="shared" si="44"/>
        <v>21383</v>
      </c>
      <c r="AC140" s="1">
        <f t="shared" si="45"/>
        <v>1204</v>
      </c>
      <c r="AD140" s="1">
        <f t="shared" si="65"/>
        <v>-5</v>
      </c>
      <c r="AE140" s="1">
        <f t="shared" si="66"/>
        <v>5</v>
      </c>
      <c r="AF140" s="1">
        <f t="shared" si="66"/>
        <v>0</v>
      </c>
      <c r="AG140" s="1">
        <f t="shared" si="66"/>
        <v>0</v>
      </c>
      <c r="AH140" s="1">
        <f t="shared" si="77"/>
        <v>0</v>
      </c>
      <c r="AI140" s="9">
        <f t="shared" si="67"/>
        <v>7.5561691979415091E-2</v>
      </c>
      <c r="AJ140" s="9">
        <f t="shared" si="46"/>
        <v>0.29408000000000001</v>
      </c>
      <c r="AK140" s="9">
        <f t="shared" si="47"/>
        <v>1.06E-3</v>
      </c>
      <c r="AL140" s="9">
        <f t="shared" si="48"/>
        <v>0.28098000000000001</v>
      </c>
      <c r="AM140" s="9">
        <f t="shared" si="49"/>
        <v>1.204E-2</v>
      </c>
      <c r="AN140" s="9">
        <f t="shared" si="50"/>
        <v>5.5999999999999995E-4</v>
      </c>
      <c r="AO140" s="9">
        <f t="shared" si="51"/>
        <v>0</v>
      </c>
      <c r="AP140" s="1">
        <f t="shared" si="68"/>
        <v>-3</v>
      </c>
      <c r="AQ140" s="1">
        <f t="shared" si="68"/>
        <v>3</v>
      </c>
      <c r="AS140" s="1">
        <f t="shared" si="69"/>
        <v>0</v>
      </c>
      <c r="AT140" s="1">
        <f t="shared" si="70"/>
        <v>0</v>
      </c>
      <c r="AU140" s="1">
        <f t="shared" si="52"/>
        <v>7967</v>
      </c>
      <c r="AV140" s="9">
        <f t="shared" si="53"/>
        <v>0.15934000000000001</v>
      </c>
      <c r="AW140" s="9">
        <f t="shared" si="54"/>
        <v>6.2E-4</v>
      </c>
      <c r="AX140" s="9">
        <f t="shared" si="55"/>
        <v>0.14668</v>
      </c>
      <c r="AY140" s="9">
        <f t="shared" si="56"/>
        <v>1.204E-2</v>
      </c>
      <c r="AZ140" s="9">
        <f t="shared" si="57"/>
        <v>0</v>
      </c>
      <c r="BA140" s="9">
        <f t="shared" si="71"/>
        <v>0.15880320000000001</v>
      </c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M140" s="48"/>
      <c r="BX140" s="7"/>
      <c r="BY140" s="4"/>
      <c r="BZ140" s="7"/>
      <c r="CA140" s="7"/>
      <c r="CB140" s="7"/>
      <c r="CE140" s="7"/>
      <c r="CF140" s="7"/>
      <c r="CG140" s="7"/>
      <c r="CH140" s="7"/>
      <c r="CI140" s="7"/>
      <c r="CJ140" s="7"/>
      <c r="CK140" s="7"/>
      <c r="CL140" s="7"/>
      <c r="CN140" s="47"/>
      <c r="CO140" s="47"/>
      <c r="CP140" s="47"/>
      <c r="CQ140" s="4"/>
    </row>
    <row r="141" spans="1:98" s="1" customFormat="1" x14ac:dyDescent="0.3">
      <c r="A141" s="1">
        <f t="shared" si="64"/>
        <v>128</v>
      </c>
      <c r="B141" s="1">
        <f t="shared" si="42"/>
        <v>14705</v>
      </c>
      <c r="C141" s="1">
        <v>128</v>
      </c>
      <c r="D141" s="1">
        <v>35293</v>
      </c>
      <c r="E141" s="1">
        <v>49</v>
      </c>
      <c r="F141" s="1">
        <v>0</v>
      </c>
      <c r="G141" s="1">
        <v>14054</v>
      </c>
      <c r="H141" s="1">
        <v>0</v>
      </c>
      <c r="I141" s="1">
        <v>602</v>
      </c>
      <c r="J141" s="4">
        <v>36.869999999999997</v>
      </c>
      <c r="K141" s="4">
        <v>0.52</v>
      </c>
      <c r="L141" s="4">
        <v>25.9</v>
      </c>
      <c r="M141" s="61">
        <v>1</v>
      </c>
      <c r="N141" s="1">
        <v>7105</v>
      </c>
      <c r="O141" s="1">
        <v>7591</v>
      </c>
      <c r="P141" s="1">
        <v>6986</v>
      </c>
      <c r="Q141" s="1">
        <v>597</v>
      </c>
      <c r="R141" s="1">
        <v>7</v>
      </c>
      <c r="S141" s="1">
        <v>0</v>
      </c>
      <c r="T141" s="1">
        <v>26</v>
      </c>
      <c r="U141" s="1">
        <v>2</v>
      </c>
      <c r="V141" s="1">
        <v>29</v>
      </c>
      <c r="W141" s="1">
        <v>7337</v>
      </c>
      <c r="X141" s="1">
        <v>602</v>
      </c>
      <c r="Y141" s="58">
        <v>0.68</v>
      </c>
      <c r="AA141" s="1">
        <f t="shared" si="43"/>
        <v>78</v>
      </c>
      <c r="AB141" s="1">
        <f t="shared" si="44"/>
        <v>21391</v>
      </c>
      <c r="AC141" s="1">
        <f t="shared" si="45"/>
        <v>1204</v>
      </c>
      <c r="AD141" s="1">
        <f t="shared" si="65"/>
        <v>-4</v>
      </c>
      <c r="AE141" s="1">
        <f t="shared" si="66"/>
        <v>5</v>
      </c>
      <c r="AF141" s="1">
        <f t="shared" si="66"/>
        <v>0</v>
      </c>
      <c r="AG141" s="1">
        <f t="shared" si="66"/>
        <v>0</v>
      </c>
      <c r="AH141" s="1">
        <f t="shared" si="77"/>
        <v>1</v>
      </c>
      <c r="AI141" s="9">
        <f t="shared" si="67"/>
        <v>7.5552208835341361E-2</v>
      </c>
      <c r="AJ141" s="9">
        <f t="shared" si="46"/>
        <v>0.29409999999999997</v>
      </c>
      <c r="AK141" s="9">
        <f t="shared" si="47"/>
        <v>9.7999999999999997E-4</v>
      </c>
      <c r="AL141" s="9">
        <f t="shared" si="48"/>
        <v>0.28108</v>
      </c>
      <c r="AM141" s="9">
        <f t="shared" si="49"/>
        <v>1.204E-2</v>
      </c>
      <c r="AN141" s="9">
        <f t="shared" si="50"/>
        <v>5.1999999999999995E-4</v>
      </c>
      <c r="AO141" s="9">
        <f t="shared" si="51"/>
        <v>2.0000000000000002E-5</v>
      </c>
      <c r="AP141" s="1">
        <f t="shared" si="68"/>
        <v>-2</v>
      </c>
      <c r="AQ141" s="1">
        <f t="shared" si="68"/>
        <v>3</v>
      </c>
      <c r="AS141" s="1">
        <f t="shared" si="69"/>
        <v>0</v>
      </c>
      <c r="AT141" s="1">
        <f t="shared" si="70"/>
        <v>1</v>
      </c>
      <c r="AU141" s="1">
        <f t="shared" si="52"/>
        <v>7968</v>
      </c>
      <c r="AV141" s="9">
        <f t="shared" si="53"/>
        <v>0.15936</v>
      </c>
      <c r="AW141" s="9">
        <f t="shared" si="54"/>
        <v>5.8E-4</v>
      </c>
      <c r="AX141" s="9">
        <f t="shared" si="55"/>
        <v>0.14674000000000001</v>
      </c>
      <c r="AY141" s="9">
        <f t="shared" si="56"/>
        <v>1.204E-2</v>
      </c>
      <c r="AZ141" s="9">
        <f t="shared" si="57"/>
        <v>2.0000000000000002E-5</v>
      </c>
      <c r="BA141" s="9">
        <f t="shared" si="71"/>
        <v>0.15881399999999998</v>
      </c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M141" s="48"/>
      <c r="BX141" s="7"/>
      <c r="BY141" s="4"/>
      <c r="BZ141" s="7"/>
      <c r="CA141" s="7"/>
      <c r="CB141" s="7"/>
      <c r="CE141" s="7"/>
      <c r="CF141" s="7"/>
      <c r="CG141" s="7"/>
      <c r="CH141" s="7"/>
      <c r="CI141" s="7"/>
      <c r="CJ141" s="7"/>
      <c r="CK141" s="7"/>
      <c r="CL141" s="7"/>
      <c r="CN141" s="47"/>
      <c r="CO141" s="47"/>
      <c r="CP141" s="47"/>
      <c r="CQ141" s="4"/>
    </row>
    <row r="142" spans="1:98" s="1" customFormat="1" x14ac:dyDescent="0.3">
      <c r="A142" s="1">
        <f t="shared" si="64"/>
        <v>129</v>
      </c>
      <c r="B142" s="1">
        <f t="shared" ref="B142:B205" si="82">IF(C142="",NA(),E142+G142+H142+I142)</f>
        <v>14705</v>
      </c>
      <c r="C142" s="1">
        <v>129</v>
      </c>
      <c r="D142" s="1">
        <v>35293</v>
      </c>
      <c r="E142" s="1">
        <v>45</v>
      </c>
      <c r="F142" s="1">
        <v>0</v>
      </c>
      <c r="G142" s="1">
        <v>14058</v>
      </c>
      <c r="H142" s="1">
        <v>0</v>
      </c>
      <c r="I142" s="1">
        <v>602</v>
      </c>
      <c r="J142" s="4">
        <v>36.81</v>
      </c>
      <c r="K142" s="4">
        <v>0.52</v>
      </c>
      <c r="L142" s="4">
        <v>25.9</v>
      </c>
      <c r="M142" s="61">
        <v>1</v>
      </c>
      <c r="N142" s="1">
        <v>7105</v>
      </c>
      <c r="O142" s="1">
        <v>7591</v>
      </c>
      <c r="P142" s="1">
        <v>6986</v>
      </c>
      <c r="Q142" s="1">
        <v>597</v>
      </c>
      <c r="R142" s="1">
        <v>7</v>
      </c>
      <c r="S142" s="1">
        <v>0</v>
      </c>
      <c r="T142" s="1">
        <v>24</v>
      </c>
      <c r="U142" s="1">
        <v>2</v>
      </c>
      <c r="V142" s="1">
        <v>26</v>
      </c>
      <c r="W142" s="1">
        <v>7339</v>
      </c>
      <c r="X142" s="1">
        <v>602</v>
      </c>
      <c r="Y142" s="58">
        <v>0.68</v>
      </c>
      <c r="AA142" s="1">
        <f t="shared" ref="AA142:AA205" si="83">+E142+V142</f>
        <v>71</v>
      </c>
      <c r="AB142" s="1">
        <f t="shared" ref="AB142:AB205" si="84">+G142+W142</f>
        <v>21397</v>
      </c>
      <c r="AC142" s="1">
        <f t="shared" ref="AC142:AC205" si="85">+I142+X142</f>
        <v>1204</v>
      </c>
      <c r="AD142" s="1">
        <f t="shared" si="65"/>
        <v>-4</v>
      </c>
      <c r="AE142" s="1">
        <f t="shared" si="66"/>
        <v>4</v>
      </c>
      <c r="AF142" s="1">
        <f t="shared" si="66"/>
        <v>0</v>
      </c>
      <c r="AG142" s="1">
        <f t="shared" si="66"/>
        <v>0</v>
      </c>
      <c r="AH142" s="1">
        <f t="shared" si="77"/>
        <v>0</v>
      </c>
      <c r="AI142" s="9">
        <f t="shared" si="67"/>
        <v>7.5561691979415091E-2</v>
      </c>
      <c r="AJ142" s="9">
        <f t="shared" ref="AJ142:AJ205" si="86">IF(OR(ISNA(B142),B142=0),NA(),B142/$AJ$11)</f>
        <v>0.29409999999999997</v>
      </c>
      <c r="AK142" s="9">
        <f t="shared" ref="AK142:AK205" si="87">IF(OR(ISNA(B142),B142=0),NA(),E142/$AJ$11)</f>
        <v>8.9999999999999998E-4</v>
      </c>
      <c r="AL142" s="9">
        <f t="shared" ref="AL142:AL205" si="88">IF(OR(ISNA(B142),B142=0),NA(),G142/$AJ$11)</f>
        <v>0.28116000000000002</v>
      </c>
      <c r="AM142" s="9">
        <f t="shared" ref="AM142:AM205" si="89">IF(OR(ISNA(B142),B142=0),NA(),I142/$AJ$11)</f>
        <v>1.204E-2</v>
      </c>
      <c r="AN142" s="9">
        <f t="shared" ref="AN142:AN205" si="90">IF(OR(ISNA(B142),B142=0),NA(),T142/$AJ$11)</f>
        <v>4.8000000000000001E-4</v>
      </c>
      <c r="AO142" s="9">
        <f t="shared" ref="AO142:AO205" si="91">+IF(OR(ISNA(B142),B142=0),NA(),AH142/$AJ$11)</f>
        <v>0</v>
      </c>
      <c r="AP142" s="1">
        <f t="shared" si="68"/>
        <v>-3</v>
      </c>
      <c r="AQ142" s="1">
        <f t="shared" si="68"/>
        <v>2</v>
      </c>
      <c r="AS142" s="1">
        <f t="shared" si="69"/>
        <v>0</v>
      </c>
      <c r="AT142" s="1">
        <f t="shared" si="70"/>
        <v>-1</v>
      </c>
      <c r="AU142" s="1">
        <f t="shared" ref="AU142:AU205" si="92">IF(C142="",NA(),V142+W142+X142)</f>
        <v>7967</v>
      </c>
      <c r="AV142" s="9">
        <f t="shared" ref="AV142:AV205" si="93">IF(OR(ISNA(B142),B142=0),NA(),AU142/$AJ$11)</f>
        <v>0.15934000000000001</v>
      </c>
      <c r="AW142" s="9">
        <f t="shared" ref="AW142:AW205" si="94">IF(OR(ISNA(B142),B142=0),NA(),V142/$AJ$11)</f>
        <v>5.1999999999999995E-4</v>
      </c>
      <c r="AX142" s="9">
        <f t="shared" ref="AX142:AX205" si="95">IF(OR(ISNA(B142),B142=0),NA(),W142/$AJ$11)</f>
        <v>0.14677999999999999</v>
      </c>
      <c r="AY142" s="9">
        <f t="shared" ref="AY142:AY205" si="96">IF(OR(ISNA(B142),B142=0),NA(),X142/$AJ$11)</f>
        <v>1.204E-2</v>
      </c>
      <c r="AZ142" s="9">
        <f t="shared" ref="AZ142:AZ205" si="97">IF(OR(ISNA(B142),B142=0),NA(),AT142/$AJ$11)</f>
        <v>-2.0000000000000002E-5</v>
      </c>
      <c r="BA142" s="9">
        <f t="shared" si="71"/>
        <v>0.15881399999999998</v>
      </c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M142" s="48"/>
      <c r="BX142" s="7"/>
      <c r="BY142" s="4"/>
      <c r="BZ142" s="7"/>
      <c r="CA142" s="7"/>
      <c r="CB142" s="7"/>
      <c r="CE142" s="7"/>
      <c r="CF142" s="7"/>
      <c r="CG142" s="7"/>
      <c r="CH142" s="7"/>
      <c r="CI142" s="7"/>
      <c r="CJ142" s="7"/>
      <c r="CK142" s="7"/>
      <c r="CL142" s="7"/>
      <c r="CN142" s="47"/>
      <c r="CO142" s="47"/>
      <c r="CP142" s="47"/>
      <c r="CQ142" s="4"/>
    </row>
    <row r="143" spans="1:98" s="1" customFormat="1" x14ac:dyDescent="0.3">
      <c r="A143" s="1">
        <f t="shared" ref="A143:A206" si="98">+C143</f>
        <v>130</v>
      </c>
      <c r="B143" s="1">
        <f t="shared" si="82"/>
        <v>14706</v>
      </c>
      <c r="C143" s="1">
        <v>130</v>
      </c>
      <c r="D143" s="1">
        <v>35292</v>
      </c>
      <c r="E143" s="1">
        <v>41</v>
      </c>
      <c r="F143" s="1">
        <v>0</v>
      </c>
      <c r="G143" s="1">
        <v>14062</v>
      </c>
      <c r="H143" s="1">
        <v>0</v>
      </c>
      <c r="I143" s="1">
        <v>603</v>
      </c>
      <c r="J143" s="4">
        <v>36.74</v>
      </c>
      <c r="K143" s="4">
        <v>0.52</v>
      </c>
      <c r="L143" s="4">
        <v>25.9</v>
      </c>
      <c r="M143" s="61">
        <v>1</v>
      </c>
      <c r="N143" s="1">
        <v>7106</v>
      </c>
      <c r="O143" s="1">
        <v>7591</v>
      </c>
      <c r="P143" s="1">
        <v>6986</v>
      </c>
      <c r="Q143" s="1">
        <v>597</v>
      </c>
      <c r="R143" s="1">
        <v>7</v>
      </c>
      <c r="S143" s="1">
        <v>0</v>
      </c>
      <c r="T143" s="1">
        <v>21</v>
      </c>
      <c r="U143" s="1">
        <v>2</v>
      </c>
      <c r="V143" s="1">
        <v>24</v>
      </c>
      <c r="W143" s="1">
        <v>7341</v>
      </c>
      <c r="X143" s="1">
        <v>603</v>
      </c>
      <c r="Y143" s="58">
        <v>0.68</v>
      </c>
      <c r="AA143" s="1">
        <f t="shared" si="83"/>
        <v>65</v>
      </c>
      <c r="AB143" s="1">
        <f t="shared" si="84"/>
        <v>21403</v>
      </c>
      <c r="AC143" s="1">
        <f t="shared" si="85"/>
        <v>1206</v>
      </c>
      <c r="AD143" s="1">
        <f t="shared" ref="AD143:AD206" si="99">IF($C143="","",E143-E142)</f>
        <v>-4</v>
      </c>
      <c r="AE143" s="1">
        <f t="shared" ref="AE143:AG193" si="100">IF($C143="","",G143-G142)</f>
        <v>4</v>
      </c>
      <c r="AF143" s="1">
        <f t="shared" si="100"/>
        <v>0</v>
      </c>
      <c r="AG143" s="1">
        <f t="shared" si="100"/>
        <v>1</v>
      </c>
      <c r="AH143" s="1">
        <f t="shared" si="77"/>
        <v>1</v>
      </c>
      <c r="AI143" s="9">
        <f t="shared" ref="AI143:AI206" si="101">IF(OR(ISNA(AU143),AU143=0),NA(),X143/AU143)</f>
        <v>7.5677710843373491E-2</v>
      </c>
      <c r="AJ143" s="9">
        <f t="shared" si="86"/>
        <v>0.29411999999999999</v>
      </c>
      <c r="AK143" s="9">
        <f t="shared" si="87"/>
        <v>8.1999999999999998E-4</v>
      </c>
      <c r="AL143" s="9">
        <f t="shared" si="88"/>
        <v>0.28123999999999999</v>
      </c>
      <c r="AM143" s="9">
        <f t="shared" si="89"/>
        <v>1.206E-2</v>
      </c>
      <c r="AN143" s="9">
        <f t="shared" si="90"/>
        <v>4.2000000000000002E-4</v>
      </c>
      <c r="AO143" s="9">
        <f t="shared" si="91"/>
        <v>2.0000000000000002E-5</v>
      </c>
      <c r="AP143" s="1">
        <f t="shared" ref="AP143:AQ193" si="102">IF($C143="","",V143-V142)</f>
        <v>-2</v>
      </c>
      <c r="AQ143" s="1">
        <f t="shared" si="102"/>
        <v>2</v>
      </c>
      <c r="AS143" s="1">
        <f t="shared" ref="AS143:AS206" si="103">IF($C143="","",X143-X142)</f>
        <v>1</v>
      </c>
      <c r="AT143" s="1">
        <f t="shared" ref="AT143:AT206" si="104">IF(OR($C143="",ISNA($C143)),NA(),AP143+AQ143+AR143+AS143)</f>
        <v>1</v>
      </c>
      <c r="AU143" s="1">
        <f t="shared" si="92"/>
        <v>7968</v>
      </c>
      <c r="AV143" s="9">
        <f t="shared" si="93"/>
        <v>0.15936</v>
      </c>
      <c r="AW143" s="9">
        <f t="shared" si="94"/>
        <v>4.8000000000000001E-4</v>
      </c>
      <c r="AX143" s="9">
        <f t="shared" si="95"/>
        <v>0.14682000000000001</v>
      </c>
      <c r="AY143" s="9">
        <f t="shared" si="96"/>
        <v>1.206E-2</v>
      </c>
      <c r="AZ143" s="9">
        <f t="shared" si="97"/>
        <v>2.0000000000000002E-5</v>
      </c>
      <c r="BA143" s="9">
        <f t="shared" ref="BA143:BA206" si="105">+AJ143*$BA$12</f>
        <v>0.15882480000000002</v>
      </c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M143" s="48"/>
      <c r="BX143" s="7"/>
      <c r="BY143" s="4"/>
      <c r="BZ143" s="7"/>
      <c r="CA143" s="7"/>
      <c r="CB143" s="7"/>
      <c r="CE143" s="7"/>
      <c r="CF143" s="7"/>
      <c r="CG143" s="7"/>
      <c r="CH143" s="7"/>
      <c r="CI143" s="7"/>
      <c r="CJ143" s="7"/>
      <c r="CK143" s="7"/>
      <c r="CL143" s="7"/>
      <c r="CN143" s="47"/>
      <c r="CO143" s="47"/>
      <c r="CP143" s="47"/>
      <c r="CQ143" s="4"/>
    </row>
    <row r="144" spans="1:98" s="1" customFormat="1" x14ac:dyDescent="0.3">
      <c r="A144" s="1">
        <f t="shared" si="98"/>
        <v>131</v>
      </c>
      <c r="B144" s="1">
        <f t="shared" si="82"/>
        <v>14706</v>
      </c>
      <c r="C144" s="1">
        <v>131</v>
      </c>
      <c r="D144" s="1">
        <v>35292</v>
      </c>
      <c r="E144" s="1">
        <v>38</v>
      </c>
      <c r="F144" s="1">
        <v>0</v>
      </c>
      <c r="G144" s="1">
        <v>14065</v>
      </c>
      <c r="H144" s="1">
        <v>0</v>
      </c>
      <c r="I144" s="1">
        <v>603</v>
      </c>
      <c r="J144" s="4">
        <v>36.68</v>
      </c>
      <c r="K144" s="4">
        <v>0.52</v>
      </c>
      <c r="L144" s="4">
        <v>25.9</v>
      </c>
      <c r="M144" s="61">
        <v>1</v>
      </c>
      <c r="N144" s="1">
        <v>7106</v>
      </c>
      <c r="O144" s="1">
        <v>7591</v>
      </c>
      <c r="P144" s="1">
        <v>6985</v>
      </c>
      <c r="Q144" s="1">
        <v>597</v>
      </c>
      <c r="R144" s="1">
        <v>7</v>
      </c>
      <c r="S144" s="1">
        <v>0</v>
      </c>
      <c r="T144" s="1">
        <v>20</v>
      </c>
      <c r="U144" s="1">
        <v>2</v>
      </c>
      <c r="V144" s="1">
        <v>22</v>
      </c>
      <c r="W144" s="1">
        <v>7343</v>
      </c>
      <c r="X144" s="1">
        <v>603</v>
      </c>
      <c r="Y144" s="58">
        <v>0.68</v>
      </c>
      <c r="AA144" s="1">
        <f t="shared" si="83"/>
        <v>60</v>
      </c>
      <c r="AB144" s="1">
        <f t="shared" si="84"/>
        <v>21408</v>
      </c>
      <c r="AC144" s="1">
        <f t="shared" si="85"/>
        <v>1206</v>
      </c>
      <c r="AD144" s="1">
        <f t="shared" si="99"/>
        <v>-3</v>
      </c>
      <c r="AE144" s="1">
        <f t="shared" si="100"/>
        <v>3</v>
      </c>
      <c r="AF144" s="1">
        <f t="shared" si="100"/>
        <v>0</v>
      </c>
      <c r="AG144" s="1">
        <f t="shared" si="100"/>
        <v>0</v>
      </c>
      <c r="AH144" s="1">
        <f t="shared" ref="AH144:AH207" si="106">IF(OR($C144="",ISNA($C144)),NA(),AD144+AE144+AF144+AG144)</f>
        <v>0</v>
      </c>
      <c r="AI144" s="9">
        <f t="shared" si="101"/>
        <v>7.5677710843373491E-2</v>
      </c>
      <c r="AJ144" s="9">
        <f t="shared" si="86"/>
        <v>0.29411999999999999</v>
      </c>
      <c r="AK144" s="9">
        <f t="shared" si="87"/>
        <v>7.6000000000000004E-4</v>
      </c>
      <c r="AL144" s="9">
        <f t="shared" si="88"/>
        <v>0.28129999999999999</v>
      </c>
      <c r="AM144" s="9">
        <f t="shared" si="89"/>
        <v>1.206E-2</v>
      </c>
      <c r="AN144" s="9">
        <f t="shared" si="90"/>
        <v>4.0000000000000002E-4</v>
      </c>
      <c r="AO144" s="9">
        <f t="shared" si="91"/>
        <v>0</v>
      </c>
      <c r="AP144" s="1">
        <f t="shared" si="102"/>
        <v>-2</v>
      </c>
      <c r="AQ144" s="1">
        <f t="shared" si="102"/>
        <v>2</v>
      </c>
      <c r="AS144" s="1">
        <f t="shared" si="103"/>
        <v>0</v>
      </c>
      <c r="AT144" s="1">
        <f t="shared" si="104"/>
        <v>0</v>
      </c>
      <c r="AU144" s="1">
        <f t="shared" si="92"/>
        <v>7968</v>
      </c>
      <c r="AV144" s="9">
        <f t="shared" si="93"/>
        <v>0.15936</v>
      </c>
      <c r="AW144" s="9">
        <f t="shared" si="94"/>
        <v>4.4000000000000002E-4</v>
      </c>
      <c r="AX144" s="9">
        <f t="shared" si="95"/>
        <v>0.14685999999999999</v>
      </c>
      <c r="AY144" s="9">
        <f t="shared" si="96"/>
        <v>1.206E-2</v>
      </c>
      <c r="AZ144" s="9">
        <f t="shared" si="97"/>
        <v>0</v>
      </c>
      <c r="BA144" s="9">
        <f t="shared" si="105"/>
        <v>0.15882480000000002</v>
      </c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M144" s="48"/>
      <c r="BX144" s="7"/>
      <c r="BY144" s="4"/>
      <c r="BZ144" s="7"/>
      <c r="CA144" s="7"/>
      <c r="CB144" s="7"/>
      <c r="CE144" s="7"/>
      <c r="CF144" s="7"/>
      <c r="CG144" s="7"/>
      <c r="CH144" s="7"/>
      <c r="CI144" s="7"/>
      <c r="CJ144" s="7"/>
      <c r="CK144" s="7"/>
      <c r="CL144" s="7"/>
      <c r="CN144" s="47"/>
      <c r="CO144" s="47"/>
      <c r="CP144" s="47"/>
      <c r="CQ144" s="4"/>
    </row>
    <row r="145" spans="1:95" s="1" customFormat="1" x14ac:dyDescent="0.3">
      <c r="A145" s="1">
        <f t="shared" si="98"/>
        <v>132</v>
      </c>
      <c r="B145" s="1">
        <f t="shared" si="82"/>
        <v>14706</v>
      </c>
      <c r="C145" s="1">
        <v>132</v>
      </c>
      <c r="D145" s="1">
        <v>35292</v>
      </c>
      <c r="E145" s="1">
        <v>35</v>
      </c>
      <c r="F145" s="1">
        <v>0</v>
      </c>
      <c r="G145" s="1">
        <v>14068</v>
      </c>
      <c r="H145" s="1">
        <v>0</v>
      </c>
      <c r="I145" s="1">
        <v>603</v>
      </c>
      <c r="J145" s="4">
        <v>36.619999999999997</v>
      </c>
      <c r="K145" s="4">
        <v>0.52</v>
      </c>
      <c r="L145" s="4">
        <v>25.9</v>
      </c>
      <c r="M145" s="61">
        <v>1</v>
      </c>
      <c r="N145" s="1">
        <v>7106</v>
      </c>
      <c r="O145" s="1">
        <v>7591</v>
      </c>
      <c r="P145" s="1">
        <v>6986</v>
      </c>
      <c r="Q145" s="1">
        <v>597</v>
      </c>
      <c r="R145" s="1">
        <v>7</v>
      </c>
      <c r="S145" s="1">
        <v>0</v>
      </c>
      <c r="T145" s="1">
        <v>18</v>
      </c>
      <c r="U145" s="1">
        <v>1</v>
      </c>
      <c r="V145" s="1">
        <v>20</v>
      </c>
      <c r="W145" s="1">
        <v>7345</v>
      </c>
      <c r="X145" s="1">
        <v>603</v>
      </c>
      <c r="Y145" s="58">
        <v>0.68</v>
      </c>
      <c r="AA145" s="1">
        <f t="shared" si="83"/>
        <v>55</v>
      </c>
      <c r="AB145" s="1">
        <f t="shared" si="84"/>
        <v>21413</v>
      </c>
      <c r="AC145" s="1">
        <f t="shared" si="85"/>
        <v>1206</v>
      </c>
      <c r="AD145" s="1">
        <f t="shared" si="99"/>
        <v>-3</v>
      </c>
      <c r="AE145" s="1">
        <f t="shared" si="100"/>
        <v>3</v>
      </c>
      <c r="AF145" s="1">
        <f t="shared" si="100"/>
        <v>0</v>
      </c>
      <c r="AG145" s="1">
        <f t="shared" si="100"/>
        <v>0</v>
      </c>
      <c r="AH145" s="1">
        <f t="shared" si="106"/>
        <v>0</v>
      </c>
      <c r="AI145" s="9">
        <f t="shared" si="101"/>
        <v>7.5677710843373491E-2</v>
      </c>
      <c r="AJ145" s="9">
        <f t="shared" si="86"/>
        <v>0.29411999999999999</v>
      </c>
      <c r="AK145" s="9">
        <f t="shared" si="87"/>
        <v>6.9999999999999999E-4</v>
      </c>
      <c r="AL145" s="9">
        <f t="shared" si="88"/>
        <v>0.28136</v>
      </c>
      <c r="AM145" s="9">
        <f t="shared" si="89"/>
        <v>1.206E-2</v>
      </c>
      <c r="AN145" s="9">
        <f t="shared" si="90"/>
        <v>3.6000000000000002E-4</v>
      </c>
      <c r="AO145" s="9">
        <f t="shared" si="91"/>
        <v>0</v>
      </c>
      <c r="AP145" s="1">
        <f t="shared" si="102"/>
        <v>-2</v>
      </c>
      <c r="AQ145" s="1">
        <f t="shared" si="102"/>
        <v>2</v>
      </c>
      <c r="AS145" s="1">
        <f t="shared" si="103"/>
        <v>0</v>
      </c>
      <c r="AT145" s="1">
        <f t="shared" si="104"/>
        <v>0</v>
      </c>
      <c r="AU145" s="1">
        <f t="shared" si="92"/>
        <v>7968</v>
      </c>
      <c r="AV145" s="9">
        <f t="shared" si="93"/>
        <v>0.15936</v>
      </c>
      <c r="AW145" s="9">
        <f t="shared" si="94"/>
        <v>4.0000000000000002E-4</v>
      </c>
      <c r="AX145" s="9">
        <f t="shared" si="95"/>
        <v>0.1469</v>
      </c>
      <c r="AY145" s="9">
        <f t="shared" si="96"/>
        <v>1.206E-2</v>
      </c>
      <c r="AZ145" s="9">
        <f t="shared" si="97"/>
        <v>0</v>
      </c>
      <c r="BA145" s="9">
        <f t="shared" si="105"/>
        <v>0.15882480000000002</v>
      </c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M145" s="48"/>
      <c r="BX145" s="7"/>
      <c r="BY145" s="4"/>
      <c r="BZ145" s="7"/>
      <c r="CA145" s="7"/>
      <c r="CB145" s="7"/>
      <c r="CE145" s="7"/>
      <c r="CF145" s="7"/>
      <c r="CG145" s="7"/>
      <c r="CH145" s="7"/>
      <c r="CI145" s="7"/>
      <c r="CJ145" s="7"/>
      <c r="CK145" s="7"/>
      <c r="CL145" s="7"/>
      <c r="CN145" s="47"/>
      <c r="CO145" s="47"/>
      <c r="CP145" s="47"/>
      <c r="CQ145" s="4"/>
    </row>
    <row r="146" spans="1:95" s="1" customFormat="1" x14ac:dyDescent="0.3">
      <c r="A146" s="1">
        <f t="shared" si="98"/>
        <v>133</v>
      </c>
      <c r="B146" s="1">
        <f t="shared" si="82"/>
        <v>14707</v>
      </c>
      <c r="C146" s="1">
        <v>133</v>
      </c>
      <c r="D146" s="1">
        <v>35291</v>
      </c>
      <c r="E146" s="1">
        <v>32</v>
      </c>
      <c r="F146" s="1">
        <v>0</v>
      </c>
      <c r="G146" s="1">
        <v>14071</v>
      </c>
      <c r="H146" s="1">
        <v>0</v>
      </c>
      <c r="I146" s="1">
        <v>604</v>
      </c>
      <c r="J146" s="4">
        <v>36.56</v>
      </c>
      <c r="K146" s="4">
        <v>0.52</v>
      </c>
      <c r="L146" s="4">
        <v>25.9</v>
      </c>
      <c r="M146" s="61">
        <v>1</v>
      </c>
      <c r="N146" s="1">
        <v>7107</v>
      </c>
      <c r="O146" s="1">
        <v>7591</v>
      </c>
      <c r="P146" s="1">
        <v>6986</v>
      </c>
      <c r="Q146" s="1">
        <v>597</v>
      </c>
      <c r="R146" s="1">
        <v>7</v>
      </c>
      <c r="S146" s="1">
        <v>0</v>
      </c>
      <c r="T146" s="1">
        <v>17</v>
      </c>
      <c r="U146" s="1">
        <v>1</v>
      </c>
      <c r="V146" s="1">
        <v>18</v>
      </c>
      <c r="W146" s="1">
        <v>7346</v>
      </c>
      <c r="X146" s="1">
        <v>604</v>
      </c>
      <c r="Y146" s="58">
        <v>0.68</v>
      </c>
      <c r="AA146" s="1">
        <f t="shared" si="83"/>
        <v>50</v>
      </c>
      <c r="AB146" s="1">
        <f t="shared" si="84"/>
        <v>21417</v>
      </c>
      <c r="AC146" s="1">
        <f t="shared" si="85"/>
        <v>1208</v>
      </c>
      <c r="AD146" s="1">
        <f t="shared" si="99"/>
        <v>-3</v>
      </c>
      <c r="AE146" s="1">
        <f t="shared" si="100"/>
        <v>3</v>
      </c>
      <c r="AF146" s="1">
        <f t="shared" si="100"/>
        <v>0</v>
      </c>
      <c r="AG146" s="1">
        <f t="shared" si="100"/>
        <v>1</v>
      </c>
      <c r="AH146" s="1">
        <f t="shared" si="106"/>
        <v>1</v>
      </c>
      <c r="AI146" s="9">
        <f t="shared" si="101"/>
        <v>7.5803212851405621E-2</v>
      </c>
      <c r="AJ146" s="9">
        <f t="shared" si="86"/>
        <v>0.29414000000000001</v>
      </c>
      <c r="AK146" s="9">
        <f t="shared" si="87"/>
        <v>6.4000000000000005E-4</v>
      </c>
      <c r="AL146" s="9">
        <f t="shared" si="88"/>
        <v>0.28142</v>
      </c>
      <c r="AM146" s="9">
        <f t="shared" si="89"/>
        <v>1.208E-2</v>
      </c>
      <c r="AN146" s="9">
        <f t="shared" si="90"/>
        <v>3.4000000000000002E-4</v>
      </c>
      <c r="AO146" s="9">
        <f t="shared" si="91"/>
        <v>2.0000000000000002E-5</v>
      </c>
      <c r="AP146" s="1">
        <f t="shared" si="102"/>
        <v>-2</v>
      </c>
      <c r="AQ146" s="1">
        <f t="shared" si="102"/>
        <v>1</v>
      </c>
      <c r="AS146" s="1">
        <f t="shared" si="103"/>
        <v>1</v>
      </c>
      <c r="AT146" s="1">
        <f t="shared" si="104"/>
        <v>0</v>
      </c>
      <c r="AU146" s="1">
        <f t="shared" si="92"/>
        <v>7968</v>
      </c>
      <c r="AV146" s="9">
        <f t="shared" si="93"/>
        <v>0.15936</v>
      </c>
      <c r="AW146" s="9">
        <f t="shared" si="94"/>
        <v>3.6000000000000002E-4</v>
      </c>
      <c r="AX146" s="9">
        <f t="shared" si="95"/>
        <v>0.14692</v>
      </c>
      <c r="AY146" s="9">
        <f t="shared" si="96"/>
        <v>1.208E-2</v>
      </c>
      <c r="AZ146" s="9">
        <f t="shared" si="97"/>
        <v>0</v>
      </c>
      <c r="BA146" s="9">
        <f t="shared" si="105"/>
        <v>0.15883560000000002</v>
      </c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M146" s="48"/>
      <c r="BX146" s="7"/>
      <c r="BY146" s="4"/>
      <c r="BZ146" s="7"/>
      <c r="CA146" s="7"/>
      <c r="CB146" s="7"/>
      <c r="CE146" s="7"/>
      <c r="CF146" s="7"/>
      <c r="CG146" s="7"/>
      <c r="CH146" s="7"/>
      <c r="CI146" s="7"/>
      <c r="CJ146" s="7"/>
      <c r="CK146" s="7"/>
      <c r="CL146" s="7"/>
      <c r="CN146" s="47"/>
      <c r="CO146" s="47"/>
      <c r="CP146" s="47"/>
      <c r="CQ146" s="4"/>
    </row>
    <row r="147" spans="1:95" s="1" customFormat="1" x14ac:dyDescent="0.3">
      <c r="A147" s="1">
        <f t="shared" si="98"/>
        <v>134</v>
      </c>
      <c r="B147" s="1">
        <f t="shared" si="82"/>
        <v>14708</v>
      </c>
      <c r="C147" s="1">
        <v>134</v>
      </c>
      <c r="D147" s="1">
        <v>35291</v>
      </c>
      <c r="E147" s="1">
        <v>29</v>
      </c>
      <c r="F147" s="1">
        <v>0</v>
      </c>
      <c r="G147" s="1">
        <v>14075</v>
      </c>
      <c r="H147" s="1">
        <v>0</v>
      </c>
      <c r="I147" s="1">
        <v>604</v>
      </c>
      <c r="J147" s="4">
        <v>36.5</v>
      </c>
      <c r="K147" s="4">
        <v>0.52</v>
      </c>
      <c r="L147" s="4">
        <v>25.9</v>
      </c>
      <c r="M147" s="61">
        <v>1</v>
      </c>
      <c r="N147" s="1">
        <v>7107</v>
      </c>
      <c r="O147" s="1">
        <v>7591</v>
      </c>
      <c r="P147" s="1">
        <v>6986</v>
      </c>
      <c r="Q147" s="1">
        <v>597</v>
      </c>
      <c r="R147" s="1">
        <v>7</v>
      </c>
      <c r="S147" s="1">
        <v>0</v>
      </c>
      <c r="T147" s="1">
        <v>15</v>
      </c>
      <c r="U147" s="1">
        <v>1</v>
      </c>
      <c r="V147" s="1">
        <v>17</v>
      </c>
      <c r="W147" s="1">
        <v>7348</v>
      </c>
      <c r="X147" s="1">
        <v>604</v>
      </c>
      <c r="Y147" s="58">
        <v>0.68</v>
      </c>
      <c r="AA147" s="1">
        <f t="shared" si="83"/>
        <v>46</v>
      </c>
      <c r="AB147" s="1">
        <f t="shared" si="84"/>
        <v>21423</v>
      </c>
      <c r="AC147" s="1">
        <f t="shared" si="85"/>
        <v>1208</v>
      </c>
      <c r="AD147" s="1">
        <f t="shared" si="99"/>
        <v>-3</v>
      </c>
      <c r="AE147" s="1">
        <f t="shared" si="100"/>
        <v>4</v>
      </c>
      <c r="AF147" s="1">
        <f t="shared" si="100"/>
        <v>0</v>
      </c>
      <c r="AG147" s="1">
        <f t="shared" si="100"/>
        <v>0</v>
      </c>
      <c r="AH147" s="1">
        <f t="shared" si="106"/>
        <v>1</v>
      </c>
      <c r="AI147" s="9">
        <f t="shared" si="101"/>
        <v>7.579370058978542E-2</v>
      </c>
      <c r="AJ147" s="9">
        <f t="shared" si="86"/>
        <v>0.29415999999999998</v>
      </c>
      <c r="AK147" s="9">
        <f t="shared" si="87"/>
        <v>5.8E-4</v>
      </c>
      <c r="AL147" s="9">
        <f t="shared" si="88"/>
        <v>0.28149999999999997</v>
      </c>
      <c r="AM147" s="9">
        <f t="shared" si="89"/>
        <v>1.208E-2</v>
      </c>
      <c r="AN147" s="9">
        <f t="shared" si="90"/>
        <v>2.9999999999999997E-4</v>
      </c>
      <c r="AO147" s="9">
        <f t="shared" si="91"/>
        <v>2.0000000000000002E-5</v>
      </c>
      <c r="AP147" s="1">
        <f t="shared" si="102"/>
        <v>-1</v>
      </c>
      <c r="AQ147" s="1">
        <f t="shared" si="102"/>
        <v>2</v>
      </c>
      <c r="AS147" s="1">
        <f t="shared" si="103"/>
        <v>0</v>
      </c>
      <c r="AT147" s="1">
        <f t="shared" si="104"/>
        <v>1</v>
      </c>
      <c r="AU147" s="1">
        <f t="shared" si="92"/>
        <v>7969</v>
      </c>
      <c r="AV147" s="9">
        <f t="shared" si="93"/>
        <v>0.15937999999999999</v>
      </c>
      <c r="AW147" s="9">
        <f t="shared" si="94"/>
        <v>3.4000000000000002E-4</v>
      </c>
      <c r="AX147" s="9">
        <f t="shared" si="95"/>
        <v>0.14696000000000001</v>
      </c>
      <c r="AY147" s="9">
        <f t="shared" si="96"/>
        <v>1.208E-2</v>
      </c>
      <c r="AZ147" s="9">
        <f t="shared" si="97"/>
        <v>2.0000000000000002E-5</v>
      </c>
      <c r="BA147" s="9">
        <f t="shared" si="105"/>
        <v>0.1588464</v>
      </c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M147" s="48"/>
      <c r="BX147" s="7"/>
      <c r="BY147" s="4"/>
      <c r="BZ147" s="7"/>
      <c r="CA147" s="7"/>
      <c r="CB147" s="7"/>
      <c r="CE147" s="7"/>
      <c r="CF147" s="7"/>
      <c r="CG147" s="7"/>
      <c r="CH147" s="7"/>
      <c r="CI147" s="7"/>
      <c r="CJ147" s="7"/>
      <c r="CK147" s="7"/>
      <c r="CL147" s="7"/>
      <c r="CN147" s="47"/>
      <c r="CO147" s="47"/>
      <c r="CP147" s="47"/>
      <c r="CQ147" s="4"/>
    </row>
    <row r="148" spans="1:95" s="1" customFormat="1" x14ac:dyDescent="0.3">
      <c r="A148" s="1">
        <f t="shared" si="98"/>
        <v>135</v>
      </c>
      <c r="B148" s="1">
        <f t="shared" si="82"/>
        <v>14708</v>
      </c>
      <c r="C148" s="1">
        <v>135</v>
      </c>
      <c r="D148" s="1">
        <v>35291</v>
      </c>
      <c r="E148" s="1">
        <v>27</v>
      </c>
      <c r="F148" s="1">
        <v>0</v>
      </c>
      <c r="G148" s="1">
        <v>14077</v>
      </c>
      <c r="H148" s="1">
        <v>0</v>
      </c>
      <c r="I148" s="1">
        <v>604</v>
      </c>
      <c r="J148" s="4">
        <v>36.44</v>
      </c>
      <c r="K148" s="4">
        <v>0.52</v>
      </c>
      <c r="L148" s="4">
        <v>25.9</v>
      </c>
      <c r="M148" s="61">
        <v>1</v>
      </c>
      <c r="N148" s="1">
        <v>7107</v>
      </c>
      <c r="O148" s="1">
        <v>7591</v>
      </c>
      <c r="P148" s="1">
        <v>6986</v>
      </c>
      <c r="Q148" s="1">
        <v>597</v>
      </c>
      <c r="R148" s="1">
        <v>7</v>
      </c>
      <c r="S148" s="1">
        <v>0</v>
      </c>
      <c r="T148" s="1">
        <v>14</v>
      </c>
      <c r="U148" s="1">
        <v>1</v>
      </c>
      <c r="V148" s="1">
        <v>16</v>
      </c>
      <c r="W148" s="1">
        <v>7349</v>
      </c>
      <c r="X148" s="1">
        <v>604</v>
      </c>
      <c r="Y148" s="58">
        <v>0.68</v>
      </c>
      <c r="AA148" s="1">
        <f t="shared" si="83"/>
        <v>43</v>
      </c>
      <c r="AB148" s="1">
        <f t="shared" si="84"/>
        <v>21426</v>
      </c>
      <c r="AC148" s="1">
        <f t="shared" si="85"/>
        <v>1208</v>
      </c>
      <c r="AD148" s="1">
        <f t="shared" si="99"/>
        <v>-2</v>
      </c>
      <c r="AE148" s="1">
        <f t="shared" si="100"/>
        <v>2</v>
      </c>
      <c r="AF148" s="1">
        <f t="shared" si="100"/>
        <v>0</v>
      </c>
      <c r="AG148" s="1">
        <f t="shared" si="100"/>
        <v>0</v>
      </c>
      <c r="AH148" s="1">
        <f t="shared" si="106"/>
        <v>0</v>
      </c>
      <c r="AI148" s="9">
        <f t="shared" si="101"/>
        <v>7.579370058978542E-2</v>
      </c>
      <c r="AJ148" s="9">
        <f t="shared" si="86"/>
        <v>0.29415999999999998</v>
      </c>
      <c r="AK148" s="9">
        <f t="shared" si="87"/>
        <v>5.4000000000000001E-4</v>
      </c>
      <c r="AL148" s="9">
        <f t="shared" si="88"/>
        <v>0.28154000000000001</v>
      </c>
      <c r="AM148" s="9">
        <f t="shared" si="89"/>
        <v>1.208E-2</v>
      </c>
      <c r="AN148" s="9">
        <f t="shared" si="90"/>
        <v>2.7999999999999998E-4</v>
      </c>
      <c r="AO148" s="9">
        <f t="shared" si="91"/>
        <v>0</v>
      </c>
      <c r="AP148" s="1">
        <f t="shared" si="102"/>
        <v>-1</v>
      </c>
      <c r="AQ148" s="1">
        <f t="shared" si="102"/>
        <v>1</v>
      </c>
      <c r="AS148" s="1">
        <f t="shared" si="103"/>
        <v>0</v>
      </c>
      <c r="AT148" s="1">
        <f t="shared" si="104"/>
        <v>0</v>
      </c>
      <c r="AU148" s="1">
        <f t="shared" si="92"/>
        <v>7969</v>
      </c>
      <c r="AV148" s="9">
        <f t="shared" si="93"/>
        <v>0.15937999999999999</v>
      </c>
      <c r="AW148" s="9">
        <f t="shared" si="94"/>
        <v>3.2000000000000003E-4</v>
      </c>
      <c r="AX148" s="9">
        <f t="shared" si="95"/>
        <v>0.14698</v>
      </c>
      <c r="AY148" s="9">
        <f t="shared" si="96"/>
        <v>1.208E-2</v>
      </c>
      <c r="AZ148" s="9">
        <f t="shared" si="97"/>
        <v>0</v>
      </c>
      <c r="BA148" s="9">
        <f t="shared" si="105"/>
        <v>0.1588464</v>
      </c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M148" s="48"/>
      <c r="BX148" s="7"/>
      <c r="BY148" s="4"/>
      <c r="BZ148" s="7"/>
      <c r="CA148" s="7"/>
      <c r="CB148" s="7"/>
      <c r="CE148" s="7"/>
      <c r="CF148" s="7"/>
      <c r="CG148" s="7"/>
      <c r="CH148" s="7"/>
      <c r="CI148" s="7"/>
      <c r="CJ148" s="7"/>
      <c r="CK148" s="7"/>
      <c r="CL148" s="7"/>
      <c r="CN148" s="47"/>
      <c r="CO148" s="47"/>
      <c r="CP148" s="47"/>
      <c r="CQ148" s="4"/>
    </row>
    <row r="149" spans="1:95" s="1" customFormat="1" x14ac:dyDescent="0.3">
      <c r="A149" s="1">
        <f t="shared" si="98"/>
        <v>136</v>
      </c>
      <c r="B149" s="1">
        <f t="shared" si="82"/>
        <v>14708</v>
      </c>
      <c r="C149" s="1">
        <v>136</v>
      </c>
      <c r="D149" s="1">
        <v>35291</v>
      </c>
      <c r="E149" s="1">
        <v>25</v>
      </c>
      <c r="F149" s="1">
        <v>0</v>
      </c>
      <c r="G149" s="1">
        <v>14079</v>
      </c>
      <c r="H149" s="1">
        <v>0</v>
      </c>
      <c r="I149" s="1">
        <v>604</v>
      </c>
      <c r="J149" s="4">
        <v>36.380000000000003</v>
      </c>
      <c r="K149" s="4">
        <v>0.52</v>
      </c>
      <c r="L149" s="4">
        <v>25.9</v>
      </c>
      <c r="M149" s="61">
        <v>1</v>
      </c>
      <c r="N149" s="1">
        <v>7107</v>
      </c>
      <c r="O149" s="1">
        <v>7591</v>
      </c>
      <c r="P149" s="1">
        <v>6986</v>
      </c>
      <c r="Q149" s="1">
        <v>597</v>
      </c>
      <c r="R149" s="1">
        <v>7</v>
      </c>
      <c r="S149" s="1">
        <v>0</v>
      </c>
      <c r="T149" s="1">
        <v>13</v>
      </c>
      <c r="U149" s="1">
        <v>1</v>
      </c>
      <c r="V149" s="1">
        <v>14</v>
      </c>
      <c r="W149" s="1">
        <v>7350</v>
      </c>
      <c r="X149" s="1">
        <v>604</v>
      </c>
      <c r="Y149" s="58">
        <v>0.68</v>
      </c>
      <c r="AA149" s="1">
        <f t="shared" si="83"/>
        <v>39</v>
      </c>
      <c r="AB149" s="1">
        <f t="shared" si="84"/>
        <v>21429</v>
      </c>
      <c r="AC149" s="1">
        <f t="shared" si="85"/>
        <v>1208</v>
      </c>
      <c r="AD149" s="1">
        <f t="shared" si="99"/>
        <v>-2</v>
      </c>
      <c r="AE149" s="1">
        <f t="shared" si="100"/>
        <v>2</v>
      </c>
      <c r="AF149" s="1">
        <f t="shared" si="100"/>
        <v>0</v>
      </c>
      <c r="AG149" s="1">
        <f t="shared" si="100"/>
        <v>0</v>
      </c>
      <c r="AH149" s="1">
        <f t="shared" si="106"/>
        <v>0</v>
      </c>
      <c r="AI149" s="9">
        <f t="shared" si="101"/>
        <v>7.5803212851405621E-2</v>
      </c>
      <c r="AJ149" s="9">
        <f t="shared" si="86"/>
        <v>0.29415999999999998</v>
      </c>
      <c r="AK149" s="9">
        <f t="shared" si="87"/>
        <v>5.0000000000000001E-4</v>
      </c>
      <c r="AL149" s="9">
        <f t="shared" si="88"/>
        <v>0.28158</v>
      </c>
      <c r="AM149" s="9">
        <f t="shared" si="89"/>
        <v>1.208E-2</v>
      </c>
      <c r="AN149" s="9">
        <f t="shared" si="90"/>
        <v>2.5999999999999998E-4</v>
      </c>
      <c r="AO149" s="9">
        <f t="shared" si="91"/>
        <v>0</v>
      </c>
      <c r="AP149" s="1">
        <f t="shared" si="102"/>
        <v>-2</v>
      </c>
      <c r="AQ149" s="1">
        <f t="shared" si="102"/>
        <v>1</v>
      </c>
      <c r="AS149" s="1">
        <f t="shared" si="103"/>
        <v>0</v>
      </c>
      <c r="AT149" s="1">
        <f t="shared" si="104"/>
        <v>-1</v>
      </c>
      <c r="AU149" s="1">
        <f t="shared" si="92"/>
        <v>7968</v>
      </c>
      <c r="AV149" s="9">
        <f t="shared" si="93"/>
        <v>0.15936</v>
      </c>
      <c r="AW149" s="9">
        <f t="shared" si="94"/>
        <v>2.7999999999999998E-4</v>
      </c>
      <c r="AX149" s="9">
        <f t="shared" si="95"/>
        <v>0.14699999999999999</v>
      </c>
      <c r="AY149" s="9">
        <f t="shared" si="96"/>
        <v>1.208E-2</v>
      </c>
      <c r="AZ149" s="9">
        <f t="shared" si="97"/>
        <v>-2.0000000000000002E-5</v>
      </c>
      <c r="BA149" s="9">
        <f t="shared" si="105"/>
        <v>0.1588464</v>
      </c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M149" s="48"/>
      <c r="BX149" s="7"/>
      <c r="BY149" s="4"/>
      <c r="BZ149" s="7"/>
      <c r="CA149" s="7"/>
      <c r="CB149" s="7"/>
      <c r="CE149" s="7"/>
      <c r="CF149" s="7"/>
      <c r="CG149" s="7"/>
      <c r="CH149" s="7"/>
      <c r="CI149" s="7"/>
      <c r="CJ149" s="7"/>
      <c r="CK149" s="7"/>
      <c r="CL149" s="7"/>
      <c r="CN149" s="47"/>
      <c r="CO149" s="47"/>
      <c r="CP149" s="47"/>
      <c r="CQ149" s="4"/>
    </row>
    <row r="150" spans="1:95" s="1" customFormat="1" x14ac:dyDescent="0.3">
      <c r="A150" s="1">
        <f t="shared" si="98"/>
        <v>137</v>
      </c>
      <c r="B150" s="1">
        <f t="shared" si="82"/>
        <v>14708</v>
      </c>
      <c r="C150" s="1">
        <v>137</v>
      </c>
      <c r="D150" s="1">
        <v>35290</v>
      </c>
      <c r="E150" s="1">
        <v>23</v>
      </c>
      <c r="F150" s="1">
        <v>0</v>
      </c>
      <c r="G150" s="1">
        <v>14081</v>
      </c>
      <c r="H150" s="1">
        <v>0</v>
      </c>
      <c r="I150" s="1">
        <v>604</v>
      </c>
      <c r="J150" s="4">
        <v>36.32</v>
      </c>
      <c r="K150" s="4">
        <v>0.52</v>
      </c>
      <c r="L150" s="4">
        <v>25.9</v>
      </c>
      <c r="M150" s="61">
        <v>1</v>
      </c>
      <c r="N150" s="1">
        <v>7107</v>
      </c>
      <c r="O150" s="1">
        <v>7591</v>
      </c>
      <c r="P150" s="1">
        <v>6986</v>
      </c>
      <c r="Q150" s="1">
        <v>597</v>
      </c>
      <c r="R150" s="1">
        <v>7</v>
      </c>
      <c r="S150" s="1">
        <v>0</v>
      </c>
      <c r="T150" s="1">
        <v>12</v>
      </c>
      <c r="U150" s="1">
        <v>1</v>
      </c>
      <c r="V150" s="1">
        <v>13</v>
      </c>
      <c r="W150" s="1">
        <v>7351</v>
      </c>
      <c r="X150" s="1">
        <v>604</v>
      </c>
      <c r="Y150" s="58">
        <v>0.68</v>
      </c>
      <c r="AA150" s="1">
        <f t="shared" si="83"/>
        <v>36</v>
      </c>
      <c r="AB150" s="1">
        <f t="shared" si="84"/>
        <v>21432</v>
      </c>
      <c r="AC150" s="1">
        <f t="shared" si="85"/>
        <v>1208</v>
      </c>
      <c r="AD150" s="1">
        <f t="shared" si="99"/>
        <v>-2</v>
      </c>
      <c r="AE150" s="1">
        <f t="shared" si="100"/>
        <v>2</v>
      </c>
      <c r="AF150" s="1">
        <f t="shared" si="100"/>
        <v>0</v>
      </c>
      <c r="AG150" s="1">
        <f t="shared" si="100"/>
        <v>0</v>
      </c>
      <c r="AH150" s="1">
        <f t="shared" si="106"/>
        <v>0</v>
      </c>
      <c r="AI150" s="9">
        <f t="shared" si="101"/>
        <v>7.5803212851405621E-2</v>
      </c>
      <c r="AJ150" s="9">
        <f t="shared" si="86"/>
        <v>0.29415999999999998</v>
      </c>
      <c r="AK150" s="9">
        <f t="shared" si="87"/>
        <v>4.6000000000000001E-4</v>
      </c>
      <c r="AL150" s="9">
        <f t="shared" si="88"/>
        <v>0.28161999999999998</v>
      </c>
      <c r="AM150" s="9">
        <f t="shared" si="89"/>
        <v>1.208E-2</v>
      </c>
      <c r="AN150" s="9">
        <f t="shared" si="90"/>
        <v>2.4000000000000001E-4</v>
      </c>
      <c r="AO150" s="9">
        <f t="shared" si="91"/>
        <v>0</v>
      </c>
      <c r="AP150" s="1">
        <f t="shared" si="102"/>
        <v>-1</v>
      </c>
      <c r="AQ150" s="1">
        <f t="shared" si="102"/>
        <v>1</v>
      </c>
      <c r="AS150" s="1">
        <f t="shared" si="103"/>
        <v>0</v>
      </c>
      <c r="AT150" s="1">
        <f t="shared" si="104"/>
        <v>0</v>
      </c>
      <c r="AU150" s="1">
        <f t="shared" si="92"/>
        <v>7968</v>
      </c>
      <c r="AV150" s="9">
        <f t="shared" si="93"/>
        <v>0.15936</v>
      </c>
      <c r="AW150" s="9">
        <f t="shared" si="94"/>
        <v>2.5999999999999998E-4</v>
      </c>
      <c r="AX150" s="9">
        <f t="shared" si="95"/>
        <v>0.14702000000000001</v>
      </c>
      <c r="AY150" s="9">
        <f t="shared" si="96"/>
        <v>1.208E-2</v>
      </c>
      <c r="AZ150" s="9">
        <f t="shared" si="97"/>
        <v>0</v>
      </c>
      <c r="BA150" s="9">
        <f t="shared" si="105"/>
        <v>0.1588464</v>
      </c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M150" s="48"/>
      <c r="BX150" s="7"/>
      <c r="BY150" s="4"/>
      <c r="BZ150" s="7"/>
      <c r="CA150" s="7"/>
      <c r="CB150" s="7"/>
      <c r="CE150" s="7"/>
      <c r="CF150" s="7"/>
      <c r="CG150" s="7"/>
      <c r="CH150" s="7"/>
      <c r="CI150" s="7"/>
      <c r="CJ150" s="7"/>
      <c r="CK150" s="7"/>
      <c r="CL150" s="7"/>
      <c r="CN150" s="47"/>
      <c r="CO150" s="47"/>
      <c r="CP150" s="47"/>
      <c r="CQ150" s="4"/>
    </row>
    <row r="151" spans="1:95" s="1" customFormat="1" x14ac:dyDescent="0.3">
      <c r="A151" s="1">
        <f t="shared" si="98"/>
        <v>138</v>
      </c>
      <c r="B151" s="1">
        <f t="shared" si="82"/>
        <v>14707</v>
      </c>
      <c r="C151" s="1">
        <v>138</v>
      </c>
      <c r="D151" s="1">
        <v>35290</v>
      </c>
      <c r="E151" s="1">
        <v>21</v>
      </c>
      <c r="F151" s="1">
        <v>0</v>
      </c>
      <c r="G151" s="1">
        <v>14082</v>
      </c>
      <c r="H151" s="1">
        <v>0</v>
      </c>
      <c r="I151" s="1">
        <v>604</v>
      </c>
      <c r="J151" s="4">
        <v>36.26</v>
      </c>
      <c r="K151" s="4">
        <v>0.52</v>
      </c>
      <c r="L151" s="4">
        <v>25.9</v>
      </c>
      <c r="M151" s="61">
        <v>1</v>
      </c>
      <c r="N151" s="1">
        <v>7107</v>
      </c>
      <c r="O151" s="1">
        <v>7591</v>
      </c>
      <c r="P151" s="1">
        <v>6986</v>
      </c>
      <c r="Q151" s="1">
        <v>597</v>
      </c>
      <c r="R151" s="1">
        <v>7</v>
      </c>
      <c r="S151" s="1">
        <v>0</v>
      </c>
      <c r="T151" s="1">
        <v>12</v>
      </c>
      <c r="U151" s="1">
        <v>1</v>
      </c>
      <c r="V151" s="1">
        <v>13</v>
      </c>
      <c r="W151" s="1">
        <v>7352</v>
      </c>
      <c r="X151" s="1">
        <v>604</v>
      </c>
      <c r="Y151" s="58">
        <v>0.68</v>
      </c>
      <c r="AA151" s="1">
        <f t="shared" si="83"/>
        <v>34</v>
      </c>
      <c r="AB151" s="1">
        <f t="shared" si="84"/>
        <v>21434</v>
      </c>
      <c r="AC151" s="1">
        <f t="shared" si="85"/>
        <v>1208</v>
      </c>
      <c r="AD151" s="1">
        <f t="shared" si="99"/>
        <v>-2</v>
      </c>
      <c r="AE151" s="1">
        <f t="shared" si="100"/>
        <v>1</v>
      </c>
      <c r="AF151" s="1">
        <f t="shared" si="100"/>
        <v>0</v>
      </c>
      <c r="AG151" s="1">
        <f t="shared" si="100"/>
        <v>0</v>
      </c>
      <c r="AH151" s="1">
        <f t="shared" si="106"/>
        <v>-1</v>
      </c>
      <c r="AI151" s="9">
        <f t="shared" si="101"/>
        <v>7.579370058978542E-2</v>
      </c>
      <c r="AJ151" s="9">
        <f t="shared" si="86"/>
        <v>0.29414000000000001</v>
      </c>
      <c r="AK151" s="9">
        <f t="shared" si="87"/>
        <v>4.2000000000000002E-4</v>
      </c>
      <c r="AL151" s="9">
        <f t="shared" si="88"/>
        <v>0.28164</v>
      </c>
      <c r="AM151" s="9">
        <f t="shared" si="89"/>
        <v>1.208E-2</v>
      </c>
      <c r="AN151" s="9">
        <f t="shared" si="90"/>
        <v>2.4000000000000001E-4</v>
      </c>
      <c r="AO151" s="9">
        <f t="shared" si="91"/>
        <v>-2.0000000000000002E-5</v>
      </c>
      <c r="AP151" s="1">
        <f t="shared" si="102"/>
        <v>0</v>
      </c>
      <c r="AQ151" s="1">
        <f t="shared" si="102"/>
        <v>1</v>
      </c>
      <c r="AS151" s="1">
        <f t="shared" si="103"/>
        <v>0</v>
      </c>
      <c r="AT151" s="1">
        <f t="shared" si="104"/>
        <v>1</v>
      </c>
      <c r="AU151" s="1">
        <f t="shared" si="92"/>
        <v>7969</v>
      </c>
      <c r="AV151" s="9">
        <f t="shared" si="93"/>
        <v>0.15937999999999999</v>
      </c>
      <c r="AW151" s="9">
        <f t="shared" si="94"/>
        <v>2.5999999999999998E-4</v>
      </c>
      <c r="AX151" s="9">
        <f t="shared" si="95"/>
        <v>0.14704</v>
      </c>
      <c r="AY151" s="9">
        <f t="shared" si="96"/>
        <v>1.208E-2</v>
      </c>
      <c r="AZ151" s="9">
        <f t="shared" si="97"/>
        <v>2.0000000000000002E-5</v>
      </c>
      <c r="BA151" s="9">
        <f t="shared" si="105"/>
        <v>0.15883560000000002</v>
      </c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M151" s="48"/>
      <c r="BX151" s="7"/>
      <c r="BY151" s="4"/>
      <c r="BZ151" s="7"/>
      <c r="CA151" s="7"/>
      <c r="CB151" s="7"/>
      <c r="CE151" s="7"/>
      <c r="CF151" s="7"/>
      <c r="CG151" s="7"/>
      <c r="CH151" s="7"/>
      <c r="CI151" s="7"/>
      <c r="CJ151" s="7"/>
      <c r="CK151" s="7"/>
      <c r="CL151" s="7"/>
      <c r="CN151" s="47"/>
      <c r="CO151" s="47"/>
      <c r="CP151" s="47"/>
      <c r="CQ151" s="4"/>
    </row>
    <row r="152" spans="1:95" s="1" customFormat="1" x14ac:dyDescent="0.3">
      <c r="A152" s="1">
        <f t="shared" si="98"/>
        <v>139</v>
      </c>
      <c r="B152" s="1">
        <f t="shared" si="82"/>
        <v>14708</v>
      </c>
      <c r="C152" s="1">
        <v>139</v>
      </c>
      <c r="D152" s="1">
        <v>35290</v>
      </c>
      <c r="E152" s="1">
        <v>20</v>
      </c>
      <c r="F152" s="1">
        <v>0</v>
      </c>
      <c r="G152" s="1">
        <v>14084</v>
      </c>
      <c r="H152" s="1">
        <v>0</v>
      </c>
      <c r="I152" s="1">
        <v>604</v>
      </c>
      <c r="J152" s="4">
        <v>36.200000000000003</v>
      </c>
      <c r="K152" s="4">
        <v>0.52</v>
      </c>
      <c r="L152" s="4">
        <v>25.9</v>
      </c>
      <c r="M152" s="61">
        <v>1</v>
      </c>
      <c r="N152" s="1">
        <v>7108</v>
      </c>
      <c r="O152" s="1">
        <v>7591</v>
      </c>
      <c r="P152" s="1">
        <v>6986</v>
      </c>
      <c r="Q152" s="1">
        <v>597</v>
      </c>
      <c r="R152" s="1">
        <v>7</v>
      </c>
      <c r="S152" s="1">
        <v>0</v>
      </c>
      <c r="T152" s="1">
        <v>11</v>
      </c>
      <c r="U152" s="1">
        <v>1</v>
      </c>
      <c r="V152" s="1">
        <v>11</v>
      </c>
      <c r="W152" s="1">
        <v>7353</v>
      </c>
      <c r="X152" s="1">
        <v>604</v>
      </c>
      <c r="Y152" s="58">
        <v>0.68</v>
      </c>
      <c r="AA152" s="1">
        <f t="shared" si="83"/>
        <v>31</v>
      </c>
      <c r="AB152" s="1">
        <f t="shared" si="84"/>
        <v>21437</v>
      </c>
      <c r="AC152" s="1">
        <f t="shared" si="85"/>
        <v>1208</v>
      </c>
      <c r="AD152" s="1">
        <f t="shared" si="99"/>
        <v>-1</v>
      </c>
      <c r="AE152" s="1">
        <f t="shared" si="100"/>
        <v>2</v>
      </c>
      <c r="AF152" s="1">
        <f t="shared" si="100"/>
        <v>0</v>
      </c>
      <c r="AG152" s="1">
        <f t="shared" si="100"/>
        <v>0</v>
      </c>
      <c r="AH152" s="1">
        <f t="shared" si="106"/>
        <v>1</v>
      </c>
      <c r="AI152" s="9">
        <f t="shared" si="101"/>
        <v>7.5803212851405621E-2</v>
      </c>
      <c r="AJ152" s="9">
        <f t="shared" si="86"/>
        <v>0.29415999999999998</v>
      </c>
      <c r="AK152" s="9">
        <f t="shared" si="87"/>
        <v>4.0000000000000002E-4</v>
      </c>
      <c r="AL152" s="9">
        <f t="shared" si="88"/>
        <v>0.28167999999999999</v>
      </c>
      <c r="AM152" s="9">
        <f t="shared" si="89"/>
        <v>1.208E-2</v>
      </c>
      <c r="AN152" s="9">
        <f t="shared" si="90"/>
        <v>2.2000000000000001E-4</v>
      </c>
      <c r="AO152" s="9">
        <f t="shared" si="91"/>
        <v>2.0000000000000002E-5</v>
      </c>
      <c r="AP152" s="1">
        <f t="shared" si="102"/>
        <v>-2</v>
      </c>
      <c r="AQ152" s="1">
        <f t="shared" si="102"/>
        <v>1</v>
      </c>
      <c r="AS152" s="1">
        <f t="shared" si="103"/>
        <v>0</v>
      </c>
      <c r="AT152" s="1">
        <f t="shared" si="104"/>
        <v>-1</v>
      </c>
      <c r="AU152" s="1">
        <f t="shared" si="92"/>
        <v>7968</v>
      </c>
      <c r="AV152" s="9">
        <f t="shared" si="93"/>
        <v>0.15936</v>
      </c>
      <c r="AW152" s="9">
        <f t="shared" si="94"/>
        <v>2.2000000000000001E-4</v>
      </c>
      <c r="AX152" s="9">
        <f t="shared" si="95"/>
        <v>0.14706</v>
      </c>
      <c r="AY152" s="9">
        <f t="shared" si="96"/>
        <v>1.208E-2</v>
      </c>
      <c r="AZ152" s="9">
        <f t="shared" si="97"/>
        <v>-2.0000000000000002E-5</v>
      </c>
      <c r="BA152" s="9">
        <f t="shared" si="105"/>
        <v>0.1588464</v>
      </c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M152" s="48"/>
      <c r="BX152" s="7"/>
      <c r="BY152" s="4"/>
      <c r="BZ152" s="7"/>
      <c r="CA152" s="7"/>
      <c r="CB152" s="7"/>
      <c r="CE152" s="7"/>
      <c r="CF152" s="7"/>
      <c r="CG152" s="7"/>
      <c r="CH152" s="7"/>
      <c r="CI152" s="7"/>
      <c r="CJ152" s="7"/>
      <c r="CK152" s="7"/>
      <c r="CL152" s="7"/>
      <c r="CN152" s="47"/>
      <c r="CO152" s="47"/>
      <c r="CP152" s="47"/>
      <c r="CQ152" s="4"/>
    </row>
    <row r="153" spans="1:95" s="1" customFormat="1" x14ac:dyDescent="0.3">
      <c r="A153" s="1">
        <f t="shared" si="98"/>
        <v>140</v>
      </c>
      <c r="B153" s="1">
        <f t="shared" si="82"/>
        <v>14707</v>
      </c>
      <c r="C153" s="1">
        <v>140</v>
      </c>
      <c r="D153" s="1">
        <v>35290</v>
      </c>
      <c r="E153" s="1">
        <v>17</v>
      </c>
      <c r="F153" s="1">
        <v>0</v>
      </c>
      <c r="G153" s="1">
        <v>14086</v>
      </c>
      <c r="H153" s="1">
        <v>0</v>
      </c>
      <c r="I153" s="1">
        <v>604</v>
      </c>
      <c r="J153" s="4">
        <v>36.15</v>
      </c>
      <c r="K153" s="4">
        <v>0.52</v>
      </c>
      <c r="L153" s="4">
        <v>25.9</v>
      </c>
      <c r="M153" s="61">
        <v>1</v>
      </c>
      <c r="N153" s="1">
        <v>7108</v>
      </c>
      <c r="O153" s="1">
        <v>7591</v>
      </c>
      <c r="P153" s="1">
        <v>6986</v>
      </c>
      <c r="Q153" s="1">
        <v>597</v>
      </c>
      <c r="R153" s="1">
        <v>7</v>
      </c>
      <c r="S153" s="1">
        <v>0</v>
      </c>
      <c r="T153" s="1">
        <v>9</v>
      </c>
      <c r="U153" s="1">
        <v>1</v>
      </c>
      <c r="V153" s="1">
        <v>10</v>
      </c>
      <c r="W153" s="1">
        <v>7355</v>
      </c>
      <c r="X153" s="1">
        <v>604</v>
      </c>
      <c r="Y153" s="58">
        <v>0.68</v>
      </c>
      <c r="AA153" s="1">
        <f t="shared" si="83"/>
        <v>27</v>
      </c>
      <c r="AB153" s="1">
        <f t="shared" si="84"/>
        <v>21441</v>
      </c>
      <c r="AC153" s="1">
        <f t="shared" si="85"/>
        <v>1208</v>
      </c>
      <c r="AD153" s="1">
        <f t="shared" si="99"/>
        <v>-3</v>
      </c>
      <c r="AE153" s="1">
        <f t="shared" si="100"/>
        <v>2</v>
      </c>
      <c r="AF153" s="1">
        <f t="shared" si="100"/>
        <v>0</v>
      </c>
      <c r="AG153" s="1">
        <f t="shared" si="100"/>
        <v>0</v>
      </c>
      <c r="AH153" s="1">
        <f t="shared" si="106"/>
        <v>-1</v>
      </c>
      <c r="AI153" s="9">
        <f t="shared" si="101"/>
        <v>7.579370058978542E-2</v>
      </c>
      <c r="AJ153" s="9">
        <f t="shared" si="86"/>
        <v>0.29414000000000001</v>
      </c>
      <c r="AK153" s="9">
        <f t="shared" si="87"/>
        <v>3.4000000000000002E-4</v>
      </c>
      <c r="AL153" s="9">
        <f t="shared" si="88"/>
        <v>0.28172000000000003</v>
      </c>
      <c r="AM153" s="9">
        <f t="shared" si="89"/>
        <v>1.208E-2</v>
      </c>
      <c r="AN153" s="9">
        <f t="shared" si="90"/>
        <v>1.8000000000000001E-4</v>
      </c>
      <c r="AO153" s="9">
        <f t="shared" si="91"/>
        <v>-2.0000000000000002E-5</v>
      </c>
      <c r="AP153" s="1">
        <f t="shared" si="102"/>
        <v>-1</v>
      </c>
      <c r="AQ153" s="1">
        <f t="shared" si="102"/>
        <v>2</v>
      </c>
      <c r="AS153" s="1">
        <f t="shared" si="103"/>
        <v>0</v>
      </c>
      <c r="AT153" s="1">
        <f t="shared" si="104"/>
        <v>1</v>
      </c>
      <c r="AU153" s="1">
        <f t="shared" si="92"/>
        <v>7969</v>
      </c>
      <c r="AV153" s="9">
        <f t="shared" si="93"/>
        <v>0.15937999999999999</v>
      </c>
      <c r="AW153" s="9">
        <f t="shared" si="94"/>
        <v>2.0000000000000001E-4</v>
      </c>
      <c r="AX153" s="9">
        <f t="shared" si="95"/>
        <v>0.14710000000000001</v>
      </c>
      <c r="AY153" s="9">
        <f t="shared" si="96"/>
        <v>1.208E-2</v>
      </c>
      <c r="AZ153" s="9">
        <f t="shared" si="97"/>
        <v>2.0000000000000002E-5</v>
      </c>
      <c r="BA153" s="9">
        <f t="shared" si="105"/>
        <v>0.15883560000000002</v>
      </c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M153" s="48"/>
      <c r="BX153" s="7"/>
      <c r="BY153" s="4"/>
      <c r="BZ153" s="7"/>
      <c r="CA153" s="7"/>
      <c r="CB153" s="7"/>
      <c r="CE153" s="7"/>
      <c r="CF153" s="7"/>
      <c r="CG153" s="7"/>
      <c r="CH153" s="7"/>
      <c r="CI153" s="7"/>
      <c r="CJ153" s="7"/>
      <c r="CK153" s="7"/>
      <c r="CL153" s="7"/>
      <c r="CN153" s="47"/>
      <c r="CO153" s="47"/>
      <c r="CP153" s="47"/>
      <c r="CQ153" s="4"/>
    </row>
    <row r="154" spans="1:95" s="1" customFormat="1" x14ac:dyDescent="0.3">
      <c r="A154" s="1">
        <f t="shared" si="98"/>
        <v>141</v>
      </c>
      <c r="B154" s="1">
        <f t="shared" si="82"/>
        <v>14708</v>
      </c>
      <c r="C154" s="1">
        <v>141</v>
      </c>
      <c r="D154" s="1">
        <v>35290</v>
      </c>
      <c r="E154" s="1">
        <v>16</v>
      </c>
      <c r="F154" s="1">
        <v>0</v>
      </c>
      <c r="G154" s="1">
        <v>14088</v>
      </c>
      <c r="H154" s="1">
        <v>0</v>
      </c>
      <c r="I154" s="1">
        <v>604</v>
      </c>
      <c r="J154" s="4">
        <v>36.090000000000003</v>
      </c>
      <c r="K154" s="4">
        <v>0.52</v>
      </c>
      <c r="L154" s="4">
        <v>25.9</v>
      </c>
      <c r="M154" s="61">
        <v>1</v>
      </c>
      <c r="N154" s="1">
        <v>7108</v>
      </c>
      <c r="O154" s="1">
        <v>7591</v>
      </c>
      <c r="P154" s="1">
        <v>6986</v>
      </c>
      <c r="Q154" s="1">
        <v>597</v>
      </c>
      <c r="R154" s="1">
        <v>7</v>
      </c>
      <c r="S154" s="1">
        <v>0</v>
      </c>
      <c r="T154" s="1">
        <v>9</v>
      </c>
      <c r="U154" s="1">
        <v>1</v>
      </c>
      <c r="V154" s="1">
        <v>9</v>
      </c>
      <c r="W154" s="1">
        <v>7356</v>
      </c>
      <c r="X154" s="1">
        <v>604</v>
      </c>
      <c r="Y154" s="58">
        <v>0.68</v>
      </c>
      <c r="AA154" s="1">
        <f t="shared" si="83"/>
        <v>25</v>
      </c>
      <c r="AB154" s="1">
        <f t="shared" si="84"/>
        <v>21444</v>
      </c>
      <c r="AC154" s="1">
        <f t="shared" si="85"/>
        <v>1208</v>
      </c>
      <c r="AD154" s="1">
        <f t="shared" si="99"/>
        <v>-1</v>
      </c>
      <c r="AE154" s="1">
        <f t="shared" si="100"/>
        <v>2</v>
      </c>
      <c r="AF154" s="1">
        <f t="shared" si="100"/>
        <v>0</v>
      </c>
      <c r="AG154" s="1">
        <f t="shared" si="100"/>
        <v>0</v>
      </c>
      <c r="AH154" s="1">
        <f t="shared" si="106"/>
        <v>1</v>
      </c>
      <c r="AI154" s="9">
        <f t="shared" si="101"/>
        <v>7.579370058978542E-2</v>
      </c>
      <c r="AJ154" s="9">
        <f t="shared" si="86"/>
        <v>0.29415999999999998</v>
      </c>
      <c r="AK154" s="9">
        <f t="shared" si="87"/>
        <v>3.2000000000000003E-4</v>
      </c>
      <c r="AL154" s="9">
        <f t="shared" si="88"/>
        <v>0.28176000000000001</v>
      </c>
      <c r="AM154" s="9">
        <f t="shared" si="89"/>
        <v>1.208E-2</v>
      </c>
      <c r="AN154" s="9">
        <f t="shared" si="90"/>
        <v>1.8000000000000001E-4</v>
      </c>
      <c r="AO154" s="9">
        <f t="shared" si="91"/>
        <v>2.0000000000000002E-5</v>
      </c>
      <c r="AP154" s="1">
        <f t="shared" si="102"/>
        <v>-1</v>
      </c>
      <c r="AQ154" s="1">
        <f t="shared" si="102"/>
        <v>1</v>
      </c>
      <c r="AS154" s="1">
        <f t="shared" si="103"/>
        <v>0</v>
      </c>
      <c r="AT154" s="1">
        <f t="shared" si="104"/>
        <v>0</v>
      </c>
      <c r="AU154" s="1">
        <f t="shared" si="92"/>
        <v>7969</v>
      </c>
      <c r="AV154" s="9">
        <f t="shared" si="93"/>
        <v>0.15937999999999999</v>
      </c>
      <c r="AW154" s="9">
        <f t="shared" si="94"/>
        <v>1.8000000000000001E-4</v>
      </c>
      <c r="AX154" s="9">
        <f t="shared" si="95"/>
        <v>0.14712</v>
      </c>
      <c r="AY154" s="9">
        <f t="shared" si="96"/>
        <v>1.208E-2</v>
      </c>
      <c r="AZ154" s="9">
        <f t="shared" si="97"/>
        <v>0</v>
      </c>
      <c r="BA154" s="9">
        <f t="shared" si="105"/>
        <v>0.1588464</v>
      </c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M154" s="48"/>
      <c r="BX154" s="7"/>
      <c r="BY154" s="4"/>
      <c r="BZ154" s="7"/>
      <c r="CA154" s="7"/>
      <c r="CB154" s="7"/>
      <c r="CE154" s="7"/>
      <c r="CF154" s="7"/>
      <c r="CG154" s="7"/>
      <c r="CH154" s="7"/>
      <c r="CI154" s="7"/>
      <c r="CJ154" s="7"/>
      <c r="CK154" s="7"/>
      <c r="CL154" s="7"/>
      <c r="CN154" s="47"/>
      <c r="CO154" s="47"/>
      <c r="CP154" s="47"/>
      <c r="CQ154" s="4"/>
    </row>
    <row r="155" spans="1:95" s="1" customFormat="1" x14ac:dyDescent="0.3">
      <c r="A155" s="1">
        <f t="shared" si="98"/>
        <v>142</v>
      </c>
      <c r="B155" s="1">
        <f t="shared" si="82"/>
        <v>14708</v>
      </c>
      <c r="C155" s="1">
        <v>142</v>
      </c>
      <c r="D155" s="1">
        <v>35290</v>
      </c>
      <c r="E155" s="1">
        <v>14</v>
      </c>
      <c r="F155" s="1">
        <v>0</v>
      </c>
      <c r="G155" s="1">
        <v>14089</v>
      </c>
      <c r="H155" s="1">
        <v>0</v>
      </c>
      <c r="I155" s="1">
        <v>605</v>
      </c>
      <c r="J155" s="4">
        <v>36.04</v>
      </c>
      <c r="K155" s="4">
        <v>0.52</v>
      </c>
      <c r="L155" s="4">
        <v>25.9</v>
      </c>
      <c r="M155" s="61">
        <v>1</v>
      </c>
      <c r="N155" s="1">
        <v>7108</v>
      </c>
      <c r="O155" s="1">
        <v>7591</v>
      </c>
      <c r="P155" s="1">
        <v>6985</v>
      </c>
      <c r="Q155" s="1">
        <v>598</v>
      </c>
      <c r="R155" s="1">
        <v>7</v>
      </c>
      <c r="S155" s="1">
        <v>0</v>
      </c>
      <c r="T155" s="1">
        <v>8</v>
      </c>
      <c r="U155" s="1">
        <v>0</v>
      </c>
      <c r="V155" s="1">
        <v>8</v>
      </c>
      <c r="W155" s="1">
        <v>7356</v>
      </c>
      <c r="X155" s="1">
        <v>605</v>
      </c>
      <c r="Y155" s="58">
        <v>0.68</v>
      </c>
      <c r="AA155" s="1">
        <f t="shared" si="83"/>
        <v>22</v>
      </c>
      <c r="AB155" s="1">
        <f t="shared" si="84"/>
        <v>21445</v>
      </c>
      <c r="AC155" s="1">
        <f t="shared" si="85"/>
        <v>1210</v>
      </c>
      <c r="AD155" s="1">
        <f t="shared" si="99"/>
        <v>-2</v>
      </c>
      <c r="AE155" s="1">
        <f t="shared" si="100"/>
        <v>1</v>
      </c>
      <c r="AF155" s="1">
        <f t="shared" si="100"/>
        <v>0</v>
      </c>
      <c r="AG155" s="1">
        <f t="shared" si="100"/>
        <v>1</v>
      </c>
      <c r="AH155" s="1">
        <f t="shared" si="106"/>
        <v>0</v>
      </c>
      <c r="AI155" s="9">
        <f t="shared" si="101"/>
        <v>7.5919186849040032E-2</v>
      </c>
      <c r="AJ155" s="9">
        <f t="shared" si="86"/>
        <v>0.29415999999999998</v>
      </c>
      <c r="AK155" s="9">
        <f t="shared" si="87"/>
        <v>2.7999999999999998E-4</v>
      </c>
      <c r="AL155" s="9">
        <f t="shared" si="88"/>
        <v>0.28177999999999997</v>
      </c>
      <c r="AM155" s="9">
        <f t="shared" si="89"/>
        <v>1.21E-2</v>
      </c>
      <c r="AN155" s="9">
        <f t="shared" si="90"/>
        <v>1.6000000000000001E-4</v>
      </c>
      <c r="AO155" s="9">
        <f t="shared" si="91"/>
        <v>0</v>
      </c>
      <c r="AP155" s="1">
        <f t="shared" si="102"/>
        <v>-1</v>
      </c>
      <c r="AQ155" s="1">
        <f t="shared" si="102"/>
        <v>0</v>
      </c>
      <c r="AS155" s="1">
        <f t="shared" si="103"/>
        <v>1</v>
      </c>
      <c r="AT155" s="1">
        <f t="shared" si="104"/>
        <v>0</v>
      </c>
      <c r="AU155" s="1">
        <f t="shared" si="92"/>
        <v>7969</v>
      </c>
      <c r="AV155" s="9">
        <f t="shared" si="93"/>
        <v>0.15937999999999999</v>
      </c>
      <c r="AW155" s="9">
        <f t="shared" si="94"/>
        <v>1.6000000000000001E-4</v>
      </c>
      <c r="AX155" s="9">
        <f t="shared" si="95"/>
        <v>0.14712</v>
      </c>
      <c r="AY155" s="9">
        <f t="shared" si="96"/>
        <v>1.21E-2</v>
      </c>
      <c r="AZ155" s="9">
        <f t="shared" si="97"/>
        <v>0</v>
      </c>
      <c r="BA155" s="9">
        <f t="shared" si="105"/>
        <v>0.1588464</v>
      </c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M155" s="48"/>
      <c r="BX155" s="7"/>
      <c r="BY155" s="4"/>
      <c r="BZ155" s="7"/>
      <c r="CA155" s="7"/>
      <c r="CB155" s="7"/>
      <c r="CE155" s="7"/>
      <c r="CF155" s="7"/>
      <c r="CG155" s="7"/>
      <c r="CH155" s="7"/>
      <c r="CI155" s="7"/>
      <c r="CJ155" s="7"/>
      <c r="CK155" s="7"/>
      <c r="CL155" s="7"/>
      <c r="CN155" s="47"/>
      <c r="CO155" s="47"/>
      <c r="CP155" s="47"/>
      <c r="CQ155" s="4"/>
    </row>
    <row r="156" spans="1:95" s="1" customFormat="1" x14ac:dyDescent="0.3">
      <c r="A156" s="1">
        <f t="shared" si="98"/>
        <v>143</v>
      </c>
      <c r="B156" s="1">
        <f t="shared" si="82"/>
        <v>14709</v>
      </c>
      <c r="C156" s="1">
        <v>143</v>
      </c>
      <c r="D156" s="1">
        <v>35290</v>
      </c>
      <c r="E156" s="1">
        <v>13</v>
      </c>
      <c r="F156" s="1">
        <v>0</v>
      </c>
      <c r="G156" s="1">
        <v>14091</v>
      </c>
      <c r="H156" s="1">
        <v>0</v>
      </c>
      <c r="I156" s="1">
        <v>605</v>
      </c>
      <c r="J156" s="4">
        <v>35.979999999999997</v>
      </c>
      <c r="K156" s="4">
        <v>0.52</v>
      </c>
      <c r="L156" s="4">
        <v>25.9</v>
      </c>
      <c r="M156" s="61">
        <v>1</v>
      </c>
      <c r="N156" s="1">
        <v>7108</v>
      </c>
      <c r="O156" s="1">
        <v>7591</v>
      </c>
      <c r="P156" s="1">
        <v>6985</v>
      </c>
      <c r="Q156" s="1">
        <v>598</v>
      </c>
      <c r="R156" s="1">
        <v>7</v>
      </c>
      <c r="S156" s="1">
        <v>0</v>
      </c>
      <c r="T156" s="1">
        <v>7</v>
      </c>
      <c r="U156" s="1">
        <v>0</v>
      </c>
      <c r="V156" s="1">
        <v>7</v>
      </c>
      <c r="W156" s="1">
        <v>7357</v>
      </c>
      <c r="X156" s="1">
        <v>605</v>
      </c>
      <c r="Y156" s="58">
        <v>0.68</v>
      </c>
      <c r="AA156" s="1">
        <f t="shared" si="83"/>
        <v>20</v>
      </c>
      <c r="AB156" s="1">
        <f t="shared" si="84"/>
        <v>21448</v>
      </c>
      <c r="AC156" s="1">
        <f t="shared" si="85"/>
        <v>1210</v>
      </c>
      <c r="AD156" s="1">
        <f t="shared" si="99"/>
        <v>-1</v>
      </c>
      <c r="AE156" s="1">
        <f t="shared" si="100"/>
        <v>2</v>
      </c>
      <c r="AF156" s="1">
        <f t="shared" si="100"/>
        <v>0</v>
      </c>
      <c r="AG156" s="1">
        <f t="shared" si="100"/>
        <v>0</v>
      </c>
      <c r="AH156" s="1">
        <f t="shared" si="106"/>
        <v>1</v>
      </c>
      <c r="AI156" s="9">
        <f t="shared" si="101"/>
        <v>7.5919186849040032E-2</v>
      </c>
      <c r="AJ156" s="9">
        <f t="shared" si="86"/>
        <v>0.29418</v>
      </c>
      <c r="AK156" s="9">
        <f t="shared" si="87"/>
        <v>2.5999999999999998E-4</v>
      </c>
      <c r="AL156" s="9">
        <f t="shared" si="88"/>
        <v>0.28182000000000001</v>
      </c>
      <c r="AM156" s="9">
        <f t="shared" si="89"/>
        <v>1.21E-2</v>
      </c>
      <c r="AN156" s="9">
        <f t="shared" si="90"/>
        <v>1.3999999999999999E-4</v>
      </c>
      <c r="AO156" s="9">
        <f t="shared" si="91"/>
        <v>2.0000000000000002E-5</v>
      </c>
      <c r="AP156" s="1">
        <f t="shared" si="102"/>
        <v>-1</v>
      </c>
      <c r="AQ156" s="1">
        <f t="shared" si="102"/>
        <v>1</v>
      </c>
      <c r="AS156" s="1">
        <f t="shared" si="103"/>
        <v>0</v>
      </c>
      <c r="AT156" s="1">
        <f t="shared" si="104"/>
        <v>0</v>
      </c>
      <c r="AU156" s="1">
        <f t="shared" si="92"/>
        <v>7969</v>
      </c>
      <c r="AV156" s="9">
        <f t="shared" si="93"/>
        <v>0.15937999999999999</v>
      </c>
      <c r="AW156" s="9">
        <f t="shared" si="94"/>
        <v>1.3999999999999999E-4</v>
      </c>
      <c r="AX156" s="9">
        <f t="shared" si="95"/>
        <v>0.14713999999999999</v>
      </c>
      <c r="AY156" s="9">
        <f t="shared" si="96"/>
        <v>1.21E-2</v>
      </c>
      <c r="AZ156" s="9">
        <f t="shared" si="97"/>
        <v>0</v>
      </c>
      <c r="BA156" s="9">
        <f t="shared" si="105"/>
        <v>0.1588572</v>
      </c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M156" s="48"/>
      <c r="BX156" s="7"/>
      <c r="BY156" s="4"/>
      <c r="BZ156" s="7"/>
      <c r="CA156" s="7"/>
      <c r="CB156" s="7"/>
      <c r="CE156" s="7"/>
      <c r="CF156" s="7"/>
      <c r="CG156" s="7"/>
      <c r="CH156" s="7"/>
      <c r="CI156" s="7"/>
      <c r="CJ156" s="7"/>
      <c r="CK156" s="7"/>
      <c r="CL156" s="7"/>
      <c r="CN156" s="47"/>
      <c r="CO156" s="47"/>
      <c r="CP156" s="47"/>
      <c r="CQ156" s="4"/>
    </row>
    <row r="157" spans="1:95" s="1" customFormat="1" x14ac:dyDescent="0.3">
      <c r="A157" s="1">
        <f t="shared" si="98"/>
        <v>144</v>
      </c>
      <c r="B157" s="1">
        <f t="shared" si="82"/>
        <v>14709</v>
      </c>
      <c r="C157" s="1">
        <v>144</v>
      </c>
      <c r="D157" s="1">
        <v>35289</v>
      </c>
      <c r="E157" s="1">
        <v>12</v>
      </c>
      <c r="F157" s="1">
        <v>0</v>
      </c>
      <c r="G157" s="1">
        <v>14092</v>
      </c>
      <c r="H157" s="1">
        <v>0</v>
      </c>
      <c r="I157" s="1">
        <v>605</v>
      </c>
      <c r="J157" s="4">
        <v>35.93</v>
      </c>
      <c r="K157" s="4">
        <v>0.52</v>
      </c>
      <c r="L157" s="4">
        <v>25.9</v>
      </c>
      <c r="M157" s="61">
        <v>1</v>
      </c>
      <c r="N157" s="1">
        <v>7108</v>
      </c>
      <c r="O157" s="1">
        <v>7591</v>
      </c>
      <c r="P157" s="1">
        <v>6985</v>
      </c>
      <c r="Q157" s="1">
        <v>598</v>
      </c>
      <c r="R157" s="1">
        <v>7</v>
      </c>
      <c r="S157" s="1">
        <v>0</v>
      </c>
      <c r="T157" s="1">
        <v>6</v>
      </c>
      <c r="U157" s="1">
        <v>0</v>
      </c>
      <c r="V157" s="1">
        <v>7</v>
      </c>
      <c r="W157" s="1">
        <v>7358</v>
      </c>
      <c r="X157" s="1">
        <v>605</v>
      </c>
      <c r="Y157" s="58">
        <v>0.68</v>
      </c>
      <c r="AA157" s="1">
        <f t="shared" si="83"/>
        <v>19</v>
      </c>
      <c r="AB157" s="1">
        <f t="shared" si="84"/>
        <v>21450</v>
      </c>
      <c r="AC157" s="1">
        <f t="shared" si="85"/>
        <v>1210</v>
      </c>
      <c r="AD157" s="1">
        <f t="shared" si="99"/>
        <v>-1</v>
      </c>
      <c r="AE157" s="1">
        <f t="shared" si="100"/>
        <v>1</v>
      </c>
      <c r="AF157" s="1">
        <f t="shared" si="100"/>
        <v>0</v>
      </c>
      <c r="AG157" s="1">
        <f t="shared" si="100"/>
        <v>0</v>
      </c>
      <c r="AH157" s="1">
        <f t="shared" si="106"/>
        <v>0</v>
      </c>
      <c r="AI157" s="9">
        <f t="shared" si="101"/>
        <v>7.5909661229611042E-2</v>
      </c>
      <c r="AJ157" s="9">
        <f t="shared" si="86"/>
        <v>0.29418</v>
      </c>
      <c r="AK157" s="9">
        <f t="shared" si="87"/>
        <v>2.4000000000000001E-4</v>
      </c>
      <c r="AL157" s="9">
        <f t="shared" si="88"/>
        <v>0.28183999999999998</v>
      </c>
      <c r="AM157" s="9">
        <f t="shared" si="89"/>
        <v>1.21E-2</v>
      </c>
      <c r="AN157" s="9">
        <f t="shared" si="90"/>
        <v>1.2E-4</v>
      </c>
      <c r="AO157" s="9">
        <f t="shared" si="91"/>
        <v>0</v>
      </c>
      <c r="AP157" s="1">
        <f t="shared" si="102"/>
        <v>0</v>
      </c>
      <c r="AQ157" s="1">
        <f t="shared" si="102"/>
        <v>1</v>
      </c>
      <c r="AS157" s="1">
        <f t="shared" si="103"/>
        <v>0</v>
      </c>
      <c r="AT157" s="1">
        <f t="shared" si="104"/>
        <v>1</v>
      </c>
      <c r="AU157" s="1">
        <f t="shared" si="92"/>
        <v>7970</v>
      </c>
      <c r="AV157" s="9">
        <f t="shared" si="93"/>
        <v>0.15939999999999999</v>
      </c>
      <c r="AW157" s="9">
        <f t="shared" si="94"/>
        <v>1.3999999999999999E-4</v>
      </c>
      <c r="AX157" s="9">
        <f t="shared" si="95"/>
        <v>0.14716000000000001</v>
      </c>
      <c r="AY157" s="9">
        <f t="shared" si="96"/>
        <v>1.21E-2</v>
      </c>
      <c r="AZ157" s="9">
        <f t="shared" si="97"/>
        <v>2.0000000000000002E-5</v>
      </c>
      <c r="BA157" s="9">
        <f t="shared" si="105"/>
        <v>0.1588572</v>
      </c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M157" s="48"/>
      <c r="BX157" s="7"/>
      <c r="BY157" s="4"/>
      <c r="BZ157" s="7"/>
      <c r="CA157" s="7"/>
      <c r="CB157" s="7"/>
      <c r="CE157" s="7"/>
      <c r="CF157" s="7"/>
      <c r="CG157" s="7"/>
      <c r="CH157" s="7"/>
      <c r="CI157" s="7"/>
      <c r="CJ157" s="7"/>
      <c r="CK157" s="7"/>
      <c r="CL157" s="7"/>
      <c r="CN157" s="47"/>
      <c r="CO157" s="47"/>
      <c r="CP157" s="47"/>
      <c r="CQ157" s="4"/>
    </row>
    <row r="158" spans="1:95" s="1" customFormat="1" x14ac:dyDescent="0.3">
      <c r="A158" s="1">
        <f t="shared" si="98"/>
        <v>145</v>
      </c>
      <c r="B158" s="1">
        <f t="shared" si="82"/>
        <v>14709</v>
      </c>
      <c r="C158" s="1">
        <v>145</v>
      </c>
      <c r="D158" s="1">
        <v>35289</v>
      </c>
      <c r="E158" s="1">
        <v>11</v>
      </c>
      <c r="F158" s="1">
        <v>0</v>
      </c>
      <c r="G158" s="1">
        <v>14093</v>
      </c>
      <c r="H158" s="1">
        <v>0</v>
      </c>
      <c r="I158" s="1">
        <v>605</v>
      </c>
      <c r="J158" s="4">
        <v>35.880000000000003</v>
      </c>
      <c r="K158" s="4">
        <v>0.52</v>
      </c>
      <c r="L158" s="4">
        <v>25.9</v>
      </c>
      <c r="M158" s="61">
        <v>1</v>
      </c>
      <c r="N158" s="1">
        <v>7108</v>
      </c>
      <c r="O158" s="1">
        <v>7591</v>
      </c>
      <c r="P158" s="1">
        <v>6985</v>
      </c>
      <c r="Q158" s="1">
        <v>598</v>
      </c>
      <c r="R158" s="1">
        <v>7</v>
      </c>
      <c r="S158" s="1">
        <v>0</v>
      </c>
      <c r="T158" s="1">
        <v>6</v>
      </c>
      <c r="U158" s="1">
        <v>0</v>
      </c>
      <c r="V158" s="1">
        <v>6</v>
      </c>
      <c r="W158" s="1">
        <v>7359</v>
      </c>
      <c r="X158" s="1">
        <v>605</v>
      </c>
      <c r="Y158" s="58">
        <v>0.68</v>
      </c>
      <c r="AA158" s="1">
        <f t="shared" si="83"/>
        <v>17</v>
      </c>
      <c r="AB158" s="1">
        <f t="shared" si="84"/>
        <v>21452</v>
      </c>
      <c r="AC158" s="1">
        <f t="shared" si="85"/>
        <v>1210</v>
      </c>
      <c r="AD158" s="1">
        <f t="shared" si="99"/>
        <v>-1</v>
      </c>
      <c r="AE158" s="1">
        <f t="shared" si="100"/>
        <v>1</v>
      </c>
      <c r="AF158" s="1">
        <f t="shared" si="100"/>
        <v>0</v>
      </c>
      <c r="AG158" s="1">
        <f t="shared" si="100"/>
        <v>0</v>
      </c>
      <c r="AH158" s="1">
        <f t="shared" si="106"/>
        <v>0</v>
      </c>
      <c r="AI158" s="9">
        <f t="shared" si="101"/>
        <v>7.5909661229611042E-2</v>
      </c>
      <c r="AJ158" s="9">
        <f t="shared" si="86"/>
        <v>0.29418</v>
      </c>
      <c r="AK158" s="9">
        <f t="shared" si="87"/>
        <v>2.2000000000000001E-4</v>
      </c>
      <c r="AL158" s="9">
        <f t="shared" si="88"/>
        <v>0.28186</v>
      </c>
      <c r="AM158" s="9">
        <f t="shared" si="89"/>
        <v>1.21E-2</v>
      </c>
      <c r="AN158" s="9">
        <f t="shared" si="90"/>
        <v>1.2E-4</v>
      </c>
      <c r="AO158" s="9">
        <f t="shared" si="91"/>
        <v>0</v>
      </c>
      <c r="AP158" s="1">
        <f t="shared" si="102"/>
        <v>-1</v>
      </c>
      <c r="AQ158" s="1">
        <f t="shared" si="102"/>
        <v>1</v>
      </c>
      <c r="AS158" s="1">
        <f t="shared" si="103"/>
        <v>0</v>
      </c>
      <c r="AT158" s="1">
        <f t="shared" si="104"/>
        <v>0</v>
      </c>
      <c r="AU158" s="1">
        <f t="shared" si="92"/>
        <v>7970</v>
      </c>
      <c r="AV158" s="9">
        <f t="shared" si="93"/>
        <v>0.15939999999999999</v>
      </c>
      <c r="AW158" s="9">
        <f t="shared" si="94"/>
        <v>1.2E-4</v>
      </c>
      <c r="AX158" s="9">
        <f t="shared" si="95"/>
        <v>0.14718000000000001</v>
      </c>
      <c r="AY158" s="9">
        <f t="shared" si="96"/>
        <v>1.21E-2</v>
      </c>
      <c r="AZ158" s="9">
        <f t="shared" si="97"/>
        <v>0</v>
      </c>
      <c r="BA158" s="9">
        <f t="shared" si="105"/>
        <v>0.1588572</v>
      </c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M158" s="48"/>
      <c r="BX158" s="7"/>
      <c r="BY158" s="4"/>
      <c r="BZ158" s="7"/>
      <c r="CA158" s="7"/>
      <c r="CB158" s="7"/>
      <c r="CE158" s="7"/>
      <c r="CF158" s="7"/>
      <c r="CG158" s="7"/>
      <c r="CH158" s="7"/>
      <c r="CI158" s="7"/>
      <c r="CJ158" s="7"/>
      <c r="CK158" s="7"/>
      <c r="CL158" s="7"/>
      <c r="CN158" s="47"/>
      <c r="CO158" s="47"/>
      <c r="CP158" s="47"/>
      <c r="CQ158" s="4"/>
    </row>
    <row r="159" spans="1:95" s="1" customFormat="1" x14ac:dyDescent="0.3">
      <c r="A159" s="1">
        <f t="shared" si="98"/>
        <v>146</v>
      </c>
      <c r="B159" s="1">
        <f t="shared" si="82"/>
        <v>14709</v>
      </c>
      <c r="C159" s="1">
        <v>146</v>
      </c>
      <c r="D159" s="1">
        <v>35289</v>
      </c>
      <c r="E159" s="1">
        <v>10</v>
      </c>
      <c r="F159" s="1">
        <v>0</v>
      </c>
      <c r="G159" s="1">
        <v>14094</v>
      </c>
      <c r="H159" s="1">
        <v>0</v>
      </c>
      <c r="I159" s="1">
        <v>605</v>
      </c>
      <c r="J159" s="4">
        <v>35.83</v>
      </c>
      <c r="K159" s="4">
        <v>0.52</v>
      </c>
      <c r="L159" s="4">
        <v>25.9</v>
      </c>
      <c r="M159" s="61">
        <v>1</v>
      </c>
      <c r="N159" s="1">
        <v>7108</v>
      </c>
      <c r="O159" s="1">
        <v>7591</v>
      </c>
      <c r="P159" s="1">
        <v>6985</v>
      </c>
      <c r="Q159" s="1">
        <v>598</v>
      </c>
      <c r="R159" s="1">
        <v>7</v>
      </c>
      <c r="S159" s="1">
        <v>0</v>
      </c>
      <c r="T159" s="1">
        <v>5</v>
      </c>
      <c r="U159" s="1">
        <v>0</v>
      </c>
      <c r="V159" s="1">
        <v>6</v>
      </c>
      <c r="W159" s="1">
        <v>7359</v>
      </c>
      <c r="X159" s="1">
        <v>605</v>
      </c>
      <c r="Y159" s="58">
        <v>0.68</v>
      </c>
      <c r="AA159" s="1">
        <f t="shared" si="83"/>
        <v>16</v>
      </c>
      <c r="AB159" s="1">
        <f t="shared" si="84"/>
        <v>21453</v>
      </c>
      <c r="AC159" s="1">
        <f t="shared" si="85"/>
        <v>1210</v>
      </c>
      <c r="AD159" s="1">
        <f t="shared" si="99"/>
        <v>-1</v>
      </c>
      <c r="AE159" s="1">
        <f t="shared" si="100"/>
        <v>1</v>
      </c>
      <c r="AF159" s="1">
        <f t="shared" si="100"/>
        <v>0</v>
      </c>
      <c r="AG159" s="1">
        <f t="shared" si="100"/>
        <v>0</v>
      </c>
      <c r="AH159" s="1">
        <f t="shared" si="106"/>
        <v>0</v>
      </c>
      <c r="AI159" s="9">
        <f t="shared" si="101"/>
        <v>7.5909661229611042E-2</v>
      </c>
      <c r="AJ159" s="9">
        <f t="shared" si="86"/>
        <v>0.29418</v>
      </c>
      <c r="AK159" s="9">
        <f t="shared" si="87"/>
        <v>2.0000000000000001E-4</v>
      </c>
      <c r="AL159" s="9">
        <f t="shared" si="88"/>
        <v>0.28188000000000002</v>
      </c>
      <c r="AM159" s="9">
        <f t="shared" si="89"/>
        <v>1.21E-2</v>
      </c>
      <c r="AN159" s="9">
        <f t="shared" si="90"/>
        <v>1E-4</v>
      </c>
      <c r="AO159" s="9">
        <f t="shared" si="91"/>
        <v>0</v>
      </c>
      <c r="AP159" s="1">
        <f t="shared" si="102"/>
        <v>0</v>
      </c>
      <c r="AQ159" s="1">
        <f t="shared" si="102"/>
        <v>0</v>
      </c>
      <c r="AS159" s="1">
        <f t="shared" si="103"/>
        <v>0</v>
      </c>
      <c r="AT159" s="1">
        <f t="shared" si="104"/>
        <v>0</v>
      </c>
      <c r="AU159" s="1">
        <f t="shared" si="92"/>
        <v>7970</v>
      </c>
      <c r="AV159" s="9">
        <f t="shared" si="93"/>
        <v>0.15939999999999999</v>
      </c>
      <c r="AW159" s="9">
        <f t="shared" si="94"/>
        <v>1.2E-4</v>
      </c>
      <c r="AX159" s="9">
        <f t="shared" si="95"/>
        <v>0.14718000000000001</v>
      </c>
      <c r="AY159" s="9">
        <f t="shared" si="96"/>
        <v>1.21E-2</v>
      </c>
      <c r="AZ159" s="9">
        <f t="shared" si="97"/>
        <v>0</v>
      </c>
      <c r="BA159" s="9">
        <f t="shared" si="105"/>
        <v>0.1588572</v>
      </c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M159" s="48"/>
      <c r="BX159" s="7"/>
      <c r="BY159" s="4"/>
      <c r="BZ159" s="7"/>
      <c r="CA159" s="7"/>
      <c r="CB159" s="7"/>
      <c r="CE159" s="7"/>
      <c r="CF159" s="7"/>
      <c r="CG159" s="7"/>
      <c r="CH159" s="7"/>
      <c r="CI159" s="7"/>
      <c r="CJ159" s="7"/>
      <c r="CK159" s="7"/>
      <c r="CL159" s="7"/>
      <c r="CN159" s="47"/>
      <c r="CO159" s="47"/>
      <c r="CP159" s="47"/>
      <c r="CQ159" s="4"/>
    </row>
    <row r="160" spans="1:95" s="1" customFormat="1" x14ac:dyDescent="0.3">
      <c r="A160" s="1">
        <f t="shared" si="98"/>
        <v>147</v>
      </c>
      <c r="B160" s="1">
        <f t="shared" si="82"/>
        <v>14709</v>
      </c>
      <c r="C160" s="1">
        <v>147</v>
      </c>
      <c r="D160" s="1">
        <v>35289</v>
      </c>
      <c r="E160" s="1">
        <v>9</v>
      </c>
      <c r="F160" s="1">
        <v>0</v>
      </c>
      <c r="G160" s="1">
        <v>14095</v>
      </c>
      <c r="H160" s="1">
        <v>0</v>
      </c>
      <c r="I160" s="1">
        <v>605</v>
      </c>
      <c r="J160" s="4">
        <v>35.770000000000003</v>
      </c>
      <c r="K160" s="4">
        <v>0.52</v>
      </c>
      <c r="L160" s="4">
        <v>25.9</v>
      </c>
      <c r="M160" s="61">
        <v>1</v>
      </c>
      <c r="N160" s="1">
        <v>7109</v>
      </c>
      <c r="O160" s="1">
        <v>7591</v>
      </c>
      <c r="P160" s="1">
        <v>6985</v>
      </c>
      <c r="Q160" s="1">
        <v>598</v>
      </c>
      <c r="R160" s="1">
        <v>7</v>
      </c>
      <c r="S160" s="1">
        <v>0</v>
      </c>
      <c r="T160" s="1">
        <v>5</v>
      </c>
      <c r="U160" s="1">
        <v>0</v>
      </c>
      <c r="V160" s="1">
        <v>5</v>
      </c>
      <c r="W160" s="1">
        <v>7359</v>
      </c>
      <c r="X160" s="1">
        <v>605</v>
      </c>
      <c r="Y160" s="58">
        <v>0.68</v>
      </c>
      <c r="AA160" s="1">
        <f t="shared" si="83"/>
        <v>14</v>
      </c>
      <c r="AB160" s="1">
        <f t="shared" si="84"/>
        <v>21454</v>
      </c>
      <c r="AC160" s="1">
        <f t="shared" si="85"/>
        <v>1210</v>
      </c>
      <c r="AD160" s="1">
        <f t="shared" si="99"/>
        <v>-1</v>
      </c>
      <c r="AE160" s="1">
        <f t="shared" si="100"/>
        <v>1</v>
      </c>
      <c r="AF160" s="1">
        <f t="shared" si="100"/>
        <v>0</v>
      </c>
      <c r="AG160" s="1">
        <f t="shared" si="100"/>
        <v>0</v>
      </c>
      <c r="AH160" s="1">
        <f t="shared" si="106"/>
        <v>0</v>
      </c>
      <c r="AI160" s="9">
        <f t="shared" si="101"/>
        <v>7.5919186849040032E-2</v>
      </c>
      <c r="AJ160" s="9">
        <f t="shared" si="86"/>
        <v>0.29418</v>
      </c>
      <c r="AK160" s="9">
        <f t="shared" si="87"/>
        <v>1.8000000000000001E-4</v>
      </c>
      <c r="AL160" s="9">
        <f t="shared" si="88"/>
        <v>0.28189999999999998</v>
      </c>
      <c r="AM160" s="9">
        <f t="shared" si="89"/>
        <v>1.21E-2</v>
      </c>
      <c r="AN160" s="9">
        <f t="shared" si="90"/>
        <v>1E-4</v>
      </c>
      <c r="AO160" s="9">
        <f t="shared" si="91"/>
        <v>0</v>
      </c>
      <c r="AP160" s="1">
        <f t="shared" si="102"/>
        <v>-1</v>
      </c>
      <c r="AQ160" s="1">
        <f t="shared" si="102"/>
        <v>0</v>
      </c>
      <c r="AS160" s="1">
        <f t="shared" si="103"/>
        <v>0</v>
      </c>
      <c r="AT160" s="1">
        <f t="shared" si="104"/>
        <v>-1</v>
      </c>
      <c r="AU160" s="1">
        <f t="shared" si="92"/>
        <v>7969</v>
      </c>
      <c r="AV160" s="9">
        <f t="shared" si="93"/>
        <v>0.15937999999999999</v>
      </c>
      <c r="AW160" s="9">
        <f t="shared" si="94"/>
        <v>1E-4</v>
      </c>
      <c r="AX160" s="9">
        <f t="shared" si="95"/>
        <v>0.14718000000000001</v>
      </c>
      <c r="AY160" s="9">
        <f t="shared" si="96"/>
        <v>1.21E-2</v>
      </c>
      <c r="AZ160" s="9">
        <f t="shared" si="97"/>
        <v>-2.0000000000000002E-5</v>
      </c>
      <c r="BA160" s="9">
        <f t="shared" si="105"/>
        <v>0.1588572</v>
      </c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M160" s="48"/>
      <c r="BX160" s="7"/>
      <c r="BY160" s="4"/>
      <c r="BZ160" s="7"/>
      <c r="CA160" s="7"/>
      <c r="CB160" s="7"/>
      <c r="CE160" s="7"/>
      <c r="CF160" s="7"/>
      <c r="CG160" s="7"/>
      <c r="CH160" s="7"/>
      <c r="CI160" s="7"/>
      <c r="CJ160" s="7"/>
      <c r="CK160" s="7"/>
      <c r="CL160" s="7"/>
      <c r="CN160" s="47"/>
      <c r="CO160" s="47"/>
      <c r="CP160" s="47"/>
      <c r="CQ160" s="4"/>
    </row>
    <row r="161" spans="1:95" s="1" customFormat="1" x14ac:dyDescent="0.3">
      <c r="A161" s="1">
        <f t="shared" si="98"/>
        <v>148</v>
      </c>
      <c r="B161" s="1">
        <f t="shared" si="82"/>
        <v>14710</v>
      </c>
      <c r="C161" s="1">
        <v>148</v>
      </c>
      <c r="D161" s="1">
        <v>35289</v>
      </c>
      <c r="E161" s="1">
        <v>9</v>
      </c>
      <c r="F161" s="1">
        <v>0</v>
      </c>
      <c r="G161" s="1">
        <v>14096</v>
      </c>
      <c r="H161" s="1">
        <v>0</v>
      </c>
      <c r="I161" s="1">
        <v>605</v>
      </c>
      <c r="J161" s="4">
        <v>35.72</v>
      </c>
      <c r="K161" s="4">
        <v>0.52</v>
      </c>
      <c r="L161" s="4">
        <v>25.9</v>
      </c>
      <c r="M161" s="61">
        <v>1</v>
      </c>
      <c r="N161" s="1">
        <v>7109</v>
      </c>
      <c r="O161" s="1">
        <v>7591</v>
      </c>
      <c r="P161" s="1">
        <v>6985</v>
      </c>
      <c r="Q161" s="1">
        <v>598</v>
      </c>
      <c r="R161" s="1">
        <v>7</v>
      </c>
      <c r="S161" s="1">
        <v>0</v>
      </c>
      <c r="T161" s="1">
        <v>4</v>
      </c>
      <c r="U161" s="1">
        <v>0</v>
      </c>
      <c r="V161" s="1">
        <v>5</v>
      </c>
      <c r="W161" s="1">
        <v>7360</v>
      </c>
      <c r="X161" s="1">
        <v>605</v>
      </c>
      <c r="Y161" s="58">
        <v>0.68</v>
      </c>
      <c r="AA161" s="1">
        <f t="shared" si="83"/>
        <v>14</v>
      </c>
      <c r="AB161" s="1">
        <f t="shared" si="84"/>
        <v>21456</v>
      </c>
      <c r="AC161" s="1">
        <f t="shared" si="85"/>
        <v>1210</v>
      </c>
      <c r="AD161" s="1">
        <f t="shared" si="99"/>
        <v>0</v>
      </c>
      <c r="AE161" s="1">
        <f t="shared" si="100"/>
        <v>1</v>
      </c>
      <c r="AF161" s="1">
        <f t="shared" si="100"/>
        <v>0</v>
      </c>
      <c r="AG161" s="1">
        <f t="shared" si="100"/>
        <v>0</v>
      </c>
      <c r="AH161" s="1">
        <f t="shared" si="106"/>
        <v>1</v>
      </c>
      <c r="AI161" s="9">
        <f t="shared" si="101"/>
        <v>7.5909661229611042E-2</v>
      </c>
      <c r="AJ161" s="9">
        <f t="shared" si="86"/>
        <v>0.29420000000000002</v>
      </c>
      <c r="AK161" s="9">
        <f t="shared" si="87"/>
        <v>1.8000000000000001E-4</v>
      </c>
      <c r="AL161" s="9">
        <f t="shared" si="88"/>
        <v>0.28192</v>
      </c>
      <c r="AM161" s="9">
        <f t="shared" si="89"/>
        <v>1.21E-2</v>
      </c>
      <c r="AN161" s="9">
        <f t="shared" si="90"/>
        <v>8.0000000000000007E-5</v>
      </c>
      <c r="AO161" s="9">
        <f t="shared" si="91"/>
        <v>2.0000000000000002E-5</v>
      </c>
      <c r="AP161" s="1">
        <f t="shared" si="102"/>
        <v>0</v>
      </c>
      <c r="AQ161" s="1">
        <f t="shared" si="102"/>
        <v>1</v>
      </c>
      <c r="AS161" s="1">
        <f t="shared" si="103"/>
        <v>0</v>
      </c>
      <c r="AT161" s="1">
        <f t="shared" si="104"/>
        <v>1</v>
      </c>
      <c r="AU161" s="1">
        <f t="shared" si="92"/>
        <v>7970</v>
      </c>
      <c r="AV161" s="9">
        <f t="shared" si="93"/>
        <v>0.15939999999999999</v>
      </c>
      <c r="AW161" s="9">
        <f t="shared" si="94"/>
        <v>1E-4</v>
      </c>
      <c r="AX161" s="9">
        <f t="shared" si="95"/>
        <v>0.1472</v>
      </c>
      <c r="AY161" s="9">
        <f t="shared" si="96"/>
        <v>1.21E-2</v>
      </c>
      <c r="AZ161" s="9">
        <f t="shared" si="97"/>
        <v>2.0000000000000002E-5</v>
      </c>
      <c r="BA161" s="9">
        <f t="shared" si="105"/>
        <v>0.15886800000000001</v>
      </c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M161" s="48"/>
      <c r="BX161" s="7"/>
      <c r="BY161" s="4"/>
      <c r="BZ161" s="7"/>
      <c r="CA161" s="7"/>
      <c r="CB161" s="7"/>
      <c r="CE161" s="7"/>
      <c r="CF161" s="7"/>
      <c r="CG161" s="7"/>
      <c r="CH161" s="7"/>
      <c r="CI161" s="7"/>
      <c r="CJ161" s="7"/>
      <c r="CK161" s="7"/>
      <c r="CL161" s="7"/>
      <c r="CN161" s="47"/>
      <c r="CO161" s="47"/>
      <c r="CP161" s="47"/>
      <c r="CQ161" s="4"/>
    </row>
    <row r="162" spans="1:95" s="1" customFormat="1" x14ac:dyDescent="0.3">
      <c r="A162" s="1">
        <f t="shared" si="98"/>
        <v>149</v>
      </c>
      <c r="B162" s="1">
        <f t="shared" si="82"/>
        <v>14709</v>
      </c>
      <c r="C162" s="1">
        <v>149</v>
      </c>
      <c r="D162" s="1">
        <v>35289</v>
      </c>
      <c r="E162" s="1">
        <v>8</v>
      </c>
      <c r="F162" s="1">
        <v>0</v>
      </c>
      <c r="G162" s="1">
        <v>14096</v>
      </c>
      <c r="H162" s="1">
        <v>0</v>
      </c>
      <c r="I162" s="1">
        <v>605</v>
      </c>
      <c r="J162" s="4">
        <v>35.67</v>
      </c>
      <c r="K162" s="4">
        <v>0.52</v>
      </c>
      <c r="L162" s="4">
        <v>25.9</v>
      </c>
      <c r="M162" s="61">
        <v>1</v>
      </c>
      <c r="N162" s="1">
        <v>7109</v>
      </c>
      <c r="O162" s="1">
        <v>7591</v>
      </c>
      <c r="P162" s="1">
        <v>6985</v>
      </c>
      <c r="Q162" s="1">
        <v>598</v>
      </c>
      <c r="R162" s="1">
        <v>7</v>
      </c>
      <c r="S162" s="1">
        <v>0</v>
      </c>
      <c r="T162" s="1">
        <v>4</v>
      </c>
      <c r="U162" s="1">
        <v>0</v>
      </c>
      <c r="V162" s="1">
        <v>4</v>
      </c>
      <c r="W162" s="1">
        <v>7360</v>
      </c>
      <c r="X162" s="1">
        <v>605</v>
      </c>
      <c r="Y162" s="58">
        <v>0.68</v>
      </c>
      <c r="AA162" s="1">
        <f t="shared" si="83"/>
        <v>12</v>
      </c>
      <c r="AB162" s="1">
        <f t="shared" si="84"/>
        <v>21456</v>
      </c>
      <c r="AC162" s="1">
        <f t="shared" si="85"/>
        <v>1210</v>
      </c>
      <c r="AD162" s="1">
        <f t="shared" si="99"/>
        <v>-1</v>
      </c>
      <c r="AE162" s="1">
        <f t="shared" si="100"/>
        <v>0</v>
      </c>
      <c r="AF162" s="1">
        <f t="shared" si="100"/>
        <v>0</v>
      </c>
      <c r="AG162" s="1">
        <f t="shared" si="100"/>
        <v>0</v>
      </c>
      <c r="AH162" s="1">
        <f t="shared" si="106"/>
        <v>-1</v>
      </c>
      <c r="AI162" s="9">
        <f t="shared" si="101"/>
        <v>7.5919186849040032E-2</v>
      </c>
      <c r="AJ162" s="9">
        <f t="shared" si="86"/>
        <v>0.29418</v>
      </c>
      <c r="AK162" s="9">
        <f t="shared" si="87"/>
        <v>1.6000000000000001E-4</v>
      </c>
      <c r="AL162" s="9">
        <f t="shared" si="88"/>
        <v>0.28192</v>
      </c>
      <c r="AM162" s="9">
        <f t="shared" si="89"/>
        <v>1.21E-2</v>
      </c>
      <c r="AN162" s="9">
        <f t="shared" si="90"/>
        <v>8.0000000000000007E-5</v>
      </c>
      <c r="AO162" s="9">
        <f t="shared" si="91"/>
        <v>-2.0000000000000002E-5</v>
      </c>
      <c r="AP162" s="1">
        <f t="shared" si="102"/>
        <v>-1</v>
      </c>
      <c r="AQ162" s="1">
        <f t="shared" si="102"/>
        <v>0</v>
      </c>
      <c r="AS162" s="1">
        <f t="shared" si="103"/>
        <v>0</v>
      </c>
      <c r="AT162" s="1">
        <f t="shared" si="104"/>
        <v>-1</v>
      </c>
      <c r="AU162" s="1">
        <f t="shared" si="92"/>
        <v>7969</v>
      </c>
      <c r="AV162" s="9">
        <f t="shared" si="93"/>
        <v>0.15937999999999999</v>
      </c>
      <c r="AW162" s="9">
        <f t="shared" si="94"/>
        <v>8.0000000000000007E-5</v>
      </c>
      <c r="AX162" s="9">
        <f t="shared" si="95"/>
        <v>0.1472</v>
      </c>
      <c r="AY162" s="9">
        <f t="shared" si="96"/>
        <v>1.21E-2</v>
      </c>
      <c r="AZ162" s="9">
        <f t="shared" si="97"/>
        <v>-2.0000000000000002E-5</v>
      </c>
      <c r="BA162" s="9">
        <f t="shared" si="105"/>
        <v>0.1588572</v>
      </c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M162" s="48"/>
      <c r="BX162" s="7"/>
      <c r="BY162" s="4"/>
      <c r="BZ162" s="7"/>
      <c r="CA162" s="7"/>
      <c r="CB162" s="7"/>
      <c r="CE162" s="7"/>
      <c r="CF162" s="7"/>
      <c r="CG162" s="7"/>
      <c r="CH162" s="7"/>
      <c r="CI162" s="7"/>
      <c r="CJ162" s="7"/>
      <c r="CK162" s="7"/>
      <c r="CL162" s="7"/>
      <c r="CN162" s="47"/>
      <c r="CO162" s="47"/>
      <c r="CP162" s="47"/>
      <c r="CQ162" s="4"/>
    </row>
    <row r="163" spans="1:95" s="1" customFormat="1" x14ac:dyDescent="0.3">
      <c r="A163" s="1">
        <f t="shared" si="98"/>
        <v>150</v>
      </c>
      <c r="B163" s="1">
        <f t="shared" si="82"/>
        <v>14709</v>
      </c>
      <c r="C163" s="1">
        <v>150</v>
      </c>
      <c r="D163" s="1">
        <v>35289</v>
      </c>
      <c r="E163" s="1">
        <v>7</v>
      </c>
      <c r="F163" s="1">
        <v>0</v>
      </c>
      <c r="G163" s="1">
        <v>14097</v>
      </c>
      <c r="H163" s="1">
        <v>0</v>
      </c>
      <c r="I163" s="1">
        <v>605</v>
      </c>
      <c r="J163" s="4">
        <v>35.619999999999997</v>
      </c>
      <c r="K163" s="4">
        <v>0.52</v>
      </c>
      <c r="L163" s="4">
        <v>25.9</v>
      </c>
      <c r="M163" s="61">
        <v>1</v>
      </c>
      <c r="N163" s="1">
        <v>7109</v>
      </c>
      <c r="O163" s="1">
        <v>7591</v>
      </c>
      <c r="P163" s="1">
        <v>6985</v>
      </c>
      <c r="Q163" s="1">
        <v>598</v>
      </c>
      <c r="R163" s="1">
        <v>7</v>
      </c>
      <c r="S163" s="1">
        <v>0</v>
      </c>
      <c r="T163" s="1">
        <v>3</v>
      </c>
      <c r="U163" s="1">
        <v>0</v>
      </c>
      <c r="V163" s="1">
        <v>4</v>
      </c>
      <c r="W163" s="1">
        <v>7361</v>
      </c>
      <c r="X163" s="1">
        <v>605</v>
      </c>
      <c r="Y163" s="58">
        <v>0.68</v>
      </c>
      <c r="AA163" s="1">
        <f t="shared" si="83"/>
        <v>11</v>
      </c>
      <c r="AB163" s="1">
        <f t="shared" si="84"/>
        <v>21458</v>
      </c>
      <c r="AC163" s="1">
        <f t="shared" si="85"/>
        <v>1210</v>
      </c>
      <c r="AD163" s="1">
        <f t="shared" si="99"/>
        <v>-1</v>
      </c>
      <c r="AE163" s="1">
        <f t="shared" si="100"/>
        <v>1</v>
      </c>
      <c r="AF163" s="1">
        <f t="shared" si="100"/>
        <v>0</v>
      </c>
      <c r="AG163" s="1">
        <f t="shared" si="100"/>
        <v>0</v>
      </c>
      <c r="AH163" s="1">
        <f t="shared" si="106"/>
        <v>0</v>
      </c>
      <c r="AI163" s="9">
        <f t="shared" si="101"/>
        <v>7.5909661229611042E-2</v>
      </c>
      <c r="AJ163" s="9">
        <f t="shared" si="86"/>
        <v>0.29418</v>
      </c>
      <c r="AK163" s="9">
        <f t="shared" si="87"/>
        <v>1.3999999999999999E-4</v>
      </c>
      <c r="AL163" s="9">
        <f t="shared" si="88"/>
        <v>0.28194000000000002</v>
      </c>
      <c r="AM163" s="9">
        <f t="shared" si="89"/>
        <v>1.21E-2</v>
      </c>
      <c r="AN163" s="9">
        <f t="shared" si="90"/>
        <v>6.0000000000000002E-5</v>
      </c>
      <c r="AO163" s="9">
        <f t="shared" si="91"/>
        <v>0</v>
      </c>
      <c r="AP163" s="1">
        <f t="shared" si="102"/>
        <v>0</v>
      </c>
      <c r="AQ163" s="1">
        <f t="shared" si="102"/>
        <v>1</v>
      </c>
      <c r="AS163" s="1">
        <f t="shared" si="103"/>
        <v>0</v>
      </c>
      <c r="AT163" s="1">
        <f t="shared" si="104"/>
        <v>1</v>
      </c>
      <c r="AU163" s="1">
        <f t="shared" si="92"/>
        <v>7970</v>
      </c>
      <c r="AV163" s="9">
        <f t="shared" si="93"/>
        <v>0.15939999999999999</v>
      </c>
      <c r="AW163" s="9">
        <f t="shared" si="94"/>
        <v>8.0000000000000007E-5</v>
      </c>
      <c r="AX163" s="9">
        <f t="shared" si="95"/>
        <v>0.14721999999999999</v>
      </c>
      <c r="AY163" s="9">
        <f t="shared" si="96"/>
        <v>1.21E-2</v>
      </c>
      <c r="AZ163" s="9">
        <f t="shared" si="97"/>
        <v>2.0000000000000002E-5</v>
      </c>
      <c r="BA163" s="9">
        <f t="shared" si="105"/>
        <v>0.1588572</v>
      </c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M163" s="48"/>
      <c r="BX163" s="7"/>
      <c r="BY163" s="4"/>
      <c r="BZ163" s="7"/>
      <c r="CA163" s="7"/>
      <c r="CB163" s="7"/>
      <c r="CE163" s="7"/>
      <c r="CF163" s="7"/>
      <c r="CG163" s="7"/>
      <c r="CH163" s="7"/>
      <c r="CI163" s="7"/>
      <c r="CJ163" s="7"/>
      <c r="CK163" s="7"/>
      <c r="CL163" s="7"/>
      <c r="CN163" s="47"/>
      <c r="CO163" s="47"/>
      <c r="CP163" s="47"/>
      <c r="CQ163" s="4"/>
    </row>
    <row r="164" spans="1:95" s="1" customFormat="1" x14ac:dyDescent="0.3">
      <c r="A164" s="1">
        <f t="shared" si="98"/>
        <v>0</v>
      </c>
      <c r="B164" s="1" t="e">
        <f t="shared" si="82"/>
        <v>#N/A</v>
      </c>
      <c r="J164" s="4"/>
      <c r="K164" s="4"/>
      <c r="L164" s="4"/>
      <c r="M164" s="61"/>
      <c r="Y164" s="58"/>
      <c r="AA164" s="1">
        <f t="shared" si="83"/>
        <v>0</v>
      </c>
      <c r="AB164" s="1">
        <f t="shared" si="84"/>
        <v>0</v>
      </c>
      <c r="AC164" s="1">
        <f t="shared" si="85"/>
        <v>0</v>
      </c>
      <c r="AD164" s="1" t="str">
        <f t="shared" si="99"/>
        <v/>
      </c>
      <c r="AE164" s="1" t="str">
        <f t="shared" si="100"/>
        <v/>
      </c>
      <c r="AF164" s="1" t="str">
        <f t="shared" si="100"/>
        <v/>
      </c>
      <c r="AG164" s="1" t="str">
        <f t="shared" si="100"/>
        <v/>
      </c>
      <c r="AH164" s="1" t="e">
        <f t="shared" si="106"/>
        <v>#N/A</v>
      </c>
      <c r="AI164" s="9" t="e">
        <f t="shared" si="101"/>
        <v>#N/A</v>
      </c>
      <c r="AJ164" s="9" t="e">
        <f t="shared" si="86"/>
        <v>#N/A</v>
      </c>
      <c r="AK164" s="9" t="e">
        <f t="shared" si="87"/>
        <v>#N/A</v>
      </c>
      <c r="AL164" s="9" t="e">
        <f t="shared" si="88"/>
        <v>#N/A</v>
      </c>
      <c r="AM164" s="9" t="e">
        <f t="shared" si="89"/>
        <v>#N/A</v>
      </c>
      <c r="AN164" s="9" t="e">
        <f t="shared" si="90"/>
        <v>#N/A</v>
      </c>
      <c r="AO164" s="9" t="e">
        <f t="shared" si="91"/>
        <v>#N/A</v>
      </c>
      <c r="AP164" s="1" t="str">
        <f t="shared" si="102"/>
        <v/>
      </c>
      <c r="AQ164" s="1" t="str">
        <f t="shared" si="102"/>
        <v/>
      </c>
      <c r="AS164" s="1" t="str">
        <f t="shared" si="103"/>
        <v/>
      </c>
      <c r="AT164" s="1" t="e">
        <f t="shared" si="104"/>
        <v>#N/A</v>
      </c>
      <c r="AU164" s="1" t="e">
        <f t="shared" si="92"/>
        <v>#N/A</v>
      </c>
      <c r="AV164" s="9" t="e">
        <f t="shared" si="93"/>
        <v>#N/A</v>
      </c>
      <c r="AW164" s="9" t="e">
        <f t="shared" si="94"/>
        <v>#N/A</v>
      </c>
      <c r="AX164" s="9" t="e">
        <f t="shared" si="95"/>
        <v>#N/A</v>
      </c>
      <c r="AY164" s="9" t="e">
        <f t="shared" si="96"/>
        <v>#N/A</v>
      </c>
      <c r="AZ164" s="9" t="e">
        <f t="shared" si="97"/>
        <v>#N/A</v>
      </c>
      <c r="BA164" s="9" t="e">
        <f t="shared" si="105"/>
        <v>#N/A</v>
      </c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M164" s="48"/>
      <c r="BX164" s="7"/>
      <c r="BY164" s="4"/>
      <c r="BZ164" s="7"/>
      <c r="CA164" s="7"/>
      <c r="CB164" s="7"/>
      <c r="CE164" s="7"/>
      <c r="CF164" s="7"/>
      <c r="CG164" s="7"/>
      <c r="CH164" s="7"/>
      <c r="CI164" s="7"/>
      <c r="CJ164" s="7"/>
      <c r="CK164" s="7"/>
      <c r="CL164" s="7"/>
      <c r="CN164" s="47"/>
      <c r="CO164" s="47"/>
      <c r="CP164" s="47"/>
      <c r="CQ164" s="4"/>
    </row>
    <row r="165" spans="1:95" s="1" customFormat="1" x14ac:dyDescent="0.3">
      <c r="A165" s="1">
        <f t="shared" si="98"/>
        <v>0</v>
      </c>
      <c r="B165" s="1" t="e">
        <f t="shared" si="82"/>
        <v>#N/A</v>
      </c>
      <c r="J165" s="4"/>
      <c r="K165" s="4"/>
      <c r="L165" s="4"/>
      <c r="M165" s="61"/>
      <c r="Y165" s="58"/>
      <c r="AA165" s="1">
        <f t="shared" si="83"/>
        <v>0</v>
      </c>
      <c r="AB165" s="1">
        <f t="shared" si="84"/>
        <v>0</v>
      </c>
      <c r="AC165" s="1">
        <f t="shared" si="85"/>
        <v>0</v>
      </c>
      <c r="AD165" s="1" t="str">
        <f t="shared" si="99"/>
        <v/>
      </c>
      <c r="AE165" s="1" t="str">
        <f t="shared" si="100"/>
        <v/>
      </c>
      <c r="AF165" s="1" t="str">
        <f t="shared" si="100"/>
        <v/>
      </c>
      <c r="AG165" s="1" t="str">
        <f t="shared" si="100"/>
        <v/>
      </c>
      <c r="AH165" s="1" t="e">
        <f t="shared" si="106"/>
        <v>#N/A</v>
      </c>
      <c r="AI165" s="9" t="e">
        <f t="shared" si="101"/>
        <v>#N/A</v>
      </c>
      <c r="AJ165" s="9" t="e">
        <f t="shared" si="86"/>
        <v>#N/A</v>
      </c>
      <c r="AK165" s="9" t="e">
        <f t="shared" si="87"/>
        <v>#N/A</v>
      </c>
      <c r="AL165" s="9" t="e">
        <f t="shared" si="88"/>
        <v>#N/A</v>
      </c>
      <c r="AM165" s="9" t="e">
        <f t="shared" si="89"/>
        <v>#N/A</v>
      </c>
      <c r="AN165" s="9" t="e">
        <f t="shared" si="90"/>
        <v>#N/A</v>
      </c>
      <c r="AO165" s="9" t="e">
        <f t="shared" si="91"/>
        <v>#N/A</v>
      </c>
      <c r="AP165" s="1" t="str">
        <f t="shared" si="102"/>
        <v/>
      </c>
      <c r="AQ165" s="1" t="str">
        <f t="shared" si="102"/>
        <v/>
      </c>
      <c r="AS165" s="1" t="str">
        <f t="shared" si="103"/>
        <v/>
      </c>
      <c r="AT165" s="1" t="e">
        <f t="shared" si="104"/>
        <v>#N/A</v>
      </c>
      <c r="AU165" s="1" t="e">
        <f t="shared" si="92"/>
        <v>#N/A</v>
      </c>
      <c r="AV165" s="9" t="e">
        <f t="shared" si="93"/>
        <v>#N/A</v>
      </c>
      <c r="AW165" s="9" t="e">
        <f t="shared" si="94"/>
        <v>#N/A</v>
      </c>
      <c r="AX165" s="9" t="e">
        <f t="shared" si="95"/>
        <v>#N/A</v>
      </c>
      <c r="AY165" s="9" t="e">
        <f t="shared" si="96"/>
        <v>#N/A</v>
      </c>
      <c r="AZ165" s="9" t="e">
        <f t="shared" si="97"/>
        <v>#N/A</v>
      </c>
      <c r="BA165" s="9" t="e">
        <f t="shared" si="105"/>
        <v>#N/A</v>
      </c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M165" s="48"/>
      <c r="BX165" s="7"/>
      <c r="BY165" s="4"/>
      <c r="BZ165" s="7"/>
      <c r="CA165" s="7"/>
      <c r="CB165" s="7"/>
      <c r="CE165" s="7"/>
      <c r="CF165" s="7"/>
      <c r="CG165" s="7"/>
      <c r="CH165" s="7"/>
      <c r="CI165" s="7"/>
      <c r="CJ165" s="7"/>
      <c r="CK165" s="7"/>
      <c r="CL165" s="7"/>
      <c r="CN165" s="47"/>
      <c r="CO165" s="47"/>
      <c r="CP165" s="47"/>
      <c r="CQ165" s="4"/>
    </row>
    <row r="166" spans="1:95" s="1" customFormat="1" x14ac:dyDescent="0.3">
      <c r="A166" s="1">
        <f t="shared" si="98"/>
        <v>0</v>
      </c>
      <c r="B166" s="1" t="e">
        <f t="shared" si="82"/>
        <v>#N/A</v>
      </c>
      <c r="J166" s="4"/>
      <c r="K166" s="4"/>
      <c r="L166" s="4"/>
      <c r="M166" s="61"/>
      <c r="Y166" s="58"/>
      <c r="AA166" s="1">
        <f t="shared" si="83"/>
        <v>0</v>
      </c>
      <c r="AB166" s="1">
        <f t="shared" si="84"/>
        <v>0</v>
      </c>
      <c r="AC166" s="1">
        <f t="shared" si="85"/>
        <v>0</v>
      </c>
      <c r="AD166" s="1" t="str">
        <f t="shared" si="99"/>
        <v/>
      </c>
      <c r="AE166" s="1" t="str">
        <f t="shared" si="100"/>
        <v/>
      </c>
      <c r="AF166" s="1" t="str">
        <f t="shared" si="100"/>
        <v/>
      </c>
      <c r="AG166" s="1" t="str">
        <f t="shared" si="100"/>
        <v/>
      </c>
      <c r="AH166" s="1" t="e">
        <f t="shared" si="106"/>
        <v>#N/A</v>
      </c>
      <c r="AI166" s="9" t="e">
        <f t="shared" si="101"/>
        <v>#N/A</v>
      </c>
      <c r="AJ166" s="9" t="e">
        <f t="shared" si="86"/>
        <v>#N/A</v>
      </c>
      <c r="AK166" s="9" t="e">
        <f t="shared" si="87"/>
        <v>#N/A</v>
      </c>
      <c r="AL166" s="9" t="e">
        <f t="shared" si="88"/>
        <v>#N/A</v>
      </c>
      <c r="AM166" s="9" t="e">
        <f t="shared" si="89"/>
        <v>#N/A</v>
      </c>
      <c r="AN166" s="9" t="e">
        <f t="shared" si="90"/>
        <v>#N/A</v>
      </c>
      <c r="AO166" s="9" t="e">
        <f t="shared" si="91"/>
        <v>#N/A</v>
      </c>
      <c r="AP166" s="1" t="str">
        <f t="shared" si="102"/>
        <v/>
      </c>
      <c r="AQ166" s="1" t="str">
        <f t="shared" si="102"/>
        <v/>
      </c>
      <c r="AS166" s="1" t="str">
        <f t="shared" si="103"/>
        <v/>
      </c>
      <c r="AT166" s="1" t="e">
        <f t="shared" si="104"/>
        <v>#N/A</v>
      </c>
      <c r="AU166" s="1" t="e">
        <f t="shared" si="92"/>
        <v>#N/A</v>
      </c>
      <c r="AV166" s="9" t="e">
        <f t="shared" si="93"/>
        <v>#N/A</v>
      </c>
      <c r="AW166" s="9" t="e">
        <f t="shared" si="94"/>
        <v>#N/A</v>
      </c>
      <c r="AX166" s="9" t="e">
        <f t="shared" si="95"/>
        <v>#N/A</v>
      </c>
      <c r="AY166" s="9" t="e">
        <f t="shared" si="96"/>
        <v>#N/A</v>
      </c>
      <c r="AZ166" s="9" t="e">
        <f t="shared" si="97"/>
        <v>#N/A</v>
      </c>
      <c r="BA166" s="9" t="e">
        <f t="shared" si="105"/>
        <v>#N/A</v>
      </c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M166" s="48"/>
      <c r="BX166" s="7"/>
      <c r="BY166" s="4"/>
      <c r="BZ166" s="7"/>
      <c r="CA166" s="7"/>
      <c r="CB166" s="7"/>
      <c r="CE166" s="7"/>
      <c r="CF166" s="7"/>
      <c r="CG166" s="7"/>
      <c r="CH166" s="7"/>
      <c r="CI166" s="7"/>
      <c r="CJ166" s="7"/>
      <c r="CK166" s="7"/>
      <c r="CL166" s="7"/>
      <c r="CN166" s="47"/>
      <c r="CO166" s="47"/>
      <c r="CP166" s="47"/>
      <c r="CQ166" s="4"/>
    </row>
    <row r="167" spans="1:95" s="1" customFormat="1" x14ac:dyDescent="0.3">
      <c r="A167" s="1">
        <f t="shared" si="98"/>
        <v>0</v>
      </c>
      <c r="B167" s="1" t="e">
        <f t="shared" si="82"/>
        <v>#N/A</v>
      </c>
      <c r="J167" s="4"/>
      <c r="K167" s="4"/>
      <c r="L167" s="4"/>
      <c r="M167" s="61"/>
      <c r="Y167" s="58"/>
      <c r="AA167" s="1">
        <f t="shared" si="83"/>
        <v>0</v>
      </c>
      <c r="AB167" s="1">
        <f t="shared" si="84"/>
        <v>0</v>
      </c>
      <c r="AC167" s="1">
        <f t="shared" si="85"/>
        <v>0</v>
      </c>
      <c r="AD167" s="1" t="str">
        <f t="shared" si="99"/>
        <v/>
      </c>
      <c r="AE167" s="1" t="str">
        <f t="shared" si="100"/>
        <v/>
      </c>
      <c r="AF167" s="1" t="str">
        <f t="shared" si="100"/>
        <v/>
      </c>
      <c r="AG167" s="1" t="str">
        <f t="shared" si="100"/>
        <v/>
      </c>
      <c r="AH167" s="1" t="e">
        <f t="shared" si="106"/>
        <v>#N/A</v>
      </c>
      <c r="AI167" s="9" t="e">
        <f t="shared" si="101"/>
        <v>#N/A</v>
      </c>
      <c r="AJ167" s="9" t="e">
        <f t="shared" si="86"/>
        <v>#N/A</v>
      </c>
      <c r="AK167" s="9" t="e">
        <f t="shared" si="87"/>
        <v>#N/A</v>
      </c>
      <c r="AL167" s="9" t="e">
        <f t="shared" si="88"/>
        <v>#N/A</v>
      </c>
      <c r="AM167" s="9" t="e">
        <f t="shared" si="89"/>
        <v>#N/A</v>
      </c>
      <c r="AN167" s="9" t="e">
        <f t="shared" si="90"/>
        <v>#N/A</v>
      </c>
      <c r="AO167" s="9" t="e">
        <f t="shared" si="91"/>
        <v>#N/A</v>
      </c>
      <c r="AP167" s="1" t="str">
        <f t="shared" si="102"/>
        <v/>
      </c>
      <c r="AQ167" s="1" t="str">
        <f t="shared" si="102"/>
        <v/>
      </c>
      <c r="AS167" s="1" t="str">
        <f t="shared" si="103"/>
        <v/>
      </c>
      <c r="AT167" s="1" t="e">
        <f t="shared" si="104"/>
        <v>#N/A</v>
      </c>
      <c r="AU167" s="1" t="e">
        <f t="shared" si="92"/>
        <v>#N/A</v>
      </c>
      <c r="AV167" s="9" t="e">
        <f t="shared" si="93"/>
        <v>#N/A</v>
      </c>
      <c r="AW167" s="9" t="e">
        <f t="shared" si="94"/>
        <v>#N/A</v>
      </c>
      <c r="AX167" s="9" t="e">
        <f t="shared" si="95"/>
        <v>#N/A</v>
      </c>
      <c r="AY167" s="9" t="e">
        <f t="shared" si="96"/>
        <v>#N/A</v>
      </c>
      <c r="AZ167" s="9" t="e">
        <f t="shared" si="97"/>
        <v>#N/A</v>
      </c>
      <c r="BA167" s="9" t="e">
        <f t="shared" si="105"/>
        <v>#N/A</v>
      </c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M167" s="48"/>
      <c r="BX167" s="7"/>
      <c r="BY167" s="4"/>
      <c r="BZ167" s="7"/>
      <c r="CA167" s="7"/>
      <c r="CB167" s="7"/>
      <c r="CE167" s="7"/>
      <c r="CF167" s="7"/>
      <c r="CG167" s="7"/>
      <c r="CH167" s="7"/>
      <c r="CI167" s="7"/>
      <c r="CJ167" s="7"/>
      <c r="CK167" s="7"/>
      <c r="CL167" s="7"/>
      <c r="CN167" s="47"/>
      <c r="CO167" s="47"/>
      <c r="CP167" s="47"/>
      <c r="CQ167" s="4"/>
    </row>
    <row r="168" spans="1:95" s="1" customFormat="1" x14ac:dyDescent="0.3">
      <c r="A168" s="1">
        <f t="shared" si="98"/>
        <v>0</v>
      </c>
      <c r="B168" s="1" t="e">
        <f t="shared" si="82"/>
        <v>#N/A</v>
      </c>
      <c r="J168" s="4"/>
      <c r="K168" s="4"/>
      <c r="L168" s="4"/>
      <c r="M168" s="61"/>
      <c r="Y168" s="58"/>
      <c r="AA168" s="1">
        <f t="shared" si="83"/>
        <v>0</v>
      </c>
      <c r="AB168" s="1">
        <f t="shared" si="84"/>
        <v>0</v>
      </c>
      <c r="AC168" s="1">
        <f t="shared" si="85"/>
        <v>0</v>
      </c>
      <c r="AD168" s="1" t="str">
        <f t="shared" si="99"/>
        <v/>
      </c>
      <c r="AE168" s="1" t="str">
        <f t="shared" si="100"/>
        <v/>
      </c>
      <c r="AF168" s="1" t="str">
        <f t="shared" si="100"/>
        <v/>
      </c>
      <c r="AG168" s="1" t="str">
        <f t="shared" si="100"/>
        <v/>
      </c>
      <c r="AH168" s="1" t="e">
        <f t="shared" si="106"/>
        <v>#N/A</v>
      </c>
      <c r="AI168" s="9" t="e">
        <f t="shared" si="101"/>
        <v>#N/A</v>
      </c>
      <c r="AJ168" s="9" t="e">
        <f t="shared" si="86"/>
        <v>#N/A</v>
      </c>
      <c r="AK168" s="9" t="e">
        <f t="shared" si="87"/>
        <v>#N/A</v>
      </c>
      <c r="AL168" s="9" t="e">
        <f t="shared" si="88"/>
        <v>#N/A</v>
      </c>
      <c r="AM168" s="9" t="e">
        <f t="shared" si="89"/>
        <v>#N/A</v>
      </c>
      <c r="AN168" s="9" t="e">
        <f t="shared" si="90"/>
        <v>#N/A</v>
      </c>
      <c r="AO168" s="9" t="e">
        <f t="shared" si="91"/>
        <v>#N/A</v>
      </c>
      <c r="AP168" s="1" t="str">
        <f t="shared" si="102"/>
        <v/>
      </c>
      <c r="AQ168" s="1" t="str">
        <f t="shared" si="102"/>
        <v/>
      </c>
      <c r="AS168" s="1" t="str">
        <f t="shared" si="103"/>
        <v/>
      </c>
      <c r="AT168" s="1" t="e">
        <f t="shared" si="104"/>
        <v>#N/A</v>
      </c>
      <c r="AU168" s="1" t="e">
        <f t="shared" si="92"/>
        <v>#N/A</v>
      </c>
      <c r="AV168" s="9" t="e">
        <f t="shared" si="93"/>
        <v>#N/A</v>
      </c>
      <c r="AW168" s="9" t="e">
        <f t="shared" si="94"/>
        <v>#N/A</v>
      </c>
      <c r="AX168" s="9" t="e">
        <f t="shared" si="95"/>
        <v>#N/A</v>
      </c>
      <c r="AY168" s="9" t="e">
        <f t="shared" si="96"/>
        <v>#N/A</v>
      </c>
      <c r="AZ168" s="9" t="e">
        <f t="shared" si="97"/>
        <v>#N/A</v>
      </c>
      <c r="BA168" s="9" t="e">
        <f t="shared" si="105"/>
        <v>#N/A</v>
      </c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M168" s="48"/>
      <c r="BX168" s="7"/>
      <c r="BY168" s="4"/>
      <c r="BZ168" s="7"/>
      <c r="CA168" s="7"/>
      <c r="CB168" s="7"/>
      <c r="CE168" s="7"/>
      <c r="CF168" s="7"/>
      <c r="CG168" s="7"/>
      <c r="CH168" s="7"/>
      <c r="CI168" s="7"/>
      <c r="CJ168" s="7"/>
      <c r="CK168" s="7"/>
      <c r="CL168" s="7"/>
      <c r="CN168" s="47"/>
      <c r="CO168" s="47"/>
      <c r="CP168" s="47"/>
      <c r="CQ168" s="4"/>
    </row>
    <row r="169" spans="1:95" s="1" customFormat="1" x14ac:dyDescent="0.3">
      <c r="A169" s="1">
        <f t="shared" si="98"/>
        <v>0</v>
      </c>
      <c r="B169" s="1" t="e">
        <f t="shared" si="82"/>
        <v>#N/A</v>
      </c>
      <c r="J169" s="4"/>
      <c r="K169" s="4"/>
      <c r="L169" s="4"/>
      <c r="M169" s="61"/>
      <c r="Y169" s="58"/>
      <c r="AA169" s="1">
        <f t="shared" si="83"/>
        <v>0</v>
      </c>
      <c r="AB169" s="1">
        <f t="shared" si="84"/>
        <v>0</v>
      </c>
      <c r="AC169" s="1">
        <f t="shared" si="85"/>
        <v>0</v>
      </c>
      <c r="AD169" s="1" t="str">
        <f t="shared" si="99"/>
        <v/>
      </c>
      <c r="AE169" s="1" t="str">
        <f t="shared" si="100"/>
        <v/>
      </c>
      <c r="AF169" s="1" t="str">
        <f t="shared" si="100"/>
        <v/>
      </c>
      <c r="AG169" s="1" t="str">
        <f t="shared" si="100"/>
        <v/>
      </c>
      <c r="AH169" s="1" t="e">
        <f t="shared" si="106"/>
        <v>#N/A</v>
      </c>
      <c r="AI169" s="9" t="e">
        <f t="shared" si="101"/>
        <v>#N/A</v>
      </c>
      <c r="AJ169" s="9" t="e">
        <f t="shared" si="86"/>
        <v>#N/A</v>
      </c>
      <c r="AK169" s="9" t="e">
        <f t="shared" si="87"/>
        <v>#N/A</v>
      </c>
      <c r="AL169" s="9" t="e">
        <f t="shared" si="88"/>
        <v>#N/A</v>
      </c>
      <c r="AM169" s="9" t="e">
        <f t="shared" si="89"/>
        <v>#N/A</v>
      </c>
      <c r="AN169" s="9" t="e">
        <f t="shared" si="90"/>
        <v>#N/A</v>
      </c>
      <c r="AO169" s="9" t="e">
        <f t="shared" si="91"/>
        <v>#N/A</v>
      </c>
      <c r="AP169" s="1" t="str">
        <f t="shared" si="102"/>
        <v/>
      </c>
      <c r="AQ169" s="1" t="str">
        <f t="shared" si="102"/>
        <v/>
      </c>
      <c r="AS169" s="1" t="str">
        <f t="shared" si="103"/>
        <v/>
      </c>
      <c r="AT169" s="1" t="e">
        <f t="shared" si="104"/>
        <v>#N/A</v>
      </c>
      <c r="AU169" s="1" t="e">
        <f t="shared" si="92"/>
        <v>#N/A</v>
      </c>
      <c r="AV169" s="9" t="e">
        <f t="shared" si="93"/>
        <v>#N/A</v>
      </c>
      <c r="AW169" s="9" t="e">
        <f t="shared" si="94"/>
        <v>#N/A</v>
      </c>
      <c r="AX169" s="9" t="e">
        <f t="shared" si="95"/>
        <v>#N/A</v>
      </c>
      <c r="AY169" s="9" t="e">
        <f t="shared" si="96"/>
        <v>#N/A</v>
      </c>
      <c r="AZ169" s="9" t="e">
        <f t="shared" si="97"/>
        <v>#N/A</v>
      </c>
      <c r="BA169" s="9" t="e">
        <f t="shared" si="105"/>
        <v>#N/A</v>
      </c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M169" s="48"/>
      <c r="BX169" s="7"/>
      <c r="BY169" s="4"/>
      <c r="BZ169" s="7"/>
      <c r="CA169" s="7"/>
      <c r="CB169" s="7"/>
      <c r="CE169" s="7"/>
      <c r="CF169" s="7"/>
      <c r="CG169" s="7"/>
      <c r="CH169" s="7"/>
      <c r="CI169" s="7"/>
      <c r="CJ169" s="7"/>
      <c r="CK169" s="7"/>
      <c r="CL169" s="7"/>
      <c r="CN169" s="47"/>
      <c r="CO169" s="47"/>
      <c r="CP169" s="47"/>
      <c r="CQ169" s="4"/>
    </row>
    <row r="170" spans="1:95" s="1" customFormat="1" x14ac:dyDescent="0.3">
      <c r="A170" s="1">
        <f t="shared" si="98"/>
        <v>0</v>
      </c>
      <c r="B170" s="1" t="e">
        <f t="shared" si="82"/>
        <v>#N/A</v>
      </c>
      <c r="J170" s="4"/>
      <c r="K170" s="4"/>
      <c r="L170" s="4"/>
      <c r="M170" s="61"/>
      <c r="Y170" s="58"/>
      <c r="AA170" s="1">
        <f t="shared" si="83"/>
        <v>0</v>
      </c>
      <c r="AB170" s="1">
        <f t="shared" si="84"/>
        <v>0</v>
      </c>
      <c r="AC170" s="1">
        <f t="shared" si="85"/>
        <v>0</v>
      </c>
      <c r="AD170" s="1" t="str">
        <f t="shared" si="99"/>
        <v/>
      </c>
      <c r="AE170" s="1" t="str">
        <f t="shared" si="100"/>
        <v/>
      </c>
      <c r="AF170" s="1" t="str">
        <f t="shared" si="100"/>
        <v/>
      </c>
      <c r="AG170" s="1" t="str">
        <f t="shared" si="100"/>
        <v/>
      </c>
      <c r="AH170" s="1" t="e">
        <f t="shared" si="106"/>
        <v>#N/A</v>
      </c>
      <c r="AI170" s="9" t="e">
        <f t="shared" si="101"/>
        <v>#N/A</v>
      </c>
      <c r="AJ170" s="9" t="e">
        <f t="shared" si="86"/>
        <v>#N/A</v>
      </c>
      <c r="AK170" s="9" t="e">
        <f t="shared" si="87"/>
        <v>#N/A</v>
      </c>
      <c r="AL170" s="9" t="e">
        <f t="shared" si="88"/>
        <v>#N/A</v>
      </c>
      <c r="AM170" s="9" t="e">
        <f t="shared" si="89"/>
        <v>#N/A</v>
      </c>
      <c r="AN170" s="9" t="e">
        <f t="shared" si="90"/>
        <v>#N/A</v>
      </c>
      <c r="AO170" s="9" t="e">
        <f t="shared" si="91"/>
        <v>#N/A</v>
      </c>
      <c r="AP170" s="1" t="str">
        <f t="shared" si="102"/>
        <v/>
      </c>
      <c r="AQ170" s="1" t="str">
        <f t="shared" si="102"/>
        <v/>
      </c>
      <c r="AS170" s="1" t="str">
        <f t="shared" si="103"/>
        <v/>
      </c>
      <c r="AT170" s="1" t="e">
        <f t="shared" si="104"/>
        <v>#N/A</v>
      </c>
      <c r="AU170" s="1" t="e">
        <f t="shared" si="92"/>
        <v>#N/A</v>
      </c>
      <c r="AV170" s="9" t="e">
        <f t="shared" si="93"/>
        <v>#N/A</v>
      </c>
      <c r="AW170" s="9" t="e">
        <f t="shared" si="94"/>
        <v>#N/A</v>
      </c>
      <c r="AX170" s="9" t="e">
        <f t="shared" si="95"/>
        <v>#N/A</v>
      </c>
      <c r="AY170" s="9" t="e">
        <f t="shared" si="96"/>
        <v>#N/A</v>
      </c>
      <c r="AZ170" s="9" t="e">
        <f t="shared" si="97"/>
        <v>#N/A</v>
      </c>
      <c r="BA170" s="9" t="e">
        <f t="shared" si="105"/>
        <v>#N/A</v>
      </c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M170" s="48"/>
      <c r="BX170" s="7"/>
      <c r="BY170" s="4"/>
      <c r="BZ170" s="7"/>
      <c r="CA170" s="7"/>
      <c r="CB170" s="7"/>
      <c r="CE170" s="7"/>
      <c r="CF170" s="7"/>
      <c r="CG170" s="7"/>
      <c r="CH170" s="7"/>
      <c r="CI170" s="7"/>
      <c r="CJ170" s="7"/>
      <c r="CK170" s="7"/>
      <c r="CL170" s="7"/>
      <c r="CN170" s="47"/>
      <c r="CO170" s="47"/>
      <c r="CP170" s="47"/>
      <c r="CQ170" s="4"/>
    </row>
    <row r="171" spans="1:95" s="1" customFormat="1" x14ac:dyDescent="0.3">
      <c r="A171" s="1">
        <f t="shared" si="98"/>
        <v>0</v>
      </c>
      <c r="B171" s="1" t="e">
        <f t="shared" si="82"/>
        <v>#N/A</v>
      </c>
      <c r="J171" s="4"/>
      <c r="K171" s="4"/>
      <c r="L171" s="4"/>
      <c r="M171" s="61"/>
      <c r="Y171" s="58"/>
      <c r="AA171" s="1">
        <f t="shared" si="83"/>
        <v>0</v>
      </c>
      <c r="AB171" s="1">
        <f t="shared" si="84"/>
        <v>0</v>
      </c>
      <c r="AC171" s="1">
        <f t="shared" si="85"/>
        <v>0</v>
      </c>
      <c r="AD171" s="1" t="str">
        <f t="shared" si="99"/>
        <v/>
      </c>
      <c r="AE171" s="1" t="str">
        <f t="shared" si="100"/>
        <v/>
      </c>
      <c r="AF171" s="1" t="str">
        <f t="shared" si="100"/>
        <v/>
      </c>
      <c r="AG171" s="1" t="str">
        <f t="shared" si="100"/>
        <v/>
      </c>
      <c r="AH171" s="1" t="e">
        <f t="shared" si="106"/>
        <v>#N/A</v>
      </c>
      <c r="AI171" s="9" t="e">
        <f t="shared" si="101"/>
        <v>#N/A</v>
      </c>
      <c r="AJ171" s="9" t="e">
        <f t="shared" si="86"/>
        <v>#N/A</v>
      </c>
      <c r="AK171" s="9" t="e">
        <f t="shared" si="87"/>
        <v>#N/A</v>
      </c>
      <c r="AL171" s="9" t="e">
        <f t="shared" si="88"/>
        <v>#N/A</v>
      </c>
      <c r="AM171" s="9" t="e">
        <f t="shared" si="89"/>
        <v>#N/A</v>
      </c>
      <c r="AN171" s="9" t="e">
        <f t="shared" si="90"/>
        <v>#N/A</v>
      </c>
      <c r="AO171" s="9" t="e">
        <f t="shared" si="91"/>
        <v>#N/A</v>
      </c>
      <c r="AP171" s="1" t="str">
        <f t="shared" si="102"/>
        <v/>
      </c>
      <c r="AQ171" s="1" t="str">
        <f t="shared" si="102"/>
        <v/>
      </c>
      <c r="AS171" s="1" t="str">
        <f t="shared" si="103"/>
        <v/>
      </c>
      <c r="AT171" s="1" t="e">
        <f t="shared" si="104"/>
        <v>#N/A</v>
      </c>
      <c r="AU171" s="1" t="e">
        <f t="shared" si="92"/>
        <v>#N/A</v>
      </c>
      <c r="AV171" s="9" t="e">
        <f t="shared" si="93"/>
        <v>#N/A</v>
      </c>
      <c r="AW171" s="9" t="e">
        <f t="shared" si="94"/>
        <v>#N/A</v>
      </c>
      <c r="AX171" s="9" t="e">
        <f t="shared" si="95"/>
        <v>#N/A</v>
      </c>
      <c r="AY171" s="9" t="e">
        <f t="shared" si="96"/>
        <v>#N/A</v>
      </c>
      <c r="AZ171" s="9" t="e">
        <f t="shared" si="97"/>
        <v>#N/A</v>
      </c>
      <c r="BA171" s="9" t="e">
        <f t="shared" si="105"/>
        <v>#N/A</v>
      </c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M171" s="48"/>
      <c r="BX171" s="7"/>
      <c r="BY171" s="4"/>
      <c r="BZ171" s="7"/>
      <c r="CA171" s="7"/>
      <c r="CB171" s="7"/>
      <c r="CE171" s="7"/>
      <c r="CF171" s="7"/>
      <c r="CG171" s="7"/>
      <c r="CH171" s="7"/>
      <c r="CI171" s="7"/>
      <c r="CJ171" s="7"/>
      <c r="CK171" s="7"/>
      <c r="CL171" s="7"/>
      <c r="CN171" s="47"/>
      <c r="CO171" s="47"/>
      <c r="CP171" s="47"/>
      <c r="CQ171" s="4"/>
    </row>
    <row r="172" spans="1:95" s="1" customFormat="1" x14ac:dyDescent="0.3">
      <c r="A172" s="1">
        <f t="shared" si="98"/>
        <v>0</v>
      </c>
      <c r="B172" s="1" t="e">
        <f t="shared" si="82"/>
        <v>#N/A</v>
      </c>
      <c r="J172" s="4"/>
      <c r="K172" s="4"/>
      <c r="L172" s="4"/>
      <c r="M172" s="61"/>
      <c r="Y172" s="58"/>
      <c r="AA172" s="1">
        <f t="shared" si="83"/>
        <v>0</v>
      </c>
      <c r="AB172" s="1">
        <f t="shared" si="84"/>
        <v>0</v>
      </c>
      <c r="AC172" s="1">
        <f t="shared" si="85"/>
        <v>0</v>
      </c>
      <c r="AD172" s="1" t="str">
        <f t="shared" si="99"/>
        <v/>
      </c>
      <c r="AE172" s="1" t="str">
        <f t="shared" si="100"/>
        <v/>
      </c>
      <c r="AF172" s="1" t="str">
        <f t="shared" si="100"/>
        <v/>
      </c>
      <c r="AG172" s="1" t="str">
        <f t="shared" si="100"/>
        <v/>
      </c>
      <c r="AH172" s="1" t="e">
        <f t="shared" si="106"/>
        <v>#N/A</v>
      </c>
      <c r="AI172" s="9" t="e">
        <f t="shared" si="101"/>
        <v>#N/A</v>
      </c>
      <c r="AJ172" s="9" t="e">
        <f t="shared" si="86"/>
        <v>#N/A</v>
      </c>
      <c r="AK172" s="9" t="e">
        <f t="shared" si="87"/>
        <v>#N/A</v>
      </c>
      <c r="AL172" s="9" t="e">
        <f t="shared" si="88"/>
        <v>#N/A</v>
      </c>
      <c r="AM172" s="9" t="e">
        <f t="shared" si="89"/>
        <v>#N/A</v>
      </c>
      <c r="AN172" s="9" t="e">
        <f t="shared" si="90"/>
        <v>#N/A</v>
      </c>
      <c r="AO172" s="9" t="e">
        <f t="shared" si="91"/>
        <v>#N/A</v>
      </c>
      <c r="AP172" s="1" t="str">
        <f t="shared" si="102"/>
        <v/>
      </c>
      <c r="AQ172" s="1" t="str">
        <f t="shared" si="102"/>
        <v/>
      </c>
      <c r="AS172" s="1" t="str">
        <f t="shared" si="103"/>
        <v/>
      </c>
      <c r="AT172" s="1" t="e">
        <f t="shared" si="104"/>
        <v>#N/A</v>
      </c>
      <c r="AU172" s="1" t="e">
        <f t="shared" si="92"/>
        <v>#N/A</v>
      </c>
      <c r="AV172" s="9" t="e">
        <f t="shared" si="93"/>
        <v>#N/A</v>
      </c>
      <c r="AW172" s="9" t="e">
        <f t="shared" si="94"/>
        <v>#N/A</v>
      </c>
      <c r="AX172" s="9" t="e">
        <f t="shared" si="95"/>
        <v>#N/A</v>
      </c>
      <c r="AY172" s="9" t="e">
        <f t="shared" si="96"/>
        <v>#N/A</v>
      </c>
      <c r="AZ172" s="9" t="e">
        <f t="shared" si="97"/>
        <v>#N/A</v>
      </c>
      <c r="BA172" s="9" t="e">
        <f t="shared" si="105"/>
        <v>#N/A</v>
      </c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M172" s="48"/>
      <c r="BX172" s="7"/>
      <c r="BY172" s="4"/>
      <c r="BZ172" s="7"/>
      <c r="CA172" s="7"/>
      <c r="CB172" s="7"/>
      <c r="CE172" s="7"/>
      <c r="CF172" s="7"/>
      <c r="CG172" s="7"/>
      <c r="CH172" s="7"/>
      <c r="CI172" s="7"/>
      <c r="CJ172" s="7"/>
      <c r="CK172" s="7"/>
      <c r="CL172" s="7"/>
      <c r="CN172" s="47"/>
      <c r="CO172" s="47"/>
      <c r="CP172" s="47"/>
      <c r="CQ172" s="4"/>
    </row>
    <row r="173" spans="1:95" s="1" customFormat="1" x14ac:dyDescent="0.3">
      <c r="A173" s="1">
        <f t="shared" si="98"/>
        <v>0</v>
      </c>
      <c r="B173" s="1" t="e">
        <f t="shared" si="82"/>
        <v>#N/A</v>
      </c>
      <c r="J173" s="4"/>
      <c r="K173" s="4"/>
      <c r="L173" s="4"/>
      <c r="M173" s="61"/>
      <c r="Y173" s="58"/>
      <c r="AA173" s="1">
        <f t="shared" si="83"/>
        <v>0</v>
      </c>
      <c r="AB173" s="1">
        <f t="shared" si="84"/>
        <v>0</v>
      </c>
      <c r="AC173" s="1">
        <f t="shared" si="85"/>
        <v>0</v>
      </c>
      <c r="AD173" s="1" t="str">
        <f t="shared" si="99"/>
        <v/>
      </c>
      <c r="AE173" s="1" t="str">
        <f t="shared" si="100"/>
        <v/>
      </c>
      <c r="AF173" s="1" t="str">
        <f t="shared" si="100"/>
        <v/>
      </c>
      <c r="AG173" s="1" t="str">
        <f t="shared" si="100"/>
        <v/>
      </c>
      <c r="AH173" s="1" t="e">
        <f t="shared" si="106"/>
        <v>#N/A</v>
      </c>
      <c r="AI173" s="9" t="e">
        <f t="shared" si="101"/>
        <v>#N/A</v>
      </c>
      <c r="AJ173" s="9" t="e">
        <f t="shared" si="86"/>
        <v>#N/A</v>
      </c>
      <c r="AK173" s="9" t="e">
        <f t="shared" si="87"/>
        <v>#N/A</v>
      </c>
      <c r="AL173" s="9" t="e">
        <f t="shared" si="88"/>
        <v>#N/A</v>
      </c>
      <c r="AM173" s="9" t="e">
        <f t="shared" si="89"/>
        <v>#N/A</v>
      </c>
      <c r="AN173" s="9" t="e">
        <f t="shared" si="90"/>
        <v>#N/A</v>
      </c>
      <c r="AO173" s="9" t="e">
        <f t="shared" si="91"/>
        <v>#N/A</v>
      </c>
      <c r="AP173" s="1" t="str">
        <f t="shared" si="102"/>
        <v/>
      </c>
      <c r="AQ173" s="1" t="str">
        <f t="shared" si="102"/>
        <v/>
      </c>
      <c r="AS173" s="1" t="str">
        <f t="shared" si="103"/>
        <v/>
      </c>
      <c r="AT173" s="1" t="e">
        <f t="shared" si="104"/>
        <v>#N/A</v>
      </c>
      <c r="AU173" s="1" t="e">
        <f t="shared" si="92"/>
        <v>#N/A</v>
      </c>
      <c r="AV173" s="9" t="e">
        <f t="shared" si="93"/>
        <v>#N/A</v>
      </c>
      <c r="AW173" s="9" t="e">
        <f t="shared" si="94"/>
        <v>#N/A</v>
      </c>
      <c r="AX173" s="9" t="e">
        <f t="shared" si="95"/>
        <v>#N/A</v>
      </c>
      <c r="AY173" s="9" t="e">
        <f t="shared" si="96"/>
        <v>#N/A</v>
      </c>
      <c r="AZ173" s="9" t="e">
        <f t="shared" si="97"/>
        <v>#N/A</v>
      </c>
      <c r="BA173" s="9" t="e">
        <f t="shared" si="105"/>
        <v>#N/A</v>
      </c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M173" s="48"/>
      <c r="BX173" s="7"/>
      <c r="BY173" s="4"/>
      <c r="BZ173" s="7"/>
      <c r="CA173" s="7"/>
      <c r="CB173" s="7"/>
      <c r="CE173" s="7"/>
      <c r="CF173" s="7"/>
      <c r="CG173" s="7"/>
      <c r="CH173" s="7"/>
      <c r="CI173" s="7"/>
      <c r="CJ173" s="7"/>
      <c r="CK173" s="7"/>
      <c r="CL173" s="7"/>
      <c r="CN173" s="47"/>
      <c r="CO173" s="47"/>
      <c r="CP173" s="47"/>
      <c r="CQ173" s="4"/>
    </row>
    <row r="174" spans="1:95" s="1" customFormat="1" x14ac:dyDescent="0.3">
      <c r="A174" s="1">
        <f t="shared" si="98"/>
        <v>0</v>
      </c>
      <c r="B174" s="1" t="e">
        <f t="shared" si="82"/>
        <v>#N/A</v>
      </c>
      <c r="J174" s="4"/>
      <c r="K174" s="4"/>
      <c r="L174" s="4"/>
      <c r="M174" s="61"/>
      <c r="Y174" s="58"/>
      <c r="AA174" s="1">
        <f t="shared" si="83"/>
        <v>0</v>
      </c>
      <c r="AB174" s="1">
        <f t="shared" si="84"/>
        <v>0</v>
      </c>
      <c r="AC174" s="1">
        <f t="shared" si="85"/>
        <v>0</v>
      </c>
      <c r="AD174" s="1" t="str">
        <f t="shared" si="99"/>
        <v/>
      </c>
      <c r="AE174" s="1" t="str">
        <f t="shared" si="100"/>
        <v/>
      </c>
      <c r="AF174" s="1" t="str">
        <f t="shared" si="100"/>
        <v/>
      </c>
      <c r="AG174" s="1" t="str">
        <f t="shared" si="100"/>
        <v/>
      </c>
      <c r="AH174" s="1" t="e">
        <f t="shared" si="106"/>
        <v>#N/A</v>
      </c>
      <c r="AI174" s="9" t="e">
        <f t="shared" si="101"/>
        <v>#N/A</v>
      </c>
      <c r="AJ174" s="9" t="e">
        <f t="shared" si="86"/>
        <v>#N/A</v>
      </c>
      <c r="AK174" s="9" t="e">
        <f t="shared" si="87"/>
        <v>#N/A</v>
      </c>
      <c r="AL174" s="9" t="e">
        <f t="shared" si="88"/>
        <v>#N/A</v>
      </c>
      <c r="AM174" s="9" t="e">
        <f t="shared" si="89"/>
        <v>#N/A</v>
      </c>
      <c r="AN174" s="9" t="e">
        <f t="shared" si="90"/>
        <v>#N/A</v>
      </c>
      <c r="AO174" s="9" t="e">
        <f t="shared" si="91"/>
        <v>#N/A</v>
      </c>
      <c r="AP174" s="1" t="str">
        <f t="shared" si="102"/>
        <v/>
      </c>
      <c r="AQ174" s="1" t="str">
        <f t="shared" si="102"/>
        <v/>
      </c>
      <c r="AS174" s="1" t="str">
        <f t="shared" si="103"/>
        <v/>
      </c>
      <c r="AT174" s="1" t="e">
        <f t="shared" si="104"/>
        <v>#N/A</v>
      </c>
      <c r="AU174" s="1" t="e">
        <f t="shared" si="92"/>
        <v>#N/A</v>
      </c>
      <c r="AV174" s="9" t="e">
        <f t="shared" si="93"/>
        <v>#N/A</v>
      </c>
      <c r="AW174" s="9" t="e">
        <f t="shared" si="94"/>
        <v>#N/A</v>
      </c>
      <c r="AX174" s="9" t="e">
        <f t="shared" si="95"/>
        <v>#N/A</v>
      </c>
      <c r="AY174" s="9" t="e">
        <f t="shared" si="96"/>
        <v>#N/A</v>
      </c>
      <c r="AZ174" s="9" t="e">
        <f t="shared" si="97"/>
        <v>#N/A</v>
      </c>
      <c r="BA174" s="9" t="e">
        <f t="shared" si="105"/>
        <v>#N/A</v>
      </c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M174" s="48"/>
      <c r="BX174" s="7"/>
      <c r="BY174" s="4"/>
      <c r="BZ174" s="7"/>
      <c r="CA174" s="7"/>
      <c r="CB174" s="7"/>
      <c r="CE174" s="7"/>
      <c r="CF174" s="7"/>
      <c r="CG174" s="7"/>
      <c r="CH174" s="7"/>
      <c r="CI174" s="7"/>
      <c r="CJ174" s="7"/>
      <c r="CK174" s="7"/>
      <c r="CL174" s="7"/>
      <c r="CN174" s="47"/>
      <c r="CO174" s="47"/>
      <c r="CP174" s="47"/>
      <c r="CQ174" s="4"/>
    </row>
    <row r="175" spans="1:95" s="1" customFormat="1" x14ac:dyDescent="0.3">
      <c r="A175" s="1">
        <f t="shared" si="98"/>
        <v>0</v>
      </c>
      <c r="B175" s="1" t="e">
        <f t="shared" si="82"/>
        <v>#N/A</v>
      </c>
      <c r="J175" s="4"/>
      <c r="K175" s="4"/>
      <c r="L175" s="4"/>
      <c r="M175" s="61"/>
      <c r="Y175" s="58"/>
      <c r="AA175" s="1">
        <f t="shared" si="83"/>
        <v>0</v>
      </c>
      <c r="AB175" s="1">
        <f t="shared" si="84"/>
        <v>0</v>
      </c>
      <c r="AC175" s="1">
        <f t="shared" si="85"/>
        <v>0</v>
      </c>
      <c r="AD175" s="1" t="str">
        <f t="shared" si="99"/>
        <v/>
      </c>
      <c r="AE175" s="1" t="str">
        <f t="shared" si="100"/>
        <v/>
      </c>
      <c r="AF175" s="1" t="str">
        <f t="shared" si="100"/>
        <v/>
      </c>
      <c r="AG175" s="1" t="str">
        <f t="shared" si="100"/>
        <v/>
      </c>
      <c r="AH175" s="1" t="e">
        <f t="shared" si="106"/>
        <v>#N/A</v>
      </c>
      <c r="AI175" s="9" t="e">
        <f t="shared" si="101"/>
        <v>#N/A</v>
      </c>
      <c r="AJ175" s="9" t="e">
        <f t="shared" si="86"/>
        <v>#N/A</v>
      </c>
      <c r="AK175" s="9" t="e">
        <f t="shared" si="87"/>
        <v>#N/A</v>
      </c>
      <c r="AL175" s="9" t="e">
        <f t="shared" si="88"/>
        <v>#N/A</v>
      </c>
      <c r="AM175" s="9" t="e">
        <f t="shared" si="89"/>
        <v>#N/A</v>
      </c>
      <c r="AN175" s="9" t="e">
        <f t="shared" si="90"/>
        <v>#N/A</v>
      </c>
      <c r="AO175" s="9" t="e">
        <f t="shared" si="91"/>
        <v>#N/A</v>
      </c>
      <c r="AP175" s="1" t="str">
        <f t="shared" si="102"/>
        <v/>
      </c>
      <c r="AQ175" s="1" t="str">
        <f t="shared" si="102"/>
        <v/>
      </c>
      <c r="AS175" s="1" t="str">
        <f t="shared" si="103"/>
        <v/>
      </c>
      <c r="AT175" s="1" t="e">
        <f t="shared" si="104"/>
        <v>#N/A</v>
      </c>
      <c r="AU175" s="1" t="e">
        <f t="shared" si="92"/>
        <v>#N/A</v>
      </c>
      <c r="AV175" s="9" t="e">
        <f t="shared" si="93"/>
        <v>#N/A</v>
      </c>
      <c r="AW175" s="9" t="e">
        <f t="shared" si="94"/>
        <v>#N/A</v>
      </c>
      <c r="AX175" s="9" t="e">
        <f t="shared" si="95"/>
        <v>#N/A</v>
      </c>
      <c r="AY175" s="9" t="e">
        <f t="shared" si="96"/>
        <v>#N/A</v>
      </c>
      <c r="AZ175" s="9" t="e">
        <f t="shared" si="97"/>
        <v>#N/A</v>
      </c>
      <c r="BA175" s="9" t="e">
        <f t="shared" si="105"/>
        <v>#N/A</v>
      </c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M175" s="48"/>
      <c r="BX175" s="7"/>
      <c r="BY175" s="4"/>
      <c r="BZ175" s="7"/>
      <c r="CA175" s="7"/>
      <c r="CB175" s="7"/>
      <c r="CE175" s="7"/>
      <c r="CF175" s="7"/>
      <c r="CG175" s="7"/>
      <c r="CH175" s="7"/>
      <c r="CI175" s="7"/>
      <c r="CJ175" s="7"/>
      <c r="CK175" s="7"/>
      <c r="CL175" s="7"/>
      <c r="CN175" s="47"/>
      <c r="CO175" s="47"/>
      <c r="CP175" s="47"/>
      <c r="CQ175" s="4"/>
    </row>
    <row r="176" spans="1:95" s="1" customFormat="1" x14ac:dyDescent="0.3">
      <c r="A176" s="1">
        <f t="shared" si="98"/>
        <v>0</v>
      </c>
      <c r="B176" s="1" t="e">
        <f t="shared" si="82"/>
        <v>#N/A</v>
      </c>
      <c r="J176" s="4"/>
      <c r="K176" s="4"/>
      <c r="L176" s="4"/>
      <c r="M176" s="61"/>
      <c r="Y176" s="58"/>
      <c r="AA176" s="1">
        <f t="shared" si="83"/>
        <v>0</v>
      </c>
      <c r="AB176" s="1">
        <f t="shared" si="84"/>
        <v>0</v>
      </c>
      <c r="AC176" s="1">
        <f t="shared" si="85"/>
        <v>0</v>
      </c>
      <c r="AD176" s="1" t="str">
        <f t="shared" si="99"/>
        <v/>
      </c>
      <c r="AE176" s="1" t="str">
        <f t="shared" si="100"/>
        <v/>
      </c>
      <c r="AF176" s="1" t="str">
        <f t="shared" si="100"/>
        <v/>
      </c>
      <c r="AG176" s="1" t="str">
        <f t="shared" si="100"/>
        <v/>
      </c>
      <c r="AH176" s="1" t="e">
        <f t="shared" si="106"/>
        <v>#N/A</v>
      </c>
      <c r="AI176" s="9" t="e">
        <f t="shared" si="101"/>
        <v>#N/A</v>
      </c>
      <c r="AJ176" s="9" t="e">
        <f t="shared" si="86"/>
        <v>#N/A</v>
      </c>
      <c r="AK176" s="9" t="e">
        <f t="shared" si="87"/>
        <v>#N/A</v>
      </c>
      <c r="AL176" s="9" t="e">
        <f t="shared" si="88"/>
        <v>#N/A</v>
      </c>
      <c r="AM176" s="9" t="e">
        <f t="shared" si="89"/>
        <v>#N/A</v>
      </c>
      <c r="AN176" s="9" t="e">
        <f t="shared" si="90"/>
        <v>#N/A</v>
      </c>
      <c r="AO176" s="9" t="e">
        <f t="shared" si="91"/>
        <v>#N/A</v>
      </c>
      <c r="AP176" s="1" t="str">
        <f t="shared" si="102"/>
        <v/>
      </c>
      <c r="AQ176" s="1" t="str">
        <f t="shared" si="102"/>
        <v/>
      </c>
      <c r="AS176" s="1" t="str">
        <f t="shared" si="103"/>
        <v/>
      </c>
      <c r="AT176" s="1" t="e">
        <f t="shared" si="104"/>
        <v>#N/A</v>
      </c>
      <c r="AU176" s="1" t="e">
        <f t="shared" si="92"/>
        <v>#N/A</v>
      </c>
      <c r="AV176" s="9" t="e">
        <f t="shared" si="93"/>
        <v>#N/A</v>
      </c>
      <c r="AW176" s="9" t="e">
        <f t="shared" si="94"/>
        <v>#N/A</v>
      </c>
      <c r="AX176" s="9" t="e">
        <f t="shared" si="95"/>
        <v>#N/A</v>
      </c>
      <c r="AY176" s="9" t="e">
        <f t="shared" si="96"/>
        <v>#N/A</v>
      </c>
      <c r="AZ176" s="9" t="e">
        <f t="shared" si="97"/>
        <v>#N/A</v>
      </c>
      <c r="BA176" s="9" t="e">
        <f t="shared" si="105"/>
        <v>#N/A</v>
      </c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M176" s="48"/>
      <c r="BX176" s="7"/>
      <c r="BY176" s="4"/>
      <c r="BZ176" s="7"/>
      <c r="CA176" s="7"/>
      <c r="CB176" s="7"/>
      <c r="CE176" s="7"/>
      <c r="CF176" s="7"/>
      <c r="CG176" s="7"/>
      <c r="CH176" s="7"/>
      <c r="CI176" s="7"/>
      <c r="CJ176" s="7"/>
      <c r="CK176" s="7"/>
      <c r="CL176" s="7"/>
      <c r="CN176" s="47"/>
      <c r="CO176" s="47"/>
      <c r="CP176" s="47"/>
      <c r="CQ176" s="4"/>
    </row>
    <row r="177" spans="1:95" s="1" customFormat="1" x14ac:dyDescent="0.3">
      <c r="A177" s="1">
        <f t="shared" si="98"/>
        <v>0</v>
      </c>
      <c r="B177" s="1" t="e">
        <f t="shared" si="82"/>
        <v>#N/A</v>
      </c>
      <c r="J177" s="4"/>
      <c r="K177" s="4"/>
      <c r="L177" s="4"/>
      <c r="M177" s="61"/>
      <c r="Y177" s="58"/>
      <c r="AA177" s="1">
        <f t="shared" si="83"/>
        <v>0</v>
      </c>
      <c r="AB177" s="1">
        <f t="shared" si="84"/>
        <v>0</v>
      </c>
      <c r="AC177" s="1">
        <f t="shared" si="85"/>
        <v>0</v>
      </c>
      <c r="AD177" s="1" t="str">
        <f t="shared" si="99"/>
        <v/>
      </c>
      <c r="AE177" s="1" t="str">
        <f t="shared" si="100"/>
        <v/>
      </c>
      <c r="AF177" s="1" t="str">
        <f t="shared" si="100"/>
        <v/>
      </c>
      <c r="AG177" s="1" t="str">
        <f t="shared" si="100"/>
        <v/>
      </c>
      <c r="AH177" s="1" t="e">
        <f t="shared" si="106"/>
        <v>#N/A</v>
      </c>
      <c r="AI177" s="9" t="e">
        <f t="shared" si="101"/>
        <v>#N/A</v>
      </c>
      <c r="AJ177" s="9" t="e">
        <f t="shared" si="86"/>
        <v>#N/A</v>
      </c>
      <c r="AK177" s="9" t="e">
        <f t="shared" si="87"/>
        <v>#N/A</v>
      </c>
      <c r="AL177" s="9" t="e">
        <f t="shared" si="88"/>
        <v>#N/A</v>
      </c>
      <c r="AM177" s="9" t="e">
        <f t="shared" si="89"/>
        <v>#N/A</v>
      </c>
      <c r="AN177" s="9" t="e">
        <f t="shared" si="90"/>
        <v>#N/A</v>
      </c>
      <c r="AO177" s="9" t="e">
        <f t="shared" si="91"/>
        <v>#N/A</v>
      </c>
      <c r="AP177" s="1" t="str">
        <f t="shared" si="102"/>
        <v/>
      </c>
      <c r="AQ177" s="1" t="str">
        <f t="shared" si="102"/>
        <v/>
      </c>
      <c r="AS177" s="1" t="str">
        <f t="shared" si="103"/>
        <v/>
      </c>
      <c r="AT177" s="1" t="e">
        <f t="shared" si="104"/>
        <v>#N/A</v>
      </c>
      <c r="AU177" s="1" t="e">
        <f t="shared" si="92"/>
        <v>#N/A</v>
      </c>
      <c r="AV177" s="9" t="e">
        <f t="shared" si="93"/>
        <v>#N/A</v>
      </c>
      <c r="AW177" s="9" t="e">
        <f t="shared" si="94"/>
        <v>#N/A</v>
      </c>
      <c r="AX177" s="9" t="e">
        <f t="shared" si="95"/>
        <v>#N/A</v>
      </c>
      <c r="AY177" s="9" t="e">
        <f t="shared" si="96"/>
        <v>#N/A</v>
      </c>
      <c r="AZ177" s="9" t="e">
        <f t="shared" si="97"/>
        <v>#N/A</v>
      </c>
      <c r="BA177" s="9" t="e">
        <f t="shared" si="105"/>
        <v>#N/A</v>
      </c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M177" s="48"/>
      <c r="BX177" s="7"/>
      <c r="BY177" s="4"/>
      <c r="BZ177" s="7"/>
      <c r="CA177" s="7"/>
      <c r="CB177" s="7"/>
      <c r="CE177" s="7"/>
      <c r="CF177" s="7"/>
      <c r="CG177" s="7"/>
      <c r="CH177" s="7"/>
      <c r="CI177" s="7"/>
      <c r="CJ177" s="7"/>
      <c r="CK177" s="7"/>
      <c r="CL177" s="7"/>
      <c r="CN177" s="47"/>
      <c r="CO177" s="47"/>
      <c r="CP177" s="47"/>
      <c r="CQ177" s="4"/>
    </row>
    <row r="178" spans="1:95" s="1" customFormat="1" x14ac:dyDescent="0.3">
      <c r="A178" s="1">
        <f t="shared" si="98"/>
        <v>0</v>
      </c>
      <c r="B178" s="1" t="e">
        <f t="shared" si="82"/>
        <v>#N/A</v>
      </c>
      <c r="J178" s="4"/>
      <c r="K178" s="4"/>
      <c r="L178" s="4"/>
      <c r="M178" s="61"/>
      <c r="Y178" s="58"/>
      <c r="AA178" s="1">
        <f t="shared" si="83"/>
        <v>0</v>
      </c>
      <c r="AB178" s="1">
        <f t="shared" si="84"/>
        <v>0</v>
      </c>
      <c r="AC178" s="1">
        <f t="shared" si="85"/>
        <v>0</v>
      </c>
      <c r="AD178" s="1" t="str">
        <f t="shared" si="99"/>
        <v/>
      </c>
      <c r="AE178" s="1" t="str">
        <f t="shared" si="100"/>
        <v/>
      </c>
      <c r="AF178" s="1" t="str">
        <f t="shared" si="100"/>
        <v/>
      </c>
      <c r="AG178" s="1" t="str">
        <f t="shared" si="100"/>
        <v/>
      </c>
      <c r="AH178" s="1" t="e">
        <f t="shared" si="106"/>
        <v>#N/A</v>
      </c>
      <c r="AI178" s="9" t="e">
        <f t="shared" si="101"/>
        <v>#N/A</v>
      </c>
      <c r="AJ178" s="9" t="e">
        <f t="shared" si="86"/>
        <v>#N/A</v>
      </c>
      <c r="AK178" s="9" t="e">
        <f t="shared" si="87"/>
        <v>#N/A</v>
      </c>
      <c r="AL178" s="9" t="e">
        <f t="shared" si="88"/>
        <v>#N/A</v>
      </c>
      <c r="AM178" s="9" t="e">
        <f t="shared" si="89"/>
        <v>#N/A</v>
      </c>
      <c r="AN178" s="9" t="e">
        <f t="shared" si="90"/>
        <v>#N/A</v>
      </c>
      <c r="AO178" s="9" t="e">
        <f t="shared" si="91"/>
        <v>#N/A</v>
      </c>
      <c r="AP178" s="1" t="str">
        <f t="shared" si="102"/>
        <v/>
      </c>
      <c r="AQ178" s="1" t="str">
        <f t="shared" si="102"/>
        <v/>
      </c>
      <c r="AS178" s="1" t="str">
        <f t="shared" si="103"/>
        <v/>
      </c>
      <c r="AT178" s="1" t="e">
        <f t="shared" si="104"/>
        <v>#N/A</v>
      </c>
      <c r="AU178" s="1" t="e">
        <f t="shared" si="92"/>
        <v>#N/A</v>
      </c>
      <c r="AV178" s="9" t="e">
        <f t="shared" si="93"/>
        <v>#N/A</v>
      </c>
      <c r="AW178" s="9" t="e">
        <f t="shared" si="94"/>
        <v>#N/A</v>
      </c>
      <c r="AX178" s="9" t="e">
        <f t="shared" si="95"/>
        <v>#N/A</v>
      </c>
      <c r="AY178" s="9" t="e">
        <f t="shared" si="96"/>
        <v>#N/A</v>
      </c>
      <c r="AZ178" s="9" t="e">
        <f t="shared" si="97"/>
        <v>#N/A</v>
      </c>
      <c r="BA178" s="9" t="e">
        <f t="shared" si="105"/>
        <v>#N/A</v>
      </c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M178" s="48"/>
      <c r="BX178" s="7"/>
      <c r="BY178" s="4"/>
      <c r="BZ178" s="7"/>
      <c r="CA178" s="7"/>
      <c r="CB178" s="7"/>
      <c r="CE178" s="7"/>
      <c r="CF178" s="7"/>
      <c r="CG178" s="7"/>
      <c r="CH178" s="7"/>
      <c r="CI178" s="7"/>
      <c r="CJ178" s="7"/>
      <c r="CK178" s="7"/>
      <c r="CL178" s="7"/>
      <c r="CN178" s="47"/>
      <c r="CO178" s="47"/>
      <c r="CP178" s="47"/>
      <c r="CQ178" s="4"/>
    </row>
    <row r="179" spans="1:95" s="1" customFormat="1" x14ac:dyDescent="0.3">
      <c r="A179" s="1">
        <f t="shared" si="98"/>
        <v>0</v>
      </c>
      <c r="B179" s="1" t="e">
        <f t="shared" si="82"/>
        <v>#N/A</v>
      </c>
      <c r="J179" s="4"/>
      <c r="K179" s="4"/>
      <c r="L179" s="4"/>
      <c r="M179" s="61"/>
      <c r="Y179" s="58"/>
      <c r="AA179" s="1">
        <f t="shared" si="83"/>
        <v>0</v>
      </c>
      <c r="AB179" s="1">
        <f t="shared" si="84"/>
        <v>0</v>
      </c>
      <c r="AC179" s="1">
        <f t="shared" si="85"/>
        <v>0</v>
      </c>
      <c r="AD179" s="1" t="str">
        <f t="shared" si="99"/>
        <v/>
      </c>
      <c r="AE179" s="1" t="str">
        <f t="shared" si="100"/>
        <v/>
      </c>
      <c r="AF179" s="1" t="str">
        <f t="shared" si="100"/>
        <v/>
      </c>
      <c r="AG179" s="1" t="str">
        <f t="shared" si="100"/>
        <v/>
      </c>
      <c r="AH179" s="1" t="e">
        <f t="shared" si="106"/>
        <v>#N/A</v>
      </c>
      <c r="AI179" s="9" t="e">
        <f t="shared" si="101"/>
        <v>#N/A</v>
      </c>
      <c r="AJ179" s="9" t="e">
        <f t="shared" si="86"/>
        <v>#N/A</v>
      </c>
      <c r="AK179" s="9" t="e">
        <f t="shared" si="87"/>
        <v>#N/A</v>
      </c>
      <c r="AL179" s="9" t="e">
        <f t="shared" si="88"/>
        <v>#N/A</v>
      </c>
      <c r="AM179" s="9" t="e">
        <f t="shared" si="89"/>
        <v>#N/A</v>
      </c>
      <c r="AN179" s="9" t="e">
        <f t="shared" si="90"/>
        <v>#N/A</v>
      </c>
      <c r="AO179" s="9" t="e">
        <f t="shared" si="91"/>
        <v>#N/A</v>
      </c>
      <c r="AP179" s="1" t="str">
        <f t="shared" si="102"/>
        <v/>
      </c>
      <c r="AQ179" s="1" t="str">
        <f t="shared" si="102"/>
        <v/>
      </c>
      <c r="AS179" s="1" t="str">
        <f t="shared" si="103"/>
        <v/>
      </c>
      <c r="AT179" s="1" t="e">
        <f t="shared" si="104"/>
        <v>#N/A</v>
      </c>
      <c r="AU179" s="1" t="e">
        <f t="shared" si="92"/>
        <v>#N/A</v>
      </c>
      <c r="AV179" s="9" t="e">
        <f t="shared" si="93"/>
        <v>#N/A</v>
      </c>
      <c r="AW179" s="9" t="e">
        <f t="shared" si="94"/>
        <v>#N/A</v>
      </c>
      <c r="AX179" s="9" t="e">
        <f t="shared" si="95"/>
        <v>#N/A</v>
      </c>
      <c r="AY179" s="9" t="e">
        <f t="shared" si="96"/>
        <v>#N/A</v>
      </c>
      <c r="AZ179" s="9" t="e">
        <f t="shared" si="97"/>
        <v>#N/A</v>
      </c>
      <c r="BA179" s="9" t="e">
        <f t="shared" si="105"/>
        <v>#N/A</v>
      </c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M179" s="48"/>
      <c r="BX179" s="7"/>
      <c r="BY179" s="4"/>
      <c r="BZ179" s="7"/>
      <c r="CA179" s="7"/>
      <c r="CB179" s="7"/>
      <c r="CE179" s="7"/>
      <c r="CF179" s="7"/>
      <c r="CG179" s="7"/>
      <c r="CH179" s="7"/>
      <c r="CI179" s="7"/>
      <c r="CJ179" s="7"/>
      <c r="CK179" s="7"/>
      <c r="CL179" s="7"/>
      <c r="CN179" s="47"/>
      <c r="CO179" s="47"/>
      <c r="CP179" s="47"/>
      <c r="CQ179" s="4"/>
    </row>
    <row r="180" spans="1:95" s="1" customFormat="1" x14ac:dyDescent="0.3">
      <c r="A180" s="1">
        <f t="shared" si="98"/>
        <v>0</v>
      </c>
      <c r="B180" s="1" t="e">
        <f t="shared" si="82"/>
        <v>#N/A</v>
      </c>
      <c r="J180" s="4"/>
      <c r="K180" s="4"/>
      <c r="L180" s="4"/>
      <c r="M180" s="61"/>
      <c r="Y180" s="58"/>
      <c r="AA180" s="1">
        <f t="shared" si="83"/>
        <v>0</v>
      </c>
      <c r="AB180" s="1">
        <f t="shared" si="84"/>
        <v>0</v>
      </c>
      <c r="AC180" s="1">
        <f t="shared" si="85"/>
        <v>0</v>
      </c>
      <c r="AD180" s="1" t="str">
        <f t="shared" si="99"/>
        <v/>
      </c>
      <c r="AE180" s="1" t="str">
        <f t="shared" si="100"/>
        <v/>
      </c>
      <c r="AF180" s="1" t="str">
        <f t="shared" si="100"/>
        <v/>
      </c>
      <c r="AG180" s="1" t="str">
        <f t="shared" si="100"/>
        <v/>
      </c>
      <c r="AH180" s="1" t="e">
        <f t="shared" si="106"/>
        <v>#N/A</v>
      </c>
      <c r="AI180" s="9" t="e">
        <f t="shared" si="101"/>
        <v>#N/A</v>
      </c>
      <c r="AJ180" s="9" t="e">
        <f t="shared" si="86"/>
        <v>#N/A</v>
      </c>
      <c r="AK180" s="9" t="e">
        <f t="shared" si="87"/>
        <v>#N/A</v>
      </c>
      <c r="AL180" s="9" t="e">
        <f t="shared" si="88"/>
        <v>#N/A</v>
      </c>
      <c r="AM180" s="9" t="e">
        <f t="shared" si="89"/>
        <v>#N/A</v>
      </c>
      <c r="AN180" s="9" t="e">
        <f t="shared" si="90"/>
        <v>#N/A</v>
      </c>
      <c r="AO180" s="9" t="e">
        <f t="shared" si="91"/>
        <v>#N/A</v>
      </c>
      <c r="AP180" s="1" t="str">
        <f t="shared" si="102"/>
        <v/>
      </c>
      <c r="AQ180" s="1" t="str">
        <f t="shared" si="102"/>
        <v/>
      </c>
      <c r="AS180" s="1" t="str">
        <f t="shared" si="103"/>
        <v/>
      </c>
      <c r="AT180" s="1" t="e">
        <f t="shared" si="104"/>
        <v>#N/A</v>
      </c>
      <c r="AU180" s="1" t="e">
        <f t="shared" si="92"/>
        <v>#N/A</v>
      </c>
      <c r="AV180" s="9" t="e">
        <f t="shared" si="93"/>
        <v>#N/A</v>
      </c>
      <c r="AW180" s="9" t="e">
        <f t="shared" si="94"/>
        <v>#N/A</v>
      </c>
      <c r="AX180" s="9" t="e">
        <f t="shared" si="95"/>
        <v>#N/A</v>
      </c>
      <c r="AY180" s="9" t="e">
        <f t="shared" si="96"/>
        <v>#N/A</v>
      </c>
      <c r="AZ180" s="9" t="e">
        <f t="shared" si="97"/>
        <v>#N/A</v>
      </c>
      <c r="BA180" s="9" t="e">
        <f t="shared" si="105"/>
        <v>#N/A</v>
      </c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M180" s="48"/>
      <c r="BX180" s="7"/>
      <c r="BY180" s="4"/>
      <c r="BZ180" s="7"/>
      <c r="CA180" s="7"/>
      <c r="CB180" s="7"/>
      <c r="CE180" s="7"/>
      <c r="CF180" s="7"/>
      <c r="CG180" s="7"/>
      <c r="CH180" s="7"/>
      <c r="CI180" s="7"/>
      <c r="CJ180" s="7"/>
      <c r="CK180" s="7"/>
      <c r="CL180" s="7"/>
      <c r="CN180" s="47"/>
      <c r="CO180" s="47"/>
      <c r="CP180" s="47"/>
      <c r="CQ180" s="4"/>
    </row>
    <row r="181" spans="1:95" s="1" customFormat="1" x14ac:dyDescent="0.3">
      <c r="A181" s="1">
        <f t="shared" si="98"/>
        <v>0</v>
      </c>
      <c r="B181" s="1" t="e">
        <f t="shared" si="82"/>
        <v>#N/A</v>
      </c>
      <c r="J181" s="4"/>
      <c r="K181" s="4"/>
      <c r="L181" s="4"/>
      <c r="M181" s="61"/>
      <c r="Y181" s="58"/>
      <c r="AA181" s="1">
        <f t="shared" si="83"/>
        <v>0</v>
      </c>
      <c r="AB181" s="1">
        <f t="shared" si="84"/>
        <v>0</v>
      </c>
      <c r="AC181" s="1">
        <f t="shared" si="85"/>
        <v>0</v>
      </c>
      <c r="AD181" s="1" t="str">
        <f t="shared" si="99"/>
        <v/>
      </c>
      <c r="AE181" s="1" t="str">
        <f t="shared" si="100"/>
        <v/>
      </c>
      <c r="AF181" s="1" t="str">
        <f t="shared" si="100"/>
        <v/>
      </c>
      <c r="AG181" s="1" t="str">
        <f t="shared" si="100"/>
        <v/>
      </c>
      <c r="AH181" s="1" t="e">
        <f t="shared" si="106"/>
        <v>#N/A</v>
      </c>
      <c r="AI181" s="9" t="e">
        <f t="shared" si="101"/>
        <v>#N/A</v>
      </c>
      <c r="AJ181" s="9" t="e">
        <f t="shared" si="86"/>
        <v>#N/A</v>
      </c>
      <c r="AK181" s="9" t="e">
        <f t="shared" si="87"/>
        <v>#N/A</v>
      </c>
      <c r="AL181" s="9" t="e">
        <f t="shared" si="88"/>
        <v>#N/A</v>
      </c>
      <c r="AM181" s="9" t="e">
        <f t="shared" si="89"/>
        <v>#N/A</v>
      </c>
      <c r="AN181" s="9" t="e">
        <f t="shared" si="90"/>
        <v>#N/A</v>
      </c>
      <c r="AO181" s="9" t="e">
        <f t="shared" si="91"/>
        <v>#N/A</v>
      </c>
      <c r="AP181" s="1" t="str">
        <f t="shared" si="102"/>
        <v/>
      </c>
      <c r="AQ181" s="1" t="str">
        <f t="shared" si="102"/>
        <v/>
      </c>
      <c r="AS181" s="1" t="str">
        <f t="shared" si="103"/>
        <v/>
      </c>
      <c r="AT181" s="1" t="e">
        <f t="shared" si="104"/>
        <v>#N/A</v>
      </c>
      <c r="AU181" s="1" t="e">
        <f t="shared" si="92"/>
        <v>#N/A</v>
      </c>
      <c r="AV181" s="9" t="e">
        <f t="shared" si="93"/>
        <v>#N/A</v>
      </c>
      <c r="AW181" s="9" t="e">
        <f t="shared" si="94"/>
        <v>#N/A</v>
      </c>
      <c r="AX181" s="9" t="e">
        <f t="shared" si="95"/>
        <v>#N/A</v>
      </c>
      <c r="AY181" s="9" t="e">
        <f t="shared" si="96"/>
        <v>#N/A</v>
      </c>
      <c r="AZ181" s="9" t="e">
        <f t="shared" si="97"/>
        <v>#N/A</v>
      </c>
      <c r="BA181" s="9" t="e">
        <f t="shared" si="105"/>
        <v>#N/A</v>
      </c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M181" s="48"/>
      <c r="BX181" s="7"/>
      <c r="BY181" s="4"/>
      <c r="BZ181" s="7"/>
      <c r="CA181" s="7"/>
      <c r="CB181" s="7"/>
      <c r="CE181" s="7"/>
      <c r="CF181" s="7"/>
      <c r="CG181" s="7"/>
      <c r="CH181" s="7"/>
      <c r="CI181" s="7"/>
      <c r="CJ181" s="7"/>
      <c r="CK181" s="7"/>
      <c r="CL181" s="7"/>
      <c r="CN181" s="47"/>
      <c r="CO181" s="47"/>
      <c r="CP181" s="47"/>
      <c r="CQ181" s="4"/>
    </row>
    <row r="182" spans="1:95" s="1" customFormat="1" x14ac:dyDescent="0.3">
      <c r="A182" s="1">
        <f t="shared" si="98"/>
        <v>0</v>
      </c>
      <c r="B182" s="1" t="e">
        <f t="shared" si="82"/>
        <v>#N/A</v>
      </c>
      <c r="J182" s="4"/>
      <c r="K182" s="4"/>
      <c r="L182" s="4"/>
      <c r="M182" s="61"/>
      <c r="Y182" s="58"/>
      <c r="AA182" s="1">
        <f t="shared" si="83"/>
        <v>0</v>
      </c>
      <c r="AB182" s="1">
        <f t="shared" si="84"/>
        <v>0</v>
      </c>
      <c r="AC182" s="1">
        <f t="shared" si="85"/>
        <v>0</v>
      </c>
      <c r="AD182" s="1" t="str">
        <f t="shared" si="99"/>
        <v/>
      </c>
      <c r="AE182" s="1" t="str">
        <f t="shared" si="100"/>
        <v/>
      </c>
      <c r="AF182" s="1" t="str">
        <f t="shared" si="100"/>
        <v/>
      </c>
      <c r="AG182" s="1" t="str">
        <f t="shared" si="100"/>
        <v/>
      </c>
      <c r="AH182" s="1" t="e">
        <f t="shared" si="106"/>
        <v>#N/A</v>
      </c>
      <c r="AI182" s="9" t="e">
        <f t="shared" si="101"/>
        <v>#N/A</v>
      </c>
      <c r="AJ182" s="9" t="e">
        <f t="shared" si="86"/>
        <v>#N/A</v>
      </c>
      <c r="AK182" s="9" t="e">
        <f t="shared" si="87"/>
        <v>#N/A</v>
      </c>
      <c r="AL182" s="9" t="e">
        <f t="shared" si="88"/>
        <v>#N/A</v>
      </c>
      <c r="AM182" s="9" t="e">
        <f t="shared" si="89"/>
        <v>#N/A</v>
      </c>
      <c r="AN182" s="9" t="e">
        <f t="shared" si="90"/>
        <v>#N/A</v>
      </c>
      <c r="AO182" s="9" t="e">
        <f t="shared" si="91"/>
        <v>#N/A</v>
      </c>
      <c r="AP182" s="1" t="str">
        <f t="shared" si="102"/>
        <v/>
      </c>
      <c r="AQ182" s="1" t="str">
        <f t="shared" si="102"/>
        <v/>
      </c>
      <c r="AS182" s="1" t="str">
        <f t="shared" si="103"/>
        <v/>
      </c>
      <c r="AT182" s="1" t="e">
        <f t="shared" si="104"/>
        <v>#N/A</v>
      </c>
      <c r="AU182" s="1" t="e">
        <f t="shared" si="92"/>
        <v>#N/A</v>
      </c>
      <c r="AV182" s="9" t="e">
        <f t="shared" si="93"/>
        <v>#N/A</v>
      </c>
      <c r="AW182" s="9" t="e">
        <f t="shared" si="94"/>
        <v>#N/A</v>
      </c>
      <c r="AX182" s="9" t="e">
        <f t="shared" si="95"/>
        <v>#N/A</v>
      </c>
      <c r="AY182" s="9" t="e">
        <f t="shared" si="96"/>
        <v>#N/A</v>
      </c>
      <c r="AZ182" s="9" t="e">
        <f t="shared" si="97"/>
        <v>#N/A</v>
      </c>
      <c r="BA182" s="9" t="e">
        <f t="shared" si="105"/>
        <v>#N/A</v>
      </c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M182" s="48"/>
      <c r="BX182" s="7"/>
      <c r="BY182" s="4"/>
      <c r="BZ182" s="7"/>
      <c r="CA182" s="7"/>
      <c r="CB182" s="7"/>
      <c r="CE182" s="7"/>
      <c r="CF182" s="7"/>
      <c r="CG182" s="7"/>
      <c r="CH182" s="7"/>
      <c r="CI182" s="7"/>
      <c r="CJ182" s="7"/>
      <c r="CK182" s="7"/>
      <c r="CL182" s="7"/>
      <c r="CN182" s="47"/>
      <c r="CO182" s="47"/>
      <c r="CP182" s="47"/>
      <c r="CQ182" s="4"/>
    </row>
    <row r="183" spans="1:95" s="1" customFormat="1" x14ac:dyDescent="0.3">
      <c r="A183" s="1">
        <f t="shared" si="98"/>
        <v>0</v>
      </c>
      <c r="B183" s="1" t="e">
        <f t="shared" si="82"/>
        <v>#N/A</v>
      </c>
      <c r="J183" s="4"/>
      <c r="K183" s="4"/>
      <c r="L183" s="4"/>
      <c r="M183" s="61"/>
      <c r="Y183" s="58"/>
      <c r="AA183" s="1">
        <f t="shared" si="83"/>
        <v>0</v>
      </c>
      <c r="AB183" s="1">
        <f t="shared" si="84"/>
        <v>0</v>
      </c>
      <c r="AC183" s="1">
        <f t="shared" si="85"/>
        <v>0</v>
      </c>
      <c r="AD183" s="1" t="str">
        <f t="shared" si="99"/>
        <v/>
      </c>
      <c r="AE183" s="1" t="str">
        <f t="shared" si="100"/>
        <v/>
      </c>
      <c r="AF183" s="1" t="str">
        <f t="shared" si="100"/>
        <v/>
      </c>
      <c r="AG183" s="1" t="str">
        <f t="shared" si="100"/>
        <v/>
      </c>
      <c r="AH183" s="1" t="e">
        <f t="shared" si="106"/>
        <v>#N/A</v>
      </c>
      <c r="AI183" s="9" t="e">
        <f t="shared" si="101"/>
        <v>#N/A</v>
      </c>
      <c r="AJ183" s="9" t="e">
        <f t="shared" si="86"/>
        <v>#N/A</v>
      </c>
      <c r="AK183" s="9" t="e">
        <f t="shared" si="87"/>
        <v>#N/A</v>
      </c>
      <c r="AL183" s="9" t="e">
        <f t="shared" si="88"/>
        <v>#N/A</v>
      </c>
      <c r="AM183" s="9" t="e">
        <f t="shared" si="89"/>
        <v>#N/A</v>
      </c>
      <c r="AN183" s="9" t="e">
        <f t="shared" si="90"/>
        <v>#N/A</v>
      </c>
      <c r="AO183" s="9" t="e">
        <f t="shared" si="91"/>
        <v>#N/A</v>
      </c>
      <c r="AP183" s="1" t="str">
        <f t="shared" si="102"/>
        <v/>
      </c>
      <c r="AQ183" s="1" t="str">
        <f t="shared" si="102"/>
        <v/>
      </c>
      <c r="AS183" s="1" t="str">
        <f t="shared" si="103"/>
        <v/>
      </c>
      <c r="AT183" s="1" t="e">
        <f t="shared" si="104"/>
        <v>#N/A</v>
      </c>
      <c r="AU183" s="1" t="e">
        <f t="shared" si="92"/>
        <v>#N/A</v>
      </c>
      <c r="AV183" s="9" t="e">
        <f t="shared" si="93"/>
        <v>#N/A</v>
      </c>
      <c r="AW183" s="9" t="e">
        <f t="shared" si="94"/>
        <v>#N/A</v>
      </c>
      <c r="AX183" s="9" t="e">
        <f t="shared" si="95"/>
        <v>#N/A</v>
      </c>
      <c r="AY183" s="9" t="e">
        <f t="shared" si="96"/>
        <v>#N/A</v>
      </c>
      <c r="AZ183" s="9" t="e">
        <f t="shared" si="97"/>
        <v>#N/A</v>
      </c>
      <c r="BA183" s="9" t="e">
        <f t="shared" si="105"/>
        <v>#N/A</v>
      </c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M183" s="48"/>
      <c r="BX183" s="7"/>
      <c r="BY183" s="4"/>
      <c r="BZ183" s="7"/>
      <c r="CA183" s="7"/>
      <c r="CB183" s="7"/>
      <c r="CE183" s="7"/>
      <c r="CF183" s="7"/>
      <c r="CG183" s="7"/>
      <c r="CH183" s="7"/>
      <c r="CI183" s="7"/>
      <c r="CJ183" s="7"/>
      <c r="CK183" s="7"/>
      <c r="CL183" s="7"/>
      <c r="CN183" s="47"/>
      <c r="CO183" s="47"/>
      <c r="CP183" s="47"/>
      <c r="CQ183" s="4"/>
    </row>
    <row r="184" spans="1:95" s="1" customFormat="1" x14ac:dyDescent="0.3">
      <c r="A184" s="1">
        <f t="shared" si="98"/>
        <v>0</v>
      </c>
      <c r="B184" s="1" t="e">
        <f t="shared" si="82"/>
        <v>#N/A</v>
      </c>
      <c r="J184" s="4"/>
      <c r="K184" s="4"/>
      <c r="L184" s="4"/>
      <c r="M184" s="61"/>
      <c r="Y184" s="58"/>
      <c r="AA184" s="1">
        <f t="shared" si="83"/>
        <v>0</v>
      </c>
      <c r="AB184" s="1">
        <f t="shared" si="84"/>
        <v>0</v>
      </c>
      <c r="AC184" s="1">
        <f t="shared" si="85"/>
        <v>0</v>
      </c>
      <c r="AD184" s="1" t="str">
        <f t="shared" si="99"/>
        <v/>
      </c>
      <c r="AE184" s="1" t="str">
        <f t="shared" si="100"/>
        <v/>
      </c>
      <c r="AF184" s="1" t="str">
        <f t="shared" si="100"/>
        <v/>
      </c>
      <c r="AG184" s="1" t="str">
        <f t="shared" si="100"/>
        <v/>
      </c>
      <c r="AH184" s="1" t="e">
        <f t="shared" si="106"/>
        <v>#N/A</v>
      </c>
      <c r="AI184" s="9" t="e">
        <f t="shared" si="101"/>
        <v>#N/A</v>
      </c>
      <c r="AJ184" s="9" t="e">
        <f t="shared" si="86"/>
        <v>#N/A</v>
      </c>
      <c r="AK184" s="9" t="e">
        <f t="shared" si="87"/>
        <v>#N/A</v>
      </c>
      <c r="AL184" s="9" t="e">
        <f t="shared" si="88"/>
        <v>#N/A</v>
      </c>
      <c r="AM184" s="9" t="e">
        <f t="shared" si="89"/>
        <v>#N/A</v>
      </c>
      <c r="AN184" s="9" t="e">
        <f t="shared" si="90"/>
        <v>#N/A</v>
      </c>
      <c r="AO184" s="9" t="e">
        <f t="shared" si="91"/>
        <v>#N/A</v>
      </c>
      <c r="AP184" s="1" t="str">
        <f t="shared" si="102"/>
        <v/>
      </c>
      <c r="AQ184" s="1" t="str">
        <f t="shared" si="102"/>
        <v/>
      </c>
      <c r="AS184" s="1" t="str">
        <f t="shared" si="103"/>
        <v/>
      </c>
      <c r="AT184" s="1" t="e">
        <f t="shared" si="104"/>
        <v>#N/A</v>
      </c>
      <c r="AU184" s="1" t="e">
        <f t="shared" si="92"/>
        <v>#N/A</v>
      </c>
      <c r="AV184" s="9" t="e">
        <f t="shared" si="93"/>
        <v>#N/A</v>
      </c>
      <c r="AW184" s="9" t="e">
        <f t="shared" si="94"/>
        <v>#N/A</v>
      </c>
      <c r="AX184" s="9" t="e">
        <f t="shared" si="95"/>
        <v>#N/A</v>
      </c>
      <c r="AY184" s="9" t="e">
        <f t="shared" si="96"/>
        <v>#N/A</v>
      </c>
      <c r="AZ184" s="9" t="e">
        <f t="shared" si="97"/>
        <v>#N/A</v>
      </c>
      <c r="BA184" s="9" t="e">
        <f t="shared" si="105"/>
        <v>#N/A</v>
      </c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M184" s="48"/>
      <c r="BX184" s="7"/>
      <c r="BY184" s="4"/>
      <c r="BZ184" s="7"/>
      <c r="CA184" s="7"/>
      <c r="CB184" s="7"/>
      <c r="CE184" s="7"/>
      <c r="CF184" s="7"/>
      <c r="CG184" s="7"/>
      <c r="CH184" s="7"/>
      <c r="CI184" s="7"/>
      <c r="CJ184" s="7"/>
      <c r="CK184" s="7"/>
      <c r="CL184" s="7"/>
      <c r="CN184" s="47"/>
      <c r="CO184" s="47"/>
      <c r="CP184" s="47"/>
      <c r="CQ184" s="4"/>
    </row>
    <row r="185" spans="1:95" s="1" customFormat="1" x14ac:dyDescent="0.3">
      <c r="A185" s="1">
        <f t="shared" si="98"/>
        <v>0</v>
      </c>
      <c r="B185" s="1" t="e">
        <f t="shared" si="82"/>
        <v>#N/A</v>
      </c>
      <c r="J185" s="4"/>
      <c r="K185" s="4"/>
      <c r="L185" s="4"/>
      <c r="M185" s="61"/>
      <c r="Y185" s="58"/>
      <c r="AA185" s="1">
        <f t="shared" si="83"/>
        <v>0</v>
      </c>
      <c r="AB185" s="1">
        <f t="shared" si="84"/>
        <v>0</v>
      </c>
      <c r="AC185" s="1">
        <f t="shared" si="85"/>
        <v>0</v>
      </c>
      <c r="AD185" s="1" t="str">
        <f t="shared" si="99"/>
        <v/>
      </c>
      <c r="AE185" s="1" t="str">
        <f t="shared" si="100"/>
        <v/>
      </c>
      <c r="AF185" s="1" t="str">
        <f t="shared" si="100"/>
        <v/>
      </c>
      <c r="AG185" s="1" t="str">
        <f t="shared" si="100"/>
        <v/>
      </c>
      <c r="AH185" s="1" t="e">
        <f t="shared" si="106"/>
        <v>#N/A</v>
      </c>
      <c r="AI185" s="9" t="e">
        <f t="shared" si="101"/>
        <v>#N/A</v>
      </c>
      <c r="AJ185" s="9" t="e">
        <f t="shared" si="86"/>
        <v>#N/A</v>
      </c>
      <c r="AK185" s="9" t="e">
        <f t="shared" si="87"/>
        <v>#N/A</v>
      </c>
      <c r="AL185" s="9" t="e">
        <f t="shared" si="88"/>
        <v>#N/A</v>
      </c>
      <c r="AM185" s="9" t="e">
        <f t="shared" si="89"/>
        <v>#N/A</v>
      </c>
      <c r="AN185" s="9" t="e">
        <f t="shared" si="90"/>
        <v>#N/A</v>
      </c>
      <c r="AO185" s="9" t="e">
        <f t="shared" si="91"/>
        <v>#N/A</v>
      </c>
      <c r="AP185" s="1" t="str">
        <f t="shared" si="102"/>
        <v/>
      </c>
      <c r="AQ185" s="1" t="str">
        <f t="shared" si="102"/>
        <v/>
      </c>
      <c r="AS185" s="1" t="str">
        <f t="shared" si="103"/>
        <v/>
      </c>
      <c r="AT185" s="1" t="e">
        <f t="shared" si="104"/>
        <v>#N/A</v>
      </c>
      <c r="AU185" s="1" t="e">
        <f t="shared" si="92"/>
        <v>#N/A</v>
      </c>
      <c r="AV185" s="9" t="e">
        <f t="shared" si="93"/>
        <v>#N/A</v>
      </c>
      <c r="AW185" s="9" t="e">
        <f t="shared" si="94"/>
        <v>#N/A</v>
      </c>
      <c r="AX185" s="9" t="e">
        <f t="shared" si="95"/>
        <v>#N/A</v>
      </c>
      <c r="AY185" s="9" t="e">
        <f t="shared" si="96"/>
        <v>#N/A</v>
      </c>
      <c r="AZ185" s="9" t="e">
        <f t="shared" si="97"/>
        <v>#N/A</v>
      </c>
      <c r="BA185" s="9" t="e">
        <f t="shared" si="105"/>
        <v>#N/A</v>
      </c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M185" s="48"/>
      <c r="BX185" s="7"/>
      <c r="BY185" s="4"/>
      <c r="BZ185" s="7"/>
      <c r="CA185" s="7"/>
      <c r="CB185" s="7"/>
      <c r="CE185" s="7"/>
      <c r="CF185" s="7"/>
      <c r="CG185" s="7"/>
      <c r="CH185" s="7"/>
      <c r="CI185" s="7"/>
      <c r="CJ185" s="7"/>
      <c r="CK185" s="7"/>
      <c r="CL185" s="7"/>
      <c r="CN185" s="47"/>
      <c r="CO185" s="47"/>
      <c r="CP185" s="47"/>
      <c r="CQ185" s="4"/>
    </row>
    <row r="186" spans="1:95" s="1" customFormat="1" x14ac:dyDescent="0.3">
      <c r="A186" s="1">
        <f t="shared" si="98"/>
        <v>0</v>
      </c>
      <c r="B186" s="1" t="e">
        <f t="shared" si="82"/>
        <v>#N/A</v>
      </c>
      <c r="J186" s="4"/>
      <c r="K186" s="4"/>
      <c r="L186" s="4"/>
      <c r="M186" s="61"/>
      <c r="Y186" s="58"/>
      <c r="AA186" s="1">
        <f t="shared" si="83"/>
        <v>0</v>
      </c>
      <c r="AB186" s="1">
        <f t="shared" si="84"/>
        <v>0</v>
      </c>
      <c r="AC186" s="1">
        <f t="shared" si="85"/>
        <v>0</v>
      </c>
      <c r="AD186" s="1" t="str">
        <f t="shared" si="99"/>
        <v/>
      </c>
      <c r="AE186" s="1" t="str">
        <f t="shared" si="100"/>
        <v/>
      </c>
      <c r="AF186" s="1" t="str">
        <f t="shared" si="100"/>
        <v/>
      </c>
      <c r="AG186" s="1" t="str">
        <f t="shared" si="100"/>
        <v/>
      </c>
      <c r="AH186" s="1" t="e">
        <f t="shared" si="106"/>
        <v>#N/A</v>
      </c>
      <c r="AI186" s="9" t="e">
        <f t="shared" si="101"/>
        <v>#N/A</v>
      </c>
      <c r="AJ186" s="9" t="e">
        <f t="shared" si="86"/>
        <v>#N/A</v>
      </c>
      <c r="AK186" s="9" t="e">
        <f t="shared" si="87"/>
        <v>#N/A</v>
      </c>
      <c r="AL186" s="9" t="e">
        <f t="shared" si="88"/>
        <v>#N/A</v>
      </c>
      <c r="AM186" s="9" t="e">
        <f t="shared" si="89"/>
        <v>#N/A</v>
      </c>
      <c r="AN186" s="9" t="e">
        <f t="shared" si="90"/>
        <v>#N/A</v>
      </c>
      <c r="AO186" s="9" t="e">
        <f t="shared" si="91"/>
        <v>#N/A</v>
      </c>
      <c r="AP186" s="1" t="str">
        <f t="shared" si="102"/>
        <v/>
      </c>
      <c r="AQ186" s="1" t="str">
        <f t="shared" si="102"/>
        <v/>
      </c>
      <c r="AS186" s="1" t="str">
        <f t="shared" si="103"/>
        <v/>
      </c>
      <c r="AT186" s="1" t="e">
        <f t="shared" si="104"/>
        <v>#N/A</v>
      </c>
      <c r="AU186" s="1" t="e">
        <f t="shared" si="92"/>
        <v>#N/A</v>
      </c>
      <c r="AV186" s="9" t="e">
        <f t="shared" si="93"/>
        <v>#N/A</v>
      </c>
      <c r="AW186" s="9" t="e">
        <f t="shared" si="94"/>
        <v>#N/A</v>
      </c>
      <c r="AX186" s="9" t="e">
        <f t="shared" si="95"/>
        <v>#N/A</v>
      </c>
      <c r="AY186" s="9" t="e">
        <f t="shared" si="96"/>
        <v>#N/A</v>
      </c>
      <c r="AZ186" s="9" t="e">
        <f t="shared" si="97"/>
        <v>#N/A</v>
      </c>
      <c r="BA186" s="9" t="e">
        <f t="shared" si="105"/>
        <v>#N/A</v>
      </c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M186" s="48"/>
      <c r="BX186" s="7"/>
      <c r="BY186" s="4"/>
      <c r="BZ186" s="7"/>
      <c r="CA186" s="7"/>
      <c r="CB186" s="7"/>
      <c r="CE186" s="7"/>
      <c r="CF186" s="7"/>
      <c r="CG186" s="7"/>
      <c r="CH186" s="7"/>
      <c r="CI186" s="7"/>
      <c r="CJ186" s="7"/>
      <c r="CK186" s="7"/>
      <c r="CL186" s="7"/>
      <c r="CN186" s="47"/>
      <c r="CO186" s="47"/>
      <c r="CP186" s="47"/>
      <c r="CQ186" s="4"/>
    </row>
    <row r="187" spans="1:95" s="1" customFormat="1" x14ac:dyDescent="0.3">
      <c r="A187" s="1">
        <f t="shared" si="98"/>
        <v>0</v>
      </c>
      <c r="B187" s="1" t="e">
        <f t="shared" si="82"/>
        <v>#N/A</v>
      </c>
      <c r="J187" s="4"/>
      <c r="K187" s="4"/>
      <c r="L187" s="4"/>
      <c r="M187" s="61"/>
      <c r="Y187" s="58"/>
      <c r="AA187" s="1">
        <f t="shared" si="83"/>
        <v>0</v>
      </c>
      <c r="AB187" s="1">
        <f t="shared" si="84"/>
        <v>0</v>
      </c>
      <c r="AC187" s="1">
        <f t="shared" si="85"/>
        <v>0</v>
      </c>
      <c r="AD187" s="1" t="str">
        <f t="shared" si="99"/>
        <v/>
      </c>
      <c r="AE187" s="1" t="str">
        <f t="shared" si="100"/>
        <v/>
      </c>
      <c r="AF187" s="1" t="str">
        <f t="shared" si="100"/>
        <v/>
      </c>
      <c r="AG187" s="1" t="str">
        <f t="shared" si="100"/>
        <v/>
      </c>
      <c r="AH187" s="1" t="e">
        <f t="shared" si="106"/>
        <v>#N/A</v>
      </c>
      <c r="AI187" s="9" t="e">
        <f t="shared" si="101"/>
        <v>#N/A</v>
      </c>
      <c r="AJ187" s="9" t="e">
        <f t="shared" si="86"/>
        <v>#N/A</v>
      </c>
      <c r="AK187" s="9" t="e">
        <f t="shared" si="87"/>
        <v>#N/A</v>
      </c>
      <c r="AL187" s="9" t="e">
        <f t="shared" si="88"/>
        <v>#N/A</v>
      </c>
      <c r="AM187" s="9" t="e">
        <f t="shared" si="89"/>
        <v>#N/A</v>
      </c>
      <c r="AN187" s="9" t="e">
        <f t="shared" si="90"/>
        <v>#N/A</v>
      </c>
      <c r="AO187" s="9" t="e">
        <f t="shared" si="91"/>
        <v>#N/A</v>
      </c>
      <c r="AP187" s="1" t="str">
        <f t="shared" si="102"/>
        <v/>
      </c>
      <c r="AQ187" s="1" t="str">
        <f t="shared" si="102"/>
        <v/>
      </c>
      <c r="AS187" s="1" t="str">
        <f t="shared" si="103"/>
        <v/>
      </c>
      <c r="AT187" s="1" t="e">
        <f t="shared" si="104"/>
        <v>#N/A</v>
      </c>
      <c r="AU187" s="1" t="e">
        <f t="shared" si="92"/>
        <v>#N/A</v>
      </c>
      <c r="AV187" s="9" t="e">
        <f t="shared" si="93"/>
        <v>#N/A</v>
      </c>
      <c r="AW187" s="9" t="e">
        <f t="shared" si="94"/>
        <v>#N/A</v>
      </c>
      <c r="AX187" s="9" t="e">
        <f t="shared" si="95"/>
        <v>#N/A</v>
      </c>
      <c r="AY187" s="9" t="e">
        <f t="shared" si="96"/>
        <v>#N/A</v>
      </c>
      <c r="AZ187" s="9" t="e">
        <f t="shared" si="97"/>
        <v>#N/A</v>
      </c>
      <c r="BA187" s="9" t="e">
        <f t="shared" si="105"/>
        <v>#N/A</v>
      </c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M187" s="48"/>
      <c r="BX187" s="7"/>
      <c r="BY187" s="4"/>
      <c r="BZ187" s="7"/>
      <c r="CA187" s="7"/>
      <c r="CB187" s="7"/>
      <c r="CE187" s="7"/>
      <c r="CF187" s="7"/>
      <c r="CG187" s="7"/>
      <c r="CH187" s="7"/>
      <c r="CI187" s="7"/>
      <c r="CJ187" s="7"/>
      <c r="CK187" s="7"/>
      <c r="CL187" s="7"/>
      <c r="CN187" s="47"/>
      <c r="CO187" s="47"/>
      <c r="CP187" s="47"/>
      <c r="CQ187" s="4"/>
    </row>
    <row r="188" spans="1:95" s="1" customFormat="1" x14ac:dyDescent="0.3">
      <c r="A188" s="1">
        <f t="shared" si="98"/>
        <v>0</v>
      </c>
      <c r="B188" s="1" t="e">
        <f t="shared" si="82"/>
        <v>#N/A</v>
      </c>
      <c r="J188" s="4"/>
      <c r="K188" s="4"/>
      <c r="L188" s="4"/>
      <c r="M188" s="61"/>
      <c r="Y188" s="58"/>
      <c r="AA188" s="1">
        <f t="shared" si="83"/>
        <v>0</v>
      </c>
      <c r="AB188" s="1">
        <f t="shared" si="84"/>
        <v>0</v>
      </c>
      <c r="AC188" s="1">
        <f t="shared" si="85"/>
        <v>0</v>
      </c>
      <c r="AD188" s="1" t="str">
        <f t="shared" si="99"/>
        <v/>
      </c>
      <c r="AE188" s="1" t="str">
        <f t="shared" si="100"/>
        <v/>
      </c>
      <c r="AF188" s="1" t="str">
        <f t="shared" si="100"/>
        <v/>
      </c>
      <c r="AG188" s="1" t="str">
        <f t="shared" si="100"/>
        <v/>
      </c>
      <c r="AH188" s="1" t="e">
        <f t="shared" si="106"/>
        <v>#N/A</v>
      </c>
      <c r="AI188" s="9" t="e">
        <f t="shared" si="101"/>
        <v>#N/A</v>
      </c>
      <c r="AJ188" s="9" t="e">
        <f t="shared" si="86"/>
        <v>#N/A</v>
      </c>
      <c r="AK188" s="9" t="e">
        <f t="shared" si="87"/>
        <v>#N/A</v>
      </c>
      <c r="AL188" s="9" t="e">
        <f t="shared" si="88"/>
        <v>#N/A</v>
      </c>
      <c r="AM188" s="9" t="e">
        <f t="shared" si="89"/>
        <v>#N/A</v>
      </c>
      <c r="AN188" s="9" t="e">
        <f t="shared" si="90"/>
        <v>#N/A</v>
      </c>
      <c r="AO188" s="9" t="e">
        <f t="shared" si="91"/>
        <v>#N/A</v>
      </c>
      <c r="AP188" s="1" t="str">
        <f t="shared" si="102"/>
        <v/>
      </c>
      <c r="AQ188" s="1" t="str">
        <f t="shared" si="102"/>
        <v/>
      </c>
      <c r="AS188" s="1" t="str">
        <f t="shared" si="103"/>
        <v/>
      </c>
      <c r="AT188" s="1" t="e">
        <f t="shared" si="104"/>
        <v>#N/A</v>
      </c>
      <c r="AU188" s="1" t="e">
        <f t="shared" si="92"/>
        <v>#N/A</v>
      </c>
      <c r="AV188" s="9" t="e">
        <f t="shared" si="93"/>
        <v>#N/A</v>
      </c>
      <c r="AW188" s="9" t="e">
        <f t="shared" si="94"/>
        <v>#N/A</v>
      </c>
      <c r="AX188" s="9" t="e">
        <f t="shared" si="95"/>
        <v>#N/A</v>
      </c>
      <c r="AY188" s="9" t="e">
        <f t="shared" si="96"/>
        <v>#N/A</v>
      </c>
      <c r="AZ188" s="9" t="e">
        <f t="shared" si="97"/>
        <v>#N/A</v>
      </c>
      <c r="BA188" s="9" t="e">
        <f t="shared" si="105"/>
        <v>#N/A</v>
      </c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M188" s="48"/>
      <c r="BX188" s="7"/>
      <c r="BY188" s="4"/>
      <c r="BZ188" s="7"/>
      <c r="CA188" s="7"/>
      <c r="CB188" s="7"/>
      <c r="CE188" s="7"/>
      <c r="CF188" s="7"/>
      <c r="CG188" s="7"/>
      <c r="CH188" s="7"/>
      <c r="CI188" s="7"/>
      <c r="CJ188" s="7"/>
      <c r="CK188" s="7"/>
      <c r="CL188" s="7"/>
      <c r="CN188" s="47"/>
      <c r="CO188" s="47"/>
      <c r="CP188" s="47"/>
      <c r="CQ188" s="4"/>
    </row>
    <row r="189" spans="1:95" s="1" customFormat="1" x14ac:dyDescent="0.3">
      <c r="A189" s="1">
        <f t="shared" si="98"/>
        <v>0</v>
      </c>
      <c r="B189" s="1" t="e">
        <f t="shared" si="82"/>
        <v>#N/A</v>
      </c>
      <c r="J189" s="4"/>
      <c r="K189" s="4"/>
      <c r="L189" s="4"/>
      <c r="M189" s="61"/>
      <c r="Y189" s="58"/>
      <c r="AA189" s="1">
        <f t="shared" si="83"/>
        <v>0</v>
      </c>
      <c r="AB189" s="1">
        <f t="shared" si="84"/>
        <v>0</v>
      </c>
      <c r="AC189" s="1">
        <f t="shared" si="85"/>
        <v>0</v>
      </c>
      <c r="AD189" s="1" t="str">
        <f t="shared" si="99"/>
        <v/>
      </c>
      <c r="AE189" s="1" t="str">
        <f t="shared" si="100"/>
        <v/>
      </c>
      <c r="AF189" s="1" t="str">
        <f t="shared" si="100"/>
        <v/>
      </c>
      <c r="AG189" s="1" t="str">
        <f t="shared" si="100"/>
        <v/>
      </c>
      <c r="AH189" s="1" t="e">
        <f t="shared" si="106"/>
        <v>#N/A</v>
      </c>
      <c r="AI189" s="9" t="e">
        <f t="shared" si="101"/>
        <v>#N/A</v>
      </c>
      <c r="AJ189" s="9" t="e">
        <f t="shared" si="86"/>
        <v>#N/A</v>
      </c>
      <c r="AK189" s="9" t="e">
        <f t="shared" si="87"/>
        <v>#N/A</v>
      </c>
      <c r="AL189" s="9" t="e">
        <f t="shared" si="88"/>
        <v>#N/A</v>
      </c>
      <c r="AM189" s="9" t="e">
        <f t="shared" si="89"/>
        <v>#N/A</v>
      </c>
      <c r="AN189" s="9" t="e">
        <f t="shared" si="90"/>
        <v>#N/A</v>
      </c>
      <c r="AO189" s="9" t="e">
        <f t="shared" si="91"/>
        <v>#N/A</v>
      </c>
      <c r="AP189" s="1" t="str">
        <f t="shared" si="102"/>
        <v/>
      </c>
      <c r="AQ189" s="1" t="str">
        <f t="shared" si="102"/>
        <v/>
      </c>
      <c r="AS189" s="1" t="str">
        <f t="shared" si="103"/>
        <v/>
      </c>
      <c r="AT189" s="1" t="e">
        <f t="shared" si="104"/>
        <v>#N/A</v>
      </c>
      <c r="AU189" s="1" t="e">
        <f t="shared" si="92"/>
        <v>#N/A</v>
      </c>
      <c r="AV189" s="9" t="e">
        <f t="shared" si="93"/>
        <v>#N/A</v>
      </c>
      <c r="AW189" s="9" t="e">
        <f t="shared" si="94"/>
        <v>#N/A</v>
      </c>
      <c r="AX189" s="9" t="e">
        <f t="shared" si="95"/>
        <v>#N/A</v>
      </c>
      <c r="AY189" s="9" t="e">
        <f t="shared" si="96"/>
        <v>#N/A</v>
      </c>
      <c r="AZ189" s="9" t="e">
        <f t="shared" si="97"/>
        <v>#N/A</v>
      </c>
      <c r="BA189" s="9" t="e">
        <f t="shared" si="105"/>
        <v>#N/A</v>
      </c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M189" s="48"/>
      <c r="BX189" s="7"/>
      <c r="BY189" s="4"/>
      <c r="BZ189" s="7"/>
      <c r="CA189" s="7"/>
      <c r="CB189" s="7"/>
      <c r="CE189" s="7"/>
      <c r="CF189" s="7"/>
      <c r="CG189" s="7"/>
      <c r="CH189" s="7"/>
      <c r="CI189" s="7"/>
      <c r="CJ189" s="7"/>
      <c r="CK189" s="7"/>
      <c r="CL189" s="7"/>
      <c r="CN189" s="47"/>
      <c r="CO189" s="47"/>
      <c r="CP189" s="47"/>
      <c r="CQ189" s="4"/>
    </row>
    <row r="190" spans="1:95" s="1" customFormat="1" x14ac:dyDescent="0.3">
      <c r="A190" s="1">
        <f t="shared" si="98"/>
        <v>0</v>
      </c>
      <c r="B190" s="1" t="e">
        <f t="shared" si="82"/>
        <v>#N/A</v>
      </c>
      <c r="J190" s="4"/>
      <c r="K190" s="4"/>
      <c r="L190" s="4"/>
      <c r="M190" s="61"/>
      <c r="Y190" s="58"/>
      <c r="AA190" s="1">
        <f t="shared" si="83"/>
        <v>0</v>
      </c>
      <c r="AB190" s="1">
        <f t="shared" si="84"/>
        <v>0</v>
      </c>
      <c r="AC190" s="1">
        <f t="shared" si="85"/>
        <v>0</v>
      </c>
      <c r="AD190" s="1" t="str">
        <f t="shared" si="99"/>
        <v/>
      </c>
      <c r="AE190" s="1" t="str">
        <f t="shared" si="100"/>
        <v/>
      </c>
      <c r="AF190" s="1" t="str">
        <f t="shared" si="100"/>
        <v/>
      </c>
      <c r="AG190" s="1" t="str">
        <f t="shared" si="100"/>
        <v/>
      </c>
      <c r="AH190" s="1" t="e">
        <f t="shared" si="106"/>
        <v>#N/A</v>
      </c>
      <c r="AI190" s="9" t="e">
        <f t="shared" si="101"/>
        <v>#N/A</v>
      </c>
      <c r="AJ190" s="9" t="e">
        <f t="shared" si="86"/>
        <v>#N/A</v>
      </c>
      <c r="AK190" s="9" t="e">
        <f t="shared" si="87"/>
        <v>#N/A</v>
      </c>
      <c r="AL190" s="9" t="e">
        <f t="shared" si="88"/>
        <v>#N/A</v>
      </c>
      <c r="AM190" s="9" t="e">
        <f t="shared" si="89"/>
        <v>#N/A</v>
      </c>
      <c r="AN190" s="9" t="e">
        <f t="shared" si="90"/>
        <v>#N/A</v>
      </c>
      <c r="AO190" s="9" t="e">
        <f t="shared" si="91"/>
        <v>#N/A</v>
      </c>
      <c r="AP190" s="1" t="str">
        <f t="shared" si="102"/>
        <v/>
      </c>
      <c r="AQ190" s="1" t="str">
        <f t="shared" si="102"/>
        <v/>
      </c>
      <c r="AS190" s="1" t="str">
        <f t="shared" si="103"/>
        <v/>
      </c>
      <c r="AT190" s="1" t="e">
        <f t="shared" si="104"/>
        <v>#N/A</v>
      </c>
      <c r="AU190" s="1" t="e">
        <f t="shared" si="92"/>
        <v>#N/A</v>
      </c>
      <c r="AV190" s="9" t="e">
        <f t="shared" si="93"/>
        <v>#N/A</v>
      </c>
      <c r="AW190" s="9" t="e">
        <f t="shared" si="94"/>
        <v>#N/A</v>
      </c>
      <c r="AX190" s="9" t="e">
        <f t="shared" si="95"/>
        <v>#N/A</v>
      </c>
      <c r="AY190" s="9" t="e">
        <f t="shared" si="96"/>
        <v>#N/A</v>
      </c>
      <c r="AZ190" s="9" t="e">
        <f t="shared" si="97"/>
        <v>#N/A</v>
      </c>
      <c r="BA190" s="9" t="e">
        <f t="shared" si="105"/>
        <v>#N/A</v>
      </c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M190" s="48"/>
      <c r="BX190" s="7"/>
      <c r="BY190" s="4"/>
      <c r="BZ190" s="7"/>
      <c r="CA190" s="7"/>
      <c r="CB190" s="7"/>
      <c r="CE190" s="7"/>
      <c r="CF190" s="7"/>
      <c r="CG190" s="7"/>
      <c r="CH190" s="7"/>
      <c r="CI190" s="7"/>
      <c r="CJ190" s="7"/>
      <c r="CK190" s="7"/>
      <c r="CL190" s="7"/>
      <c r="CN190" s="47"/>
      <c r="CO190" s="47"/>
      <c r="CP190" s="47"/>
      <c r="CQ190" s="4"/>
    </row>
    <row r="191" spans="1:95" s="1" customFormat="1" x14ac:dyDescent="0.3">
      <c r="A191" s="1">
        <f t="shared" si="98"/>
        <v>0</v>
      </c>
      <c r="B191" s="1" t="e">
        <f t="shared" si="82"/>
        <v>#N/A</v>
      </c>
      <c r="J191" s="4"/>
      <c r="K191" s="4"/>
      <c r="L191" s="4"/>
      <c r="M191" s="61"/>
      <c r="Y191" s="58"/>
      <c r="AA191" s="1">
        <f t="shared" si="83"/>
        <v>0</v>
      </c>
      <c r="AB191" s="1">
        <f t="shared" si="84"/>
        <v>0</v>
      </c>
      <c r="AC191" s="1">
        <f t="shared" si="85"/>
        <v>0</v>
      </c>
      <c r="AD191" s="1" t="str">
        <f t="shared" si="99"/>
        <v/>
      </c>
      <c r="AE191" s="1" t="str">
        <f t="shared" si="100"/>
        <v/>
      </c>
      <c r="AF191" s="1" t="str">
        <f t="shared" si="100"/>
        <v/>
      </c>
      <c r="AG191" s="1" t="str">
        <f t="shared" si="100"/>
        <v/>
      </c>
      <c r="AH191" s="1" t="e">
        <f t="shared" si="106"/>
        <v>#N/A</v>
      </c>
      <c r="AI191" s="9" t="e">
        <f t="shared" si="101"/>
        <v>#N/A</v>
      </c>
      <c r="AJ191" s="9" t="e">
        <f t="shared" si="86"/>
        <v>#N/A</v>
      </c>
      <c r="AK191" s="9" t="e">
        <f t="shared" si="87"/>
        <v>#N/A</v>
      </c>
      <c r="AL191" s="9" t="e">
        <f t="shared" si="88"/>
        <v>#N/A</v>
      </c>
      <c r="AM191" s="9" t="e">
        <f t="shared" si="89"/>
        <v>#N/A</v>
      </c>
      <c r="AN191" s="9" t="e">
        <f t="shared" si="90"/>
        <v>#N/A</v>
      </c>
      <c r="AO191" s="9" t="e">
        <f t="shared" si="91"/>
        <v>#N/A</v>
      </c>
      <c r="AP191" s="1" t="str">
        <f t="shared" si="102"/>
        <v/>
      </c>
      <c r="AQ191" s="1" t="str">
        <f t="shared" si="102"/>
        <v/>
      </c>
      <c r="AS191" s="1" t="str">
        <f t="shared" si="103"/>
        <v/>
      </c>
      <c r="AT191" s="1" t="e">
        <f t="shared" si="104"/>
        <v>#N/A</v>
      </c>
      <c r="AU191" s="1" t="e">
        <f t="shared" si="92"/>
        <v>#N/A</v>
      </c>
      <c r="AV191" s="9" t="e">
        <f t="shared" si="93"/>
        <v>#N/A</v>
      </c>
      <c r="AW191" s="9" t="e">
        <f t="shared" si="94"/>
        <v>#N/A</v>
      </c>
      <c r="AX191" s="9" t="e">
        <f t="shared" si="95"/>
        <v>#N/A</v>
      </c>
      <c r="AY191" s="9" t="e">
        <f t="shared" si="96"/>
        <v>#N/A</v>
      </c>
      <c r="AZ191" s="9" t="e">
        <f t="shared" si="97"/>
        <v>#N/A</v>
      </c>
      <c r="BA191" s="9" t="e">
        <f t="shared" si="105"/>
        <v>#N/A</v>
      </c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M191" s="48"/>
      <c r="BX191" s="7"/>
      <c r="BY191" s="4"/>
      <c r="BZ191" s="7"/>
      <c r="CA191" s="7"/>
      <c r="CB191" s="7"/>
      <c r="CE191" s="7"/>
      <c r="CF191" s="7"/>
      <c r="CG191" s="7"/>
      <c r="CH191" s="7"/>
      <c r="CI191" s="7"/>
      <c r="CJ191" s="7"/>
      <c r="CK191" s="7"/>
      <c r="CL191" s="7"/>
      <c r="CN191" s="47"/>
      <c r="CO191" s="47"/>
      <c r="CP191" s="47"/>
      <c r="CQ191" s="4"/>
    </row>
    <row r="192" spans="1:95" s="1" customFormat="1" x14ac:dyDescent="0.3">
      <c r="A192" s="1">
        <f t="shared" si="98"/>
        <v>0</v>
      </c>
      <c r="B192" s="1" t="e">
        <f t="shared" si="82"/>
        <v>#N/A</v>
      </c>
      <c r="J192" s="4"/>
      <c r="K192" s="4"/>
      <c r="L192" s="4"/>
      <c r="M192" s="61"/>
      <c r="Y192" s="58"/>
      <c r="AA192" s="1">
        <f t="shared" si="83"/>
        <v>0</v>
      </c>
      <c r="AB192" s="1">
        <f t="shared" si="84"/>
        <v>0</v>
      </c>
      <c r="AC192" s="1">
        <f t="shared" si="85"/>
        <v>0</v>
      </c>
      <c r="AD192" s="1" t="str">
        <f t="shared" si="99"/>
        <v/>
      </c>
      <c r="AE192" s="1" t="str">
        <f t="shared" si="100"/>
        <v/>
      </c>
      <c r="AF192" s="1" t="str">
        <f t="shared" si="100"/>
        <v/>
      </c>
      <c r="AG192" s="1" t="str">
        <f t="shared" si="100"/>
        <v/>
      </c>
      <c r="AH192" s="1" t="e">
        <f t="shared" si="106"/>
        <v>#N/A</v>
      </c>
      <c r="AI192" s="9" t="e">
        <f t="shared" si="101"/>
        <v>#N/A</v>
      </c>
      <c r="AJ192" s="9" t="e">
        <f t="shared" si="86"/>
        <v>#N/A</v>
      </c>
      <c r="AK192" s="9" t="e">
        <f t="shared" si="87"/>
        <v>#N/A</v>
      </c>
      <c r="AL192" s="9" t="e">
        <f t="shared" si="88"/>
        <v>#N/A</v>
      </c>
      <c r="AM192" s="9" t="e">
        <f t="shared" si="89"/>
        <v>#N/A</v>
      </c>
      <c r="AN192" s="9" t="e">
        <f t="shared" si="90"/>
        <v>#N/A</v>
      </c>
      <c r="AO192" s="9" t="e">
        <f t="shared" si="91"/>
        <v>#N/A</v>
      </c>
      <c r="AP192" s="1" t="str">
        <f t="shared" si="102"/>
        <v/>
      </c>
      <c r="AQ192" s="1" t="str">
        <f t="shared" si="102"/>
        <v/>
      </c>
      <c r="AS192" s="1" t="str">
        <f t="shared" si="103"/>
        <v/>
      </c>
      <c r="AT192" s="1" t="e">
        <f t="shared" si="104"/>
        <v>#N/A</v>
      </c>
      <c r="AU192" s="1" t="e">
        <f t="shared" si="92"/>
        <v>#N/A</v>
      </c>
      <c r="AV192" s="9" t="e">
        <f t="shared" si="93"/>
        <v>#N/A</v>
      </c>
      <c r="AW192" s="9" t="e">
        <f t="shared" si="94"/>
        <v>#N/A</v>
      </c>
      <c r="AX192" s="9" t="e">
        <f t="shared" si="95"/>
        <v>#N/A</v>
      </c>
      <c r="AY192" s="9" t="e">
        <f t="shared" si="96"/>
        <v>#N/A</v>
      </c>
      <c r="AZ192" s="9" t="e">
        <f t="shared" si="97"/>
        <v>#N/A</v>
      </c>
      <c r="BA192" s="9" t="e">
        <f t="shared" si="105"/>
        <v>#N/A</v>
      </c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M192" s="48"/>
      <c r="BX192" s="7"/>
      <c r="BY192" s="4"/>
      <c r="BZ192" s="7"/>
      <c r="CA192" s="7"/>
      <c r="CB192" s="7"/>
      <c r="CE192" s="7"/>
      <c r="CF192" s="7"/>
      <c r="CG192" s="7"/>
      <c r="CH192" s="7"/>
      <c r="CI192" s="7"/>
      <c r="CJ192" s="7"/>
      <c r="CK192" s="7"/>
      <c r="CL192" s="7"/>
      <c r="CN192" s="47"/>
      <c r="CO192" s="47"/>
      <c r="CP192" s="47"/>
      <c r="CQ192" s="4"/>
    </row>
    <row r="193" spans="1:95" s="1" customFormat="1" x14ac:dyDescent="0.3">
      <c r="A193" s="1">
        <f t="shared" si="98"/>
        <v>0</v>
      </c>
      <c r="B193" s="1" t="e">
        <f t="shared" si="82"/>
        <v>#N/A</v>
      </c>
      <c r="J193" s="4"/>
      <c r="K193" s="4"/>
      <c r="L193" s="4"/>
      <c r="M193" s="61"/>
      <c r="Y193" s="58"/>
      <c r="AA193" s="1">
        <f t="shared" si="83"/>
        <v>0</v>
      </c>
      <c r="AB193" s="1">
        <f t="shared" si="84"/>
        <v>0</v>
      </c>
      <c r="AC193" s="1">
        <f t="shared" si="85"/>
        <v>0</v>
      </c>
      <c r="AD193" s="1" t="str">
        <f t="shared" si="99"/>
        <v/>
      </c>
      <c r="AE193" s="1" t="str">
        <f t="shared" si="100"/>
        <v/>
      </c>
      <c r="AF193" s="1" t="str">
        <f t="shared" si="100"/>
        <v/>
      </c>
      <c r="AG193" s="1" t="str">
        <f t="shared" si="100"/>
        <v/>
      </c>
      <c r="AH193" s="1" t="e">
        <f t="shared" si="106"/>
        <v>#N/A</v>
      </c>
      <c r="AI193" s="9" t="e">
        <f t="shared" si="101"/>
        <v>#N/A</v>
      </c>
      <c r="AJ193" s="9" t="e">
        <f t="shared" si="86"/>
        <v>#N/A</v>
      </c>
      <c r="AK193" s="9" t="e">
        <f t="shared" si="87"/>
        <v>#N/A</v>
      </c>
      <c r="AL193" s="9" t="e">
        <f t="shared" si="88"/>
        <v>#N/A</v>
      </c>
      <c r="AM193" s="9" t="e">
        <f t="shared" si="89"/>
        <v>#N/A</v>
      </c>
      <c r="AN193" s="9" t="e">
        <f t="shared" si="90"/>
        <v>#N/A</v>
      </c>
      <c r="AO193" s="9" t="e">
        <f t="shared" si="91"/>
        <v>#N/A</v>
      </c>
      <c r="AP193" s="1" t="str">
        <f t="shared" si="102"/>
        <v/>
      </c>
      <c r="AQ193" s="1" t="str">
        <f t="shared" si="102"/>
        <v/>
      </c>
      <c r="AS193" s="1" t="str">
        <f t="shared" si="103"/>
        <v/>
      </c>
      <c r="AT193" s="1" t="e">
        <f t="shared" si="104"/>
        <v>#N/A</v>
      </c>
      <c r="AU193" s="1" t="e">
        <f t="shared" si="92"/>
        <v>#N/A</v>
      </c>
      <c r="AV193" s="9" t="e">
        <f t="shared" si="93"/>
        <v>#N/A</v>
      </c>
      <c r="AW193" s="9" t="e">
        <f t="shared" si="94"/>
        <v>#N/A</v>
      </c>
      <c r="AX193" s="9" t="e">
        <f t="shared" si="95"/>
        <v>#N/A</v>
      </c>
      <c r="AY193" s="9" t="e">
        <f t="shared" si="96"/>
        <v>#N/A</v>
      </c>
      <c r="AZ193" s="9" t="e">
        <f t="shared" si="97"/>
        <v>#N/A</v>
      </c>
      <c r="BA193" s="9" t="e">
        <f t="shared" si="105"/>
        <v>#N/A</v>
      </c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M193" s="48"/>
      <c r="BX193" s="7"/>
      <c r="BY193" s="4"/>
      <c r="BZ193" s="7"/>
      <c r="CA193" s="7"/>
      <c r="CB193" s="7"/>
      <c r="CE193" s="7"/>
      <c r="CF193" s="7"/>
      <c r="CG193" s="7"/>
      <c r="CH193" s="7"/>
      <c r="CI193" s="7"/>
      <c r="CJ193" s="7"/>
      <c r="CK193" s="7"/>
      <c r="CL193" s="7"/>
      <c r="CN193" s="47"/>
      <c r="CO193" s="47"/>
      <c r="CP193" s="47"/>
      <c r="CQ193" s="4"/>
    </row>
    <row r="194" spans="1:95" s="1" customFormat="1" x14ac:dyDescent="0.3">
      <c r="A194" s="1">
        <f t="shared" si="98"/>
        <v>0</v>
      </c>
      <c r="B194" s="1" t="e">
        <f t="shared" si="82"/>
        <v>#N/A</v>
      </c>
      <c r="J194" s="4"/>
      <c r="K194" s="4"/>
      <c r="L194" s="4"/>
      <c r="M194" s="61"/>
      <c r="Y194" s="58"/>
      <c r="AA194" s="1">
        <f t="shared" si="83"/>
        <v>0</v>
      </c>
      <c r="AB194" s="1">
        <f t="shared" si="84"/>
        <v>0</v>
      </c>
      <c r="AC194" s="1">
        <f t="shared" si="85"/>
        <v>0</v>
      </c>
      <c r="AD194" s="1" t="str">
        <f t="shared" si="99"/>
        <v/>
      </c>
      <c r="AE194" s="1" t="str">
        <f t="shared" ref="AE194:AG257" si="107">IF($C194="","",G194-G193)</f>
        <v/>
      </c>
      <c r="AF194" s="1" t="str">
        <f t="shared" si="107"/>
        <v/>
      </c>
      <c r="AG194" s="1" t="str">
        <f t="shared" si="107"/>
        <v/>
      </c>
      <c r="AH194" s="1" t="e">
        <f t="shared" si="106"/>
        <v>#N/A</v>
      </c>
      <c r="AI194" s="9" t="e">
        <f t="shared" si="101"/>
        <v>#N/A</v>
      </c>
      <c r="AJ194" s="9" t="e">
        <f t="shared" si="86"/>
        <v>#N/A</v>
      </c>
      <c r="AK194" s="9" t="e">
        <f t="shared" si="87"/>
        <v>#N/A</v>
      </c>
      <c r="AL194" s="9" t="e">
        <f t="shared" si="88"/>
        <v>#N/A</v>
      </c>
      <c r="AM194" s="9" t="e">
        <f t="shared" si="89"/>
        <v>#N/A</v>
      </c>
      <c r="AN194" s="9" t="e">
        <f t="shared" si="90"/>
        <v>#N/A</v>
      </c>
      <c r="AO194" s="9" t="e">
        <f t="shared" si="91"/>
        <v>#N/A</v>
      </c>
      <c r="AP194" s="1" t="str">
        <f t="shared" ref="AP194:AQ257" si="108">IF($C194="","",V194-V193)</f>
        <v/>
      </c>
      <c r="AQ194" s="1" t="str">
        <f t="shared" si="108"/>
        <v/>
      </c>
      <c r="AS194" s="1" t="str">
        <f t="shared" si="103"/>
        <v/>
      </c>
      <c r="AT194" s="1" t="e">
        <f t="shared" si="104"/>
        <v>#N/A</v>
      </c>
      <c r="AU194" s="1" t="e">
        <f t="shared" si="92"/>
        <v>#N/A</v>
      </c>
      <c r="AV194" s="9" t="e">
        <f t="shared" si="93"/>
        <v>#N/A</v>
      </c>
      <c r="AW194" s="9" t="e">
        <f t="shared" si="94"/>
        <v>#N/A</v>
      </c>
      <c r="AX194" s="9" t="e">
        <f t="shared" si="95"/>
        <v>#N/A</v>
      </c>
      <c r="AY194" s="9" t="e">
        <f t="shared" si="96"/>
        <v>#N/A</v>
      </c>
      <c r="AZ194" s="9" t="e">
        <f t="shared" si="97"/>
        <v>#N/A</v>
      </c>
      <c r="BA194" s="9" t="e">
        <f t="shared" si="105"/>
        <v>#N/A</v>
      </c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M194" s="48"/>
      <c r="BX194" s="7"/>
      <c r="BY194" s="4"/>
      <c r="BZ194" s="7"/>
      <c r="CA194" s="7"/>
      <c r="CB194" s="7"/>
      <c r="CE194" s="7"/>
      <c r="CF194" s="7"/>
      <c r="CG194" s="7"/>
      <c r="CH194" s="7"/>
      <c r="CI194" s="7"/>
      <c r="CJ194" s="7"/>
      <c r="CK194" s="7"/>
      <c r="CL194" s="7"/>
      <c r="CN194" s="47"/>
      <c r="CO194" s="47"/>
      <c r="CP194" s="47"/>
      <c r="CQ194" s="4"/>
    </row>
    <row r="195" spans="1:95" s="1" customFormat="1" x14ac:dyDescent="0.3">
      <c r="A195" s="1">
        <f t="shared" si="98"/>
        <v>0</v>
      </c>
      <c r="B195" s="1" t="e">
        <f t="shared" si="82"/>
        <v>#N/A</v>
      </c>
      <c r="J195" s="4"/>
      <c r="K195" s="4"/>
      <c r="L195" s="4"/>
      <c r="M195" s="61"/>
      <c r="Y195" s="58"/>
      <c r="AA195" s="1">
        <f t="shared" si="83"/>
        <v>0</v>
      </c>
      <c r="AB195" s="1">
        <f t="shared" si="84"/>
        <v>0</v>
      </c>
      <c r="AC195" s="1">
        <f t="shared" si="85"/>
        <v>0</v>
      </c>
      <c r="AD195" s="1" t="str">
        <f t="shared" si="99"/>
        <v/>
      </c>
      <c r="AE195" s="1" t="str">
        <f t="shared" si="107"/>
        <v/>
      </c>
      <c r="AF195" s="1" t="str">
        <f t="shared" si="107"/>
        <v/>
      </c>
      <c r="AG195" s="1" t="str">
        <f t="shared" si="107"/>
        <v/>
      </c>
      <c r="AH195" s="1" t="e">
        <f t="shared" si="106"/>
        <v>#N/A</v>
      </c>
      <c r="AI195" s="9" t="e">
        <f t="shared" si="101"/>
        <v>#N/A</v>
      </c>
      <c r="AJ195" s="9" t="e">
        <f t="shared" si="86"/>
        <v>#N/A</v>
      </c>
      <c r="AK195" s="9" t="e">
        <f t="shared" si="87"/>
        <v>#N/A</v>
      </c>
      <c r="AL195" s="9" t="e">
        <f t="shared" si="88"/>
        <v>#N/A</v>
      </c>
      <c r="AM195" s="9" t="e">
        <f t="shared" si="89"/>
        <v>#N/A</v>
      </c>
      <c r="AN195" s="9" t="e">
        <f t="shared" si="90"/>
        <v>#N/A</v>
      </c>
      <c r="AO195" s="9" t="e">
        <f t="shared" si="91"/>
        <v>#N/A</v>
      </c>
      <c r="AP195" s="1" t="str">
        <f t="shared" si="108"/>
        <v/>
      </c>
      <c r="AQ195" s="1" t="str">
        <f t="shared" si="108"/>
        <v/>
      </c>
      <c r="AS195" s="1" t="str">
        <f t="shared" si="103"/>
        <v/>
      </c>
      <c r="AT195" s="1" t="e">
        <f t="shared" si="104"/>
        <v>#N/A</v>
      </c>
      <c r="AU195" s="1" t="e">
        <f t="shared" si="92"/>
        <v>#N/A</v>
      </c>
      <c r="AV195" s="9" t="e">
        <f t="shared" si="93"/>
        <v>#N/A</v>
      </c>
      <c r="AW195" s="9" t="e">
        <f t="shared" si="94"/>
        <v>#N/A</v>
      </c>
      <c r="AX195" s="9" t="e">
        <f t="shared" si="95"/>
        <v>#N/A</v>
      </c>
      <c r="AY195" s="9" t="e">
        <f t="shared" si="96"/>
        <v>#N/A</v>
      </c>
      <c r="AZ195" s="9" t="e">
        <f t="shared" si="97"/>
        <v>#N/A</v>
      </c>
      <c r="BA195" s="9" t="e">
        <f t="shared" si="105"/>
        <v>#N/A</v>
      </c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M195" s="48"/>
      <c r="BX195" s="7"/>
      <c r="BY195" s="4"/>
      <c r="BZ195" s="7"/>
      <c r="CA195" s="7"/>
      <c r="CB195" s="7"/>
      <c r="CE195" s="7"/>
      <c r="CF195" s="7"/>
      <c r="CG195" s="7"/>
      <c r="CH195" s="7"/>
      <c r="CI195" s="7"/>
      <c r="CJ195" s="7"/>
      <c r="CK195" s="7"/>
      <c r="CL195" s="7"/>
      <c r="CN195" s="47"/>
      <c r="CO195" s="47"/>
      <c r="CP195" s="47"/>
      <c r="CQ195" s="4"/>
    </row>
    <row r="196" spans="1:95" s="1" customFormat="1" x14ac:dyDescent="0.3">
      <c r="A196" s="1">
        <f t="shared" si="98"/>
        <v>0</v>
      </c>
      <c r="B196" s="1" t="e">
        <f t="shared" si="82"/>
        <v>#N/A</v>
      </c>
      <c r="J196" s="4"/>
      <c r="K196" s="4"/>
      <c r="L196" s="4"/>
      <c r="M196" s="61"/>
      <c r="Y196" s="58"/>
      <c r="AA196" s="1">
        <f t="shared" si="83"/>
        <v>0</v>
      </c>
      <c r="AB196" s="1">
        <f t="shared" si="84"/>
        <v>0</v>
      </c>
      <c r="AC196" s="1">
        <f t="shared" si="85"/>
        <v>0</v>
      </c>
      <c r="AD196" s="1" t="str">
        <f t="shared" si="99"/>
        <v/>
      </c>
      <c r="AE196" s="1" t="str">
        <f t="shared" si="107"/>
        <v/>
      </c>
      <c r="AF196" s="1" t="str">
        <f t="shared" si="107"/>
        <v/>
      </c>
      <c r="AG196" s="1" t="str">
        <f t="shared" si="107"/>
        <v/>
      </c>
      <c r="AH196" s="1" t="e">
        <f t="shared" si="106"/>
        <v>#N/A</v>
      </c>
      <c r="AI196" s="9" t="e">
        <f t="shared" si="101"/>
        <v>#N/A</v>
      </c>
      <c r="AJ196" s="9" t="e">
        <f t="shared" si="86"/>
        <v>#N/A</v>
      </c>
      <c r="AK196" s="9" t="e">
        <f t="shared" si="87"/>
        <v>#N/A</v>
      </c>
      <c r="AL196" s="9" t="e">
        <f t="shared" si="88"/>
        <v>#N/A</v>
      </c>
      <c r="AM196" s="9" t="e">
        <f t="shared" si="89"/>
        <v>#N/A</v>
      </c>
      <c r="AN196" s="9" t="e">
        <f t="shared" si="90"/>
        <v>#N/A</v>
      </c>
      <c r="AO196" s="9" t="e">
        <f t="shared" si="91"/>
        <v>#N/A</v>
      </c>
      <c r="AP196" s="1" t="str">
        <f t="shared" si="108"/>
        <v/>
      </c>
      <c r="AQ196" s="1" t="str">
        <f t="shared" si="108"/>
        <v/>
      </c>
      <c r="AS196" s="1" t="str">
        <f t="shared" si="103"/>
        <v/>
      </c>
      <c r="AT196" s="1" t="e">
        <f t="shared" si="104"/>
        <v>#N/A</v>
      </c>
      <c r="AU196" s="1" t="e">
        <f t="shared" si="92"/>
        <v>#N/A</v>
      </c>
      <c r="AV196" s="9" t="e">
        <f t="shared" si="93"/>
        <v>#N/A</v>
      </c>
      <c r="AW196" s="9" t="e">
        <f t="shared" si="94"/>
        <v>#N/A</v>
      </c>
      <c r="AX196" s="9" t="e">
        <f t="shared" si="95"/>
        <v>#N/A</v>
      </c>
      <c r="AY196" s="9" t="e">
        <f t="shared" si="96"/>
        <v>#N/A</v>
      </c>
      <c r="AZ196" s="9" t="e">
        <f t="shared" si="97"/>
        <v>#N/A</v>
      </c>
      <c r="BA196" s="9" t="e">
        <f t="shared" si="105"/>
        <v>#N/A</v>
      </c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M196" s="48"/>
      <c r="BX196" s="7"/>
      <c r="BY196" s="4"/>
      <c r="BZ196" s="7"/>
      <c r="CA196" s="7"/>
      <c r="CB196" s="7"/>
      <c r="CE196" s="7"/>
      <c r="CF196" s="7"/>
      <c r="CG196" s="7"/>
      <c r="CH196" s="7"/>
      <c r="CI196" s="7"/>
      <c r="CJ196" s="7"/>
      <c r="CK196" s="7"/>
      <c r="CL196" s="7"/>
      <c r="CN196" s="47"/>
      <c r="CO196" s="47"/>
      <c r="CP196" s="47"/>
      <c r="CQ196" s="4"/>
    </row>
    <row r="197" spans="1:95" s="1" customFormat="1" x14ac:dyDescent="0.3">
      <c r="A197" s="1">
        <f t="shared" si="98"/>
        <v>0</v>
      </c>
      <c r="B197" s="1" t="e">
        <f t="shared" si="82"/>
        <v>#N/A</v>
      </c>
      <c r="J197" s="4"/>
      <c r="K197" s="4"/>
      <c r="L197" s="4"/>
      <c r="M197" s="61"/>
      <c r="Y197" s="58"/>
      <c r="AA197" s="1">
        <f t="shared" si="83"/>
        <v>0</v>
      </c>
      <c r="AB197" s="1">
        <f t="shared" si="84"/>
        <v>0</v>
      </c>
      <c r="AC197" s="1">
        <f t="shared" si="85"/>
        <v>0</v>
      </c>
      <c r="AD197" s="1" t="str">
        <f t="shared" si="99"/>
        <v/>
      </c>
      <c r="AE197" s="1" t="str">
        <f t="shared" si="107"/>
        <v/>
      </c>
      <c r="AF197" s="1" t="str">
        <f t="shared" si="107"/>
        <v/>
      </c>
      <c r="AG197" s="1" t="str">
        <f t="shared" si="107"/>
        <v/>
      </c>
      <c r="AH197" s="1" t="e">
        <f t="shared" si="106"/>
        <v>#N/A</v>
      </c>
      <c r="AI197" s="9" t="e">
        <f t="shared" si="101"/>
        <v>#N/A</v>
      </c>
      <c r="AJ197" s="9" t="e">
        <f t="shared" si="86"/>
        <v>#N/A</v>
      </c>
      <c r="AK197" s="9" t="e">
        <f t="shared" si="87"/>
        <v>#N/A</v>
      </c>
      <c r="AL197" s="9" t="e">
        <f t="shared" si="88"/>
        <v>#N/A</v>
      </c>
      <c r="AM197" s="9" t="e">
        <f t="shared" si="89"/>
        <v>#N/A</v>
      </c>
      <c r="AN197" s="9" t="e">
        <f t="shared" si="90"/>
        <v>#N/A</v>
      </c>
      <c r="AO197" s="9" t="e">
        <f t="shared" si="91"/>
        <v>#N/A</v>
      </c>
      <c r="AP197" s="1" t="str">
        <f t="shared" si="108"/>
        <v/>
      </c>
      <c r="AQ197" s="1" t="str">
        <f t="shared" si="108"/>
        <v/>
      </c>
      <c r="AS197" s="1" t="str">
        <f t="shared" si="103"/>
        <v/>
      </c>
      <c r="AT197" s="1" t="e">
        <f t="shared" si="104"/>
        <v>#N/A</v>
      </c>
      <c r="AU197" s="1" t="e">
        <f t="shared" si="92"/>
        <v>#N/A</v>
      </c>
      <c r="AV197" s="9" t="e">
        <f t="shared" si="93"/>
        <v>#N/A</v>
      </c>
      <c r="AW197" s="9" t="e">
        <f t="shared" si="94"/>
        <v>#N/A</v>
      </c>
      <c r="AX197" s="9" t="e">
        <f t="shared" si="95"/>
        <v>#N/A</v>
      </c>
      <c r="AY197" s="9" t="e">
        <f t="shared" si="96"/>
        <v>#N/A</v>
      </c>
      <c r="AZ197" s="9" t="e">
        <f t="shared" si="97"/>
        <v>#N/A</v>
      </c>
      <c r="BA197" s="9" t="e">
        <f t="shared" si="105"/>
        <v>#N/A</v>
      </c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M197" s="48"/>
      <c r="BX197" s="7"/>
      <c r="BY197" s="4"/>
      <c r="BZ197" s="7"/>
      <c r="CA197" s="7"/>
      <c r="CB197" s="7"/>
      <c r="CE197" s="7"/>
      <c r="CF197" s="7"/>
      <c r="CG197" s="7"/>
      <c r="CH197" s="7"/>
      <c r="CI197" s="7"/>
      <c r="CJ197" s="7"/>
      <c r="CK197" s="7"/>
      <c r="CL197" s="7"/>
      <c r="CN197" s="47"/>
      <c r="CO197" s="47"/>
      <c r="CP197" s="47"/>
      <c r="CQ197" s="4"/>
    </row>
    <row r="198" spans="1:95" s="1" customFormat="1" x14ac:dyDescent="0.3">
      <c r="A198" s="1">
        <f t="shared" si="98"/>
        <v>0</v>
      </c>
      <c r="B198" s="1" t="e">
        <f t="shared" si="82"/>
        <v>#N/A</v>
      </c>
      <c r="J198" s="4"/>
      <c r="K198" s="4"/>
      <c r="L198" s="4"/>
      <c r="M198" s="61"/>
      <c r="Y198" s="58"/>
      <c r="AA198" s="1">
        <f t="shared" si="83"/>
        <v>0</v>
      </c>
      <c r="AB198" s="1">
        <f t="shared" si="84"/>
        <v>0</v>
      </c>
      <c r="AC198" s="1">
        <f t="shared" si="85"/>
        <v>0</v>
      </c>
      <c r="AD198" s="1" t="str">
        <f t="shared" si="99"/>
        <v/>
      </c>
      <c r="AE198" s="1" t="str">
        <f t="shared" si="107"/>
        <v/>
      </c>
      <c r="AF198" s="1" t="str">
        <f t="shared" si="107"/>
        <v/>
      </c>
      <c r="AG198" s="1" t="str">
        <f t="shared" si="107"/>
        <v/>
      </c>
      <c r="AH198" s="1" t="e">
        <f t="shared" si="106"/>
        <v>#N/A</v>
      </c>
      <c r="AI198" s="9" t="e">
        <f t="shared" si="101"/>
        <v>#N/A</v>
      </c>
      <c r="AJ198" s="9" t="e">
        <f t="shared" si="86"/>
        <v>#N/A</v>
      </c>
      <c r="AK198" s="9" t="e">
        <f t="shared" si="87"/>
        <v>#N/A</v>
      </c>
      <c r="AL198" s="9" t="e">
        <f t="shared" si="88"/>
        <v>#N/A</v>
      </c>
      <c r="AM198" s="9" t="e">
        <f t="shared" si="89"/>
        <v>#N/A</v>
      </c>
      <c r="AN198" s="9" t="e">
        <f t="shared" si="90"/>
        <v>#N/A</v>
      </c>
      <c r="AO198" s="9" t="e">
        <f t="shared" si="91"/>
        <v>#N/A</v>
      </c>
      <c r="AP198" s="1" t="str">
        <f t="shared" si="108"/>
        <v/>
      </c>
      <c r="AQ198" s="1" t="str">
        <f t="shared" si="108"/>
        <v/>
      </c>
      <c r="AS198" s="1" t="str">
        <f t="shared" si="103"/>
        <v/>
      </c>
      <c r="AT198" s="1" t="e">
        <f t="shared" si="104"/>
        <v>#N/A</v>
      </c>
      <c r="AU198" s="1" t="e">
        <f t="shared" si="92"/>
        <v>#N/A</v>
      </c>
      <c r="AV198" s="9" t="e">
        <f t="shared" si="93"/>
        <v>#N/A</v>
      </c>
      <c r="AW198" s="9" t="e">
        <f t="shared" si="94"/>
        <v>#N/A</v>
      </c>
      <c r="AX198" s="9" t="e">
        <f t="shared" si="95"/>
        <v>#N/A</v>
      </c>
      <c r="AY198" s="9" t="e">
        <f t="shared" si="96"/>
        <v>#N/A</v>
      </c>
      <c r="AZ198" s="9" t="e">
        <f t="shared" si="97"/>
        <v>#N/A</v>
      </c>
      <c r="BA198" s="9" t="e">
        <f t="shared" si="105"/>
        <v>#N/A</v>
      </c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M198" s="48"/>
      <c r="BX198" s="7"/>
      <c r="BY198" s="4"/>
      <c r="BZ198" s="7"/>
      <c r="CA198" s="7"/>
      <c r="CB198" s="7"/>
      <c r="CE198" s="7"/>
      <c r="CF198" s="7"/>
      <c r="CG198" s="7"/>
      <c r="CH198" s="7"/>
      <c r="CI198" s="7"/>
      <c r="CJ198" s="7"/>
      <c r="CK198" s="7"/>
      <c r="CL198" s="7"/>
      <c r="CN198" s="47"/>
      <c r="CO198" s="47"/>
      <c r="CP198" s="47"/>
      <c r="CQ198" s="4"/>
    </row>
    <row r="199" spans="1:95" s="1" customFormat="1" x14ac:dyDescent="0.3">
      <c r="A199" s="1">
        <f t="shared" si="98"/>
        <v>0</v>
      </c>
      <c r="B199" s="1" t="e">
        <f t="shared" si="82"/>
        <v>#N/A</v>
      </c>
      <c r="J199" s="4"/>
      <c r="K199" s="4"/>
      <c r="L199" s="4"/>
      <c r="M199" s="61"/>
      <c r="Y199" s="58"/>
      <c r="AA199" s="1">
        <f t="shared" si="83"/>
        <v>0</v>
      </c>
      <c r="AB199" s="1">
        <f t="shared" si="84"/>
        <v>0</v>
      </c>
      <c r="AC199" s="1">
        <f t="shared" si="85"/>
        <v>0</v>
      </c>
      <c r="AD199" s="1" t="str">
        <f t="shared" si="99"/>
        <v/>
      </c>
      <c r="AE199" s="1" t="str">
        <f t="shared" si="107"/>
        <v/>
      </c>
      <c r="AF199" s="1" t="str">
        <f t="shared" si="107"/>
        <v/>
      </c>
      <c r="AG199" s="1" t="str">
        <f t="shared" si="107"/>
        <v/>
      </c>
      <c r="AH199" s="1" t="e">
        <f t="shared" si="106"/>
        <v>#N/A</v>
      </c>
      <c r="AI199" s="9" t="e">
        <f t="shared" si="101"/>
        <v>#N/A</v>
      </c>
      <c r="AJ199" s="9" t="e">
        <f t="shared" si="86"/>
        <v>#N/A</v>
      </c>
      <c r="AK199" s="9" t="e">
        <f t="shared" si="87"/>
        <v>#N/A</v>
      </c>
      <c r="AL199" s="9" t="e">
        <f t="shared" si="88"/>
        <v>#N/A</v>
      </c>
      <c r="AM199" s="9" t="e">
        <f t="shared" si="89"/>
        <v>#N/A</v>
      </c>
      <c r="AN199" s="9" t="e">
        <f t="shared" si="90"/>
        <v>#N/A</v>
      </c>
      <c r="AO199" s="9" t="e">
        <f t="shared" si="91"/>
        <v>#N/A</v>
      </c>
      <c r="AP199" s="1" t="str">
        <f t="shared" si="108"/>
        <v/>
      </c>
      <c r="AQ199" s="1" t="str">
        <f t="shared" si="108"/>
        <v/>
      </c>
      <c r="AS199" s="1" t="str">
        <f t="shared" si="103"/>
        <v/>
      </c>
      <c r="AT199" s="1" t="e">
        <f t="shared" si="104"/>
        <v>#N/A</v>
      </c>
      <c r="AU199" s="1" t="e">
        <f t="shared" si="92"/>
        <v>#N/A</v>
      </c>
      <c r="AV199" s="9" t="e">
        <f t="shared" si="93"/>
        <v>#N/A</v>
      </c>
      <c r="AW199" s="9" t="e">
        <f t="shared" si="94"/>
        <v>#N/A</v>
      </c>
      <c r="AX199" s="9" t="e">
        <f t="shared" si="95"/>
        <v>#N/A</v>
      </c>
      <c r="AY199" s="9" t="e">
        <f t="shared" si="96"/>
        <v>#N/A</v>
      </c>
      <c r="AZ199" s="9" t="e">
        <f t="shared" si="97"/>
        <v>#N/A</v>
      </c>
      <c r="BA199" s="9" t="e">
        <f t="shared" si="105"/>
        <v>#N/A</v>
      </c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M199" s="48"/>
      <c r="BX199" s="7"/>
      <c r="BY199" s="4"/>
      <c r="BZ199" s="7"/>
      <c r="CA199" s="7"/>
      <c r="CB199" s="7"/>
      <c r="CE199" s="7"/>
      <c r="CF199" s="7"/>
      <c r="CG199" s="7"/>
      <c r="CH199" s="7"/>
      <c r="CI199" s="7"/>
      <c r="CJ199" s="7"/>
      <c r="CK199" s="7"/>
      <c r="CL199" s="7"/>
      <c r="CN199" s="47"/>
      <c r="CO199" s="47"/>
      <c r="CP199" s="47"/>
      <c r="CQ199" s="4"/>
    </row>
    <row r="200" spans="1:95" s="1" customFormat="1" x14ac:dyDescent="0.3">
      <c r="A200" s="1">
        <f t="shared" si="98"/>
        <v>0</v>
      </c>
      <c r="B200" s="1" t="e">
        <f t="shared" si="82"/>
        <v>#N/A</v>
      </c>
      <c r="J200" s="4"/>
      <c r="K200" s="4"/>
      <c r="L200" s="4"/>
      <c r="M200" s="61"/>
      <c r="Y200" s="58"/>
      <c r="AA200" s="1">
        <f t="shared" si="83"/>
        <v>0</v>
      </c>
      <c r="AB200" s="1">
        <f t="shared" si="84"/>
        <v>0</v>
      </c>
      <c r="AC200" s="1">
        <f t="shared" si="85"/>
        <v>0</v>
      </c>
      <c r="AD200" s="1" t="str">
        <f t="shared" si="99"/>
        <v/>
      </c>
      <c r="AE200" s="1" t="str">
        <f t="shared" si="107"/>
        <v/>
      </c>
      <c r="AF200" s="1" t="str">
        <f t="shared" si="107"/>
        <v/>
      </c>
      <c r="AG200" s="1" t="str">
        <f t="shared" si="107"/>
        <v/>
      </c>
      <c r="AH200" s="1" t="e">
        <f t="shared" si="106"/>
        <v>#N/A</v>
      </c>
      <c r="AI200" s="9" t="e">
        <f t="shared" si="101"/>
        <v>#N/A</v>
      </c>
      <c r="AJ200" s="9" t="e">
        <f t="shared" si="86"/>
        <v>#N/A</v>
      </c>
      <c r="AK200" s="9" t="e">
        <f t="shared" si="87"/>
        <v>#N/A</v>
      </c>
      <c r="AL200" s="9" t="e">
        <f t="shared" si="88"/>
        <v>#N/A</v>
      </c>
      <c r="AM200" s="9" t="e">
        <f t="shared" si="89"/>
        <v>#N/A</v>
      </c>
      <c r="AN200" s="9" t="e">
        <f t="shared" si="90"/>
        <v>#N/A</v>
      </c>
      <c r="AO200" s="9" t="e">
        <f t="shared" si="91"/>
        <v>#N/A</v>
      </c>
      <c r="AP200" s="1" t="str">
        <f t="shared" si="108"/>
        <v/>
      </c>
      <c r="AQ200" s="1" t="str">
        <f t="shared" si="108"/>
        <v/>
      </c>
      <c r="AS200" s="1" t="str">
        <f t="shared" si="103"/>
        <v/>
      </c>
      <c r="AT200" s="1" t="e">
        <f t="shared" si="104"/>
        <v>#N/A</v>
      </c>
      <c r="AU200" s="1" t="e">
        <f t="shared" si="92"/>
        <v>#N/A</v>
      </c>
      <c r="AV200" s="9" t="e">
        <f t="shared" si="93"/>
        <v>#N/A</v>
      </c>
      <c r="AW200" s="9" t="e">
        <f t="shared" si="94"/>
        <v>#N/A</v>
      </c>
      <c r="AX200" s="9" t="e">
        <f t="shared" si="95"/>
        <v>#N/A</v>
      </c>
      <c r="AY200" s="9" t="e">
        <f t="shared" si="96"/>
        <v>#N/A</v>
      </c>
      <c r="AZ200" s="9" t="e">
        <f t="shared" si="97"/>
        <v>#N/A</v>
      </c>
      <c r="BA200" s="9" t="e">
        <f t="shared" si="105"/>
        <v>#N/A</v>
      </c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M200" s="48"/>
      <c r="BX200" s="7"/>
      <c r="BY200" s="4"/>
      <c r="BZ200" s="7"/>
      <c r="CA200" s="7"/>
      <c r="CB200" s="7"/>
      <c r="CE200" s="7"/>
      <c r="CF200" s="7"/>
      <c r="CG200" s="7"/>
      <c r="CH200" s="7"/>
      <c r="CI200" s="7"/>
      <c r="CJ200" s="7"/>
      <c r="CK200" s="7"/>
      <c r="CL200" s="7"/>
      <c r="CN200" s="47"/>
      <c r="CO200" s="47"/>
      <c r="CP200" s="47"/>
      <c r="CQ200" s="4"/>
    </row>
    <row r="201" spans="1:95" s="1" customFormat="1" x14ac:dyDescent="0.3">
      <c r="A201" s="1">
        <f t="shared" si="98"/>
        <v>0</v>
      </c>
      <c r="B201" s="1" t="e">
        <f t="shared" si="82"/>
        <v>#N/A</v>
      </c>
      <c r="J201" s="4"/>
      <c r="K201" s="4"/>
      <c r="L201" s="4"/>
      <c r="M201" s="61"/>
      <c r="Y201" s="58"/>
      <c r="AA201" s="1">
        <f t="shared" si="83"/>
        <v>0</v>
      </c>
      <c r="AB201" s="1">
        <f t="shared" si="84"/>
        <v>0</v>
      </c>
      <c r="AC201" s="1">
        <f t="shared" si="85"/>
        <v>0</v>
      </c>
      <c r="AD201" s="1" t="str">
        <f t="shared" si="99"/>
        <v/>
      </c>
      <c r="AE201" s="1" t="str">
        <f t="shared" si="107"/>
        <v/>
      </c>
      <c r="AF201" s="1" t="str">
        <f t="shared" si="107"/>
        <v/>
      </c>
      <c r="AG201" s="1" t="str">
        <f t="shared" si="107"/>
        <v/>
      </c>
      <c r="AH201" s="1" t="e">
        <f t="shared" si="106"/>
        <v>#N/A</v>
      </c>
      <c r="AI201" s="9" t="e">
        <f t="shared" si="101"/>
        <v>#N/A</v>
      </c>
      <c r="AJ201" s="9" t="e">
        <f t="shared" si="86"/>
        <v>#N/A</v>
      </c>
      <c r="AK201" s="9" t="e">
        <f t="shared" si="87"/>
        <v>#N/A</v>
      </c>
      <c r="AL201" s="9" t="e">
        <f t="shared" si="88"/>
        <v>#N/A</v>
      </c>
      <c r="AM201" s="9" t="e">
        <f t="shared" si="89"/>
        <v>#N/A</v>
      </c>
      <c r="AN201" s="9" t="e">
        <f t="shared" si="90"/>
        <v>#N/A</v>
      </c>
      <c r="AO201" s="9" t="e">
        <f t="shared" si="91"/>
        <v>#N/A</v>
      </c>
      <c r="AP201" s="1" t="str">
        <f t="shared" si="108"/>
        <v/>
      </c>
      <c r="AQ201" s="1" t="str">
        <f t="shared" si="108"/>
        <v/>
      </c>
      <c r="AS201" s="1" t="str">
        <f t="shared" si="103"/>
        <v/>
      </c>
      <c r="AT201" s="1" t="e">
        <f t="shared" si="104"/>
        <v>#N/A</v>
      </c>
      <c r="AU201" s="1" t="e">
        <f t="shared" si="92"/>
        <v>#N/A</v>
      </c>
      <c r="AV201" s="9" t="e">
        <f t="shared" si="93"/>
        <v>#N/A</v>
      </c>
      <c r="AW201" s="9" t="e">
        <f t="shared" si="94"/>
        <v>#N/A</v>
      </c>
      <c r="AX201" s="9" t="e">
        <f t="shared" si="95"/>
        <v>#N/A</v>
      </c>
      <c r="AY201" s="9" t="e">
        <f t="shared" si="96"/>
        <v>#N/A</v>
      </c>
      <c r="AZ201" s="9" t="e">
        <f t="shared" si="97"/>
        <v>#N/A</v>
      </c>
      <c r="BA201" s="9" t="e">
        <f t="shared" si="105"/>
        <v>#N/A</v>
      </c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M201" s="48"/>
      <c r="BX201" s="7"/>
      <c r="BY201" s="4"/>
      <c r="BZ201" s="7"/>
      <c r="CA201" s="7"/>
      <c r="CB201" s="7"/>
      <c r="CE201" s="7"/>
      <c r="CF201" s="7"/>
      <c r="CG201" s="7"/>
      <c r="CH201" s="7"/>
      <c r="CI201" s="7"/>
      <c r="CJ201" s="7"/>
      <c r="CK201" s="7"/>
      <c r="CL201" s="7"/>
      <c r="CN201" s="47"/>
      <c r="CO201" s="47"/>
      <c r="CP201" s="47"/>
      <c r="CQ201" s="4"/>
    </row>
    <row r="202" spans="1:95" s="1" customFormat="1" x14ac:dyDescent="0.3">
      <c r="A202" s="1">
        <f t="shared" si="98"/>
        <v>0</v>
      </c>
      <c r="B202" s="1" t="e">
        <f t="shared" si="82"/>
        <v>#N/A</v>
      </c>
      <c r="J202" s="4"/>
      <c r="K202" s="4"/>
      <c r="L202" s="4"/>
      <c r="M202" s="61"/>
      <c r="Y202" s="58"/>
      <c r="AA202" s="1">
        <f t="shared" si="83"/>
        <v>0</v>
      </c>
      <c r="AB202" s="1">
        <f t="shared" si="84"/>
        <v>0</v>
      </c>
      <c r="AC202" s="1">
        <f t="shared" si="85"/>
        <v>0</v>
      </c>
      <c r="AD202" s="1" t="str">
        <f t="shared" si="99"/>
        <v/>
      </c>
      <c r="AE202" s="1" t="str">
        <f t="shared" si="107"/>
        <v/>
      </c>
      <c r="AF202" s="1" t="str">
        <f t="shared" si="107"/>
        <v/>
      </c>
      <c r="AG202" s="1" t="str">
        <f t="shared" si="107"/>
        <v/>
      </c>
      <c r="AH202" s="1" t="e">
        <f t="shared" si="106"/>
        <v>#N/A</v>
      </c>
      <c r="AI202" s="9" t="e">
        <f t="shared" si="101"/>
        <v>#N/A</v>
      </c>
      <c r="AJ202" s="9" t="e">
        <f t="shared" si="86"/>
        <v>#N/A</v>
      </c>
      <c r="AK202" s="9" t="e">
        <f t="shared" si="87"/>
        <v>#N/A</v>
      </c>
      <c r="AL202" s="9" t="e">
        <f t="shared" si="88"/>
        <v>#N/A</v>
      </c>
      <c r="AM202" s="9" t="e">
        <f t="shared" si="89"/>
        <v>#N/A</v>
      </c>
      <c r="AN202" s="9" t="e">
        <f t="shared" si="90"/>
        <v>#N/A</v>
      </c>
      <c r="AO202" s="9" t="e">
        <f t="shared" si="91"/>
        <v>#N/A</v>
      </c>
      <c r="AP202" s="1" t="str">
        <f t="shared" si="108"/>
        <v/>
      </c>
      <c r="AQ202" s="1" t="str">
        <f t="shared" si="108"/>
        <v/>
      </c>
      <c r="AS202" s="1" t="str">
        <f t="shared" si="103"/>
        <v/>
      </c>
      <c r="AT202" s="1" t="e">
        <f t="shared" si="104"/>
        <v>#N/A</v>
      </c>
      <c r="AU202" s="1" t="e">
        <f t="shared" si="92"/>
        <v>#N/A</v>
      </c>
      <c r="AV202" s="9" t="e">
        <f t="shared" si="93"/>
        <v>#N/A</v>
      </c>
      <c r="AW202" s="9" t="e">
        <f t="shared" si="94"/>
        <v>#N/A</v>
      </c>
      <c r="AX202" s="9" t="e">
        <f t="shared" si="95"/>
        <v>#N/A</v>
      </c>
      <c r="AY202" s="9" t="e">
        <f t="shared" si="96"/>
        <v>#N/A</v>
      </c>
      <c r="AZ202" s="9" t="e">
        <f t="shared" si="97"/>
        <v>#N/A</v>
      </c>
      <c r="BA202" s="9" t="e">
        <f t="shared" si="105"/>
        <v>#N/A</v>
      </c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M202" s="48"/>
      <c r="BX202" s="7"/>
      <c r="BY202" s="4"/>
      <c r="BZ202" s="7"/>
      <c r="CA202" s="7"/>
      <c r="CB202" s="7"/>
      <c r="CE202" s="7"/>
      <c r="CF202" s="7"/>
      <c r="CG202" s="7"/>
      <c r="CH202" s="7"/>
      <c r="CI202" s="7"/>
      <c r="CJ202" s="7"/>
      <c r="CK202" s="7"/>
      <c r="CL202" s="7"/>
      <c r="CN202" s="47"/>
      <c r="CO202" s="47"/>
      <c r="CP202" s="47"/>
      <c r="CQ202" s="4"/>
    </row>
    <row r="203" spans="1:95" s="1" customFormat="1" x14ac:dyDescent="0.3">
      <c r="A203" s="1">
        <f t="shared" si="98"/>
        <v>0</v>
      </c>
      <c r="B203" s="1" t="e">
        <f t="shared" si="82"/>
        <v>#N/A</v>
      </c>
      <c r="J203" s="4"/>
      <c r="K203" s="4"/>
      <c r="L203" s="4"/>
      <c r="M203" s="61"/>
      <c r="Y203" s="58"/>
      <c r="AA203" s="1">
        <f t="shared" si="83"/>
        <v>0</v>
      </c>
      <c r="AB203" s="1">
        <f t="shared" si="84"/>
        <v>0</v>
      </c>
      <c r="AC203" s="1">
        <f t="shared" si="85"/>
        <v>0</v>
      </c>
      <c r="AD203" s="1" t="str">
        <f t="shared" si="99"/>
        <v/>
      </c>
      <c r="AE203" s="1" t="str">
        <f t="shared" si="107"/>
        <v/>
      </c>
      <c r="AF203" s="1" t="str">
        <f t="shared" si="107"/>
        <v/>
      </c>
      <c r="AG203" s="1" t="str">
        <f t="shared" si="107"/>
        <v/>
      </c>
      <c r="AH203" s="1" t="e">
        <f t="shared" si="106"/>
        <v>#N/A</v>
      </c>
      <c r="AI203" s="9" t="e">
        <f t="shared" si="101"/>
        <v>#N/A</v>
      </c>
      <c r="AJ203" s="9" t="e">
        <f t="shared" si="86"/>
        <v>#N/A</v>
      </c>
      <c r="AK203" s="9" t="e">
        <f t="shared" si="87"/>
        <v>#N/A</v>
      </c>
      <c r="AL203" s="9" t="e">
        <f t="shared" si="88"/>
        <v>#N/A</v>
      </c>
      <c r="AM203" s="9" t="e">
        <f t="shared" si="89"/>
        <v>#N/A</v>
      </c>
      <c r="AN203" s="9" t="e">
        <f t="shared" si="90"/>
        <v>#N/A</v>
      </c>
      <c r="AO203" s="9" t="e">
        <f t="shared" si="91"/>
        <v>#N/A</v>
      </c>
      <c r="AP203" s="1" t="str">
        <f t="shared" si="108"/>
        <v/>
      </c>
      <c r="AQ203" s="1" t="str">
        <f t="shared" si="108"/>
        <v/>
      </c>
      <c r="AS203" s="1" t="str">
        <f t="shared" si="103"/>
        <v/>
      </c>
      <c r="AT203" s="1" t="e">
        <f t="shared" si="104"/>
        <v>#N/A</v>
      </c>
      <c r="AU203" s="1" t="e">
        <f t="shared" si="92"/>
        <v>#N/A</v>
      </c>
      <c r="AV203" s="9" t="e">
        <f t="shared" si="93"/>
        <v>#N/A</v>
      </c>
      <c r="AW203" s="9" t="e">
        <f t="shared" si="94"/>
        <v>#N/A</v>
      </c>
      <c r="AX203" s="9" t="e">
        <f t="shared" si="95"/>
        <v>#N/A</v>
      </c>
      <c r="AY203" s="9" t="e">
        <f t="shared" si="96"/>
        <v>#N/A</v>
      </c>
      <c r="AZ203" s="9" t="e">
        <f t="shared" si="97"/>
        <v>#N/A</v>
      </c>
      <c r="BA203" s="9" t="e">
        <f t="shared" si="105"/>
        <v>#N/A</v>
      </c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M203" s="48"/>
      <c r="BX203" s="7"/>
      <c r="BY203" s="4"/>
      <c r="BZ203" s="7"/>
      <c r="CA203" s="7"/>
      <c r="CB203" s="7"/>
      <c r="CE203" s="7"/>
      <c r="CF203" s="7"/>
      <c r="CG203" s="7"/>
      <c r="CH203" s="7"/>
      <c r="CI203" s="7"/>
      <c r="CJ203" s="7"/>
      <c r="CK203" s="7"/>
      <c r="CL203" s="7"/>
      <c r="CN203" s="47"/>
      <c r="CO203" s="47"/>
      <c r="CP203" s="47"/>
      <c r="CQ203" s="4"/>
    </row>
    <row r="204" spans="1:95" s="1" customFormat="1" x14ac:dyDescent="0.3">
      <c r="A204" s="1">
        <f t="shared" si="98"/>
        <v>0</v>
      </c>
      <c r="B204" s="1" t="e">
        <f t="shared" si="82"/>
        <v>#N/A</v>
      </c>
      <c r="J204" s="4"/>
      <c r="K204" s="4"/>
      <c r="L204" s="4"/>
      <c r="M204" s="61"/>
      <c r="Y204" s="58"/>
      <c r="AA204" s="1">
        <f t="shared" si="83"/>
        <v>0</v>
      </c>
      <c r="AB204" s="1">
        <f t="shared" si="84"/>
        <v>0</v>
      </c>
      <c r="AC204" s="1">
        <f t="shared" si="85"/>
        <v>0</v>
      </c>
      <c r="AD204" s="1" t="str">
        <f t="shared" si="99"/>
        <v/>
      </c>
      <c r="AE204" s="1" t="str">
        <f t="shared" si="107"/>
        <v/>
      </c>
      <c r="AF204" s="1" t="str">
        <f t="shared" si="107"/>
        <v/>
      </c>
      <c r="AG204" s="1" t="str">
        <f t="shared" si="107"/>
        <v/>
      </c>
      <c r="AH204" s="1" t="e">
        <f t="shared" si="106"/>
        <v>#N/A</v>
      </c>
      <c r="AI204" s="9" t="e">
        <f t="shared" si="101"/>
        <v>#N/A</v>
      </c>
      <c r="AJ204" s="9" t="e">
        <f t="shared" si="86"/>
        <v>#N/A</v>
      </c>
      <c r="AK204" s="9" t="e">
        <f t="shared" si="87"/>
        <v>#N/A</v>
      </c>
      <c r="AL204" s="9" t="e">
        <f t="shared" si="88"/>
        <v>#N/A</v>
      </c>
      <c r="AM204" s="9" t="e">
        <f t="shared" si="89"/>
        <v>#N/A</v>
      </c>
      <c r="AN204" s="9" t="e">
        <f t="shared" si="90"/>
        <v>#N/A</v>
      </c>
      <c r="AO204" s="9" t="e">
        <f t="shared" si="91"/>
        <v>#N/A</v>
      </c>
      <c r="AP204" s="1" t="str">
        <f t="shared" si="108"/>
        <v/>
      </c>
      <c r="AQ204" s="1" t="str">
        <f t="shared" si="108"/>
        <v/>
      </c>
      <c r="AS204" s="1" t="str">
        <f t="shared" si="103"/>
        <v/>
      </c>
      <c r="AT204" s="1" t="e">
        <f t="shared" si="104"/>
        <v>#N/A</v>
      </c>
      <c r="AU204" s="1" t="e">
        <f t="shared" si="92"/>
        <v>#N/A</v>
      </c>
      <c r="AV204" s="9" t="e">
        <f t="shared" si="93"/>
        <v>#N/A</v>
      </c>
      <c r="AW204" s="9" t="e">
        <f t="shared" si="94"/>
        <v>#N/A</v>
      </c>
      <c r="AX204" s="9" t="e">
        <f t="shared" si="95"/>
        <v>#N/A</v>
      </c>
      <c r="AY204" s="9" t="e">
        <f t="shared" si="96"/>
        <v>#N/A</v>
      </c>
      <c r="AZ204" s="9" t="e">
        <f t="shared" si="97"/>
        <v>#N/A</v>
      </c>
      <c r="BA204" s="9" t="e">
        <f t="shared" si="105"/>
        <v>#N/A</v>
      </c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M204" s="48"/>
      <c r="BX204" s="7"/>
      <c r="BY204" s="4"/>
      <c r="BZ204" s="7"/>
      <c r="CA204" s="7"/>
      <c r="CB204" s="7"/>
      <c r="CE204" s="7"/>
      <c r="CF204" s="7"/>
      <c r="CG204" s="7"/>
      <c r="CH204" s="7"/>
      <c r="CI204" s="7"/>
      <c r="CJ204" s="7"/>
      <c r="CK204" s="7"/>
      <c r="CL204" s="7"/>
      <c r="CN204" s="47"/>
      <c r="CO204" s="47"/>
      <c r="CP204" s="47"/>
      <c r="CQ204" s="4"/>
    </row>
    <row r="205" spans="1:95" s="1" customFormat="1" x14ac:dyDescent="0.3">
      <c r="A205" s="1">
        <f t="shared" si="98"/>
        <v>0</v>
      </c>
      <c r="B205" s="1" t="e">
        <f t="shared" si="82"/>
        <v>#N/A</v>
      </c>
      <c r="J205" s="4"/>
      <c r="K205" s="4"/>
      <c r="L205" s="4"/>
      <c r="M205" s="61"/>
      <c r="Y205" s="58"/>
      <c r="AA205" s="1">
        <f t="shared" si="83"/>
        <v>0</v>
      </c>
      <c r="AB205" s="1">
        <f t="shared" si="84"/>
        <v>0</v>
      </c>
      <c r="AC205" s="1">
        <f t="shared" si="85"/>
        <v>0</v>
      </c>
      <c r="AD205" s="1" t="str">
        <f t="shared" si="99"/>
        <v/>
      </c>
      <c r="AE205" s="1" t="str">
        <f t="shared" si="107"/>
        <v/>
      </c>
      <c r="AF205" s="1" t="str">
        <f t="shared" si="107"/>
        <v/>
      </c>
      <c r="AG205" s="1" t="str">
        <f t="shared" si="107"/>
        <v/>
      </c>
      <c r="AH205" s="1" t="e">
        <f t="shared" si="106"/>
        <v>#N/A</v>
      </c>
      <c r="AI205" s="9" t="e">
        <f t="shared" si="101"/>
        <v>#N/A</v>
      </c>
      <c r="AJ205" s="9" t="e">
        <f t="shared" si="86"/>
        <v>#N/A</v>
      </c>
      <c r="AK205" s="9" t="e">
        <f t="shared" si="87"/>
        <v>#N/A</v>
      </c>
      <c r="AL205" s="9" t="e">
        <f t="shared" si="88"/>
        <v>#N/A</v>
      </c>
      <c r="AM205" s="9" t="e">
        <f t="shared" si="89"/>
        <v>#N/A</v>
      </c>
      <c r="AN205" s="9" t="e">
        <f t="shared" si="90"/>
        <v>#N/A</v>
      </c>
      <c r="AO205" s="9" t="e">
        <f t="shared" si="91"/>
        <v>#N/A</v>
      </c>
      <c r="AP205" s="1" t="str">
        <f t="shared" si="108"/>
        <v/>
      </c>
      <c r="AQ205" s="1" t="str">
        <f t="shared" si="108"/>
        <v/>
      </c>
      <c r="AS205" s="1" t="str">
        <f t="shared" si="103"/>
        <v/>
      </c>
      <c r="AT205" s="1" t="e">
        <f t="shared" si="104"/>
        <v>#N/A</v>
      </c>
      <c r="AU205" s="1" t="e">
        <f t="shared" si="92"/>
        <v>#N/A</v>
      </c>
      <c r="AV205" s="9" t="e">
        <f t="shared" si="93"/>
        <v>#N/A</v>
      </c>
      <c r="AW205" s="9" t="e">
        <f t="shared" si="94"/>
        <v>#N/A</v>
      </c>
      <c r="AX205" s="9" t="e">
        <f t="shared" si="95"/>
        <v>#N/A</v>
      </c>
      <c r="AY205" s="9" t="e">
        <f t="shared" si="96"/>
        <v>#N/A</v>
      </c>
      <c r="AZ205" s="9" t="e">
        <f t="shared" si="97"/>
        <v>#N/A</v>
      </c>
      <c r="BA205" s="9" t="e">
        <f t="shared" si="105"/>
        <v>#N/A</v>
      </c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M205" s="48"/>
      <c r="BX205" s="7"/>
      <c r="BY205" s="4"/>
      <c r="BZ205" s="7"/>
      <c r="CA205" s="7"/>
      <c r="CB205" s="7"/>
      <c r="CE205" s="7"/>
      <c r="CF205" s="7"/>
      <c r="CG205" s="7"/>
      <c r="CH205" s="7"/>
      <c r="CI205" s="7"/>
      <c r="CJ205" s="7"/>
      <c r="CK205" s="7"/>
      <c r="CL205" s="7"/>
      <c r="CN205" s="47"/>
      <c r="CO205" s="47"/>
      <c r="CP205" s="47"/>
      <c r="CQ205" s="4"/>
    </row>
    <row r="206" spans="1:95" s="1" customFormat="1" x14ac:dyDescent="0.3">
      <c r="A206" s="1">
        <f t="shared" si="98"/>
        <v>0</v>
      </c>
      <c r="B206" s="1" t="e">
        <f t="shared" ref="B206:B269" si="109">IF(C206="",NA(),E206+G206+H206+I206)</f>
        <v>#N/A</v>
      </c>
      <c r="J206" s="4"/>
      <c r="K206" s="4"/>
      <c r="L206" s="4"/>
      <c r="M206" s="61"/>
      <c r="Y206" s="58"/>
      <c r="AA206" s="1">
        <f t="shared" ref="AA206:AA269" si="110">+E206+V206</f>
        <v>0</v>
      </c>
      <c r="AB206" s="1">
        <f t="shared" ref="AB206:AB269" si="111">+G206+W206</f>
        <v>0</v>
      </c>
      <c r="AC206" s="1">
        <f t="shared" ref="AC206:AC269" si="112">+I206+X206</f>
        <v>0</v>
      </c>
      <c r="AD206" s="1" t="str">
        <f t="shared" si="99"/>
        <v/>
      </c>
      <c r="AE206" s="1" t="str">
        <f t="shared" si="107"/>
        <v/>
      </c>
      <c r="AF206" s="1" t="str">
        <f t="shared" si="107"/>
        <v/>
      </c>
      <c r="AG206" s="1" t="str">
        <f t="shared" si="107"/>
        <v/>
      </c>
      <c r="AH206" s="1" t="e">
        <f t="shared" si="106"/>
        <v>#N/A</v>
      </c>
      <c r="AI206" s="9" t="e">
        <f t="shared" si="101"/>
        <v>#N/A</v>
      </c>
      <c r="AJ206" s="9" t="e">
        <f t="shared" ref="AJ206:AJ269" si="113">IF(OR(ISNA(B206),B206=0),NA(),B206/$AJ$11)</f>
        <v>#N/A</v>
      </c>
      <c r="AK206" s="9" t="e">
        <f t="shared" ref="AK206:AK269" si="114">IF(OR(ISNA(B206),B206=0),NA(),E206/$AJ$11)</f>
        <v>#N/A</v>
      </c>
      <c r="AL206" s="9" t="e">
        <f t="shared" ref="AL206:AL269" si="115">IF(OR(ISNA(B206),B206=0),NA(),G206/$AJ$11)</f>
        <v>#N/A</v>
      </c>
      <c r="AM206" s="9" t="e">
        <f t="shared" ref="AM206:AM269" si="116">IF(OR(ISNA(B206),B206=0),NA(),I206/$AJ$11)</f>
        <v>#N/A</v>
      </c>
      <c r="AN206" s="9" t="e">
        <f t="shared" ref="AN206:AN269" si="117">IF(OR(ISNA(B206),B206=0),NA(),T206/$AJ$11)</f>
        <v>#N/A</v>
      </c>
      <c r="AO206" s="9" t="e">
        <f t="shared" ref="AO206:AO269" si="118">+IF(OR(ISNA(B206),B206=0),NA(),AH206/$AJ$11)</f>
        <v>#N/A</v>
      </c>
      <c r="AP206" s="1" t="str">
        <f t="shared" si="108"/>
        <v/>
      </c>
      <c r="AQ206" s="1" t="str">
        <f t="shared" si="108"/>
        <v/>
      </c>
      <c r="AS206" s="1" t="str">
        <f t="shared" si="103"/>
        <v/>
      </c>
      <c r="AT206" s="1" t="e">
        <f t="shared" si="104"/>
        <v>#N/A</v>
      </c>
      <c r="AU206" s="1" t="e">
        <f t="shared" ref="AU206:AU269" si="119">IF(C206="",NA(),V206+W206+X206)</f>
        <v>#N/A</v>
      </c>
      <c r="AV206" s="9" t="e">
        <f t="shared" ref="AV206:AV269" si="120">IF(OR(ISNA(B206),B206=0),NA(),AU206/$AJ$11)</f>
        <v>#N/A</v>
      </c>
      <c r="AW206" s="9" t="e">
        <f t="shared" ref="AW206:AW269" si="121">IF(OR(ISNA(B206),B206=0),NA(),V206/$AJ$11)</f>
        <v>#N/A</v>
      </c>
      <c r="AX206" s="9" t="e">
        <f t="shared" ref="AX206:AX269" si="122">IF(OR(ISNA(B206),B206=0),NA(),W206/$AJ$11)</f>
        <v>#N/A</v>
      </c>
      <c r="AY206" s="9" t="e">
        <f t="shared" ref="AY206:AY269" si="123">IF(OR(ISNA(B206),B206=0),NA(),X206/$AJ$11)</f>
        <v>#N/A</v>
      </c>
      <c r="AZ206" s="9" t="e">
        <f t="shared" ref="AZ206:AZ269" si="124">IF(OR(ISNA(B206),B206=0),NA(),AT206/$AJ$11)</f>
        <v>#N/A</v>
      </c>
      <c r="BA206" s="9" t="e">
        <f t="shared" si="105"/>
        <v>#N/A</v>
      </c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M206" s="48"/>
      <c r="BX206" s="7"/>
      <c r="BY206" s="4"/>
      <c r="BZ206" s="7"/>
      <c r="CA206" s="7"/>
      <c r="CB206" s="7"/>
      <c r="CE206" s="7"/>
      <c r="CF206" s="7"/>
      <c r="CG206" s="7"/>
      <c r="CH206" s="7"/>
      <c r="CI206" s="7"/>
      <c r="CJ206" s="7"/>
      <c r="CK206" s="7"/>
      <c r="CL206" s="7"/>
      <c r="CN206" s="47"/>
      <c r="CO206" s="47"/>
      <c r="CP206" s="47"/>
      <c r="CQ206" s="4"/>
    </row>
    <row r="207" spans="1:95" s="1" customFormat="1" x14ac:dyDescent="0.3">
      <c r="A207" s="1">
        <f t="shared" ref="A207:A270" si="125">+C207</f>
        <v>0</v>
      </c>
      <c r="B207" s="1" t="e">
        <f t="shared" si="109"/>
        <v>#N/A</v>
      </c>
      <c r="J207" s="4"/>
      <c r="K207" s="4"/>
      <c r="L207" s="4"/>
      <c r="M207" s="61"/>
      <c r="Y207" s="58"/>
      <c r="AA207" s="1">
        <f t="shared" si="110"/>
        <v>0</v>
      </c>
      <c r="AB207" s="1">
        <f t="shared" si="111"/>
        <v>0</v>
      </c>
      <c r="AC207" s="1">
        <f t="shared" si="112"/>
        <v>0</v>
      </c>
      <c r="AD207" s="1" t="str">
        <f t="shared" ref="AD207:AD270" si="126">IF($C207="","",E207-E206)</f>
        <v/>
      </c>
      <c r="AE207" s="1" t="str">
        <f t="shared" si="107"/>
        <v/>
      </c>
      <c r="AF207" s="1" t="str">
        <f t="shared" si="107"/>
        <v/>
      </c>
      <c r="AG207" s="1" t="str">
        <f t="shared" si="107"/>
        <v/>
      </c>
      <c r="AH207" s="1" t="e">
        <f t="shared" si="106"/>
        <v>#N/A</v>
      </c>
      <c r="AI207" s="9" t="e">
        <f t="shared" ref="AI207:AI270" si="127">IF(OR(ISNA(AU207),AU207=0),NA(),X207/AU207)</f>
        <v>#N/A</v>
      </c>
      <c r="AJ207" s="9" t="e">
        <f t="shared" si="113"/>
        <v>#N/A</v>
      </c>
      <c r="AK207" s="9" t="e">
        <f t="shared" si="114"/>
        <v>#N/A</v>
      </c>
      <c r="AL207" s="9" t="e">
        <f t="shared" si="115"/>
        <v>#N/A</v>
      </c>
      <c r="AM207" s="9" t="e">
        <f t="shared" si="116"/>
        <v>#N/A</v>
      </c>
      <c r="AN207" s="9" t="e">
        <f t="shared" si="117"/>
        <v>#N/A</v>
      </c>
      <c r="AO207" s="9" t="e">
        <f t="shared" si="118"/>
        <v>#N/A</v>
      </c>
      <c r="AP207" s="1" t="str">
        <f t="shared" si="108"/>
        <v/>
      </c>
      <c r="AQ207" s="1" t="str">
        <f t="shared" si="108"/>
        <v/>
      </c>
      <c r="AS207" s="1" t="str">
        <f t="shared" ref="AS207:AS270" si="128">IF($C207="","",X207-X206)</f>
        <v/>
      </c>
      <c r="AT207" s="1" t="e">
        <f t="shared" ref="AT207:AT270" si="129">IF(OR($C207="",ISNA($C207)),NA(),AP207+AQ207+AR207+AS207)</f>
        <v>#N/A</v>
      </c>
      <c r="AU207" s="1" t="e">
        <f t="shared" si="119"/>
        <v>#N/A</v>
      </c>
      <c r="AV207" s="9" t="e">
        <f t="shared" si="120"/>
        <v>#N/A</v>
      </c>
      <c r="AW207" s="9" t="e">
        <f t="shared" si="121"/>
        <v>#N/A</v>
      </c>
      <c r="AX207" s="9" t="e">
        <f t="shared" si="122"/>
        <v>#N/A</v>
      </c>
      <c r="AY207" s="9" t="e">
        <f t="shared" si="123"/>
        <v>#N/A</v>
      </c>
      <c r="AZ207" s="9" t="e">
        <f t="shared" si="124"/>
        <v>#N/A</v>
      </c>
      <c r="BA207" s="9" t="e">
        <f t="shared" ref="BA207:BA270" si="130">+AJ207*$BA$12</f>
        <v>#N/A</v>
      </c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M207" s="48"/>
      <c r="BX207" s="7"/>
      <c r="BY207" s="4"/>
      <c r="BZ207" s="7"/>
      <c r="CA207" s="7"/>
      <c r="CB207" s="7"/>
      <c r="CE207" s="7"/>
      <c r="CF207" s="7"/>
      <c r="CG207" s="7"/>
      <c r="CH207" s="7"/>
      <c r="CI207" s="7"/>
      <c r="CJ207" s="7"/>
      <c r="CK207" s="7"/>
      <c r="CL207" s="7"/>
      <c r="CN207" s="47"/>
      <c r="CO207" s="47"/>
      <c r="CP207" s="47"/>
      <c r="CQ207" s="4"/>
    </row>
    <row r="208" spans="1:95" s="1" customFormat="1" x14ac:dyDescent="0.3">
      <c r="A208" s="1">
        <f t="shared" si="125"/>
        <v>0</v>
      </c>
      <c r="B208" s="1" t="e">
        <f t="shared" si="109"/>
        <v>#N/A</v>
      </c>
      <c r="J208" s="4"/>
      <c r="K208" s="4"/>
      <c r="L208" s="4"/>
      <c r="M208" s="61"/>
      <c r="Y208" s="58"/>
      <c r="AA208" s="1">
        <f t="shared" si="110"/>
        <v>0</v>
      </c>
      <c r="AB208" s="1">
        <f t="shared" si="111"/>
        <v>0</v>
      </c>
      <c r="AC208" s="1">
        <f t="shared" si="112"/>
        <v>0</v>
      </c>
      <c r="AD208" s="1" t="str">
        <f t="shared" si="126"/>
        <v/>
      </c>
      <c r="AE208" s="1" t="str">
        <f t="shared" si="107"/>
        <v/>
      </c>
      <c r="AF208" s="1" t="str">
        <f t="shared" si="107"/>
        <v/>
      </c>
      <c r="AG208" s="1" t="str">
        <f t="shared" si="107"/>
        <v/>
      </c>
      <c r="AH208" s="1" t="e">
        <f t="shared" ref="AH208:AH271" si="131">IF(OR($C208="",ISNA($C208)),NA(),AD208+AE208+AF208+AG208)</f>
        <v>#N/A</v>
      </c>
      <c r="AI208" s="9" t="e">
        <f t="shared" si="127"/>
        <v>#N/A</v>
      </c>
      <c r="AJ208" s="9" t="e">
        <f t="shared" si="113"/>
        <v>#N/A</v>
      </c>
      <c r="AK208" s="9" t="e">
        <f t="shared" si="114"/>
        <v>#N/A</v>
      </c>
      <c r="AL208" s="9" t="e">
        <f t="shared" si="115"/>
        <v>#N/A</v>
      </c>
      <c r="AM208" s="9" t="e">
        <f t="shared" si="116"/>
        <v>#N/A</v>
      </c>
      <c r="AN208" s="9" t="e">
        <f t="shared" si="117"/>
        <v>#N/A</v>
      </c>
      <c r="AO208" s="9" t="e">
        <f t="shared" si="118"/>
        <v>#N/A</v>
      </c>
      <c r="AP208" s="1" t="str">
        <f t="shared" si="108"/>
        <v/>
      </c>
      <c r="AQ208" s="1" t="str">
        <f t="shared" si="108"/>
        <v/>
      </c>
      <c r="AS208" s="1" t="str">
        <f t="shared" si="128"/>
        <v/>
      </c>
      <c r="AT208" s="1" t="e">
        <f t="shared" si="129"/>
        <v>#N/A</v>
      </c>
      <c r="AU208" s="1" t="e">
        <f t="shared" si="119"/>
        <v>#N/A</v>
      </c>
      <c r="AV208" s="9" t="e">
        <f t="shared" si="120"/>
        <v>#N/A</v>
      </c>
      <c r="AW208" s="9" t="e">
        <f t="shared" si="121"/>
        <v>#N/A</v>
      </c>
      <c r="AX208" s="9" t="e">
        <f t="shared" si="122"/>
        <v>#N/A</v>
      </c>
      <c r="AY208" s="9" t="e">
        <f t="shared" si="123"/>
        <v>#N/A</v>
      </c>
      <c r="AZ208" s="9" t="e">
        <f t="shared" si="124"/>
        <v>#N/A</v>
      </c>
      <c r="BA208" s="9" t="e">
        <f t="shared" si="130"/>
        <v>#N/A</v>
      </c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M208" s="48"/>
      <c r="BX208" s="7"/>
      <c r="BY208" s="4"/>
      <c r="BZ208" s="7"/>
      <c r="CA208" s="7"/>
      <c r="CB208" s="7"/>
      <c r="CE208" s="7"/>
      <c r="CF208" s="7"/>
      <c r="CG208" s="7"/>
      <c r="CH208" s="7"/>
      <c r="CI208" s="7"/>
      <c r="CJ208" s="7"/>
      <c r="CK208" s="7"/>
      <c r="CL208" s="7"/>
      <c r="CN208" s="47"/>
      <c r="CO208" s="47"/>
      <c r="CP208" s="47"/>
      <c r="CQ208" s="4"/>
    </row>
    <row r="209" spans="1:95" s="1" customFormat="1" x14ac:dyDescent="0.3">
      <c r="A209" s="1">
        <f t="shared" si="125"/>
        <v>0</v>
      </c>
      <c r="B209" s="1" t="e">
        <f t="shared" si="109"/>
        <v>#N/A</v>
      </c>
      <c r="J209" s="4"/>
      <c r="K209" s="4"/>
      <c r="L209" s="4"/>
      <c r="M209" s="61"/>
      <c r="Y209" s="58"/>
      <c r="AA209" s="1">
        <f t="shared" si="110"/>
        <v>0</v>
      </c>
      <c r="AB209" s="1">
        <f t="shared" si="111"/>
        <v>0</v>
      </c>
      <c r="AC209" s="1">
        <f t="shared" si="112"/>
        <v>0</v>
      </c>
      <c r="AD209" s="1" t="str">
        <f t="shared" si="126"/>
        <v/>
      </c>
      <c r="AE209" s="1" t="str">
        <f t="shared" si="107"/>
        <v/>
      </c>
      <c r="AF209" s="1" t="str">
        <f t="shared" si="107"/>
        <v/>
      </c>
      <c r="AG209" s="1" t="str">
        <f t="shared" si="107"/>
        <v/>
      </c>
      <c r="AH209" s="1" t="e">
        <f t="shared" si="131"/>
        <v>#N/A</v>
      </c>
      <c r="AI209" s="9" t="e">
        <f t="shared" si="127"/>
        <v>#N/A</v>
      </c>
      <c r="AJ209" s="9" t="e">
        <f t="shared" si="113"/>
        <v>#N/A</v>
      </c>
      <c r="AK209" s="9" t="e">
        <f t="shared" si="114"/>
        <v>#N/A</v>
      </c>
      <c r="AL209" s="9" t="e">
        <f t="shared" si="115"/>
        <v>#N/A</v>
      </c>
      <c r="AM209" s="9" t="e">
        <f t="shared" si="116"/>
        <v>#N/A</v>
      </c>
      <c r="AN209" s="9" t="e">
        <f t="shared" si="117"/>
        <v>#N/A</v>
      </c>
      <c r="AO209" s="9" t="e">
        <f t="shared" si="118"/>
        <v>#N/A</v>
      </c>
      <c r="AP209" s="1" t="str">
        <f t="shared" si="108"/>
        <v/>
      </c>
      <c r="AQ209" s="1" t="str">
        <f t="shared" si="108"/>
        <v/>
      </c>
      <c r="AS209" s="1" t="str">
        <f t="shared" si="128"/>
        <v/>
      </c>
      <c r="AT209" s="1" t="e">
        <f t="shared" si="129"/>
        <v>#N/A</v>
      </c>
      <c r="AU209" s="1" t="e">
        <f t="shared" si="119"/>
        <v>#N/A</v>
      </c>
      <c r="AV209" s="9" t="e">
        <f t="shared" si="120"/>
        <v>#N/A</v>
      </c>
      <c r="AW209" s="9" t="e">
        <f t="shared" si="121"/>
        <v>#N/A</v>
      </c>
      <c r="AX209" s="9" t="e">
        <f t="shared" si="122"/>
        <v>#N/A</v>
      </c>
      <c r="AY209" s="9" t="e">
        <f t="shared" si="123"/>
        <v>#N/A</v>
      </c>
      <c r="AZ209" s="9" t="e">
        <f t="shared" si="124"/>
        <v>#N/A</v>
      </c>
      <c r="BA209" s="9" t="e">
        <f t="shared" si="130"/>
        <v>#N/A</v>
      </c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M209" s="48"/>
      <c r="BX209" s="7"/>
      <c r="BY209" s="4"/>
      <c r="BZ209" s="7"/>
      <c r="CA209" s="7"/>
      <c r="CB209" s="7"/>
      <c r="CE209" s="7"/>
      <c r="CF209" s="7"/>
      <c r="CG209" s="7"/>
      <c r="CH209" s="7"/>
      <c r="CI209" s="7"/>
      <c r="CJ209" s="7"/>
      <c r="CK209" s="7"/>
      <c r="CL209" s="7"/>
      <c r="CN209" s="47"/>
      <c r="CO209" s="47"/>
      <c r="CP209" s="47"/>
      <c r="CQ209" s="4"/>
    </row>
    <row r="210" spans="1:95" s="1" customFormat="1" x14ac:dyDescent="0.3">
      <c r="A210" s="1">
        <f t="shared" si="125"/>
        <v>0</v>
      </c>
      <c r="B210" s="1" t="e">
        <f t="shared" si="109"/>
        <v>#N/A</v>
      </c>
      <c r="J210" s="4"/>
      <c r="K210" s="4"/>
      <c r="L210" s="4"/>
      <c r="M210" s="61"/>
      <c r="Y210" s="58"/>
      <c r="AA210" s="1">
        <f t="shared" si="110"/>
        <v>0</v>
      </c>
      <c r="AB210" s="1">
        <f t="shared" si="111"/>
        <v>0</v>
      </c>
      <c r="AC210" s="1">
        <f t="shared" si="112"/>
        <v>0</v>
      </c>
      <c r="AD210" s="1" t="str">
        <f t="shared" si="126"/>
        <v/>
      </c>
      <c r="AE210" s="1" t="str">
        <f t="shared" si="107"/>
        <v/>
      </c>
      <c r="AF210" s="1" t="str">
        <f t="shared" si="107"/>
        <v/>
      </c>
      <c r="AG210" s="1" t="str">
        <f t="shared" si="107"/>
        <v/>
      </c>
      <c r="AH210" s="1" t="e">
        <f t="shared" si="131"/>
        <v>#N/A</v>
      </c>
      <c r="AI210" s="9" t="e">
        <f t="shared" si="127"/>
        <v>#N/A</v>
      </c>
      <c r="AJ210" s="9" t="e">
        <f t="shared" si="113"/>
        <v>#N/A</v>
      </c>
      <c r="AK210" s="9" t="e">
        <f t="shared" si="114"/>
        <v>#N/A</v>
      </c>
      <c r="AL210" s="9" t="e">
        <f t="shared" si="115"/>
        <v>#N/A</v>
      </c>
      <c r="AM210" s="9" t="e">
        <f t="shared" si="116"/>
        <v>#N/A</v>
      </c>
      <c r="AN210" s="9" t="e">
        <f t="shared" si="117"/>
        <v>#N/A</v>
      </c>
      <c r="AO210" s="9" t="e">
        <f t="shared" si="118"/>
        <v>#N/A</v>
      </c>
      <c r="AP210" s="1" t="str">
        <f t="shared" si="108"/>
        <v/>
      </c>
      <c r="AQ210" s="1" t="str">
        <f t="shared" si="108"/>
        <v/>
      </c>
      <c r="AS210" s="1" t="str">
        <f t="shared" si="128"/>
        <v/>
      </c>
      <c r="AT210" s="1" t="e">
        <f t="shared" si="129"/>
        <v>#N/A</v>
      </c>
      <c r="AU210" s="1" t="e">
        <f t="shared" si="119"/>
        <v>#N/A</v>
      </c>
      <c r="AV210" s="9" t="e">
        <f t="shared" si="120"/>
        <v>#N/A</v>
      </c>
      <c r="AW210" s="9" t="e">
        <f t="shared" si="121"/>
        <v>#N/A</v>
      </c>
      <c r="AX210" s="9" t="e">
        <f t="shared" si="122"/>
        <v>#N/A</v>
      </c>
      <c r="AY210" s="9" t="e">
        <f t="shared" si="123"/>
        <v>#N/A</v>
      </c>
      <c r="AZ210" s="9" t="e">
        <f t="shared" si="124"/>
        <v>#N/A</v>
      </c>
      <c r="BA210" s="9" t="e">
        <f t="shared" si="130"/>
        <v>#N/A</v>
      </c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M210" s="48"/>
      <c r="BX210" s="7"/>
      <c r="BY210" s="4"/>
      <c r="BZ210" s="7"/>
      <c r="CA210" s="7"/>
      <c r="CB210" s="7"/>
      <c r="CE210" s="7"/>
      <c r="CF210" s="7"/>
      <c r="CG210" s="7"/>
      <c r="CH210" s="7"/>
      <c r="CI210" s="7"/>
      <c r="CJ210" s="7"/>
      <c r="CK210" s="7"/>
      <c r="CL210" s="7"/>
      <c r="CN210" s="47"/>
      <c r="CO210" s="47"/>
      <c r="CP210" s="47"/>
      <c r="CQ210" s="4"/>
    </row>
    <row r="211" spans="1:95" s="1" customFormat="1" x14ac:dyDescent="0.3">
      <c r="A211" s="1">
        <f t="shared" si="125"/>
        <v>0</v>
      </c>
      <c r="B211" s="1" t="e">
        <f t="shared" si="109"/>
        <v>#N/A</v>
      </c>
      <c r="J211" s="4"/>
      <c r="K211" s="4"/>
      <c r="L211" s="4"/>
      <c r="M211" s="61"/>
      <c r="Y211" s="58"/>
      <c r="AA211" s="1">
        <f t="shared" si="110"/>
        <v>0</v>
      </c>
      <c r="AB211" s="1">
        <f t="shared" si="111"/>
        <v>0</v>
      </c>
      <c r="AC211" s="1">
        <f t="shared" si="112"/>
        <v>0</v>
      </c>
      <c r="AD211" s="1" t="str">
        <f t="shared" si="126"/>
        <v/>
      </c>
      <c r="AE211" s="1" t="str">
        <f t="shared" si="107"/>
        <v/>
      </c>
      <c r="AF211" s="1" t="str">
        <f t="shared" si="107"/>
        <v/>
      </c>
      <c r="AG211" s="1" t="str">
        <f t="shared" si="107"/>
        <v/>
      </c>
      <c r="AH211" s="1" t="e">
        <f t="shared" si="131"/>
        <v>#N/A</v>
      </c>
      <c r="AI211" s="9" t="e">
        <f t="shared" si="127"/>
        <v>#N/A</v>
      </c>
      <c r="AJ211" s="9" t="e">
        <f t="shared" si="113"/>
        <v>#N/A</v>
      </c>
      <c r="AK211" s="9" t="e">
        <f t="shared" si="114"/>
        <v>#N/A</v>
      </c>
      <c r="AL211" s="9" t="e">
        <f t="shared" si="115"/>
        <v>#N/A</v>
      </c>
      <c r="AM211" s="9" t="e">
        <f t="shared" si="116"/>
        <v>#N/A</v>
      </c>
      <c r="AN211" s="9" t="e">
        <f t="shared" si="117"/>
        <v>#N/A</v>
      </c>
      <c r="AO211" s="9" t="e">
        <f t="shared" si="118"/>
        <v>#N/A</v>
      </c>
      <c r="AP211" s="1" t="str">
        <f t="shared" si="108"/>
        <v/>
      </c>
      <c r="AQ211" s="1" t="str">
        <f t="shared" si="108"/>
        <v/>
      </c>
      <c r="AS211" s="1" t="str">
        <f t="shared" si="128"/>
        <v/>
      </c>
      <c r="AT211" s="1" t="e">
        <f t="shared" si="129"/>
        <v>#N/A</v>
      </c>
      <c r="AU211" s="1" t="e">
        <f t="shared" si="119"/>
        <v>#N/A</v>
      </c>
      <c r="AV211" s="9" t="e">
        <f t="shared" si="120"/>
        <v>#N/A</v>
      </c>
      <c r="AW211" s="9" t="e">
        <f t="shared" si="121"/>
        <v>#N/A</v>
      </c>
      <c r="AX211" s="9" t="e">
        <f t="shared" si="122"/>
        <v>#N/A</v>
      </c>
      <c r="AY211" s="9" t="e">
        <f t="shared" si="123"/>
        <v>#N/A</v>
      </c>
      <c r="AZ211" s="9" t="e">
        <f t="shared" si="124"/>
        <v>#N/A</v>
      </c>
      <c r="BA211" s="9" t="e">
        <f t="shared" si="130"/>
        <v>#N/A</v>
      </c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M211" s="48"/>
      <c r="BX211" s="7"/>
      <c r="BY211" s="4"/>
      <c r="BZ211" s="7"/>
      <c r="CA211" s="7"/>
      <c r="CB211" s="7"/>
      <c r="CE211" s="7"/>
      <c r="CF211" s="7"/>
      <c r="CG211" s="7"/>
      <c r="CH211" s="7"/>
      <c r="CI211" s="7"/>
      <c r="CJ211" s="7"/>
      <c r="CK211" s="7"/>
      <c r="CL211" s="7"/>
      <c r="CN211" s="47"/>
      <c r="CO211" s="47"/>
      <c r="CP211" s="47"/>
      <c r="CQ211" s="4"/>
    </row>
    <row r="212" spans="1:95" s="1" customFormat="1" x14ac:dyDescent="0.3">
      <c r="A212" s="1">
        <f t="shared" si="125"/>
        <v>0</v>
      </c>
      <c r="B212" s="1" t="e">
        <f t="shared" si="109"/>
        <v>#N/A</v>
      </c>
      <c r="J212" s="4"/>
      <c r="K212" s="4"/>
      <c r="L212" s="4"/>
      <c r="M212" s="61"/>
      <c r="Y212" s="58"/>
      <c r="AA212" s="1">
        <f t="shared" si="110"/>
        <v>0</v>
      </c>
      <c r="AB212" s="1">
        <f t="shared" si="111"/>
        <v>0</v>
      </c>
      <c r="AC212" s="1">
        <f t="shared" si="112"/>
        <v>0</v>
      </c>
      <c r="AD212" s="1" t="str">
        <f t="shared" si="126"/>
        <v/>
      </c>
      <c r="AE212" s="1" t="str">
        <f t="shared" si="107"/>
        <v/>
      </c>
      <c r="AF212" s="1" t="str">
        <f t="shared" si="107"/>
        <v/>
      </c>
      <c r="AG212" s="1" t="str">
        <f t="shared" si="107"/>
        <v/>
      </c>
      <c r="AH212" s="1" t="e">
        <f t="shared" si="131"/>
        <v>#N/A</v>
      </c>
      <c r="AI212" s="9" t="e">
        <f t="shared" si="127"/>
        <v>#N/A</v>
      </c>
      <c r="AJ212" s="9" t="e">
        <f t="shared" si="113"/>
        <v>#N/A</v>
      </c>
      <c r="AK212" s="9" t="e">
        <f t="shared" si="114"/>
        <v>#N/A</v>
      </c>
      <c r="AL212" s="9" t="e">
        <f t="shared" si="115"/>
        <v>#N/A</v>
      </c>
      <c r="AM212" s="9" t="e">
        <f t="shared" si="116"/>
        <v>#N/A</v>
      </c>
      <c r="AN212" s="9" t="e">
        <f t="shared" si="117"/>
        <v>#N/A</v>
      </c>
      <c r="AO212" s="9" t="e">
        <f t="shared" si="118"/>
        <v>#N/A</v>
      </c>
      <c r="AP212" s="1" t="str">
        <f t="shared" si="108"/>
        <v/>
      </c>
      <c r="AQ212" s="1" t="str">
        <f t="shared" si="108"/>
        <v/>
      </c>
      <c r="AS212" s="1" t="str">
        <f t="shared" si="128"/>
        <v/>
      </c>
      <c r="AT212" s="1" t="e">
        <f t="shared" si="129"/>
        <v>#N/A</v>
      </c>
      <c r="AU212" s="1" t="e">
        <f t="shared" si="119"/>
        <v>#N/A</v>
      </c>
      <c r="AV212" s="9" t="e">
        <f t="shared" si="120"/>
        <v>#N/A</v>
      </c>
      <c r="AW212" s="9" t="e">
        <f t="shared" si="121"/>
        <v>#N/A</v>
      </c>
      <c r="AX212" s="9" t="e">
        <f t="shared" si="122"/>
        <v>#N/A</v>
      </c>
      <c r="AY212" s="9" t="e">
        <f t="shared" si="123"/>
        <v>#N/A</v>
      </c>
      <c r="AZ212" s="9" t="e">
        <f t="shared" si="124"/>
        <v>#N/A</v>
      </c>
      <c r="BA212" s="9" t="e">
        <f t="shared" si="130"/>
        <v>#N/A</v>
      </c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M212" s="48"/>
      <c r="BX212" s="7"/>
      <c r="BY212" s="4"/>
      <c r="BZ212" s="7"/>
      <c r="CA212" s="7"/>
      <c r="CB212" s="7"/>
      <c r="CE212" s="7"/>
      <c r="CF212" s="7"/>
      <c r="CG212" s="7"/>
      <c r="CH212" s="7"/>
      <c r="CI212" s="7"/>
      <c r="CJ212" s="7"/>
      <c r="CK212" s="7"/>
      <c r="CL212" s="7"/>
      <c r="CN212" s="47"/>
      <c r="CO212" s="47"/>
      <c r="CP212" s="47"/>
      <c r="CQ212" s="4"/>
    </row>
    <row r="213" spans="1:95" s="1" customFormat="1" x14ac:dyDescent="0.3">
      <c r="A213" s="1">
        <f t="shared" si="125"/>
        <v>0</v>
      </c>
      <c r="B213" s="1" t="e">
        <f t="shared" si="109"/>
        <v>#N/A</v>
      </c>
      <c r="J213" s="4"/>
      <c r="K213" s="4"/>
      <c r="L213" s="4"/>
      <c r="M213" s="61"/>
      <c r="Y213" s="58"/>
      <c r="AA213" s="1">
        <f t="shared" si="110"/>
        <v>0</v>
      </c>
      <c r="AB213" s="1">
        <f t="shared" si="111"/>
        <v>0</v>
      </c>
      <c r="AC213" s="1">
        <f t="shared" si="112"/>
        <v>0</v>
      </c>
      <c r="AD213" s="1" t="str">
        <f t="shared" si="126"/>
        <v/>
      </c>
      <c r="AE213" s="1" t="str">
        <f t="shared" si="107"/>
        <v/>
      </c>
      <c r="AF213" s="1" t="str">
        <f t="shared" si="107"/>
        <v/>
      </c>
      <c r="AG213" s="1" t="str">
        <f t="shared" si="107"/>
        <v/>
      </c>
      <c r="AH213" s="1" t="e">
        <f t="shared" si="131"/>
        <v>#N/A</v>
      </c>
      <c r="AI213" s="9" t="e">
        <f t="shared" si="127"/>
        <v>#N/A</v>
      </c>
      <c r="AJ213" s="9" t="e">
        <f t="shared" si="113"/>
        <v>#N/A</v>
      </c>
      <c r="AK213" s="9" t="e">
        <f t="shared" si="114"/>
        <v>#N/A</v>
      </c>
      <c r="AL213" s="9" t="e">
        <f t="shared" si="115"/>
        <v>#N/A</v>
      </c>
      <c r="AM213" s="9" t="e">
        <f t="shared" si="116"/>
        <v>#N/A</v>
      </c>
      <c r="AN213" s="9" t="e">
        <f t="shared" si="117"/>
        <v>#N/A</v>
      </c>
      <c r="AO213" s="9" t="e">
        <f t="shared" si="118"/>
        <v>#N/A</v>
      </c>
      <c r="AP213" s="1" t="str">
        <f t="shared" si="108"/>
        <v/>
      </c>
      <c r="AQ213" s="1" t="str">
        <f t="shared" si="108"/>
        <v/>
      </c>
      <c r="AS213" s="1" t="str">
        <f t="shared" si="128"/>
        <v/>
      </c>
      <c r="AT213" s="1" t="e">
        <f t="shared" si="129"/>
        <v>#N/A</v>
      </c>
      <c r="AU213" s="1" t="e">
        <f t="shared" si="119"/>
        <v>#N/A</v>
      </c>
      <c r="AV213" s="9" t="e">
        <f t="shared" si="120"/>
        <v>#N/A</v>
      </c>
      <c r="AW213" s="9" t="e">
        <f t="shared" si="121"/>
        <v>#N/A</v>
      </c>
      <c r="AX213" s="9" t="e">
        <f t="shared" si="122"/>
        <v>#N/A</v>
      </c>
      <c r="AY213" s="9" t="e">
        <f t="shared" si="123"/>
        <v>#N/A</v>
      </c>
      <c r="AZ213" s="9" t="e">
        <f t="shared" si="124"/>
        <v>#N/A</v>
      </c>
      <c r="BA213" s="9" t="e">
        <f t="shared" si="130"/>
        <v>#N/A</v>
      </c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M213" s="48"/>
      <c r="BX213" s="7"/>
      <c r="BY213" s="4"/>
      <c r="BZ213" s="7"/>
      <c r="CA213" s="7"/>
      <c r="CB213" s="7"/>
      <c r="CE213" s="7"/>
      <c r="CF213" s="7"/>
      <c r="CG213" s="7"/>
      <c r="CH213" s="7"/>
      <c r="CI213" s="7"/>
      <c r="CJ213" s="7"/>
      <c r="CK213" s="7"/>
      <c r="CL213" s="7"/>
      <c r="CN213" s="47"/>
      <c r="CO213" s="47"/>
      <c r="CP213" s="47"/>
      <c r="CQ213" s="4"/>
    </row>
    <row r="214" spans="1:95" s="1" customFormat="1" x14ac:dyDescent="0.3">
      <c r="A214" s="1">
        <f t="shared" si="125"/>
        <v>0</v>
      </c>
      <c r="B214" s="1" t="e">
        <f t="shared" si="109"/>
        <v>#N/A</v>
      </c>
      <c r="J214" s="4"/>
      <c r="K214" s="4"/>
      <c r="L214" s="4"/>
      <c r="M214" s="61"/>
      <c r="Y214" s="58"/>
      <c r="AA214" s="1">
        <f t="shared" si="110"/>
        <v>0</v>
      </c>
      <c r="AB214" s="1">
        <f t="shared" si="111"/>
        <v>0</v>
      </c>
      <c r="AC214" s="1">
        <f t="shared" si="112"/>
        <v>0</v>
      </c>
      <c r="AD214" s="1" t="str">
        <f t="shared" si="126"/>
        <v/>
      </c>
      <c r="AE214" s="1" t="str">
        <f t="shared" si="107"/>
        <v/>
      </c>
      <c r="AF214" s="1" t="str">
        <f t="shared" si="107"/>
        <v/>
      </c>
      <c r="AG214" s="1" t="str">
        <f t="shared" si="107"/>
        <v/>
      </c>
      <c r="AH214" s="1" t="e">
        <f t="shared" si="131"/>
        <v>#N/A</v>
      </c>
      <c r="AI214" s="9" t="e">
        <f t="shared" si="127"/>
        <v>#N/A</v>
      </c>
      <c r="AJ214" s="9" t="e">
        <f t="shared" si="113"/>
        <v>#N/A</v>
      </c>
      <c r="AK214" s="9" t="e">
        <f t="shared" si="114"/>
        <v>#N/A</v>
      </c>
      <c r="AL214" s="9" t="e">
        <f t="shared" si="115"/>
        <v>#N/A</v>
      </c>
      <c r="AM214" s="9" t="e">
        <f t="shared" si="116"/>
        <v>#N/A</v>
      </c>
      <c r="AN214" s="9" t="e">
        <f t="shared" si="117"/>
        <v>#N/A</v>
      </c>
      <c r="AO214" s="9" t="e">
        <f t="shared" si="118"/>
        <v>#N/A</v>
      </c>
      <c r="AP214" s="1" t="str">
        <f t="shared" si="108"/>
        <v/>
      </c>
      <c r="AQ214" s="1" t="str">
        <f t="shared" si="108"/>
        <v/>
      </c>
      <c r="AS214" s="1" t="str">
        <f t="shared" si="128"/>
        <v/>
      </c>
      <c r="AT214" s="1" t="e">
        <f t="shared" si="129"/>
        <v>#N/A</v>
      </c>
      <c r="AU214" s="1" t="e">
        <f t="shared" si="119"/>
        <v>#N/A</v>
      </c>
      <c r="AV214" s="9" t="e">
        <f t="shared" si="120"/>
        <v>#N/A</v>
      </c>
      <c r="AW214" s="9" t="e">
        <f t="shared" si="121"/>
        <v>#N/A</v>
      </c>
      <c r="AX214" s="9" t="e">
        <f t="shared" si="122"/>
        <v>#N/A</v>
      </c>
      <c r="AY214" s="9" t="e">
        <f t="shared" si="123"/>
        <v>#N/A</v>
      </c>
      <c r="AZ214" s="9" t="e">
        <f t="shared" si="124"/>
        <v>#N/A</v>
      </c>
      <c r="BA214" s="9" t="e">
        <f t="shared" si="130"/>
        <v>#N/A</v>
      </c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M214" s="48"/>
      <c r="BX214" s="7"/>
      <c r="BY214" s="4"/>
      <c r="BZ214" s="7"/>
      <c r="CA214" s="7"/>
      <c r="CB214" s="7"/>
      <c r="CE214" s="7"/>
      <c r="CF214" s="7"/>
      <c r="CG214" s="7"/>
      <c r="CH214" s="7"/>
      <c r="CI214" s="7"/>
      <c r="CJ214" s="7"/>
      <c r="CK214" s="7"/>
      <c r="CL214" s="7"/>
      <c r="CN214" s="47"/>
      <c r="CO214" s="47"/>
      <c r="CP214" s="47"/>
      <c r="CQ214" s="4"/>
    </row>
    <row r="215" spans="1:95" s="1" customFormat="1" x14ac:dyDescent="0.3">
      <c r="A215" s="1">
        <f t="shared" si="125"/>
        <v>0</v>
      </c>
      <c r="B215" s="1" t="e">
        <f t="shared" si="109"/>
        <v>#N/A</v>
      </c>
      <c r="J215" s="4"/>
      <c r="K215" s="4"/>
      <c r="L215" s="4"/>
      <c r="M215" s="61"/>
      <c r="Y215" s="58"/>
      <c r="AA215" s="1">
        <f t="shared" si="110"/>
        <v>0</v>
      </c>
      <c r="AB215" s="1">
        <f t="shared" si="111"/>
        <v>0</v>
      </c>
      <c r="AC215" s="1">
        <f t="shared" si="112"/>
        <v>0</v>
      </c>
      <c r="AD215" s="1" t="str">
        <f t="shared" si="126"/>
        <v/>
      </c>
      <c r="AE215" s="1" t="str">
        <f t="shared" si="107"/>
        <v/>
      </c>
      <c r="AF215" s="1" t="str">
        <f t="shared" si="107"/>
        <v/>
      </c>
      <c r="AG215" s="1" t="str">
        <f t="shared" si="107"/>
        <v/>
      </c>
      <c r="AH215" s="1" t="e">
        <f t="shared" si="131"/>
        <v>#N/A</v>
      </c>
      <c r="AI215" s="9" t="e">
        <f t="shared" si="127"/>
        <v>#N/A</v>
      </c>
      <c r="AJ215" s="9" t="e">
        <f t="shared" si="113"/>
        <v>#N/A</v>
      </c>
      <c r="AK215" s="9" t="e">
        <f t="shared" si="114"/>
        <v>#N/A</v>
      </c>
      <c r="AL215" s="9" t="e">
        <f t="shared" si="115"/>
        <v>#N/A</v>
      </c>
      <c r="AM215" s="9" t="e">
        <f t="shared" si="116"/>
        <v>#N/A</v>
      </c>
      <c r="AN215" s="9" t="e">
        <f t="shared" si="117"/>
        <v>#N/A</v>
      </c>
      <c r="AO215" s="9" t="e">
        <f t="shared" si="118"/>
        <v>#N/A</v>
      </c>
      <c r="AP215" s="1" t="str">
        <f t="shared" si="108"/>
        <v/>
      </c>
      <c r="AQ215" s="1" t="str">
        <f t="shared" si="108"/>
        <v/>
      </c>
      <c r="AS215" s="1" t="str">
        <f t="shared" si="128"/>
        <v/>
      </c>
      <c r="AT215" s="1" t="e">
        <f t="shared" si="129"/>
        <v>#N/A</v>
      </c>
      <c r="AU215" s="1" t="e">
        <f t="shared" si="119"/>
        <v>#N/A</v>
      </c>
      <c r="AV215" s="9" t="e">
        <f t="shared" si="120"/>
        <v>#N/A</v>
      </c>
      <c r="AW215" s="9" t="e">
        <f t="shared" si="121"/>
        <v>#N/A</v>
      </c>
      <c r="AX215" s="9" t="e">
        <f t="shared" si="122"/>
        <v>#N/A</v>
      </c>
      <c r="AY215" s="9" t="e">
        <f t="shared" si="123"/>
        <v>#N/A</v>
      </c>
      <c r="AZ215" s="9" t="e">
        <f t="shared" si="124"/>
        <v>#N/A</v>
      </c>
      <c r="BA215" s="9" t="e">
        <f t="shared" si="130"/>
        <v>#N/A</v>
      </c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M215" s="48"/>
      <c r="BX215" s="7"/>
      <c r="BY215" s="4"/>
      <c r="BZ215" s="7"/>
      <c r="CA215" s="7"/>
      <c r="CB215" s="7"/>
      <c r="CE215" s="7"/>
      <c r="CF215" s="7"/>
      <c r="CG215" s="7"/>
      <c r="CH215" s="7"/>
      <c r="CI215" s="7"/>
      <c r="CJ215" s="7"/>
      <c r="CK215" s="7"/>
      <c r="CL215" s="7"/>
      <c r="CN215" s="47"/>
      <c r="CO215" s="47"/>
      <c r="CP215" s="47"/>
      <c r="CQ215" s="4"/>
    </row>
    <row r="216" spans="1:95" s="1" customFormat="1" x14ac:dyDescent="0.3">
      <c r="A216" s="1">
        <f t="shared" si="125"/>
        <v>0</v>
      </c>
      <c r="B216" s="1" t="e">
        <f t="shared" si="109"/>
        <v>#N/A</v>
      </c>
      <c r="J216" s="4"/>
      <c r="K216" s="4"/>
      <c r="L216" s="4"/>
      <c r="M216" s="61"/>
      <c r="Y216" s="58"/>
      <c r="AA216" s="1">
        <f t="shared" si="110"/>
        <v>0</v>
      </c>
      <c r="AB216" s="1">
        <f t="shared" si="111"/>
        <v>0</v>
      </c>
      <c r="AC216" s="1">
        <f t="shared" si="112"/>
        <v>0</v>
      </c>
      <c r="AD216" s="1" t="str">
        <f t="shared" si="126"/>
        <v/>
      </c>
      <c r="AE216" s="1" t="str">
        <f t="shared" si="107"/>
        <v/>
      </c>
      <c r="AF216" s="1" t="str">
        <f t="shared" si="107"/>
        <v/>
      </c>
      <c r="AG216" s="1" t="str">
        <f t="shared" si="107"/>
        <v/>
      </c>
      <c r="AH216" s="1" t="e">
        <f t="shared" si="131"/>
        <v>#N/A</v>
      </c>
      <c r="AI216" s="9" t="e">
        <f t="shared" si="127"/>
        <v>#N/A</v>
      </c>
      <c r="AJ216" s="9" t="e">
        <f t="shared" si="113"/>
        <v>#N/A</v>
      </c>
      <c r="AK216" s="9" t="e">
        <f t="shared" si="114"/>
        <v>#N/A</v>
      </c>
      <c r="AL216" s="9" t="e">
        <f t="shared" si="115"/>
        <v>#N/A</v>
      </c>
      <c r="AM216" s="9" t="e">
        <f t="shared" si="116"/>
        <v>#N/A</v>
      </c>
      <c r="AN216" s="9" t="e">
        <f t="shared" si="117"/>
        <v>#N/A</v>
      </c>
      <c r="AO216" s="9" t="e">
        <f t="shared" si="118"/>
        <v>#N/A</v>
      </c>
      <c r="AP216" s="1" t="str">
        <f t="shared" si="108"/>
        <v/>
      </c>
      <c r="AQ216" s="1" t="str">
        <f t="shared" si="108"/>
        <v/>
      </c>
      <c r="AS216" s="1" t="str">
        <f t="shared" si="128"/>
        <v/>
      </c>
      <c r="AT216" s="1" t="e">
        <f t="shared" si="129"/>
        <v>#N/A</v>
      </c>
      <c r="AU216" s="1" t="e">
        <f t="shared" si="119"/>
        <v>#N/A</v>
      </c>
      <c r="AV216" s="9" t="e">
        <f t="shared" si="120"/>
        <v>#N/A</v>
      </c>
      <c r="AW216" s="9" t="e">
        <f t="shared" si="121"/>
        <v>#N/A</v>
      </c>
      <c r="AX216" s="9" t="e">
        <f t="shared" si="122"/>
        <v>#N/A</v>
      </c>
      <c r="AY216" s="9" t="e">
        <f t="shared" si="123"/>
        <v>#N/A</v>
      </c>
      <c r="AZ216" s="9" t="e">
        <f t="shared" si="124"/>
        <v>#N/A</v>
      </c>
      <c r="BA216" s="9" t="e">
        <f t="shared" si="130"/>
        <v>#N/A</v>
      </c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M216" s="48"/>
      <c r="BX216" s="7"/>
      <c r="BY216" s="4"/>
      <c r="BZ216" s="7"/>
      <c r="CA216" s="7"/>
      <c r="CB216" s="7"/>
      <c r="CE216" s="7"/>
      <c r="CF216" s="7"/>
      <c r="CG216" s="7"/>
      <c r="CH216" s="7"/>
      <c r="CI216" s="7"/>
      <c r="CJ216" s="7"/>
      <c r="CK216" s="7"/>
      <c r="CL216" s="7"/>
      <c r="CN216" s="47"/>
      <c r="CO216" s="47"/>
      <c r="CP216" s="47"/>
      <c r="CQ216" s="4"/>
    </row>
    <row r="217" spans="1:95" s="1" customFormat="1" x14ac:dyDescent="0.3">
      <c r="A217" s="1">
        <f t="shared" si="125"/>
        <v>0</v>
      </c>
      <c r="B217" s="1" t="e">
        <f t="shared" si="109"/>
        <v>#N/A</v>
      </c>
      <c r="J217" s="4"/>
      <c r="K217" s="4"/>
      <c r="L217" s="4"/>
      <c r="M217" s="61"/>
      <c r="Y217" s="58"/>
      <c r="AA217" s="1">
        <f t="shared" si="110"/>
        <v>0</v>
      </c>
      <c r="AB217" s="1">
        <f t="shared" si="111"/>
        <v>0</v>
      </c>
      <c r="AC217" s="1">
        <f t="shared" si="112"/>
        <v>0</v>
      </c>
      <c r="AD217" s="1" t="str">
        <f t="shared" si="126"/>
        <v/>
      </c>
      <c r="AE217" s="1" t="str">
        <f t="shared" si="107"/>
        <v/>
      </c>
      <c r="AF217" s="1" t="str">
        <f t="shared" si="107"/>
        <v/>
      </c>
      <c r="AG217" s="1" t="str">
        <f t="shared" si="107"/>
        <v/>
      </c>
      <c r="AH217" s="1" t="e">
        <f t="shared" si="131"/>
        <v>#N/A</v>
      </c>
      <c r="AI217" s="9" t="e">
        <f t="shared" si="127"/>
        <v>#N/A</v>
      </c>
      <c r="AJ217" s="9" t="e">
        <f t="shared" si="113"/>
        <v>#N/A</v>
      </c>
      <c r="AK217" s="9" t="e">
        <f t="shared" si="114"/>
        <v>#N/A</v>
      </c>
      <c r="AL217" s="9" t="e">
        <f t="shared" si="115"/>
        <v>#N/A</v>
      </c>
      <c r="AM217" s="9" t="e">
        <f t="shared" si="116"/>
        <v>#N/A</v>
      </c>
      <c r="AN217" s="9" t="e">
        <f t="shared" si="117"/>
        <v>#N/A</v>
      </c>
      <c r="AO217" s="9" t="e">
        <f t="shared" si="118"/>
        <v>#N/A</v>
      </c>
      <c r="AP217" s="1" t="str">
        <f t="shared" si="108"/>
        <v/>
      </c>
      <c r="AQ217" s="1" t="str">
        <f t="shared" si="108"/>
        <v/>
      </c>
      <c r="AS217" s="1" t="str">
        <f t="shared" si="128"/>
        <v/>
      </c>
      <c r="AT217" s="1" t="e">
        <f t="shared" si="129"/>
        <v>#N/A</v>
      </c>
      <c r="AU217" s="1" t="e">
        <f t="shared" si="119"/>
        <v>#N/A</v>
      </c>
      <c r="AV217" s="9" t="e">
        <f t="shared" si="120"/>
        <v>#N/A</v>
      </c>
      <c r="AW217" s="9" t="e">
        <f t="shared" si="121"/>
        <v>#N/A</v>
      </c>
      <c r="AX217" s="9" t="e">
        <f t="shared" si="122"/>
        <v>#N/A</v>
      </c>
      <c r="AY217" s="9" t="e">
        <f t="shared" si="123"/>
        <v>#N/A</v>
      </c>
      <c r="AZ217" s="9" t="e">
        <f t="shared" si="124"/>
        <v>#N/A</v>
      </c>
      <c r="BA217" s="9" t="e">
        <f t="shared" si="130"/>
        <v>#N/A</v>
      </c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M217" s="48"/>
      <c r="BX217" s="7"/>
      <c r="BY217" s="4"/>
      <c r="BZ217" s="7"/>
      <c r="CA217" s="7"/>
      <c r="CB217" s="7"/>
      <c r="CE217" s="7"/>
      <c r="CF217" s="7"/>
      <c r="CG217" s="7"/>
      <c r="CH217" s="7"/>
      <c r="CI217" s="7"/>
      <c r="CJ217" s="7"/>
      <c r="CK217" s="7"/>
      <c r="CL217" s="7"/>
      <c r="CN217" s="47"/>
      <c r="CO217" s="47"/>
      <c r="CP217" s="47"/>
      <c r="CQ217" s="4"/>
    </row>
    <row r="218" spans="1:95" s="1" customFormat="1" x14ac:dyDescent="0.3">
      <c r="A218" s="1">
        <f t="shared" si="125"/>
        <v>0</v>
      </c>
      <c r="B218" s="1" t="e">
        <f t="shared" si="109"/>
        <v>#N/A</v>
      </c>
      <c r="J218" s="4"/>
      <c r="K218" s="4"/>
      <c r="L218" s="4"/>
      <c r="M218" s="61"/>
      <c r="Y218" s="58"/>
      <c r="AA218" s="1">
        <f t="shared" si="110"/>
        <v>0</v>
      </c>
      <c r="AB218" s="1">
        <f t="shared" si="111"/>
        <v>0</v>
      </c>
      <c r="AC218" s="1">
        <f t="shared" si="112"/>
        <v>0</v>
      </c>
      <c r="AD218" s="1" t="str">
        <f t="shared" si="126"/>
        <v/>
      </c>
      <c r="AE218" s="1" t="str">
        <f t="shared" si="107"/>
        <v/>
      </c>
      <c r="AF218" s="1" t="str">
        <f t="shared" si="107"/>
        <v/>
      </c>
      <c r="AG218" s="1" t="str">
        <f t="shared" si="107"/>
        <v/>
      </c>
      <c r="AH218" s="1" t="e">
        <f t="shared" si="131"/>
        <v>#N/A</v>
      </c>
      <c r="AI218" s="9" t="e">
        <f t="shared" si="127"/>
        <v>#N/A</v>
      </c>
      <c r="AJ218" s="9" t="e">
        <f t="shared" si="113"/>
        <v>#N/A</v>
      </c>
      <c r="AK218" s="9" t="e">
        <f t="shared" si="114"/>
        <v>#N/A</v>
      </c>
      <c r="AL218" s="9" t="e">
        <f t="shared" si="115"/>
        <v>#N/A</v>
      </c>
      <c r="AM218" s="9" t="e">
        <f t="shared" si="116"/>
        <v>#N/A</v>
      </c>
      <c r="AN218" s="9" t="e">
        <f t="shared" si="117"/>
        <v>#N/A</v>
      </c>
      <c r="AO218" s="9" t="e">
        <f t="shared" si="118"/>
        <v>#N/A</v>
      </c>
      <c r="AP218" s="1" t="str">
        <f t="shared" si="108"/>
        <v/>
      </c>
      <c r="AQ218" s="1" t="str">
        <f t="shared" si="108"/>
        <v/>
      </c>
      <c r="AS218" s="1" t="str">
        <f t="shared" si="128"/>
        <v/>
      </c>
      <c r="AT218" s="1" t="e">
        <f t="shared" si="129"/>
        <v>#N/A</v>
      </c>
      <c r="AU218" s="1" t="e">
        <f t="shared" si="119"/>
        <v>#N/A</v>
      </c>
      <c r="AV218" s="9" t="e">
        <f t="shared" si="120"/>
        <v>#N/A</v>
      </c>
      <c r="AW218" s="9" t="e">
        <f t="shared" si="121"/>
        <v>#N/A</v>
      </c>
      <c r="AX218" s="9" t="e">
        <f t="shared" si="122"/>
        <v>#N/A</v>
      </c>
      <c r="AY218" s="9" t="e">
        <f t="shared" si="123"/>
        <v>#N/A</v>
      </c>
      <c r="AZ218" s="9" t="e">
        <f t="shared" si="124"/>
        <v>#N/A</v>
      </c>
      <c r="BA218" s="9" t="e">
        <f t="shared" si="130"/>
        <v>#N/A</v>
      </c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M218" s="48"/>
      <c r="BX218" s="7"/>
      <c r="BY218" s="4"/>
      <c r="BZ218" s="7"/>
      <c r="CA218" s="7"/>
      <c r="CB218" s="7"/>
      <c r="CE218" s="7"/>
      <c r="CF218" s="7"/>
      <c r="CG218" s="7"/>
      <c r="CH218" s="7"/>
      <c r="CI218" s="7"/>
      <c r="CJ218" s="7"/>
      <c r="CK218" s="7"/>
      <c r="CL218" s="7"/>
      <c r="CN218" s="47"/>
      <c r="CO218" s="47"/>
      <c r="CP218" s="47"/>
      <c r="CQ218" s="4"/>
    </row>
    <row r="219" spans="1:95" s="1" customFormat="1" x14ac:dyDescent="0.3">
      <c r="A219" s="1">
        <f t="shared" si="125"/>
        <v>0</v>
      </c>
      <c r="B219" s="1" t="e">
        <f t="shared" si="109"/>
        <v>#N/A</v>
      </c>
      <c r="J219" s="4"/>
      <c r="K219" s="4"/>
      <c r="L219" s="4"/>
      <c r="M219" s="61"/>
      <c r="Y219" s="58"/>
      <c r="AA219" s="1">
        <f t="shared" si="110"/>
        <v>0</v>
      </c>
      <c r="AB219" s="1">
        <f t="shared" si="111"/>
        <v>0</v>
      </c>
      <c r="AC219" s="1">
        <f t="shared" si="112"/>
        <v>0</v>
      </c>
      <c r="AD219" s="1" t="str">
        <f t="shared" si="126"/>
        <v/>
      </c>
      <c r="AE219" s="1" t="str">
        <f t="shared" si="107"/>
        <v/>
      </c>
      <c r="AF219" s="1" t="str">
        <f t="shared" si="107"/>
        <v/>
      </c>
      <c r="AG219" s="1" t="str">
        <f t="shared" si="107"/>
        <v/>
      </c>
      <c r="AH219" s="1" t="e">
        <f t="shared" si="131"/>
        <v>#N/A</v>
      </c>
      <c r="AI219" s="9" t="e">
        <f t="shared" si="127"/>
        <v>#N/A</v>
      </c>
      <c r="AJ219" s="9" t="e">
        <f t="shared" si="113"/>
        <v>#N/A</v>
      </c>
      <c r="AK219" s="9" t="e">
        <f t="shared" si="114"/>
        <v>#N/A</v>
      </c>
      <c r="AL219" s="9" t="e">
        <f t="shared" si="115"/>
        <v>#N/A</v>
      </c>
      <c r="AM219" s="9" t="e">
        <f t="shared" si="116"/>
        <v>#N/A</v>
      </c>
      <c r="AN219" s="9" t="e">
        <f t="shared" si="117"/>
        <v>#N/A</v>
      </c>
      <c r="AO219" s="9" t="e">
        <f t="shared" si="118"/>
        <v>#N/A</v>
      </c>
      <c r="AP219" s="1" t="str">
        <f t="shared" si="108"/>
        <v/>
      </c>
      <c r="AQ219" s="1" t="str">
        <f t="shared" si="108"/>
        <v/>
      </c>
      <c r="AS219" s="1" t="str">
        <f t="shared" si="128"/>
        <v/>
      </c>
      <c r="AT219" s="1" t="e">
        <f t="shared" si="129"/>
        <v>#N/A</v>
      </c>
      <c r="AU219" s="1" t="e">
        <f t="shared" si="119"/>
        <v>#N/A</v>
      </c>
      <c r="AV219" s="9" t="e">
        <f t="shared" si="120"/>
        <v>#N/A</v>
      </c>
      <c r="AW219" s="9" t="e">
        <f t="shared" si="121"/>
        <v>#N/A</v>
      </c>
      <c r="AX219" s="9" t="e">
        <f t="shared" si="122"/>
        <v>#N/A</v>
      </c>
      <c r="AY219" s="9" t="e">
        <f t="shared" si="123"/>
        <v>#N/A</v>
      </c>
      <c r="AZ219" s="9" t="e">
        <f t="shared" si="124"/>
        <v>#N/A</v>
      </c>
      <c r="BA219" s="9" t="e">
        <f t="shared" si="130"/>
        <v>#N/A</v>
      </c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M219" s="48"/>
      <c r="BX219" s="7"/>
      <c r="BY219" s="4"/>
      <c r="BZ219" s="7"/>
      <c r="CA219" s="7"/>
      <c r="CB219" s="7"/>
      <c r="CE219" s="7"/>
      <c r="CF219" s="7"/>
      <c r="CG219" s="7"/>
      <c r="CH219" s="7"/>
      <c r="CI219" s="7"/>
      <c r="CJ219" s="7"/>
      <c r="CK219" s="7"/>
      <c r="CL219" s="7"/>
      <c r="CN219" s="47"/>
      <c r="CO219" s="47"/>
      <c r="CP219" s="47"/>
      <c r="CQ219" s="4"/>
    </row>
    <row r="220" spans="1:95" s="1" customFormat="1" x14ac:dyDescent="0.3">
      <c r="A220" s="1">
        <f t="shared" si="125"/>
        <v>0</v>
      </c>
      <c r="B220" s="1" t="e">
        <f t="shared" si="109"/>
        <v>#N/A</v>
      </c>
      <c r="J220" s="4"/>
      <c r="K220" s="4"/>
      <c r="L220" s="4"/>
      <c r="M220" s="61"/>
      <c r="Y220" s="58"/>
      <c r="AA220" s="1">
        <f t="shared" si="110"/>
        <v>0</v>
      </c>
      <c r="AB220" s="1">
        <f t="shared" si="111"/>
        <v>0</v>
      </c>
      <c r="AC220" s="1">
        <f t="shared" si="112"/>
        <v>0</v>
      </c>
      <c r="AD220" s="1" t="str">
        <f t="shared" si="126"/>
        <v/>
      </c>
      <c r="AE220" s="1" t="str">
        <f t="shared" si="107"/>
        <v/>
      </c>
      <c r="AF220" s="1" t="str">
        <f t="shared" si="107"/>
        <v/>
      </c>
      <c r="AG220" s="1" t="str">
        <f t="shared" si="107"/>
        <v/>
      </c>
      <c r="AH220" s="1" t="e">
        <f t="shared" si="131"/>
        <v>#N/A</v>
      </c>
      <c r="AI220" s="9" t="e">
        <f t="shared" si="127"/>
        <v>#N/A</v>
      </c>
      <c r="AJ220" s="9" t="e">
        <f t="shared" si="113"/>
        <v>#N/A</v>
      </c>
      <c r="AK220" s="9" t="e">
        <f t="shared" si="114"/>
        <v>#N/A</v>
      </c>
      <c r="AL220" s="9" t="e">
        <f t="shared" si="115"/>
        <v>#N/A</v>
      </c>
      <c r="AM220" s="9" t="e">
        <f t="shared" si="116"/>
        <v>#N/A</v>
      </c>
      <c r="AN220" s="9" t="e">
        <f t="shared" si="117"/>
        <v>#N/A</v>
      </c>
      <c r="AO220" s="9" t="e">
        <f t="shared" si="118"/>
        <v>#N/A</v>
      </c>
      <c r="AP220" s="1" t="str">
        <f t="shared" si="108"/>
        <v/>
      </c>
      <c r="AQ220" s="1" t="str">
        <f t="shared" si="108"/>
        <v/>
      </c>
      <c r="AS220" s="1" t="str">
        <f t="shared" si="128"/>
        <v/>
      </c>
      <c r="AT220" s="1" t="e">
        <f t="shared" si="129"/>
        <v>#N/A</v>
      </c>
      <c r="AU220" s="1" t="e">
        <f t="shared" si="119"/>
        <v>#N/A</v>
      </c>
      <c r="AV220" s="9" t="e">
        <f t="shared" si="120"/>
        <v>#N/A</v>
      </c>
      <c r="AW220" s="9" t="e">
        <f t="shared" si="121"/>
        <v>#N/A</v>
      </c>
      <c r="AX220" s="9" t="e">
        <f t="shared" si="122"/>
        <v>#N/A</v>
      </c>
      <c r="AY220" s="9" t="e">
        <f t="shared" si="123"/>
        <v>#N/A</v>
      </c>
      <c r="AZ220" s="9" t="e">
        <f t="shared" si="124"/>
        <v>#N/A</v>
      </c>
      <c r="BA220" s="9" t="e">
        <f t="shared" si="130"/>
        <v>#N/A</v>
      </c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M220" s="48"/>
      <c r="BX220" s="7"/>
      <c r="BY220" s="4"/>
      <c r="BZ220" s="7"/>
      <c r="CA220" s="7"/>
      <c r="CB220" s="7"/>
      <c r="CE220" s="7"/>
      <c r="CF220" s="7"/>
      <c r="CG220" s="7"/>
      <c r="CH220" s="7"/>
      <c r="CI220" s="7"/>
      <c r="CJ220" s="7"/>
      <c r="CK220" s="7"/>
      <c r="CL220" s="7"/>
      <c r="CN220" s="47"/>
      <c r="CO220" s="47"/>
      <c r="CP220" s="47"/>
      <c r="CQ220" s="4"/>
    </row>
    <row r="221" spans="1:95" s="1" customFormat="1" x14ac:dyDescent="0.3">
      <c r="A221" s="1">
        <f t="shared" si="125"/>
        <v>0</v>
      </c>
      <c r="B221" s="1" t="e">
        <f t="shared" si="109"/>
        <v>#N/A</v>
      </c>
      <c r="J221" s="4"/>
      <c r="K221" s="4"/>
      <c r="L221" s="4"/>
      <c r="M221" s="61"/>
      <c r="Y221" s="58"/>
      <c r="AA221" s="1">
        <f t="shared" si="110"/>
        <v>0</v>
      </c>
      <c r="AB221" s="1">
        <f t="shared" si="111"/>
        <v>0</v>
      </c>
      <c r="AC221" s="1">
        <f t="shared" si="112"/>
        <v>0</v>
      </c>
      <c r="AD221" s="1" t="str">
        <f t="shared" si="126"/>
        <v/>
      </c>
      <c r="AE221" s="1" t="str">
        <f t="shared" si="107"/>
        <v/>
      </c>
      <c r="AF221" s="1" t="str">
        <f t="shared" si="107"/>
        <v/>
      </c>
      <c r="AG221" s="1" t="str">
        <f t="shared" si="107"/>
        <v/>
      </c>
      <c r="AH221" s="1" t="e">
        <f t="shared" si="131"/>
        <v>#N/A</v>
      </c>
      <c r="AI221" s="9" t="e">
        <f t="shared" si="127"/>
        <v>#N/A</v>
      </c>
      <c r="AJ221" s="9" t="e">
        <f t="shared" si="113"/>
        <v>#N/A</v>
      </c>
      <c r="AK221" s="9" t="e">
        <f t="shared" si="114"/>
        <v>#N/A</v>
      </c>
      <c r="AL221" s="9" t="e">
        <f t="shared" si="115"/>
        <v>#N/A</v>
      </c>
      <c r="AM221" s="9" t="e">
        <f t="shared" si="116"/>
        <v>#N/A</v>
      </c>
      <c r="AN221" s="9" t="e">
        <f t="shared" si="117"/>
        <v>#N/A</v>
      </c>
      <c r="AO221" s="9" t="e">
        <f t="shared" si="118"/>
        <v>#N/A</v>
      </c>
      <c r="AP221" s="1" t="str">
        <f t="shared" si="108"/>
        <v/>
      </c>
      <c r="AQ221" s="1" t="str">
        <f t="shared" si="108"/>
        <v/>
      </c>
      <c r="AS221" s="1" t="str">
        <f t="shared" si="128"/>
        <v/>
      </c>
      <c r="AT221" s="1" t="e">
        <f t="shared" si="129"/>
        <v>#N/A</v>
      </c>
      <c r="AU221" s="1" t="e">
        <f t="shared" si="119"/>
        <v>#N/A</v>
      </c>
      <c r="AV221" s="9" t="e">
        <f t="shared" si="120"/>
        <v>#N/A</v>
      </c>
      <c r="AW221" s="9" t="e">
        <f t="shared" si="121"/>
        <v>#N/A</v>
      </c>
      <c r="AX221" s="9" t="e">
        <f t="shared" si="122"/>
        <v>#N/A</v>
      </c>
      <c r="AY221" s="9" t="e">
        <f t="shared" si="123"/>
        <v>#N/A</v>
      </c>
      <c r="AZ221" s="9" t="e">
        <f t="shared" si="124"/>
        <v>#N/A</v>
      </c>
      <c r="BA221" s="9" t="e">
        <f t="shared" si="130"/>
        <v>#N/A</v>
      </c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M221" s="48"/>
      <c r="BX221" s="7"/>
      <c r="BY221" s="4"/>
      <c r="BZ221" s="7"/>
      <c r="CA221" s="7"/>
      <c r="CB221" s="7"/>
      <c r="CE221" s="7"/>
      <c r="CF221" s="7"/>
      <c r="CG221" s="7"/>
      <c r="CH221" s="7"/>
      <c r="CI221" s="7"/>
      <c r="CJ221" s="7"/>
      <c r="CK221" s="7"/>
      <c r="CL221" s="7"/>
      <c r="CN221" s="47"/>
      <c r="CO221" s="47"/>
      <c r="CP221" s="47"/>
      <c r="CQ221" s="4"/>
    </row>
    <row r="222" spans="1:95" s="1" customFormat="1" x14ac:dyDescent="0.3">
      <c r="A222" s="1">
        <f t="shared" si="125"/>
        <v>0</v>
      </c>
      <c r="B222" s="1" t="e">
        <f t="shared" si="109"/>
        <v>#N/A</v>
      </c>
      <c r="J222" s="4"/>
      <c r="K222" s="4"/>
      <c r="L222" s="4"/>
      <c r="M222" s="61"/>
      <c r="Y222" s="58"/>
      <c r="AA222" s="1">
        <f t="shared" si="110"/>
        <v>0</v>
      </c>
      <c r="AB222" s="1">
        <f t="shared" si="111"/>
        <v>0</v>
      </c>
      <c r="AC222" s="1">
        <f t="shared" si="112"/>
        <v>0</v>
      </c>
      <c r="AD222" s="1" t="str">
        <f t="shared" si="126"/>
        <v/>
      </c>
      <c r="AE222" s="1" t="str">
        <f t="shared" si="107"/>
        <v/>
      </c>
      <c r="AF222" s="1" t="str">
        <f t="shared" si="107"/>
        <v/>
      </c>
      <c r="AG222" s="1" t="str">
        <f t="shared" si="107"/>
        <v/>
      </c>
      <c r="AH222" s="1" t="e">
        <f t="shared" si="131"/>
        <v>#N/A</v>
      </c>
      <c r="AI222" s="9" t="e">
        <f t="shared" si="127"/>
        <v>#N/A</v>
      </c>
      <c r="AJ222" s="9" t="e">
        <f t="shared" si="113"/>
        <v>#N/A</v>
      </c>
      <c r="AK222" s="9" t="e">
        <f t="shared" si="114"/>
        <v>#N/A</v>
      </c>
      <c r="AL222" s="9" t="e">
        <f t="shared" si="115"/>
        <v>#N/A</v>
      </c>
      <c r="AM222" s="9" t="e">
        <f t="shared" si="116"/>
        <v>#N/A</v>
      </c>
      <c r="AN222" s="9" t="e">
        <f t="shared" si="117"/>
        <v>#N/A</v>
      </c>
      <c r="AO222" s="9" t="e">
        <f t="shared" si="118"/>
        <v>#N/A</v>
      </c>
      <c r="AP222" s="1" t="str">
        <f t="shared" si="108"/>
        <v/>
      </c>
      <c r="AQ222" s="1" t="str">
        <f t="shared" si="108"/>
        <v/>
      </c>
      <c r="AS222" s="1" t="str">
        <f t="shared" si="128"/>
        <v/>
      </c>
      <c r="AT222" s="1" t="e">
        <f t="shared" si="129"/>
        <v>#N/A</v>
      </c>
      <c r="AU222" s="1" t="e">
        <f t="shared" si="119"/>
        <v>#N/A</v>
      </c>
      <c r="AV222" s="9" t="e">
        <f t="shared" si="120"/>
        <v>#N/A</v>
      </c>
      <c r="AW222" s="9" t="e">
        <f t="shared" si="121"/>
        <v>#N/A</v>
      </c>
      <c r="AX222" s="9" t="e">
        <f t="shared" si="122"/>
        <v>#N/A</v>
      </c>
      <c r="AY222" s="9" t="e">
        <f t="shared" si="123"/>
        <v>#N/A</v>
      </c>
      <c r="AZ222" s="9" t="e">
        <f t="shared" si="124"/>
        <v>#N/A</v>
      </c>
      <c r="BA222" s="9" t="e">
        <f t="shared" si="130"/>
        <v>#N/A</v>
      </c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M222" s="48"/>
      <c r="BX222" s="7"/>
      <c r="BY222" s="4"/>
      <c r="BZ222" s="7"/>
      <c r="CA222" s="7"/>
      <c r="CB222" s="7"/>
      <c r="CE222" s="7"/>
      <c r="CF222" s="7"/>
      <c r="CG222" s="7"/>
      <c r="CH222" s="7"/>
      <c r="CI222" s="7"/>
      <c r="CJ222" s="7"/>
      <c r="CK222" s="7"/>
      <c r="CL222" s="7"/>
      <c r="CN222" s="47"/>
      <c r="CO222" s="47"/>
      <c r="CP222" s="47"/>
      <c r="CQ222" s="4"/>
    </row>
    <row r="223" spans="1:95" s="1" customFormat="1" x14ac:dyDescent="0.3">
      <c r="A223" s="1">
        <f t="shared" si="125"/>
        <v>0</v>
      </c>
      <c r="B223" s="1" t="e">
        <f t="shared" si="109"/>
        <v>#N/A</v>
      </c>
      <c r="J223" s="4"/>
      <c r="K223" s="4"/>
      <c r="L223" s="4"/>
      <c r="M223" s="61"/>
      <c r="Y223" s="58"/>
      <c r="AA223" s="1">
        <f t="shared" si="110"/>
        <v>0</v>
      </c>
      <c r="AB223" s="1">
        <f t="shared" si="111"/>
        <v>0</v>
      </c>
      <c r="AC223" s="1">
        <f t="shared" si="112"/>
        <v>0</v>
      </c>
      <c r="AD223" s="1" t="str">
        <f t="shared" si="126"/>
        <v/>
      </c>
      <c r="AE223" s="1" t="str">
        <f t="shared" si="107"/>
        <v/>
      </c>
      <c r="AF223" s="1" t="str">
        <f t="shared" si="107"/>
        <v/>
      </c>
      <c r="AG223" s="1" t="str">
        <f t="shared" si="107"/>
        <v/>
      </c>
      <c r="AH223" s="1" t="e">
        <f t="shared" si="131"/>
        <v>#N/A</v>
      </c>
      <c r="AI223" s="9" t="e">
        <f t="shared" si="127"/>
        <v>#N/A</v>
      </c>
      <c r="AJ223" s="9" t="e">
        <f t="shared" si="113"/>
        <v>#N/A</v>
      </c>
      <c r="AK223" s="9" t="e">
        <f t="shared" si="114"/>
        <v>#N/A</v>
      </c>
      <c r="AL223" s="9" t="e">
        <f t="shared" si="115"/>
        <v>#N/A</v>
      </c>
      <c r="AM223" s="9" t="e">
        <f t="shared" si="116"/>
        <v>#N/A</v>
      </c>
      <c r="AN223" s="9" t="e">
        <f t="shared" si="117"/>
        <v>#N/A</v>
      </c>
      <c r="AO223" s="9" t="e">
        <f t="shared" si="118"/>
        <v>#N/A</v>
      </c>
      <c r="AP223" s="1" t="str">
        <f t="shared" si="108"/>
        <v/>
      </c>
      <c r="AQ223" s="1" t="str">
        <f t="shared" si="108"/>
        <v/>
      </c>
      <c r="AS223" s="1" t="str">
        <f t="shared" si="128"/>
        <v/>
      </c>
      <c r="AT223" s="1" t="e">
        <f t="shared" si="129"/>
        <v>#N/A</v>
      </c>
      <c r="AU223" s="1" t="e">
        <f t="shared" si="119"/>
        <v>#N/A</v>
      </c>
      <c r="AV223" s="9" t="e">
        <f t="shared" si="120"/>
        <v>#N/A</v>
      </c>
      <c r="AW223" s="9" t="e">
        <f t="shared" si="121"/>
        <v>#N/A</v>
      </c>
      <c r="AX223" s="9" t="e">
        <f t="shared" si="122"/>
        <v>#N/A</v>
      </c>
      <c r="AY223" s="9" t="e">
        <f t="shared" si="123"/>
        <v>#N/A</v>
      </c>
      <c r="AZ223" s="9" t="e">
        <f t="shared" si="124"/>
        <v>#N/A</v>
      </c>
      <c r="BA223" s="9" t="e">
        <f t="shared" si="130"/>
        <v>#N/A</v>
      </c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M223" s="48"/>
      <c r="BX223" s="7"/>
      <c r="BY223" s="4"/>
      <c r="BZ223" s="7"/>
      <c r="CA223" s="7"/>
      <c r="CB223" s="7"/>
      <c r="CE223" s="7"/>
      <c r="CF223" s="7"/>
      <c r="CG223" s="7"/>
      <c r="CH223" s="7"/>
      <c r="CI223" s="7"/>
      <c r="CJ223" s="7"/>
      <c r="CK223" s="7"/>
      <c r="CL223" s="7"/>
      <c r="CN223" s="47"/>
      <c r="CO223" s="47"/>
      <c r="CP223" s="47"/>
      <c r="CQ223" s="4"/>
    </row>
    <row r="224" spans="1:95" s="1" customFormat="1" x14ac:dyDescent="0.3">
      <c r="A224" s="1">
        <f t="shared" si="125"/>
        <v>0</v>
      </c>
      <c r="B224" s="1" t="e">
        <f t="shared" si="109"/>
        <v>#N/A</v>
      </c>
      <c r="J224" s="4"/>
      <c r="K224" s="4"/>
      <c r="L224" s="4"/>
      <c r="M224" s="61"/>
      <c r="Y224" s="58"/>
      <c r="AA224" s="1">
        <f t="shared" si="110"/>
        <v>0</v>
      </c>
      <c r="AB224" s="1">
        <f t="shared" si="111"/>
        <v>0</v>
      </c>
      <c r="AC224" s="1">
        <f t="shared" si="112"/>
        <v>0</v>
      </c>
      <c r="AD224" s="1" t="str">
        <f t="shared" si="126"/>
        <v/>
      </c>
      <c r="AE224" s="1" t="str">
        <f t="shared" si="107"/>
        <v/>
      </c>
      <c r="AF224" s="1" t="str">
        <f t="shared" si="107"/>
        <v/>
      </c>
      <c r="AG224" s="1" t="str">
        <f t="shared" si="107"/>
        <v/>
      </c>
      <c r="AH224" s="1" t="e">
        <f t="shared" si="131"/>
        <v>#N/A</v>
      </c>
      <c r="AI224" s="9" t="e">
        <f t="shared" si="127"/>
        <v>#N/A</v>
      </c>
      <c r="AJ224" s="9" t="e">
        <f t="shared" si="113"/>
        <v>#N/A</v>
      </c>
      <c r="AK224" s="9" t="e">
        <f t="shared" si="114"/>
        <v>#N/A</v>
      </c>
      <c r="AL224" s="9" t="e">
        <f t="shared" si="115"/>
        <v>#N/A</v>
      </c>
      <c r="AM224" s="9" t="e">
        <f t="shared" si="116"/>
        <v>#N/A</v>
      </c>
      <c r="AN224" s="9" t="e">
        <f t="shared" si="117"/>
        <v>#N/A</v>
      </c>
      <c r="AO224" s="9" t="e">
        <f t="shared" si="118"/>
        <v>#N/A</v>
      </c>
      <c r="AP224" s="1" t="str">
        <f t="shared" si="108"/>
        <v/>
      </c>
      <c r="AQ224" s="1" t="str">
        <f t="shared" si="108"/>
        <v/>
      </c>
      <c r="AS224" s="1" t="str">
        <f t="shared" si="128"/>
        <v/>
      </c>
      <c r="AT224" s="1" t="e">
        <f t="shared" si="129"/>
        <v>#N/A</v>
      </c>
      <c r="AU224" s="1" t="e">
        <f t="shared" si="119"/>
        <v>#N/A</v>
      </c>
      <c r="AV224" s="9" t="e">
        <f t="shared" si="120"/>
        <v>#N/A</v>
      </c>
      <c r="AW224" s="9" t="e">
        <f t="shared" si="121"/>
        <v>#N/A</v>
      </c>
      <c r="AX224" s="9" t="e">
        <f t="shared" si="122"/>
        <v>#N/A</v>
      </c>
      <c r="AY224" s="9" t="e">
        <f t="shared" si="123"/>
        <v>#N/A</v>
      </c>
      <c r="AZ224" s="9" t="e">
        <f t="shared" si="124"/>
        <v>#N/A</v>
      </c>
      <c r="BA224" s="9" t="e">
        <f t="shared" si="130"/>
        <v>#N/A</v>
      </c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M224" s="48"/>
      <c r="BX224" s="7"/>
      <c r="BY224" s="4"/>
      <c r="BZ224" s="7"/>
      <c r="CA224" s="7"/>
      <c r="CB224" s="7"/>
      <c r="CE224" s="7"/>
      <c r="CF224" s="7"/>
      <c r="CG224" s="7"/>
      <c r="CH224" s="7"/>
      <c r="CI224" s="7"/>
      <c r="CJ224" s="7"/>
      <c r="CK224" s="7"/>
      <c r="CL224" s="7"/>
      <c r="CN224" s="47"/>
      <c r="CO224" s="47"/>
      <c r="CP224" s="47"/>
      <c r="CQ224" s="4"/>
    </row>
    <row r="225" spans="1:95" s="1" customFormat="1" x14ac:dyDescent="0.3">
      <c r="A225" s="1">
        <f t="shared" si="125"/>
        <v>0</v>
      </c>
      <c r="B225" s="1" t="e">
        <f t="shared" si="109"/>
        <v>#N/A</v>
      </c>
      <c r="J225" s="4"/>
      <c r="K225" s="4"/>
      <c r="L225" s="4"/>
      <c r="M225" s="61"/>
      <c r="Y225" s="58"/>
      <c r="AA225" s="1">
        <f t="shared" si="110"/>
        <v>0</v>
      </c>
      <c r="AB225" s="1">
        <f t="shared" si="111"/>
        <v>0</v>
      </c>
      <c r="AC225" s="1">
        <f t="shared" si="112"/>
        <v>0</v>
      </c>
      <c r="AD225" s="1" t="str">
        <f t="shared" si="126"/>
        <v/>
      </c>
      <c r="AE225" s="1" t="str">
        <f t="shared" si="107"/>
        <v/>
      </c>
      <c r="AF225" s="1" t="str">
        <f t="shared" si="107"/>
        <v/>
      </c>
      <c r="AG225" s="1" t="str">
        <f t="shared" si="107"/>
        <v/>
      </c>
      <c r="AH225" s="1" t="e">
        <f t="shared" si="131"/>
        <v>#N/A</v>
      </c>
      <c r="AI225" s="9" t="e">
        <f t="shared" si="127"/>
        <v>#N/A</v>
      </c>
      <c r="AJ225" s="9" t="e">
        <f t="shared" si="113"/>
        <v>#N/A</v>
      </c>
      <c r="AK225" s="9" t="e">
        <f t="shared" si="114"/>
        <v>#N/A</v>
      </c>
      <c r="AL225" s="9" t="e">
        <f t="shared" si="115"/>
        <v>#N/A</v>
      </c>
      <c r="AM225" s="9" t="e">
        <f t="shared" si="116"/>
        <v>#N/A</v>
      </c>
      <c r="AN225" s="9" t="e">
        <f t="shared" si="117"/>
        <v>#N/A</v>
      </c>
      <c r="AO225" s="9" t="e">
        <f t="shared" si="118"/>
        <v>#N/A</v>
      </c>
      <c r="AP225" s="1" t="str">
        <f t="shared" si="108"/>
        <v/>
      </c>
      <c r="AQ225" s="1" t="str">
        <f t="shared" si="108"/>
        <v/>
      </c>
      <c r="AS225" s="1" t="str">
        <f t="shared" si="128"/>
        <v/>
      </c>
      <c r="AT225" s="1" t="e">
        <f t="shared" si="129"/>
        <v>#N/A</v>
      </c>
      <c r="AU225" s="1" t="e">
        <f t="shared" si="119"/>
        <v>#N/A</v>
      </c>
      <c r="AV225" s="9" t="e">
        <f t="shared" si="120"/>
        <v>#N/A</v>
      </c>
      <c r="AW225" s="9" t="e">
        <f t="shared" si="121"/>
        <v>#N/A</v>
      </c>
      <c r="AX225" s="9" t="e">
        <f t="shared" si="122"/>
        <v>#N/A</v>
      </c>
      <c r="AY225" s="9" t="e">
        <f t="shared" si="123"/>
        <v>#N/A</v>
      </c>
      <c r="AZ225" s="9" t="e">
        <f t="shared" si="124"/>
        <v>#N/A</v>
      </c>
      <c r="BA225" s="9" t="e">
        <f t="shared" si="130"/>
        <v>#N/A</v>
      </c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M225" s="48"/>
      <c r="BX225" s="7"/>
      <c r="BY225" s="4"/>
      <c r="BZ225" s="7"/>
      <c r="CA225" s="7"/>
      <c r="CB225" s="7"/>
      <c r="CE225" s="7"/>
      <c r="CF225" s="7"/>
      <c r="CG225" s="7"/>
      <c r="CH225" s="7"/>
      <c r="CI225" s="7"/>
      <c r="CJ225" s="7"/>
      <c r="CK225" s="7"/>
      <c r="CL225" s="7"/>
      <c r="CN225" s="47"/>
      <c r="CO225" s="47"/>
      <c r="CP225" s="47"/>
      <c r="CQ225" s="4"/>
    </row>
    <row r="226" spans="1:95" s="1" customFormat="1" x14ac:dyDescent="0.3">
      <c r="A226" s="1">
        <f t="shared" si="125"/>
        <v>0</v>
      </c>
      <c r="B226" s="1" t="e">
        <f t="shared" si="109"/>
        <v>#N/A</v>
      </c>
      <c r="J226" s="4"/>
      <c r="K226" s="4"/>
      <c r="L226" s="4"/>
      <c r="M226" s="61"/>
      <c r="Y226" s="58"/>
      <c r="AA226" s="1">
        <f t="shared" si="110"/>
        <v>0</v>
      </c>
      <c r="AB226" s="1">
        <f t="shared" si="111"/>
        <v>0</v>
      </c>
      <c r="AC226" s="1">
        <f t="shared" si="112"/>
        <v>0</v>
      </c>
      <c r="AD226" s="1" t="str">
        <f t="shared" si="126"/>
        <v/>
      </c>
      <c r="AE226" s="1" t="str">
        <f t="shared" si="107"/>
        <v/>
      </c>
      <c r="AF226" s="1" t="str">
        <f t="shared" si="107"/>
        <v/>
      </c>
      <c r="AG226" s="1" t="str">
        <f t="shared" si="107"/>
        <v/>
      </c>
      <c r="AH226" s="1" t="e">
        <f t="shared" si="131"/>
        <v>#N/A</v>
      </c>
      <c r="AI226" s="9" t="e">
        <f t="shared" si="127"/>
        <v>#N/A</v>
      </c>
      <c r="AJ226" s="9" t="e">
        <f t="shared" si="113"/>
        <v>#N/A</v>
      </c>
      <c r="AK226" s="9" t="e">
        <f t="shared" si="114"/>
        <v>#N/A</v>
      </c>
      <c r="AL226" s="9" t="e">
        <f t="shared" si="115"/>
        <v>#N/A</v>
      </c>
      <c r="AM226" s="9" t="e">
        <f t="shared" si="116"/>
        <v>#N/A</v>
      </c>
      <c r="AN226" s="9" t="e">
        <f t="shared" si="117"/>
        <v>#N/A</v>
      </c>
      <c r="AO226" s="9" t="e">
        <f t="shared" si="118"/>
        <v>#N/A</v>
      </c>
      <c r="AP226" s="1" t="str">
        <f t="shared" si="108"/>
        <v/>
      </c>
      <c r="AQ226" s="1" t="str">
        <f t="shared" si="108"/>
        <v/>
      </c>
      <c r="AS226" s="1" t="str">
        <f t="shared" si="128"/>
        <v/>
      </c>
      <c r="AT226" s="1" t="e">
        <f t="shared" si="129"/>
        <v>#N/A</v>
      </c>
      <c r="AU226" s="1" t="e">
        <f t="shared" si="119"/>
        <v>#N/A</v>
      </c>
      <c r="AV226" s="9" t="e">
        <f t="shared" si="120"/>
        <v>#N/A</v>
      </c>
      <c r="AW226" s="9" t="e">
        <f t="shared" si="121"/>
        <v>#N/A</v>
      </c>
      <c r="AX226" s="9" t="e">
        <f t="shared" si="122"/>
        <v>#N/A</v>
      </c>
      <c r="AY226" s="9" t="e">
        <f t="shared" si="123"/>
        <v>#N/A</v>
      </c>
      <c r="AZ226" s="9" t="e">
        <f t="shared" si="124"/>
        <v>#N/A</v>
      </c>
      <c r="BA226" s="9" t="e">
        <f t="shared" si="130"/>
        <v>#N/A</v>
      </c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M226" s="48"/>
      <c r="BX226" s="7"/>
      <c r="BY226" s="4"/>
      <c r="BZ226" s="7"/>
      <c r="CA226" s="7"/>
      <c r="CB226" s="7"/>
      <c r="CE226" s="7"/>
      <c r="CF226" s="7"/>
      <c r="CG226" s="7"/>
      <c r="CH226" s="7"/>
      <c r="CI226" s="7"/>
      <c r="CJ226" s="7"/>
      <c r="CK226" s="7"/>
      <c r="CL226" s="7"/>
      <c r="CN226" s="47"/>
      <c r="CO226" s="47"/>
      <c r="CP226" s="47"/>
      <c r="CQ226" s="4"/>
    </row>
    <row r="227" spans="1:95" s="1" customFormat="1" x14ac:dyDescent="0.3">
      <c r="A227" s="1">
        <f t="shared" si="125"/>
        <v>0</v>
      </c>
      <c r="B227" s="1" t="e">
        <f t="shared" si="109"/>
        <v>#N/A</v>
      </c>
      <c r="J227" s="4"/>
      <c r="K227" s="4"/>
      <c r="L227" s="4"/>
      <c r="M227" s="61"/>
      <c r="Y227" s="58"/>
      <c r="AA227" s="1">
        <f t="shared" si="110"/>
        <v>0</v>
      </c>
      <c r="AB227" s="1">
        <f t="shared" si="111"/>
        <v>0</v>
      </c>
      <c r="AC227" s="1">
        <f t="shared" si="112"/>
        <v>0</v>
      </c>
      <c r="AD227" s="1" t="str">
        <f t="shared" si="126"/>
        <v/>
      </c>
      <c r="AE227" s="1" t="str">
        <f t="shared" si="107"/>
        <v/>
      </c>
      <c r="AF227" s="1" t="str">
        <f t="shared" si="107"/>
        <v/>
      </c>
      <c r="AG227" s="1" t="str">
        <f t="shared" si="107"/>
        <v/>
      </c>
      <c r="AH227" s="1" t="e">
        <f t="shared" si="131"/>
        <v>#N/A</v>
      </c>
      <c r="AI227" s="9" t="e">
        <f t="shared" si="127"/>
        <v>#N/A</v>
      </c>
      <c r="AJ227" s="9" t="e">
        <f t="shared" si="113"/>
        <v>#N/A</v>
      </c>
      <c r="AK227" s="9" t="e">
        <f t="shared" si="114"/>
        <v>#N/A</v>
      </c>
      <c r="AL227" s="9" t="e">
        <f t="shared" si="115"/>
        <v>#N/A</v>
      </c>
      <c r="AM227" s="9" t="e">
        <f t="shared" si="116"/>
        <v>#N/A</v>
      </c>
      <c r="AN227" s="9" t="e">
        <f t="shared" si="117"/>
        <v>#N/A</v>
      </c>
      <c r="AO227" s="9" t="e">
        <f t="shared" si="118"/>
        <v>#N/A</v>
      </c>
      <c r="AP227" s="1" t="str">
        <f t="shared" si="108"/>
        <v/>
      </c>
      <c r="AQ227" s="1" t="str">
        <f t="shared" si="108"/>
        <v/>
      </c>
      <c r="AS227" s="1" t="str">
        <f t="shared" si="128"/>
        <v/>
      </c>
      <c r="AT227" s="1" t="e">
        <f t="shared" si="129"/>
        <v>#N/A</v>
      </c>
      <c r="AU227" s="1" t="e">
        <f t="shared" si="119"/>
        <v>#N/A</v>
      </c>
      <c r="AV227" s="9" t="e">
        <f t="shared" si="120"/>
        <v>#N/A</v>
      </c>
      <c r="AW227" s="9" t="e">
        <f t="shared" si="121"/>
        <v>#N/A</v>
      </c>
      <c r="AX227" s="9" t="e">
        <f t="shared" si="122"/>
        <v>#N/A</v>
      </c>
      <c r="AY227" s="9" t="e">
        <f t="shared" si="123"/>
        <v>#N/A</v>
      </c>
      <c r="AZ227" s="9" t="e">
        <f t="shared" si="124"/>
        <v>#N/A</v>
      </c>
      <c r="BA227" s="9" t="e">
        <f t="shared" si="130"/>
        <v>#N/A</v>
      </c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M227" s="48"/>
      <c r="BX227" s="7"/>
      <c r="BY227" s="4"/>
      <c r="BZ227" s="7"/>
      <c r="CA227" s="7"/>
      <c r="CB227" s="7"/>
      <c r="CE227" s="7"/>
      <c r="CF227" s="7"/>
      <c r="CG227" s="7"/>
      <c r="CH227" s="7"/>
      <c r="CI227" s="7"/>
      <c r="CJ227" s="7"/>
      <c r="CK227" s="7"/>
      <c r="CL227" s="7"/>
      <c r="CN227" s="47"/>
      <c r="CO227" s="47"/>
      <c r="CP227" s="47"/>
      <c r="CQ227" s="4"/>
    </row>
    <row r="228" spans="1:95" s="1" customFormat="1" x14ac:dyDescent="0.3">
      <c r="A228" s="1">
        <f t="shared" si="125"/>
        <v>0</v>
      </c>
      <c r="B228" s="1" t="e">
        <f t="shared" si="109"/>
        <v>#N/A</v>
      </c>
      <c r="J228" s="4"/>
      <c r="K228" s="4"/>
      <c r="L228" s="4"/>
      <c r="M228" s="61"/>
      <c r="Y228" s="58"/>
      <c r="AA228" s="1">
        <f t="shared" si="110"/>
        <v>0</v>
      </c>
      <c r="AB228" s="1">
        <f t="shared" si="111"/>
        <v>0</v>
      </c>
      <c r="AC228" s="1">
        <f t="shared" si="112"/>
        <v>0</v>
      </c>
      <c r="AD228" s="1" t="str">
        <f t="shared" si="126"/>
        <v/>
      </c>
      <c r="AE228" s="1" t="str">
        <f t="shared" si="107"/>
        <v/>
      </c>
      <c r="AF228" s="1" t="str">
        <f t="shared" si="107"/>
        <v/>
      </c>
      <c r="AG228" s="1" t="str">
        <f t="shared" si="107"/>
        <v/>
      </c>
      <c r="AH228" s="1" t="e">
        <f t="shared" si="131"/>
        <v>#N/A</v>
      </c>
      <c r="AI228" s="9" t="e">
        <f t="shared" si="127"/>
        <v>#N/A</v>
      </c>
      <c r="AJ228" s="9" t="e">
        <f t="shared" si="113"/>
        <v>#N/A</v>
      </c>
      <c r="AK228" s="9" t="e">
        <f t="shared" si="114"/>
        <v>#N/A</v>
      </c>
      <c r="AL228" s="9" t="e">
        <f t="shared" si="115"/>
        <v>#N/A</v>
      </c>
      <c r="AM228" s="9" t="e">
        <f t="shared" si="116"/>
        <v>#N/A</v>
      </c>
      <c r="AN228" s="9" t="e">
        <f t="shared" si="117"/>
        <v>#N/A</v>
      </c>
      <c r="AO228" s="9" t="e">
        <f t="shared" si="118"/>
        <v>#N/A</v>
      </c>
      <c r="AP228" s="1" t="str">
        <f t="shared" si="108"/>
        <v/>
      </c>
      <c r="AQ228" s="1" t="str">
        <f t="shared" si="108"/>
        <v/>
      </c>
      <c r="AS228" s="1" t="str">
        <f t="shared" si="128"/>
        <v/>
      </c>
      <c r="AT228" s="1" t="e">
        <f t="shared" si="129"/>
        <v>#N/A</v>
      </c>
      <c r="AU228" s="1" t="e">
        <f t="shared" si="119"/>
        <v>#N/A</v>
      </c>
      <c r="AV228" s="9" t="e">
        <f t="shared" si="120"/>
        <v>#N/A</v>
      </c>
      <c r="AW228" s="9" t="e">
        <f t="shared" si="121"/>
        <v>#N/A</v>
      </c>
      <c r="AX228" s="9" t="e">
        <f t="shared" si="122"/>
        <v>#N/A</v>
      </c>
      <c r="AY228" s="9" t="e">
        <f t="shared" si="123"/>
        <v>#N/A</v>
      </c>
      <c r="AZ228" s="9" t="e">
        <f t="shared" si="124"/>
        <v>#N/A</v>
      </c>
      <c r="BA228" s="9" t="e">
        <f t="shared" si="130"/>
        <v>#N/A</v>
      </c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M228" s="48"/>
      <c r="BX228" s="7"/>
      <c r="BY228" s="4"/>
      <c r="BZ228" s="7"/>
      <c r="CA228" s="7"/>
      <c r="CB228" s="7"/>
      <c r="CE228" s="7"/>
      <c r="CF228" s="7"/>
      <c r="CG228" s="7"/>
      <c r="CH228" s="7"/>
      <c r="CI228" s="7"/>
      <c r="CJ228" s="7"/>
      <c r="CK228" s="7"/>
      <c r="CL228" s="7"/>
      <c r="CN228" s="47"/>
      <c r="CO228" s="47"/>
      <c r="CP228" s="47"/>
      <c r="CQ228" s="4"/>
    </row>
    <row r="229" spans="1:95" s="1" customFormat="1" x14ac:dyDescent="0.3">
      <c r="A229" s="1">
        <f t="shared" si="125"/>
        <v>0</v>
      </c>
      <c r="B229" s="1" t="e">
        <f t="shared" si="109"/>
        <v>#N/A</v>
      </c>
      <c r="J229" s="4"/>
      <c r="K229" s="4"/>
      <c r="L229" s="4"/>
      <c r="M229" s="61"/>
      <c r="Y229" s="58"/>
      <c r="AA229" s="1">
        <f t="shared" si="110"/>
        <v>0</v>
      </c>
      <c r="AB229" s="1">
        <f t="shared" si="111"/>
        <v>0</v>
      </c>
      <c r="AC229" s="1">
        <f t="shared" si="112"/>
        <v>0</v>
      </c>
      <c r="AD229" s="1" t="str">
        <f t="shared" si="126"/>
        <v/>
      </c>
      <c r="AE229" s="1" t="str">
        <f t="shared" si="107"/>
        <v/>
      </c>
      <c r="AF229" s="1" t="str">
        <f t="shared" si="107"/>
        <v/>
      </c>
      <c r="AG229" s="1" t="str">
        <f t="shared" si="107"/>
        <v/>
      </c>
      <c r="AH229" s="1" t="e">
        <f t="shared" si="131"/>
        <v>#N/A</v>
      </c>
      <c r="AI229" s="9" t="e">
        <f t="shared" si="127"/>
        <v>#N/A</v>
      </c>
      <c r="AJ229" s="9" t="e">
        <f t="shared" si="113"/>
        <v>#N/A</v>
      </c>
      <c r="AK229" s="9" t="e">
        <f t="shared" si="114"/>
        <v>#N/A</v>
      </c>
      <c r="AL229" s="9" t="e">
        <f t="shared" si="115"/>
        <v>#N/A</v>
      </c>
      <c r="AM229" s="9" t="e">
        <f t="shared" si="116"/>
        <v>#N/A</v>
      </c>
      <c r="AN229" s="9" t="e">
        <f t="shared" si="117"/>
        <v>#N/A</v>
      </c>
      <c r="AO229" s="9" t="e">
        <f t="shared" si="118"/>
        <v>#N/A</v>
      </c>
      <c r="AP229" s="1" t="str">
        <f t="shared" si="108"/>
        <v/>
      </c>
      <c r="AQ229" s="1" t="str">
        <f t="shared" si="108"/>
        <v/>
      </c>
      <c r="AS229" s="1" t="str">
        <f t="shared" si="128"/>
        <v/>
      </c>
      <c r="AT229" s="1" t="e">
        <f t="shared" si="129"/>
        <v>#N/A</v>
      </c>
      <c r="AU229" s="1" t="e">
        <f t="shared" si="119"/>
        <v>#N/A</v>
      </c>
      <c r="AV229" s="9" t="e">
        <f t="shared" si="120"/>
        <v>#N/A</v>
      </c>
      <c r="AW229" s="9" t="e">
        <f t="shared" si="121"/>
        <v>#N/A</v>
      </c>
      <c r="AX229" s="9" t="e">
        <f t="shared" si="122"/>
        <v>#N/A</v>
      </c>
      <c r="AY229" s="9" t="e">
        <f t="shared" si="123"/>
        <v>#N/A</v>
      </c>
      <c r="AZ229" s="9" t="e">
        <f t="shared" si="124"/>
        <v>#N/A</v>
      </c>
      <c r="BA229" s="9" t="e">
        <f t="shared" si="130"/>
        <v>#N/A</v>
      </c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M229" s="48"/>
      <c r="BX229" s="7"/>
      <c r="BY229" s="4"/>
      <c r="BZ229" s="7"/>
      <c r="CA229" s="7"/>
      <c r="CB229" s="7"/>
      <c r="CE229" s="7"/>
      <c r="CF229" s="7"/>
      <c r="CG229" s="7"/>
      <c r="CH229" s="7"/>
      <c r="CI229" s="7"/>
      <c r="CJ229" s="7"/>
      <c r="CK229" s="7"/>
      <c r="CL229" s="7"/>
      <c r="CN229" s="47"/>
      <c r="CO229" s="47"/>
      <c r="CP229" s="47"/>
      <c r="CQ229" s="4"/>
    </row>
    <row r="230" spans="1:95" s="1" customFormat="1" x14ac:dyDescent="0.3">
      <c r="A230" s="1">
        <f t="shared" si="125"/>
        <v>0</v>
      </c>
      <c r="B230" s="1" t="e">
        <f t="shared" si="109"/>
        <v>#N/A</v>
      </c>
      <c r="J230" s="4"/>
      <c r="K230" s="4"/>
      <c r="L230" s="4"/>
      <c r="M230" s="61"/>
      <c r="Y230" s="58"/>
      <c r="AA230" s="1">
        <f t="shared" si="110"/>
        <v>0</v>
      </c>
      <c r="AB230" s="1">
        <f t="shared" si="111"/>
        <v>0</v>
      </c>
      <c r="AC230" s="1">
        <f t="shared" si="112"/>
        <v>0</v>
      </c>
      <c r="AD230" s="1" t="str">
        <f t="shared" si="126"/>
        <v/>
      </c>
      <c r="AE230" s="1" t="str">
        <f t="shared" si="107"/>
        <v/>
      </c>
      <c r="AF230" s="1" t="str">
        <f t="shared" si="107"/>
        <v/>
      </c>
      <c r="AG230" s="1" t="str">
        <f t="shared" si="107"/>
        <v/>
      </c>
      <c r="AH230" s="1" t="e">
        <f t="shared" si="131"/>
        <v>#N/A</v>
      </c>
      <c r="AI230" s="9" t="e">
        <f t="shared" si="127"/>
        <v>#N/A</v>
      </c>
      <c r="AJ230" s="9" t="e">
        <f t="shared" si="113"/>
        <v>#N/A</v>
      </c>
      <c r="AK230" s="9" t="e">
        <f t="shared" si="114"/>
        <v>#N/A</v>
      </c>
      <c r="AL230" s="9" t="e">
        <f t="shared" si="115"/>
        <v>#N/A</v>
      </c>
      <c r="AM230" s="9" t="e">
        <f t="shared" si="116"/>
        <v>#N/A</v>
      </c>
      <c r="AN230" s="9" t="e">
        <f t="shared" si="117"/>
        <v>#N/A</v>
      </c>
      <c r="AO230" s="9" t="e">
        <f t="shared" si="118"/>
        <v>#N/A</v>
      </c>
      <c r="AP230" s="1" t="str">
        <f t="shared" si="108"/>
        <v/>
      </c>
      <c r="AQ230" s="1" t="str">
        <f t="shared" si="108"/>
        <v/>
      </c>
      <c r="AS230" s="1" t="str">
        <f t="shared" si="128"/>
        <v/>
      </c>
      <c r="AT230" s="1" t="e">
        <f t="shared" si="129"/>
        <v>#N/A</v>
      </c>
      <c r="AU230" s="1" t="e">
        <f t="shared" si="119"/>
        <v>#N/A</v>
      </c>
      <c r="AV230" s="9" t="e">
        <f t="shared" si="120"/>
        <v>#N/A</v>
      </c>
      <c r="AW230" s="9" t="e">
        <f t="shared" si="121"/>
        <v>#N/A</v>
      </c>
      <c r="AX230" s="9" t="e">
        <f t="shared" si="122"/>
        <v>#N/A</v>
      </c>
      <c r="AY230" s="9" t="e">
        <f t="shared" si="123"/>
        <v>#N/A</v>
      </c>
      <c r="AZ230" s="9" t="e">
        <f t="shared" si="124"/>
        <v>#N/A</v>
      </c>
      <c r="BA230" s="9" t="e">
        <f t="shared" si="130"/>
        <v>#N/A</v>
      </c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M230" s="48"/>
      <c r="BX230" s="7"/>
      <c r="BY230" s="4"/>
      <c r="BZ230" s="7"/>
      <c r="CA230" s="7"/>
      <c r="CB230" s="7"/>
      <c r="CE230" s="7"/>
      <c r="CF230" s="7"/>
      <c r="CG230" s="7"/>
      <c r="CH230" s="7"/>
      <c r="CI230" s="7"/>
      <c r="CJ230" s="7"/>
      <c r="CK230" s="7"/>
      <c r="CL230" s="7"/>
      <c r="CN230" s="47"/>
      <c r="CO230" s="47"/>
      <c r="CP230" s="47"/>
      <c r="CQ230" s="4"/>
    </row>
    <row r="231" spans="1:95" s="1" customFormat="1" x14ac:dyDescent="0.3">
      <c r="A231" s="1">
        <f t="shared" si="125"/>
        <v>0</v>
      </c>
      <c r="B231" s="1" t="e">
        <f t="shared" si="109"/>
        <v>#N/A</v>
      </c>
      <c r="J231" s="4"/>
      <c r="K231" s="4"/>
      <c r="L231" s="4"/>
      <c r="M231" s="61"/>
      <c r="Y231" s="58"/>
      <c r="AA231" s="1">
        <f t="shared" si="110"/>
        <v>0</v>
      </c>
      <c r="AB231" s="1">
        <f t="shared" si="111"/>
        <v>0</v>
      </c>
      <c r="AC231" s="1">
        <f t="shared" si="112"/>
        <v>0</v>
      </c>
      <c r="AD231" s="1" t="str">
        <f t="shared" si="126"/>
        <v/>
      </c>
      <c r="AE231" s="1" t="str">
        <f t="shared" si="107"/>
        <v/>
      </c>
      <c r="AF231" s="1" t="str">
        <f t="shared" si="107"/>
        <v/>
      </c>
      <c r="AG231" s="1" t="str">
        <f t="shared" si="107"/>
        <v/>
      </c>
      <c r="AH231" s="1" t="e">
        <f t="shared" si="131"/>
        <v>#N/A</v>
      </c>
      <c r="AI231" s="9" t="e">
        <f t="shared" si="127"/>
        <v>#N/A</v>
      </c>
      <c r="AJ231" s="9" t="e">
        <f t="shared" si="113"/>
        <v>#N/A</v>
      </c>
      <c r="AK231" s="9" t="e">
        <f t="shared" si="114"/>
        <v>#N/A</v>
      </c>
      <c r="AL231" s="9" t="e">
        <f t="shared" si="115"/>
        <v>#N/A</v>
      </c>
      <c r="AM231" s="9" t="e">
        <f t="shared" si="116"/>
        <v>#N/A</v>
      </c>
      <c r="AN231" s="9" t="e">
        <f t="shared" si="117"/>
        <v>#N/A</v>
      </c>
      <c r="AO231" s="9" t="e">
        <f t="shared" si="118"/>
        <v>#N/A</v>
      </c>
      <c r="AP231" s="1" t="str">
        <f t="shared" si="108"/>
        <v/>
      </c>
      <c r="AQ231" s="1" t="str">
        <f t="shared" si="108"/>
        <v/>
      </c>
      <c r="AS231" s="1" t="str">
        <f t="shared" si="128"/>
        <v/>
      </c>
      <c r="AT231" s="1" t="e">
        <f t="shared" si="129"/>
        <v>#N/A</v>
      </c>
      <c r="AU231" s="1" t="e">
        <f t="shared" si="119"/>
        <v>#N/A</v>
      </c>
      <c r="AV231" s="9" t="e">
        <f t="shared" si="120"/>
        <v>#N/A</v>
      </c>
      <c r="AW231" s="9" t="e">
        <f t="shared" si="121"/>
        <v>#N/A</v>
      </c>
      <c r="AX231" s="9" t="e">
        <f t="shared" si="122"/>
        <v>#N/A</v>
      </c>
      <c r="AY231" s="9" t="e">
        <f t="shared" si="123"/>
        <v>#N/A</v>
      </c>
      <c r="AZ231" s="9" t="e">
        <f t="shared" si="124"/>
        <v>#N/A</v>
      </c>
      <c r="BA231" s="9" t="e">
        <f t="shared" si="130"/>
        <v>#N/A</v>
      </c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M231" s="48"/>
      <c r="BX231" s="7"/>
      <c r="BY231" s="4"/>
      <c r="BZ231" s="7"/>
      <c r="CA231" s="7"/>
      <c r="CB231" s="7"/>
      <c r="CE231" s="7"/>
      <c r="CF231" s="7"/>
      <c r="CG231" s="7"/>
      <c r="CH231" s="7"/>
      <c r="CI231" s="7"/>
      <c r="CJ231" s="7"/>
      <c r="CK231" s="7"/>
      <c r="CL231" s="7"/>
      <c r="CN231" s="47"/>
      <c r="CO231" s="47"/>
      <c r="CP231" s="47"/>
      <c r="CQ231" s="4"/>
    </row>
    <row r="232" spans="1:95" s="1" customFormat="1" x14ac:dyDescent="0.3">
      <c r="A232" s="1">
        <f t="shared" si="125"/>
        <v>0</v>
      </c>
      <c r="B232" s="1" t="e">
        <f t="shared" si="109"/>
        <v>#N/A</v>
      </c>
      <c r="J232" s="4"/>
      <c r="K232" s="4"/>
      <c r="L232" s="4"/>
      <c r="M232" s="61"/>
      <c r="Y232" s="58"/>
      <c r="AA232" s="1">
        <f t="shared" si="110"/>
        <v>0</v>
      </c>
      <c r="AB232" s="1">
        <f t="shared" si="111"/>
        <v>0</v>
      </c>
      <c r="AC232" s="1">
        <f t="shared" si="112"/>
        <v>0</v>
      </c>
      <c r="AD232" s="1" t="str">
        <f t="shared" si="126"/>
        <v/>
      </c>
      <c r="AE232" s="1" t="str">
        <f t="shared" si="107"/>
        <v/>
      </c>
      <c r="AF232" s="1" t="str">
        <f t="shared" si="107"/>
        <v/>
      </c>
      <c r="AG232" s="1" t="str">
        <f t="shared" si="107"/>
        <v/>
      </c>
      <c r="AH232" s="1" t="e">
        <f t="shared" si="131"/>
        <v>#N/A</v>
      </c>
      <c r="AI232" s="9" t="e">
        <f t="shared" si="127"/>
        <v>#N/A</v>
      </c>
      <c r="AJ232" s="9" t="e">
        <f t="shared" si="113"/>
        <v>#N/A</v>
      </c>
      <c r="AK232" s="9" t="e">
        <f t="shared" si="114"/>
        <v>#N/A</v>
      </c>
      <c r="AL232" s="9" t="e">
        <f t="shared" si="115"/>
        <v>#N/A</v>
      </c>
      <c r="AM232" s="9" t="e">
        <f t="shared" si="116"/>
        <v>#N/A</v>
      </c>
      <c r="AN232" s="9" t="e">
        <f t="shared" si="117"/>
        <v>#N/A</v>
      </c>
      <c r="AO232" s="9" t="e">
        <f t="shared" si="118"/>
        <v>#N/A</v>
      </c>
      <c r="AP232" s="1" t="str">
        <f t="shared" si="108"/>
        <v/>
      </c>
      <c r="AQ232" s="1" t="str">
        <f t="shared" si="108"/>
        <v/>
      </c>
      <c r="AS232" s="1" t="str">
        <f t="shared" si="128"/>
        <v/>
      </c>
      <c r="AT232" s="1" t="e">
        <f t="shared" si="129"/>
        <v>#N/A</v>
      </c>
      <c r="AU232" s="1" t="e">
        <f t="shared" si="119"/>
        <v>#N/A</v>
      </c>
      <c r="AV232" s="9" t="e">
        <f t="shared" si="120"/>
        <v>#N/A</v>
      </c>
      <c r="AW232" s="9" t="e">
        <f t="shared" si="121"/>
        <v>#N/A</v>
      </c>
      <c r="AX232" s="9" t="e">
        <f t="shared" si="122"/>
        <v>#N/A</v>
      </c>
      <c r="AY232" s="9" t="e">
        <f t="shared" si="123"/>
        <v>#N/A</v>
      </c>
      <c r="AZ232" s="9" t="e">
        <f t="shared" si="124"/>
        <v>#N/A</v>
      </c>
      <c r="BA232" s="9" t="e">
        <f t="shared" si="130"/>
        <v>#N/A</v>
      </c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M232" s="48"/>
      <c r="BX232" s="7"/>
      <c r="BY232" s="4"/>
      <c r="BZ232" s="7"/>
      <c r="CA232" s="7"/>
      <c r="CB232" s="7"/>
      <c r="CE232" s="7"/>
      <c r="CF232" s="7"/>
      <c r="CG232" s="7"/>
      <c r="CH232" s="7"/>
      <c r="CI232" s="7"/>
      <c r="CJ232" s="7"/>
      <c r="CK232" s="7"/>
      <c r="CL232" s="7"/>
      <c r="CN232" s="47"/>
      <c r="CO232" s="47"/>
      <c r="CP232" s="47"/>
      <c r="CQ232" s="4"/>
    </row>
    <row r="233" spans="1:95" s="1" customFormat="1" x14ac:dyDescent="0.3">
      <c r="A233" s="1">
        <f t="shared" si="125"/>
        <v>0</v>
      </c>
      <c r="B233" s="1" t="e">
        <f t="shared" si="109"/>
        <v>#N/A</v>
      </c>
      <c r="J233" s="4"/>
      <c r="K233" s="4"/>
      <c r="L233" s="4"/>
      <c r="M233" s="61"/>
      <c r="Y233" s="58"/>
      <c r="AA233" s="1">
        <f t="shared" si="110"/>
        <v>0</v>
      </c>
      <c r="AB233" s="1">
        <f t="shared" si="111"/>
        <v>0</v>
      </c>
      <c r="AC233" s="1">
        <f t="shared" si="112"/>
        <v>0</v>
      </c>
      <c r="AD233" s="1" t="str">
        <f t="shared" si="126"/>
        <v/>
      </c>
      <c r="AE233" s="1" t="str">
        <f t="shared" si="107"/>
        <v/>
      </c>
      <c r="AF233" s="1" t="str">
        <f t="shared" si="107"/>
        <v/>
      </c>
      <c r="AG233" s="1" t="str">
        <f t="shared" si="107"/>
        <v/>
      </c>
      <c r="AH233" s="1" t="e">
        <f t="shared" si="131"/>
        <v>#N/A</v>
      </c>
      <c r="AI233" s="9" t="e">
        <f t="shared" si="127"/>
        <v>#N/A</v>
      </c>
      <c r="AJ233" s="9" t="e">
        <f t="shared" si="113"/>
        <v>#N/A</v>
      </c>
      <c r="AK233" s="9" t="e">
        <f t="shared" si="114"/>
        <v>#N/A</v>
      </c>
      <c r="AL233" s="9" t="e">
        <f t="shared" si="115"/>
        <v>#N/A</v>
      </c>
      <c r="AM233" s="9" t="e">
        <f t="shared" si="116"/>
        <v>#N/A</v>
      </c>
      <c r="AN233" s="9" t="e">
        <f t="shared" si="117"/>
        <v>#N/A</v>
      </c>
      <c r="AO233" s="9" t="e">
        <f t="shared" si="118"/>
        <v>#N/A</v>
      </c>
      <c r="AP233" s="1" t="str">
        <f t="shared" si="108"/>
        <v/>
      </c>
      <c r="AQ233" s="1" t="str">
        <f t="shared" si="108"/>
        <v/>
      </c>
      <c r="AS233" s="1" t="str">
        <f t="shared" si="128"/>
        <v/>
      </c>
      <c r="AT233" s="1" t="e">
        <f t="shared" si="129"/>
        <v>#N/A</v>
      </c>
      <c r="AU233" s="1" t="e">
        <f t="shared" si="119"/>
        <v>#N/A</v>
      </c>
      <c r="AV233" s="9" t="e">
        <f t="shared" si="120"/>
        <v>#N/A</v>
      </c>
      <c r="AW233" s="9" t="e">
        <f t="shared" si="121"/>
        <v>#N/A</v>
      </c>
      <c r="AX233" s="9" t="e">
        <f t="shared" si="122"/>
        <v>#N/A</v>
      </c>
      <c r="AY233" s="9" t="e">
        <f t="shared" si="123"/>
        <v>#N/A</v>
      </c>
      <c r="AZ233" s="9" t="e">
        <f t="shared" si="124"/>
        <v>#N/A</v>
      </c>
      <c r="BA233" s="9" t="e">
        <f t="shared" si="130"/>
        <v>#N/A</v>
      </c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M233" s="48"/>
      <c r="BX233" s="7"/>
      <c r="BY233" s="4"/>
      <c r="BZ233" s="7"/>
      <c r="CA233" s="7"/>
      <c r="CB233" s="7"/>
      <c r="CE233" s="7"/>
      <c r="CF233" s="7"/>
      <c r="CG233" s="7"/>
      <c r="CH233" s="7"/>
      <c r="CI233" s="7"/>
      <c r="CJ233" s="7"/>
      <c r="CK233" s="7"/>
      <c r="CL233" s="7"/>
      <c r="CN233" s="47"/>
      <c r="CO233" s="47"/>
      <c r="CP233" s="47"/>
      <c r="CQ233" s="4"/>
    </row>
    <row r="234" spans="1:95" s="1" customFormat="1" x14ac:dyDescent="0.3">
      <c r="A234" s="1">
        <f t="shared" si="125"/>
        <v>0</v>
      </c>
      <c r="B234" s="1" t="e">
        <f t="shared" si="109"/>
        <v>#N/A</v>
      </c>
      <c r="J234" s="4"/>
      <c r="K234" s="4"/>
      <c r="L234" s="4"/>
      <c r="M234" s="61"/>
      <c r="Y234" s="58"/>
      <c r="AA234" s="1">
        <f t="shared" si="110"/>
        <v>0</v>
      </c>
      <c r="AB234" s="1">
        <f t="shared" si="111"/>
        <v>0</v>
      </c>
      <c r="AC234" s="1">
        <f t="shared" si="112"/>
        <v>0</v>
      </c>
      <c r="AD234" s="1" t="str">
        <f t="shared" si="126"/>
        <v/>
      </c>
      <c r="AE234" s="1" t="str">
        <f t="shared" si="107"/>
        <v/>
      </c>
      <c r="AF234" s="1" t="str">
        <f t="shared" si="107"/>
        <v/>
      </c>
      <c r="AG234" s="1" t="str">
        <f t="shared" si="107"/>
        <v/>
      </c>
      <c r="AH234" s="1" t="e">
        <f t="shared" si="131"/>
        <v>#N/A</v>
      </c>
      <c r="AI234" s="9" t="e">
        <f t="shared" si="127"/>
        <v>#N/A</v>
      </c>
      <c r="AJ234" s="9" t="e">
        <f t="shared" si="113"/>
        <v>#N/A</v>
      </c>
      <c r="AK234" s="9" t="e">
        <f t="shared" si="114"/>
        <v>#N/A</v>
      </c>
      <c r="AL234" s="9" t="e">
        <f t="shared" si="115"/>
        <v>#N/A</v>
      </c>
      <c r="AM234" s="9" t="e">
        <f t="shared" si="116"/>
        <v>#N/A</v>
      </c>
      <c r="AN234" s="9" t="e">
        <f t="shared" si="117"/>
        <v>#N/A</v>
      </c>
      <c r="AO234" s="9" t="e">
        <f t="shared" si="118"/>
        <v>#N/A</v>
      </c>
      <c r="AP234" s="1" t="str">
        <f t="shared" si="108"/>
        <v/>
      </c>
      <c r="AQ234" s="1" t="str">
        <f t="shared" si="108"/>
        <v/>
      </c>
      <c r="AS234" s="1" t="str">
        <f t="shared" si="128"/>
        <v/>
      </c>
      <c r="AT234" s="1" t="e">
        <f t="shared" si="129"/>
        <v>#N/A</v>
      </c>
      <c r="AU234" s="1" t="e">
        <f t="shared" si="119"/>
        <v>#N/A</v>
      </c>
      <c r="AV234" s="9" t="e">
        <f t="shared" si="120"/>
        <v>#N/A</v>
      </c>
      <c r="AW234" s="9" t="e">
        <f t="shared" si="121"/>
        <v>#N/A</v>
      </c>
      <c r="AX234" s="9" t="e">
        <f t="shared" si="122"/>
        <v>#N/A</v>
      </c>
      <c r="AY234" s="9" t="e">
        <f t="shared" si="123"/>
        <v>#N/A</v>
      </c>
      <c r="AZ234" s="9" t="e">
        <f t="shared" si="124"/>
        <v>#N/A</v>
      </c>
      <c r="BA234" s="9" t="e">
        <f t="shared" si="130"/>
        <v>#N/A</v>
      </c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M234" s="48"/>
      <c r="BX234" s="7"/>
      <c r="BY234" s="4"/>
      <c r="BZ234" s="7"/>
      <c r="CA234" s="7"/>
      <c r="CB234" s="7"/>
      <c r="CE234" s="7"/>
      <c r="CF234" s="7"/>
      <c r="CG234" s="7"/>
      <c r="CH234" s="7"/>
      <c r="CI234" s="7"/>
      <c r="CJ234" s="7"/>
      <c r="CK234" s="7"/>
      <c r="CL234" s="7"/>
      <c r="CN234" s="47"/>
      <c r="CO234" s="47"/>
      <c r="CP234" s="47"/>
      <c r="CQ234" s="4"/>
    </row>
    <row r="235" spans="1:95" s="1" customFormat="1" x14ac:dyDescent="0.3">
      <c r="A235" s="1">
        <f t="shared" si="125"/>
        <v>0</v>
      </c>
      <c r="B235" s="1" t="e">
        <f t="shared" si="109"/>
        <v>#N/A</v>
      </c>
      <c r="J235" s="4"/>
      <c r="K235" s="4"/>
      <c r="L235" s="4"/>
      <c r="M235" s="61"/>
      <c r="Y235" s="58"/>
      <c r="AA235" s="1">
        <f t="shared" si="110"/>
        <v>0</v>
      </c>
      <c r="AB235" s="1">
        <f t="shared" si="111"/>
        <v>0</v>
      </c>
      <c r="AC235" s="1">
        <f t="shared" si="112"/>
        <v>0</v>
      </c>
      <c r="AD235" s="1" t="str">
        <f t="shared" si="126"/>
        <v/>
      </c>
      <c r="AE235" s="1" t="str">
        <f t="shared" si="107"/>
        <v/>
      </c>
      <c r="AF235" s="1" t="str">
        <f t="shared" si="107"/>
        <v/>
      </c>
      <c r="AG235" s="1" t="str">
        <f t="shared" si="107"/>
        <v/>
      </c>
      <c r="AH235" s="1" t="e">
        <f t="shared" si="131"/>
        <v>#N/A</v>
      </c>
      <c r="AI235" s="9" t="e">
        <f t="shared" si="127"/>
        <v>#N/A</v>
      </c>
      <c r="AJ235" s="9" t="e">
        <f t="shared" si="113"/>
        <v>#N/A</v>
      </c>
      <c r="AK235" s="9" t="e">
        <f t="shared" si="114"/>
        <v>#N/A</v>
      </c>
      <c r="AL235" s="9" t="e">
        <f t="shared" si="115"/>
        <v>#N/A</v>
      </c>
      <c r="AM235" s="9" t="e">
        <f t="shared" si="116"/>
        <v>#N/A</v>
      </c>
      <c r="AN235" s="9" t="e">
        <f t="shared" si="117"/>
        <v>#N/A</v>
      </c>
      <c r="AO235" s="9" t="e">
        <f t="shared" si="118"/>
        <v>#N/A</v>
      </c>
      <c r="AP235" s="1" t="str">
        <f t="shared" si="108"/>
        <v/>
      </c>
      <c r="AQ235" s="1" t="str">
        <f t="shared" si="108"/>
        <v/>
      </c>
      <c r="AS235" s="1" t="str">
        <f t="shared" si="128"/>
        <v/>
      </c>
      <c r="AT235" s="1" t="e">
        <f t="shared" si="129"/>
        <v>#N/A</v>
      </c>
      <c r="AU235" s="1" t="e">
        <f t="shared" si="119"/>
        <v>#N/A</v>
      </c>
      <c r="AV235" s="9" t="e">
        <f t="shared" si="120"/>
        <v>#N/A</v>
      </c>
      <c r="AW235" s="9" t="e">
        <f t="shared" si="121"/>
        <v>#N/A</v>
      </c>
      <c r="AX235" s="9" t="e">
        <f t="shared" si="122"/>
        <v>#N/A</v>
      </c>
      <c r="AY235" s="9" t="e">
        <f t="shared" si="123"/>
        <v>#N/A</v>
      </c>
      <c r="AZ235" s="9" t="e">
        <f t="shared" si="124"/>
        <v>#N/A</v>
      </c>
      <c r="BA235" s="9" t="e">
        <f t="shared" si="130"/>
        <v>#N/A</v>
      </c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M235" s="48"/>
      <c r="BX235" s="7"/>
      <c r="BY235" s="4"/>
      <c r="BZ235" s="7"/>
      <c r="CA235" s="7"/>
      <c r="CB235" s="7"/>
      <c r="CE235" s="7"/>
      <c r="CF235" s="7"/>
      <c r="CG235" s="7"/>
      <c r="CH235" s="7"/>
      <c r="CI235" s="7"/>
      <c r="CJ235" s="7"/>
      <c r="CK235" s="7"/>
      <c r="CL235" s="7"/>
      <c r="CN235" s="47"/>
      <c r="CO235" s="47"/>
      <c r="CP235" s="47"/>
      <c r="CQ235" s="4"/>
    </row>
    <row r="236" spans="1:95" s="1" customFormat="1" x14ac:dyDescent="0.3">
      <c r="A236" s="1">
        <f t="shared" si="125"/>
        <v>0</v>
      </c>
      <c r="B236" s="1" t="e">
        <f t="shared" si="109"/>
        <v>#N/A</v>
      </c>
      <c r="J236" s="4"/>
      <c r="K236" s="4"/>
      <c r="L236" s="4"/>
      <c r="M236" s="61"/>
      <c r="Y236" s="58"/>
      <c r="AA236" s="1">
        <f t="shared" si="110"/>
        <v>0</v>
      </c>
      <c r="AB236" s="1">
        <f t="shared" si="111"/>
        <v>0</v>
      </c>
      <c r="AC236" s="1">
        <f t="shared" si="112"/>
        <v>0</v>
      </c>
      <c r="AD236" s="1" t="str">
        <f t="shared" si="126"/>
        <v/>
      </c>
      <c r="AE236" s="1" t="str">
        <f t="shared" si="107"/>
        <v/>
      </c>
      <c r="AF236" s="1" t="str">
        <f t="shared" si="107"/>
        <v/>
      </c>
      <c r="AG236" s="1" t="str">
        <f t="shared" si="107"/>
        <v/>
      </c>
      <c r="AH236" s="1" t="e">
        <f t="shared" si="131"/>
        <v>#N/A</v>
      </c>
      <c r="AI236" s="9" t="e">
        <f t="shared" si="127"/>
        <v>#N/A</v>
      </c>
      <c r="AJ236" s="9" t="e">
        <f t="shared" si="113"/>
        <v>#N/A</v>
      </c>
      <c r="AK236" s="9" t="e">
        <f t="shared" si="114"/>
        <v>#N/A</v>
      </c>
      <c r="AL236" s="9" t="e">
        <f t="shared" si="115"/>
        <v>#N/A</v>
      </c>
      <c r="AM236" s="9" t="e">
        <f t="shared" si="116"/>
        <v>#N/A</v>
      </c>
      <c r="AN236" s="9" t="e">
        <f t="shared" si="117"/>
        <v>#N/A</v>
      </c>
      <c r="AO236" s="9" t="e">
        <f t="shared" si="118"/>
        <v>#N/A</v>
      </c>
      <c r="AP236" s="1" t="str">
        <f t="shared" si="108"/>
        <v/>
      </c>
      <c r="AQ236" s="1" t="str">
        <f t="shared" si="108"/>
        <v/>
      </c>
      <c r="AS236" s="1" t="str">
        <f t="shared" si="128"/>
        <v/>
      </c>
      <c r="AT236" s="1" t="e">
        <f t="shared" si="129"/>
        <v>#N/A</v>
      </c>
      <c r="AU236" s="1" t="e">
        <f t="shared" si="119"/>
        <v>#N/A</v>
      </c>
      <c r="AV236" s="9" t="e">
        <f t="shared" si="120"/>
        <v>#N/A</v>
      </c>
      <c r="AW236" s="9" t="e">
        <f t="shared" si="121"/>
        <v>#N/A</v>
      </c>
      <c r="AX236" s="9" t="e">
        <f t="shared" si="122"/>
        <v>#N/A</v>
      </c>
      <c r="AY236" s="9" t="e">
        <f t="shared" si="123"/>
        <v>#N/A</v>
      </c>
      <c r="AZ236" s="9" t="e">
        <f t="shared" si="124"/>
        <v>#N/A</v>
      </c>
      <c r="BA236" s="9" t="e">
        <f t="shared" si="130"/>
        <v>#N/A</v>
      </c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M236" s="48"/>
      <c r="BX236" s="7"/>
      <c r="BY236" s="4"/>
      <c r="BZ236" s="7"/>
      <c r="CA236" s="7"/>
      <c r="CB236" s="7"/>
      <c r="CE236" s="7"/>
      <c r="CF236" s="7"/>
      <c r="CG236" s="7"/>
      <c r="CH236" s="7"/>
      <c r="CI236" s="7"/>
      <c r="CJ236" s="7"/>
      <c r="CK236" s="7"/>
      <c r="CL236" s="7"/>
      <c r="CN236" s="47"/>
      <c r="CO236" s="47"/>
      <c r="CP236" s="47"/>
      <c r="CQ236" s="4"/>
    </row>
    <row r="237" spans="1:95" s="1" customFormat="1" x14ac:dyDescent="0.3">
      <c r="A237" s="1">
        <f t="shared" si="125"/>
        <v>0</v>
      </c>
      <c r="B237" s="1" t="e">
        <f t="shared" si="109"/>
        <v>#N/A</v>
      </c>
      <c r="J237" s="4"/>
      <c r="K237" s="4"/>
      <c r="L237" s="4"/>
      <c r="M237" s="61"/>
      <c r="Y237" s="58"/>
      <c r="AA237" s="1">
        <f t="shared" si="110"/>
        <v>0</v>
      </c>
      <c r="AB237" s="1">
        <f t="shared" si="111"/>
        <v>0</v>
      </c>
      <c r="AC237" s="1">
        <f t="shared" si="112"/>
        <v>0</v>
      </c>
      <c r="AD237" s="1" t="str">
        <f t="shared" si="126"/>
        <v/>
      </c>
      <c r="AE237" s="1" t="str">
        <f t="shared" si="107"/>
        <v/>
      </c>
      <c r="AF237" s="1" t="str">
        <f t="shared" si="107"/>
        <v/>
      </c>
      <c r="AG237" s="1" t="str">
        <f t="shared" si="107"/>
        <v/>
      </c>
      <c r="AH237" s="1" t="e">
        <f t="shared" si="131"/>
        <v>#N/A</v>
      </c>
      <c r="AI237" s="9" t="e">
        <f t="shared" si="127"/>
        <v>#N/A</v>
      </c>
      <c r="AJ237" s="9" t="e">
        <f t="shared" si="113"/>
        <v>#N/A</v>
      </c>
      <c r="AK237" s="9" t="e">
        <f t="shared" si="114"/>
        <v>#N/A</v>
      </c>
      <c r="AL237" s="9" t="e">
        <f t="shared" si="115"/>
        <v>#N/A</v>
      </c>
      <c r="AM237" s="9" t="e">
        <f t="shared" si="116"/>
        <v>#N/A</v>
      </c>
      <c r="AN237" s="9" t="e">
        <f t="shared" si="117"/>
        <v>#N/A</v>
      </c>
      <c r="AO237" s="9" t="e">
        <f t="shared" si="118"/>
        <v>#N/A</v>
      </c>
      <c r="AP237" s="1" t="str">
        <f t="shared" si="108"/>
        <v/>
      </c>
      <c r="AQ237" s="1" t="str">
        <f t="shared" si="108"/>
        <v/>
      </c>
      <c r="AS237" s="1" t="str">
        <f t="shared" si="128"/>
        <v/>
      </c>
      <c r="AT237" s="1" t="e">
        <f t="shared" si="129"/>
        <v>#N/A</v>
      </c>
      <c r="AU237" s="1" t="e">
        <f t="shared" si="119"/>
        <v>#N/A</v>
      </c>
      <c r="AV237" s="9" t="e">
        <f t="shared" si="120"/>
        <v>#N/A</v>
      </c>
      <c r="AW237" s="9" t="e">
        <f t="shared" si="121"/>
        <v>#N/A</v>
      </c>
      <c r="AX237" s="9" t="e">
        <f t="shared" si="122"/>
        <v>#N/A</v>
      </c>
      <c r="AY237" s="9" t="e">
        <f t="shared" si="123"/>
        <v>#N/A</v>
      </c>
      <c r="AZ237" s="9" t="e">
        <f t="shared" si="124"/>
        <v>#N/A</v>
      </c>
      <c r="BA237" s="9" t="e">
        <f t="shared" si="130"/>
        <v>#N/A</v>
      </c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M237" s="48"/>
      <c r="BX237" s="7"/>
      <c r="BY237" s="4"/>
      <c r="BZ237" s="7"/>
      <c r="CA237" s="7"/>
      <c r="CB237" s="7"/>
      <c r="CE237" s="7"/>
      <c r="CF237" s="7"/>
      <c r="CG237" s="7"/>
      <c r="CH237" s="7"/>
      <c r="CI237" s="7"/>
      <c r="CJ237" s="7"/>
      <c r="CK237" s="7"/>
      <c r="CL237" s="7"/>
      <c r="CN237" s="47"/>
      <c r="CO237" s="47"/>
      <c r="CP237" s="47"/>
      <c r="CQ237" s="4"/>
    </row>
    <row r="238" spans="1:95" s="1" customFormat="1" x14ac:dyDescent="0.3">
      <c r="A238" s="1">
        <f t="shared" si="125"/>
        <v>0</v>
      </c>
      <c r="B238" s="1" t="e">
        <f t="shared" si="109"/>
        <v>#N/A</v>
      </c>
      <c r="J238" s="4"/>
      <c r="K238" s="4"/>
      <c r="L238" s="4"/>
      <c r="M238" s="61"/>
      <c r="Y238" s="58"/>
      <c r="AA238" s="1">
        <f t="shared" si="110"/>
        <v>0</v>
      </c>
      <c r="AB238" s="1">
        <f t="shared" si="111"/>
        <v>0</v>
      </c>
      <c r="AC238" s="1">
        <f t="shared" si="112"/>
        <v>0</v>
      </c>
      <c r="AD238" s="1" t="str">
        <f t="shared" si="126"/>
        <v/>
      </c>
      <c r="AE238" s="1" t="str">
        <f t="shared" si="107"/>
        <v/>
      </c>
      <c r="AF238" s="1" t="str">
        <f t="shared" si="107"/>
        <v/>
      </c>
      <c r="AG238" s="1" t="str">
        <f t="shared" si="107"/>
        <v/>
      </c>
      <c r="AH238" s="1" t="e">
        <f t="shared" si="131"/>
        <v>#N/A</v>
      </c>
      <c r="AI238" s="9" t="e">
        <f t="shared" si="127"/>
        <v>#N/A</v>
      </c>
      <c r="AJ238" s="9" t="e">
        <f t="shared" si="113"/>
        <v>#N/A</v>
      </c>
      <c r="AK238" s="9" t="e">
        <f t="shared" si="114"/>
        <v>#N/A</v>
      </c>
      <c r="AL238" s="9" t="e">
        <f t="shared" si="115"/>
        <v>#N/A</v>
      </c>
      <c r="AM238" s="9" t="e">
        <f t="shared" si="116"/>
        <v>#N/A</v>
      </c>
      <c r="AN238" s="9" t="e">
        <f t="shared" si="117"/>
        <v>#N/A</v>
      </c>
      <c r="AO238" s="9" t="e">
        <f t="shared" si="118"/>
        <v>#N/A</v>
      </c>
      <c r="AP238" s="1" t="str">
        <f t="shared" si="108"/>
        <v/>
      </c>
      <c r="AQ238" s="1" t="str">
        <f t="shared" si="108"/>
        <v/>
      </c>
      <c r="AS238" s="1" t="str">
        <f t="shared" si="128"/>
        <v/>
      </c>
      <c r="AT238" s="1" t="e">
        <f t="shared" si="129"/>
        <v>#N/A</v>
      </c>
      <c r="AU238" s="1" t="e">
        <f t="shared" si="119"/>
        <v>#N/A</v>
      </c>
      <c r="AV238" s="9" t="e">
        <f t="shared" si="120"/>
        <v>#N/A</v>
      </c>
      <c r="AW238" s="9" t="e">
        <f t="shared" si="121"/>
        <v>#N/A</v>
      </c>
      <c r="AX238" s="9" t="e">
        <f t="shared" si="122"/>
        <v>#N/A</v>
      </c>
      <c r="AY238" s="9" t="e">
        <f t="shared" si="123"/>
        <v>#N/A</v>
      </c>
      <c r="AZ238" s="9" t="e">
        <f t="shared" si="124"/>
        <v>#N/A</v>
      </c>
      <c r="BA238" s="9" t="e">
        <f t="shared" si="130"/>
        <v>#N/A</v>
      </c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M238" s="48"/>
      <c r="BX238" s="7"/>
      <c r="BY238" s="4"/>
      <c r="BZ238" s="7"/>
      <c r="CA238" s="7"/>
      <c r="CB238" s="7"/>
      <c r="CE238" s="7"/>
      <c r="CF238" s="7"/>
      <c r="CG238" s="7"/>
      <c r="CH238" s="7"/>
      <c r="CI238" s="7"/>
      <c r="CJ238" s="7"/>
      <c r="CK238" s="7"/>
      <c r="CL238" s="7"/>
      <c r="CN238" s="47"/>
      <c r="CO238" s="47"/>
      <c r="CP238" s="47"/>
      <c r="CQ238" s="4"/>
    </row>
    <row r="239" spans="1:95" s="1" customFormat="1" x14ac:dyDescent="0.3">
      <c r="A239" s="1">
        <f t="shared" si="125"/>
        <v>0</v>
      </c>
      <c r="B239" s="1" t="e">
        <f t="shared" si="109"/>
        <v>#N/A</v>
      </c>
      <c r="J239" s="4"/>
      <c r="K239" s="4"/>
      <c r="L239" s="4"/>
      <c r="M239" s="61"/>
      <c r="Y239" s="58"/>
      <c r="AA239" s="1">
        <f t="shared" si="110"/>
        <v>0</v>
      </c>
      <c r="AB239" s="1">
        <f t="shared" si="111"/>
        <v>0</v>
      </c>
      <c r="AC239" s="1">
        <f t="shared" si="112"/>
        <v>0</v>
      </c>
      <c r="AD239" s="1" t="str">
        <f t="shared" si="126"/>
        <v/>
      </c>
      <c r="AE239" s="1" t="str">
        <f t="shared" si="107"/>
        <v/>
      </c>
      <c r="AF239" s="1" t="str">
        <f t="shared" si="107"/>
        <v/>
      </c>
      <c r="AG239" s="1" t="str">
        <f t="shared" si="107"/>
        <v/>
      </c>
      <c r="AH239" s="1" t="e">
        <f t="shared" si="131"/>
        <v>#N/A</v>
      </c>
      <c r="AI239" s="9" t="e">
        <f t="shared" si="127"/>
        <v>#N/A</v>
      </c>
      <c r="AJ239" s="9" t="e">
        <f t="shared" si="113"/>
        <v>#N/A</v>
      </c>
      <c r="AK239" s="9" t="e">
        <f t="shared" si="114"/>
        <v>#N/A</v>
      </c>
      <c r="AL239" s="9" t="e">
        <f t="shared" si="115"/>
        <v>#N/A</v>
      </c>
      <c r="AM239" s="9" t="e">
        <f t="shared" si="116"/>
        <v>#N/A</v>
      </c>
      <c r="AN239" s="9" t="e">
        <f t="shared" si="117"/>
        <v>#N/A</v>
      </c>
      <c r="AO239" s="9" t="e">
        <f t="shared" si="118"/>
        <v>#N/A</v>
      </c>
      <c r="AP239" s="1" t="str">
        <f t="shared" si="108"/>
        <v/>
      </c>
      <c r="AQ239" s="1" t="str">
        <f t="shared" si="108"/>
        <v/>
      </c>
      <c r="AS239" s="1" t="str">
        <f t="shared" si="128"/>
        <v/>
      </c>
      <c r="AT239" s="1" t="e">
        <f t="shared" si="129"/>
        <v>#N/A</v>
      </c>
      <c r="AU239" s="1" t="e">
        <f t="shared" si="119"/>
        <v>#N/A</v>
      </c>
      <c r="AV239" s="9" t="e">
        <f t="shared" si="120"/>
        <v>#N/A</v>
      </c>
      <c r="AW239" s="9" t="e">
        <f t="shared" si="121"/>
        <v>#N/A</v>
      </c>
      <c r="AX239" s="9" t="e">
        <f t="shared" si="122"/>
        <v>#N/A</v>
      </c>
      <c r="AY239" s="9" t="e">
        <f t="shared" si="123"/>
        <v>#N/A</v>
      </c>
      <c r="AZ239" s="9" t="e">
        <f t="shared" si="124"/>
        <v>#N/A</v>
      </c>
      <c r="BA239" s="9" t="e">
        <f t="shared" si="130"/>
        <v>#N/A</v>
      </c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M239" s="48"/>
      <c r="BX239" s="7"/>
      <c r="BY239" s="4"/>
      <c r="BZ239" s="7"/>
      <c r="CA239" s="7"/>
      <c r="CB239" s="7"/>
      <c r="CE239" s="7"/>
      <c r="CF239" s="7"/>
      <c r="CG239" s="7"/>
      <c r="CH239" s="7"/>
      <c r="CI239" s="7"/>
      <c r="CJ239" s="7"/>
      <c r="CK239" s="7"/>
      <c r="CL239" s="7"/>
      <c r="CN239" s="47"/>
      <c r="CO239" s="47"/>
      <c r="CP239" s="47"/>
      <c r="CQ239" s="4"/>
    </row>
    <row r="240" spans="1:95" s="1" customFormat="1" x14ac:dyDescent="0.3">
      <c r="A240" s="1">
        <f t="shared" si="125"/>
        <v>0</v>
      </c>
      <c r="B240" s="1" t="e">
        <f t="shared" si="109"/>
        <v>#N/A</v>
      </c>
      <c r="J240" s="4"/>
      <c r="K240" s="4"/>
      <c r="L240" s="4"/>
      <c r="M240" s="61"/>
      <c r="Y240" s="58"/>
      <c r="AA240" s="1">
        <f t="shared" si="110"/>
        <v>0</v>
      </c>
      <c r="AB240" s="1">
        <f t="shared" si="111"/>
        <v>0</v>
      </c>
      <c r="AC240" s="1">
        <f t="shared" si="112"/>
        <v>0</v>
      </c>
      <c r="AD240" s="1" t="str">
        <f t="shared" si="126"/>
        <v/>
      </c>
      <c r="AE240" s="1" t="str">
        <f t="shared" si="107"/>
        <v/>
      </c>
      <c r="AF240" s="1" t="str">
        <f t="shared" si="107"/>
        <v/>
      </c>
      <c r="AG240" s="1" t="str">
        <f t="shared" si="107"/>
        <v/>
      </c>
      <c r="AH240" s="1" t="e">
        <f t="shared" si="131"/>
        <v>#N/A</v>
      </c>
      <c r="AI240" s="9" t="e">
        <f t="shared" si="127"/>
        <v>#N/A</v>
      </c>
      <c r="AJ240" s="9" t="e">
        <f t="shared" si="113"/>
        <v>#N/A</v>
      </c>
      <c r="AK240" s="9" t="e">
        <f t="shared" si="114"/>
        <v>#N/A</v>
      </c>
      <c r="AL240" s="9" t="e">
        <f t="shared" si="115"/>
        <v>#N/A</v>
      </c>
      <c r="AM240" s="9" t="e">
        <f t="shared" si="116"/>
        <v>#N/A</v>
      </c>
      <c r="AN240" s="9" t="e">
        <f t="shared" si="117"/>
        <v>#N/A</v>
      </c>
      <c r="AO240" s="9" t="e">
        <f t="shared" si="118"/>
        <v>#N/A</v>
      </c>
      <c r="AP240" s="1" t="str">
        <f t="shared" si="108"/>
        <v/>
      </c>
      <c r="AQ240" s="1" t="str">
        <f t="shared" si="108"/>
        <v/>
      </c>
      <c r="AS240" s="1" t="str">
        <f t="shared" si="128"/>
        <v/>
      </c>
      <c r="AT240" s="1" t="e">
        <f t="shared" si="129"/>
        <v>#N/A</v>
      </c>
      <c r="AU240" s="1" t="e">
        <f t="shared" si="119"/>
        <v>#N/A</v>
      </c>
      <c r="AV240" s="9" t="e">
        <f t="shared" si="120"/>
        <v>#N/A</v>
      </c>
      <c r="AW240" s="9" t="e">
        <f t="shared" si="121"/>
        <v>#N/A</v>
      </c>
      <c r="AX240" s="9" t="e">
        <f t="shared" si="122"/>
        <v>#N/A</v>
      </c>
      <c r="AY240" s="9" t="e">
        <f t="shared" si="123"/>
        <v>#N/A</v>
      </c>
      <c r="AZ240" s="9" t="e">
        <f t="shared" si="124"/>
        <v>#N/A</v>
      </c>
      <c r="BA240" s="9" t="e">
        <f t="shared" si="130"/>
        <v>#N/A</v>
      </c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M240" s="48"/>
      <c r="BX240" s="7"/>
      <c r="BY240" s="4"/>
      <c r="BZ240" s="7"/>
      <c r="CA240" s="7"/>
      <c r="CB240" s="7"/>
      <c r="CE240" s="7"/>
      <c r="CF240" s="7"/>
      <c r="CG240" s="7"/>
      <c r="CH240" s="7"/>
      <c r="CI240" s="7"/>
      <c r="CJ240" s="7"/>
      <c r="CK240" s="7"/>
      <c r="CL240" s="7"/>
      <c r="CN240" s="47"/>
      <c r="CO240" s="47"/>
      <c r="CP240" s="47"/>
      <c r="CQ240" s="4"/>
    </row>
    <row r="241" spans="1:95" s="1" customFormat="1" x14ac:dyDescent="0.3">
      <c r="A241" s="1">
        <f t="shared" si="125"/>
        <v>0</v>
      </c>
      <c r="B241" s="1" t="e">
        <f t="shared" si="109"/>
        <v>#N/A</v>
      </c>
      <c r="J241" s="4"/>
      <c r="K241" s="4"/>
      <c r="L241" s="4"/>
      <c r="M241" s="61"/>
      <c r="Y241" s="58"/>
      <c r="AA241" s="1">
        <f t="shared" si="110"/>
        <v>0</v>
      </c>
      <c r="AB241" s="1">
        <f t="shared" si="111"/>
        <v>0</v>
      </c>
      <c r="AC241" s="1">
        <f t="shared" si="112"/>
        <v>0</v>
      </c>
      <c r="AD241" s="1" t="str">
        <f t="shared" si="126"/>
        <v/>
      </c>
      <c r="AE241" s="1" t="str">
        <f t="shared" si="107"/>
        <v/>
      </c>
      <c r="AF241" s="1" t="str">
        <f t="shared" si="107"/>
        <v/>
      </c>
      <c r="AG241" s="1" t="str">
        <f t="shared" si="107"/>
        <v/>
      </c>
      <c r="AH241" s="1" t="e">
        <f t="shared" si="131"/>
        <v>#N/A</v>
      </c>
      <c r="AI241" s="9" t="e">
        <f t="shared" si="127"/>
        <v>#N/A</v>
      </c>
      <c r="AJ241" s="9" t="e">
        <f t="shared" si="113"/>
        <v>#N/A</v>
      </c>
      <c r="AK241" s="9" t="e">
        <f t="shared" si="114"/>
        <v>#N/A</v>
      </c>
      <c r="AL241" s="9" t="e">
        <f t="shared" si="115"/>
        <v>#N/A</v>
      </c>
      <c r="AM241" s="9" t="e">
        <f t="shared" si="116"/>
        <v>#N/A</v>
      </c>
      <c r="AN241" s="9" t="e">
        <f t="shared" si="117"/>
        <v>#N/A</v>
      </c>
      <c r="AO241" s="9" t="e">
        <f t="shared" si="118"/>
        <v>#N/A</v>
      </c>
      <c r="AP241" s="1" t="str">
        <f t="shared" si="108"/>
        <v/>
      </c>
      <c r="AQ241" s="1" t="str">
        <f t="shared" si="108"/>
        <v/>
      </c>
      <c r="AS241" s="1" t="str">
        <f t="shared" si="128"/>
        <v/>
      </c>
      <c r="AT241" s="1" t="e">
        <f t="shared" si="129"/>
        <v>#N/A</v>
      </c>
      <c r="AU241" s="1" t="e">
        <f t="shared" si="119"/>
        <v>#N/A</v>
      </c>
      <c r="AV241" s="9" t="e">
        <f t="shared" si="120"/>
        <v>#N/A</v>
      </c>
      <c r="AW241" s="9" t="e">
        <f t="shared" si="121"/>
        <v>#N/A</v>
      </c>
      <c r="AX241" s="9" t="e">
        <f t="shared" si="122"/>
        <v>#N/A</v>
      </c>
      <c r="AY241" s="9" t="e">
        <f t="shared" si="123"/>
        <v>#N/A</v>
      </c>
      <c r="AZ241" s="9" t="e">
        <f t="shared" si="124"/>
        <v>#N/A</v>
      </c>
      <c r="BA241" s="9" t="e">
        <f t="shared" si="130"/>
        <v>#N/A</v>
      </c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M241" s="48"/>
      <c r="BX241" s="7"/>
      <c r="BY241" s="4"/>
      <c r="BZ241" s="7"/>
      <c r="CA241" s="7"/>
      <c r="CB241" s="7"/>
      <c r="CE241" s="7"/>
      <c r="CF241" s="7"/>
      <c r="CG241" s="7"/>
      <c r="CH241" s="7"/>
      <c r="CI241" s="7"/>
      <c r="CJ241" s="7"/>
      <c r="CK241" s="7"/>
      <c r="CL241" s="7"/>
      <c r="CN241" s="47"/>
      <c r="CO241" s="47"/>
      <c r="CP241" s="47"/>
      <c r="CQ241" s="4"/>
    </row>
    <row r="242" spans="1:95" s="1" customFormat="1" x14ac:dyDescent="0.3">
      <c r="A242" s="1">
        <f t="shared" si="125"/>
        <v>0</v>
      </c>
      <c r="B242" s="1" t="e">
        <f t="shared" si="109"/>
        <v>#N/A</v>
      </c>
      <c r="J242" s="4"/>
      <c r="K242" s="4"/>
      <c r="L242" s="4"/>
      <c r="M242" s="61"/>
      <c r="Y242" s="58"/>
      <c r="AA242" s="1">
        <f t="shared" si="110"/>
        <v>0</v>
      </c>
      <c r="AB242" s="1">
        <f t="shared" si="111"/>
        <v>0</v>
      </c>
      <c r="AC242" s="1">
        <f t="shared" si="112"/>
        <v>0</v>
      </c>
      <c r="AD242" s="1" t="str">
        <f t="shared" si="126"/>
        <v/>
      </c>
      <c r="AE242" s="1" t="str">
        <f t="shared" si="107"/>
        <v/>
      </c>
      <c r="AF242" s="1" t="str">
        <f t="shared" si="107"/>
        <v/>
      </c>
      <c r="AG242" s="1" t="str">
        <f t="shared" si="107"/>
        <v/>
      </c>
      <c r="AH242" s="1" t="e">
        <f t="shared" si="131"/>
        <v>#N/A</v>
      </c>
      <c r="AI242" s="9" t="e">
        <f t="shared" si="127"/>
        <v>#N/A</v>
      </c>
      <c r="AJ242" s="9" t="e">
        <f t="shared" si="113"/>
        <v>#N/A</v>
      </c>
      <c r="AK242" s="9" t="e">
        <f t="shared" si="114"/>
        <v>#N/A</v>
      </c>
      <c r="AL242" s="9" t="e">
        <f t="shared" si="115"/>
        <v>#N/A</v>
      </c>
      <c r="AM242" s="9" t="e">
        <f t="shared" si="116"/>
        <v>#N/A</v>
      </c>
      <c r="AN242" s="9" t="e">
        <f t="shared" si="117"/>
        <v>#N/A</v>
      </c>
      <c r="AO242" s="9" t="e">
        <f t="shared" si="118"/>
        <v>#N/A</v>
      </c>
      <c r="AP242" s="1" t="str">
        <f t="shared" si="108"/>
        <v/>
      </c>
      <c r="AQ242" s="1" t="str">
        <f t="shared" si="108"/>
        <v/>
      </c>
      <c r="AS242" s="1" t="str">
        <f t="shared" si="128"/>
        <v/>
      </c>
      <c r="AT242" s="1" t="e">
        <f t="shared" si="129"/>
        <v>#N/A</v>
      </c>
      <c r="AU242" s="1" t="e">
        <f t="shared" si="119"/>
        <v>#N/A</v>
      </c>
      <c r="AV242" s="9" t="e">
        <f t="shared" si="120"/>
        <v>#N/A</v>
      </c>
      <c r="AW242" s="9" t="e">
        <f t="shared" si="121"/>
        <v>#N/A</v>
      </c>
      <c r="AX242" s="9" t="e">
        <f t="shared" si="122"/>
        <v>#N/A</v>
      </c>
      <c r="AY242" s="9" t="e">
        <f t="shared" si="123"/>
        <v>#N/A</v>
      </c>
      <c r="AZ242" s="9" t="e">
        <f t="shared" si="124"/>
        <v>#N/A</v>
      </c>
      <c r="BA242" s="9" t="e">
        <f t="shared" si="130"/>
        <v>#N/A</v>
      </c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M242" s="48"/>
      <c r="BX242" s="7"/>
      <c r="BY242" s="4"/>
      <c r="BZ242" s="7"/>
      <c r="CA242" s="7"/>
      <c r="CB242" s="7"/>
      <c r="CE242" s="7"/>
      <c r="CF242" s="7"/>
      <c r="CG242" s="7"/>
      <c r="CH242" s="7"/>
      <c r="CI242" s="7"/>
      <c r="CJ242" s="7"/>
      <c r="CK242" s="7"/>
      <c r="CL242" s="7"/>
      <c r="CN242" s="47"/>
      <c r="CO242" s="47"/>
      <c r="CP242" s="47"/>
      <c r="CQ242" s="4"/>
    </row>
    <row r="243" spans="1:95" s="1" customFormat="1" x14ac:dyDescent="0.3">
      <c r="A243" s="1">
        <f t="shared" si="125"/>
        <v>0</v>
      </c>
      <c r="B243" s="1" t="e">
        <f t="shared" si="109"/>
        <v>#N/A</v>
      </c>
      <c r="J243" s="4"/>
      <c r="K243" s="4"/>
      <c r="L243" s="4"/>
      <c r="M243" s="61"/>
      <c r="Y243" s="58"/>
      <c r="AA243" s="1">
        <f t="shared" si="110"/>
        <v>0</v>
      </c>
      <c r="AB243" s="1">
        <f t="shared" si="111"/>
        <v>0</v>
      </c>
      <c r="AC243" s="1">
        <f t="shared" si="112"/>
        <v>0</v>
      </c>
      <c r="AD243" s="1" t="str">
        <f t="shared" si="126"/>
        <v/>
      </c>
      <c r="AE243" s="1" t="str">
        <f t="shared" si="107"/>
        <v/>
      </c>
      <c r="AF243" s="1" t="str">
        <f t="shared" si="107"/>
        <v/>
      </c>
      <c r="AG243" s="1" t="str">
        <f t="shared" si="107"/>
        <v/>
      </c>
      <c r="AH243" s="1" t="e">
        <f t="shared" si="131"/>
        <v>#N/A</v>
      </c>
      <c r="AI243" s="9" t="e">
        <f t="shared" si="127"/>
        <v>#N/A</v>
      </c>
      <c r="AJ243" s="9" t="e">
        <f t="shared" si="113"/>
        <v>#N/A</v>
      </c>
      <c r="AK243" s="9" t="e">
        <f t="shared" si="114"/>
        <v>#N/A</v>
      </c>
      <c r="AL243" s="9" t="e">
        <f t="shared" si="115"/>
        <v>#N/A</v>
      </c>
      <c r="AM243" s="9" t="e">
        <f t="shared" si="116"/>
        <v>#N/A</v>
      </c>
      <c r="AN243" s="9" t="e">
        <f t="shared" si="117"/>
        <v>#N/A</v>
      </c>
      <c r="AO243" s="9" t="e">
        <f t="shared" si="118"/>
        <v>#N/A</v>
      </c>
      <c r="AP243" s="1" t="str">
        <f t="shared" si="108"/>
        <v/>
      </c>
      <c r="AQ243" s="1" t="str">
        <f t="shared" si="108"/>
        <v/>
      </c>
      <c r="AS243" s="1" t="str">
        <f t="shared" si="128"/>
        <v/>
      </c>
      <c r="AT243" s="1" t="e">
        <f t="shared" si="129"/>
        <v>#N/A</v>
      </c>
      <c r="AU243" s="1" t="e">
        <f t="shared" si="119"/>
        <v>#N/A</v>
      </c>
      <c r="AV243" s="9" t="e">
        <f t="shared" si="120"/>
        <v>#N/A</v>
      </c>
      <c r="AW243" s="9" t="e">
        <f t="shared" si="121"/>
        <v>#N/A</v>
      </c>
      <c r="AX243" s="9" t="e">
        <f t="shared" si="122"/>
        <v>#N/A</v>
      </c>
      <c r="AY243" s="9" t="e">
        <f t="shared" si="123"/>
        <v>#N/A</v>
      </c>
      <c r="AZ243" s="9" t="e">
        <f t="shared" si="124"/>
        <v>#N/A</v>
      </c>
      <c r="BA243" s="9" t="e">
        <f t="shared" si="130"/>
        <v>#N/A</v>
      </c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M243" s="48"/>
      <c r="BX243" s="7"/>
      <c r="BY243" s="4"/>
      <c r="BZ243" s="7"/>
      <c r="CA243" s="7"/>
      <c r="CB243" s="7"/>
      <c r="CE243" s="7"/>
      <c r="CF243" s="7"/>
      <c r="CG243" s="7"/>
      <c r="CH243" s="7"/>
      <c r="CI243" s="7"/>
      <c r="CJ243" s="7"/>
      <c r="CK243" s="7"/>
      <c r="CL243" s="7"/>
      <c r="CN243" s="47"/>
      <c r="CO243" s="47"/>
      <c r="CP243" s="47"/>
      <c r="CQ243" s="4"/>
    </row>
    <row r="244" spans="1:95" s="1" customFormat="1" x14ac:dyDescent="0.3">
      <c r="A244" s="1">
        <f t="shared" si="125"/>
        <v>0</v>
      </c>
      <c r="B244" s="1" t="e">
        <f t="shared" si="109"/>
        <v>#N/A</v>
      </c>
      <c r="J244" s="4"/>
      <c r="K244" s="4"/>
      <c r="L244" s="4"/>
      <c r="M244" s="61"/>
      <c r="Y244" s="58"/>
      <c r="AA244" s="1">
        <f t="shared" si="110"/>
        <v>0</v>
      </c>
      <c r="AB244" s="1">
        <f t="shared" si="111"/>
        <v>0</v>
      </c>
      <c r="AC244" s="1">
        <f t="shared" si="112"/>
        <v>0</v>
      </c>
      <c r="AD244" s="1" t="str">
        <f t="shared" si="126"/>
        <v/>
      </c>
      <c r="AE244" s="1" t="str">
        <f t="shared" si="107"/>
        <v/>
      </c>
      <c r="AF244" s="1" t="str">
        <f t="shared" si="107"/>
        <v/>
      </c>
      <c r="AG244" s="1" t="str">
        <f t="shared" si="107"/>
        <v/>
      </c>
      <c r="AH244" s="1" t="e">
        <f t="shared" si="131"/>
        <v>#N/A</v>
      </c>
      <c r="AI244" s="9" t="e">
        <f t="shared" si="127"/>
        <v>#N/A</v>
      </c>
      <c r="AJ244" s="9" t="e">
        <f t="shared" si="113"/>
        <v>#N/A</v>
      </c>
      <c r="AK244" s="9" t="e">
        <f t="shared" si="114"/>
        <v>#N/A</v>
      </c>
      <c r="AL244" s="9" t="e">
        <f t="shared" si="115"/>
        <v>#N/A</v>
      </c>
      <c r="AM244" s="9" t="e">
        <f t="shared" si="116"/>
        <v>#N/A</v>
      </c>
      <c r="AN244" s="9" t="e">
        <f t="shared" si="117"/>
        <v>#N/A</v>
      </c>
      <c r="AO244" s="9" t="e">
        <f t="shared" si="118"/>
        <v>#N/A</v>
      </c>
      <c r="AP244" s="1" t="str">
        <f t="shared" si="108"/>
        <v/>
      </c>
      <c r="AQ244" s="1" t="str">
        <f t="shared" si="108"/>
        <v/>
      </c>
      <c r="AS244" s="1" t="str">
        <f t="shared" si="128"/>
        <v/>
      </c>
      <c r="AT244" s="1" t="e">
        <f t="shared" si="129"/>
        <v>#N/A</v>
      </c>
      <c r="AU244" s="1" t="e">
        <f t="shared" si="119"/>
        <v>#N/A</v>
      </c>
      <c r="AV244" s="9" t="e">
        <f t="shared" si="120"/>
        <v>#N/A</v>
      </c>
      <c r="AW244" s="9" t="e">
        <f t="shared" si="121"/>
        <v>#N/A</v>
      </c>
      <c r="AX244" s="9" t="e">
        <f t="shared" si="122"/>
        <v>#N/A</v>
      </c>
      <c r="AY244" s="9" t="e">
        <f t="shared" si="123"/>
        <v>#N/A</v>
      </c>
      <c r="AZ244" s="9" t="e">
        <f t="shared" si="124"/>
        <v>#N/A</v>
      </c>
      <c r="BA244" s="9" t="e">
        <f t="shared" si="130"/>
        <v>#N/A</v>
      </c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M244" s="48"/>
      <c r="BX244" s="7"/>
      <c r="BY244" s="4"/>
      <c r="BZ244" s="7"/>
      <c r="CA244" s="7"/>
      <c r="CB244" s="7"/>
      <c r="CE244" s="7"/>
      <c r="CF244" s="7"/>
      <c r="CG244" s="7"/>
      <c r="CH244" s="7"/>
      <c r="CI244" s="7"/>
      <c r="CJ244" s="7"/>
      <c r="CK244" s="7"/>
      <c r="CL244" s="7"/>
      <c r="CN244" s="47"/>
      <c r="CO244" s="47"/>
      <c r="CP244" s="47"/>
      <c r="CQ244" s="4"/>
    </row>
    <row r="245" spans="1:95" s="1" customFormat="1" x14ac:dyDescent="0.3">
      <c r="A245" s="1">
        <f t="shared" si="125"/>
        <v>0</v>
      </c>
      <c r="B245" s="1" t="e">
        <f t="shared" si="109"/>
        <v>#N/A</v>
      </c>
      <c r="J245" s="4"/>
      <c r="K245" s="4"/>
      <c r="L245" s="4"/>
      <c r="M245" s="61"/>
      <c r="Y245" s="58"/>
      <c r="AA245" s="1">
        <f t="shared" si="110"/>
        <v>0</v>
      </c>
      <c r="AB245" s="1">
        <f t="shared" si="111"/>
        <v>0</v>
      </c>
      <c r="AC245" s="1">
        <f t="shared" si="112"/>
        <v>0</v>
      </c>
      <c r="AD245" s="1" t="str">
        <f t="shared" si="126"/>
        <v/>
      </c>
      <c r="AE245" s="1" t="str">
        <f t="shared" si="107"/>
        <v/>
      </c>
      <c r="AF245" s="1" t="str">
        <f t="shared" si="107"/>
        <v/>
      </c>
      <c r="AG245" s="1" t="str">
        <f t="shared" si="107"/>
        <v/>
      </c>
      <c r="AH245" s="1" t="e">
        <f t="shared" si="131"/>
        <v>#N/A</v>
      </c>
      <c r="AI245" s="9" t="e">
        <f t="shared" si="127"/>
        <v>#N/A</v>
      </c>
      <c r="AJ245" s="9" t="e">
        <f t="shared" si="113"/>
        <v>#N/A</v>
      </c>
      <c r="AK245" s="9" t="e">
        <f t="shared" si="114"/>
        <v>#N/A</v>
      </c>
      <c r="AL245" s="9" t="e">
        <f t="shared" si="115"/>
        <v>#N/A</v>
      </c>
      <c r="AM245" s="9" t="e">
        <f t="shared" si="116"/>
        <v>#N/A</v>
      </c>
      <c r="AN245" s="9" t="e">
        <f t="shared" si="117"/>
        <v>#N/A</v>
      </c>
      <c r="AO245" s="9" t="e">
        <f t="shared" si="118"/>
        <v>#N/A</v>
      </c>
      <c r="AP245" s="1" t="str">
        <f t="shared" si="108"/>
        <v/>
      </c>
      <c r="AQ245" s="1" t="str">
        <f t="shared" si="108"/>
        <v/>
      </c>
      <c r="AS245" s="1" t="str">
        <f t="shared" si="128"/>
        <v/>
      </c>
      <c r="AT245" s="1" t="e">
        <f t="shared" si="129"/>
        <v>#N/A</v>
      </c>
      <c r="AU245" s="1" t="e">
        <f t="shared" si="119"/>
        <v>#N/A</v>
      </c>
      <c r="AV245" s="9" t="e">
        <f t="shared" si="120"/>
        <v>#N/A</v>
      </c>
      <c r="AW245" s="9" t="e">
        <f t="shared" si="121"/>
        <v>#N/A</v>
      </c>
      <c r="AX245" s="9" t="e">
        <f t="shared" si="122"/>
        <v>#N/A</v>
      </c>
      <c r="AY245" s="9" t="e">
        <f t="shared" si="123"/>
        <v>#N/A</v>
      </c>
      <c r="AZ245" s="9" t="e">
        <f t="shared" si="124"/>
        <v>#N/A</v>
      </c>
      <c r="BA245" s="9" t="e">
        <f t="shared" si="130"/>
        <v>#N/A</v>
      </c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M245" s="48"/>
      <c r="BX245" s="7"/>
      <c r="BY245" s="4"/>
      <c r="BZ245" s="7"/>
      <c r="CA245" s="7"/>
      <c r="CB245" s="7"/>
      <c r="CE245" s="7"/>
      <c r="CF245" s="7"/>
      <c r="CG245" s="7"/>
      <c r="CH245" s="7"/>
      <c r="CI245" s="7"/>
      <c r="CJ245" s="7"/>
      <c r="CK245" s="7"/>
      <c r="CL245" s="7"/>
      <c r="CN245" s="47"/>
      <c r="CO245" s="47"/>
      <c r="CP245" s="47"/>
      <c r="CQ245" s="4"/>
    </row>
    <row r="246" spans="1:95" s="1" customFormat="1" x14ac:dyDescent="0.3">
      <c r="A246" s="1">
        <f t="shared" si="125"/>
        <v>0</v>
      </c>
      <c r="B246" s="1" t="e">
        <f t="shared" si="109"/>
        <v>#N/A</v>
      </c>
      <c r="J246" s="4"/>
      <c r="K246" s="4"/>
      <c r="L246" s="4"/>
      <c r="M246" s="61"/>
      <c r="Y246" s="58"/>
      <c r="AA246" s="1">
        <f t="shared" si="110"/>
        <v>0</v>
      </c>
      <c r="AB246" s="1">
        <f t="shared" si="111"/>
        <v>0</v>
      </c>
      <c r="AC246" s="1">
        <f t="shared" si="112"/>
        <v>0</v>
      </c>
      <c r="AD246" s="1" t="str">
        <f t="shared" si="126"/>
        <v/>
      </c>
      <c r="AE246" s="1" t="str">
        <f t="shared" si="107"/>
        <v/>
      </c>
      <c r="AF246" s="1" t="str">
        <f t="shared" si="107"/>
        <v/>
      </c>
      <c r="AG246" s="1" t="str">
        <f t="shared" si="107"/>
        <v/>
      </c>
      <c r="AH246" s="1" t="e">
        <f t="shared" si="131"/>
        <v>#N/A</v>
      </c>
      <c r="AI246" s="9" t="e">
        <f t="shared" si="127"/>
        <v>#N/A</v>
      </c>
      <c r="AJ246" s="9" t="e">
        <f t="shared" si="113"/>
        <v>#N/A</v>
      </c>
      <c r="AK246" s="9" t="e">
        <f t="shared" si="114"/>
        <v>#N/A</v>
      </c>
      <c r="AL246" s="9" t="e">
        <f t="shared" si="115"/>
        <v>#N/A</v>
      </c>
      <c r="AM246" s="9" t="e">
        <f t="shared" si="116"/>
        <v>#N/A</v>
      </c>
      <c r="AN246" s="9" t="e">
        <f t="shared" si="117"/>
        <v>#N/A</v>
      </c>
      <c r="AO246" s="9" t="e">
        <f t="shared" si="118"/>
        <v>#N/A</v>
      </c>
      <c r="AP246" s="1" t="str">
        <f t="shared" si="108"/>
        <v/>
      </c>
      <c r="AQ246" s="1" t="str">
        <f t="shared" si="108"/>
        <v/>
      </c>
      <c r="AS246" s="1" t="str">
        <f t="shared" si="128"/>
        <v/>
      </c>
      <c r="AT246" s="1" t="e">
        <f t="shared" si="129"/>
        <v>#N/A</v>
      </c>
      <c r="AU246" s="1" t="e">
        <f t="shared" si="119"/>
        <v>#N/A</v>
      </c>
      <c r="AV246" s="9" t="e">
        <f t="shared" si="120"/>
        <v>#N/A</v>
      </c>
      <c r="AW246" s="9" t="e">
        <f t="shared" si="121"/>
        <v>#N/A</v>
      </c>
      <c r="AX246" s="9" t="e">
        <f t="shared" si="122"/>
        <v>#N/A</v>
      </c>
      <c r="AY246" s="9" t="e">
        <f t="shared" si="123"/>
        <v>#N/A</v>
      </c>
      <c r="AZ246" s="9" t="e">
        <f t="shared" si="124"/>
        <v>#N/A</v>
      </c>
      <c r="BA246" s="9" t="e">
        <f t="shared" si="130"/>
        <v>#N/A</v>
      </c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M246" s="48"/>
      <c r="BX246" s="7"/>
      <c r="BY246" s="4"/>
      <c r="BZ246" s="7"/>
      <c r="CA246" s="7"/>
      <c r="CB246" s="7"/>
      <c r="CE246" s="7"/>
      <c r="CF246" s="7"/>
      <c r="CG246" s="7"/>
      <c r="CH246" s="7"/>
      <c r="CI246" s="7"/>
      <c r="CJ246" s="7"/>
      <c r="CK246" s="7"/>
      <c r="CL246" s="7"/>
      <c r="CN246" s="47"/>
      <c r="CO246" s="47"/>
      <c r="CP246" s="47"/>
      <c r="CQ246" s="4"/>
    </row>
    <row r="247" spans="1:95" s="1" customFormat="1" x14ac:dyDescent="0.3">
      <c r="A247" s="1">
        <f t="shared" si="125"/>
        <v>0</v>
      </c>
      <c r="B247" s="1" t="e">
        <f t="shared" si="109"/>
        <v>#N/A</v>
      </c>
      <c r="J247" s="4"/>
      <c r="K247" s="4"/>
      <c r="L247" s="4"/>
      <c r="M247" s="61"/>
      <c r="Y247" s="58"/>
      <c r="AA247" s="1">
        <f t="shared" si="110"/>
        <v>0</v>
      </c>
      <c r="AB247" s="1">
        <f t="shared" si="111"/>
        <v>0</v>
      </c>
      <c r="AC247" s="1">
        <f t="shared" si="112"/>
        <v>0</v>
      </c>
      <c r="AD247" s="1" t="str">
        <f t="shared" si="126"/>
        <v/>
      </c>
      <c r="AE247" s="1" t="str">
        <f t="shared" si="107"/>
        <v/>
      </c>
      <c r="AF247" s="1" t="str">
        <f t="shared" si="107"/>
        <v/>
      </c>
      <c r="AG247" s="1" t="str">
        <f t="shared" si="107"/>
        <v/>
      </c>
      <c r="AH247" s="1" t="e">
        <f t="shared" si="131"/>
        <v>#N/A</v>
      </c>
      <c r="AI247" s="9" t="e">
        <f t="shared" si="127"/>
        <v>#N/A</v>
      </c>
      <c r="AJ247" s="9" t="e">
        <f t="shared" si="113"/>
        <v>#N/A</v>
      </c>
      <c r="AK247" s="9" t="e">
        <f t="shared" si="114"/>
        <v>#N/A</v>
      </c>
      <c r="AL247" s="9" t="e">
        <f t="shared" si="115"/>
        <v>#N/A</v>
      </c>
      <c r="AM247" s="9" t="e">
        <f t="shared" si="116"/>
        <v>#N/A</v>
      </c>
      <c r="AN247" s="9" t="e">
        <f t="shared" si="117"/>
        <v>#N/A</v>
      </c>
      <c r="AO247" s="9" t="e">
        <f t="shared" si="118"/>
        <v>#N/A</v>
      </c>
      <c r="AP247" s="1" t="str">
        <f t="shared" si="108"/>
        <v/>
      </c>
      <c r="AQ247" s="1" t="str">
        <f t="shared" si="108"/>
        <v/>
      </c>
      <c r="AS247" s="1" t="str">
        <f t="shared" si="128"/>
        <v/>
      </c>
      <c r="AT247" s="1" t="e">
        <f t="shared" si="129"/>
        <v>#N/A</v>
      </c>
      <c r="AU247" s="1" t="e">
        <f t="shared" si="119"/>
        <v>#N/A</v>
      </c>
      <c r="AV247" s="9" t="e">
        <f t="shared" si="120"/>
        <v>#N/A</v>
      </c>
      <c r="AW247" s="9" t="e">
        <f t="shared" si="121"/>
        <v>#N/A</v>
      </c>
      <c r="AX247" s="9" t="e">
        <f t="shared" si="122"/>
        <v>#N/A</v>
      </c>
      <c r="AY247" s="9" t="e">
        <f t="shared" si="123"/>
        <v>#N/A</v>
      </c>
      <c r="AZ247" s="9" t="e">
        <f t="shared" si="124"/>
        <v>#N/A</v>
      </c>
      <c r="BA247" s="9" t="e">
        <f t="shared" si="130"/>
        <v>#N/A</v>
      </c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M247" s="48"/>
      <c r="BX247" s="7"/>
      <c r="BY247" s="4"/>
      <c r="BZ247" s="7"/>
      <c r="CA247" s="7"/>
      <c r="CB247" s="7"/>
      <c r="CE247" s="7"/>
      <c r="CF247" s="7"/>
      <c r="CG247" s="7"/>
      <c r="CH247" s="7"/>
      <c r="CI247" s="7"/>
      <c r="CJ247" s="7"/>
      <c r="CK247" s="7"/>
      <c r="CL247" s="7"/>
      <c r="CN247" s="47"/>
      <c r="CO247" s="47"/>
      <c r="CP247" s="47"/>
      <c r="CQ247" s="4"/>
    </row>
    <row r="248" spans="1:95" s="1" customFormat="1" x14ac:dyDescent="0.3">
      <c r="A248" s="1">
        <f t="shared" si="125"/>
        <v>0</v>
      </c>
      <c r="B248" s="1" t="e">
        <f t="shared" si="109"/>
        <v>#N/A</v>
      </c>
      <c r="J248" s="4"/>
      <c r="K248" s="4"/>
      <c r="L248" s="4"/>
      <c r="M248" s="61"/>
      <c r="Y248" s="58"/>
      <c r="AA248" s="1">
        <f t="shared" si="110"/>
        <v>0</v>
      </c>
      <c r="AB248" s="1">
        <f t="shared" si="111"/>
        <v>0</v>
      </c>
      <c r="AC248" s="1">
        <f t="shared" si="112"/>
        <v>0</v>
      </c>
      <c r="AD248" s="1" t="str">
        <f t="shared" si="126"/>
        <v/>
      </c>
      <c r="AE248" s="1" t="str">
        <f t="shared" si="107"/>
        <v/>
      </c>
      <c r="AF248" s="1" t="str">
        <f t="shared" si="107"/>
        <v/>
      </c>
      <c r="AG248" s="1" t="str">
        <f t="shared" si="107"/>
        <v/>
      </c>
      <c r="AH248" s="1" t="e">
        <f t="shared" si="131"/>
        <v>#N/A</v>
      </c>
      <c r="AI248" s="9" t="e">
        <f t="shared" si="127"/>
        <v>#N/A</v>
      </c>
      <c r="AJ248" s="9" t="e">
        <f t="shared" si="113"/>
        <v>#N/A</v>
      </c>
      <c r="AK248" s="9" t="e">
        <f t="shared" si="114"/>
        <v>#N/A</v>
      </c>
      <c r="AL248" s="9" t="e">
        <f t="shared" si="115"/>
        <v>#N/A</v>
      </c>
      <c r="AM248" s="9" t="e">
        <f t="shared" si="116"/>
        <v>#N/A</v>
      </c>
      <c r="AN248" s="9" t="e">
        <f t="shared" si="117"/>
        <v>#N/A</v>
      </c>
      <c r="AO248" s="9" t="e">
        <f t="shared" si="118"/>
        <v>#N/A</v>
      </c>
      <c r="AP248" s="1" t="str">
        <f t="shared" si="108"/>
        <v/>
      </c>
      <c r="AQ248" s="1" t="str">
        <f t="shared" si="108"/>
        <v/>
      </c>
      <c r="AS248" s="1" t="str">
        <f t="shared" si="128"/>
        <v/>
      </c>
      <c r="AT248" s="1" t="e">
        <f t="shared" si="129"/>
        <v>#N/A</v>
      </c>
      <c r="AU248" s="1" t="e">
        <f t="shared" si="119"/>
        <v>#N/A</v>
      </c>
      <c r="AV248" s="9" t="e">
        <f t="shared" si="120"/>
        <v>#N/A</v>
      </c>
      <c r="AW248" s="9" t="e">
        <f t="shared" si="121"/>
        <v>#N/A</v>
      </c>
      <c r="AX248" s="9" t="e">
        <f t="shared" si="122"/>
        <v>#N/A</v>
      </c>
      <c r="AY248" s="9" t="e">
        <f t="shared" si="123"/>
        <v>#N/A</v>
      </c>
      <c r="AZ248" s="9" t="e">
        <f t="shared" si="124"/>
        <v>#N/A</v>
      </c>
      <c r="BA248" s="9" t="e">
        <f t="shared" si="130"/>
        <v>#N/A</v>
      </c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M248" s="48"/>
      <c r="BX248" s="7"/>
      <c r="BY248" s="4"/>
      <c r="BZ248" s="7"/>
      <c r="CA248" s="7"/>
      <c r="CB248" s="7"/>
      <c r="CE248" s="7"/>
      <c r="CF248" s="7"/>
      <c r="CG248" s="7"/>
      <c r="CH248" s="7"/>
      <c r="CI248" s="7"/>
      <c r="CJ248" s="7"/>
      <c r="CK248" s="7"/>
      <c r="CL248" s="7"/>
      <c r="CN248" s="47"/>
      <c r="CO248" s="47"/>
      <c r="CP248" s="47"/>
      <c r="CQ248" s="4"/>
    </row>
    <row r="249" spans="1:95" s="1" customFormat="1" x14ac:dyDescent="0.3">
      <c r="A249" s="1">
        <f t="shared" si="125"/>
        <v>0</v>
      </c>
      <c r="B249" s="1" t="e">
        <f t="shared" si="109"/>
        <v>#N/A</v>
      </c>
      <c r="J249" s="4"/>
      <c r="K249" s="4"/>
      <c r="L249" s="4"/>
      <c r="M249" s="61"/>
      <c r="Y249" s="58"/>
      <c r="AA249" s="1">
        <f t="shared" si="110"/>
        <v>0</v>
      </c>
      <c r="AB249" s="1">
        <f t="shared" si="111"/>
        <v>0</v>
      </c>
      <c r="AC249" s="1">
        <f t="shared" si="112"/>
        <v>0</v>
      </c>
      <c r="AD249" s="1" t="str">
        <f t="shared" si="126"/>
        <v/>
      </c>
      <c r="AE249" s="1" t="str">
        <f t="shared" si="107"/>
        <v/>
      </c>
      <c r="AF249" s="1" t="str">
        <f t="shared" si="107"/>
        <v/>
      </c>
      <c r="AG249" s="1" t="str">
        <f t="shared" si="107"/>
        <v/>
      </c>
      <c r="AH249" s="1" t="e">
        <f t="shared" si="131"/>
        <v>#N/A</v>
      </c>
      <c r="AI249" s="9" t="e">
        <f t="shared" si="127"/>
        <v>#N/A</v>
      </c>
      <c r="AJ249" s="9" t="e">
        <f t="shared" si="113"/>
        <v>#N/A</v>
      </c>
      <c r="AK249" s="9" t="e">
        <f t="shared" si="114"/>
        <v>#N/A</v>
      </c>
      <c r="AL249" s="9" t="e">
        <f t="shared" si="115"/>
        <v>#N/A</v>
      </c>
      <c r="AM249" s="9" t="e">
        <f t="shared" si="116"/>
        <v>#N/A</v>
      </c>
      <c r="AN249" s="9" t="e">
        <f t="shared" si="117"/>
        <v>#N/A</v>
      </c>
      <c r="AO249" s="9" t="e">
        <f t="shared" si="118"/>
        <v>#N/A</v>
      </c>
      <c r="AP249" s="1" t="str">
        <f t="shared" si="108"/>
        <v/>
      </c>
      <c r="AQ249" s="1" t="str">
        <f t="shared" si="108"/>
        <v/>
      </c>
      <c r="AS249" s="1" t="str">
        <f t="shared" si="128"/>
        <v/>
      </c>
      <c r="AT249" s="1" t="e">
        <f t="shared" si="129"/>
        <v>#N/A</v>
      </c>
      <c r="AU249" s="1" t="e">
        <f t="shared" si="119"/>
        <v>#N/A</v>
      </c>
      <c r="AV249" s="9" t="e">
        <f t="shared" si="120"/>
        <v>#N/A</v>
      </c>
      <c r="AW249" s="9" t="e">
        <f t="shared" si="121"/>
        <v>#N/A</v>
      </c>
      <c r="AX249" s="9" t="e">
        <f t="shared" si="122"/>
        <v>#N/A</v>
      </c>
      <c r="AY249" s="9" t="e">
        <f t="shared" si="123"/>
        <v>#N/A</v>
      </c>
      <c r="AZ249" s="9" t="e">
        <f t="shared" si="124"/>
        <v>#N/A</v>
      </c>
      <c r="BA249" s="9" t="e">
        <f t="shared" si="130"/>
        <v>#N/A</v>
      </c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M249" s="48"/>
      <c r="BX249" s="7"/>
      <c r="BY249" s="4"/>
      <c r="BZ249" s="7"/>
      <c r="CA249" s="7"/>
      <c r="CB249" s="7"/>
      <c r="CE249" s="7"/>
      <c r="CF249" s="7"/>
      <c r="CG249" s="7"/>
      <c r="CH249" s="7"/>
      <c r="CI249" s="7"/>
      <c r="CJ249" s="7"/>
      <c r="CK249" s="7"/>
      <c r="CL249" s="7"/>
      <c r="CN249" s="47"/>
      <c r="CO249" s="47"/>
      <c r="CP249" s="47"/>
      <c r="CQ249" s="4"/>
    </row>
    <row r="250" spans="1:95" s="1" customFormat="1" x14ac:dyDescent="0.3">
      <c r="A250" s="1">
        <f t="shared" si="125"/>
        <v>0</v>
      </c>
      <c r="B250" s="1" t="e">
        <f t="shared" si="109"/>
        <v>#N/A</v>
      </c>
      <c r="J250" s="4"/>
      <c r="K250" s="4"/>
      <c r="L250" s="4"/>
      <c r="M250" s="61"/>
      <c r="Y250" s="58"/>
      <c r="AA250" s="1">
        <f t="shared" si="110"/>
        <v>0</v>
      </c>
      <c r="AB250" s="1">
        <f t="shared" si="111"/>
        <v>0</v>
      </c>
      <c r="AC250" s="1">
        <f t="shared" si="112"/>
        <v>0</v>
      </c>
      <c r="AD250" s="1" t="str">
        <f t="shared" si="126"/>
        <v/>
      </c>
      <c r="AE250" s="1" t="str">
        <f t="shared" si="107"/>
        <v/>
      </c>
      <c r="AF250" s="1" t="str">
        <f t="shared" si="107"/>
        <v/>
      </c>
      <c r="AG250" s="1" t="str">
        <f t="shared" si="107"/>
        <v/>
      </c>
      <c r="AH250" s="1" t="e">
        <f t="shared" si="131"/>
        <v>#N/A</v>
      </c>
      <c r="AI250" s="9" t="e">
        <f t="shared" si="127"/>
        <v>#N/A</v>
      </c>
      <c r="AJ250" s="9" t="e">
        <f t="shared" si="113"/>
        <v>#N/A</v>
      </c>
      <c r="AK250" s="9" t="e">
        <f t="shared" si="114"/>
        <v>#N/A</v>
      </c>
      <c r="AL250" s="9" t="e">
        <f t="shared" si="115"/>
        <v>#N/A</v>
      </c>
      <c r="AM250" s="9" t="e">
        <f t="shared" si="116"/>
        <v>#N/A</v>
      </c>
      <c r="AN250" s="9" t="e">
        <f t="shared" si="117"/>
        <v>#N/A</v>
      </c>
      <c r="AO250" s="9" t="e">
        <f t="shared" si="118"/>
        <v>#N/A</v>
      </c>
      <c r="AP250" s="1" t="str">
        <f t="shared" si="108"/>
        <v/>
      </c>
      <c r="AQ250" s="1" t="str">
        <f t="shared" si="108"/>
        <v/>
      </c>
      <c r="AS250" s="1" t="str">
        <f t="shared" si="128"/>
        <v/>
      </c>
      <c r="AT250" s="1" t="e">
        <f t="shared" si="129"/>
        <v>#N/A</v>
      </c>
      <c r="AU250" s="1" t="e">
        <f t="shared" si="119"/>
        <v>#N/A</v>
      </c>
      <c r="AV250" s="9" t="e">
        <f t="shared" si="120"/>
        <v>#N/A</v>
      </c>
      <c r="AW250" s="9" t="e">
        <f t="shared" si="121"/>
        <v>#N/A</v>
      </c>
      <c r="AX250" s="9" t="e">
        <f t="shared" si="122"/>
        <v>#N/A</v>
      </c>
      <c r="AY250" s="9" t="e">
        <f t="shared" si="123"/>
        <v>#N/A</v>
      </c>
      <c r="AZ250" s="9" t="e">
        <f t="shared" si="124"/>
        <v>#N/A</v>
      </c>
      <c r="BA250" s="9" t="e">
        <f t="shared" si="130"/>
        <v>#N/A</v>
      </c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M250" s="48"/>
      <c r="BX250" s="7"/>
      <c r="BY250" s="4"/>
      <c r="BZ250" s="7"/>
      <c r="CA250" s="7"/>
      <c r="CB250" s="7"/>
      <c r="CE250" s="7"/>
      <c r="CF250" s="7"/>
      <c r="CG250" s="7"/>
      <c r="CH250" s="7"/>
      <c r="CI250" s="7"/>
      <c r="CJ250" s="7"/>
      <c r="CK250" s="7"/>
      <c r="CL250" s="7"/>
      <c r="CN250" s="47"/>
      <c r="CO250" s="47"/>
      <c r="CP250" s="47"/>
      <c r="CQ250" s="4"/>
    </row>
    <row r="251" spans="1:95" s="1" customFormat="1" x14ac:dyDescent="0.3">
      <c r="A251" s="1">
        <f t="shared" si="125"/>
        <v>0</v>
      </c>
      <c r="B251" s="1" t="e">
        <f t="shared" si="109"/>
        <v>#N/A</v>
      </c>
      <c r="J251" s="4"/>
      <c r="K251" s="4"/>
      <c r="L251" s="4"/>
      <c r="M251" s="61"/>
      <c r="Y251" s="58"/>
      <c r="AA251" s="1">
        <f t="shared" si="110"/>
        <v>0</v>
      </c>
      <c r="AB251" s="1">
        <f t="shared" si="111"/>
        <v>0</v>
      </c>
      <c r="AC251" s="1">
        <f t="shared" si="112"/>
        <v>0</v>
      </c>
      <c r="AD251" s="1" t="str">
        <f t="shared" si="126"/>
        <v/>
      </c>
      <c r="AE251" s="1" t="str">
        <f t="shared" si="107"/>
        <v/>
      </c>
      <c r="AF251" s="1" t="str">
        <f t="shared" si="107"/>
        <v/>
      </c>
      <c r="AG251" s="1" t="str">
        <f t="shared" si="107"/>
        <v/>
      </c>
      <c r="AH251" s="1" t="e">
        <f t="shared" si="131"/>
        <v>#N/A</v>
      </c>
      <c r="AI251" s="9" t="e">
        <f t="shared" si="127"/>
        <v>#N/A</v>
      </c>
      <c r="AJ251" s="9" t="e">
        <f t="shared" si="113"/>
        <v>#N/A</v>
      </c>
      <c r="AK251" s="9" t="e">
        <f t="shared" si="114"/>
        <v>#N/A</v>
      </c>
      <c r="AL251" s="9" t="e">
        <f t="shared" si="115"/>
        <v>#N/A</v>
      </c>
      <c r="AM251" s="9" t="e">
        <f t="shared" si="116"/>
        <v>#N/A</v>
      </c>
      <c r="AN251" s="9" t="e">
        <f t="shared" si="117"/>
        <v>#N/A</v>
      </c>
      <c r="AO251" s="9" t="e">
        <f t="shared" si="118"/>
        <v>#N/A</v>
      </c>
      <c r="AP251" s="1" t="str">
        <f t="shared" si="108"/>
        <v/>
      </c>
      <c r="AQ251" s="1" t="str">
        <f t="shared" si="108"/>
        <v/>
      </c>
      <c r="AS251" s="1" t="str">
        <f t="shared" si="128"/>
        <v/>
      </c>
      <c r="AT251" s="1" t="e">
        <f t="shared" si="129"/>
        <v>#N/A</v>
      </c>
      <c r="AU251" s="1" t="e">
        <f t="shared" si="119"/>
        <v>#N/A</v>
      </c>
      <c r="AV251" s="9" t="e">
        <f t="shared" si="120"/>
        <v>#N/A</v>
      </c>
      <c r="AW251" s="9" t="e">
        <f t="shared" si="121"/>
        <v>#N/A</v>
      </c>
      <c r="AX251" s="9" t="e">
        <f t="shared" si="122"/>
        <v>#N/A</v>
      </c>
      <c r="AY251" s="9" t="e">
        <f t="shared" si="123"/>
        <v>#N/A</v>
      </c>
      <c r="AZ251" s="9" t="e">
        <f t="shared" si="124"/>
        <v>#N/A</v>
      </c>
      <c r="BA251" s="9" t="e">
        <f t="shared" si="130"/>
        <v>#N/A</v>
      </c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M251" s="48"/>
      <c r="BX251" s="7"/>
      <c r="BY251" s="4"/>
      <c r="BZ251" s="7"/>
      <c r="CA251" s="7"/>
      <c r="CB251" s="7"/>
      <c r="CE251" s="7"/>
      <c r="CF251" s="7"/>
      <c r="CG251" s="7"/>
      <c r="CH251" s="7"/>
      <c r="CI251" s="7"/>
      <c r="CJ251" s="7"/>
      <c r="CK251" s="7"/>
      <c r="CL251" s="7"/>
      <c r="CN251" s="47"/>
      <c r="CO251" s="47"/>
      <c r="CP251" s="47"/>
      <c r="CQ251" s="4"/>
    </row>
    <row r="252" spans="1:95" s="1" customFormat="1" x14ac:dyDescent="0.3">
      <c r="A252" s="1">
        <f t="shared" si="125"/>
        <v>0</v>
      </c>
      <c r="B252" s="1" t="e">
        <f t="shared" si="109"/>
        <v>#N/A</v>
      </c>
      <c r="J252" s="4"/>
      <c r="K252" s="4"/>
      <c r="L252" s="4"/>
      <c r="M252" s="61"/>
      <c r="Y252" s="58"/>
      <c r="AA252" s="1">
        <f t="shared" si="110"/>
        <v>0</v>
      </c>
      <c r="AB252" s="1">
        <f t="shared" si="111"/>
        <v>0</v>
      </c>
      <c r="AC252" s="1">
        <f t="shared" si="112"/>
        <v>0</v>
      </c>
      <c r="AD252" s="1" t="str">
        <f t="shared" si="126"/>
        <v/>
      </c>
      <c r="AE252" s="1" t="str">
        <f t="shared" si="107"/>
        <v/>
      </c>
      <c r="AF252" s="1" t="str">
        <f t="shared" si="107"/>
        <v/>
      </c>
      <c r="AG252" s="1" t="str">
        <f t="shared" si="107"/>
        <v/>
      </c>
      <c r="AH252" s="1" t="e">
        <f t="shared" si="131"/>
        <v>#N/A</v>
      </c>
      <c r="AI252" s="9" t="e">
        <f t="shared" si="127"/>
        <v>#N/A</v>
      </c>
      <c r="AJ252" s="9" t="e">
        <f t="shared" si="113"/>
        <v>#N/A</v>
      </c>
      <c r="AK252" s="9" t="e">
        <f t="shared" si="114"/>
        <v>#N/A</v>
      </c>
      <c r="AL252" s="9" t="e">
        <f t="shared" si="115"/>
        <v>#N/A</v>
      </c>
      <c r="AM252" s="9" t="e">
        <f t="shared" si="116"/>
        <v>#N/A</v>
      </c>
      <c r="AN252" s="9" t="e">
        <f t="shared" si="117"/>
        <v>#N/A</v>
      </c>
      <c r="AO252" s="9" t="e">
        <f t="shared" si="118"/>
        <v>#N/A</v>
      </c>
      <c r="AP252" s="1" t="str">
        <f t="shared" si="108"/>
        <v/>
      </c>
      <c r="AQ252" s="1" t="str">
        <f t="shared" si="108"/>
        <v/>
      </c>
      <c r="AS252" s="1" t="str">
        <f t="shared" si="128"/>
        <v/>
      </c>
      <c r="AT252" s="1" t="e">
        <f t="shared" si="129"/>
        <v>#N/A</v>
      </c>
      <c r="AU252" s="1" t="e">
        <f t="shared" si="119"/>
        <v>#N/A</v>
      </c>
      <c r="AV252" s="9" t="e">
        <f t="shared" si="120"/>
        <v>#N/A</v>
      </c>
      <c r="AW252" s="9" t="e">
        <f t="shared" si="121"/>
        <v>#N/A</v>
      </c>
      <c r="AX252" s="9" t="e">
        <f t="shared" si="122"/>
        <v>#N/A</v>
      </c>
      <c r="AY252" s="9" t="e">
        <f t="shared" si="123"/>
        <v>#N/A</v>
      </c>
      <c r="AZ252" s="9" t="e">
        <f t="shared" si="124"/>
        <v>#N/A</v>
      </c>
      <c r="BA252" s="9" t="e">
        <f t="shared" si="130"/>
        <v>#N/A</v>
      </c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M252" s="48"/>
      <c r="BX252" s="7"/>
      <c r="BY252" s="4"/>
      <c r="BZ252" s="7"/>
      <c r="CA252" s="7"/>
      <c r="CB252" s="7"/>
      <c r="CE252" s="7"/>
      <c r="CF252" s="7"/>
      <c r="CG252" s="7"/>
      <c r="CH252" s="7"/>
      <c r="CI252" s="7"/>
      <c r="CJ252" s="7"/>
      <c r="CK252" s="7"/>
      <c r="CL252" s="7"/>
      <c r="CN252" s="47"/>
      <c r="CO252" s="47"/>
      <c r="CP252" s="47"/>
      <c r="CQ252" s="4"/>
    </row>
    <row r="253" spans="1:95" s="1" customFormat="1" x14ac:dyDescent="0.3">
      <c r="A253" s="1">
        <f t="shared" si="125"/>
        <v>0</v>
      </c>
      <c r="B253" s="1" t="e">
        <f t="shared" si="109"/>
        <v>#N/A</v>
      </c>
      <c r="J253" s="4"/>
      <c r="K253" s="4"/>
      <c r="L253" s="4"/>
      <c r="M253" s="61"/>
      <c r="Y253" s="58"/>
      <c r="AA253" s="1">
        <f t="shared" si="110"/>
        <v>0</v>
      </c>
      <c r="AB253" s="1">
        <f t="shared" si="111"/>
        <v>0</v>
      </c>
      <c r="AC253" s="1">
        <f t="shared" si="112"/>
        <v>0</v>
      </c>
      <c r="AD253" s="1" t="str">
        <f t="shared" si="126"/>
        <v/>
      </c>
      <c r="AE253" s="1" t="str">
        <f t="shared" si="107"/>
        <v/>
      </c>
      <c r="AF253" s="1" t="str">
        <f t="shared" si="107"/>
        <v/>
      </c>
      <c r="AG253" s="1" t="str">
        <f t="shared" si="107"/>
        <v/>
      </c>
      <c r="AH253" s="1" t="e">
        <f t="shared" si="131"/>
        <v>#N/A</v>
      </c>
      <c r="AI253" s="9" t="e">
        <f t="shared" si="127"/>
        <v>#N/A</v>
      </c>
      <c r="AJ253" s="9" t="e">
        <f t="shared" si="113"/>
        <v>#N/A</v>
      </c>
      <c r="AK253" s="9" t="e">
        <f t="shared" si="114"/>
        <v>#N/A</v>
      </c>
      <c r="AL253" s="9" t="e">
        <f t="shared" si="115"/>
        <v>#N/A</v>
      </c>
      <c r="AM253" s="9" t="e">
        <f t="shared" si="116"/>
        <v>#N/A</v>
      </c>
      <c r="AN253" s="9" t="e">
        <f t="shared" si="117"/>
        <v>#N/A</v>
      </c>
      <c r="AO253" s="9" t="e">
        <f t="shared" si="118"/>
        <v>#N/A</v>
      </c>
      <c r="AP253" s="1" t="str">
        <f t="shared" si="108"/>
        <v/>
      </c>
      <c r="AQ253" s="1" t="str">
        <f t="shared" si="108"/>
        <v/>
      </c>
      <c r="AS253" s="1" t="str">
        <f t="shared" si="128"/>
        <v/>
      </c>
      <c r="AT253" s="1" t="e">
        <f t="shared" si="129"/>
        <v>#N/A</v>
      </c>
      <c r="AU253" s="1" t="e">
        <f t="shared" si="119"/>
        <v>#N/A</v>
      </c>
      <c r="AV253" s="9" t="e">
        <f t="shared" si="120"/>
        <v>#N/A</v>
      </c>
      <c r="AW253" s="9" t="e">
        <f t="shared" si="121"/>
        <v>#N/A</v>
      </c>
      <c r="AX253" s="9" t="e">
        <f t="shared" si="122"/>
        <v>#N/A</v>
      </c>
      <c r="AY253" s="9" t="e">
        <f t="shared" si="123"/>
        <v>#N/A</v>
      </c>
      <c r="AZ253" s="9" t="e">
        <f t="shared" si="124"/>
        <v>#N/A</v>
      </c>
      <c r="BA253" s="9" t="e">
        <f t="shared" si="130"/>
        <v>#N/A</v>
      </c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M253" s="48"/>
      <c r="BX253" s="7"/>
      <c r="BY253" s="4"/>
      <c r="BZ253" s="7"/>
      <c r="CA253" s="7"/>
      <c r="CB253" s="7"/>
      <c r="CE253" s="7"/>
      <c r="CF253" s="7"/>
      <c r="CG253" s="7"/>
      <c r="CH253" s="7"/>
      <c r="CI253" s="7"/>
      <c r="CJ253" s="7"/>
      <c r="CK253" s="7"/>
      <c r="CL253" s="7"/>
      <c r="CN253" s="47"/>
      <c r="CO253" s="47"/>
      <c r="CP253" s="47"/>
      <c r="CQ253" s="4"/>
    </row>
    <row r="254" spans="1:95" s="1" customFormat="1" x14ac:dyDescent="0.3">
      <c r="A254" s="1">
        <f t="shared" si="125"/>
        <v>0</v>
      </c>
      <c r="B254" s="1" t="e">
        <f t="shared" si="109"/>
        <v>#N/A</v>
      </c>
      <c r="J254" s="4"/>
      <c r="K254" s="4"/>
      <c r="L254" s="4"/>
      <c r="M254" s="61"/>
      <c r="Y254" s="58"/>
      <c r="AA254" s="1">
        <f t="shared" si="110"/>
        <v>0</v>
      </c>
      <c r="AB254" s="1">
        <f t="shared" si="111"/>
        <v>0</v>
      </c>
      <c r="AC254" s="1">
        <f t="shared" si="112"/>
        <v>0</v>
      </c>
      <c r="AD254" s="1" t="str">
        <f t="shared" si="126"/>
        <v/>
      </c>
      <c r="AE254" s="1" t="str">
        <f t="shared" si="107"/>
        <v/>
      </c>
      <c r="AF254" s="1" t="str">
        <f t="shared" si="107"/>
        <v/>
      </c>
      <c r="AG254" s="1" t="str">
        <f t="shared" si="107"/>
        <v/>
      </c>
      <c r="AH254" s="1" t="e">
        <f t="shared" si="131"/>
        <v>#N/A</v>
      </c>
      <c r="AI254" s="9" t="e">
        <f t="shared" si="127"/>
        <v>#N/A</v>
      </c>
      <c r="AJ254" s="9" t="e">
        <f t="shared" si="113"/>
        <v>#N/A</v>
      </c>
      <c r="AK254" s="9" t="e">
        <f t="shared" si="114"/>
        <v>#N/A</v>
      </c>
      <c r="AL254" s="9" t="e">
        <f t="shared" si="115"/>
        <v>#N/A</v>
      </c>
      <c r="AM254" s="9" t="e">
        <f t="shared" si="116"/>
        <v>#N/A</v>
      </c>
      <c r="AN254" s="9" t="e">
        <f t="shared" si="117"/>
        <v>#N/A</v>
      </c>
      <c r="AO254" s="9" t="e">
        <f t="shared" si="118"/>
        <v>#N/A</v>
      </c>
      <c r="AP254" s="1" t="str">
        <f t="shared" si="108"/>
        <v/>
      </c>
      <c r="AQ254" s="1" t="str">
        <f t="shared" si="108"/>
        <v/>
      </c>
      <c r="AS254" s="1" t="str">
        <f t="shared" si="128"/>
        <v/>
      </c>
      <c r="AT254" s="1" t="e">
        <f t="shared" si="129"/>
        <v>#N/A</v>
      </c>
      <c r="AU254" s="1" t="e">
        <f t="shared" si="119"/>
        <v>#N/A</v>
      </c>
      <c r="AV254" s="9" t="e">
        <f t="shared" si="120"/>
        <v>#N/A</v>
      </c>
      <c r="AW254" s="9" t="e">
        <f t="shared" si="121"/>
        <v>#N/A</v>
      </c>
      <c r="AX254" s="9" t="e">
        <f t="shared" si="122"/>
        <v>#N/A</v>
      </c>
      <c r="AY254" s="9" t="e">
        <f t="shared" si="123"/>
        <v>#N/A</v>
      </c>
      <c r="AZ254" s="9" t="e">
        <f t="shared" si="124"/>
        <v>#N/A</v>
      </c>
      <c r="BA254" s="9" t="e">
        <f t="shared" si="130"/>
        <v>#N/A</v>
      </c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M254" s="48"/>
      <c r="BX254" s="7"/>
      <c r="BY254" s="4"/>
      <c r="BZ254" s="7"/>
      <c r="CA254" s="7"/>
      <c r="CB254" s="7"/>
      <c r="CE254" s="7"/>
      <c r="CF254" s="7"/>
      <c r="CG254" s="7"/>
      <c r="CH254" s="7"/>
      <c r="CI254" s="7"/>
      <c r="CJ254" s="7"/>
      <c r="CK254" s="7"/>
      <c r="CL254" s="7"/>
      <c r="CN254" s="47"/>
      <c r="CO254" s="47"/>
      <c r="CP254" s="47"/>
      <c r="CQ254" s="4"/>
    </row>
    <row r="255" spans="1:95" s="1" customFormat="1" x14ac:dyDescent="0.3">
      <c r="A255" s="1">
        <f t="shared" si="125"/>
        <v>0</v>
      </c>
      <c r="B255" s="1" t="e">
        <f t="shared" si="109"/>
        <v>#N/A</v>
      </c>
      <c r="J255" s="4"/>
      <c r="K255" s="4"/>
      <c r="L255" s="4"/>
      <c r="M255" s="61"/>
      <c r="Y255" s="58"/>
      <c r="AA255" s="1">
        <f t="shared" si="110"/>
        <v>0</v>
      </c>
      <c r="AB255" s="1">
        <f t="shared" si="111"/>
        <v>0</v>
      </c>
      <c r="AC255" s="1">
        <f t="shared" si="112"/>
        <v>0</v>
      </c>
      <c r="AD255" s="1" t="str">
        <f t="shared" si="126"/>
        <v/>
      </c>
      <c r="AE255" s="1" t="str">
        <f t="shared" si="107"/>
        <v/>
      </c>
      <c r="AF255" s="1" t="str">
        <f t="shared" si="107"/>
        <v/>
      </c>
      <c r="AG255" s="1" t="str">
        <f t="shared" si="107"/>
        <v/>
      </c>
      <c r="AH255" s="1" t="e">
        <f t="shared" si="131"/>
        <v>#N/A</v>
      </c>
      <c r="AI255" s="9" t="e">
        <f t="shared" si="127"/>
        <v>#N/A</v>
      </c>
      <c r="AJ255" s="9" t="e">
        <f t="shared" si="113"/>
        <v>#N/A</v>
      </c>
      <c r="AK255" s="9" t="e">
        <f t="shared" si="114"/>
        <v>#N/A</v>
      </c>
      <c r="AL255" s="9" t="e">
        <f t="shared" si="115"/>
        <v>#N/A</v>
      </c>
      <c r="AM255" s="9" t="e">
        <f t="shared" si="116"/>
        <v>#N/A</v>
      </c>
      <c r="AN255" s="9" t="e">
        <f t="shared" si="117"/>
        <v>#N/A</v>
      </c>
      <c r="AO255" s="9" t="e">
        <f t="shared" si="118"/>
        <v>#N/A</v>
      </c>
      <c r="AP255" s="1" t="str">
        <f t="shared" si="108"/>
        <v/>
      </c>
      <c r="AQ255" s="1" t="str">
        <f t="shared" si="108"/>
        <v/>
      </c>
      <c r="AS255" s="1" t="str">
        <f t="shared" si="128"/>
        <v/>
      </c>
      <c r="AT255" s="1" t="e">
        <f t="shared" si="129"/>
        <v>#N/A</v>
      </c>
      <c r="AU255" s="1" t="e">
        <f t="shared" si="119"/>
        <v>#N/A</v>
      </c>
      <c r="AV255" s="9" t="e">
        <f t="shared" si="120"/>
        <v>#N/A</v>
      </c>
      <c r="AW255" s="9" t="e">
        <f t="shared" si="121"/>
        <v>#N/A</v>
      </c>
      <c r="AX255" s="9" t="e">
        <f t="shared" si="122"/>
        <v>#N/A</v>
      </c>
      <c r="AY255" s="9" t="e">
        <f t="shared" si="123"/>
        <v>#N/A</v>
      </c>
      <c r="AZ255" s="9" t="e">
        <f t="shared" si="124"/>
        <v>#N/A</v>
      </c>
      <c r="BA255" s="9" t="e">
        <f t="shared" si="130"/>
        <v>#N/A</v>
      </c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M255" s="48"/>
      <c r="BX255" s="7"/>
      <c r="BY255" s="4"/>
      <c r="BZ255" s="7"/>
      <c r="CA255" s="7"/>
      <c r="CB255" s="7"/>
      <c r="CE255" s="7"/>
      <c r="CF255" s="7"/>
      <c r="CG255" s="7"/>
      <c r="CH255" s="7"/>
      <c r="CI255" s="7"/>
      <c r="CJ255" s="7"/>
      <c r="CK255" s="7"/>
      <c r="CL255" s="7"/>
      <c r="CN255" s="47"/>
      <c r="CO255" s="47"/>
      <c r="CP255" s="47"/>
      <c r="CQ255" s="4"/>
    </row>
    <row r="256" spans="1:95" s="1" customFormat="1" x14ac:dyDescent="0.3">
      <c r="A256" s="1">
        <f t="shared" si="125"/>
        <v>0</v>
      </c>
      <c r="B256" s="1" t="e">
        <f t="shared" si="109"/>
        <v>#N/A</v>
      </c>
      <c r="J256" s="4"/>
      <c r="K256" s="4"/>
      <c r="L256" s="4"/>
      <c r="M256" s="61"/>
      <c r="Y256" s="58"/>
      <c r="AA256" s="1">
        <f t="shared" si="110"/>
        <v>0</v>
      </c>
      <c r="AB256" s="1">
        <f t="shared" si="111"/>
        <v>0</v>
      </c>
      <c r="AC256" s="1">
        <f t="shared" si="112"/>
        <v>0</v>
      </c>
      <c r="AD256" s="1" t="str">
        <f t="shared" si="126"/>
        <v/>
      </c>
      <c r="AE256" s="1" t="str">
        <f t="shared" si="107"/>
        <v/>
      </c>
      <c r="AF256" s="1" t="str">
        <f t="shared" si="107"/>
        <v/>
      </c>
      <c r="AG256" s="1" t="str">
        <f t="shared" si="107"/>
        <v/>
      </c>
      <c r="AH256" s="1" t="e">
        <f t="shared" si="131"/>
        <v>#N/A</v>
      </c>
      <c r="AI256" s="9" t="e">
        <f t="shared" si="127"/>
        <v>#N/A</v>
      </c>
      <c r="AJ256" s="9" t="e">
        <f t="shared" si="113"/>
        <v>#N/A</v>
      </c>
      <c r="AK256" s="9" t="e">
        <f t="shared" si="114"/>
        <v>#N/A</v>
      </c>
      <c r="AL256" s="9" t="e">
        <f t="shared" si="115"/>
        <v>#N/A</v>
      </c>
      <c r="AM256" s="9" t="e">
        <f t="shared" si="116"/>
        <v>#N/A</v>
      </c>
      <c r="AN256" s="9" t="e">
        <f t="shared" si="117"/>
        <v>#N/A</v>
      </c>
      <c r="AO256" s="9" t="e">
        <f t="shared" si="118"/>
        <v>#N/A</v>
      </c>
      <c r="AP256" s="1" t="str">
        <f t="shared" si="108"/>
        <v/>
      </c>
      <c r="AQ256" s="1" t="str">
        <f t="shared" si="108"/>
        <v/>
      </c>
      <c r="AS256" s="1" t="str">
        <f t="shared" si="128"/>
        <v/>
      </c>
      <c r="AT256" s="1" t="e">
        <f t="shared" si="129"/>
        <v>#N/A</v>
      </c>
      <c r="AU256" s="1" t="e">
        <f t="shared" si="119"/>
        <v>#N/A</v>
      </c>
      <c r="AV256" s="9" t="e">
        <f t="shared" si="120"/>
        <v>#N/A</v>
      </c>
      <c r="AW256" s="9" t="e">
        <f t="shared" si="121"/>
        <v>#N/A</v>
      </c>
      <c r="AX256" s="9" t="e">
        <f t="shared" si="122"/>
        <v>#N/A</v>
      </c>
      <c r="AY256" s="9" t="e">
        <f t="shared" si="123"/>
        <v>#N/A</v>
      </c>
      <c r="AZ256" s="9" t="e">
        <f t="shared" si="124"/>
        <v>#N/A</v>
      </c>
      <c r="BA256" s="9" t="e">
        <f t="shared" si="130"/>
        <v>#N/A</v>
      </c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M256" s="48"/>
      <c r="BX256" s="7"/>
      <c r="BY256" s="4"/>
      <c r="BZ256" s="7"/>
      <c r="CA256" s="7"/>
      <c r="CB256" s="7"/>
      <c r="CE256" s="7"/>
      <c r="CF256" s="7"/>
      <c r="CG256" s="7"/>
      <c r="CH256" s="7"/>
      <c r="CI256" s="7"/>
      <c r="CJ256" s="7"/>
      <c r="CK256" s="7"/>
      <c r="CL256" s="7"/>
      <c r="CN256" s="47"/>
      <c r="CO256" s="47"/>
      <c r="CP256" s="47"/>
      <c r="CQ256" s="4"/>
    </row>
    <row r="257" spans="1:95" s="1" customFormat="1" x14ac:dyDescent="0.3">
      <c r="A257" s="1">
        <f t="shared" si="125"/>
        <v>0</v>
      </c>
      <c r="B257" s="1" t="e">
        <f t="shared" si="109"/>
        <v>#N/A</v>
      </c>
      <c r="J257" s="4"/>
      <c r="K257" s="4"/>
      <c r="L257" s="4"/>
      <c r="M257" s="61"/>
      <c r="Y257" s="58"/>
      <c r="AA257" s="1">
        <f t="shared" si="110"/>
        <v>0</v>
      </c>
      <c r="AB257" s="1">
        <f t="shared" si="111"/>
        <v>0</v>
      </c>
      <c r="AC257" s="1">
        <f t="shared" si="112"/>
        <v>0</v>
      </c>
      <c r="AD257" s="1" t="str">
        <f t="shared" si="126"/>
        <v/>
      </c>
      <c r="AE257" s="1" t="str">
        <f t="shared" si="107"/>
        <v/>
      </c>
      <c r="AF257" s="1" t="str">
        <f t="shared" si="107"/>
        <v/>
      </c>
      <c r="AG257" s="1" t="str">
        <f t="shared" si="107"/>
        <v/>
      </c>
      <c r="AH257" s="1" t="e">
        <f t="shared" si="131"/>
        <v>#N/A</v>
      </c>
      <c r="AI257" s="9" t="e">
        <f t="shared" si="127"/>
        <v>#N/A</v>
      </c>
      <c r="AJ257" s="9" t="e">
        <f t="shared" si="113"/>
        <v>#N/A</v>
      </c>
      <c r="AK257" s="9" t="e">
        <f t="shared" si="114"/>
        <v>#N/A</v>
      </c>
      <c r="AL257" s="9" t="e">
        <f t="shared" si="115"/>
        <v>#N/A</v>
      </c>
      <c r="AM257" s="9" t="e">
        <f t="shared" si="116"/>
        <v>#N/A</v>
      </c>
      <c r="AN257" s="9" t="e">
        <f t="shared" si="117"/>
        <v>#N/A</v>
      </c>
      <c r="AO257" s="9" t="e">
        <f t="shared" si="118"/>
        <v>#N/A</v>
      </c>
      <c r="AP257" s="1" t="str">
        <f t="shared" si="108"/>
        <v/>
      </c>
      <c r="AQ257" s="1" t="str">
        <f t="shared" si="108"/>
        <v/>
      </c>
      <c r="AS257" s="1" t="str">
        <f t="shared" si="128"/>
        <v/>
      </c>
      <c r="AT257" s="1" t="e">
        <f t="shared" si="129"/>
        <v>#N/A</v>
      </c>
      <c r="AU257" s="1" t="e">
        <f t="shared" si="119"/>
        <v>#N/A</v>
      </c>
      <c r="AV257" s="9" t="e">
        <f t="shared" si="120"/>
        <v>#N/A</v>
      </c>
      <c r="AW257" s="9" t="e">
        <f t="shared" si="121"/>
        <v>#N/A</v>
      </c>
      <c r="AX257" s="9" t="e">
        <f t="shared" si="122"/>
        <v>#N/A</v>
      </c>
      <c r="AY257" s="9" t="e">
        <f t="shared" si="123"/>
        <v>#N/A</v>
      </c>
      <c r="AZ257" s="9" t="e">
        <f t="shared" si="124"/>
        <v>#N/A</v>
      </c>
      <c r="BA257" s="9" t="e">
        <f t="shared" si="130"/>
        <v>#N/A</v>
      </c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M257" s="48"/>
      <c r="BX257" s="7"/>
      <c r="BY257" s="4"/>
      <c r="BZ257" s="7"/>
      <c r="CA257" s="7"/>
      <c r="CB257" s="7"/>
      <c r="CE257" s="7"/>
      <c r="CF257" s="7"/>
      <c r="CG257" s="7"/>
      <c r="CH257" s="7"/>
      <c r="CI257" s="7"/>
      <c r="CJ257" s="7"/>
      <c r="CK257" s="7"/>
      <c r="CL257" s="7"/>
      <c r="CN257" s="47"/>
      <c r="CO257" s="47"/>
      <c r="CP257" s="47"/>
      <c r="CQ257" s="4"/>
    </row>
    <row r="258" spans="1:95" s="1" customFormat="1" x14ac:dyDescent="0.3">
      <c r="A258" s="1">
        <f t="shared" si="125"/>
        <v>0</v>
      </c>
      <c r="B258" s="1" t="e">
        <f t="shared" si="109"/>
        <v>#N/A</v>
      </c>
      <c r="J258" s="4"/>
      <c r="K258" s="4"/>
      <c r="L258" s="4"/>
      <c r="M258" s="61"/>
      <c r="Y258" s="58"/>
      <c r="AA258" s="1">
        <f t="shared" si="110"/>
        <v>0</v>
      </c>
      <c r="AB258" s="1">
        <f t="shared" si="111"/>
        <v>0</v>
      </c>
      <c r="AC258" s="1">
        <f t="shared" si="112"/>
        <v>0</v>
      </c>
      <c r="AD258" s="1" t="str">
        <f t="shared" si="126"/>
        <v/>
      </c>
      <c r="AE258" s="1" t="str">
        <f t="shared" ref="AE258:AG321" si="132">IF($C258="","",G258-G257)</f>
        <v/>
      </c>
      <c r="AF258" s="1" t="str">
        <f t="shared" si="132"/>
        <v/>
      </c>
      <c r="AG258" s="1" t="str">
        <f t="shared" si="132"/>
        <v/>
      </c>
      <c r="AH258" s="1" t="e">
        <f t="shared" si="131"/>
        <v>#N/A</v>
      </c>
      <c r="AI258" s="9" t="e">
        <f t="shared" si="127"/>
        <v>#N/A</v>
      </c>
      <c r="AJ258" s="9" t="e">
        <f t="shared" si="113"/>
        <v>#N/A</v>
      </c>
      <c r="AK258" s="9" t="e">
        <f t="shared" si="114"/>
        <v>#N/A</v>
      </c>
      <c r="AL258" s="9" t="e">
        <f t="shared" si="115"/>
        <v>#N/A</v>
      </c>
      <c r="AM258" s="9" t="e">
        <f t="shared" si="116"/>
        <v>#N/A</v>
      </c>
      <c r="AN258" s="9" t="e">
        <f t="shared" si="117"/>
        <v>#N/A</v>
      </c>
      <c r="AO258" s="9" t="e">
        <f t="shared" si="118"/>
        <v>#N/A</v>
      </c>
      <c r="AP258" s="1" t="str">
        <f t="shared" ref="AP258:AQ321" si="133">IF($C258="","",V258-V257)</f>
        <v/>
      </c>
      <c r="AQ258" s="1" t="str">
        <f t="shared" si="133"/>
        <v/>
      </c>
      <c r="AS258" s="1" t="str">
        <f t="shared" si="128"/>
        <v/>
      </c>
      <c r="AT258" s="1" t="e">
        <f t="shared" si="129"/>
        <v>#N/A</v>
      </c>
      <c r="AU258" s="1" t="e">
        <f t="shared" si="119"/>
        <v>#N/A</v>
      </c>
      <c r="AV258" s="9" t="e">
        <f t="shared" si="120"/>
        <v>#N/A</v>
      </c>
      <c r="AW258" s="9" t="e">
        <f t="shared" si="121"/>
        <v>#N/A</v>
      </c>
      <c r="AX258" s="9" t="e">
        <f t="shared" si="122"/>
        <v>#N/A</v>
      </c>
      <c r="AY258" s="9" t="e">
        <f t="shared" si="123"/>
        <v>#N/A</v>
      </c>
      <c r="AZ258" s="9" t="e">
        <f t="shared" si="124"/>
        <v>#N/A</v>
      </c>
      <c r="BA258" s="9" t="e">
        <f t="shared" si="130"/>
        <v>#N/A</v>
      </c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M258" s="48"/>
      <c r="BX258" s="7"/>
      <c r="BY258" s="4"/>
      <c r="BZ258" s="7"/>
      <c r="CA258" s="7"/>
      <c r="CB258" s="7"/>
      <c r="CE258" s="7"/>
      <c r="CF258" s="7"/>
      <c r="CG258" s="7"/>
      <c r="CH258" s="7"/>
      <c r="CI258" s="7"/>
      <c r="CJ258" s="7"/>
      <c r="CK258" s="7"/>
      <c r="CL258" s="7"/>
      <c r="CN258" s="47"/>
      <c r="CO258" s="47"/>
      <c r="CP258" s="47"/>
      <c r="CQ258" s="4"/>
    </row>
    <row r="259" spans="1:95" s="1" customFormat="1" x14ac:dyDescent="0.3">
      <c r="A259" s="1">
        <f t="shared" si="125"/>
        <v>0</v>
      </c>
      <c r="B259" s="1" t="e">
        <f t="shared" si="109"/>
        <v>#N/A</v>
      </c>
      <c r="J259" s="4"/>
      <c r="K259" s="4"/>
      <c r="L259" s="4"/>
      <c r="M259" s="61"/>
      <c r="Y259" s="58"/>
      <c r="AA259" s="1">
        <f t="shared" si="110"/>
        <v>0</v>
      </c>
      <c r="AB259" s="1">
        <f t="shared" si="111"/>
        <v>0</v>
      </c>
      <c r="AC259" s="1">
        <f t="shared" si="112"/>
        <v>0</v>
      </c>
      <c r="AD259" s="1" t="str">
        <f t="shared" si="126"/>
        <v/>
      </c>
      <c r="AE259" s="1" t="str">
        <f t="shared" si="132"/>
        <v/>
      </c>
      <c r="AF259" s="1" t="str">
        <f t="shared" si="132"/>
        <v/>
      </c>
      <c r="AG259" s="1" t="str">
        <f t="shared" si="132"/>
        <v/>
      </c>
      <c r="AH259" s="1" t="e">
        <f t="shared" si="131"/>
        <v>#N/A</v>
      </c>
      <c r="AI259" s="9" t="e">
        <f t="shared" si="127"/>
        <v>#N/A</v>
      </c>
      <c r="AJ259" s="9" t="e">
        <f t="shared" si="113"/>
        <v>#N/A</v>
      </c>
      <c r="AK259" s="9" t="e">
        <f t="shared" si="114"/>
        <v>#N/A</v>
      </c>
      <c r="AL259" s="9" t="e">
        <f t="shared" si="115"/>
        <v>#N/A</v>
      </c>
      <c r="AM259" s="9" t="e">
        <f t="shared" si="116"/>
        <v>#N/A</v>
      </c>
      <c r="AN259" s="9" t="e">
        <f t="shared" si="117"/>
        <v>#N/A</v>
      </c>
      <c r="AO259" s="9" t="e">
        <f t="shared" si="118"/>
        <v>#N/A</v>
      </c>
      <c r="AP259" s="1" t="str">
        <f t="shared" si="133"/>
        <v/>
      </c>
      <c r="AQ259" s="1" t="str">
        <f t="shared" si="133"/>
        <v/>
      </c>
      <c r="AS259" s="1" t="str">
        <f t="shared" si="128"/>
        <v/>
      </c>
      <c r="AT259" s="1" t="e">
        <f t="shared" si="129"/>
        <v>#N/A</v>
      </c>
      <c r="AU259" s="1" t="e">
        <f t="shared" si="119"/>
        <v>#N/A</v>
      </c>
      <c r="AV259" s="9" t="e">
        <f t="shared" si="120"/>
        <v>#N/A</v>
      </c>
      <c r="AW259" s="9" t="e">
        <f t="shared" si="121"/>
        <v>#N/A</v>
      </c>
      <c r="AX259" s="9" t="e">
        <f t="shared" si="122"/>
        <v>#N/A</v>
      </c>
      <c r="AY259" s="9" t="e">
        <f t="shared" si="123"/>
        <v>#N/A</v>
      </c>
      <c r="AZ259" s="9" t="e">
        <f t="shared" si="124"/>
        <v>#N/A</v>
      </c>
      <c r="BA259" s="9" t="e">
        <f t="shared" si="130"/>
        <v>#N/A</v>
      </c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M259" s="48"/>
      <c r="BX259" s="7"/>
      <c r="BY259" s="4"/>
      <c r="BZ259" s="7"/>
      <c r="CA259" s="7"/>
      <c r="CB259" s="7"/>
      <c r="CE259" s="7"/>
      <c r="CF259" s="7"/>
      <c r="CG259" s="7"/>
      <c r="CH259" s="7"/>
      <c r="CI259" s="7"/>
      <c r="CJ259" s="7"/>
      <c r="CK259" s="7"/>
      <c r="CL259" s="7"/>
      <c r="CN259" s="47"/>
      <c r="CO259" s="47"/>
      <c r="CP259" s="47"/>
      <c r="CQ259" s="4"/>
    </row>
    <row r="260" spans="1:95" s="1" customFormat="1" x14ac:dyDescent="0.3">
      <c r="A260" s="1">
        <f t="shared" si="125"/>
        <v>0</v>
      </c>
      <c r="B260" s="1" t="e">
        <f t="shared" si="109"/>
        <v>#N/A</v>
      </c>
      <c r="J260" s="4"/>
      <c r="K260" s="4"/>
      <c r="L260" s="4"/>
      <c r="M260" s="61"/>
      <c r="Y260" s="58"/>
      <c r="AA260" s="1">
        <f t="shared" si="110"/>
        <v>0</v>
      </c>
      <c r="AB260" s="1">
        <f t="shared" si="111"/>
        <v>0</v>
      </c>
      <c r="AC260" s="1">
        <f t="shared" si="112"/>
        <v>0</v>
      </c>
      <c r="AD260" s="1" t="str">
        <f t="shared" si="126"/>
        <v/>
      </c>
      <c r="AE260" s="1" t="str">
        <f t="shared" si="132"/>
        <v/>
      </c>
      <c r="AF260" s="1" t="str">
        <f t="shared" si="132"/>
        <v/>
      </c>
      <c r="AG260" s="1" t="str">
        <f t="shared" si="132"/>
        <v/>
      </c>
      <c r="AH260" s="1" t="e">
        <f t="shared" si="131"/>
        <v>#N/A</v>
      </c>
      <c r="AI260" s="9" t="e">
        <f t="shared" si="127"/>
        <v>#N/A</v>
      </c>
      <c r="AJ260" s="9" t="e">
        <f t="shared" si="113"/>
        <v>#N/A</v>
      </c>
      <c r="AK260" s="9" t="e">
        <f t="shared" si="114"/>
        <v>#N/A</v>
      </c>
      <c r="AL260" s="9" t="e">
        <f t="shared" si="115"/>
        <v>#N/A</v>
      </c>
      <c r="AM260" s="9" t="e">
        <f t="shared" si="116"/>
        <v>#N/A</v>
      </c>
      <c r="AN260" s="9" t="e">
        <f t="shared" si="117"/>
        <v>#N/A</v>
      </c>
      <c r="AO260" s="9" t="e">
        <f t="shared" si="118"/>
        <v>#N/A</v>
      </c>
      <c r="AP260" s="1" t="str">
        <f t="shared" si="133"/>
        <v/>
      </c>
      <c r="AQ260" s="1" t="str">
        <f t="shared" si="133"/>
        <v/>
      </c>
      <c r="AS260" s="1" t="str">
        <f t="shared" si="128"/>
        <v/>
      </c>
      <c r="AT260" s="1" t="e">
        <f t="shared" si="129"/>
        <v>#N/A</v>
      </c>
      <c r="AU260" s="1" t="e">
        <f t="shared" si="119"/>
        <v>#N/A</v>
      </c>
      <c r="AV260" s="9" t="e">
        <f t="shared" si="120"/>
        <v>#N/A</v>
      </c>
      <c r="AW260" s="9" t="e">
        <f t="shared" si="121"/>
        <v>#N/A</v>
      </c>
      <c r="AX260" s="9" t="e">
        <f t="shared" si="122"/>
        <v>#N/A</v>
      </c>
      <c r="AY260" s="9" t="e">
        <f t="shared" si="123"/>
        <v>#N/A</v>
      </c>
      <c r="AZ260" s="9" t="e">
        <f t="shared" si="124"/>
        <v>#N/A</v>
      </c>
      <c r="BA260" s="9" t="e">
        <f t="shared" si="130"/>
        <v>#N/A</v>
      </c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M260" s="48"/>
      <c r="BX260" s="7"/>
      <c r="BY260" s="4"/>
      <c r="BZ260" s="7"/>
      <c r="CA260" s="7"/>
      <c r="CB260" s="7"/>
      <c r="CE260" s="7"/>
      <c r="CF260" s="7"/>
      <c r="CG260" s="7"/>
      <c r="CH260" s="7"/>
      <c r="CI260" s="7"/>
      <c r="CJ260" s="7"/>
      <c r="CK260" s="7"/>
      <c r="CL260" s="7"/>
      <c r="CN260" s="47"/>
      <c r="CO260" s="47"/>
      <c r="CP260" s="47"/>
      <c r="CQ260" s="4"/>
    </row>
    <row r="261" spans="1:95" s="1" customFormat="1" x14ac:dyDescent="0.3">
      <c r="A261" s="1">
        <f t="shared" si="125"/>
        <v>0</v>
      </c>
      <c r="B261" s="1" t="e">
        <f t="shared" si="109"/>
        <v>#N/A</v>
      </c>
      <c r="J261" s="4"/>
      <c r="K261" s="4"/>
      <c r="L261" s="4"/>
      <c r="M261" s="61"/>
      <c r="Y261" s="58"/>
      <c r="AA261" s="1">
        <f t="shared" si="110"/>
        <v>0</v>
      </c>
      <c r="AB261" s="1">
        <f t="shared" si="111"/>
        <v>0</v>
      </c>
      <c r="AC261" s="1">
        <f t="shared" si="112"/>
        <v>0</v>
      </c>
      <c r="AD261" s="1" t="str">
        <f t="shared" si="126"/>
        <v/>
      </c>
      <c r="AE261" s="1" t="str">
        <f t="shared" si="132"/>
        <v/>
      </c>
      <c r="AF261" s="1" t="str">
        <f t="shared" si="132"/>
        <v/>
      </c>
      <c r="AG261" s="1" t="str">
        <f t="shared" si="132"/>
        <v/>
      </c>
      <c r="AH261" s="1" t="e">
        <f t="shared" si="131"/>
        <v>#N/A</v>
      </c>
      <c r="AI261" s="9" t="e">
        <f t="shared" si="127"/>
        <v>#N/A</v>
      </c>
      <c r="AJ261" s="9" t="e">
        <f t="shared" si="113"/>
        <v>#N/A</v>
      </c>
      <c r="AK261" s="9" t="e">
        <f t="shared" si="114"/>
        <v>#N/A</v>
      </c>
      <c r="AL261" s="9" t="e">
        <f t="shared" si="115"/>
        <v>#N/A</v>
      </c>
      <c r="AM261" s="9" t="e">
        <f t="shared" si="116"/>
        <v>#N/A</v>
      </c>
      <c r="AN261" s="9" t="e">
        <f t="shared" si="117"/>
        <v>#N/A</v>
      </c>
      <c r="AO261" s="9" t="e">
        <f t="shared" si="118"/>
        <v>#N/A</v>
      </c>
      <c r="AP261" s="1" t="str">
        <f t="shared" si="133"/>
        <v/>
      </c>
      <c r="AQ261" s="1" t="str">
        <f t="shared" si="133"/>
        <v/>
      </c>
      <c r="AS261" s="1" t="str">
        <f t="shared" si="128"/>
        <v/>
      </c>
      <c r="AT261" s="1" t="e">
        <f t="shared" si="129"/>
        <v>#N/A</v>
      </c>
      <c r="AU261" s="1" t="e">
        <f t="shared" si="119"/>
        <v>#N/A</v>
      </c>
      <c r="AV261" s="9" t="e">
        <f t="shared" si="120"/>
        <v>#N/A</v>
      </c>
      <c r="AW261" s="9" t="e">
        <f t="shared" si="121"/>
        <v>#N/A</v>
      </c>
      <c r="AX261" s="9" t="e">
        <f t="shared" si="122"/>
        <v>#N/A</v>
      </c>
      <c r="AY261" s="9" t="e">
        <f t="shared" si="123"/>
        <v>#N/A</v>
      </c>
      <c r="AZ261" s="9" t="e">
        <f t="shared" si="124"/>
        <v>#N/A</v>
      </c>
      <c r="BA261" s="9" t="e">
        <f t="shared" si="130"/>
        <v>#N/A</v>
      </c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M261" s="48"/>
      <c r="BX261" s="7"/>
      <c r="BY261" s="4"/>
      <c r="BZ261" s="7"/>
      <c r="CA261" s="7"/>
      <c r="CB261" s="7"/>
      <c r="CE261" s="7"/>
      <c r="CF261" s="7"/>
      <c r="CG261" s="7"/>
      <c r="CH261" s="7"/>
      <c r="CI261" s="7"/>
      <c r="CJ261" s="7"/>
      <c r="CK261" s="7"/>
      <c r="CL261" s="7"/>
      <c r="CN261" s="47"/>
      <c r="CO261" s="47"/>
      <c r="CP261" s="47"/>
      <c r="CQ261" s="4"/>
    </row>
    <row r="262" spans="1:95" s="1" customFormat="1" x14ac:dyDescent="0.3">
      <c r="A262" s="1">
        <f t="shared" si="125"/>
        <v>0</v>
      </c>
      <c r="B262" s="1" t="e">
        <f t="shared" si="109"/>
        <v>#N/A</v>
      </c>
      <c r="J262" s="4"/>
      <c r="K262" s="4"/>
      <c r="L262" s="4"/>
      <c r="M262" s="61"/>
      <c r="Y262" s="58"/>
      <c r="AA262" s="1">
        <f t="shared" si="110"/>
        <v>0</v>
      </c>
      <c r="AB262" s="1">
        <f t="shared" si="111"/>
        <v>0</v>
      </c>
      <c r="AC262" s="1">
        <f t="shared" si="112"/>
        <v>0</v>
      </c>
      <c r="AD262" s="1" t="str">
        <f t="shared" si="126"/>
        <v/>
      </c>
      <c r="AE262" s="1" t="str">
        <f t="shared" si="132"/>
        <v/>
      </c>
      <c r="AF262" s="1" t="str">
        <f t="shared" si="132"/>
        <v/>
      </c>
      <c r="AG262" s="1" t="str">
        <f t="shared" si="132"/>
        <v/>
      </c>
      <c r="AH262" s="1" t="e">
        <f t="shared" si="131"/>
        <v>#N/A</v>
      </c>
      <c r="AI262" s="9" t="e">
        <f t="shared" si="127"/>
        <v>#N/A</v>
      </c>
      <c r="AJ262" s="9" t="e">
        <f t="shared" si="113"/>
        <v>#N/A</v>
      </c>
      <c r="AK262" s="9" t="e">
        <f t="shared" si="114"/>
        <v>#N/A</v>
      </c>
      <c r="AL262" s="9" t="e">
        <f t="shared" si="115"/>
        <v>#N/A</v>
      </c>
      <c r="AM262" s="9" t="e">
        <f t="shared" si="116"/>
        <v>#N/A</v>
      </c>
      <c r="AN262" s="9" t="e">
        <f t="shared" si="117"/>
        <v>#N/A</v>
      </c>
      <c r="AO262" s="9" t="e">
        <f t="shared" si="118"/>
        <v>#N/A</v>
      </c>
      <c r="AP262" s="1" t="str">
        <f t="shared" si="133"/>
        <v/>
      </c>
      <c r="AQ262" s="1" t="str">
        <f t="shared" si="133"/>
        <v/>
      </c>
      <c r="AS262" s="1" t="str">
        <f t="shared" si="128"/>
        <v/>
      </c>
      <c r="AT262" s="1" t="e">
        <f t="shared" si="129"/>
        <v>#N/A</v>
      </c>
      <c r="AU262" s="1" t="e">
        <f t="shared" si="119"/>
        <v>#N/A</v>
      </c>
      <c r="AV262" s="9" t="e">
        <f t="shared" si="120"/>
        <v>#N/A</v>
      </c>
      <c r="AW262" s="9" t="e">
        <f t="shared" si="121"/>
        <v>#N/A</v>
      </c>
      <c r="AX262" s="9" t="e">
        <f t="shared" si="122"/>
        <v>#N/A</v>
      </c>
      <c r="AY262" s="9" t="e">
        <f t="shared" si="123"/>
        <v>#N/A</v>
      </c>
      <c r="AZ262" s="9" t="e">
        <f t="shared" si="124"/>
        <v>#N/A</v>
      </c>
      <c r="BA262" s="9" t="e">
        <f t="shared" si="130"/>
        <v>#N/A</v>
      </c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M262" s="48"/>
      <c r="BX262" s="7"/>
      <c r="BY262" s="4"/>
      <c r="BZ262" s="7"/>
      <c r="CA262" s="7"/>
      <c r="CB262" s="7"/>
      <c r="CE262" s="7"/>
      <c r="CF262" s="7"/>
      <c r="CG262" s="7"/>
      <c r="CH262" s="7"/>
      <c r="CI262" s="7"/>
      <c r="CJ262" s="7"/>
      <c r="CK262" s="7"/>
      <c r="CL262" s="7"/>
      <c r="CN262" s="47"/>
      <c r="CO262" s="47"/>
      <c r="CP262" s="47"/>
      <c r="CQ262" s="4"/>
    </row>
    <row r="263" spans="1:95" s="1" customFormat="1" x14ac:dyDescent="0.3">
      <c r="A263" s="1">
        <f t="shared" si="125"/>
        <v>0</v>
      </c>
      <c r="B263" s="1" t="e">
        <f t="shared" si="109"/>
        <v>#N/A</v>
      </c>
      <c r="J263" s="4"/>
      <c r="K263" s="4"/>
      <c r="L263" s="4"/>
      <c r="M263" s="61"/>
      <c r="Y263" s="58"/>
      <c r="AA263" s="1">
        <f t="shared" si="110"/>
        <v>0</v>
      </c>
      <c r="AB263" s="1">
        <f t="shared" si="111"/>
        <v>0</v>
      </c>
      <c r="AC263" s="1">
        <f t="shared" si="112"/>
        <v>0</v>
      </c>
      <c r="AD263" s="1" t="str">
        <f t="shared" si="126"/>
        <v/>
      </c>
      <c r="AE263" s="1" t="str">
        <f t="shared" si="132"/>
        <v/>
      </c>
      <c r="AF263" s="1" t="str">
        <f t="shared" si="132"/>
        <v/>
      </c>
      <c r="AG263" s="1" t="str">
        <f t="shared" si="132"/>
        <v/>
      </c>
      <c r="AH263" s="1" t="e">
        <f t="shared" si="131"/>
        <v>#N/A</v>
      </c>
      <c r="AI263" s="9" t="e">
        <f t="shared" si="127"/>
        <v>#N/A</v>
      </c>
      <c r="AJ263" s="9" t="e">
        <f t="shared" si="113"/>
        <v>#N/A</v>
      </c>
      <c r="AK263" s="9" t="e">
        <f t="shared" si="114"/>
        <v>#N/A</v>
      </c>
      <c r="AL263" s="9" t="e">
        <f t="shared" si="115"/>
        <v>#N/A</v>
      </c>
      <c r="AM263" s="9" t="e">
        <f t="shared" si="116"/>
        <v>#N/A</v>
      </c>
      <c r="AN263" s="9" t="e">
        <f t="shared" si="117"/>
        <v>#N/A</v>
      </c>
      <c r="AO263" s="9" t="e">
        <f t="shared" si="118"/>
        <v>#N/A</v>
      </c>
      <c r="AP263" s="1" t="str">
        <f t="shared" si="133"/>
        <v/>
      </c>
      <c r="AQ263" s="1" t="str">
        <f t="shared" si="133"/>
        <v/>
      </c>
      <c r="AS263" s="1" t="str">
        <f t="shared" si="128"/>
        <v/>
      </c>
      <c r="AT263" s="1" t="e">
        <f t="shared" si="129"/>
        <v>#N/A</v>
      </c>
      <c r="AU263" s="1" t="e">
        <f t="shared" si="119"/>
        <v>#N/A</v>
      </c>
      <c r="AV263" s="9" t="e">
        <f t="shared" si="120"/>
        <v>#N/A</v>
      </c>
      <c r="AW263" s="9" t="e">
        <f t="shared" si="121"/>
        <v>#N/A</v>
      </c>
      <c r="AX263" s="9" t="e">
        <f t="shared" si="122"/>
        <v>#N/A</v>
      </c>
      <c r="AY263" s="9" t="e">
        <f t="shared" si="123"/>
        <v>#N/A</v>
      </c>
      <c r="AZ263" s="9" t="e">
        <f t="shared" si="124"/>
        <v>#N/A</v>
      </c>
      <c r="BA263" s="9" t="e">
        <f t="shared" si="130"/>
        <v>#N/A</v>
      </c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M263" s="48"/>
      <c r="BX263" s="7"/>
      <c r="BY263" s="4"/>
      <c r="BZ263" s="7"/>
      <c r="CA263" s="7"/>
      <c r="CB263" s="7"/>
      <c r="CE263" s="7"/>
      <c r="CF263" s="7"/>
      <c r="CG263" s="7"/>
      <c r="CH263" s="7"/>
      <c r="CI263" s="7"/>
      <c r="CJ263" s="7"/>
      <c r="CK263" s="7"/>
      <c r="CL263" s="7"/>
      <c r="CN263" s="47"/>
      <c r="CO263" s="47"/>
      <c r="CP263" s="47"/>
      <c r="CQ263" s="4"/>
    </row>
    <row r="264" spans="1:95" s="1" customFormat="1" x14ac:dyDescent="0.3">
      <c r="A264" s="1">
        <f t="shared" si="125"/>
        <v>0</v>
      </c>
      <c r="B264" s="1" t="e">
        <f t="shared" si="109"/>
        <v>#N/A</v>
      </c>
      <c r="J264" s="4"/>
      <c r="K264" s="4"/>
      <c r="L264" s="4"/>
      <c r="M264" s="61"/>
      <c r="Y264" s="58"/>
      <c r="AA264" s="1">
        <f t="shared" si="110"/>
        <v>0</v>
      </c>
      <c r="AB264" s="1">
        <f t="shared" si="111"/>
        <v>0</v>
      </c>
      <c r="AC264" s="1">
        <f t="shared" si="112"/>
        <v>0</v>
      </c>
      <c r="AD264" s="1" t="str">
        <f t="shared" si="126"/>
        <v/>
      </c>
      <c r="AE264" s="1" t="str">
        <f t="shared" si="132"/>
        <v/>
      </c>
      <c r="AF264" s="1" t="str">
        <f t="shared" si="132"/>
        <v/>
      </c>
      <c r="AG264" s="1" t="str">
        <f t="shared" si="132"/>
        <v/>
      </c>
      <c r="AH264" s="1" t="e">
        <f t="shared" si="131"/>
        <v>#N/A</v>
      </c>
      <c r="AI264" s="9" t="e">
        <f t="shared" si="127"/>
        <v>#N/A</v>
      </c>
      <c r="AJ264" s="9" t="e">
        <f t="shared" si="113"/>
        <v>#N/A</v>
      </c>
      <c r="AK264" s="9" t="e">
        <f t="shared" si="114"/>
        <v>#N/A</v>
      </c>
      <c r="AL264" s="9" t="e">
        <f t="shared" si="115"/>
        <v>#N/A</v>
      </c>
      <c r="AM264" s="9" t="e">
        <f t="shared" si="116"/>
        <v>#N/A</v>
      </c>
      <c r="AN264" s="9" t="e">
        <f t="shared" si="117"/>
        <v>#N/A</v>
      </c>
      <c r="AO264" s="9" t="e">
        <f t="shared" si="118"/>
        <v>#N/A</v>
      </c>
      <c r="AP264" s="1" t="str">
        <f t="shared" si="133"/>
        <v/>
      </c>
      <c r="AQ264" s="1" t="str">
        <f t="shared" si="133"/>
        <v/>
      </c>
      <c r="AS264" s="1" t="str">
        <f t="shared" si="128"/>
        <v/>
      </c>
      <c r="AT264" s="1" t="e">
        <f t="shared" si="129"/>
        <v>#N/A</v>
      </c>
      <c r="AU264" s="1" t="e">
        <f t="shared" si="119"/>
        <v>#N/A</v>
      </c>
      <c r="AV264" s="9" t="e">
        <f t="shared" si="120"/>
        <v>#N/A</v>
      </c>
      <c r="AW264" s="9" t="e">
        <f t="shared" si="121"/>
        <v>#N/A</v>
      </c>
      <c r="AX264" s="9" t="e">
        <f t="shared" si="122"/>
        <v>#N/A</v>
      </c>
      <c r="AY264" s="9" t="e">
        <f t="shared" si="123"/>
        <v>#N/A</v>
      </c>
      <c r="AZ264" s="9" t="e">
        <f t="shared" si="124"/>
        <v>#N/A</v>
      </c>
      <c r="BA264" s="9" t="e">
        <f t="shared" si="130"/>
        <v>#N/A</v>
      </c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M264" s="48"/>
      <c r="BX264" s="7"/>
      <c r="BY264" s="4"/>
      <c r="BZ264" s="7"/>
      <c r="CA264" s="7"/>
      <c r="CB264" s="7"/>
      <c r="CE264" s="7"/>
      <c r="CF264" s="7"/>
      <c r="CG264" s="7"/>
      <c r="CH264" s="7"/>
      <c r="CI264" s="7"/>
      <c r="CJ264" s="7"/>
      <c r="CK264" s="7"/>
      <c r="CL264" s="7"/>
      <c r="CN264" s="47"/>
      <c r="CO264" s="47"/>
      <c r="CP264" s="47"/>
      <c r="CQ264" s="4"/>
    </row>
    <row r="265" spans="1:95" s="1" customFormat="1" x14ac:dyDescent="0.3">
      <c r="A265" s="1">
        <f t="shared" si="125"/>
        <v>0</v>
      </c>
      <c r="B265" s="1" t="e">
        <f t="shared" si="109"/>
        <v>#N/A</v>
      </c>
      <c r="J265" s="4"/>
      <c r="K265" s="4"/>
      <c r="L265" s="4"/>
      <c r="M265" s="61"/>
      <c r="Y265" s="58"/>
      <c r="AA265" s="1">
        <f t="shared" si="110"/>
        <v>0</v>
      </c>
      <c r="AB265" s="1">
        <f t="shared" si="111"/>
        <v>0</v>
      </c>
      <c r="AC265" s="1">
        <f t="shared" si="112"/>
        <v>0</v>
      </c>
      <c r="AD265" s="1" t="str">
        <f t="shared" si="126"/>
        <v/>
      </c>
      <c r="AE265" s="1" t="str">
        <f t="shared" si="132"/>
        <v/>
      </c>
      <c r="AF265" s="1" t="str">
        <f t="shared" si="132"/>
        <v/>
      </c>
      <c r="AG265" s="1" t="str">
        <f t="shared" si="132"/>
        <v/>
      </c>
      <c r="AH265" s="1" t="e">
        <f t="shared" si="131"/>
        <v>#N/A</v>
      </c>
      <c r="AI265" s="9" t="e">
        <f t="shared" si="127"/>
        <v>#N/A</v>
      </c>
      <c r="AJ265" s="9" t="e">
        <f t="shared" si="113"/>
        <v>#N/A</v>
      </c>
      <c r="AK265" s="9" t="e">
        <f t="shared" si="114"/>
        <v>#N/A</v>
      </c>
      <c r="AL265" s="9" t="e">
        <f t="shared" si="115"/>
        <v>#N/A</v>
      </c>
      <c r="AM265" s="9" t="e">
        <f t="shared" si="116"/>
        <v>#N/A</v>
      </c>
      <c r="AN265" s="9" t="e">
        <f t="shared" si="117"/>
        <v>#N/A</v>
      </c>
      <c r="AO265" s="9" t="e">
        <f t="shared" si="118"/>
        <v>#N/A</v>
      </c>
      <c r="AP265" s="1" t="str">
        <f t="shared" si="133"/>
        <v/>
      </c>
      <c r="AQ265" s="1" t="str">
        <f t="shared" si="133"/>
        <v/>
      </c>
      <c r="AS265" s="1" t="str">
        <f t="shared" si="128"/>
        <v/>
      </c>
      <c r="AT265" s="1" t="e">
        <f t="shared" si="129"/>
        <v>#N/A</v>
      </c>
      <c r="AU265" s="1" t="e">
        <f t="shared" si="119"/>
        <v>#N/A</v>
      </c>
      <c r="AV265" s="9" t="e">
        <f t="shared" si="120"/>
        <v>#N/A</v>
      </c>
      <c r="AW265" s="9" t="e">
        <f t="shared" si="121"/>
        <v>#N/A</v>
      </c>
      <c r="AX265" s="9" t="e">
        <f t="shared" si="122"/>
        <v>#N/A</v>
      </c>
      <c r="AY265" s="9" t="e">
        <f t="shared" si="123"/>
        <v>#N/A</v>
      </c>
      <c r="AZ265" s="9" t="e">
        <f t="shared" si="124"/>
        <v>#N/A</v>
      </c>
      <c r="BA265" s="9" t="e">
        <f t="shared" si="130"/>
        <v>#N/A</v>
      </c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M265" s="48"/>
      <c r="BX265" s="7"/>
      <c r="BY265" s="4"/>
      <c r="BZ265" s="7"/>
      <c r="CA265" s="7"/>
      <c r="CB265" s="7"/>
      <c r="CE265" s="7"/>
      <c r="CF265" s="7"/>
      <c r="CG265" s="7"/>
      <c r="CH265" s="7"/>
      <c r="CI265" s="7"/>
      <c r="CJ265" s="7"/>
      <c r="CK265" s="7"/>
      <c r="CL265" s="7"/>
      <c r="CN265" s="47"/>
      <c r="CO265" s="47"/>
      <c r="CP265" s="47"/>
      <c r="CQ265" s="4"/>
    </row>
    <row r="266" spans="1:95" s="1" customFormat="1" x14ac:dyDescent="0.3">
      <c r="A266" s="1">
        <f t="shared" si="125"/>
        <v>0</v>
      </c>
      <c r="B266" s="1" t="e">
        <f t="shared" si="109"/>
        <v>#N/A</v>
      </c>
      <c r="J266" s="4"/>
      <c r="K266" s="4"/>
      <c r="L266" s="4"/>
      <c r="M266" s="61"/>
      <c r="Y266" s="58"/>
      <c r="AA266" s="1">
        <f t="shared" si="110"/>
        <v>0</v>
      </c>
      <c r="AB266" s="1">
        <f t="shared" si="111"/>
        <v>0</v>
      </c>
      <c r="AC266" s="1">
        <f t="shared" si="112"/>
        <v>0</v>
      </c>
      <c r="AD266" s="1" t="str">
        <f t="shared" si="126"/>
        <v/>
      </c>
      <c r="AE266" s="1" t="str">
        <f t="shared" si="132"/>
        <v/>
      </c>
      <c r="AF266" s="1" t="str">
        <f t="shared" si="132"/>
        <v/>
      </c>
      <c r="AG266" s="1" t="str">
        <f t="shared" si="132"/>
        <v/>
      </c>
      <c r="AH266" s="1" t="e">
        <f t="shared" si="131"/>
        <v>#N/A</v>
      </c>
      <c r="AI266" s="9" t="e">
        <f t="shared" si="127"/>
        <v>#N/A</v>
      </c>
      <c r="AJ266" s="9" t="e">
        <f t="shared" si="113"/>
        <v>#N/A</v>
      </c>
      <c r="AK266" s="9" t="e">
        <f t="shared" si="114"/>
        <v>#N/A</v>
      </c>
      <c r="AL266" s="9" t="e">
        <f t="shared" si="115"/>
        <v>#N/A</v>
      </c>
      <c r="AM266" s="9" t="e">
        <f t="shared" si="116"/>
        <v>#N/A</v>
      </c>
      <c r="AN266" s="9" t="e">
        <f t="shared" si="117"/>
        <v>#N/A</v>
      </c>
      <c r="AO266" s="9" t="e">
        <f t="shared" si="118"/>
        <v>#N/A</v>
      </c>
      <c r="AP266" s="1" t="str">
        <f t="shared" si="133"/>
        <v/>
      </c>
      <c r="AQ266" s="1" t="str">
        <f t="shared" si="133"/>
        <v/>
      </c>
      <c r="AS266" s="1" t="str">
        <f t="shared" si="128"/>
        <v/>
      </c>
      <c r="AT266" s="1" t="e">
        <f t="shared" si="129"/>
        <v>#N/A</v>
      </c>
      <c r="AU266" s="1" t="e">
        <f t="shared" si="119"/>
        <v>#N/A</v>
      </c>
      <c r="AV266" s="9" t="e">
        <f t="shared" si="120"/>
        <v>#N/A</v>
      </c>
      <c r="AW266" s="9" t="e">
        <f t="shared" si="121"/>
        <v>#N/A</v>
      </c>
      <c r="AX266" s="9" t="e">
        <f t="shared" si="122"/>
        <v>#N/A</v>
      </c>
      <c r="AY266" s="9" t="e">
        <f t="shared" si="123"/>
        <v>#N/A</v>
      </c>
      <c r="AZ266" s="9" t="e">
        <f t="shared" si="124"/>
        <v>#N/A</v>
      </c>
      <c r="BA266" s="9" t="e">
        <f t="shared" si="130"/>
        <v>#N/A</v>
      </c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M266" s="48"/>
      <c r="BX266" s="7"/>
      <c r="BY266" s="4"/>
      <c r="BZ266" s="7"/>
      <c r="CA266" s="7"/>
      <c r="CB266" s="7"/>
      <c r="CE266" s="7"/>
      <c r="CF266" s="7"/>
      <c r="CG266" s="7"/>
      <c r="CH266" s="7"/>
      <c r="CI266" s="7"/>
      <c r="CJ266" s="7"/>
      <c r="CK266" s="7"/>
      <c r="CL266" s="7"/>
      <c r="CN266" s="47"/>
      <c r="CO266" s="47"/>
      <c r="CP266" s="47"/>
      <c r="CQ266" s="4"/>
    </row>
    <row r="267" spans="1:95" s="1" customFormat="1" x14ac:dyDescent="0.3">
      <c r="A267" s="1">
        <f t="shared" si="125"/>
        <v>0</v>
      </c>
      <c r="B267" s="1" t="e">
        <f t="shared" si="109"/>
        <v>#N/A</v>
      </c>
      <c r="J267" s="4"/>
      <c r="K267" s="4"/>
      <c r="L267" s="4"/>
      <c r="M267" s="61"/>
      <c r="Y267" s="58"/>
      <c r="AA267" s="1">
        <f t="shared" si="110"/>
        <v>0</v>
      </c>
      <c r="AB267" s="1">
        <f t="shared" si="111"/>
        <v>0</v>
      </c>
      <c r="AC267" s="1">
        <f t="shared" si="112"/>
        <v>0</v>
      </c>
      <c r="AD267" s="1" t="str">
        <f t="shared" si="126"/>
        <v/>
      </c>
      <c r="AE267" s="1" t="str">
        <f t="shared" si="132"/>
        <v/>
      </c>
      <c r="AF267" s="1" t="str">
        <f t="shared" si="132"/>
        <v/>
      </c>
      <c r="AG267" s="1" t="str">
        <f t="shared" si="132"/>
        <v/>
      </c>
      <c r="AH267" s="1" t="e">
        <f t="shared" si="131"/>
        <v>#N/A</v>
      </c>
      <c r="AI267" s="9" t="e">
        <f t="shared" si="127"/>
        <v>#N/A</v>
      </c>
      <c r="AJ267" s="9" t="e">
        <f t="shared" si="113"/>
        <v>#N/A</v>
      </c>
      <c r="AK267" s="9" t="e">
        <f t="shared" si="114"/>
        <v>#N/A</v>
      </c>
      <c r="AL267" s="9" t="e">
        <f t="shared" si="115"/>
        <v>#N/A</v>
      </c>
      <c r="AM267" s="9" t="e">
        <f t="shared" si="116"/>
        <v>#N/A</v>
      </c>
      <c r="AN267" s="9" t="e">
        <f t="shared" si="117"/>
        <v>#N/A</v>
      </c>
      <c r="AO267" s="9" t="e">
        <f t="shared" si="118"/>
        <v>#N/A</v>
      </c>
      <c r="AP267" s="1" t="str">
        <f t="shared" si="133"/>
        <v/>
      </c>
      <c r="AQ267" s="1" t="str">
        <f t="shared" si="133"/>
        <v/>
      </c>
      <c r="AS267" s="1" t="str">
        <f t="shared" si="128"/>
        <v/>
      </c>
      <c r="AT267" s="1" t="e">
        <f t="shared" si="129"/>
        <v>#N/A</v>
      </c>
      <c r="AU267" s="1" t="e">
        <f t="shared" si="119"/>
        <v>#N/A</v>
      </c>
      <c r="AV267" s="9" t="e">
        <f t="shared" si="120"/>
        <v>#N/A</v>
      </c>
      <c r="AW267" s="9" t="e">
        <f t="shared" si="121"/>
        <v>#N/A</v>
      </c>
      <c r="AX267" s="9" t="e">
        <f t="shared" si="122"/>
        <v>#N/A</v>
      </c>
      <c r="AY267" s="9" t="e">
        <f t="shared" si="123"/>
        <v>#N/A</v>
      </c>
      <c r="AZ267" s="9" t="e">
        <f t="shared" si="124"/>
        <v>#N/A</v>
      </c>
      <c r="BA267" s="9" t="e">
        <f t="shared" si="130"/>
        <v>#N/A</v>
      </c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M267" s="48"/>
      <c r="BX267" s="7"/>
      <c r="BY267" s="4"/>
      <c r="BZ267" s="7"/>
      <c r="CA267" s="7"/>
      <c r="CB267" s="7"/>
      <c r="CE267" s="7"/>
      <c r="CF267" s="7"/>
      <c r="CG267" s="7"/>
      <c r="CH267" s="7"/>
      <c r="CI267" s="7"/>
      <c r="CJ267" s="7"/>
      <c r="CK267" s="7"/>
      <c r="CL267" s="7"/>
      <c r="CN267" s="47"/>
      <c r="CO267" s="47"/>
      <c r="CP267" s="47"/>
      <c r="CQ267" s="4"/>
    </row>
    <row r="268" spans="1:95" s="1" customFormat="1" x14ac:dyDescent="0.3">
      <c r="A268" s="1">
        <f t="shared" si="125"/>
        <v>0</v>
      </c>
      <c r="B268" s="1" t="e">
        <f t="shared" si="109"/>
        <v>#N/A</v>
      </c>
      <c r="J268" s="4"/>
      <c r="K268" s="4"/>
      <c r="L268" s="4"/>
      <c r="M268" s="61"/>
      <c r="Y268" s="58"/>
      <c r="AA268" s="1">
        <f t="shared" si="110"/>
        <v>0</v>
      </c>
      <c r="AB268" s="1">
        <f t="shared" si="111"/>
        <v>0</v>
      </c>
      <c r="AC268" s="1">
        <f t="shared" si="112"/>
        <v>0</v>
      </c>
      <c r="AD268" s="1" t="str">
        <f t="shared" si="126"/>
        <v/>
      </c>
      <c r="AE268" s="1" t="str">
        <f t="shared" si="132"/>
        <v/>
      </c>
      <c r="AF268" s="1" t="str">
        <f t="shared" si="132"/>
        <v/>
      </c>
      <c r="AG268" s="1" t="str">
        <f t="shared" si="132"/>
        <v/>
      </c>
      <c r="AH268" s="1" t="e">
        <f t="shared" si="131"/>
        <v>#N/A</v>
      </c>
      <c r="AI268" s="9" t="e">
        <f t="shared" si="127"/>
        <v>#N/A</v>
      </c>
      <c r="AJ268" s="9" t="e">
        <f t="shared" si="113"/>
        <v>#N/A</v>
      </c>
      <c r="AK268" s="9" t="e">
        <f t="shared" si="114"/>
        <v>#N/A</v>
      </c>
      <c r="AL268" s="9" t="e">
        <f t="shared" si="115"/>
        <v>#N/A</v>
      </c>
      <c r="AM268" s="9" t="e">
        <f t="shared" si="116"/>
        <v>#N/A</v>
      </c>
      <c r="AN268" s="9" t="e">
        <f t="shared" si="117"/>
        <v>#N/A</v>
      </c>
      <c r="AO268" s="9" t="e">
        <f t="shared" si="118"/>
        <v>#N/A</v>
      </c>
      <c r="AP268" s="1" t="str">
        <f t="shared" si="133"/>
        <v/>
      </c>
      <c r="AQ268" s="1" t="str">
        <f t="shared" si="133"/>
        <v/>
      </c>
      <c r="AS268" s="1" t="str">
        <f t="shared" si="128"/>
        <v/>
      </c>
      <c r="AT268" s="1" t="e">
        <f t="shared" si="129"/>
        <v>#N/A</v>
      </c>
      <c r="AU268" s="1" t="e">
        <f t="shared" si="119"/>
        <v>#N/A</v>
      </c>
      <c r="AV268" s="9" t="e">
        <f t="shared" si="120"/>
        <v>#N/A</v>
      </c>
      <c r="AW268" s="9" t="e">
        <f t="shared" si="121"/>
        <v>#N/A</v>
      </c>
      <c r="AX268" s="9" t="e">
        <f t="shared" si="122"/>
        <v>#N/A</v>
      </c>
      <c r="AY268" s="9" t="e">
        <f t="shared" si="123"/>
        <v>#N/A</v>
      </c>
      <c r="AZ268" s="9" t="e">
        <f t="shared" si="124"/>
        <v>#N/A</v>
      </c>
      <c r="BA268" s="9" t="e">
        <f t="shared" si="130"/>
        <v>#N/A</v>
      </c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M268" s="48"/>
      <c r="BX268" s="7"/>
      <c r="BY268" s="4"/>
      <c r="BZ268" s="7"/>
      <c r="CA268" s="7"/>
      <c r="CB268" s="7"/>
      <c r="CE268" s="7"/>
      <c r="CF268" s="7"/>
      <c r="CG268" s="7"/>
      <c r="CH268" s="7"/>
      <c r="CI268" s="7"/>
      <c r="CJ268" s="7"/>
      <c r="CK268" s="7"/>
      <c r="CL268" s="7"/>
      <c r="CN268" s="47"/>
      <c r="CO268" s="47"/>
      <c r="CP268" s="47"/>
      <c r="CQ268" s="4"/>
    </row>
    <row r="269" spans="1:95" s="1" customFormat="1" x14ac:dyDescent="0.3">
      <c r="A269" s="1">
        <f t="shared" si="125"/>
        <v>0</v>
      </c>
      <c r="B269" s="1" t="e">
        <f t="shared" si="109"/>
        <v>#N/A</v>
      </c>
      <c r="J269" s="4"/>
      <c r="K269" s="4"/>
      <c r="L269" s="4"/>
      <c r="M269" s="61"/>
      <c r="Y269" s="58"/>
      <c r="AA269" s="1">
        <f t="shared" si="110"/>
        <v>0</v>
      </c>
      <c r="AB269" s="1">
        <f t="shared" si="111"/>
        <v>0</v>
      </c>
      <c r="AC269" s="1">
        <f t="shared" si="112"/>
        <v>0</v>
      </c>
      <c r="AD269" s="1" t="str">
        <f t="shared" si="126"/>
        <v/>
      </c>
      <c r="AE269" s="1" t="str">
        <f t="shared" si="132"/>
        <v/>
      </c>
      <c r="AF269" s="1" t="str">
        <f t="shared" si="132"/>
        <v/>
      </c>
      <c r="AG269" s="1" t="str">
        <f t="shared" si="132"/>
        <v/>
      </c>
      <c r="AH269" s="1" t="e">
        <f t="shared" si="131"/>
        <v>#N/A</v>
      </c>
      <c r="AI269" s="9" t="e">
        <f t="shared" si="127"/>
        <v>#N/A</v>
      </c>
      <c r="AJ269" s="9" t="e">
        <f t="shared" si="113"/>
        <v>#N/A</v>
      </c>
      <c r="AK269" s="9" t="e">
        <f t="shared" si="114"/>
        <v>#N/A</v>
      </c>
      <c r="AL269" s="9" t="e">
        <f t="shared" si="115"/>
        <v>#N/A</v>
      </c>
      <c r="AM269" s="9" t="e">
        <f t="shared" si="116"/>
        <v>#N/A</v>
      </c>
      <c r="AN269" s="9" t="e">
        <f t="shared" si="117"/>
        <v>#N/A</v>
      </c>
      <c r="AO269" s="9" t="e">
        <f t="shared" si="118"/>
        <v>#N/A</v>
      </c>
      <c r="AP269" s="1" t="str">
        <f t="shared" si="133"/>
        <v/>
      </c>
      <c r="AQ269" s="1" t="str">
        <f t="shared" si="133"/>
        <v/>
      </c>
      <c r="AS269" s="1" t="str">
        <f t="shared" si="128"/>
        <v/>
      </c>
      <c r="AT269" s="1" t="e">
        <f t="shared" si="129"/>
        <v>#N/A</v>
      </c>
      <c r="AU269" s="1" t="e">
        <f t="shared" si="119"/>
        <v>#N/A</v>
      </c>
      <c r="AV269" s="9" t="e">
        <f t="shared" si="120"/>
        <v>#N/A</v>
      </c>
      <c r="AW269" s="9" t="e">
        <f t="shared" si="121"/>
        <v>#N/A</v>
      </c>
      <c r="AX269" s="9" t="e">
        <f t="shared" si="122"/>
        <v>#N/A</v>
      </c>
      <c r="AY269" s="9" t="e">
        <f t="shared" si="123"/>
        <v>#N/A</v>
      </c>
      <c r="AZ269" s="9" t="e">
        <f t="shared" si="124"/>
        <v>#N/A</v>
      </c>
      <c r="BA269" s="9" t="e">
        <f t="shared" si="130"/>
        <v>#N/A</v>
      </c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M269" s="48"/>
      <c r="BX269" s="7"/>
      <c r="BY269" s="4"/>
      <c r="BZ269" s="7"/>
      <c r="CA269" s="7"/>
      <c r="CB269" s="7"/>
      <c r="CE269" s="7"/>
      <c r="CF269" s="7"/>
      <c r="CG269" s="7"/>
      <c r="CH269" s="7"/>
      <c r="CI269" s="7"/>
      <c r="CJ269" s="7"/>
      <c r="CK269" s="7"/>
      <c r="CL269" s="7"/>
      <c r="CN269" s="47"/>
      <c r="CO269" s="47"/>
      <c r="CP269" s="47"/>
      <c r="CQ269" s="4"/>
    </row>
    <row r="270" spans="1:95" s="1" customFormat="1" x14ac:dyDescent="0.3">
      <c r="A270" s="1">
        <f t="shared" si="125"/>
        <v>0</v>
      </c>
      <c r="B270" s="1" t="e">
        <f t="shared" ref="B270:B330" si="134">IF(C270="",NA(),E270+G270+H270+I270)</f>
        <v>#N/A</v>
      </c>
      <c r="J270" s="4"/>
      <c r="K270" s="4"/>
      <c r="L270" s="4"/>
      <c r="M270" s="61"/>
      <c r="Y270" s="58"/>
      <c r="AA270" s="1">
        <f t="shared" ref="AA270:AA330" si="135">+E270+V270</f>
        <v>0</v>
      </c>
      <c r="AB270" s="1">
        <f t="shared" ref="AB270:AB330" si="136">+G270+W270</f>
        <v>0</v>
      </c>
      <c r="AC270" s="1">
        <f t="shared" ref="AC270:AC330" si="137">+I270+X270</f>
        <v>0</v>
      </c>
      <c r="AD270" s="1" t="str">
        <f t="shared" si="126"/>
        <v/>
      </c>
      <c r="AE270" s="1" t="str">
        <f t="shared" si="132"/>
        <v/>
      </c>
      <c r="AF270" s="1" t="str">
        <f t="shared" si="132"/>
        <v/>
      </c>
      <c r="AG270" s="1" t="str">
        <f t="shared" si="132"/>
        <v/>
      </c>
      <c r="AH270" s="1" t="e">
        <f t="shared" si="131"/>
        <v>#N/A</v>
      </c>
      <c r="AI270" s="9" t="e">
        <f t="shared" si="127"/>
        <v>#N/A</v>
      </c>
      <c r="AJ270" s="9" t="e">
        <f t="shared" ref="AJ270:AJ330" si="138">IF(OR(ISNA(B270),B270=0),NA(),B270/$AJ$11)</f>
        <v>#N/A</v>
      </c>
      <c r="AK270" s="9" t="e">
        <f t="shared" ref="AK270:AK330" si="139">IF(OR(ISNA(B270),B270=0),NA(),E270/$AJ$11)</f>
        <v>#N/A</v>
      </c>
      <c r="AL270" s="9" t="e">
        <f t="shared" ref="AL270:AL330" si="140">IF(OR(ISNA(B270),B270=0),NA(),G270/$AJ$11)</f>
        <v>#N/A</v>
      </c>
      <c r="AM270" s="9" t="e">
        <f t="shared" ref="AM270:AM330" si="141">IF(OR(ISNA(B270),B270=0),NA(),I270/$AJ$11)</f>
        <v>#N/A</v>
      </c>
      <c r="AN270" s="9" t="e">
        <f t="shared" ref="AN270:AN330" si="142">IF(OR(ISNA(B270),B270=0),NA(),T270/$AJ$11)</f>
        <v>#N/A</v>
      </c>
      <c r="AO270" s="9" t="e">
        <f t="shared" ref="AO270:AO330" si="143">+IF(OR(ISNA(B270),B270=0),NA(),AH270/$AJ$11)</f>
        <v>#N/A</v>
      </c>
      <c r="AP270" s="1" t="str">
        <f t="shared" si="133"/>
        <v/>
      </c>
      <c r="AQ270" s="1" t="str">
        <f t="shared" si="133"/>
        <v/>
      </c>
      <c r="AS270" s="1" t="str">
        <f t="shared" si="128"/>
        <v/>
      </c>
      <c r="AT270" s="1" t="e">
        <f t="shared" si="129"/>
        <v>#N/A</v>
      </c>
      <c r="AU270" s="1" t="e">
        <f t="shared" ref="AU270:AU330" si="144">IF(C270="",NA(),V270+W270+X270)</f>
        <v>#N/A</v>
      </c>
      <c r="AV270" s="9" t="e">
        <f t="shared" ref="AV270:AV330" si="145">IF(OR(ISNA(B270),B270=0),NA(),AU270/$AJ$11)</f>
        <v>#N/A</v>
      </c>
      <c r="AW270" s="9" t="e">
        <f t="shared" ref="AW270:AW330" si="146">IF(OR(ISNA(B270),B270=0),NA(),V270/$AJ$11)</f>
        <v>#N/A</v>
      </c>
      <c r="AX270" s="9" t="e">
        <f t="shared" ref="AX270:AX330" si="147">IF(OR(ISNA(B270),B270=0),NA(),W270/$AJ$11)</f>
        <v>#N/A</v>
      </c>
      <c r="AY270" s="9" t="e">
        <f t="shared" ref="AY270:AY330" si="148">IF(OR(ISNA(B270),B270=0),NA(),X270/$AJ$11)</f>
        <v>#N/A</v>
      </c>
      <c r="AZ270" s="9" t="e">
        <f t="shared" ref="AZ270:AZ330" si="149">IF(OR(ISNA(B270),B270=0),NA(),AT270/$AJ$11)</f>
        <v>#N/A</v>
      </c>
      <c r="BA270" s="9" t="e">
        <f t="shared" si="130"/>
        <v>#N/A</v>
      </c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M270" s="48"/>
      <c r="BX270" s="7"/>
      <c r="BY270" s="4"/>
      <c r="BZ270" s="7"/>
      <c r="CA270" s="7"/>
      <c r="CB270" s="7"/>
      <c r="CE270" s="7"/>
      <c r="CF270" s="7"/>
      <c r="CG270" s="7"/>
      <c r="CH270" s="7"/>
      <c r="CI270" s="7"/>
      <c r="CJ270" s="7"/>
      <c r="CK270" s="7"/>
      <c r="CL270" s="7"/>
      <c r="CN270" s="47"/>
      <c r="CO270" s="47"/>
      <c r="CP270" s="47"/>
      <c r="CQ270" s="4"/>
    </row>
    <row r="271" spans="1:95" s="1" customFormat="1" x14ac:dyDescent="0.3">
      <c r="A271" s="1">
        <f t="shared" ref="A271:A330" si="150">+C271</f>
        <v>0</v>
      </c>
      <c r="B271" s="1" t="e">
        <f t="shared" si="134"/>
        <v>#N/A</v>
      </c>
      <c r="J271" s="4"/>
      <c r="K271" s="4"/>
      <c r="L271" s="4"/>
      <c r="M271" s="61"/>
      <c r="Y271" s="58"/>
      <c r="AA271" s="1">
        <f t="shared" si="135"/>
        <v>0</v>
      </c>
      <c r="AB271" s="1">
        <f t="shared" si="136"/>
        <v>0</v>
      </c>
      <c r="AC271" s="1">
        <f t="shared" si="137"/>
        <v>0</v>
      </c>
      <c r="AD271" s="1" t="str">
        <f t="shared" ref="AD271:AD330" si="151">IF($C271="","",E271-E270)</f>
        <v/>
      </c>
      <c r="AE271" s="1" t="str">
        <f t="shared" si="132"/>
        <v/>
      </c>
      <c r="AF271" s="1" t="str">
        <f t="shared" si="132"/>
        <v/>
      </c>
      <c r="AG271" s="1" t="str">
        <f t="shared" si="132"/>
        <v/>
      </c>
      <c r="AH271" s="1" t="e">
        <f t="shared" si="131"/>
        <v>#N/A</v>
      </c>
      <c r="AI271" s="9" t="e">
        <f t="shared" ref="AI271:AI330" si="152">IF(OR(ISNA(AU271),AU271=0),NA(),X271/AU271)</f>
        <v>#N/A</v>
      </c>
      <c r="AJ271" s="9" t="e">
        <f t="shared" si="138"/>
        <v>#N/A</v>
      </c>
      <c r="AK271" s="9" t="e">
        <f t="shared" si="139"/>
        <v>#N/A</v>
      </c>
      <c r="AL271" s="9" t="e">
        <f t="shared" si="140"/>
        <v>#N/A</v>
      </c>
      <c r="AM271" s="9" t="e">
        <f t="shared" si="141"/>
        <v>#N/A</v>
      </c>
      <c r="AN271" s="9" t="e">
        <f t="shared" si="142"/>
        <v>#N/A</v>
      </c>
      <c r="AO271" s="9" t="e">
        <f t="shared" si="143"/>
        <v>#N/A</v>
      </c>
      <c r="AP271" s="1" t="str">
        <f t="shared" si="133"/>
        <v/>
      </c>
      <c r="AQ271" s="1" t="str">
        <f t="shared" si="133"/>
        <v/>
      </c>
      <c r="AS271" s="1" t="str">
        <f t="shared" ref="AS271:AS330" si="153">IF($C271="","",X271-X270)</f>
        <v/>
      </c>
      <c r="AT271" s="1" t="e">
        <f t="shared" ref="AT271:AT330" si="154">IF(OR($C271="",ISNA($C271)),NA(),AP271+AQ271+AR271+AS271)</f>
        <v>#N/A</v>
      </c>
      <c r="AU271" s="1" t="e">
        <f t="shared" si="144"/>
        <v>#N/A</v>
      </c>
      <c r="AV271" s="9" t="e">
        <f t="shared" si="145"/>
        <v>#N/A</v>
      </c>
      <c r="AW271" s="9" t="e">
        <f t="shared" si="146"/>
        <v>#N/A</v>
      </c>
      <c r="AX271" s="9" t="e">
        <f t="shared" si="147"/>
        <v>#N/A</v>
      </c>
      <c r="AY271" s="9" t="e">
        <f t="shared" si="148"/>
        <v>#N/A</v>
      </c>
      <c r="AZ271" s="9" t="e">
        <f t="shared" si="149"/>
        <v>#N/A</v>
      </c>
      <c r="BA271" s="9" t="e">
        <f t="shared" ref="BA271:BA330" si="155">+AJ271*$BA$12</f>
        <v>#N/A</v>
      </c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M271" s="48"/>
      <c r="BX271" s="7"/>
      <c r="BY271" s="4"/>
      <c r="BZ271" s="7"/>
      <c r="CA271" s="7"/>
      <c r="CB271" s="7"/>
      <c r="CE271" s="7"/>
      <c r="CF271" s="7"/>
      <c r="CG271" s="7"/>
      <c r="CH271" s="7"/>
      <c r="CI271" s="7"/>
      <c r="CJ271" s="7"/>
      <c r="CK271" s="7"/>
      <c r="CL271" s="7"/>
      <c r="CN271" s="47"/>
      <c r="CO271" s="47"/>
      <c r="CP271" s="47"/>
      <c r="CQ271" s="4"/>
    </row>
    <row r="272" spans="1:95" s="1" customFormat="1" x14ac:dyDescent="0.3">
      <c r="A272" s="1">
        <f t="shared" si="150"/>
        <v>0</v>
      </c>
      <c r="B272" s="1" t="e">
        <f t="shared" si="134"/>
        <v>#N/A</v>
      </c>
      <c r="J272" s="4"/>
      <c r="K272" s="4"/>
      <c r="L272" s="4"/>
      <c r="M272" s="61"/>
      <c r="Y272" s="58"/>
      <c r="AA272" s="1">
        <f t="shared" si="135"/>
        <v>0</v>
      </c>
      <c r="AB272" s="1">
        <f t="shared" si="136"/>
        <v>0</v>
      </c>
      <c r="AC272" s="1">
        <f t="shared" si="137"/>
        <v>0</v>
      </c>
      <c r="AD272" s="1" t="str">
        <f t="shared" si="151"/>
        <v/>
      </c>
      <c r="AE272" s="1" t="str">
        <f t="shared" si="132"/>
        <v/>
      </c>
      <c r="AF272" s="1" t="str">
        <f t="shared" si="132"/>
        <v/>
      </c>
      <c r="AG272" s="1" t="str">
        <f t="shared" si="132"/>
        <v/>
      </c>
      <c r="AH272" s="1" t="e">
        <f t="shared" ref="AH272:AH330" si="156">IF(OR($C272="",ISNA($C272)),NA(),AD272+AE272+AF272+AG272)</f>
        <v>#N/A</v>
      </c>
      <c r="AI272" s="9" t="e">
        <f t="shared" si="152"/>
        <v>#N/A</v>
      </c>
      <c r="AJ272" s="9" t="e">
        <f t="shared" si="138"/>
        <v>#N/A</v>
      </c>
      <c r="AK272" s="9" t="e">
        <f t="shared" si="139"/>
        <v>#N/A</v>
      </c>
      <c r="AL272" s="9" t="e">
        <f t="shared" si="140"/>
        <v>#N/A</v>
      </c>
      <c r="AM272" s="9" t="e">
        <f t="shared" si="141"/>
        <v>#N/A</v>
      </c>
      <c r="AN272" s="9" t="e">
        <f t="shared" si="142"/>
        <v>#N/A</v>
      </c>
      <c r="AO272" s="9" t="e">
        <f t="shared" si="143"/>
        <v>#N/A</v>
      </c>
      <c r="AP272" s="1" t="str">
        <f t="shared" si="133"/>
        <v/>
      </c>
      <c r="AQ272" s="1" t="str">
        <f t="shared" si="133"/>
        <v/>
      </c>
      <c r="AS272" s="1" t="str">
        <f t="shared" si="153"/>
        <v/>
      </c>
      <c r="AT272" s="1" t="e">
        <f t="shared" si="154"/>
        <v>#N/A</v>
      </c>
      <c r="AU272" s="1" t="e">
        <f t="shared" si="144"/>
        <v>#N/A</v>
      </c>
      <c r="AV272" s="9" t="e">
        <f t="shared" si="145"/>
        <v>#N/A</v>
      </c>
      <c r="AW272" s="9" t="e">
        <f t="shared" si="146"/>
        <v>#N/A</v>
      </c>
      <c r="AX272" s="9" t="e">
        <f t="shared" si="147"/>
        <v>#N/A</v>
      </c>
      <c r="AY272" s="9" t="e">
        <f t="shared" si="148"/>
        <v>#N/A</v>
      </c>
      <c r="AZ272" s="9" t="e">
        <f t="shared" si="149"/>
        <v>#N/A</v>
      </c>
      <c r="BA272" s="9" t="e">
        <f t="shared" si="155"/>
        <v>#N/A</v>
      </c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M272" s="48"/>
      <c r="BX272" s="7"/>
      <c r="BY272" s="4"/>
      <c r="BZ272" s="7"/>
      <c r="CA272" s="7"/>
      <c r="CB272" s="7"/>
      <c r="CE272" s="7"/>
      <c r="CF272" s="7"/>
      <c r="CG272" s="7"/>
      <c r="CH272" s="7"/>
      <c r="CI272" s="7"/>
      <c r="CJ272" s="7"/>
      <c r="CK272" s="7"/>
      <c r="CL272" s="7"/>
      <c r="CN272" s="47"/>
      <c r="CO272" s="47"/>
      <c r="CP272" s="47"/>
      <c r="CQ272" s="4"/>
    </row>
    <row r="273" spans="1:95" s="1" customFormat="1" x14ac:dyDescent="0.3">
      <c r="A273" s="1">
        <f t="shared" si="150"/>
        <v>0</v>
      </c>
      <c r="B273" s="1" t="e">
        <f t="shared" si="134"/>
        <v>#N/A</v>
      </c>
      <c r="J273" s="4"/>
      <c r="K273" s="4"/>
      <c r="L273" s="4"/>
      <c r="M273" s="61"/>
      <c r="Y273" s="58"/>
      <c r="AA273" s="1">
        <f t="shared" si="135"/>
        <v>0</v>
      </c>
      <c r="AB273" s="1">
        <f t="shared" si="136"/>
        <v>0</v>
      </c>
      <c r="AC273" s="1">
        <f t="shared" si="137"/>
        <v>0</v>
      </c>
      <c r="AD273" s="1" t="str">
        <f t="shared" si="151"/>
        <v/>
      </c>
      <c r="AE273" s="1" t="str">
        <f t="shared" si="132"/>
        <v/>
      </c>
      <c r="AF273" s="1" t="str">
        <f t="shared" si="132"/>
        <v/>
      </c>
      <c r="AG273" s="1" t="str">
        <f t="shared" si="132"/>
        <v/>
      </c>
      <c r="AH273" s="1" t="e">
        <f t="shared" si="156"/>
        <v>#N/A</v>
      </c>
      <c r="AI273" s="9" t="e">
        <f t="shared" si="152"/>
        <v>#N/A</v>
      </c>
      <c r="AJ273" s="9" t="e">
        <f t="shared" si="138"/>
        <v>#N/A</v>
      </c>
      <c r="AK273" s="9" t="e">
        <f t="shared" si="139"/>
        <v>#N/A</v>
      </c>
      <c r="AL273" s="9" t="e">
        <f t="shared" si="140"/>
        <v>#N/A</v>
      </c>
      <c r="AM273" s="9" t="e">
        <f t="shared" si="141"/>
        <v>#N/A</v>
      </c>
      <c r="AN273" s="9" t="e">
        <f t="shared" si="142"/>
        <v>#N/A</v>
      </c>
      <c r="AO273" s="9" t="e">
        <f t="shared" si="143"/>
        <v>#N/A</v>
      </c>
      <c r="AP273" s="1" t="str">
        <f t="shared" si="133"/>
        <v/>
      </c>
      <c r="AQ273" s="1" t="str">
        <f t="shared" si="133"/>
        <v/>
      </c>
      <c r="AS273" s="1" t="str">
        <f t="shared" si="153"/>
        <v/>
      </c>
      <c r="AT273" s="1" t="e">
        <f t="shared" si="154"/>
        <v>#N/A</v>
      </c>
      <c r="AU273" s="1" t="e">
        <f t="shared" si="144"/>
        <v>#N/A</v>
      </c>
      <c r="AV273" s="9" t="e">
        <f t="shared" si="145"/>
        <v>#N/A</v>
      </c>
      <c r="AW273" s="9" t="e">
        <f t="shared" si="146"/>
        <v>#N/A</v>
      </c>
      <c r="AX273" s="9" t="e">
        <f t="shared" si="147"/>
        <v>#N/A</v>
      </c>
      <c r="AY273" s="9" t="e">
        <f t="shared" si="148"/>
        <v>#N/A</v>
      </c>
      <c r="AZ273" s="9" t="e">
        <f t="shared" si="149"/>
        <v>#N/A</v>
      </c>
      <c r="BA273" s="9" t="e">
        <f t="shared" si="155"/>
        <v>#N/A</v>
      </c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M273" s="48"/>
      <c r="BX273" s="7"/>
      <c r="BY273" s="4"/>
      <c r="BZ273" s="7"/>
      <c r="CA273" s="7"/>
      <c r="CB273" s="7"/>
      <c r="CE273" s="7"/>
      <c r="CF273" s="7"/>
      <c r="CG273" s="7"/>
      <c r="CH273" s="7"/>
      <c r="CI273" s="7"/>
      <c r="CJ273" s="7"/>
      <c r="CK273" s="7"/>
      <c r="CL273" s="7"/>
      <c r="CN273" s="47"/>
      <c r="CO273" s="47"/>
      <c r="CP273" s="47"/>
      <c r="CQ273" s="4"/>
    </row>
    <row r="274" spans="1:95" s="1" customFormat="1" x14ac:dyDescent="0.3">
      <c r="A274" s="1">
        <f t="shared" si="150"/>
        <v>0</v>
      </c>
      <c r="B274" s="1" t="e">
        <f t="shared" si="134"/>
        <v>#N/A</v>
      </c>
      <c r="J274" s="4"/>
      <c r="K274" s="4"/>
      <c r="L274" s="4"/>
      <c r="M274" s="61"/>
      <c r="Y274" s="58"/>
      <c r="AA274" s="1">
        <f t="shared" si="135"/>
        <v>0</v>
      </c>
      <c r="AB274" s="1">
        <f t="shared" si="136"/>
        <v>0</v>
      </c>
      <c r="AC274" s="1">
        <f t="shared" si="137"/>
        <v>0</v>
      </c>
      <c r="AD274" s="1" t="str">
        <f t="shared" si="151"/>
        <v/>
      </c>
      <c r="AE274" s="1" t="str">
        <f t="shared" si="132"/>
        <v/>
      </c>
      <c r="AF274" s="1" t="str">
        <f t="shared" si="132"/>
        <v/>
      </c>
      <c r="AG274" s="1" t="str">
        <f t="shared" si="132"/>
        <v/>
      </c>
      <c r="AH274" s="1" t="e">
        <f t="shared" si="156"/>
        <v>#N/A</v>
      </c>
      <c r="AI274" s="9" t="e">
        <f t="shared" si="152"/>
        <v>#N/A</v>
      </c>
      <c r="AJ274" s="9" t="e">
        <f t="shared" si="138"/>
        <v>#N/A</v>
      </c>
      <c r="AK274" s="9" t="e">
        <f t="shared" si="139"/>
        <v>#N/A</v>
      </c>
      <c r="AL274" s="9" t="e">
        <f t="shared" si="140"/>
        <v>#N/A</v>
      </c>
      <c r="AM274" s="9" t="e">
        <f t="shared" si="141"/>
        <v>#N/A</v>
      </c>
      <c r="AN274" s="9" t="e">
        <f t="shared" si="142"/>
        <v>#N/A</v>
      </c>
      <c r="AO274" s="9" t="e">
        <f t="shared" si="143"/>
        <v>#N/A</v>
      </c>
      <c r="AP274" s="1" t="str">
        <f t="shared" si="133"/>
        <v/>
      </c>
      <c r="AQ274" s="1" t="str">
        <f t="shared" si="133"/>
        <v/>
      </c>
      <c r="AS274" s="1" t="str">
        <f t="shared" si="153"/>
        <v/>
      </c>
      <c r="AT274" s="1" t="e">
        <f t="shared" si="154"/>
        <v>#N/A</v>
      </c>
      <c r="AU274" s="1" t="e">
        <f t="shared" si="144"/>
        <v>#N/A</v>
      </c>
      <c r="AV274" s="9" t="e">
        <f t="shared" si="145"/>
        <v>#N/A</v>
      </c>
      <c r="AW274" s="9" t="e">
        <f t="shared" si="146"/>
        <v>#N/A</v>
      </c>
      <c r="AX274" s="9" t="e">
        <f t="shared" si="147"/>
        <v>#N/A</v>
      </c>
      <c r="AY274" s="9" t="e">
        <f t="shared" si="148"/>
        <v>#N/A</v>
      </c>
      <c r="AZ274" s="9" t="e">
        <f t="shared" si="149"/>
        <v>#N/A</v>
      </c>
      <c r="BA274" s="9" t="e">
        <f t="shared" si="155"/>
        <v>#N/A</v>
      </c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M274" s="48"/>
      <c r="BX274" s="7"/>
      <c r="BY274" s="4"/>
      <c r="BZ274" s="7"/>
      <c r="CA274" s="7"/>
      <c r="CB274" s="7"/>
      <c r="CE274" s="7"/>
      <c r="CF274" s="7"/>
      <c r="CG274" s="7"/>
      <c r="CH274" s="7"/>
      <c r="CI274" s="7"/>
      <c r="CJ274" s="7"/>
      <c r="CK274" s="7"/>
      <c r="CL274" s="7"/>
      <c r="CN274" s="47"/>
      <c r="CO274" s="47"/>
      <c r="CP274" s="47"/>
      <c r="CQ274" s="4"/>
    </row>
    <row r="275" spans="1:95" s="1" customFormat="1" x14ac:dyDescent="0.3">
      <c r="A275" s="1">
        <f t="shared" si="150"/>
        <v>0</v>
      </c>
      <c r="B275" s="1" t="e">
        <f t="shared" si="134"/>
        <v>#N/A</v>
      </c>
      <c r="J275" s="4"/>
      <c r="K275" s="4"/>
      <c r="L275" s="4"/>
      <c r="M275" s="61"/>
      <c r="Y275" s="58"/>
      <c r="AA275" s="1">
        <f t="shared" si="135"/>
        <v>0</v>
      </c>
      <c r="AB275" s="1">
        <f t="shared" si="136"/>
        <v>0</v>
      </c>
      <c r="AC275" s="1">
        <f t="shared" si="137"/>
        <v>0</v>
      </c>
      <c r="AD275" s="1" t="str">
        <f t="shared" si="151"/>
        <v/>
      </c>
      <c r="AE275" s="1" t="str">
        <f t="shared" si="132"/>
        <v/>
      </c>
      <c r="AF275" s="1" t="str">
        <f t="shared" si="132"/>
        <v/>
      </c>
      <c r="AG275" s="1" t="str">
        <f t="shared" si="132"/>
        <v/>
      </c>
      <c r="AH275" s="1" t="e">
        <f t="shared" si="156"/>
        <v>#N/A</v>
      </c>
      <c r="AI275" s="9" t="e">
        <f t="shared" si="152"/>
        <v>#N/A</v>
      </c>
      <c r="AJ275" s="9" t="e">
        <f t="shared" si="138"/>
        <v>#N/A</v>
      </c>
      <c r="AK275" s="9" t="e">
        <f t="shared" si="139"/>
        <v>#N/A</v>
      </c>
      <c r="AL275" s="9" t="e">
        <f t="shared" si="140"/>
        <v>#N/A</v>
      </c>
      <c r="AM275" s="9" t="e">
        <f t="shared" si="141"/>
        <v>#N/A</v>
      </c>
      <c r="AN275" s="9" t="e">
        <f t="shared" si="142"/>
        <v>#N/A</v>
      </c>
      <c r="AO275" s="9" t="e">
        <f t="shared" si="143"/>
        <v>#N/A</v>
      </c>
      <c r="AP275" s="1" t="str">
        <f t="shared" si="133"/>
        <v/>
      </c>
      <c r="AQ275" s="1" t="str">
        <f t="shared" si="133"/>
        <v/>
      </c>
      <c r="AS275" s="1" t="str">
        <f t="shared" si="153"/>
        <v/>
      </c>
      <c r="AT275" s="1" t="e">
        <f t="shared" si="154"/>
        <v>#N/A</v>
      </c>
      <c r="AU275" s="1" t="e">
        <f t="shared" si="144"/>
        <v>#N/A</v>
      </c>
      <c r="AV275" s="9" t="e">
        <f t="shared" si="145"/>
        <v>#N/A</v>
      </c>
      <c r="AW275" s="9" t="e">
        <f t="shared" si="146"/>
        <v>#N/A</v>
      </c>
      <c r="AX275" s="9" t="e">
        <f t="shared" si="147"/>
        <v>#N/A</v>
      </c>
      <c r="AY275" s="9" t="e">
        <f t="shared" si="148"/>
        <v>#N/A</v>
      </c>
      <c r="AZ275" s="9" t="e">
        <f t="shared" si="149"/>
        <v>#N/A</v>
      </c>
      <c r="BA275" s="9" t="e">
        <f t="shared" si="155"/>
        <v>#N/A</v>
      </c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M275" s="48"/>
      <c r="BX275" s="7"/>
      <c r="BY275" s="4"/>
      <c r="BZ275" s="7"/>
      <c r="CA275" s="7"/>
      <c r="CB275" s="7"/>
      <c r="CE275" s="7"/>
      <c r="CF275" s="7"/>
      <c r="CG275" s="7"/>
      <c r="CH275" s="7"/>
      <c r="CI275" s="7"/>
      <c r="CJ275" s="7"/>
      <c r="CK275" s="7"/>
      <c r="CL275" s="7"/>
      <c r="CN275" s="47"/>
      <c r="CO275" s="47"/>
      <c r="CP275" s="47"/>
      <c r="CQ275" s="4"/>
    </row>
    <row r="276" spans="1:95" s="1" customFormat="1" x14ac:dyDescent="0.3">
      <c r="A276" s="1">
        <f t="shared" si="150"/>
        <v>0</v>
      </c>
      <c r="B276" s="1" t="e">
        <f t="shared" si="134"/>
        <v>#N/A</v>
      </c>
      <c r="J276" s="4"/>
      <c r="K276" s="4"/>
      <c r="L276" s="4"/>
      <c r="M276" s="61"/>
      <c r="Y276" s="58"/>
      <c r="AA276" s="1">
        <f t="shared" si="135"/>
        <v>0</v>
      </c>
      <c r="AB276" s="1">
        <f t="shared" si="136"/>
        <v>0</v>
      </c>
      <c r="AC276" s="1">
        <f t="shared" si="137"/>
        <v>0</v>
      </c>
      <c r="AD276" s="1" t="str">
        <f t="shared" si="151"/>
        <v/>
      </c>
      <c r="AE276" s="1" t="str">
        <f t="shared" si="132"/>
        <v/>
      </c>
      <c r="AF276" s="1" t="str">
        <f t="shared" si="132"/>
        <v/>
      </c>
      <c r="AG276" s="1" t="str">
        <f t="shared" si="132"/>
        <v/>
      </c>
      <c r="AH276" s="1" t="e">
        <f t="shared" si="156"/>
        <v>#N/A</v>
      </c>
      <c r="AI276" s="9" t="e">
        <f t="shared" si="152"/>
        <v>#N/A</v>
      </c>
      <c r="AJ276" s="9" t="e">
        <f t="shared" si="138"/>
        <v>#N/A</v>
      </c>
      <c r="AK276" s="9" t="e">
        <f t="shared" si="139"/>
        <v>#N/A</v>
      </c>
      <c r="AL276" s="9" t="e">
        <f t="shared" si="140"/>
        <v>#N/A</v>
      </c>
      <c r="AM276" s="9" t="e">
        <f t="shared" si="141"/>
        <v>#N/A</v>
      </c>
      <c r="AN276" s="9" t="e">
        <f t="shared" si="142"/>
        <v>#N/A</v>
      </c>
      <c r="AO276" s="9" t="e">
        <f t="shared" si="143"/>
        <v>#N/A</v>
      </c>
      <c r="AP276" s="1" t="str">
        <f t="shared" si="133"/>
        <v/>
      </c>
      <c r="AQ276" s="1" t="str">
        <f t="shared" si="133"/>
        <v/>
      </c>
      <c r="AS276" s="1" t="str">
        <f t="shared" si="153"/>
        <v/>
      </c>
      <c r="AT276" s="1" t="e">
        <f t="shared" si="154"/>
        <v>#N/A</v>
      </c>
      <c r="AU276" s="1" t="e">
        <f t="shared" si="144"/>
        <v>#N/A</v>
      </c>
      <c r="AV276" s="9" t="e">
        <f t="shared" si="145"/>
        <v>#N/A</v>
      </c>
      <c r="AW276" s="9" t="e">
        <f t="shared" si="146"/>
        <v>#N/A</v>
      </c>
      <c r="AX276" s="9" t="e">
        <f t="shared" si="147"/>
        <v>#N/A</v>
      </c>
      <c r="AY276" s="9" t="e">
        <f t="shared" si="148"/>
        <v>#N/A</v>
      </c>
      <c r="AZ276" s="9" t="e">
        <f t="shared" si="149"/>
        <v>#N/A</v>
      </c>
      <c r="BA276" s="9" t="e">
        <f t="shared" si="155"/>
        <v>#N/A</v>
      </c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M276" s="48"/>
      <c r="BX276" s="7"/>
      <c r="BY276" s="4"/>
      <c r="BZ276" s="7"/>
      <c r="CA276" s="7"/>
      <c r="CB276" s="7"/>
      <c r="CE276" s="7"/>
      <c r="CF276" s="7"/>
      <c r="CG276" s="7"/>
      <c r="CH276" s="7"/>
      <c r="CI276" s="7"/>
      <c r="CJ276" s="7"/>
      <c r="CK276" s="7"/>
      <c r="CL276" s="7"/>
      <c r="CN276" s="47"/>
      <c r="CO276" s="47"/>
      <c r="CP276" s="47"/>
      <c r="CQ276" s="4"/>
    </row>
    <row r="277" spans="1:95" s="1" customFormat="1" x14ac:dyDescent="0.3">
      <c r="A277" s="1">
        <f t="shared" si="150"/>
        <v>0</v>
      </c>
      <c r="B277" s="1" t="e">
        <f t="shared" si="134"/>
        <v>#N/A</v>
      </c>
      <c r="J277" s="4"/>
      <c r="K277" s="4"/>
      <c r="L277" s="4"/>
      <c r="M277" s="61"/>
      <c r="Y277" s="58"/>
      <c r="AA277" s="1">
        <f t="shared" si="135"/>
        <v>0</v>
      </c>
      <c r="AB277" s="1">
        <f t="shared" si="136"/>
        <v>0</v>
      </c>
      <c r="AC277" s="1">
        <f t="shared" si="137"/>
        <v>0</v>
      </c>
      <c r="AD277" s="1" t="str">
        <f t="shared" si="151"/>
        <v/>
      </c>
      <c r="AE277" s="1" t="str">
        <f t="shared" si="132"/>
        <v/>
      </c>
      <c r="AF277" s="1" t="str">
        <f t="shared" si="132"/>
        <v/>
      </c>
      <c r="AG277" s="1" t="str">
        <f t="shared" si="132"/>
        <v/>
      </c>
      <c r="AH277" s="1" t="e">
        <f t="shared" si="156"/>
        <v>#N/A</v>
      </c>
      <c r="AI277" s="9" t="e">
        <f t="shared" si="152"/>
        <v>#N/A</v>
      </c>
      <c r="AJ277" s="9" t="e">
        <f t="shared" si="138"/>
        <v>#N/A</v>
      </c>
      <c r="AK277" s="9" t="e">
        <f t="shared" si="139"/>
        <v>#N/A</v>
      </c>
      <c r="AL277" s="9" t="e">
        <f t="shared" si="140"/>
        <v>#N/A</v>
      </c>
      <c r="AM277" s="9" t="e">
        <f t="shared" si="141"/>
        <v>#N/A</v>
      </c>
      <c r="AN277" s="9" t="e">
        <f t="shared" si="142"/>
        <v>#N/A</v>
      </c>
      <c r="AO277" s="9" t="e">
        <f t="shared" si="143"/>
        <v>#N/A</v>
      </c>
      <c r="AP277" s="1" t="str">
        <f t="shared" si="133"/>
        <v/>
      </c>
      <c r="AQ277" s="1" t="str">
        <f t="shared" si="133"/>
        <v/>
      </c>
      <c r="AS277" s="1" t="str">
        <f t="shared" si="153"/>
        <v/>
      </c>
      <c r="AT277" s="1" t="e">
        <f t="shared" si="154"/>
        <v>#N/A</v>
      </c>
      <c r="AU277" s="1" t="e">
        <f t="shared" si="144"/>
        <v>#N/A</v>
      </c>
      <c r="AV277" s="9" t="e">
        <f t="shared" si="145"/>
        <v>#N/A</v>
      </c>
      <c r="AW277" s="9" t="e">
        <f t="shared" si="146"/>
        <v>#N/A</v>
      </c>
      <c r="AX277" s="9" t="e">
        <f t="shared" si="147"/>
        <v>#N/A</v>
      </c>
      <c r="AY277" s="9" t="e">
        <f t="shared" si="148"/>
        <v>#N/A</v>
      </c>
      <c r="AZ277" s="9" t="e">
        <f t="shared" si="149"/>
        <v>#N/A</v>
      </c>
      <c r="BA277" s="9" t="e">
        <f t="shared" si="155"/>
        <v>#N/A</v>
      </c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M277" s="48"/>
      <c r="BX277" s="7"/>
      <c r="BY277" s="4"/>
      <c r="BZ277" s="7"/>
      <c r="CA277" s="7"/>
      <c r="CB277" s="7"/>
      <c r="CE277" s="7"/>
      <c r="CF277" s="7"/>
      <c r="CG277" s="7"/>
      <c r="CH277" s="7"/>
      <c r="CI277" s="7"/>
      <c r="CJ277" s="7"/>
      <c r="CK277" s="7"/>
      <c r="CL277" s="7"/>
      <c r="CN277" s="47"/>
      <c r="CO277" s="47"/>
      <c r="CP277" s="47"/>
      <c r="CQ277" s="4"/>
    </row>
    <row r="278" spans="1:95" s="1" customFormat="1" x14ac:dyDescent="0.3">
      <c r="A278" s="1">
        <f t="shared" si="150"/>
        <v>0</v>
      </c>
      <c r="B278" s="1" t="e">
        <f t="shared" si="134"/>
        <v>#N/A</v>
      </c>
      <c r="J278" s="4"/>
      <c r="K278" s="4"/>
      <c r="L278" s="4"/>
      <c r="M278" s="61"/>
      <c r="Y278" s="58"/>
      <c r="AA278" s="1">
        <f t="shared" si="135"/>
        <v>0</v>
      </c>
      <c r="AB278" s="1">
        <f t="shared" si="136"/>
        <v>0</v>
      </c>
      <c r="AC278" s="1">
        <f t="shared" si="137"/>
        <v>0</v>
      </c>
      <c r="AD278" s="1" t="str">
        <f t="shared" si="151"/>
        <v/>
      </c>
      <c r="AE278" s="1" t="str">
        <f t="shared" si="132"/>
        <v/>
      </c>
      <c r="AF278" s="1" t="str">
        <f t="shared" si="132"/>
        <v/>
      </c>
      <c r="AG278" s="1" t="str">
        <f t="shared" si="132"/>
        <v/>
      </c>
      <c r="AH278" s="1" t="e">
        <f t="shared" si="156"/>
        <v>#N/A</v>
      </c>
      <c r="AI278" s="9" t="e">
        <f t="shared" si="152"/>
        <v>#N/A</v>
      </c>
      <c r="AJ278" s="9" t="e">
        <f t="shared" si="138"/>
        <v>#N/A</v>
      </c>
      <c r="AK278" s="9" t="e">
        <f t="shared" si="139"/>
        <v>#N/A</v>
      </c>
      <c r="AL278" s="9" t="e">
        <f t="shared" si="140"/>
        <v>#N/A</v>
      </c>
      <c r="AM278" s="9" t="e">
        <f t="shared" si="141"/>
        <v>#N/A</v>
      </c>
      <c r="AN278" s="9" t="e">
        <f t="shared" si="142"/>
        <v>#N/A</v>
      </c>
      <c r="AO278" s="9" t="e">
        <f t="shared" si="143"/>
        <v>#N/A</v>
      </c>
      <c r="AP278" s="1" t="str">
        <f t="shared" si="133"/>
        <v/>
      </c>
      <c r="AQ278" s="1" t="str">
        <f t="shared" si="133"/>
        <v/>
      </c>
      <c r="AS278" s="1" t="str">
        <f t="shared" si="153"/>
        <v/>
      </c>
      <c r="AT278" s="1" t="e">
        <f t="shared" si="154"/>
        <v>#N/A</v>
      </c>
      <c r="AU278" s="1" t="e">
        <f t="shared" si="144"/>
        <v>#N/A</v>
      </c>
      <c r="AV278" s="9" t="e">
        <f t="shared" si="145"/>
        <v>#N/A</v>
      </c>
      <c r="AW278" s="9" t="e">
        <f t="shared" si="146"/>
        <v>#N/A</v>
      </c>
      <c r="AX278" s="9" t="e">
        <f t="shared" si="147"/>
        <v>#N/A</v>
      </c>
      <c r="AY278" s="9" t="e">
        <f t="shared" si="148"/>
        <v>#N/A</v>
      </c>
      <c r="AZ278" s="9" t="e">
        <f t="shared" si="149"/>
        <v>#N/A</v>
      </c>
      <c r="BA278" s="9" t="e">
        <f t="shared" si="155"/>
        <v>#N/A</v>
      </c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M278" s="48"/>
      <c r="BX278" s="7"/>
      <c r="BY278" s="4"/>
      <c r="BZ278" s="7"/>
      <c r="CA278" s="7"/>
      <c r="CB278" s="7"/>
      <c r="CE278" s="7"/>
      <c r="CF278" s="7"/>
      <c r="CG278" s="7"/>
      <c r="CH278" s="7"/>
      <c r="CI278" s="7"/>
      <c r="CJ278" s="7"/>
      <c r="CK278" s="7"/>
      <c r="CL278" s="7"/>
      <c r="CN278" s="47"/>
      <c r="CO278" s="47"/>
      <c r="CP278" s="47"/>
      <c r="CQ278" s="4"/>
    </row>
    <row r="279" spans="1:95" s="1" customFormat="1" x14ac:dyDescent="0.3">
      <c r="A279" s="1">
        <f t="shared" si="150"/>
        <v>0</v>
      </c>
      <c r="B279" s="1" t="e">
        <f t="shared" si="134"/>
        <v>#N/A</v>
      </c>
      <c r="J279" s="4"/>
      <c r="K279" s="4"/>
      <c r="L279" s="4"/>
      <c r="M279" s="61"/>
      <c r="Y279" s="58"/>
      <c r="AA279" s="1">
        <f t="shared" si="135"/>
        <v>0</v>
      </c>
      <c r="AB279" s="1">
        <f t="shared" si="136"/>
        <v>0</v>
      </c>
      <c r="AC279" s="1">
        <f t="shared" si="137"/>
        <v>0</v>
      </c>
      <c r="AD279" s="1" t="str">
        <f t="shared" si="151"/>
        <v/>
      </c>
      <c r="AE279" s="1" t="str">
        <f t="shared" si="132"/>
        <v/>
      </c>
      <c r="AF279" s="1" t="str">
        <f t="shared" si="132"/>
        <v/>
      </c>
      <c r="AG279" s="1" t="str">
        <f t="shared" si="132"/>
        <v/>
      </c>
      <c r="AH279" s="1" t="e">
        <f t="shared" si="156"/>
        <v>#N/A</v>
      </c>
      <c r="AI279" s="9" t="e">
        <f t="shared" si="152"/>
        <v>#N/A</v>
      </c>
      <c r="AJ279" s="9" t="e">
        <f t="shared" si="138"/>
        <v>#N/A</v>
      </c>
      <c r="AK279" s="9" t="e">
        <f t="shared" si="139"/>
        <v>#N/A</v>
      </c>
      <c r="AL279" s="9" t="e">
        <f t="shared" si="140"/>
        <v>#N/A</v>
      </c>
      <c r="AM279" s="9" t="e">
        <f t="shared" si="141"/>
        <v>#N/A</v>
      </c>
      <c r="AN279" s="9" t="e">
        <f t="shared" si="142"/>
        <v>#N/A</v>
      </c>
      <c r="AO279" s="9" t="e">
        <f t="shared" si="143"/>
        <v>#N/A</v>
      </c>
      <c r="AP279" s="1" t="str">
        <f t="shared" si="133"/>
        <v/>
      </c>
      <c r="AQ279" s="1" t="str">
        <f t="shared" si="133"/>
        <v/>
      </c>
      <c r="AS279" s="1" t="str">
        <f t="shared" si="153"/>
        <v/>
      </c>
      <c r="AT279" s="1" t="e">
        <f t="shared" si="154"/>
        <v>#N/A</v>
      </c>
      <c r="AU279" s="1" t="e">
        <f t="shared" si="144"/>
        <v>#N/A</v>
      </c>
      <c r="AV279" s="9" t="e">
        <f t="shared" si="145"/>
        <v>#N/A</v>
      </c>
      <c r="AW279" s="9" t="e">
        <f t="shared" si="146"/>
        <v>#N/A</v>
      </c>
      <c r="AX279" s="9" t="e">
        <f t="shared" si="147"/>
        <v>#N/A</v>
      </c>
      <c r="AY279" s="9" t="e">
        <f t="shared" si="148"/>
        <v>#N/A</v>
      </c>
      <c r="AZ279" s="9" t="e">
        <f t="shared" si="149"/>
        <v>#N/A</v>
      </c>
      <c r="BA279" s="9" t="e">
        <f t="shared" si="155"/>
        <v>#N/A</v>
      </c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M279" s="48"/>
      <c r="BX279" s="7"/>
      <c r="BY279" s="4"/>
      <c r="BZ279" s="7"/>
      <c r="CA279" s="7"/>
      <c r="CB279" s="7"/>
      <c r="CE279" s="7"/>
      <c r="CF279" s="7"/>
      <c r="CG279" s="7"/>
      <c r="CH279" s="7"/>
      <c r="CI279" s="7"/>
      <c r="CJ279" s="7"/>
      <c r="CK279" s="7"/>
      <c r="CL279" s="7"/>
      <c r="CN279" s="47"/>
      <c r="CO279" s="47"/>
      <c r="CP279" s="47"/>
      <c r="CQ279" s="4"/>
    </row>
    <row r="280" spans="1:95" s="1" customFormat="1" x14ac:dyDescent="0.3">
      <c r="A280" s="1">
        <f t="shared" si="150"/>
        <v>0</v>
      </c>
      <c r="B280" s="1" t="e">
        <f t="shared" si="134"/>
        <v>#N/A</v>
      </c>
      <c r="J280" s="4"/>
      <c r="K280" s="4"/>
      <c r="L280" s="4"/>
      <c r="M280" s="61"/>
      <c r="Y280" s="58"/>
      <c r="AA280" s="1">
        <f t="shared" si="135"/>
        <v>0</v>
      </c>
      <c r="AB280" s="1">
        <f t="shared" si="136"/>
        <v>0</v>
      </c>
      <c r="AC280" s="1">
        <f t="shared" si="137"/>
        <v>0</v>
      </c>
      <c r="AD280" s="1" t="str">
        <f t="shared" si="151"/>
        <v/>
      </c>
      <c r="AE280" s="1" t="str">
        <f t="shared" si="132"/>
        <v/>
      </c>
      <c r="AF280" s="1" t="str">
        <f t="shared" si="132"/>
        <v/>
      </c>
      <c r="AG280" s="1" t="str">
        <f t="shared" si="132"/>
        <v/>
      </c>
      <c r="AH280" s="1" t="e">
        <f t="shared" si="156"/>
        <v>#N/A</v>
      </c>
      <c r="AI280" s="9" t="e">
        <f t="shared" si="152"/>
        <v>#N/A</v>
      </c>
      <c r="AJ280" s="9" t="e">
        <f t="shared" si="138"/>
        <v>#N/A</v>
      </c>
      <c r="AK280" s="9" t="e">
        <f t="shared" si="139"/>
        <v>#N/A</v>
      </c>
      <c r="AL280" s="9" t="e">
        <f t="shared" si="140"/>
        <v>#N/A</v>
      </c>
      <c r="AM280" s="9" t="e">
        <f t="shared" si="141"/>
        <v>#N/A</v>
      </c>
      <c r="AN280" s="9" t="e">
        <f t="shared" si="142"/>
        <v>#N/A</v>
      </c>
      <c r="AO280" s="9" t="e">
        <f t="shared" si="143"/>
        <v>#N/A</v>
      </c>
      <c r="AP280" s="1" t="str">
        <f t="shared" si="133"/>
        <v/>
      </c>
      <c r="AQ280" s="1" t="str">
        <f t="shared" si="133"/>
        <v/>
      </c>
      <c r="AS280" s="1" t="str">
        <f t="shared" si="153"/>
        <v/>
      </c>
      <c r="AT280" s="1" t="e">
        <f t="shared" si="154"/>
        <v>#N/A</v>
      </c>
      <c r="AU280" s="1" t="e">
        <f t="shared" si="144"/>
        <v>#N/A</v>
      </c>
      <c r="AV280" s="9" t="e">
        <f t="shared" si="145"/>
        <v>#N/A</v>
      </c>
      <c r="AW280" s="9" t="e">
        <f t="shared" si="146"/>
        <v>#N/A</v>
      </c>
      <c r="AX280" s="9" t="e">
        <f t="shared" si="147"/>
        <v>#N/A</v>
      </c>
      <c r="AY280" s="9" t="e">
        <f t="shared" si="148"/>
        <v>#N/A</v>
      </c>
      <c r="AZ280" s="9" t="e">
        <f t="shared" si="149"/>
        <v>#N/A</v>
      </c>
      <c r="BA280" s="9" t="e">
        <f t="shared" si="155"/>
        <v>#N/A</v>
      </c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M280" s="48"/>
      <c r="BX280" s="7"/>
      <c r="BY280" s="4"/>
      <c r="BZ280" s="7"/>
      <c r="CA280" s="7"/>
      <c r="CB280" s="7"/>
      <c r="CE280" s="7"/>
      <c r="CF280" s="7"/>
      <c r="CG280" s="7"/>
      <c r="CH280" s="7"/>
      <c r="CI280" s="7"/>
      <c r="CJ280" s="7"/>
      <c r="CK280" s="7"/>
      <c r="CL280" s="7"/>
      <c r="CN280" s="47"/>
      <c r="CO280" s="47"/>
      <c r="CP280" s="47"/>
      <c r="CQ280" s="4"/>
    </row>
    <row r="281" spans="1:95" s="1" customFormat="1" x14ac:dyDescent="0.3">
      <c r="A281" s="1">
        <f t="shared" si="150"/>
        <v>0</v>
      </c>
      <c r="B281" s="1" t="e">
        <f t="shared" si="134"/>
        <v>#N/A</v>
      </c>
      <c r="J281" s="4"/>
      <c r="K281" s="4"/>
      <c r="L281" s="4"/>
      <c r="M281" s="61"/>
      <c r="Y281" s="58"/>
      <c r="AA281" s="1">
        <f t="shared" si="135"/>
        <v>0</v>
      </c>
      <c r="AB281" s="1">
        <f t="shared" si="136"/>
        <v>0</v>
      </c>
      <c r="AC281" s="1">
        <f t="shared" si="137"/>
        <v>0</v>
      </c>
      <c r="AD281" s="1" t="str">
        <f t="shared" si="151"/>
        <v/>
      </c>
      <c r="AE281" s="1" t="str">
        <f t="shared" si="132"/>
        <v/>
      </c>
      <c r="AF281" s="1" t="str">
        <f t="shared" si="132"/>
        <v/>
      </c>
      <c r="AG281" s="1" t="str">
        <f t="shared" si="132"/>
        <v/>
      </c>
      <c r="AH281" s="1" t="e">
        <f t="shared" si="156"/>
        <v>#N/A</v>
      </c>
      <c r="AI281" s="9" t="e">
        <f t="shared" si="152"/>
        <v>#N/A</v>
      </c>
      <c r="AJ281" s="9" t="e">
        <f t="shared" si="138"/>
        <v>#N/A</v>
      </c>
      <c r="AK281" s="9" t="e">
        <f t="shared" si="139"/>
        <v>#N/A</v>
      </c>
      <c r="AL281" s="9" t="e">
        <f t="shared" si="140"/>
        <v>#N/A</v>
      </c>
      <c r="AM281" s="9" t="e">
        <f t="shared" si="141"/>
        <v>#N/A</v>
      </c>
      <c r="AN281" s="9" t="e">
        <f t="shared" si="142"/>
        <v>#N/A</v>
      </c>
      <c r="AO281" s="9" t="e">
        <f t="shared" si="143"/>
        <v>#N/A</v>
      </c>
      <c r="AP281" s="1" t="str">
        <f t="shared" si="133"/>
        <v/>
      </c>
      <c r="AQ281" s="1" t="str">
        <f t="shared" si="133"/>
        <v/>
      </c>
      <c r="AS281" s="1" t="str">
        <f t="shared" si="153"/>
        <v/>
      </c>
      <c r="AT281" s="1" t="e">
        <f t="shared" si="154"/>
        <v>#N/A</v>
      </c>
      <c r="AU281" s="1" t="e">
        <f t="shared" si="144"/>
        <v>#N/A</v>
      </c>
      <c r="AV281" s="9" t="e">
        <f t="shared" si="145"/>
        <v>#N/A</v>
      </c>
      <c r="AW281" s="9" t="e">
        <f t="shared" si="146"/>
        <v>#N/A</v>
      </c>
      <c r="AX281" s="9" t="e">
        <f t="shared" si="147"/>
        <v>#N/A</v>
      </c>
      <c r="AY281" s="9" t="e">
        <f t="shared" si="148"/>
        <v>#N/A</v>
      </c>
      <c r="AZ281" s="9" t="e">
        <f t="shared" si="149"/>
        <v>#N/A</v>
      </c>
      <c r="BA281" s="9" t="e">
        <f t="shared" si="155"/>
        <v>#N/A</v>
      </c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M281" s="48"/>
      <c r="BX281" s="7"/>
      <c r="BY281" s="4"/>
      <c r="BZ281" s="7"/>
      <c r="CA281" s="7"/>
      <c r="CB281" s="7"/>
      <c r="CE281" s="7"/>
      <c r="CF281" s="7"/>
      <c r="CG281" s="7"/>
      <c r="CH281" s="7"/>
      <c r="CI281" s="7"/>
      <c r="CJ281" s="7"/>
      <c r="CK281" s="7"/>
      <c r="CL281" s="7"/>
      <c r="CN281" s="47"/>
      <c r="CO281" s="47"/>
      <c r="CP281" s="47"/>
      <c r="CQ281" s="4"/>
    </row>
    <row r="282" spans="1:95" s="1" customFormat="1" x14ac:dyDescent="0.3">
      <c r="A282" s="1">
        <f t="shared" si="150"/>
        <v>0</v>
      </c>
      <c r="B282" s="1" t="e">
        <f t="shared" si="134"/>
        <v>#N/A</v>
      </c>
      <c r="J282" s="4"/>
      <c r="K282" s="4"/>
      <c r="L282" s="4"/>
      <c r="M282" s="61"/>
      <c r="Y282" s="58"/>
      <c r="AA282" s="1">
        <f t="shared" si="135"/>
        <v>0</v>
      </c>
      <c r="AB282" s="1">
        <f t="shared" si="136"/>
        <v>0</v>
      </c>
      <c r="AC282" s="1">
        <f t="shared" si="137"/>
        <v>0</v>
      </c>
      <c r="AD282" s="1" t="str">
        <f t="shared" si="151"/>
        <v/>
      </c>
      <c r="AE282" s="1" t="str">
        <f t="shared" si="132"/>
        <v/>
      </c>
      <c r="AF282" s="1" t="str">
        <f t="shared" si="132"/>
        <v/>
      </c>
      <c r="AG282" s="1" t="str">
        <f t="shared" si="132"/>
        <v/>
      </c>
      <c r="AH282" s="1" t="e">
        <f t="shared" si="156"/>
        <v>#N/A</v>
      </c>
      <c r="AI282" s="9" t="e">
        <f t="shared" si="152"/>
        <v>#N/A</v>
      </c>
      <c r="AJ282" s="9" t="e">
        <f t="shared" si="138"/>
        <v>#N/A</v>
      </c>
      <c r="AK282" s="9" t="e">
        <f t="shared" si="139"/>
        <v>#N/A</v>
      </c>
      <c r="AL282" s="9" t="e">
        <f t="shared" si="140"/>
        <v>#N/A</v>
      </c>
      <c r="AM282" s="9" t="e">
        <f t="shared" si="141"/>
        <v>#N/A</v>
      </c>
      <c r="AN282" s="9" t="e">
        <f t="shared" si="142"/>
        <v>#N/A</v>
      </c>
      <c r="AO282" s="9" t="e">
        <f t="shared" si="143"/>
        <v>#N/A</v>
      </c>
      <c r="AP282" s="1" t="str">
        <f t="shared" si="133"/>
        <v/>
      </c>
      <c r="AQ282" s="1" t="str">
        <f t="shared" si="133"/>
        <v/>
      </c>
      <c r="AS282" s="1" t="str">
        <f t="shared" si="153"/>
        <v/>
      </c>
      <c r="AT282" s="1" t="e">
        <f t="shared" si="154"/>
        <v>#N/A</v>
      </c>
      <c r="AU282" s="1" t="e">
        <f t="shared" si="144"/>
        <v>#N/A</v>
      </c>
      <c r="AV282" s="9" t="e">
        <f t="shared" si="145"/>
        <v>#N/A</v>
      </c>
      <c r="AW282" s="9" t="e">
        <f t="shared" si="146"/>
        <v>#N/A</v>
      </c>
      <c r="AX282" s="9" t="e">
        <f t="shared" si="147"/>
        <v>#N/A</v>
      </c>
      <c r="AY282" s="9" t="e">
        <f t="shared" si="148"/>
        <v>#N/A</v>
      </c>
      <c r="AZ282" s="9" t="e">
        <f t="shared" si="149"/>
        <v>#N/A</v>
      </c>
      <c r="BA282" s="9" t="e">
        <f t="shared" si="155"/>
        <v>#N/A</v>
      </c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M282" s="48"/>
      <c r="BX282" s="7"/>
      <c r="BY282" s="4"/>
      <c r="BZ282" s="7"/>
      <c r="CA282" s="7"/>
      <c r="CB282" s="7"/>
      <c r="CE282" s="7"/>
      <c r="CF282" s="7"/>
      <c r="CG282" s="7"/>
      <c r="CH282" s="7"/>
      <c r="CI282" s="7"/>
      <c r="CJ282" s="7"/>
      <c r="CK282" s="7"/>
      <c r="CL282" s="7"/>
      <c r="CN282" s="47"/>
      <c r="CO282" s="47"/>
      <c r="CP282" s="47"/>
      <c r="CQ282" s="4"/>
    </row>
    <row r="283" spans="1:95" s="1" customFormat="1" x14ac:dyDescent="0.3">
      <c r="A283" s="1">
        <f t="shared" si="150"/>
        <v>0</v>
      </c>
      <c r="B283" s="1" t="e">
        <f t="shared" si="134"/>
        <v>#N/A</v>
      </c>
      <c r="J283" s="4"/>
      <c r="K283" s="4"/>
      <c r="L283" s="4"/>
      <c r="M283" s="61"/>
      <c r="Y283" s="58"/>
      <c r="AA283" s="1">
        <f t="shared" si="135"/>
        <v>0</v>
      </c>
      <c r="AB283" s="1">
        <f t="shared" si="136"/>
        <v>0</v>
      </c>
      <c r="AC283" s="1">
        <f t="shared" si="137"/>
        <v>0</v>
      </c>
      <c r="AD283" s="1" t="str">
        <f t="shared" si="151"/>
        <v/>
      </c>
      <c r="AE283" s="1" t="str">
        <f t="shared" si="132"/>
        <v/>
      </c>
      <c r="AF283" s="1" t="str">
        <f t="shared" si="132"/>
        <v/>
      </c>
      <c r="AG283" s="1" t="str">
        <f t="shared" si="132"/>
        <v/>
      </c>
      <c r="AH283" s="1" t="e">
        <f t="shared" si="156"/>
        <v>#N/A</v>
      </c>
      <c r="AI283" s="9" t="e">
        <f t="shared" si="152"/>
        <v>#N/A</v>
      </c>
      <c r="AJ283" s="9" t="e">
        <f t="shared" si="138"/>
        <v>#N/A</v>
      </c>
      <c r="AK283" s="9" t="e">
        <f t="shared" si="139"/>
        <v>#N/A</v>
      </c>
      <c r="AL283" s="9" t="e">
        <f t="shared" si="140"/>
        <v>#N/A</v>
      </c>
      <c r="AM283" s="9" t="e">
        <f t="shared" si="141"/>
        <v>#N/A</v>
      </c>
      <c r="AN283" s="9" t="e">
        <f t="shared" si="142"/>
        <v>#N/A</v>
      </c>
      <c r="AO283" s="9" t="e">
        <f t="shared" si="143"/>
        <v>#N/A</v>
      </c>
      <c r="AP283" s="1" t="str">
        <f t="shared" si="133"/>
        <v/>
      </c>
      <c r="AQ283" s="1" t="str">
        <f t="shared" si="133"/>
        <v/>
      </c>
      <c r="AS283" s="1" t="str">
        <f t="shared" si="153"/>
        <v/>
      </c>
      <c r="AT283" s="1" t="e">
        <f t="shared" si="154"/>
        <v>#N/A</v>
      </c>
      <c r="AU283" s="1" t="e">
        <f t="shared" si="144"/>
        <v>#N/A</v>
      </c>
      <c r="AV283" s="9" t="e">
        <f t="shared" si="145"/>
        <v>#N/A</v>
      </c>
      <c r="AW283" s="9" t="e">
        <f t="shared" si="146"/>
        <v>#N/A</v>
      </c>
      <c r="AX283" s="9" t="e">
        <f t="shared" si="147"/>
        <v>#N/A</v>
      </c>
      <c r="AY283" s="9" t="e">
        <f t="shared" si="148"/>
        <v>#N/A</v>
      </c>
      <c r="AZ283" s="9" t="e">
        <f t="shared" si="149"/>
        <v>#N/A</v>
      </c>
      <c r="BA283" s="9" t="e">
        <f t="shared" si="155"/>
        <v>#N/A</v>
      </c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M283" s="48"/>
      <c r="BX283" s="7"/>
      <c r="BY283" s="4"/>
      <c r="BZ283" s="7"/>
      <c r="CA283" s="7"/>
      <c r="CB283" s="7"/>
      <c r="CE283" s="7"/>
      <c r="CF283" s="7"/>
      <c r="CG283" s="7"/>
      <c r="CH283" s="7"/>
      <c r="CI283" s="7"/>
      <c r="CJ283" s="7"/>
      <c r="CK283" s="7"/>
      <c r="CL283" s="7"/>
      <c r="CN283" s="47"/>
      <c r="CO283" s="47"/>
      <c r="CP283" s="47"/>
      <c r="CQ283" s="4"/>
    </row>
    <row r="284" spans="1:95" s="1" customFormat="1" x14ac:dyDescent="0.3">
      <c r="A284" s="1">
        <f t="shared" si="150"/>
        <v>0</v>
      </c>
      <c r="B284" s="1" t="e">
        <f t="shared" si="134"/>
        <v>#N/A</v>
      </c>
      <c r="J284" s="4"/>
      <c r="K284" s="4"/>
      <c r="L284" s="4"/>
      <c r="M284" s="61"/>
      <c r="Y284" s="58"/>
      <c r="AA284" s="1">
        <f t="shared" si="135"/>
        <v>0</v>
      </c>
      <c r="AB284" s="1">
        <f t="shared" si="136"/>
        <v>0</v>
      </c>
      <c r="AC284" s="1">
        <f t="shared" si="137"/>
        <v>0</v>
      </c>
      <c r="AD284" s="1" t="str">
        <f t="shared" si="151"/>
        <v/>
      </c>
      <c r="AE284" s="1" t="str">
        <f t="shared" si="132"/>
        <v/>
      </c>
      <c r="AF284" s="1" t="str">
        <f t="shared" si="132"/>
        <v/>
      </c>
      <c r="AG284" s="1" t="str">
        <f t="shared" si="132"/>
        <v/>
      </c>
      <c r="AH284" s="1" t="e">
        <f t="shared" si="156"/>
        <v>#N/A</v>
      </c>
      <c r="AI284" s="9" t="e">
        <f t="shared" si="152"/>
        <v>#N/A</v>
      </c>
      <c r="AJ284" s="9" t="e">
        <f t="shared" si="138"/>
        <v>#N/A</v>
      </c>
      <c r="AK284" s="9" t="e">
        <f t="shared" si="139"/>
        <v>#N/A</v>
      </c>
      <c r="AL284" s="9" t="e">
        <f t="shared" si="140"/>
        <v>#N/A</v>
      </c>
      <c r="AM284" s="9" t="e">
        <f t="shared" si="141"/>
        <v>#N/A</v>
      </c>
      <c r="AN284" s="9" t="e">
        <f t="shared" si="142"/>
        <v>#N/A</v>
      </c>
      <c r="AO284" s="9" t="e">
        <f t="shared" si="143"/>
        <v>#N/A</v>
      </c>
      <c r="AP284" s="1" t="str">
        <f t="shared" si="133"/>
        <v/>
      </c>
      <c r="AQ284" s="1" t="str">
        <f t="shared" si="133"/>
        <v/>
      </c>
      <c r="AS284" s="1" t="str">
        <f t="shared" si="153"/>
        <v/>
      </c>
      <c r="AT284" s="1" t="e">
        <f t="shared" si="154"/>
        <v>#N/A</v>
      </c>
      <c r="AU284" s="1" t="e">
        <f t="shared" si="144"/>
        <v>#N/A</v>
      </c>
      <c r="AV284" s="9" t="e">
        <f t="shared" si="145"/>
        <v>#N/A</v>
      </c>
      <c r="AW284" s="9" t="e">
        <f t="shared" si="146"/>
        <v>#N/A</v>
      </c>
      <c r="AX284" s="9" t="e">
        <f t="shared" si="147"/>
        <v>#N/A</v>
      </c>
      <c r="AY284" s="9" t="e">
        <f t="shared" si="148"/>
        <v>#N/A</v>
      </c>
      <c r="AZ284" s="9" t="e">
        <f t="shared" si="149"/>
        <v>#N/A</v>
      </c>
      <c r="BA284" s="9" t="e">
        <f t="shared" si="155"/>
        <v>#N/A</v>
      </c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M284" s="48"/>
      <c r="BX284" s="7"/>
      <c r="BY284" s="4"/>
      <c r="BZ284" s="7"/>
      <c r="CA284" s="7"/>
      <c r="CB284" s="7"/>
      <c r="CE284" s="7"/>
      <c r="CF284" s="7"/>
      <c r="CG284" s="7"/>
      <c r="CH284" s="7"/>
      <c r="CI284" s="7"/>
      <c r="CJ284" s="7"/>
      <c r="CK284" s="7"/>
      <c r="CL284" s="7"/>
      <c r="CN284" s="47"/>
      <c r="CO284" s="47"/>
      <c r="CP284" s="47"/>
      <c r="CQ284" s="4"/>
    </row>
    <row r="285" spans="1:95" s="1" customFormat="1" x14ac:dyDescent="0.3">
      <c r="A285" s="1">
        <f t="shared" si="150"/>
        <v>0</v>
      </c>
      <c r="B285" s="1" t="e">
        <f t="shared" si="134"/>
        <v>#N/A</v>
      </c>
      <c r="J285" s="4"/>
      <c r="K285" s="4"/>
      <c r="L285" s="4"/>
      <c r="M285" s="61"/>
      <c r="Y285" s="58"/>
      <c r="AA285" s="1">
        <f t="shared" si="135"/>
        <v>0</v>
      </c>
      <c r="AB285" s="1">
        <f t="shared" si="136"/>
        <v>0</v>
      </c>
      <c r="AC285" s="1">
        <f t="shared" si="137"/>
        <v>0</v>
      </c>
      <c r="AD285" s="1" t="str">
        <f t="shared" si="151"/>
        <v/>
      </c>
      <c r="AE285" s="1" t="str">
        <f t="shared" si="132"/>
        <v/>
      </c>
      <c r="AF285" s="1" t="str">
        <f t="shared" si="132"/>
        <v/>
      </c>
      <c r="AG285" s="1" t="str">
        <f t="shared" si="132"/>
        <v/>
      </c>
      <c r="AH285" s="1" t="e">
        <f t="shared" si="156"/>
        <v>#N/A</v>
      </c>
      <c r="AI285" s="9" t="e">
        <f t="shared" si="152"/>
        <v>#N/A</v>
      </c>
      <c r="AJ285" s="9" t="e">
        <f t="shared" si="138"/>
        <v>#N/A</v>
      </c>
      <c r="AK285" s="9" t="e">
        <f t="shared" si="139"/>
        <v>#N/A</v>
      </c>
      <c r="AL285" s="9" t="e">
        <f t="shared" si="140"/>
        <v>#N/A</v>
      </c>
      <c r="AM285" s="9" t="e">
        <f t="shared" si="141"/>
        <v>#N/A</v>
      </c>
      <c r="AN285" s="9" t="e">
        <f t="shared" si="142"/>
        <v>#N/A</v>
      </c>
      <c r="AO285" s="9" t="e">
        <f t="shared" si="143"/>
        <v>#N/A</v>
      </c>
      <c r="AP285" s="1" t="str">
        <f t="shared" si="133"/>
        <v/>
      </c>
      <c r="AQ285" s="1" t="str">
        <f t="shared" si="133"/>
        <v/>
      </c>
      <c r="AS285" s="1" t="str">
        <f t="shared" si="153"/>
        <v/>
      </c>
      <c r="AT285" s="1" t="e">
        <f t="shared" si="154"/>
        <v>#N/A</v>
      </c>
      <c r="AU285" s="1" t="e">
        <f t="shared" si="144"/>
        <v>#N/A</v>
      </c>
      <c r="AV285" s="9" t="e">
        <f t="shared" si="145"/>
        <v>#N/A</v>
      </c>
      <c r="AW285" s="9" t="e">
        <f t="shared" si="146"/>
        <v>#N/A</v>
      </c>
      <c r="AX285" s="9" t="e">
        <f t="shared" si="147"/>
        <v>#N/A</v>
      </c>
      <c r="AY285" s="9" t="e">
        <f t="shared" si="148"/>
        <v>#N/A</v>
      </c>
      <c r="AZ285" s="9" t="e">
        <f t="shared" si="149"/>
        <v>#N/A</v>
      </c>
      <c r="BA285" s="9" t="e">
        <f t="shared" si="155"/>
        <v>#N/A</v>
      </c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M285" s="48"/>
      <c r="BX285" s="7"/>
      <c r="BY285" s="4"/>
      <c r="BZ285" s="7"/>
      <c r="CA285" s="7"/>
      <c r="CB285" s="7"/>
      <c r="CE285" s="7"/>
      <c r="CF285" s="7"/>
      <c r="CG285" s="7"/>
      <c r="CH285" s="7"/>
      <c r="CI285" s="7"/>
      <c r="CJ285" s="7"/>
      <c r="CK285" s="7"/>
      <c r="CL285" s="7"/>
      <c r="CN285" s="47"/>
      <c r="CO285" s="47"/>
      <c r="CP285" s="47"/>
      <c r="CQ285" s="4"/>
    </row>
    <row r="286" spans="1:95" s="1" customFormat="1" x14ac:dyDescent="0.3">
      <c r="A286" s="1">
        <f t="shared" si="150"/>
        <v>0</v>
      </c>
      <c r="B286" s="1" t="e">
        <f t="shared" si="134"/>
        <v>#N/A</v>
      </c>
      <c r="J286" s="4"/>
      <c r="K286" s="4"/>
      <c r="L286" s="4"/>
      <c r="M286" s="61"/>
      <c r="Y286" s="58"/>
      <c r="AA286" s="1">
        <f t="shared" si="135"/>
        <v>0</v>
      </c>
      <c r="AB286" s="1">
        <f t="shared" si="136"/>
        <v>0</v>
      </c>
      <c r="AC286" s="1">
        <f t="shared" si="137"/>
        <v>0</v>
      </c>
      <c r="AD286" s="1" t="str">
        <f t="shared" si="151"/>
        <v/>
      </c>
      <c r="AE286" s="1" t="str">
        <f t="shared" si="132"/>
        <v/>
      </c>
      <c r="AF286" s="1" t="str">
        <f t="shared" si="132"/>
        <v/>
      </c>
      <c r="AG286" s="1" t="str">
        <f t="shared" si="132"/>
        <v/>
      </c>
      <c r="AH286" s="1" t="e">
        <f t="shared" si="156"/>
        <v>#N/A</v>
      </c>
      <c r="AI286" s="9" t="e">
        <f t="shared" si="152"/>
        <v>#N/A</v>
      </c>
      <c r="AJ286" s="9" t="e">
        <f t="shared" si="138"/>
        <v>#N/A</v>
      </c>
      <c r="AK286" s="9" t="e">
        <f t="shared" si="139"/>
        <v>#N/A</v>
      </c>
      <c r="AL286" s="9" t="e">
        <f t="shared" si="140"/>
        <v>#N/A</v>
      </c>
      <c r="AM286" s="9" t="e">
        <f t="shared" si="141"/>
        <v>#N/A</v>
      </c>
      <c r="AN286" s="9" t="e">
        <f t="shared" si="142"/>
        <v>#N/A</v>
      </c>
      <c r="AO286" s="9" t="e">
        <f t="shared" si="143"/>
        <v>#N/A</v>
      </c>
      <c r="AP286" s="1" t="str">
        <f t="shared" si="133"/>
        <v/>
      </c>
      <c r="AQ286" s="1" t="str">
        <f t="shared" si="133"/>
        <v/>
      </c>
      <c r="AS286" s="1" t="str">
        <f t="shared" si="153"/>
        <v/>
      </c>
      <c r="AT286" s="1" t="e">
        <f t="shared" si="154"/>
        <v>#N/A</v>
      </c>
      <c r="AU286" s="1" t="e">
        <f t="shared" si="144"/>
        <v>#N/A</v>
      </c>
      <c r="AV286" s="9" t="e">
        <f t="shared" si="145"/>
        <v>#N/A</v>
      </c>
      <c r="AW286" s="9" t="e">
        <f t="shared" si="146"/>
        <v>#N/A</v>
      </c>
      <c r="AX286" s="9" t="e">
        <f t="shared" si="147"/>
        <v>#N/A</v>
      </c>
      <c r="AY286" s="9" t="e">
        <f t="shared" si="148"/>
        <v>#N/A</v>
      </c>
      <c r="AZ286" s="9" t="e">
        <f t="shared" si="149"/>
        <v>#N/A</v>
      </c>
      <c r="BA286" s="9" t="e">
        <f t="shared" si="155"/>
        <v>#N/A</v>
      </c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M286" s="48"/>
      <c r="BX286" s="7"/>
      <c r="BY286" s="4"/>
      <c r="BZ286" s="7"/>
      <c r="CA286" s="7"/>
      <c r="CB286" s="7"/>
      <c r="CE286" s="7"/>
      <c r="CF286" s="7"/>
      <c r="CG286" s="7"/>
      <c r="CH286" s="7"/>
      <c r="CI286" s="7"/>
      <c r="CJ286" s="7"/>
      <c r="CK286" s="7"/>
      <c r="CL286" s="7"/>
      <c r="CN286" s="47"/>
      <c r="CO286" s="47"/>
      <c r="CP286" s="47"/>
      <c r="CQ286" s="4"/>
    </row>
    <row r="287" spans="1:95" s="1" customFormat="1" x14ac:dyDescent="0.3">
      <c r="A287" s="1">
        <f t="shared" si="150"/>
        <v>0</v>
      </c>
      <c r="B287" s="1" t="e">
        <f t="shared" si="134"/>
        <v>#N/A</v>
      </c>
      <c r="J287" s="4"/>
      <c r="K287" s="4"/>
      <c r="L287" s="4"/>
      <c r="M287" s="61"/>
      <c r="Y287" s="58"/>
      <c r="AA287" s="1">
        <f t="shared" si="135"/>
        <v>0</v>
      </c>
      <c r="AB287" s="1">
        <f t="shared" si="136"/>
        <v>0</v>
      </c>
      <c r="AC287" s="1">
        <f t="shared" si="137"/>
        <v>0</v>
      </c>
      <c r="AD287" s="1" t="str">
        <f t="shared" si="151"/>
        <v/>
      </c>
      <c r="AE287" s="1" t="str">
        <f t="shared" si="132"/>
        <v/>
      </c>
      <c r="AF287" s="1" t="str">
        <f t="shared" si="132"/>
        <v/>
      </c>
      <c r="AG287" s="1" t="str">
        <f t="shared" si="132"/>
        <v/>
      </c>
      <c r="AH287" s="1" t="e">
        <f t="shared" si="156"/>
        <v>#N/A</v>
      </c>
      <c r="AI287" s="9" t="e">
        <f t="shared" si="152"/>
        <v>#N/A</v>
      </c>
      <c r="AJ287" s="9" t="e">
        <f t="shared" si="138"/>
        <v>#N/A</v>
      </c>
      <c r="AK287" s="9" t="e">
        <f t="shared" si="139"/>
        <v>#N/A</v>
      </c>
      <c r="AL287" s="9" t="e">
        <f t="shared" si="140"/>
        <v>#N/A</v>
      </c>
      <c r="AM287" s="9" t="e">
        <f t="shared" si="141"/>
        <v>#N/A</v>
      </c>
      <c r="AN287" s="9" t="e">
        <f t="shared" si="142"/>
        <v>#N/A</v>
      </c>
      <c r="AO287" s="9" t="e">
        <f t="shared" si="143"/>
        <v>#N/A</v>
      </c>
      <c r="AP287" s="1" t="str">
        <f t="shared" si="133"/>
        <v/>
      </c>
      <c r="AQ287" s="1" t="str">
        <f t="shared" si="133"/>
        <v/>
      </c>
      <c r="AS287" s="1" t="str">
        <f t="shared" si="153"/>
        <v/>
      </c>
      <c r="AT287" s="1" t="e">
        <f t="shared" si="154"/>
        <v>#N/A</v>
      </c>
      <c r="AU287" s="1" t="e">
        <f t="shared" si="144"/>
        <v>#N/A</v>
      </c>
      <c r="AV287" s="9" t="e">
        <f t="shared" si="145"/>
        <v>#N/A</v>
      </c>
      <c r="AW287" s="9" t="e">
        <f t="shared" si="146"/>
        <v>#N/A</v>
      </c>
      <c r="AX287" s="9" t="e">
        <f t="shared" si="147"/>
        <v>#N/A</v>
      </c>
      <c r="AY287" s="9" t="e">
        <f t="shared" si="148"/>
        <v>#N/A</v>
      </c>
      <c r="AZ287" s="9" t="e">
        <f t="shared" si="149"/>
        <v>#N/A</v>
      </c>
      <c r="BA287" s="9" t="e">
        <f t="shared" si="155"/>
        <v>#N/A</v>
      </c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M287" s="48"/>
      <c r="BX287" s="7"/>
      <c r="BY287" s="4"/>
      <c r="BZ287" s="7"/>
      <c r="CA287" s="7"/>
      <c r="CB287" s="7"/>
      <c r="CE287" s="7"/>
      <c r="CF287" s="7"/>
      <c r="CG287" s="7"/>
      <c r="CH287" s="7"/>
      <c r="CI287" s="7"/>
      <c r="CJ287" s="7"/>
      <c r="CK287" s="7"/>
      <c r="CL287" s="7"/>
      <c r="CN287" s="47"/>
      <c r="CO287" s="47"/>
      <c r="CP287" s="47"/>
      <c r="CQ287" s="4"/>
    </row>
    <row r="288" spans="1:95" s="1" customFormat="1" x14ac:dyDescent="0.3">
      <c r="A288" s="1">
        <f t="shared" si="150"/>
        <v>0</v>
      </c>
      <c r="B288" s="1" t="e">
        <f t="shared" si="134"/>
        <v>#N/A</v>
      </c>
      <c r="J288" s="4"/>
      <c r="K288" s="4"/>
      <c r="L288" s="4"/>
      <c r="M288" s="61"/>
      <c r="Y288" s="58"/>
      <c r="AA288" s="1">
        <f t="shared" si="135"/>
        <v>0</v>
      </c>
      <c r="AB288" s="1">
        <f t="shared" si="136"/>
        <v>0</v>
      </c>
      <c r="AC288" s="1">
        <f t="shared" si="137"/>
        <v>0</v>
      </c>
      <c r="AD288" s="1" t="str">
        <f t="shared" si="151"/>
        <v/>
      </c>
      <c r="AE288" s="1" t="str">
        <f t="shared" si="132"/>
        <v/>
      </c>
      <c r="AF288" s="1" t="str">
        <f t="shared" si="132"/>
        <v/>
      </c>
      <c r="AG288" s="1" t="str">
        <f t="shared" si="132"/>
        <v/>
      </c>
      <c r="AH288" s="1" t="e">
        <f t="shared" si="156"/>
        <v>#N/A</v>
      </c>
      <c r="AI288" s="9" t="e">
        <f t="shared" si="152"/>
        <v>#N/A</v>
      </c>
      <c r="AJ288" s="9" t="e">
        <f t="shared" si="138"/>
        <v>#N/A</v>
      </c>
      <c r="AK288" s="9" t="e">
        <f t="shared" si="139"/>
        <v>#N/A</v>
      </c>
      <c r="AL288" s="9" t="e">
        <f t="shared" si="140"/>
        <v>#N/A</v>
      </c>
      <c r="AM288" s="9" t="e">
        <f t="shared" si="141"/>
        <v>#N/A</v>
      </c>
      <c r="AN288" s="9" t="e">
        <f t="shared" si="142"/>
        <v>#N/A</v>
      </c>
      <c r="AO288" s="9" t="e">
        <f t="shared" si="143"/>
        <v>#N/A</v>
      </c>
      <c r="AP288" s="1" t="str">
        <f t="shared" si="133"/>
        <v/>
      </c>
      <c r="AQ288" s="1" t="str">
        <f t="shared" si="133"/>
        <v/>
      </c>
      <c r="AS288" s="1" t="str">
        <f t="shared" si="153"/>
        <v/>
      </c>
      <c r="AT288" s="1" t="e">
        <f t="shared" si="154"/>
        <v>#N/A</v>
      </c>
      <c r="AU288" s="1" t="e">
        <f t="shared" si="144"/>
        <v>#N/A</v>
      </c>
      <c r="AV288" s="9" t="e">
        <f t="shared" si="145"/>
        <v>#N/A</v>
      </c>
      <c r="AW288" s="9" t="e">
        <f t="shared" si="146"/>
        <v>#N/A</v>
      </c>
      <c r="AX288" s="9" t="e">
        <f t="shared" si="147"/>
        <v>#N/A</v>
      </c>
      <c r="AY288" s="9" t="e">
        <f t="shared" si="148"/>
        <v>#N/A</v>
      </c>
      <c r="AZ288" s="9" t="e">
        <f t="shared" si="149"/>
        <v>#N/A</v>
      </c>
      <c r="BA288" s="9" t="e">
        <f t="shared" si="155"/>
        <v>#N/A</v>
      </c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M288" s="48"/>
      <c r="BX288" s="7"/>
      <c r="BY288" s="4"/>
      <c r="BZ288" s="7"/>
      <c r="CA288" s="7"/>
      <c r="CB288" s="7"/>
      <c r="CE288" s="7"/>
      <c r="CF288" s="7"/>
      <c r="CG288" s="7"/>
      <c r="CH288" s="7"/>
      <c r="CI288" s="7"/>
      <c r="CJ288" s="7"/>
      <c r="CK288" s="7"/>
      <c r="CL288" s="7"/>
      <c r="CN288" s="47"/>
      <c r="CO288" s="47"/>
      <c r="CP288" s="47"/>
      <c r="CQ288" s="4"/>
    </row>
    <row r="289" spans="1:95" s="1" customFormat="1" x14ac:dyDescent="0.3">
      <c r="A289" s="1">
        <f t="shared" si="150"/>
        <v>0</v>
      </c>
      <c r="B289" s="1" t="e">
        <f t="shared" si="134"/>
        <v>#N/A</v>
      </c>
      <c r="J289" s="4"/>
      <c r="K289" s="4"/>
      <c r="L289" s="4"/>
      <c r="M289" s="61"/>
      <c r="Y289" s="58"/>
      <c r="AA289" s="1">
        <f t="shared" si="135"/>
        <v>0</v>
      </c>
      <c r="AB289" s="1">
        <f t="shared" si="136"/>
        <v>0</v>
      </c>
      <c r="AC289" s="1">
        <f t="shared" si="137"/>
        <v>0</v>
      </c>
      <c r="AD289" s="1" t="str">
        <f t="shared" si="151"/>
        <v/>
      </c>
      <c r="AE289" s="1" t="str">
        <f t="shared" si="132"/>
        <v/>
      </c>
      <c r="AF289" s="1" t="str">
        <f t="shared" si="132"/>
        <v/>
      </c>
      <c r="AG289" s="1" t="str">
        <f t="shared" si="132"/>
        <v/>
      </c>
      <c r="AH289" s="1" t="e">
        <f t="shared" si="156"/>
        <v>#N/A</v>
      </c>
      <c r="AI289" s="9" t="e">
        <f t="shared" si="152"/>
        <v>#N/A</v>
      </c>
      <c r="AJ289" s="9" t="e">
        <f t="shared" si="138"/>
        <v>#N/A</v>
      </c>
      <c r="AK289" s="9" t="e">
        <f t="shared" si="139"/>
        <v>#N/A</v>
      </c>
      <c r="AL289" s="9" t="e">
        <f t="shared" si="140"/>
        <v>#N/A</v>
      </c>
      <c r="AM289" s="9" t="e">
        <f t="shared" si="141"/>
        <v>#N/A</v>
      </c>
      <c r="AN289" s="9" t="e">
        <f t="shared" si="142"/>
        <v>#N/A</v>
      </c>
      <c r="AO289" s="9" t="e">
        <f t="shared" si="143"/>
        <v>#N/A</v>
      </c>
      <c r="AP289" s="1" t="str">
        <f t="shared" si="133"/>
        <v/>
      </c>
      <c r="AQ289" s="1" t="str">
        <f t="shared" si="133"/>
        <v/>
      </c>
      <c r="AS289" s="1" t="str">
        <f t="shared" si="153"/>
        <v/>
      </c>
      <c r="AT289" s="1" t="e">
        <f t="shared" si="154"/>
        <v>#N/A</v>
      </c>
      <c r="AU289" s="1" t="e">
        <f t="shared" si="144"/>
        <v>#N/A</v>
      </c>
      <c r="AV289" s="9" t="e">
        <f t="shared" si="145"/>
        <v>#N/A</v>
      </c>
      <c r="AW289" s="9" t="e">
        <f t="shared" si="146"/>
        <v>#N/A</v>
      </c>
      <c r="AX289" s="9" t="e">
        <f t="shared" si="147"/>
        <v>#N/A</v>
      </c>
      <c r="AY289" s="9" t="e">
        <f t="shared" si="148"/>
        <v>#N/A</v>
      </c>
      <c r="AZ289" s="9" t="e">
        <f t="shared" si="149"/>
        <v>#N/A</v>
      </c>
      <c r="BA289" s="9" t="e">
        <f t="shared" si="155"/>
        <v>#N/A</v>
      </c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M289" s="48"/>
      <c r="BX289" s="7"/>
      <c r="BY289" s="4"/>
      <c r="BZ289" s="7"/>
      <c r="CA289" s="7"/>
      <c r="CB289" s="7"/>
      <c r="CE289" s="7"/>
      <c r="CF289" s="7"/>
      <c r="CG289" s="7"/>
      <c r="CH289" s="7"/>
      <c r="CI289" s="7"/>
      <c r="CJ289" s="7"/>
      <c r="CK289" s="7"/>
      <c r="CL289" s="7"/>
      <c r="CN289" s="47"/>
      <c r="CO289" s="47"/>
      <c r="CP289" s="47"/>
      <c r="CQ289" s="4"/>
    </row>
    <row r="290" spans="1:95" s="1" customFormat="1" x14ac:dyDescent="0.3">
      <c r="A290" s="1">
        <f t="shared" si="150"/>
        <v>0</v>
      </c>
      <c r="B290" s="1" t="e">
        <f t="shared" si="134"/>
        <v>#N/A</v>
      </c>
      <c r="J290" s="4"/>
      <c r="K290" s="4"/>
      <c r="L290" s="4"/>
      <c r="M290" s="61"/>
      <c r="Y290" s="58"/>
      <c r="AA290" s="1">
        <f t="shared" si="135"/>
        <v>0</v>
      </c>
      <c r="AB290" s="1">
        <f t="shared" si="136"/>
        <v>0</v>
      </c>
      <c r="AC290" s="1">
        <f t="shared" si="137"/>
        <v>0</v>
      </c>
      <c r="AD290" s="1" t="str">
        <f t="shared" si="151"/>
        <v/>
      </c>
      <c r="AE290" s="1" t="str">
        <f t="shared" si="132"/>
        <v/>
      </c>
      <c r="AF290" s="1" t="str">
        <f t="shared" si="132"/>
        <v/>
      </c>
      <c r="AG290" s="1" t="str">
        <f t="shared" si="132"/>
        <v/>
      </c>
      <c r="AH290" s="1" t="e">
        <f t="shared" si="156"/>
        <v>#N/A</v>
      </c>
      <c r="AI290" s="9" t="e">
        <f t="shared" si="152"/>
        <v>#N/A</v>
      </c>
      <c r="AJ290" s="9" t="e">
        <f t="shared" si="138"/>
        <v>#N/A</v>
      </c>
      <c r="AK290" s="9" t="e">
        <f t="shared" si="139"/>
        <v>#N/A</v>
      </c>
      <c r="AL290" s="9" t="e">
        <f t="shared" si="140"/>
        <v>#N/A</v>
      </c>
      <c r="AM290" s="9" t="e">
        <f t="shared" si="141"/>
        <v>#N/A</v>
      </c>
      <c r="AN290" s="9" t="e">
        <f t="shared" si="142"/>
        <v>#N/A</v>
      </c>
      <c r="AO290" s="9" t="e">
        <f t="shared" si="143"/>
        <v>#N/A</v>
      </c>
      <c r="AP290" s="1" t="str">
        <f t="shared" si="133"/>
        <v/>
      </c>
      <c r="AQ290" s="1" t="str">
        <f t="shared" si="133"/>
        <v/>
      </c>
      <c r="AS290" s="1" t="str">
        <f t="shared" si="153"/>
        <v/>
      </c>
      <c r="AT290" s="1" t="e">
        <f t="shared" si="154"/>
        <v>#N/A</v>
      </c>
      <c r="AU290" s="1" t="e">
        <f t="shared" si="144"/>
        <v>#N/A</v>
      </c>
      <c r="AV290" s="9" t="e">
        <f t="shared" si="145"/>
        <v>#N/A</v>
      </c>
      <c r="AW290" s="9" t="e">
        <f t="shared" si="146"/>
        <v>#N/A</v>
      </c>
      <c r="AX290" s="9" t="e">
        <f t="shared" si="147"/>
        <v>#N/A</v>
      </c>
      <c r="AY290" s="9" t="e">
        <f t="shared" si="148"/>
        <v>#N/A</v>
      </c>
      <c r="AZ290" s="9" t="e">
        <f t="shared" si="149"/>
        <v>#N/A</v>
      </c>
      <c r="BA290" s="9" t="e">
        <f t="shared" si="155"/>
        <v>#N/A</v>
      </c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M290" s="48"/>
      <c r="BX290" s="7"/>
      <c r="BY290" s="4"/>
      <c r="BZ290" s="7"/>
      <c r="CA290" s="7"/>
      <c r="CB290" s="7"/>
      <c r="CE290" s="7"/>
      <c r="CF290" s="7"/>
      <c r="CG290" s="7"/>
      <c r="CH290" s="7"/>
      <c r="CI290" s="7"/>
      <c r="CJ290" s="7"/>
      <c r="CK290" s="7"/>
      <c r="CL290" s="7"/>
      <c r="CN290" s="47"/>
      <c r="CO290" s="47"/>
      <c r="CP290" s="47"/>
      <c r="CQ290" s="4"/>
    </row>
    <row r="291" spans="1:95" s="1" customFormat="1" x14ac:dyDescent="0.3">
      <c r="A291" s="1">
        <f t="shared" si="150"/>
        <v>0</v>
      </c>
      <c r="B291" s="1" t="e">
        <f t="shared" si="134"/>
        <v>#N/A</v>
      </c>
      <c r="J291" s="4"/>
      <c r="K291" s="4"/>
      <c r="L291" s="4"/>
      <c r="M291" s="61"/>
      <c r="Y291" s="58"/>
      <c r="AA291" s="1">
        <f t="shared" si="135"/>
        <v>0</v>
      </c>
      <c r="AB291" s="1">
        <f t="shared" si="136"/>
        <v>0</v>
      </c>
      <c r="AC291" s="1">
        <f t="shared" si="137"/>
        <v>0</v>
      </c>
      <c r="AD291" s="1" t="str">
        <f t="shared" si="151"/>
        <v/>
      </c>
      <c r="AE291" s="1" t="str">
        <f t="shared" si="132"/>
        <v/>
      </c>
      <c r="AF291" s="1" t="str">
        <f t="shared" si="132"/>
        <v/>
      </c>
      <c r="AG291" s="1" t="str">
        <f t="shared" si="132"/>
        <v/>
      </c>
      <c r="AH291" s="1" t="e">
        <f t="shared" si="156"/>
        <v>#N/A</v>
      </c>
      <c r="AI291" s="9" t="e">
        <f t="shared" si="152"/>
        <v>#N/A</v>
      </c>
      <c r="AJ291" s="9" t="e">
        <f t="shared" si="138"/>
        <v>#N/A</v>
      </c>
      <c r="AK291" s="9" t="e">
        <f t="shared" si="139"/>
        <v>#N/A</v>
      </c>
      <c r="AL291" s="9" t="e">
        <f t="shared" si="140"/>
        <v>#N/A</v>
      </c>
      <c r="AM291" s="9" t="e">
        <f t="shared" si="141"/>
        <v>#N/A</v>
      </c>
      <c r="AN291" s="9" t="e">
        <f t="shared" si="142"/>
        <v>#N/A</v>
      </c>
      <c r="AO291" s="9" t="e">
        <f t="shared" si="143"/>
        <v>#N/A</v>
      </c>
      <c r="AP291" s="1" t="str">
        <f t="shared" si="133"/>
        <v/>
      </c>
      <c r="AQ291" s="1" t="str">
        <f t="shared" si="133"/>
        <v/>
      </c>
      <c r="AS291" s="1" t="str">
        <f t="shared" si="153"/>
        <v/>
      </c>
      <c r="AT291" s="1" t="e">
        <f t="shared" si="154"/>
        <v>#N/A</v>
      </c>
      <c r="AU291" s="1" t="e">
        <f t="shared" si="144"/>
        <v>#N/A</v>
      </c>
      <c r="AV291" s="9" t="e">
        <f t="shared" si="145"/>
        <v>#N/A</v>
      </c>
      <c r="AW291" s="9" t="e">
        <f t="shared" si="146"/>
        <v>#N/A</v>
      </c>
      <c r="AX291" s="9" t="e">
        <f t="shared" si="147"/>
        <v>#N/A</v>
      </c>
      <c r="AY291" s="9" t="e">
        <f t="shared" si="148"/>
        <v>#N/A</v>
      </c>
      <c r="AZ291" s="9" t="e">
        <f t="shared" si="149"/>
        <v>#N/A</v>
      </c>
      <c r="BA291" s="9" t="e">
        <f t="shared" si="155"/>
        <v>#N/A</v>
      </c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M291" s="48"/>
      <c r="BX291" s="7"/>
      <c r="BY291" s="4"/>
      <c r="BZ291" s="7"/>
      <c r="CA291" s="7"/>
      <c r="CB291" s="7"/>
      <c r="CE291" s="7"/>
      <c r="CF291" s="7"/>
      <c r="CG291" s="7"/>
      <c r="CH291" s="7"/>
      <c r="CI291" s="7"/>
      <c r="CJ291" s="7"/>
      <c r="CK291" s="7"/>
      <c r="CL291" s="7"/>
      <c r="CN291" s="47"/>
      <c r="CO291" s="47"/>
      <c r="CP291" s="47"/>
      <c r="CQ291" s="4"/>
    </row>
    <row r="292" spans="1:95" s="1" customFormat="1" x14ac:dyDescent="0.3">
      <c r="A292" s="1">
        <f t="shared" si="150"/>
        <v>0</v>
      </c>
      <c r="B292" s="1" t="e">
        <f t="shared" si="134"/>
        <v>#N/A</v>
      </c>
      <c r="J292" s="4"/>
      <c r="K292" s="4"/>
      <c r="L292" s="4"/>
      <c r="M292" s="61"/>
      <c r="Y292" s="58"/>
      <c r="AA292" s="1">
        <f t="shared" si="135"/>
        <v>0</v>
      </c>
      <c r="AB292" s="1">
        <f t="shared" si="136"/>
        <v>0</v>
      </c>
      <c r="AC292" s="1">
        <f t="shared" si="137"/>
        <v>0</v>
      </c>
      <c r="AD292" s="1" t="str">
        <f t="shared" si="151"/>
        <v/>
      </c>
      <c r="AE292" s="1" t="str">
        <f t="shared" si="132"/>
        <v/>
      </c>
      <c r="AF292" s="1" t="str">
        <f t="shared" si="132"/>
        <v/>
      </c>
      <c r="AG292" s="1" t="str">
        <f t="shared" si="132"/>
        <v/>
      </c>
      <c r="AH292" s="1" t="e">
        <f t="shared" si="156"/>
        <v>#N/A</v>
      </c>
      <c r="AI292" s="9" t="e">
        <f t="shared" si="152"/>
        <v>#N/A</v>
      </c>
      <c r="AJ292" s="9" t="e">
        <f t="shared" si="138"/>
        <v>#N/A</v>
      </c>
      <c r="AK292" s="9" t="e">
        <f t="shared" si="139"/>
        <v>#N/A</v>
      </c>
      <c r="AL292" s="9" t="e">
        <f t="shared" si="140"/>
        <v>#N/A</v>
      </c>
      <c r="AM292" s="9" t="e">
        <f t="shared" si="141"/>
        <v>#N/A</v>
      </c>
      <c r="AN292" s="9" t="e">
        <f t="shared" si="142"/>
        <v>#N/A</v>
      </c>
      <c r="AO292" s="9" t="e">
        <f t="shared" si="143"/>
        <v>#N/A</v>
      </c>
      <c r="AP292" s="1" t="str">
        <f t="shared" si="133"/>
        <v/>
      </c>
      <c r="AQ292" s="1" t="str">
        <f t="shared" si="133"/>
        <v/>
      </c>
      <c r="AS292" s="1" t="str">
        <f t="shared" si="153"/>
        <v/>
      </c>
      <c r="AT292" s="1" t="e">
        <f t="shared" si="154"/>
        <v>#N/A</v>
      </c>
      <c r="AU292" s="1" t="e">
        <f t="shared" si="144"/>
        <v>#N/A</v>
      </c>
      <c r="AV292" s="9" t="e">
        <f t="shared" si="145"/>
        <v>#N/A</v>
      </c>
      <c r="AW292" s="9" t="e">
        <f t="shared" si="146"/>
        <v>#N/A</v>
      </c>
      <c r="AX292" s="9" t="e">
        <f t="shared" si="147"/>
        <v>#N/A</v>
      </c>
      <c r="AY292" s="9" t="e">
        <f t="shared" si="148"/>
        <v>#N/A</v>
      </c>
      <c r="AZ292" s="9" t="e">
        <f t="shared" si="149"/>
        <v>#N/A</v>
      </c>
      <c r="BA292" s="9" t="e">
        <f t="shared" si="155"/>
        <v>#N/A</v>
      </c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M292" s="48"/>
      <c r="BX292" s="7"/>
      <c r="BY292" s="4"/>
      <c r="BZ292" s="7"/>
      <c r="CA292" s="7"/>
      <c r="CB292" s="7"/>
      <c r="CE292" s="7"/>
      <c r="CF292" s="7"/>
      <c r="CG292" s="7"/>
      <c r="CH292" s="7"/>
      <c r="CI292" s="7"/>
      <c r="CJ292" s="7"/>
      <c r="CK292" s="7"/>
      <c r="CL292" s="7"/>
      <c r="CN292" s="47"/>
      <c r="CO292" s="47"/>
      <c r="CP292" s="47"/>
      <c r="CQ292" s="4"/>
    </row>
    <row r="293" spans="1:95" s="1" customFormat="1" x14ac:dyDescent="0.3">
      <c r="A293" s="1">
        <f t="shared" si="150"/>
        <v>0</v>
      </c>
      <c r="B293" s="1" t="e">
        <f t="shared" si="134"/>
        <v>#N/A</v>
      </c>
      <c r="J293" s="4"/>
      <c r="K293" s="4"/>
      <c r="L293" s="4"/>
      <c r="M293" s="61"/>
      <c r="Y293" s="58"/>
      <c r="AA293" s="1">
        <f t="shared" si="135"/>
        <v>0</v>
      </c>
      <c r="AB293" s="1">
        <f t="shared" si="136"/>
        <v>0</v>
      </c>
      <c r="AC293" s="1">
        <f t="shared" si="137"/>
        <v>0</v>
      </c>
      <c r="AD293" s="1" t="str">
        <f t="shared" si="151"/>
        <v/>
      </c>
      <c r="AE293" s="1" t="str">
        <f t="shared" si="132"/>
        <v/>
      </c>
      <c r="AF293" s="1" t="str">
        <f t="shared" si="132"/>
        <v/>
      </c>
      <c r="AG293" s="1" t="str">
        <f t="shared" si="132"/>
        <v/>
      </c>
      <c r="AH293" s="1" t="e">
        <f t="shared" si="156"/>
        <v>#N/A</v>
      </c>
      <c r="AI293" s="9" t="e">
        <f t="shared" si="152"/>
        <v>#N/A</v>
      </c>
      <c r="AJ293" s="9" t="e">
        <f t="shared" si="138"/>
        <v>#N/A</v>
      </c>
      <c r="AK293" s="9" t="e">
        <f t="shared" si="139"/>
        <v>#N/A</v>
      </c>
      <c r="AL293" s="9" t="e">
        <f t="shared" si="140"/>
        <v>#N/A</v>
      </c>
      <c r="AM293" s="9" t="e">
        <f t="shared" si="141"/>
        <v>#N/A</v>
      </c>
      <c r="AN293" s="9" t="e">
        <f t="shared" si="142"/>
        <v>#N/A</v>
      </c>
      <c r="AO293" s="9" t="e">
        <f t="shared" si="143"/>
        <v>#N/A</v>
      </c>
      <c r="AP293" s="1" t="str">
        <f t="shared" si="133"/>
        <v/>
      </c>
      <c r="AQ293" s="1" t="str">
        <f t="shared" si="133"/>
        <v/>
      </c>
      <c r="AS293" s="1" t="str">
        <f t="shared" si="153"/>
        <v/>
      </c>
      <c r="AT293" s="1" t="e">
        <f t="shared" si="154"/>
        <v>#N/A</v>
      </c>
      <c r="AU293" s="1" t="e">
        <f t="shared" si="144"/>
        <v>#N/A</v>
      </c>
      <c r="AV293" s="9" t="e">
        <f t="shared" si="145"/>
        <v>#N/A</v>
      </c>
      <c r="AW293" s="9" t="e">
        <f t="shared" si="146"/>
        <v>#N/A</v>
      </c>
      <c r="AX293" s="9" t="e">
        <f t="shared" si="147"/>
        <v>#N/A</v>
      </c>
      <c r="AY293" s="9" t="e">
        <f t="shared" si="148"/>
        <v>#N/A</v>
      </c>
      <c r="AZ293" s="9" t="e">
        <f t="shared" si="149"/>
        <v>#N/A</v>
      </c>
      <c r="BA293" s="9" t="e">
        <f t="shared" si="155"/>
        <v>#N/A</v>
      </c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M293" s="48"/>
      <c r="BX293" s="7"/>
      <c r="BY293" s="4"/>
      <c r="BZ293" s="7"/>
      <c r="CA293" s="7"/>
      <c r="CB293" s="7"/>
      <c r="CE293" s="7"/>
      <c r="CF293" s="7"/>
      <c r="CG293" s="7"/>
      <c r="CH293" s="7"/>
      <c r="CI293" s="7"/>
      <c r="CJ293" s="7"/>
      <c r="CK293" s="7"/>
      <c r="CL293" s="7"/>
      <c r="CN293" s="47"/>
      <c r="CO293" s="47"/>
      <c r="CP293" s="47"/>
      <c r="CQ293" s="4"/>
    </row>
    <row r="294" spans="1:95" s="1" customFormat="1" x14ac:dyDescent="0.3">
      <c r="A294" s="1">
        <f t="shared" si="150"/>
        <v>0</v>
      </c>
      <c r="B294" s="1" t="e">
        <f t="shared" si="134"/>
        <v>#N/A</v>
      </c>
      <c r="J294" s="4"/>
      <c r="K294" s="4"/>
      <c r="L294" s="4"/>
      <c r="M294" s="61"/>
      <c r="Y294" s="58"/>
      <c r="AA294" s="1">
        <f t="shared" si="135"/>
        <v>0</v>
      </c>
      <c r="AB294" s="1">
        <f t="shared" si="136"/>
        <v>0</v>
      </c>
      <c r="AC294" s="1">
        <f t="shared" si="137"/>
        <v>0</v>
      </c>
      <c r="AD294" s="1" t="str">
        <f t="shared" si="151"/>
        <v/>
      </c>
      <c r="AE294" s="1" t="str">
        <f t="shared" si="132"/>
        <v/>
      </c>
      <c r="AF294" s="1" t="str">
        <f t="shared" si="132"/>
        <v/>
      </c>
      <c r="AG294" s="1" t="str">
        <f t="shared" si="132"/>
        <v/>
      </c>
      <c r="AH294" s="1" t="e">
        <f t="shared" si="156"/>
        <v>#N/A</v>
      </c>
      <c r="AI294" s="9" t="e">
        <f t="shared" si="152"/>
        <v>#N/A</v>
      </c>
      <c r="AJ294" s="9" t="e">
        <f t="shared" si="138"/>
        <v>#N/A</v>
      </c>
      <c r="AK294" s="9" t="e">
        <f t="shared" si="139"/>
        <v>#N/A</v>
      </c>
      <c r="AL294" s="9" t="e">
        <f t="shared" si="140"/>
        <v>#N/A</v>
      </c>
      <c r="AM294" s="9" t="e">
        <f t="shared" si="141"/>
        <v>#N/A</v>
      </c>
      <c r="AN294" s="9" t="e">
        <f t="shared" si="142"/>
        <v>#N/A</v>
      </c>
      <c r="AO294" s="9" t="e">
        <f t="shared" si="143"/>
        <v>#N/A</v>
      </c>
      <c r="AP294" s="1" t="str">
        <f t="shared" si="133"/>
        <v/>
      </c>
      <c r="AQ294" s="1" t="str">
        <f t="shared" si="133"/>
        <v/>
      </c>
      <c r="AS294" s="1" t="str">
        <f t="shared" si="153"/>
        <v/>
      </c>
      <c r="AT294" s="1" t="e">
        <f t="shared" si="154"/>
        <v>#N/A</v>
      </c>
      <c r="AU294" s="1" t="e">
        <f t="shared" si="144"/>
        <v>#N/A</v>
      </c>
      <c r="AV294" s="9" t="e">
        <f t="shared" si="145"/>
        <v>#N/A</v>
      </c>
      <c r="AW294" s="9" t="e">
        <f t="shared" si="146"/>
        <v>#N/A</v>
      </c>
      <c r="AX294" s="9" t="e">
        <f t="shared" si="147"/>
        <v>#N/A</v>
      </c>
      <c r="AY294" s="9" t="e">
        <f t="shared" si="148"/>
        <v>#N/A</v>
      </c>
      <c r="AZ294" s="9" t="e">
        <f t="shared" si="149"/>
        <v>#N/A</v>
      </c>
      <c r="BA294" s="9" t="e">
        <f t="shared" si="155"/>
        <v>#N/A</v>
      </c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M294" s="48"/>
      <c r="BX294" s="7"/>
      <c r="BY294" s="4"/>
      <c r="BZ294" s="7"/>
      <c r="CA294" s="7"/>
      <c r="CB294" s="7"/>
      <c r="CE294" s="7"/>
      <c r="CF294" s="7"/>
      <c r="CG294" s="7"/>
      <c r="CH294" s="7"/>
      <c r="CI294" s="7"/>
      <c r="CJ294" s="7"/>
      <c r="CK294" s="7"/>
      <c r="CL294" s="7"/>
      <c r="CN294" s="47"/>
      <c r="CO294" s="47"/>
      <c r="CP294" s="47"/>
      <c r="CQ294" s="4"/>
    </row>
    <row r="295" spans="1:95" s="1" customFormat="1" x14ac:dyDescent="0.3">
      <c r="A295" s="1">
        <f t="shared" si="150"/>
        <v>0</v>
      </c>
      <c r="B295" s="1" t="e">
        <f t="shared" si="134"/>
        <v>#N/A</v>
      </c>
      <c r="J295" s="4"/>
      <c r="K295" s="4"/>
      <c r="L295" s="4"/>
      <c r="M295" s="61"/>
      <c r="Y295" s="58"/>
      <c r="AA295" s="1">
        <f t="shared" si="135"/>
        <v>0</v>
      </c>
      <c r="AB295" s="1">
        <f t="shared" si="136"/>
        <v>0</v>
      </c>
      <c r="AC295" s="1">
        <f t="shared" si="137"/>
        <v>0</v>
      </c>
      <c r="AD295" s="1" t="str">
        <f t="shared" si="151"/>
        <v/>
      </c>
      <c r="AE295" s="1" t="str">
        <f t="shared" si="132"/>
        <v/>
      </c>
      <c r="AF295" s="1" t="str">
        <f t="shared" si="132"/>
        <v/>
      </c>
      <c r="AG295" s="1" t="str">
        <f t="shared" si="132"/>
        <v/>
      </c>
      <c r="AH295" s="1" t="e">
        <f t="shared" si="156"/>
        <v>#N/A</v>
      </c>
      <c r="AI295" s="9" t="e">
        <f t="shared" si="152"/>
        <v>#N/A</v>
      </c>
      <c r="AJ295" s="9" t="e">
        <f t="shared" si="138"/>
        <v>#N/A</v>
      </c>
      <c r="AK295" s="9" t="e">
        <f t="shared" si="139"/>
        <v>#N/A</v>
      </c>
      <c r="AL295" s="9" t="e">
        <f t="shared" si="140"/>
        <v>#N/A</v>
      </c>
      <c r="AM295" s="9" t="e">
        <f t="shared" si="141"/>
        <v>#N/A</v>
      </c>
      <c r="AN295" s="9" t="e">
        <f t="shared" si="142"/>
        <v>#N/A</v>
      </c>
      <c r="AO295" s="9" t="e">
        <f t="shared" si="143"/>
        <v>#N/A</v>
      </c>
      <c r="AP295" s="1" t="str">
        <f t="shared" si="133"/>
        <v/>
      </c>
      <c r="AQ295" s="1" t="str">
        <f t="shared" si="133"/>
        <v/>
      </c>
      <c r="AS295" s="1" t="str">
        <f t="shared" si="153"/>
        <v/>
      </c>
      <c r="AT295" s="1" t="e">
        <f t="shared" si="154"/>
        <v>#N/A</v>
      </c>
      <c r="AU295" s="1" t="e">
        <f t="shared" si="144"/>
        <v>#N/A</v>
      </c>
      <c r="AV295" s="9" t="e">
        <f t="shared" si="145"/>
        <v>#N/A</v>
      </c>
      <c r="AW295" s="9" t="e">
        <f t="shared" si="146"/>
        <v>#N/A</v>
      </c>
      <c r="AX295" s="9" t="e">
        <f t="shared" si="147"/>
        <v>#N/A</v>
      </c>
      <c r="AY295" s="9" t="e">
        <f t="shared" si="148"/>
        <v>#N/A</v>
      </c>
      <c r="AZ295" s="9" t="e">
        <f t="shared" si="149"/>
        <v>#N/A</v>
      </c>
      <c r="BA295" s="9" t="e">
        <f t="shared" si="155"/>
        <v>#N/A</v>
      </c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M295" s="48"/>
      <c r="BX295" s="7"/>
      <c r="BY295" s="4"/>
      <c r="BZ295" s="7"/>
      <c r="CA295" s="7"/>
      <c r="CB295" s="7"/>
      <c r="CE295" s="7"/>
      <c r="CF295" s="7"/>
      <c r="CG295" s="7"/>
      <c r="CH295" s="7"/>
      <c r="CI295" s="7"/>
      <c r="CJ295" s="7"/>
      <c r="CK295" s="7"/>
      <c r="CL295" s="7"/>
      <c r="CN295" s="47"/>
      <c r="CO295" s="47"/>
      <c r="CP295" s="47"/>
      <c r="CQ295" s="4"/>
    </row>
    <row r="296" spans="1:95" s="1" customFormat="1" x14ac:dyDescent="0.3">
      <c r="A296" s="1">
        <f t="shared" si="150"/>
        <v>0</v>
      </c>
      <c r="B296" s="1" t="e">
        <f t="shared" si="134"/>
        <v>#N/A</v>
      </c>
      <c r="J296" s="4"/>
      <c r="K296" s="4"/>
      <c r="L296" s="4"/>
      <c r="M296" s="61"/>
      <c r="Y296" s="58"/>
      <c r="AA296" s="1">
        <f t="shared" si="135"/>
        <v>0</v>
      </c>
      <c r="AB296" s="1">
        <f t="shared" si="136"/>
        <v>0</v>
      </c>
      <c r="AC296" s="1">
        <f t="shared" si="137"/>
        <v>0</v>
      </c>
      <c r="AD296" s="1" t="str">
        <f t="shared" si="151"/>
        <v/>
      </c>
      <c r="AE296" s="1" t="str">
        <f t="shared" si="132"/>
        <v/>
      </c>
      <c r="AF296" s="1" t="str">
        <f t="shared" si="132"/>
        <v/>
      </c>
      <c r="AG296" s="1" t="str">
        <f t="shared" si="132"/>
        <v/>
      </c>
      <c r="AH296" s="1" t="e">
        <f t="shared" si="156"/>
        <v>#N/A</v>
      </c>
      <c r="AI296" s="9" t="e">
        <f t="shared" si="152"/>
        <v>#N/A</v>
      </c>
      <c r="AJ296" s="9" t="e">
        <f t="shared" si="138"/>
        <v>#N/A</v>
      </c>
      <c r="AK296" s="9" t="e">
        <f t="shared" si="139"/>
        <v>#N/A</v>
      </c>
      <c r="AL296" s="9" t="e">
        <f t="shared" si="140"/>
        <v>#N/A</v>
      </c>
      <c r="AM296" s="9" t="e">
        <f t="shared" si="141"/>
        <v>#N/A</v>
      </c>
      <c r="AN296" s="9" t="e">
        <f t="shared" si="142"/>
        <v>#N/A</v>
      </c>
      <c r="AO296" s="9" t="e">
        <f t="shared" si="143"/>
        <v>#N/A</v>
      </c>
      <c r="AP296" s="1" t="str">
        <f t="shared" si="133"/>
        <v/>
      </c>
      <c r="AQ296" s="1" t="str">
        <f t="shared" si="133"/>
        <v/>
      </c>
      <c r="AS296" s="1" t="str">
        <f t="shared" si="153"/>
        <v/>
      </c>
      <c r="AT296" s="1" t="e">
        <f t="shared" si="154"/>
        <v>#N/A</v>
      </c>
      <c r="AU296" s="1" t="e">
        <f t="shared" si="144"/>
        <v>#N/A</v>
      </c>
      <c r="AV296" s="9" t="e">
        <f t="shared" si="145"/>
        <v>#N/A</v>
      </c>
      <c r="AW296" s="9" t="e">
        <f t="shared" si="146"/>
        <v>#N/A</v>
      </c>
      <c r="AX296" s="9" t="e">
        <f t="shared" si="147"/>
        <v>#N/A</v>
      </c>
      <c r="AY296" s="9" t="e">
        <f t="shared" si="148"/>
        <v>#N/A</v>
      </c>
      <c r="AZ296" s="9" t="e">
        <f t="shared" si="149"/>
        <v>#N/A</v>
      </c>
      <c r="BA296" s="9" t="e">
        <f t="shared" si="155"/>
        <v>#N/A</v>
      </c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M296" s="48"/>
      <c r="BX296" s="7"/>
      <c r="BY296" s="4"/>
      <c r="BZ296" s="7"/>
      <c r="CA296" s="7"/>
      <c r="CB296" s="7"/>
      <c r="CE296" s="7"/>
      <c r="CF296" s="7"/>
      <c r="CG296" s="7"/>
      <c r="CH296" s="7"/>
      <c r="CI296" s="7"/>
      <c r="CJ296" s="7"/>
      <c r="CK296" s="7"/>
      <c r="CL296" s="7"/>
      <c r="CN296" s="47"/>
      <c r="CO296" s="47"/>
      <c r="CP296" s="47"/>
      <c r="CQ296" s="4"/>
    </row>
    <row r="297" spans="1:95" s="1" customFormat="1" x14ac:dyDescent="0.3">
      <c r="A297" s="1">
        <f t="shared" si="150"/>
        <v>0</v>
      </c>
      <c r="B297" s="1" t="e">
        <f t="shared" si="134"/>
        <v>#N/A</v>
      </c>
      <c r="J297" s="4"/>
      <c r="K297" s="4"/>
      <c r="L297" s="4"/>
      <c r="M297" s="61"/>
      <c r="Y297" s="58"/>
      <c r="AA297" s="1">
        <f t="shared" si="135"/>
        <v>0</v>
      </c>
      <c r="AB297" s="1">
        <f t="shared" si="136"/>
        <v>0</v>
      </c>
      <c r="AC297" s="1">
        <f t="shared" si="137"/>
        <v>0</v>
      </c>
      <c r="AD297" s="1" t="str">
        <f t="shared" si="151"/>
        <v/>
      </c>
      <c r="AE297" s="1" t="str">
        <f t="shared" si="132"/>
        <v/>
      </c>
      <c r="AF297" s="1" t="str">
        <f t="shared" si="132"/>
        <v/>
      </c>
      <c r="AG297" s="1" t="str">
        <f t="shared" si="132"/>
        <v/>
      </c>
      <c r="AH297" s="1" t="e">
        <f t="shared" si="156"/>
        <v>#N/A</v>
      </c>
      <c r="AI297" s="9" t="e">
        <f t="shared" si="152"/>
        <v>#N/A</v>
      </c>
      <c r="AJ297" s="9" t="e">
        <f t="shared" si="138"/>
        <v>#N/A</v>
      </c>
      <c r="AK297" s="9" t="e">
        <f t="shared" si="139"/>
        <v>#N/A</v>
      </c>
      <c r="AL297" s="9" t="e">
        <f t="shared" si="140"/>
        <v>#N/A</v>
      </c>
      <c r="AM297" s="9" t="e">
        <f t="shared" si="141"/>
        <v>#N/A</v>
      </c>
      <c r="AN297" s="9" t="e">
        <f t="shared" si="142"/>
        <v>#N/A</v>
      </c>
      <c r="AO297" s="9" t="e">
        <f t="shared" si="143"/>
        <v>#N/A</v>
      </c>
      <c r="AP297" s="1" t="str">
        <f t="shared" si="133"/>
        <v/>
      </c>
      <c r="AQ297" s="1" t="str">
        <f t="shared" si="133"/>
        <v/>
      </c>
      <c r="AS297" s="1" t="str">
        <f t="shared" si="153"/>
        <v/>
      </c>
      <c r="AT297" s="1" t="e">
        <f t="shared" si="154"/>
        <v>#N/A</v>
      </c>
      <c r="AU297" s="1" t="e">
        <f t="shared" si="144"/>
        <v>#N/A</v>
      </c>
      <c r="AV297" s="9" t="e">
        <f t="shared" si="145"/>
        <v>#N/A</v>
      </c>
      <c r="AW297" s="9" t="e">
        <f t="shared" si="146"/>
        <v>#N/A</v>
      </c>
      <c r="AX297" s="9" t="e">
        <f t="shared" si="147"/>
        <v>#N/A</v>
      </c>
      <c r="AY297" s="9" t="e">
        <f t="shared" si="148"/>
        <v>#N/A</v>
      </c>
      <c r="AZ297" s="9" t="e">
        <f t="shared" si="149"/>
        <v>#N/A</v>
      </c>
      <c r="BA297" s="9" t="e">
        <f t="shared" si="155"/>
        <v>#N/A</v>
      </c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M297" s="48"/>
      <c r="BX297" s="7"/>
      <c r="BY297" s="4"/>
      <c r="BZ297" s="7"/>
      <c r="CA297" s="7"/>
      <c r="CB297" s="7"/>
      <c r="CE297" s="7"/>
      <c r="CF297" s="7"/>
      <c r="CG297" s="7"/>
      <c r="CH297" s="7"/>
      <c r="CI297" s="7"/>
      <c r="CJ297" s="7"/>
      <c r="CK297" s="7"/>
      <c r="CL297" s="7"/>
      <c r="CN297" s="47"/>
      <c r="CO297" s="47"/>
      <c r="CP297" s="47"/>
      <c r="CQ297" s="4"/>
    </row>
    <row r="298" spans="1:95" s="1" customFormat="1" x14ac:dyDescent="0.3">
      <c r="A298" s="1">
        <f t="shared" si="150"/>
        <v>0</v>
      </c>
      <c r="B298" s="1" t="e">
        <f t="shared" si="134"/>
        <v>#N/A</v>
      </c>
      <c r="J298" s="4"/>
      <c r="K298" s="4"/>
      <c r="L298" s="4"/>
      <c r="M298" s="61"/>
      <c r="Y298" s="58"/>
      <c r="AA298" s="1">
        <f t="shared" si="135"/>
        <v>0</v>
      </c>
      <c r="AB298" s="1">
        <f t="shared" si="136"/>
        <v>0</v>
      </c>
      <c r="AC298" s="1">
        <f t="shared" si="137"/>
        <v>0</v>
      </c>
      <c r="AD298" s="1" t="str">
        <f t="shared" si="151"/>
        <v/>
      </c>
      <c r="AE298" s="1" t="str">
        <f t="shared" si="132"/>
        <v/>
      </c>
      <c r="AF298" s="1" t="str">
        <f t="shared" si="132"/>
        <v/>
      </c>
      <c r="AG298" s="1" t="str">
        <f t="shared" si="132"/>
        <v/>
      </c>
      <c r="AH298" s="1" t="e">
        <f t="shared" si="156"/>
        <v>#N/A</v>
      </c>
      <c r="AI298" s="9" t="e">
        <f t="shared" si="152"/>
        <v>#N/A</v>
      </c>
      <c r="AJ298" s="9" t="e">
        <f t="shared" si="138"/>
        <v>#N/A</v>
      </c>
      <c r="AK298" s="9" t="e">
        <f t="shared" si="139"/>
        <v>#N/A</v>
      </c>
      <c r="AL298" s="9" t="e">
        <f t="shared" si="140"/>
        <v>#N/A</v>
      </c>
      <c r="AM298" s="9" t="e">
        <f t="shared" si="141"/>
        <v>#N/A</v>
      </c>
      <c r="AN298" s="9" t="e">
        <f t="shared" si="142"/>
        <v>#N/A</v>
      </c>
      <c r="AO298" s="9" t="e">
        <f t="shared" si="143"/>
        <v>#N/A</v>
      </c>
      <c r="AP298" s="1" t="str">
        <f t="shared" si="133"/>
        <v/>
      </c>
      <c r="AQ298" s="1" t="str">
        <f t="shared" si="133"/>
        <v/>
      </c>
      <c r="AS298" s="1" t="str">
        <f t="shared" si="153"/>
        <v/>
      </c>
      <c r="AT298" s="1" t="e">
        <f t="shared" si="154"/>
        <v>#N/A</v>
      </c>
      <c r="AU298" s="1" t="e">
        <f t="shared" si="144"/>
        <v>#N/A</v>
      </c>
      <c r="AV298" s="9" t="e">
        <f t="shared" si="145"/>
        <v>#N/A</v>
      </c>
      <c r="AW298" s="9" t="e">
        <f t="shared" si="146"/>
        <v>#N/A</v>
      </c>
      <c r="AX298" s="9" t="e">
        <f t="shared" si="147"/>
        <v>#N/A</v>
      </c>
      <c r="AY298" s="9" t="e">
        <f t="shared" si="148"/>
        <v>#N/A</v>
      </c>
      <c r="AZ298" s="9" t="e">
        <f t="shared" si="149"/>
        <v>#N/A</v>
      </c>
      <c r="BA298" s="9" t="e">
        <f t="shared" si="155"/>
        <v>#N/A</v>
      </c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M298" s="48"/>
      <c r="BX298" s="7"/>
      <c r="BY298" s="4"/>
      <c r="BZ298" s="7"/>
      <c r="CA298" s="7"/>
      <c r="CB298" s="7"/>
      <c r="CE298" s="7"/>
      <c r="CF298" s="7"/>
      <c r="CG298" s="7"/>
      <c r="CH298" s="7"/>
      <c r="CI298" s="7"/>
      <c r="CJ298" s="7"/>
      <c r="CK298" s="7"/>
      <c r="CL298" s="7"/>
      <c r="CN298" s="47"/>
      <c r="CO298" s="47"/>
      <c r="CP298" s="47"/>
      <c r="CQ298" s="4"/>
    </row>
    <row r="299" spans="1:95" s="1" customFormat="1" x14ac:dyDescent="0.3">
      <c r="A299" s="1">
        <f t="shared" si="150"/>
        <v>0</v>
      </c>
      <c r="B299" s="1" t="e">
        <f t="shared" si="134"/>
        <v>#N/A</v>
      </c>
      <c r="J299" s="4"/>
      <c r="K299" s="4"/>
      <c r="L299" s="4"/>
      <c r="M299" s="61"/>
      <c r="Y299" s="58"/>
      <c r="AA299" s="1">
        <f t="shared" si="135"/>
        <v>0</v>
      </c>
      <c r="AB299" s="1">
        <f t="shared" si="136"/>
        <v>0</v>
      </c>
      <c r="AC299" s="1">
        <f t="shared" si="137"/>
        <v>0</v>
      </c>
      <c r="AD299" s="1" t="str">
        <f t="shared" si="151"/>
        <v/>
      </c>
      <c r="AE299" s="1" t="str">
        <f t="shared" si="132"/>
        <v/>
      </c>
      <c r="AF299" s="1" t="str">
        <f t="shared" si="132"/>
        <v/>
      </c>
      <c r="AG299" s="1" t="str">
        <f t="shared" si="132"/>
        <v/>
      </c>
      <c r="AH299" s="1" t="e">
        <f t="shared" si="156"/>
        <v>#N/A</v>
      </c>
      <c r="AI299" s="9" t="e">
        <f t="shared" si="152"/>
        <v>#N/A</v>
      </c>
      <c r="AJ299" s="9" t="e">
        <f t="shared" si="138"/>
        <v>#N/A</v>
      </c>
      <c r="AK299" s="9" t="e">
        <f t="shared" si="139"/>
        <v>#N/A</v>
      </c>
      <c r="AL299" s="9" t="e">
        <f t="shared" si="140"/>
        <v>#N/A</v>
      </c>
      <c r="AM299" s="9" t="e">
        <f t="shared" si="141"/>
        <v>#N/A</v>
      </c>
      <c r="AN299" s="9" t="e">
        <f t="shared" si="142"/>
        <v>#N/A</v>
      </c>
      <c r="AO299" s="9" t="e">
        <f t="shared" si="143"/>
        <v>#N/A</v>
      </c>
      <c r="AP299" s="1" t="str">
        <f t="shared" si="133"/>
        <v/>
      </c>
      <c r="AQ299" s="1" t="str">
        <f t="shared" si="133"/>
        <v/>
      </c>
      <c r="AS299" s="1" t="str">
        <f t="shared" si="153"/>
        <v/>
      </c>
      <c r="AT299" s="1" t="e">
        <f t="shared" si="154"/>
        <v>#N/A</v>
      </c>
      <c r="AU299" s="1" t="e">
        <f t="shared" si="144"/>
        <v>#N/A</v>
      </c>
      <c r="AV299" s="9" t="e">
        <f t="shared" si="145"/>
        <v>#N/A</v>
      </c>
      <c r="AW299" s="9" t="e">
        <f t="shared" si="146"/>
        <v>#N/A</v>
      </c>
      <c r="AX299" s="9" t="e">
        <f t="shared" si="147"/>
        <v>#N/A</v>
      </c>
      <c r="AY299" s="9" t="e">
        <f t="shared" si="148"/>
        <v>#N/A</v>
      </c>
      <c r="AZ299" s="9" t="e">
        <f t="shared" si="149"/>
        <v>#N/A</v>
      </c>
      <c r="BA299" s="9" t="e">
        <f t="shared" si="155"/>
        <v>#N/A</v>
      </c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M299" s="48"/>
      <c r="BX299" s="7"/>
      <c r="BY299" s="4"/>
      <c r="BZ299" s="7"/>
      <c r="CA299" s="7"/>
      <c r="CB299" s="7"/>
      <c r="CE299" s="7"/>
      <c r="CF299" s="7"/>
      <c r="CG299" s="7"/>
      <c r="CH299" s="7"/>
      <c r="CI299" s="7"/>
      <c r="CJ299" s="7"/>
      <c r="CK299" s="7"/>
      <c r="CL299" s="7"/>
      <c r="CN299" s="47"/>
      <c r="CO299" s="47"/>
      <c r="CP299" s="47"/>
      <c r="CQ299" s="4"/>
    </row>
    <row r="300" spans="1:95" s="1" customFormat="1" x14ac:dyDescent="0.3">
      <c r="A300" s="1">
        <f t="shared" si="150"/>
        <v>0</v>
      </c>
      <c r="B300" s="1" t="e">
        <f t="shared" si="134"/>
        <v>#N/A</v>
      </c>
      <c r="J300" s="4"/>
      <c r="K300" s="4"/>
      <c r="L300" s="4"/>
      <c r="M300" s="61"/>
      <c r="Y300" s="58"/>
      <c r="AA300" s="1">
        <f t="shared" si="135"/>
        <v>0</v>
      </c>
      <c r="AB300" s="1">
        <f t="shared" si="136"/>
        <v>0</v>
      </c>
      <c r="AC300" s="1">
        <f t="shared" si="137"/>
        <v>0</v>
      </c>
      <c r="AD300" s="1" t="str">
        <f t="shared" si="151"/>
        <v/>
      </c>
      <c r="AE300" s="1" t="str">
        <f t="shared" si="132"/>
        <v/>
      </c>
      <c r="AF300" s="1" t="str">
        <f t="shared" si="132"/>
        <v/>
      </c>
      <c r="AG300" s="1" t="str">
        <f t="shared" si="132"/>
        <v/>
      </c>
      <c r="AH300" s="1" t="e">
        <f t="shared" si="156"/>
        <v>#N/A</v>
      </c>
      <c r="AI300" s="9" t="e">
        <f t="shared" si="152"/>
        <v>#N/A</v>
      </c>
      <c r="AJ300" s="9" t="e">
        <f t="shared" si="138"/>
        <v>#N/A</v>
      </c>
      <c r="AK300" s="9" t="e">
        <f t="shared" si="139"/>
        <v>#N/A</v>
      </c>
      <c r="AL300" s="9" t="e">
        <f t="shared" si="140"/>
        <v>#N/A</v>
      </c>
      <c r="AM300" s="9" t="e">
        <f t="shared" si="141"/>
        <v>#N/A</v>
      </c>
      <c r="AN300" s="9" t="e">
        <f t="shared" si="142"/>
        <v>#N/A</v>
      </c>
      <c r="AO300" s="9" t="e">
        <f t="shared" si="143"/>
        <v>#N/A</v>
      </c>
      <c r="AP300" s="1" t="str">
        <f t="shared" si="133"/>
        <v/>
      </c>
      <c r="AQ300" s="1" t="str">
        <f t="shared" si="133"/>
        <v/>
      </c>
      <c r="AS300" s="1" t="str">
        <f t="shared" si="153"/>
        <v/>
      </c>
      <c r="AT300" s="1" t="e">
        <f t="shared" si="154"/>
        <v>#N/A</v>
      </c>
      <c r="AU300" s="1" t="e">
        <f t="shared" si="144"/>
        <v>#N/A</v>
      </c>
      <c r="AV300" s="9" t="e">
        <f t="shared" si="145"/>
        <v>#N/A</v>
      </c>
      <c r="AW300" s="9" t="e">
        <f t="shared" si="146"/>
        <v>#N/A</v>
      </c>
      <c r="AX300" s="9" t="e">
        <f t="shared" si="147"/>
        <v>#N/A</v>
      </c>
      <c r="AY300" s="9" t="e">
        <f t="shared" si="148"/>
        <v>#N/A</v>
      </c>
      <c r="AZ300" s="9" t="e">
        <f t="shared" si="149"/>
        <v>#N/A</v>
      </c>
      <c r="BA300" s="9" t="e">
        <f t="shared" si="155"/>
        <v>#N/A</v>
      </c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M300" s="48"/>
      <c r="BX300" s="7"/>
      <c r="BY300" s="4"/>
      <c r="BZ300" s="7"/>
      <c r="CA300" s="7"/>
      <c r="CB300" s="7"/>
      <c r="CE300" s="7"/>
      <c r="CF300" s="7"/>
      <c r="CG300" s="7"/>
      <c r="CH300" s="7"/>
      <c r="CI300" s="7"/>
      <c r="CJ300" s="7"/>
      <c r="CK300" s="7"/>
      <c r="CL300" s="7"/>
      <c r="CN300" s="47"/>
      <c r="CO300" s="47"/>
      <c r="CP300" s="47"/>
      <c r="CQ300" s="4"/>
    </row>
    <row r="301" spans="1:95" s="1" customFormat="1" x14ac:dyDescent="0.3">
      <c r="A301" s="1">
        <f t="shared" si="150"/>
        <v>0</v>
      </c>
      <c r="B301" s="1" t="e">
        <f t="shared" si="134"/>
        <v>#N/A</v>
      </c>
      <c r="J301" s="4"/>
      <c r="K301" s="4"/>
      <c r="L301" s="4"/>
      <c r="M301" s="61"/>
      <c r="Y301" s="58"/>
      <c r="AA301" s="1">
        <f t="shared" si="135"/>
        <v>0</v>
      </c>
      <c r="AB301" s="1">
        <f t="shared" si="136"/>
        <v>0</v>
      </c>
      <c r="AC301" s="1">
        <f t="shared" si="137"/>
        <v>0</v>
      </c>
      <c r="AD301" s="1" t="str">
        <f t="shared" si="151"/>
        <v/>
      </c>
      <c r="AE301" s="1" t="str">
        <f t="shared" si="132"/>
        <v/>
      </c>
      <c r="AF301" s="1" t="str">
        <f t="shared" si="132"/>
        <v/>
      </c>
      <c r="AG301" s="1" t="str">
        <f t="shared" si="132"/>
        <v/>
      </c>
      <c r="AH301" s="1" t="e">
        <f t="shared" si="156"/>
        <v>#N/A</v>
      </c>
      <c r="AI301" s="9" t="e">
        <f t="shared" si="152"/>
        <v>#N/A</v>
      </c>
      <c r="AJ301" s="9" t="e">
        <f t="shared" si="138"/>
        <v>#N/A</v>
      </c>
      <c r="AK301" s="9" t="e">
        <f t="shared" si="139"/>
        <v>#N/A</v>
      </c>
      <c r="AL301" s="9" t="e">
        <f t="shared" si="140"/>
        <v>#N/A</v>
      </c>
      <c r="AM301" s="9" t="e">
        <f t="shared" si="141"/>
        <v>#N/A</v>
      </c>
      <c r="AN301" s="9" t="e">
        <f t="shared" si="142"/>
        <v>#N/A</v>
      </c>
      <c r="AO301" s="9" t="e">
        <f t="shared" si="143"/>
        <v>#N/A</v>
      </c>
      <c r="AP301" s="1" t="str">
        <f t="shared" si="133"/>
        <v/>
      </c>
      <c r="AQ301" s="1" t="str">
        <f t="shared" si="133"/>
        <v/>
      </c>
      <c r="AS301" s="1" t="str">
        <f t="shared" si="153"/>
        <v/>
      </c>
      <c r="AT301" s="1" t="e">
        <f t="shared" si="154"/>
        <v>#N/A</v>
      </c>
      <c r="AU301" s="1" t="e">
        <f t="shared" si="144"/>
        <v>#N/A</v>
      </c>
      <c r="AV301" s="9" t="e">
        <f t="shared" si="145"/>
        <v>#N/A</v>
      </c>
      <c r="AW301" s="9" t="e">
        <f t="shared" si="146"/>
        <v>#N/A</v>
      </c>
      <c r="AX301" s="9" t="e">
        <f t="shared" si="147"/>
        <v>#N/A</v>
      </c>
      <c r="AY301" s="9" t="e">
        <f t="shared" si="148"/>
        <v>#N/A</v>
      </c>
      <c r="AZ301" s="9" t="e">
        <f t="shared" si="149"/>
        <v>#N/A</v>
      </c>
      <c r="BA301" s="9" t="e">
        <f t="shared" si="155"/>
        <v>#N/A</v>
      </c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M301" s="48"/>
      <c r="BX301" s="7"/>
      <c r="BY301" s="4"/>
      <c r="BZ301" s="7"/>
      <c r="CA301" s="7"/>
      <c r="CB301" s="7"/>
      <c r="CE301" s="7"/>
      <c r="CF301" s="7"/>
      <c r="CG301" s="7"/>
      <c r="CH301" s="7"/>
      <c r="CI301" s="7"/>
      <c r="CJ301" s="7"/>
      <c r="CK301" s="7"/>
      <c r="CL301" s="7"/>
      <c r="CN301" s="47"/>
      <c r="CO301" s="47"/>
      <c r="CP301" s="47"/>
      <c r="CQ301" s="4"/>
    </row>
    <row r="302" spans="1:95" s="1" customFormat="1" x14ac:dyDescent="0.3">
      <c r="A302" s="1">
        <f t="shared" si="150"/>
        <v>0</v>
      </c>
      <c r="B302" s="1" t="e">
        <f t="shared" si="134"/>
        <v>#N/A</v>
      </c>
      <c r="J302" s="4"/>
      <c r="K302" s="4"/>
      <c r="L302" s="4"/>
      <c r="M302" s="61"/>
      <c r="Y302" s="58"/>
      <c r="AA302" s="1">
        <f t="shared" si="135"/>
        <v>0</v>
      </c>
      <c r="AB302" s="1">
        <f t="shared" si="136"/>
        <v>0</v>
      </c>
      <c r="AC302" s="1">
        <f t="shared" si="137"/>
        <v>0</v>
      </c>
      <c r="AD302" s="1" t="str">
        <f t="shared" si="151"/>
        <v/>
      </c>
      <c r="AE302" s="1" t="str">
        <f t="shared" si="132"/>
        <v/>
      </c>
      <c r="AF302" s="1" t="str">
        <f t="shared" si="132"/>
        <v/>
      </c>
      <c r="AG302" s="1" t="str">
        <f t="shared" si="132"/>
        <v/>
      </c>
      <c r="AH302" s="1" t="e">
        <f t="shared" si="156"/>
        <v>#N/A</v>
      </c>
      <c r="AI302" s="9" t="e">
        <f t="shared" si="152"/>
        <v>#N/A</v>
      </c>
      <c r="AJ302" s="9" t="e">
        <f t="shared" si="138"/>
        <v>#N/A</v>
      </c>
      <c r="AK302" s="9" t="e">
        <f t="shared" si="139"/>
        <v>#N/A</v>
      </c>
      <c r="AL302" s="9" t="e">
        <f t="shared" si="140"/>
        <v>#N/A</v>
      </c>
      <c r="AM302" s="9" t="e">
        <f t="shared" si="141"/>
        <v>#N/A</v>
      </c>
      <c r="AN302" s="9" t="e">
        <f t="shared" si="142"/>
        <v>#N/A</v>
      </c>
      <c r="AO302" s="9" t="e">
        <f t="shared" si="143"/>
        <v>#N/A</v>
      </c>
      <c r="AP302" s="1" t="str">
        <f t="shared" si="133"/>
        <v/>
      </c>
      <c r="AQ302" s="1" t="str">
        <f t="shared" si="133"/>
        <v/>
      </c>
      <c r="AS302" s="1" t="str">
        <f t="shared" si="153"/>
        <v/>
      </c>
      <c r="AT302" s="1" t="e">
        <f t="shared" si="154"/>
        <v>#N/A</v>
      </c>
      <c r="AU302" s="1" t="e">
        <f t="shared" si="144"/>
        <v>#N/A</v>
      </c>
      <c r="AV302" s="9" t="e">
        <f t="shared" si="145"/>
        <v>#N/A</v>
      </c>
      <c r="AW302" s="9" t="e">
        <f t="shared" si="146"/>
        <v>#N/A</v>
      </c>
      <c r="AX302" s="9" t="e">
        <f t="shared" si="147"/>
        <v>#N/A</v>
      </c>
      <c r="AY302" s="9" t="e">
        <f t="shared" si="148"/>
        <v>#N/A</v>
      </c>
      <c r="AZ302" s="9" t="e">
        <f t="shared" si="149"/>
        <v>#N/A</v>
      </c>
      <c r="BA302" s="9" t="e">
        <f t="shared" si="155"/>
        <v>#N/A</v>
      </c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M302" s="48"/>
      <c r="BX302" s="7"/>
      <c r="BY302" s="4"/>
      <c r="BZ302" s="7"/>
      <c r="CA302" s="7"/>
      <c r="CB302" s="7"/>
      <c r="CE302" s="7"/>
      <c r="CF302" s="7"/>
      <c r="CG302" s="7"/>
      <c r="CH302" s="7"/>
      <c r="CI302" s="7"/>
      <c r="CJ302" s="7"/>
      <c r="CK302" s="7"/>
      <c r="CL302" s="7"/>
      <c r="CN302" s="47"/>
      <c r="CO302" s="47"/>
      <c r="CP302" s="47"/>
      <c r="CQ302" s="4"/>
    </row>
    <row r="303" spans="1:95" s="1" customFormat="1" x14ac:dyDescent="0.3">
      <c r="A303" s="1">
        <f t="shared" si="150"/>
        <v>0</v>
      </c>
      <c r="B303" s="1" t="e">
        <f t="shared" si="134"/>
        <v>#N/A</v>
      </c>
      <c r="J303" s="4"/>
      <c r="K303" s="4"/>
      <c r="L303" s="4"/>
      <c r="M303" s="61"/>
      <c r="Y303" s="58"/>
      <c r="AA303" s="1">
        <f t="shared" si="135"/>
        <v>0</v>
      </c>
      <c r="AB303" s="1">
        <f t="shared" si="136"/>
        <v>0</v>
      </c>
      <c r="AC303" s="1">
        <f t="shared" si="137"/>
        <v>0</v>
      </c>
      <c r="AD303" s="1" t="str">
        <f t="shared" si="151"/>
        <v/>
      </c>
      <c r="AE303" s="1" t="str">
        <f t="shared" si="132"/>
        <v/>
      </c>
      <c r="AF303" s="1" t="str">
        <f t="shared" si="132"/>
        <v/>
      </c>
      <c r="AG303" s="1" t="str">
        <f t="shared" si="132"/>
        <v/>
      </c>
      <c r="AH303" s="1" t="e">
        <f t="shared" si="156"/>
        <v>#N/A</v>
      </c>
      <c r="AI303" s="9" t="e">
        <f t="shared" si="152"/>
        <v>#N/A</v>
      </c>
      <c r="AJ303" s="9" t="e">
        <f t="shared" si="138"/>
        <v>#N/A</v>
      </c>
      <c r="AK303" s="9" t="e">
        <f t="shared" si="139"/>
        <v>#N/A</v>
      </c>
      <c r="AL303" s="9" t="e">
        <f t="shared" si="140"/>
        <v>#N/A</v>
      </c>
      <c r="AM303" s="9" t="e">
        <f t="shared" si="141"/>
        <v>#N/A</v>
      </c>
      <c r="AN303" s="9" t="e">
        <f t="shared" si="142"/>
        <v>#N/A</v>
      </c>
      <c r="AO303" s="9" t="e">
        <f t="shared" si="143"/>
        <v>#N/A</v>
      </c>
      <c r="AP303" s="1" t="str">
        <f t="shared" si="133"/>
        <v/>
      </c>
      <c r="AQ303" s="1" t="str">
        <f t="shared" si="133"/>
        <v/>
      </c>
      <c r="AS303" s="1" t="str">
        <f t="shared" si="153"/>
        <v/>
      </c>
      <c r="AT303" s="1" t="e">
        <f t="shared" si="154"/>
        <v>#N/A</v>
      </c>
      <c r="AU303" s="1" t="e">
        <f t="shared" si="144"/>
        <v>#N/A</v>
      </c>
      <c r="AV303" s="9" t="e">
        <f t="shared" si="145"/>
        <v>#N/A</v>
      </c>
      <c r="AW303" s="9" t="e">
        <f t="shared" si="146"/>
        <v>#N/A</v>
      </c>
      <c r="AX303" s="9" t="e">
        <f t="shared" si="147"/>
        <v>#N/A</v>
      </c>
      <c r="AY303" s="9" t="e">
        <f t="shared" si="148"/>
        <v>#N/A</v>
      </c>
      <c r="AZ303" s="9" t="e">
        <f t="shared" si="149"/>
        <v>#N/A</v>
      </c>
      <c r="BA303" s="9" t="e">
        <f t="shared" si="155"/>
        <v>#N/A</v>
      </c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M303" s="48"/>
      <c r="BX303" s="7"/>
      <c r="BY303" s="4"/>
      <c r="BZ303" s="7"/>
      <c r="CA303" s="7"/>
      <c r="CB303" s="7"/>
      <c r="CE303" s="7"/>
      <c r="CF303" s="7"/>
      <c r="CG303" s="7"/>
      <c r="CH303" s="7"/>
      <c r="CI303" s="7"/>
      <c r="CJ303" s="7"/>
      <c r="CK303" s="7"/>
      <c r="CL303" s="7"/>
      <c r="CN303" s="47"/>
      <c r="CO303" s="47"/>
      <c r="CP303" s="47"/>
      <c r="CQ303" s="4"/>
    </row>
    <row r="304" spans="1:95" s="1" customFormat="1" x14ac:dyDescent="0.3">
      <c r="A304" s="1">
        <f t="shared" si="150"/>
        <v>0</v>
      </c>
      <c r="B304" s="1" t="e">
        <f t="shared" si="134"/>
        <v>#N/A</v>
      </c>
      <c r="J304" s="4"/>
      <c r="K304" s="4"/>
      <c r="L304" s="4"/>
      <c r="M304" s="61"/>
      <c r="Y304" s="58"/>
      <c r="AA304" s="1">
        <f t="shared" si="135"/>
        <v>0</v>
      </c>
      <c r="AB304" s="1">
        <f t="shared" si="136"/>
        <v>0</v>
      </c>
      <c r="AC304" s="1">
        <f t="shared" si="137"/>
        <v>0</v>
      </c>
      <c r="AD304" s="1" t="str">
        <f t="shared" si="151"/>
        <v/>
      </c>
      <c r="AE304" s="1" t="str">
        <f t="shared" si="132"/>
        <v/>
      </c>
      <c r="AF304" s="1" t="str">
        <f t="shared" si="132"/>
        <v/>
      </c>
      <c r="AG304" s="1" t="str">
        <f t="shared" si="132"/>
        <v/>
      </c>
      <c r="AH304" s="1" t="e">
        <f t="shared" si="156"/>
        <v>#N/A</v>
      </c>
      <c r="AI304" s="9" t="e">
        <f t="shared" si="152"/>
        <v>#N/A</v>
      </c>
      <c r="AJ304" s="9" t="e">
        <f t="shared" si="138"/>
        <v>#N/A</v>
      </c>
      <c r="AK304" s="9" t="e">
        <f t="shared" si="139"/>
        <v>#N/A</v>
      </c>
      <c r="AL304" s="9" t="e">
        <f t="shared" si="140"/>
        <v>#N/A</v>
      </c>
      <c r="AM304" s="9" t="e">
        <f t="shared" si="141"/>
        <v>#N/A</v>
      </c>
      <c r="AN304" s="9" t="e">
        <f t="shared" si="142"/>
        <v>#N/A</v>
      </c>
      <c r="AO304" s="9" t="e">
        <f t="shared" si="143"/>
        <v>#N/A</v>
      </c>
      <c r="AP304" s="1" t="str">
        <f t="shared" si="133"/>
        <v/>
      </c>
      <c r="AQ304" s="1" t="str">
        <f t="shared" si="133"/>
        <v/>
      </c>
      <c r="AS304" s="1" t="str">
        <f t="shared" si="153"/>
        <v/>
      </c>
      <c r="AT304" s="1" t="e">
        <f t="shared" si="154"/>
        <v>#N/A</v>
      </c>
      <c r="AU304" s="1" t="e">
        <f t="shared" si="144"/>
        <v>#N/A</v>
      </c>
      <c r="AV304" s="9" t="e">
        <f t="shared" si="145"/>
        <v>#N/A</v>
      </c>
      <c r="AW304" s="9" t="e">
        <f t="shared" si="146"/>
        <v>#N/A</v>
      </c>
      <c r="AX304" s="9" t="e">
        <f t="shared" si="147"/>
        <v>#N/A</v>
      </c>
      <c r="AY304" s="9" t="e">
        <f t="shared" si="148"/>
        <v>#N/A</v>
      </c>
      <c r="AZ304" s="9" t="e">
        <f t="shared" si="149"/>
        <v>#N/A</v>
      </c>
      <c r="BA304" s="9" t="e">
        <f t="shared" si="155"/>
        <v>#N/A</v>
      </c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M304" s="48"/>
      <c r="BX304" s="7"/>
      <c r="BY304" s="4"/>
      <c r="BZ304" s="7"/>
      <c r="CA304" s="7"/>
      <c r="CB304" s="7"/>
      <c r="CE304" s="7"/>
      <c r="CF304" s="7"/>
      <c r="CG304" s="7"/>
      <c r="CH304" s="7"/>
      <c r="CI304" s="7"/>
      <c r="CJ304" s="7"/>
      <c r="CK304" s="7"/>
      <c r="CL304" s="7"/>
      <c r="CN304" s="47"/>
      <c r="CO304" s="47"/>
      <c r="CP304" s="47"/>
      <c r="CQ304" s="4"/>
    </row>
    <row r="305" spans="1:95" s="1" customFormat="1" x14ac:dyDescent="0.3">
      <c r="A305" s="1">
        <f t="shared" si="150"/>
        <v>0</v>
      </c>
      <c r="B305" s="1" t="e">
        <f t="shared" si="134"/>
        <v>#N/A</v>
      </c>
      <c r="J305" s="4"/>
      <c r="K305" s="4"/>
      <c r="L305" s="4"/>
      <c r="M305" s="61"/>
      <c r="Y305" s="58"/>
      <c r="AA305" s="1">
        <f t="shared" si="135"/>
        <v>0</v>
      </c>
      <c r="AB305" s="1">
        <f t="shared" si="136"/>
        <v>0</v>
      </c>
      <c r="AC305" s="1">
        <f t="shared" si="137"/>
        <v>0</v>
      </c>
      <c r="AD305" s="1" t="str">
        <f t="shared" si="151"/>
        <v/>
      </c>
      <c r="AE305" s="1" t="str">
        <f t="shared" si="132"/>
        <v/>
      </c>
      <c r="AF305" s="1" t="str">
        <f t="shared" si="132"/>
        <v/>
      </c>
      <c r="AG305" s="1" t="str">
        <f t="shared" si="132"/>
        <v/>
      </c>
      <c r="AH305" s="1" t="e">
        <f t="shared" si="156"/>
        <v>#N/A</v>
      </c>
      <c r="AI305" s="9" t="e">
        <f t="shared" si="152"/>
        <v>#N/A</v>
      </c>
      <c r="AJ305" s="9" t="e">
        <f t="shared" si="138"/>
        <v>#N/A</v>
      </c>
      <c r="AK305" s="9" t="e">
        <f t="shared" si="139"/>
        <v>#N/A</v>
      </c>
      <c r="AL305" s="9" t="e">
        <f t="shared" si="140"/>
        <v>#N/A</v>
      </c>
      <c r="AM305" s="9" t="e">
        <f t="shared" si="141"/>
        <v>#N/A</v>
      </c>
      <c r="AN305" s="9" t="e">
        <f t="shared" si="142"/>
        <v>#N/A</v>
      </c>
      <c r="AO305" s="9" t="e">
        <f t="shared" si="143"/>
        <v>#N/A</v>
      </c>
      <c r="AP305" s="1" t="str">
        <f t="shared" si="133"/>
        <v/>
      </c>
      <c r="AQ305" s="1" t="str">
        <f t="shared" si="133"/>
        <v/>
      </c>
      <c r="AS305" s="1" t="str">
        <f t="shared" si="153"/>
        <v/>
      </c>
      <c r="AT305" s="1" t="e">
        <f t="shared" si="154"/>
        <v>#N/A</v>
      </c>
      <c r="AU305" s="1" t="e">
        <f t="shared" si="144"/>
        <v>#N/A</v>
      </c>
      <c r="AV305" s="9" t="e">
        <f t="shared" si="145"/>
        <v>#N/A</v>
      </c>
      <c r="AW305" s="9" t="e">
        <f t="shared" si="146"/>
        <v>#N/A</v>
      </c>
      <c r="AX305" s="9" t="e">
        <f t="shared" si="147"/>
        <v>#N/A</v>
      </c>
      <c r="AY305" s="9" t="e">
        <f t="shared" si="148"/>
        <v>#N/A</v>
      </c>
      <c r="AZ305" s="9" t="e">
        <f t="shared" si="149"/>
        <v>#N/A</v>
      </c>
      <c r="BA305" s="9" t="e">
        <f t="shared" si="155"/>
        <v>#N/A</v>
      </c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M305" s="48"/>
      <c r="BX305" s="7"/>
      <c r="BY305" s="4"/>
      <c r="BZ305" s="7"/>
      <c r="CA305" s="7"/>
      <c r="CB305" s="7"/>
      <c r="CE305" s="7"/>
      <c r="CF305" s="7"/>
      <c r="CG305" s="7"/>
      <c r="CH305" s="7"/>
      <c r="CI305" s="7"/>
      <c r="CJ305" s="7"/>
      <c r="CK305" s="7"/>
      <c r="CL305" s="7"/>
      <c r="CN305" s="47"/>
      <c r="CO305" s="47"/>
      <c r="CP305" s="47"/>
      <c r="CQ305" s="4"/>
    </row>
    <row r="306" spans="1:95" s="1" customFormat="1" x14ac:dyDescent="0.3">
      <c r="A306" s="1">
        <f t="shared" si="150"/>
        <v>0</v>
      </c>
      <c r="B306" s="1" t="e">
        <f t="shared" si="134"/>
        <v>#N/A</v>
      </c>
      <c r="J306" s="4"/>
      <c r="K306" s="4"/>
      <c r="L306" s="4"/>
      <c r="M306" s="61"/>
      <c r="Y306" s="58"/>
      <c r="AA306" s="1">
        <f t="shared" si="135"/>
        <v>0</v>
      </c>
      <c r="AB306" s="1">
        <f t="shared" si="136"/>
        <v>0</v>
      </c>
      <c r="AC306" s="1">
        <f t="shared" si="137"/>
        <v>0</v>
      </c>
      <c r="AD306" s="1" t="str">
        <f t="shared" si="151"/>
        <v/>
      </c>
      <c r="AE306" s="1" t="str">
        <f t="shared" si="132"/>
        <v/>
      </c>
      <c r="AF306" s="1" t="str">
        <f t="shared" si="132"/>
        <v/>
      </c>
      <c r="AG306" s="1" t="str">
        <f t="shared" si="132"/>
        <v/>
      </c>
      <c r="AH306" s="1" t="e">
        <f t="shared" si="156"/>
        <v>#N/A</v>
      </c>
      <c r="AI306" s="9" t="e">
        <f t="shared" si="152"/>
        <v>#N/A</v>
      </c>
      <c r="AJ306" s="9" t="e">
        <f t="shared" si="138"/>
        <v>#N/A</v>
      </c>
      <c r="AK306" s="9" t="e">
        <f t="shared" si="139"/>
        <v>#N/A</v>
      </c>
      <c r="AL306" s="9" t="e">
        <f t="shared" si="140"/>
        <v>#N/A</v>
      </c>
      <c r="AM306" s="9" t="e">
        <f t="shared" si="141"/>
        <v>#N/A</v>
      </c>
      <c r="AN306" s="9" t="e">
        <f t="shared" si="142"/>
        <v>#N/A</v>
      </c>
      <c r="AO306" s="9" t="e">
        <f t="shared" si="143"/>
        <v>#N/A</v>
      </c>
      <c r="AP306" s="1" t="str">
        <f t="shared" si="133"/>
        <v/>
      </c>
      <c r="AQ306" s="1" t="str">
        <f t="shared" si="133"/>
        <v/>
      </c>
      <c r="AS306" s="1" t="str">
        <f t="shared" si="153"/>
        <v/>
      </c>
      <c r="AT306" s="1" t="e">
        <f t="shared" si="154"/>
        <v>#N/A</v>
      </c>
      <c r="AU306" s="1" t="e">
        <f t="shared" si="144"/>
        <v>#N/A</v>
      </c>
      <c r="AV306" s="9" t="e">
        <f t="shared" si="145"/>
        <v>#N/A</v>
      </c>
      <c r="AW306" s="9" t="e">
        <f t="shared" si="146"/>
        <v>#N/A</v>
      </c>
      <c r="AX306" s="9" t="e">
        <f t="shared" si="147"/>
        <v>#N/A</v>
      </c>
      <c r="AY306" s="9" t="e">
        <f t="shared" si="148"/>
        <v>#N/A</v>
      </c>
      <c r="AZ306" s="9" t="e">
        <f t="shared" si="149"/>
        <v>#N/A</v>
      </c>
      <c r="BA306" s="9" t="e">
        <f t="shared" si="155"/>
        <v>#N/A</v>
      </c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M306" s="48"/>
      <c r="BX306" s="7"/>
      <c r="BY306" s="4"/>
      <c r="BZ306" s="7"/>
      <c r="CA306" s="7"/>
      <c r="CB306" s="7"/>
      <c r="CE306" s="7"/>
      <c r="CF306" s="7"/>
      <c r="CG306" s="7"/>
      <c r="CH306" s="7"/>
      <c r="CI306" s="7"/>
      <c r="CJ306" s="7"/>
      <c r="CK306" s="7"/>
      <c r="CL306" s="7"/>
      <c r="CN306" s="47"/>
      <c r="CO306" s="47"/>
      <c r="CP306" s="47"/>
      <c r="CQ306" s="4"/>
    </row>
    <row r="307" spans="1:95" s="1" customFormat="1" x14ac:dyDescent="0.3">
      <c r="A307" s="1">
        <f t="shared" si="150"/>
        <v>0</v>
      </c>
      <c r="B307" s="1" t="e">
        <f t="shared" si="134"/>
        <v>#N/A</v>
      </c>
      <c r="J307" s="4"/>
      <c r="K307" s="4"/>
      <c r="L307" s="4"/>
      <c r="M307" s="61"/>
      <c r="Y307" s="58"/>
      <c r="AA307" s="1">
        <f t="shared" si="135"/>
        <v>0</v>
      </c>
      <c r="AB307" s="1">
        <f t="shared" si="136"/>
        <v>0</v>
      </c>
      <c r="AC307" s="1">
        <f t="shared" si="137"/>
        <v>0</v>
      </c>
      <c r="AD307" s="1" t="str">
        <f t="shared" si="151"/>
        <v/>
      </c>
      <c r="AE307" s="1" t="str">
        <f t="shared" si="132"/>
        <v/>
      </c>
      <c r="AF307" s="1" t="str">
        <f t="shared" si="132"/>
        <v/>
      </c>
      <c r="AG307" s="1" t="str">
        <f t="shared" si="132"/>
        <v/>
      </c>
      <c r="AH307" s="1" t="e">
        <f t="shared" si="156"/>
        <v>#N/A</v>
      </c>
      <c r="AI307" s="9" t="e">
        <f t="shared" si="152"/>
        <v>#N/A</v>
      </c>
      <c r="AJ307" s="9" t="e">
        <f t="shared" si="138"/>
        <v>#N/A</v>
      </c>
      <c r="AK307" s="9" t="e">
        <f t="shared" si="139"/>
        <v>#N/A</v>
      </c>
      <c r="AL307" s="9" t="e">
        <f t="shared" si="140"/>
        <v>#N/A</v>
      </c>
      <c r="AM307" s="9" t="e">
        <f t="shared" si="141"/>
        <v>#N/A</v>
      </c>
      <c r="AN307" s="9" t="e">
        <f t="shared" si="142"/>
        <v>#N/A</v>
      </c>
      <c r="AO307" s="9" t="e">
        <f t="shared" si="143"/>
        <v>#N/A</v>
      </c>
      <c r="AP307" s="1" t="str">
        <f t="shared" si="133"/>
        <v/>
      </c>
      <c r="AQ307" s="1" t="str">
        <f t="shared" si="133"/>
        <v/>
      </c>
      <c r="AS307" s="1" t="str">
        <f t="shared" si="153"/>
        <v/>
      </c>
      <c r="AT307" s="1" t="e">
        <f t="shared" si="154"/>
        <v>#N/A</v>
      </c>
      <c r="AU307" s="1" t="e">
        <f t="shared" si="144"/>
        <v>#N/A</v>
      </c>
      <c r="AV307" s="9" t="e">
        <f t="shared" si="145"/>
        <v>#N/A</v>
      </c>
      <c r="AW307" s="9" t="e">
        <f t="shared" si="146"/>
        <v>#N/A</v>
      </c>
      <c r="AX307" s="9" t="e">
        <f t="shared" si="147"/>
        <v>#N/A</v>
      </c>
      <c r="AY307" s="9" t="e">
        <f t="shared" si="148"/>
        <v>#N/A</v>
      </c>
      <c r="AZ307" s="9" t="e">
        <f t="shared" si="149"/>
        <v>#N/A</v>
      </c>
      <c r="BA307" s="9" t="e">
        <f t="shared" si="155"/>
        <v>#N/A</v>
      </c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M307" s="48"/>
      <c r="BX307" s="7"/>
      <c r="BY307" s="4"/>
      <c r="BZ307" s="7"/>
      <c r="CA307" s="7"/>
      <c r="CB307" s="7"/>
      <c r="CE307" s="7"/>
      <c r="CF307" s="7"/>
      <c r="CG307" s="7"/>
      <c r="CH307" s="7"/>
      <c r="CI307" s="7"/>
      <c r="CJ307" s="7"/>
      <c r="CK307" s="7"/>
      <c r="CL307" s="7"/>
      <c r="CN307" s="47"/>
      <c r="CO307" s="47"/>
      <c r="CP307" s="47"/>
      <c r="CQ307" s="4"/>
    </row>
    <row r="308" spans="1:95" s="1" customFormat="1" x14ac:dyDescent="0.3">
      <c r="A308" s="1">
        <f t="shared" si="150"/>
        <v>0</v>
      </c>
      <c r="B308" s="1" t="e">
        <f t="shared" si="134"/>
        <v>#N/A</v>
      </c>
      <c r="J308" s="4"/>
      <c r="K308" s="4"/>
      <c r="L308" s="4"/>
      <c r="M308" s="61"/>
      <c r="Y308" s="58"/>
      <c r="AA308" s="1">
        <f t="shared" si="135"/>
        <v>0</v>
      </c>
      <c r="AB308" s="1">
        <f t="shared" si="136"/>
        <v>0</v>
      </c>
      <c r="AC308" s="1">
        <f t="shared" si="137"/>
        <v>0</v>
      </c>
      <c r="AD308" s="1" t="str">
        <f t="shared" si="151"/>
        <v/>
      </c>
      <c r="AE308" s="1" t="str">
        <f t="shared" si="132"/>
        <v/>
      </c>
      <c r="AF308" s="1" t="str">
        <f t="shared" si="132"/>
        <v/>
      </c>
      <c r="AG308" s="1" t="str">
        <f t="shared" si="132"/>
        <v/>
      </c>
      <c r="AH308" s="1" t="e">
        <f t="shared" si="156"/>
        <v>#N/A</v>
      </c>
      <c r="AI308" s="9" t="e">
        <f t="shared" si="152"/>
        <v>#N/A</v>
      </c>
      <c r="AJ308" s="9" t="e">
        <f t="shared" si="138"/>
        <v>#N/A</v>
      </c>
      <c r="AK308" s="9" t="e">
        <f t="shared" si="139"/>
        <v>#N/A</v>
      </c>
      <c r="AL308" s="9" t="e">
        <f t="shared" si="140"/>
        <v>#N/A</v>
      </c>
      <c r="AM308" s="9" t="e">
        <f t="shared" si="141"/>
        <v>#N/A</v>
      </c>
      <c r="AN308" s="9" t="e">
        <f t="shared" si="142"/>
        <v>#N/A</v>
      </c>
      <c r="AO308" s="9" t="e">
        <f t="shared" si="143"/>
        <v>#N/A</v>
      </c>
      <c r="AP308" s="1" t="str">
        <f t="shared" si="133"/>
        <v/>
      </c>
      <c r="AQ308" s="1" t="str">
        <f t="shared" si="133"/>
        <v/>
      </c>
      <c r="AS308" s="1" t="str">
        <f t="shared" si="153"/>
        <v/>
      </c>
      <c r="AT308" s="1" t="e">
        <f t="shared" si="154"/>
        <v>#N/A</v>
      </c>
      <c r="AU308" s="1" t="e">
        <f t="shared" si="144"/>
        <v>#N/A</v>
      </c>
      <c r="AV308" s="9" t="e">
        <f t="shared" si="145"/>
        <v>#N/A</v>
      </c>
      <c r="AW308" s="9" t="e">
        <f t="shared" si="146"/>
        <v>#N/A</v>
      </c>
      <c r="AX308" s="9" t="e">
        <f t="shared" si="147"/>
        <v>#N/A</v>
      </c>
      <c r="AY308" s="9" t="e">
        <f t="shared" si="148"/>
        <v>#N/A</v>
      </c>
      <c r="AZ308" s="9" t="e">
        <f t="shared" si="149"/>
        <v>#N/A</v>
      </c>
      <c r="BA308" s="9" t="e">
        <f t="shared" si="155"/>
        <v>#N/A</v>
      </c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M308" s="48"/>
      <c r="BX308" s="7"/>
      <c r="BY308" s="4"/>
      <c r="BZ308" s="7"/>
      <c r="CA308" s="7"/>
      <c r="CB308" s="7"/>
      <c r="CE308" s="7"/>
      <c r="CF308" s="7"/>
      <c r="CG308" s="7"/>
      <c r="CH308" s="7"/>
      <c r="CI308" s="7"/>
      <c r="CJ308" s="7"/>
      <c r="CK308" s="7"/>
      <c r="CL308" s="7"/>
      <c r="CN308" s="47"/>
      <c r="CO308" s="47"/>
      <c r="CP308" s="47"/>
      <c r="CQ308" s="4"/>
    </row>
    <row r="309" spans="1:95" s="1" customFormat="1" x14ac:dyDescent="0.3">
      <c r="A309" s="1">
        <f t="shared" si="150"/>
        <v>0</v>
      </c>
      <c r="B309" s="1" t="e">
        <f t="shared" si="134"/>
        <v>#N/A</v>
      </c>
      <c r="J309" s="4"/>
      <c r="K309" s="4"/>
      <c r="L309" s="4"/>
      <c r="M309" s="61"/>
      <c r="Y309" s="58"/>
      <c r="AA309" s="1">
        <f t="shared" si="135"/>
        <v>0</v>
      </c>
      <c r="AB309" s="1">
        <f t="shared" si="136"/>
        <v>0</v>
      </c>
      <c r="AC309" s="1">
        <f t="shared" si="137"/>
        <v>0</v>
      </c>
      <c r="AD309" s="1" t="str">
        <f t="shared" si="151"/>
        <v/>
      </c>
      <c r="AE309" s="1" t="str">
        <f t="shared" si="132"/>
        <v/>
      </c>
      <c r="AF309" s="1" t="str">
        <f t="shared" si="132"/>
        <v/>
      </c>
      <c r="AG309" s="1" t="str">
        <f t="shared" si="132"/>
        <v/>
      </c>
      <c r="AH309" s="1" t="e">
        <f t="shared" si="156"/>
        <v>#N/A</v>
      </c>
      <c r="AI309" s="9" t="e">
        <f t="shared" si="152"/>
        <v>#N/A</v>
      </c>
      <c r="AJ309" s="9" t="e">
        <f t="shared" si="138"/>
        <v>#N/A</v>
      </c>
      <c r="AK309" s="9" t="e">
        <f t="shared" si="139"/>
        <v>#N/A</v>
      </c>
      <c r="AL309" s="9" t="e">
        <f t="shared" si="140"/>
        <v>#N/A</v>
      </c>
      <c r="AM309" s="9" t="e">
        <f t="shared" si="141"/>
        <v>#N/A</v>
      </c>
      <c r="AN309" s="9" t="e">
        <f t="shared" si="142"/>
        <v>#N/A</v>
      </c>
      <c r="AO309" s="9" t="e">
        <f t="shared" si="143"/>
        <v>#N/A</v>
      </c>
      <c r="AP309" s="1" t="str">
        <f t="shared" si="133"/>
        <v/>
      </c>
      <c r="AQ309" s="1" t="str">
        <f t="shared" si="133"/>
        <v/>
      </c>
      <c r="AS309" s="1" t="str">
        <f t="shared" si="153"/>
        <v/>
      </c>
      <c r="AT309" s="1" t="e">
        <f t="shared" si="154"/>
        <v>#N/A</v>
      </c>
      <c r="AU309" s="1" t="e">
        <f t="shared" si="144"/>
        <v>#N/A</v>
      </c>
      <c r="AV309" s="9" t="e">
        <f t="shared" si="145"/>
        <v>#N/A</v>
      </c>
      <c r="AW309" s="9" t="e">
        <f t="shared" si="146"/>
        <v>#N/A</v>
      </c>
      <c r="AX309" s="9" t="e">
        <f t="shared" si="147"/>
        <v>#N/A</v>
      </c>
      <c r="AY309" s="9" t="e">
        <f t="shared" si="148"/>
        <v>#N/A</v>
      </c>
      <c r="AZ309" s="9" t="e">
        <f t="shared" si="149"/>
        <v>#N/A</v>
      </c>
      <c r="BA309" s="9" t="e">
        <f t="shared" si="155"/>
        <v>#N/A</v>
      </c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M309" s="48"/>
      <c r="BX309" s="7"/>
      <c r="BY309" s="4"/>
      <c r="BZ309" s="7"/>
      <c r="CA309" s="7"/>
      <c r="CB309" s="7"/>
      <c r="CE309" s="7"/>
      <c r="CF309" s="7"/>
      <c r="CG309" s="7"/>
      <c r="CH309" s="7"/>
      <c r="CI309" s="7"/>
      <c r="CJ309" s="7"/>
      <c r="CK309" s="7"/>
      <c r="CL309" s="7"/>
      <c r="CN309" s="47"/>
      <c r="CO309" s="47"/>
      <c r="CP309" s="47"/>
      <c r="CQ309" s="4"/>
    </row>
    <row r="310" spans="1:95" s="1" customFormat="1" x14ac:dyDescent="0.3">
      <c r="A310" s="1">
        <f t="shared" si="150"/>
        <v>0</v>
      </c>
      <c r="B310" s="1" t="e">
        <f t="shared" si="134"/>
        <v>#N/A</v>
      </c>
      <c r="J310" s="4"/>
      <c r="K310" s="4"/>
      <c r="L310" s="4"/>
      <c r="M310" s="61"/>
      <c r="Y310" s="58"/>
      <c r="AA310" s="1">
        <f t="shared" si="135"/>
        <v>0</v>
      </c>
      <c r="AB310" s="1">
        <f t="shared" si="136"/>
        <v>0</v>
      </c>
      <c r="AC310" s="1">
        <f t="shared" si="137"/>
        <v>0</v>
      </c>
      <c r="AD310" s="1" t="str">
        <f t="shared" si="151"/>
        <v/>
      </c>
      <c r="AE310" s="1" t="str">
        <f t="shared" si="132"/>
        <v/>
      </c>
      <c r="AF310" s="1" t="str">
        <f t="shared" si="132"/>
        <v/>
      </c>
      <c r="AG310" s="1" t="str">
        <f t="shared" si="132"/>
        <v/>
      </c>
      <c r="AH310" s="1" t="e">
        <f t="shared" si="156"/>
        <v>#N/A</v>
      </c>
      <c r="AI310" s="9" t="e">
        <f t="shared" si="152"/>
        <v>#N/A</v>
      </c>
      <c r="AJ310" s="9" t="e">
        <f t="shared" si="138"/>
        <v>#N/A</v>
      </c>
      <c r="AK310" s="9" t="e">
        <f t="shared" si="139"/>
        <v>#N/A</v>
      </c>
      <c r="AL310" s="9" t="e">
        <f t="shared" si="140"/>
        <v>#N/A</v>
      </c>
      <c r="AM310" s="9" t="e">
        <f t="shared" si="141"/>
        <v>#N/A</v>
      </c>
      <c r="AN310" s="9" t="e">
        <f t="shared" si="142"/>
        <v>#N/A</v>
      </c>
      <c r="AO310" s="9" t="e">
        <f t="shared" si="143"/>
        <v>#N/A</v>
      </c>
      <c r="AP310" s="1" t="str">
        <f t="shared" si="133"/>
        <v/>
      </c>
      <c r="AQ310" s="1" t="str">
        <f t="shared" si="133"/>
        <v/>
      </c>
      <c r="AS310" s="1" t="str">
        <f t="shared" si="153"/>
        <v/>
      </c>
      <c r="AT310" s="1" t="e">
        <f t="shared" si="154"/>
        <v>#N/A</v>
      </c>
      <c r="AU310" s="1" t="e">
        <f t="shared" si="144"/>
        <v>#N/A</v>
      </c>
      <c r="AV310" s="9" t="e">
        <f t="shared" si="145"/>
        <v>#N/A</v>
      </c>
      <c r="AW310" s="9" t="e">
        <f t="shared" si="146"/>
        <v>#N/A</v>
      </c>
      <c r="AX310" s="9" t="e">
        <f t="shared" si="147"/>
        <v>#N/A</v>
      </c>
      <c r="AY310" s="9" t="e">
        <f t="shared" si="148"/>
        <v>#N/A</v>
      </c>
      <c r="AZ310" s="9" t="e">
        <f t="shared" si="149"/>
        <v>#N/A</v>
      </c>
      <c r="BA310" s="9" t="e">
        <f t="shared" si="155"/>
        <v>#N/A</v>
      </c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M310" s="48"/>
      <c r="BX310" s="7"/>
      <c r="BY310" s="4"/>
      <c r="BZ310" s="7"/>
      <c r="CA310" s="7"/>
      <c r="CB310" s="7"/>
      <c r="CE310" s="7"/>
      <c r="CF310" s="7"/>
      <c r="CG310" s="7"/>
      <c r="CH310" s="7"/>
      <c r="CI310" s="7"/>
      <c r="CJ310" s="7"/>
      <c r="CK310" s="7"/>
      <c r="CL310" s="7"/>
      <c r="CN310" s="47"/>
      <c r="CO310" s="47"/>
      <c r="CP310" s="47"/>
      <c r="CQ310" s="4"/>
    </row>
    <row r="311" spans="1:95" s="1" customFormat="1" x14ac:dyDescent="0.3">
      <c r="A311" s="1">
        <f t="shared" si="150"/>
        <v>0</v>
      </c>
      <c r="B311" s="1" t="e">
        <f t="shared" si="134"/>
        <v>#N/A</v>
      </c>
      <c r="J311" s="4"/>
      <c r="K311" s="4"/>
      <c r="L311" s="4"/>
      <c r="M311" s="61"/>
      <c r="Y311" s="58"/>
      <c r="AA311" s="1">
        <f t="shared" si="135"/>
        <v>0</v>
      </c>
      <c r="AB311" s="1">
        <f t="shared" si="136"/>
        <v>0</v>
      </c>
      <c r="AC311" s="1">
        <f t="shared" si="137"/>
        <v>0</v>
      </c>
      <c r="AD311" s="1" t="str">
        <f t="shared" si="151"/>
        <v/>
      </c>
      <c r="AE311" s="1" t="str">
        <f t="shared" si="132"/>
        <v/>
      </c>
      <c r="AF311" s="1" t="str">
        <f t="shared" si="132"/>
        <v/>
      </c>
      <c r="AG311" s="1" t="str">
        <f t="shared" si="132"/>
        <v/>
      </c>
      <c r="AH311" s="1" t="e">
        <f t="shared" si="156"/>
        <v>#N/A</v>
      </c>
      <c r="AI311" s="9" t="e">
        <f t="shared" si="152"/>
        <v>#N/A</v>
      </c>
      <c r="AJ311" s="9" t="e">
        <f t="shared" si="138"/>
        <v>#N/A</v>
      </c>
      <c r="AK311" s="9" t="e">
        <f t="shared" si="139"/>
        <v>#N/A</v>
      </c>
      <c r="AL311" s="9" t="e">
        <f t="shared" si="140"/>
        <v>#N/A</v>
      </c>
      <c r="AM311" s="9" t="e">
        <f t="shared" si="141"/>
        <v>#N/A</v>
      </c>
      <c r="AN311" s="9" t="e">
        <f t="shared" si="142"/>
        <v>#N/A</v>
      </c>
      <c r="AO311" s="9" t="e">
        <f t="shared" si="143"/>
        <v>#N/A</v>
      </c>
      <c r="AP311" s="1" t="str">
        <f t="shared" si="133"/>
        <v/>
      </c>
      <c r="AQ311" s="1" t="str">
        <f t="shared" si="133"/>
        <v/>
      </c>
      <c r="AS311" s="1" t="str">
        <f t="shared" si="153"/>
        <v/>
      </c>
      <c r="AT311" s="1" t="e">
        <f t="shared" si="154"/>
        <v>#N/A</v>
      </c>
      <c r="AU311" s="1" t="e">
        <f t="shared" si="144"/>
        <v>#N/A</v>
      </c>
      <c r="AV311" s="9" t="e">
        <f t="shared" si="145"/>
        <v>#N/A</v>
      </c>
      <c r="AW311" s="9" t="e">
        <f t="shared" si="146"/>
        <v>#N/A</v>
      </c>
      <c r="AX311" s="9" t="e">
        <f t="shared" si="147"/>
        <v>#N/A</v>
      </c>
      <c r="AY311" s="9" t="e">
        <f t="shared" si="148"/>
        <v>#N/A</v>
      </c>
      <c r="AZ311" s="9" t="e">
        <f t="shared" si="149"/>
        <v>#N/A</v>
      </c>
      <c r="BA311" s="9" t="e">
        <f t="shared" si="155"/>
        <v>#N/A</v>
      </c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M311" s="48"/>
      <c r="BX311" s="7"/>
      <c r="BY311" s="4"/>
      <c r="BZ311" s="7"/>
      <c r="CA311" s="7"/>
      <c r="CB311" s="7"/>
      <c r="CE311" s="7"/>
      <c r="CF311" s="7"/>
      <c r="CG311" s="7"/>
      <c r="CH311" s="7"/>
      <c r="CI311" s="7"/>
      <c r="CJ311" s="7"/>
      <c r="CK311" s="7"/>
      <c r="CL311" s="7"/>
      <c r="CN311" s="47"/>
      <c r="CO311" s="47"/>
      <c r="CP311" s="47"/>
      <c r="CQ311" s="4"/>
    </row>
    <row r="312" spans="1:95" s="1" customFormat="1" x14ac:dyDescent="0.3">
      <c r="A312" s="1">
        <f t="shared" si="150"/>
        <v>0</v>
      </c>
      <c r="B312" s="1" t="e">
        <f t="shared" si="134"/>
        <v>#N/A</v>
      </c>
      <c r="J312" s="4"/>
      <c r="K312" s="4"/>
      <c r="L312" s="4"/>
      <c r="M312" s="61"/>
      <c r="Y312" s="58"/>
      <c r="AA312" s="1">
        <f t="shared" si="135"/>
        <v>0</v>
      </c>
      <c r="AB312" s="1">
        <f t="shared" si="136"/>
        <v>0</v>
      </c>
      <c r="AC312" s="1">
        <f t="shared" si="137"/>
        <v>0</v>
      </c>
      <c r="AD312" s="1" t="str">
        <f t="shared" si="151"/>
        <v/>
      </c>
      <c r="AE312" s="1" t="str">
        <f t="shared" si="132"/>
        <v/>
      </c>
      <c r="AF312" s="1" t="str">
        <f t="shared" si="132"/>
        <v/>
      </c>
      <c r="AG312" s="1" t="str">
        <f t="shared" si="132"/>
        <v/>
      </c>
      <c r="AH312" s="1" t="e">
        <f t="shared" si="156"/>
        <v>#N/A</v>
      </c>
      <c r="AI312" s="9" t="e">
        <f t="shared" si="152"/>
        <v>#N/A</v>
      </c>
      <c r="AJ312" s="9" t="e">
        <f t="shared" si="138"/>
        <v>#N/A</v>
      </c>
      <c r="AK312" s="9" t="e">
        <f t="shared" si="139"/>
        <v>#N/A</v>
      </c>
      <c r="AL312" s="9" t="e">
        <f t="shared" si="140"/>
        <v>#N/A</v>
      </c>
      <c r="AM312" s="9" t="e">
        <f t="shared" si="141"/>
        <v>#N/A</v>
      </c>
      <c r="AN312" s="9" t="e">
        <f t="shared" si="142"/>
        <v>#N/A</v>
      </c>
      <c r="AO312" s="9" t="e">
        <f t="shared" si="143"/>
        <v>#N/A</v>
      </c>
      <c r="AP312" s="1" t="str">
        <f t="shared" si="133"/>
        <v/>
      </c>
      <c r="AQ312" s="1" t="str">
        <f t="shared" si="133"/>
        <v/>
      </c>
      <c r="AS312" s="1" t="str">
        <f t="shared" si="153"/>
        <v/>
      </c>
      <c r="AT312" s="1" t="e">
        <f t="shared" si="154"/>
        <v>#N/A</v>
      </c>
      <c r="AU312" s="1" t="e">
        <f t="shared" si="144"/>
        <v>#N/A</v>
      </c>
      <c r="AV312" s="9" t="e">
        <f t="shared" si="145"/>
        <v>#N/A</v>
      </c>
      <c r="AW312" s="9" t="e">
        <f t="shared" si="146"/>
        <v>#N/A</v>
      </c>
      <c r="AX312" s="9" t="e">
        <f t="shared" si="147"/>
        <v>#N/A</v>
      </c>
      <c r="AY312" s="9" t="e">
        <f t="shared" si="148"/>
        <v>#N/A</v>
      </c>
      <c r="AZ312" s="9" t="e">
        <f t="shared" si="149"/>
        <v>#N/A</v>
      </c>
      <c r="BA312" s="9" t="e">
        <f t="shared" si="155"/>
        <v>#N/A</v>
      </c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M312" s="48"/>
      <c r="BX312" s="7"/>
      <c r="BY312" s="4"/>
      <c r="BZ312" s="7"/>
      <c r="CA312" s="7"/>
      <c r="CB312" s="7"/>
      <c r="CE312" s="7"/>
      <c r="CF312" s="7"/>
      <c r="CG312" s="7"/>
      <c r="CH312" s="7"/>
      <c r="CI312" s="7"/>
      <c r="CJ312" s="7"/>
      <c r="CK312" s="7"/>
      <c r="CL312" s="7"/>
      <c r="CN312" s="47"/>
      <c r="CO312" s="47"/>
      <c r="CP312" s="47"/>
      <c r="CQ312" s="4"/>
    </row>
    <row r="313" spans="1:95" s="1" customFormat="1" x14ac:dyDescent="0.3">
      <c r="A313" s="1">
        <f t="shared" si="150"/>
        <v>0</v>
      </c>
      <c r="B313" s="1" t="e">
        <f t="shared" si="134"/>
        <v>#N/A</v>
      </c>
      <c r="J313" s="4"/>
      <c r="K313" s="4"/>
      <c r="L313" s="4"/>
      <c r="M313" s="61"/>
      <c r="Y313" s="58"/>
      <c r="AA313" s="1">
        <f t="shared" si="135"/>
        <v>0</v>
      </c>
      <c r="AB313" s="1">
        <f t="shared" si="136"/>
        <v>0</v>
      </c>
      <c r="AC313" s="1">
        <f t="shared" si="137"/>
        <v>0</v>
      </c>
      <c r="AD313" s="1" t="str">
        <f t="shared" si="151"/>
        <v/>
      </c>
      <c r="AE313" s="1" t="str">
        <f t="shared" si="132"/>
        <v/>
      </c>
      <c r="AF313" s="1" t="str">
        <f t="shared" si="132"/>
        <v/>
      </c>
      <c r="AG313" s="1" t="str">
        <f t="shared" si="132"/>
        <v/>
      </c>
      <c r="AH313" s="1" t="e">
        <f t="shared" si="156"/>
        <v>#N/A</v>
      </c>
      <c r="AI313" s="9" t="e">
        <f t="shared" si="152"/>
        <v>#N/A</v>
      </c>
      <c r="AJ313" s="9" t="e">
        <f t="shared" si="138"/>
        <v>#N/A</v>
      </c>
      <c r="AK313" s="9" t="e">
        <f t="shared" si="139"/>
        <v>#N/A</v>
      </c>
      <c r="AL313" s="9" t="e">
        <f t="shared" si="140"/>
        <v>#N/A</v>
      </c>
      <c r="AM313" s="9" t="e">
        <f t="shared" si="141"/>
        <v>#N/A</v>
      </c>
      <c r="AN313" s="9" t="e">
        <f t="shared" si="142"/>
        <v>#N/A</v>
      </c>
      <c r="AO313" s="9" t="e">
        <f t="shared" si="143"/>
        <v>#N/A</v>
      </c>
      <c r="AP313" s="1" t="str">
        <f t="shared" si="133"/>
        <v/>
      </c>
      <c r="AQ313" s="1" t="str">
        <f t="shared" si="133"/>
        <v/>
      </c>
      <c r="AS313" s="1" t="str">
        <f t="shared" si="153"/>
        <v/>
      </c>
      <c r="AT313" s="1" t="e">
        <f t="shared" si="154"/>
        <v>#N/A</v>
      </c>
      <c r="AU313" s="1" t="e">
        <f t="shared" si="144"/>
        <v>#N/A</v>
      </c>
      <c r="AV313" s="9" t="e">
        <f t="shared" si="145"/>
        <v>#N/A</v>
      </c>
      <c r="AW313" s="9" t="e">
        <f t="shared" si="146"/>
        <v>#N/A</v>
      </c>
      <c r="AX313" s="9" t="e">
        <f t="shared" si="147"/>
        <v>#N/A</v>
      </c>
      <c r="AY313" s="9" t="e">
        <f t="shared" si="148"/>
        <v>#N/A</v>
      </c>
      <c r="AZ313" s="9" t="e">
        <f t="shared" si="149"/>
        <v>#N/A</v>
      </c>
      <c r="BA313" s="9" t="e">
        <f t="shared" si="155"/>
        <v>#N/A</v>
      </c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M313" s="48"/>
      <c r="BX313" s="7"/>
      <c r="BY313" s="4"/>
      <c r="BZ313" s="7"/>
      <c r="CA313" s="7"/>
      <c r="CB313" s="7"/>
      <c r="CE313" s="7"/>
      <c r="CF313" s="7"/>
      <c r="CG313" s="7"/>
      <c r="CH313" s="7"/>
      <c r="CI313" s="7"/>
      <c r="CJ313" s="7"/>
      <c r="CK313" s="7"/>
      <c r="CL313" s="7"/>
      <c r="CN313" s="47"/>
      <c r="CO313" s="47"/>
      <c r="CP313" s="47"/>
      <c r="CQ313" s="4"/>
    </row>
    <row r="314" spans="1:95" s="1" customFormat="1" x14ac:dyDescent="0.3">
      <c r="A314" s="1">
        <f t="shared" si="150"/>
        <v>0</v>
      </c>
      <c r="B314" s="1" t="e">
        <f t="shared" si="134"/>
        <v>#N/A</v>
      </c>
      <c r="J314" s="4"/>
      <c r="K314" s="4"/>
      <c r="L314" s="4"/>
      <c r="M314" s="61"/>
      <c r="Y314" s="58"/>
      <c r="AA314" s="1">
        <f t="shared" si="135"/>
        <v>0</v>
      </c>
      <c r="AB314" s="1">
        <f t="shared" si="136"/>
        <v>0</v>
      </c>
      <c r="AC314" s="1">
        <f t="shared" si="137"/>
        <v>0</v>
      </c>
      <c r="AD314" s="1" t="str">
        <f t="shared" si="151"/>
        <v/>
      </c>
      <c r="AE314" s="1" t="str">
        <f t="shared" si="132"/>
        <v/>
      </c>
      <c r="AF314" s="1" t="str">
        <f t="shared" si="132"/>
        <v/>
      </c>
      <c r="AG314" s="1" t="str">
        <f t="shared" si="132"/>
        <v/>
      </c>
      <c r="AH314" s="1" t="e">
        <f t="shared" si="156"/>
        <v>#N/A</v>
      </c>
      <c r="AI314" s="9" t="e">
        <f t="shared" si="152"/>
        <v>#N/A</v>
      </c>
      <c r="AJ314" s="9" t="e">
        <f t="shared" si="138"/>
        <v>#N/A</v>
      </c>
      <c r="AK314" s="9" t="e">
        <f t="shared" si="139"/>
        <v>#N/A</v>
      </c>
      <c r="AL314" s="9" t="e">
        <f t="shared" si="140"/>
        <v>#N/A</v>
      </c>
      <c r="AM314" s="9" t="e">
        <f t="shared" si="141"/>
        <v>#N/A</v>
      </c>
      <c r="AN314" s="9" t="e">
        <f t="shared" si="142"/>
        <v>#N/A</v>
      </c>
      <c r="AO314" s="9" t="e">
        <f t="shared" si="143"/>
        <v>#N/A</v>
      </c>
      <c r="AP314" s="1" t="str">
        <f t="shared" si="133"/>
        <v/>
      </c>
      <c r="AQ314" s="1" t="str">
        <f t="shared" si="133"/>
        <v/>
      </c>
      <c r="AS314" s="1" t="str">
        <f t="shared" si="153"/>
        <v/>
      </c>
      <c r="AT314" s="1" t="e">
        <f t="shared" si="154"/>
        <v>#N/A</v>
      </c>
      <c r="AU314" s="1" t="e">
        <f t="shared" si="144"/>
        <v>#N/A</v>
      </c>
      <c r="AV314" s="9" t="e">
        <f t="shared" si="145"/>
        <v>#N/A</v>
      </c>
      <c r="AW314" s="9" t="e">
        <f t="shared" si="146"/>
        <v>#N/A</v>
      </c>
      <c r="AX314" s="9" t="e">
        <f t="shared" si="147"/>
        <v>#N/A</v>
      </c>
      <c r="AY314" s="9" t="e">
        <f t="shared" si="148"/>
        <v>#N/A</v>
      </c>
      <c r="AZ314" s="9" t="e">
        <f t="shared" si="149"/>
        <v>#N/A</v>
      </c>
      <c r="BA314" s="9" t="e">
        <f t="shared" si="155"/>
        <v>#N/A</v>
      </c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M314" s="48"/>
      <c r="BX314" s="7"/>
      <c r="BY314" s="4"/>
      <c r="BZ314" s="7"/>
      <c r="CA314" s="7"/>
      <c r="CB314" s="7"/>
      <c r="CE314" s="7"/>
      <c r="CF314" s="7"/>
      <c r="CG314" s="7"/>
      <c r="CH314" s="7"/>
      <c r="CI314" s="7"/>
      <c r="CJ314" s="7"/>
      <c r="CK314" s="7"/>
      <c r="CL314" s="7"/>
      <c r="CN314" s="47"/>
      <c r="CO314" s="47"/>
      <c r="CP314" s="47"/>
      <c r="CQ314" s="4"/>
    </row>
    <row r="315" spans="1:95" s="1" customFormat="1" x14ac:dyDescent="0.3">
      <c r="A315" s="1">
        <f t="shared" si="150"/>
        <v>0</v>
      </c>
      <c r="B315" s="1" t="e">
        <f t="shared" si="134"/>
        <v>#N/A</v>
      </c>
      <c r="J315" s="4"/>
      <c r="K315" s="4"/>
      <c r="L315" s="4"/>
      <c r="M315" s="61"/>
      <c r="Y315" s="58"/>
      <c r="AA315" s="1">
        <f t="shared" si="135"/>
        <v>0</v>
      </c>
      <c r="AB315" s="1">
        <f t="shared" si="136"/>
        <v>0</v>
      </c>
      <c r="AC315" s="1">
        <f t="shared" si="137"/>
        <v>0</v>
      </c>
      <c r="AD315" s="1" t="str">
        <f t="shared" si="151"/>
        <v/>
      </c>
      <c r="AE315" s="1" t="str">
        <f t="shared" si="132"/>
        <v/>
      </c>
      <c r="AF315" s="1" t="str">
        <f t="shared" si="132"/>
        <v/>
      </c>
      <c r="AG315" s="1" t="str">
        <f t="shared" si="132"/>
        <v/>
      </c>
      <c r="AH315" s="1" t="e">
        <f t="shared" si="156"/>
        <v>#N/A</v>
      </c>
      <c r="AI315" s="9" t="e">
        <f t="shared" si="152"/>
        <v>#N/A</v>
      </c>
      <c r="AJ315" s="9" t="e">
        <f t="shared" si="138"/>
        <v>#N/A</v>
      </c>
      <c r="AK315" s="9" t="e">
        <f t="shared" si="139"/>
        <v>#N/A</v>
      </c>
      <c r="AL315" s="9" t="e">
        <f t="shared" si="140"/>
        <v>#N/A</v>
      </c>
      <c r="AM315" s="9" t="e">
        <f t="shared" si="141"/>
        <v>#N/A</v>
      </c>
      <c r="AN315" s="9" t="e">
        <f t="shared" si="142"/>
        <v>#N/A</v>
      </c>
      <c r="AO315" s="9" t="e">
        <f t="shared" si="143"/>
        <v>#N/A</v>
      </c>
      <c r="AP315" s="1" t="str">
        <f t="shared" si="133"/>
        <v/>
      </c>
      <c r="AQ315" s="1" t="str">
        <f t="shared" si="133"/>
        <v/>
      </c>
      <c r="AS315" s="1" t="str">
        <f t="shared" si="153"/>
        <v/>
      </c>
      <c r="AT315" s="1" t="e">
        <f t="shared" si="154"/>
        <v>#N/A</v>
      </c>
      <c r="AU315" s="1" t="e">
        <f t="shared" si="144"/>
        <v>#N/A</v>
      </c>
      <c r="AV315" s="9" t="e">
        <f t="shared" si="145"/>
        <v>#N/A</v>
      </c>
      <c r="AW315" s="9" t="e">
        <f t="shared" si="146"/>
        <v>#N/A</v>
      </c>
      <c r="AX315" s="9" t="e">
        <f t="shared" si="147"/>
        <v>#N/A</v>
      </c>
      <c r="AY315" s="9" t="e">
        <f t="shared" si="148"/>
        <v>#N/A</v>
      </c>
      <c r="AZ315" s="9" t="e">
        <f t="shared" si="149"/>
        <v>#N/A</v>
      </c>
      <c r="BA315" s="9" t="e">
        <f t="shared" si="155"/>
        <v>#N/A</v>
      </c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M315" s="48"/>
      <c r="BX315" s="7"/>
      <c r="BY315" s="4"/>
      <c r="BZ315" s="7"/>
      <c r="CA315" s="7"/>
      <c r="CB315" s="7"/>
      <c r="CE315" s="7"/>
      <c r="CF315" s="7"/>
      <c r="CG315" s="7"/>
      <c r="CH315" s="7"/>
      <c r="CI315" s="7"/>
      <c r="CJ315" s="7"/>
      <c r="CK315" s="7"/>
      <c r="CL315" s="7"/>
      <c r="CN315" s="47"/>
      <c r="CO315" s="47"/>
      <c r="CP315" s="47"/>
      <c r="CQ315" s="4"/>
    </row>
    <row r="316" spans="1:95" s="1" customFormat="1" x14ac:dyDescent="0.3">
      <c r="A316" s="1">
        <f t="shared" si="150"/>
        <v>0</v>
      </c>
      <c r="B316" s="1" t="e">
        <f t="shared" si="134"/>
        <v>#N/A</v>
      </c>
      <c r="J316" s="4"/>
      <c r="K316" s="4"/>
      <c r="L316" s="4"/>
      <c r="M316" s="61"/>
      <c r="Y316" s="58"/>
      <c r="AA316" s="1">
        <f t="shared" si="135"/>
        <v>0</v>
      </c>
      <c r="AB316" s="1">
        <f t="shared" si="136"/>
        <v>0</v>
      </c>
      <c r="AC316" s="1">
        <f t="shared" si="137"/>
        <v>0</v>
      </c>
      <c r="AD316" s="1" t="str">
        <f t="shared" si="151"/>
        <v/>
      </c>
      <c r="AE316" s="1" t="str">
        <f t="shared" si="132"/>
        <v/>
      </c>
      <c r="AF316" s="1" t="str">
        <f t="shared" si="132"/>
        <v/>
      </c>
      <c r="AG316" s="1" t="str">
        <f t="shared" si="132"/>
        <v/>
      </c>
      <c r="AH316" s="1" t="e">
        <f t="shared" si="156"/>
        <v>#N/A</v>
      </c>
      <c r="AI316" s="9" t="e">
        <f t="shared" si="152"/>
        <v>#N/A</v>
      </c>
      <c r="AJ316" s="9" t="e">
        <f t="shared" si="138"/>
        <v>#N/A</v>
      </c>
      <c r="AK316" s="9" t="e">
        <f t="shared" si="139"/>
        <v>#N/A</v>
      </c>
      <c r="AL316" s="9" t="e">
        <f t="shared" si="140"/>
        <v>#N/A</v>
      </c>
      <c r="AM316" s="9" t="e">
        <f t="shared" si="141"/>
        <v>#N/A</v>
      </c>
      <c r="AN316" s="9" t="e">
        <f t="shared" si="142"/>
        <v>#N/A</v>
      </c>
      <c r="AO316" s="9" t="e">
        <f t="shared" si="143"/>
        <v>#N/A</v>
      </c>
      <c r="AP316" s="1" t="str">
        <f t="shared" si="133"/>
        <v/>
      </c>
      <c r="AQ316" s="1" t="str">
        <f t="shared" si="133"/>
        <v/>
      </c>
      <c r="AS316" s="1" t="str">
        <f t="shared" si="153"/>
        <v/>
      </c>
      <c r="AT316" s="1" t="e">
        <f t="shared" si="154"/>
        <v>#N/A</v>
      </c>
      <c r="AU316" s="1" t="e">
        <f t="shared" si="144"/>
        <v>#N/A</v>
      </c>
      <c r="AV316" s="9" t="e">
        <f t="shared" si="145"/>
        <v>#N/A</v>
      </c>
      <c r="AW316" s="9" t="e">
        <f t="shared" si="146"/>
        <v>#N/A</v>
      </c>
      <c r="AX316" s="9" t="e">
        <f t="shared" si="147"/>
        <v>#N/A</v>
      </c>
      <c r="AY316" s="9" t="e">
        <f t="shared" si="148"/>
        <v>#N/A</v>
      </c>
      <c r="AZ316" s="9" t="e">
        <f t="shared" si="149"/>
        <v>#N/A</v>
      </c>
      <c r="BA316" s="9" t="e">
        <f t="shared" si="155"/>
        <v>#N/A</v>
      </c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M316" s="48"/>
      <c r="BX316" s="7"/>
      <c r="BY316" s="4"/>
      <c r="BZ316" s="7"/>
      <c r="CA316" s="7"/>
      <c r="CB316" s="7"/>
      <c r="CE316" s="7"/>
      <c r="CF316" s="7"/>
      <c r="CG316" s="7"/>
      <c r="CH316" s="7"/>
      <c r="CI316" s="7"/>
      <c r="CJ316" s="7"/>
      <c r="CK316" s="7"/>
      <c r="CL316" s="7"/>
      <c r="CN316" s="47"/>
      <c r="CO316" s="47"/>
      <c r="CP316" s="47"/>
      <c r="CQ316" s="4"/>
    </row>
    <row r="317" spans="1:95" s="1" customFormat="1" x14ac:dyDescent="0.3">
      <c r="A317" s="1">
        <f t="shared" si="150"/>
        <v>0</v>
      </c>
      <c r="B317" s="1" t="e">
        <f t="shared" si="134"/>
        <v>#N/A</v>
      </c>
      <c r="J317" s="4"/>
      <c r="K317" s="4"/>
      <c r="L317" s="4"/>
      <c r="M317" s="61"/>
      <c r="Y317" s="58"/>
      <c r="AA317" s="1">
        <f t="shared" si="135"/>
        <v>0</v>
      </c>
      <c r="AB317" s="1">
        <f t="shared" si="136"/>
        <v>0</v>
      </c>
      <c r="AC317" s="1">
        <f t="shared" si="137"/>
        <v>0</v>
      </c>
      <c r="AD317" s="1" t="str">
        <f t="shared" si="151"/>
        <v/>
      </c>
      <c r="AE317" s="1" t="str">
        <f t="shared" si="132"/>
        <v/>
      </c>
      <c r="AF317" s="1" t="str">
        <f t="shared" si="132"/>
        <v/>
      </c>
      <c r="AG317" s="1" t="str">
        <f t="shared" si="132"/>
        <v/>
      </c>
      <c r="AH317" s="1" t="e">
        <f t="shared" si="156"/>
        <v>#N/A</v>
      </c>
      <c r="AI317" s="9" t="e">
        <f t="shared" si="152"/>
        <v>#N/A</v>
      </c>
      <c r="AJ317" s="9" t="e">
        <f t="shared" si="138"/>
        <v>#N/A</v>
      </c>
      <c r="AK317" s="9" t="e">
        <f t="shared" si="139"/>
        <v>#N/A</v>
      </c>
      <c r="AL317" s="9" t="e">
        <f t="shared" si="140"/>
        <v>#N/A</v>
      </c>
      <c r="AM317" s="9" t="e">
        <f t="shared" si="141"/>
        <v>#N/A</v>
      </c>
      <c r="AN317" s="9" t="e">
        <f t="shared" si="142"/>
        <v>#N/A</v>
      </c>
      <c r="AO317" s="9" t="e">
        <f t="shared" si="143"/>
        <v>#N/A</v>
      </c>
      <c r="AP317" s="1" t="str">
        <f t="shared" si="133"/>
        <v/>
      </c>
      <c r="AQ317" s="1" t="str">
        <f t="shared" si="133"/>
        <v/>
      </c>
      <c r="AS317" s="1" t="str">
        <f t="shared" si="153"/>
        <v/>
      </c>
      <c r="AT317" s="1" t="e">
        <f t="shared" si="154"/>
        <v>#N/A</v>
      </c>
      <c r="AU317" s="1" t="e">
        <f t="shared" si="144"/>
        <v>#N/A</v>
      </c>
      <c r="AV317" s="9" t="e">
        <f t="shared" si="145"/>
        <v>#N/A</v>
      </c>
      <c r="AW317" s="9" t="e">
        <f t="shared" si="146"/>
        <v>#N/A</v>
      </c>
      <c r="AX317" s="9" t="e">
        <f t="shared" si="147"/>
        <v>#N/A</v>
      </c>
      <c r="AY317" s="9" t="e">
        <f t="shared" si="148"/>
        <v>#N/A</v>
      </c>
      <c r="AZ317" s="9" t="e">
        <f t="shared" si="149"/>
        <v>#N/A</v>
      </c>
      <c r="BA317" s="9" t="e">
        <f t="shared" si="155"/>
        <v>#N/A</v>
      </c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M317" s="48"/>
      <c r="BX317" s="7"/>
      <c r="BY317" s="4"/>
      <c r="BZ317" s="7"/>
      <c r="CA317" s="7"/>
      <c r="CB317" s="7"/>
      <c r="CE317" s="7"/>
      <c r="CF317" s="7"/>
      <c r="CG317" s="7"/>
      <c r="CH317" s="7"/>
      <c r="CI317" s="7"/>
      <c r="CJ317" s="7"/>
      <c r="CK317" s="7"/>
      <c r="CL317" s="7"/>
      <c r="CN317" s="47"/>
      <c r="CO317" s="47"/>
      <c r="CP317" s="47"/>
      <c r="CQ317" s="4"/>
    </row>
    <row r="318" spans="1:95" s="1" customFormat="1" x14ac:dyDescent="0.3">
      <c r="A318" s="1">
        <f t="shared" si="150"/>
        <v>0</v>
      </c>
      <c r="B318" s="1" t="e">
        <f t="shared" si="134"/>
        <v>#N/A</v>
      </c>
      <c r="J318" s="4"/>
      <c r="K318" s="4"/>
      <c r="L318" s="4"/>
      <c r="M318" s="61"/>
      <c r="Y318" s="58"/>
      <c r="AA318" s="1">
        <f t="shared" si="135"/>
        <v>0</v>
      </c>
      <c r="AB318" s="1">
        <f t="shared" si="136"/>
        <v>0</v>
      </c>
      <c r="AC318" s="1">
        <f t="shared" si="137"/>
        <v>0</v>
      </c>
      <c r="AD318" s="1" t="str">
        <f t="shared" si="151"/>
        <v/>
      </c>
      <c r="AE318" s="1" t="str">
        <f t="shared" si="132"/>
        <v/>
      </c>
      <c r="AF318" s="1" t="str">
        <f t="shared" si="132"/>
        <v/>
      </c>
      <c r="AG318" s="1" t="str">
        <f t="shared" si="132"/>
        <v/>
      </c>
      <c r="AH318" s="1" t="e">
        <f t="shared" si="156"/>
        <v>#N/A</v>
      </c>
      <c r="AI318" s="9" t="e">
        <f t="shared" si="152"/>
        <v>#N/A</v>
      </c>
      <c r="AJ318" s="9" t="e">
        <f t="shared" si="138"/>
        <v>#N/A</v>
      </c>
      <c r="AK318" s="9" t="e">
        <f t="shared" si="139"/>
        <v>#N/A</v>
      </c>
      <c r="AL318" s="9" t="e">
        <f t="shared" si="140"/>
        <v>#N/A</v>
      </c>
      <c r="AM318" s="9" t="e">
        <f t="shared" si="141"/>
        <v>#N/A</v>
      </c>
      <c r="AN318" s="9" t="e">
        <f t="shared" si="142"/>
        <v>#N/A</v>
      </c>
      <c r="AO318" s="9" t="e">
        <f t="shared" si="143"/>
        <v>#N/A</v>
      </c>
      <c r="AP318" s="1" t="str">
        <f t="shared" si="133"/>
        <v/>
      </c>
      <c r="AQ318" s="1" t="str">
        <f t="shared" si="133"/>
        <v/>
      </c>
      <c r="AS318" s="1" t="str">
        <f t="shared" si="153"/>
        <v/>
      </c>
      <c r="AT318" s="1" t="e">
        <f t="shared" si="154"/>
        <v>#N/A</v>
      </c>
      <c r="AU318" s="1" t="e">
        <f t="shared" si="144"/>
        <v>#N/A</v>
      </c>
      <c r="AV318" s="9" t="e">
        <f t="shared" si="145"/>
        <v>#N/A</v>
      </c>
      <c r="AW318" s="9" t="e">
        <f t="shared" si="146"/>
        <v>#N/A</v>
      </c>
      <c r="AX318" s="9" t="e">
        <f t="shared" si="147"/>
        <v>#N/A</v>
      </c>
      <c r="AY318" s="9" t="e">
        <f t="shared" si="148"/>
        <v>#N/A</v>
      </c>
      <c r="AZ318" s="9" t="e">
        <f t="shared" si="149"/>
        <v>#N/A</v>
      </c>
      <c r="BA318" s="9" t="e">
        <f t="shared" si="155"/>
        <v>#N/A</v>
      </c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M318" s="48"/>
      <c r="BX318" s="7"/>
      <c r="BY318" s="4"/>
      <c r="BZ318" s="7"/>
      <c r="CA318" s="7"/>
      <c r="CB318" s="7"/>
      <c r="CE318" s="7"/>
      <c r="CF318" s="7"/>
      <c r="CG318" s="7"/>
      <c r="CH318" s="7"/>
      <c r="CI318" s="7"/>
      <c r="CJ318" s="7"/>
      <c r="CK318" s="7"/>
      <c r="CL318" s="7"/>
      <c r="CN318" s="47"/>
      <c r="CO318" s="47"/>
      <c r="CP318" s="47"/>
      <c r="CQ318" s="4"/>
    </row>
    <row r="319" spans="1:95" s="1" customFormat="1" x14ac:dyDescent="0.3">
      <c r="A319" s="1">
        <f t="shared" si="150"/>
        <v>0</v>
      </c>
      <c r="B319" s="1" t="e">
        <f t="shared" si="134"/>
        <v>#N/A</v>
      </c>
      <c r="J319" s="4"/>
      <c r="K319" s="4"/>
      <c r="L319" s="4"/>
      <c r="M319" s="61"/>
      <c r="Y319" s="58"/>
      <c r="AA319" s="1">
        <f t="shared" si="135"/>
        <v>0</v>
      </c>
      <c r="AB319" s="1">
        <f t="shared" si="136"/>
        <v>0</v>
      </c>
      <c r="AC319" s="1">
        <f t="shared" si="137"/>
        <v>0</v>
      </c>
      <c r="AD319" s="1" t="str">
        <f t="shared" si="151"/>
        <v/>
      </c>
      <c r="AE319" s="1" t="str">
        <f t="shared" si="132"/>
        <v/>
      </c>
      <c r="AF319" s="1" t="str">
        <f t="shared" si="132"/>
        <v/>
      </c>
      <c r="AG319" s="1" t="str">
        <f t="shared" si="132"/>
        <v/>
      </c>
      <c r="AH319" s="1" t="e">
        <f t="shared" si="156"/>
        <v>#N/A</v>
      </c>
      <c r="AI319" s="9" t="e">
        <f t="shared" si="152"/>
        <v>#N/A</v>
      </c>
      <c r="AJ319" s="9" t="e">
        <f t="shared" si="138"/>
        <v>#N/A</v>
      </c>
      <c r="AK319" s="9" t="e">
        <f t="shared" si="139"/>
        <v>#N/A</v>
      </c>
      <c r="AL319" s="9" t="e">
        <f t="shared" si="140"/>
        <v>#N/A</v>
      </c>
      <c r="AM319" s="9" t="e">
        <f t="shared" si="141"/>
        <v>#N/A</v>
      </c>
      <c r="AN319" s="9" t="e">
        <f t="shared" si="142"/>
        <v>#N/A</v>
      </c>
      <c r="AO319" s="9" t="e">
        <f t="shared" si="143"/>
        <v>#N/A</v>
      </c>
      <c r="AP319" s="1" t="str">
        <f t="shared" si="133"/>
        <v/>
      </c>
      <c r="AQ319" s="1" t="str">
        <f t="shared" si="133"/>
        <v/>
      </c>
      <c r="AS319" s="1" t="str">
        <f t="shared" si="153"/>
        <v/>
      </c>
      <c r="AT319" s="1" t="e">
        <f t="shared" si="154"/>
        <v>#N/A</v>
      </c>
      <c r="AU319" s="1" t="e">
        <f t="shared" si="144"/>
        <v>#N/A</v>
      </c>
      <c r="AV319" s="9" t="e">
        <f t="shared" si="145"/>
        <v>#N/A</v>
      </c>
      <c r="AW319" s="9" t="e">
        <f t="shared" si="146"/>
        <v>#N/A</v>
      </c>
      <c r="AX319" s="9" t="e">
        <f t="shared" si="147"/>
        <v>#N/A</v>
      </c>
      <c r="AY319" s="9" t="e">
        <f t="shared" si="148"/>
        <v>#N/A</v>
      </c>
      <c r="AZ319" s="9" t="e">
        <f t="shared" si="149"/>
        <v>#N/A</v>
      </c>
      <c r="BA319" s="9" t="e">
        <f t="shared" si="155"/>
        <v>#N/A</v>
      </c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M319" s="48"/>
      <c r="BX319" s="7"/>
      <c r="BY319" s="4"/>
      <c r="BZ319" s="7"/>
      <c r="CA319" s="7"/>
      <c r="CB319" s="7"/>
      <c r="CE319" s="7"/>
      <c r="CF319" s="7"/>
      <c r="CG319" s="7"/>
      <c r="CH319" s="7"/>
      <c r="CI319" s="7"/>
      <c r="CJ319" s="7"/>
      <c r="CK319" s="7"/>
      <c r="CL319" s="7"/>
      <c r="CN319" s="47"/>
      <c r="CO319" s="47"/>
      <c r="CP319" s="47"/>
      <c r="CQ319" s="4"/>
    </row>
    <row r="320" spans="1:95" s="1" customFormat="1" x14ac:dyDescent="0.3">
      <c r="A320" s="1">
        <f t="shared" si="150"/>
        <v>0</v>
      </c>
      <c r="B320" s="1" t="e">
        <f t="shared" si="134"/>
        <v>#N/A</v>
      </c>
      <c r="J320" s="4"/>
      <c r="K320" s="4"/>
      <c r="L320" s="4"/>
      <c r="M320" s="61"/>
      <c r="Y320" s="58"/>
      <c r="AA320" s="1">
        <f t="shared" si="135"/>
        <v>0</v>
      </c>
      <c r="AB320" s="1">
        <f t="shared" si="136"/>
        <v>0</v>
      </c>
      <c r="AC320" s="1">
        <f t="shared" si="137"/>
        <v>0</v>
      </c>
      <c r="AD320" s="1" t="str">
        <f t="shared" si="151"/>
        <v/>
      </c>
      <c r="AE320" s="1" t="str">
        <f t="shared" si="132"/>
        <v/>
      </c>
      <c r="AF320" s="1" t="str">
        <f t="shared" si="132"/>
        <v/>
      </c>
      <c r="AG320" s="1" t="str">
        <f t="shared" si="132"/>
        <v/>
      </c>
      <c r="AH320" s="1" t="e">
        <f t="shared" si="156"/>
        <v>#N/A</v>
      </c>
      <c r="AI320" s="9" t="e">
        <f t="shared" si="152"/>
        <v>#N/A</v>
      </c>
      <c r="AJ320" s="9" t="e">
        <f t="shared" si="138"/>
        <v>#N/A</v>
      </c>
      <c r="AK320" s="9" t="e">
        <f t="shared" si="139"/>
        <v>#N/A</v>
      </c>
      <c r="AL320" s="9" t="e">
        <f t="shared" si="140"/>
        <v>#N/A</v>
      </c>
      <c r="AM320" s="9" t="e">
        <f t="shared" si="141"/>
        <v>#N/A</v>
      </c>
      <c r="AN320" s="9" t="e">
        <f t="shared" si="142"/>
        <v>#N/A</v>
      </c>
      <c r="AO320" s="9" t="e">
        <f t="shared" si="143"/>
        <v>#N/A</v>
      </c>
      <c r="AP320" s="1" t="str">
        <f t="shared" si="133"/>
        <v/>
      </c>
      <c r="AQ320" s="1" t="str">
        <f t="shared" si="133"/>
        <v/>
      </c>
      <c r="AS320" s="1" t="str">
        <f t="shared" si="153"/>
        <v/>
      </c>
      <c r="AT320" s="1" t="e">
        <f t="shared" si="154"/>
        <v>#N/A</v>
      </c>
      <c r="AU320" s="1" t="e">
        <f t="shared" si="144"/>
        <v>#N/A</v>
      </c>
      <c r="AV320" s="9" t="e">
        <f t="shared" si="145"/>
        <v>#N/A</v>
      </c>
      <c r="AW320" s="9" t="e">
        <f t="shared" si="146"/>
        <v>#N/A</v>
      </c>
      <c r="AX320" s="9" t="e">
        <f t="shared" si="147"/>
        <v>#N/A</v>
      </c>
      <c r="AY320" s="9" t="e">
        <f t="shared" si="148"/>
        <v>#N/A</v>
      </c>
      <c r="AZ320" s="9" t="e">
        <f t="shared" si="149"/>
        <v>#N/A</v>
      </c>
      <c r="BA320" s="9" t="e">
        <f t="shared" si="155"/>
        <v>#N/A</v>
      </c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M320" s="48"/>
      <c r="BX320" s="7"/>
      <c r="BY320" s="4"/>
      <c r="BZ320" s="7"/>
      <c r="CA320" s="7"/>
      <c r="CB320" s="7"/>
      <c r="CE320" s="7"/>
      <c r="CF320" s="7"/>
      <c r="CG320" s="7"/>
      <c r="CH320" s="7"/>
      <c r="CI320" s="7"/>
      <c r="CJ320" s="7"/>
      <c r="CK320" s="7"/>
      <c r="CL320" s="7"/>
      <c r="CN320" s="47"/>
      <c r="CO320" s="47"/>
      <c r="CP320" s="47"/>
      <c r="CQ320" s="4"/>
    </row>
    <row r="321" spans="1:95" s="1" customFormat="1" x14ac:dyDescent="0.3">
      <c r="A321" s="1">
        <f t="shared" si="150"/>
        <v>0</v>
      </c>
      <c r="B321" s="1" t="e">
        <f t="shared" si="134"/>
        <v>#N/A</v>
      </c>
      <c r="J321" s="4"/>
      <c r="K321" s="4"/>
      <c r="L321" s="4"/>
      <c r="M321" s="61"/>
      <c r="Y321" s="58"/>
      <c r="AA321" s="1">
        <f t="shared" si="135"/>
        <v>0</v>
      </c>
      <c r="AB321" s="1">
        <f t="shared" si="136"/>
        <v>0</v>
      </c>
      <c r="AC321" s="1">
        <f t="shared" si="137"/>
        <v>0</v>
      </c>
      <c r="AD321" s="1" t="str">
        <f t="shared" si="151"/>
        <v/>
      </c>
      <c r="AE321" s="1" t="str">
        <f t="shared" si="132"/>
        <v/>
      </c>
      <c r="AF321" s="1" t="str">
        <f t="shared" si="132"/>
        <v/>
      </c>
      <c r="AG321" s="1" t="str">
        <f t="shared" si="132"/>
        <v/>
      </c>
      <c r="AH321" s="1" t="e">
        <f t="shared" si="156"/>
        <v>#N/A</v>
      </c>
      <c r="AI321" s="9" t="e">
        <f t="shared" si="152"/>
        <v>#N/A</v>
      </c>
      <c r="AJ321" s="9" t="e">
        <f t="shared" si="138"/>
        <v>#N/A</v>
      </c>
      <c r="AK321" s="9" t="e">
        <f t="shared" si="139"/>
        <v>#N/A</v>
      </c>
      <c r="AL321" s="9" t="e">
        <f t="shared" si="140"/>
        <v>#N/A</v>
      </c>
      <c r="AM321" s="9" t="e">
        <f t="shared" si="141"/>
        <v>#N/A</v>
      </c>
      <c r="AN321" s="9" t="e">
        <f t="shared" si="142"/>
        <v>#N/A</v>
      </c>
      <c r="AO321" s="9" t="e">
        <f t="shared" si="143"/>
        <v>#N/A</v>
      </c>
      <c r="AP321" s="1" t="str">
        <f t="shared" si="133"/>
        <v/>
      </c>
      <c r="AQ321" s="1" t="str">
        <f t="shared" si="133"/>
        <v/>
      </c>
      <c r="AS321" s="1" t="str">
        <f t="shared" si="153"/>
        <v/>
      </c>
      <c r="AT321" s="1" t="e">
        <f t="shared" si="154"/>
        <v>#N/A</v>
      </c>
      <c r="AU321" s="1" t="e">
        <f t="shared" si="144"/>
        <v>#N/A</v>
      </c>
      <c r="AV321" s="9" t="e">
        <f t="shared" si="145"/>
        <v>#N/A</v>
      </c>
      <c r="AW321" s="9" t="e">
        <f t="shared" si="146"/>
        <v>#N/A</v>
      </c>
      <c r="AX321" s="9" t="e">
        <f t="shared" si="147"/>
        <v>#N/A</v>
      </c>
      <c r="AY321" s="9" t="e">
        <f t="shared" si="148"/>
        <v>#N/A</v>
      </c>
      <c r="AZ321" s="9" t="e">
        <f t="shared" si="149"/>
        <v>#N/A</v>
      </c>
      <c r="BA321" s="9" t="e">
        <f t="shared" si="155"/>
        <v>#N/A</v>
      </c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M321" s="48"/>
      <c r="BX321" s="7"/>
      <c r="BY321" s="4"/>
      <c r="BZ321" s="7"/>
      <c r="CA321" s="7"/>
      <c r="CB321" s="7"/>
      <c r="CE321" s="7"/>
      <c r="CF321" s="7"/>
      <c r="CG321" s="7"/>
      <c r="CH321" s="7"/>
      <c r="CI321" s="7"/>
      <c r="CJ321" s="7"/>
      <c r="CK321" s="7"/>
      <c r="CL321" s="7"/>
      <c r="CN321" s="47"/>
      <c r="CO321" s="47"/>
      <c r="CP321" s="47"/>
      <c r="CQ321" s="4"/>
    </row>
    <row r="322" spans="1:95" s="1" customFormat="1" x14ac:dyDescent="0.3">
      <c r="A322" s="1">
        <f t="shared" si="150"/>
        <v>0</v>
      </c>
      <c r="B322" s="1" t="e">
        <f t="shared" si="134"/>
        <v>#N/A</v>
      </c>
      <c r="J322" s="4"/>
      <c r="K322" s="4"/>
      <c r="L322" s="4"/>
      <c r="M322" s="61"/>
      <c r="Y322" s="58"/>
      <c r="AA322" s="1">
        <f t="shared" si="135"/>
        <v>0</v>
      </c>
      <c r="AB322" s="1">
        <f t="shared" si="136"/>
        <v>0</v>
      </c>
      <c r="AC322" s="1">
        <f t="shared" si="137"/>
        <v>0</v>
      </c>
      <c r="AD322" s="1" t="str">
        <f t="shared" si="151"/>
        <v/>
      </c>
      <c r="AE322" s="1" t="str">
        <f t="shared" ref="AE322:AG330" si="157">IF($C322="","",G322-G321)</f>
        <v/>
      </c>
      <c r="AF322" s="1" t="str">
        <f t="shared" si="157"/>
        <v/>
      </c>
      <c r="AG322" s="1" t="str">
        <f t="shared" si="157"/>
        <v/>
      </c>
      <c r="AH322" s="1" t="e">
        <f t="shared" si="156"/>
        <v>#N/A</v>
      </c>
      <c r="AI322" s="9" t="e">
        <f t="shared" si="152"/>
        <v>#N/A</v>
      </c>
      <c r="AJ322" s="9" t="e">
        <f t="shared" si="138"/>
        <v>#N/A</v>
      </c>
      <c r="AK322" s="9" t="e">
        <f t="shared" si="139"/>
        <v>#N/A</v>
      </c>
      <c r="AL322" s="9" t="e">
        <f t="shared" si="140"/>
        <v>#N/A</v>
      </c>
      <c r="AM322" s="9" t="e">
        <f t="shared" si="141"/>
        <v>#N/A</v>
      </c>
      <c r="AN322" s="9" t="e">
        <f t="shared" si="142"/>
        <v>#N/A</v>
      </c>
      <c r="AO322" s="9" t="e">
        <f t="shared" si="143"/>
        <v>#N/A</v>
      </c>
      <c r="AP322" s="1" t="str">
        <f t="shared" ref="AP322:AQ330" si="158">IF($C322="","",V322-V321)</f>
        <v/>
      </c>
      <c r="AQ322" s="1" t="str">
        <f t="shared" si="158"/>
        <v/>
      </c>
      <c r="AS322" s="1" t="str">
        <f t="shared" si="153"/>
        <v/>
      </c>
      <c r="AT322" s="1" t="e">
        <f t="shared" si="154"/>
        <v>#N/A</v>
      </c>
      <c r="AU322" s="1" t="e">
        <f t="shared" si="144"/>
        <v>#N/A</v>
      </c>
      <c r="AV322" s="9" t="e">
        <f t="shared" si="145"/>
        <v>#N/A</v>
      </c>
      <c r="AW322" s="9" t="e">
        <f t="shared" si="146"/>
        <v>#N/A</v>
      </c>
      <c r="AX322" s="9" t="e">
        <f t="shared" si="147"/>
        <v>#N/A</v>
      </c>
      <c r="AY322" s="9" t="e">
        <f t="shared" si="148"/>
        <v>#N/A</v>
      </c>
      <c r="AZ322" s="9" t="e">
        <f t="shared" si="149"/>
        <v>#N/A</v>
      </c>
      <c r="BA322" s="9" t="e">
        <f t="shared" si="155"/>
        <v>#N/A</v>
      </c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M322" s="48"/>
      <c r="BX322" s="7"/>
      <c r="BY322" s="4"/>
      <c r="BZ322" s="7"/>
      <c r="CA322" s="7"/>
      <c r="CB322" s="7"/>
      <c r="CE322" s="7"/>
      <c r="CF322" s="7"/>
      <c r="CG322" s="7"/>
      <c r="CH322" s="7"/>
      <c r="CI322" s="7"/>
      <c r="CJ322" s="7"/>
      <c r="CK322" s="7"/>
      <c r="CL322" s="7"/>
      <c r="CN322" s="47"/>
      <c r="CO322" s="47"/>
      <c r="CP322" s="47"/>
      <c r="CQ322" s="4"/>
    </row>
    <row r="323" spans="1:95" s="1" customFormat="1" x14ac:dyDescent="0.3">
      <c r="A323" s="1">
        <f t="shared" si="150"/>
        <v>0</v>
      </c>
      <c r="B323" s="1" t="e">
        <f t="shared" si="134"/>
        <v>#N/A</v>
      </c>
      <c r="J323" s="4"/>
      <c r="K323" s="4"/>
      <c r="L323" s="4"/>
      <c r="M323" s="61"/>
      <c r="Y323" s="58"/>
      <c r="AA323" s="1">
        <f t="shared" si="135"/>
        <v>0</v>
      </c>
      <c r="AB323" s="1">
        <f t="shared" si="136"/>
        <v>0</v>
      </c>
      <c r="AC323" s="1">
        <f t="shared" si="137"/>
        <v>0</v>
      </c>
      <c r="AD323" s="1" t="str">
        <f t="shared" si="151"/>
        <v/>
      </c>
      <c r="AE323" s="1" t="str">
        <f t="shared" si="157"/>
        <v/>
      </c>
      <c r="AF323" s="1" t="str">
        <f t="shared" si="157"/>
        <v/>
      </c>
      <c r="AG323" s="1" t="str">
        <f t="shared" si="157"/>
        <v/>
      </c>
      <c r="AH323" s="1" t="e">
        <f t="shared" si="156"/>
        <v>#N/A</v>
      </c>
      <c r="AI323" s="9" t="e">
        <f t="shared" si="152"/>
        <v>#N/A</v>
      </c>
      <c r="AJ323" s="9" t="e">
        <f t="shared" si="138"/>
        <v>#N/A</v>
      </c>
      <c r="AK323" s="9" t="e">
        <f t="shared" si="139"/>
        <v>#N/A</v>
      </c>
      <c r="AL323" s="9" t="e">
        <f t="shared" si="140"/>
        <v>#N/A</v>
      </c>
      <c r="AM323" s="9" t="e">
        <f t="shared" si="141"/>
        <v>#N/A</v>
      </c>
      <c r="AN323" s="9" t="e">
        <f t="shared" si="142"/>
        <v>#N/A</v>
      </c>
      <c r="AO323" s="9" t="e">
        <f t="shared" si="143"/>
        <v>#N/A</v>
      </c>
      <c r="AP323" s="1" t="str">
        <f t="shared" si="158"/>
        <v/>
      </c>
      <c r="AQ323" s="1" t="str">
        <f t="shared" si="158"/>
        <v/>
      </c>
      <c r="AS323" s="1" t="str">
        <f t="shared" si="153"/>
        <v/>
      </c>
      <c r="AT323" s="1" t="e">
        <f t="shared" si="154"/>
        <v>#N/A</v>
      </c>
      <c r="AU323" s="1" t="e">
        <f t="shared" si="144"/>
        <v>#N/A</v>
      </c>
      <c r="AV323" s="9" t="e">
        <f t="shared" si="145"/>
        <v>#N/A</v>
      </c>
      <c r="AW323" s="9" t="e">
        <f t="shared" si="146"/>
        <v>#N/A</v>
      </c>
      <c r="AX323" s="9" t="e">
        <f t="shared" si="147"/>
        <v>#N/A</v>
      </c>
      <c r="AY323" s="9" t="e">
        <f t="shared" si="148"/>
        <v>#N/A</v>
      </c>
      <c r="AZ323" s="9" t="e">
        <f t="shared" si="149"/>
        <v>#N/A</v>
      </c>
      <c r="BA323" s="9" t="e">
        <f t="shared" si="155"/>
        <v>#N/A</v>
      </c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M323" s="48"/>
      <c r="BX323" s="7"/>
      <c r="BY323" s="4"/>
      <c r="BZ323" s="7"/>
      <c r="CA323" s="7"/>
      <c r="CB323" s="7"/>
      <c r="CE323" s="7"/>
      <c r="CF323" s="7"/>
      <c r="CG323" s="7"/>
      <c r="CH323" s="7"/>
      <c r="CI323" s="7"/>
      <c r="CJ323" s="7"/>
      <c r="CK323" s="7"/>
      <c r="CL323" s="7"/>
      <c r="CN323" s="47"/>
      <c r="CO323" s="47"/>
      <c r="CP323" s="47"/>
      <c r="CQ323" s="4"/>
    </row>
    <row r="324" spans="1:95" s="1" customFormat="1" x14ac:dyDescent="0.3">
      <c r="A324" s="1">
        <f t="shared" si="150"/>
        <v>0</v>
      </c>
      <c r="B324" s="1" t="e">
        <f t="shared" si="134"/>
        <v>#N/A</v>
      </c>
      <c r="J324" s="4"/>
      <c r="K324" s="4"/>
      <c r="L324" s="4"/>
      <c r="M324" s="61"/>
      <c r="Y324" s="58"/>
      <c r="AA324" s="1">
        <f t="shared" si="135"/>
        <v>0</v>
      </c>
      <c r="AB324" s="1">
        <f t="shared" si="136"/>
        <v>0</v>
      </c>
      <c r="AC324" s="1">
        <f t="shared" si="137"/>
        <v>0</v>
      </c>
      <c r="AD324" s="1" t="str">
        <f t="shared" si="151"/>
        <v/>
      </c>
      <c r="AE324" s="1" t="str">
        <f t="shared" si="157"/>
        <v/>
      </c>
      <c r="AF324" s="1" t="str">
        <f t="shared" si="157"/>
        <v/>
      </c>
      <c r="AG324" s="1" t="str">
        <f t="shared" si="157"/>
        <v/>
      </c>
      <c r="AH324" s="1" t="e">
        <f t="shared" si="156"/>
        <v>#N/A</v>
      </c>
      <c r="AI324" s="9" t="e">
        <f t="shared" si="152"/>
        <v>#N/A</v>
      </c>
      <c r="AJ324" s="9" t="e">
        <f t="shared" si="138"/>
        <v>#N/A</v>
      </c>
      <c r="AK324" s="9" t="e">
        <f t="shared" si="139"/>
        <v>#N/A</v>
      </c>
      <c r="AL324" s="9" t="e">
        <f t="shared" si="140"/>
        <v>#N/A</v>
      </c>
      <c r="AM324" s="9" t="e">
        <f t="shared" si="141"/>
        <v>#N/A</v>
      </c>
      <c r="AN324" s="9" t="e">
        <f t="shared" si="142"/>
        <v>#N/A</v>
      </c>
      <c r="AO324" s="9" t="e">
        <f t="shared" si="143"/>
        <v>#N/A</v>
      </c>
      <c r="AP324" s="1" t="str">
        <f t="shared" si="158"/>
        <v/>
      </c>
      <c r="AQ324" s="1" t="str">
        <f t="shared" si="158"/>
        <v/>
      </c>
      <c r="AS324" s="1" t="str">
        <f t="shared" si="153"/>
        <v/>
      </c>
      <c r="AT324" s="1" t="e">
        <f t="shared" si="154"/>
        <v>#N/A</v>
      </c>
      <c r="AU324" s="1" t="e">
        <f t="shared" si="144"/>
        <v>#N/A</v>
      </c>
      <c r="AV324" s="9" t="e">
        <f t="shared" si="145"/>
        <v>#N/A</v>
      </c>
      <c r="AW324" s="9" t="e">
        <f t="shared" si="146"/>
        <v>#N/A</v>
      </c>
      <c r="AX324" s="9" t="e">
        <f t="shared" si="147"/>
        <v>#N/A</v>
      </c>
      <c r="AY324" s="9" t="e">
        <f t="shared" si="148"/>
        <v>#N/A</v>
      </c>
      <c r="AZ324" s="9" t="e">
        <f t="shared" si="149"/>
        <v>#N/A</v>
      </c>
      <c r="BA324" s="9" t="e">
        <f t="shared" si="155"/>
        <v>#N/A</v>
      </c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M324" s="48"/>
      <c r="BX324" s="7"/>
      <c r="BY324" s="4"/>
      <c r="BZ324" s="7"/>
      <c r="CA324" s="7"/>
      <c r="CB324" s="7"/>
      <c r="CE324" s="7"/>
      <c r="CF324" s="7"/>
      <c r="CG324" s="7"/>
      <c r="CH324" s="7"/>
      <c r="CI324" s="7"/>
      <c r="CJ324" s="7"/>
      <c r="CK324" s="7"/>
      <c r="CL324" s="7"/>
      <c r="CN324" s="47"/>
      <c r="CO324" s="47"/>
      <c r="CP324" s="47"/>
      <c r="CQ324" s="4"/>
    </row>
    <row r="325" spans="1:95" s="1" customFormat="1" x14ac:dyDescent="0.3">
      <c r="A325" s="1">
        <f t="shared" si="150"/>
        <v>0</v>
      </c>
      <c r="B325" s="1" t="e">
        <f t="shared" si="134"/>
        <v>#N/A</v>
      </c>
      <c r="J325" s="4"/>
      <c r="K325" s="4"/>
      <c r="L325" s="4"/>
      <c r="M325" s="61"/>
      <c r="Y325" s="58"/>
      <c r="AA325" s="1">
        <f t="shared" si="135"/>
        <v>0</v>
      </c>
      <c r="AB325" s="1">
        <f t="shared" si="136"/>
        <v>0</v>
      </c>
      <c r="AC325" s="1">
        <f t="shared" si="137"/>
        <v>0</v>
      </c>
      <c r="AD325" s="1" t="str">
        <f t="shared" si="151"/>
        <v/>
      </c>
      <c r="AE325" s="1" t="str">
        <f t="shared" si="157"/>
        <v/>
      </c>
      <c r="AF325" s="1" t="str">
        <f t="shared" si="157"/>
        <v/>
      </c>
      <c r="AG325" s="1" t="str">
        <f t="shared" si="157"/>
        <v/>
      </c>
      <c r="AH325" s="1" t="e">
        <f t="shared" si="156"/>
        <v>#N/A</v>
      </c>
      <c r="AI325" s="9" t="e">
        <f t="shared" si="152"/>
        <v>#N/A</v>
      </c>
      <c r="AJ325" s="9" t="e">
        <f t="shared" si="138"/>
        <v>#N/A</v>
      </c>
      <c r="AK325" s="9" t="e">
        <f t="shared" si="139"/>
        <v>#N/A</v>
      </c>
      <c r="AL325" s="9" t="e">
        <f t="shared" si="140"/>
        <v>#N/A</v>
      </c>
      <c r="AM325" s="9" t="e">
        <f t="shared" si="141"/>
        <v>#N/A</v>
      </c>
      <c r="AN325" s="9" t="e">
        <f t="shared" si="142"/>
        <v>#N/A</v>
      </c>
      <c r="AO325" s="9" t="e">
        <f t="shared" si="143"/>
        <v>#N/A</v>
      </c>
      <c r="AP325" s="1" t="str">
        <f t="shared" si="158"/>
        <v/>
      </c>
      <c r="AQ325" s="1" t="str">
        <f t="shared" si="158"/>
        <v/>
      </c>
      <c r="AS325" s="1" t="str">
        <f t="shared" si="153"/>
        <v/>
      </c>
      <c r="AT325" s="1" t="e">
        <f t="shared" si="154"/>
        <v>#N/A</v>
      </c>
      <c r="AU325" s="1" t="e">
        <f t="shared" si="144"/>
        <v>#N/A</v>
      </c>
      <c r="AV325" s="9" t="e">
        <f t="shared" si="145"/>
        <v>#N/A</v>
      </c>
      <c r="AW325" s="9" t="e">
        <f t="shared" si="146"/>
        <v>#N/A</v>
      </c>
      <c r="AX325" s="9" t="e">
        <f t="shared" si="147"/>
        <v>#N/A</v>
      </c>
      <c r="AY325" s="9" t="e">
        <f t="shared" si="148"/>
        <v>#N/A</v>
      </c>
      <c r="AZ325" s="9" t="e">
        <f t="shared" si="149"/>
        <v>#N/A</v>
      </c>
      <c r="BA325" s="9" t="e">
        <f t="shared" si="155"/>
        <v>#N/A</v>
      </c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M325" s="48"/>
      <c r="BX325" s="7"/>
      <c r="BY325" s="4"/>
      <c r="BZ325" s="7"/>
      <c r="CA325" s="7"/>
      <c r="CB325" s="7"/>
      <c r="CE325" s="7"/>
      <c r="CF325" s="7"/>
      <c r="CG325" s="7"/>
      <c r="CH325" s="7"/>
      <c r="CI325" s="7"/>
      <c r="CJ325" s="7"/>
      <c r="CK325" s="7"/>
      <c r="CL325" s="7"/>
      <c r="CN325" s="47"/>
      <c r="CO325" s="47"/>
      <c r="CP325" s="47"/>
      <c r="CQ325" s="4"/>
    </row>
    <row r="326" spans="1:95" s="1" customFormat="1" x14ac:dyDescent="0.3">
      <c r="A326" s="1">
        <f t="shared" si="150"/>
        <v>0</v>
      </c>
      <c r="B326" s="1" t="e">
        <f t="shared" si="134"/>
        <v>#N/A</v>
      </c>
      <c r="J326" s="4"/>
      <c r="K326" s="4"/>
      <c r="L326" s="4"/>
      <c r="M326" s="61"/>
      <c r="Y326" s="58"/>
      <c r="AA326" s="1">
        <f t="shared" si="135"/>
        <v>0</v>
      </c>
      <c r="AB326" s="1">
        <f t="shared" si="136"/>
        <v>0</v>
      </c>
      <c r="AC326" s="1">
        <f t="shared" si="137"/>
        <v>0</v>
      </c>
      <c r="AD326" s="1" t="str">
        <f t="shared" si="151"/>
        <v/>
      </c>
      <c r="AE326" s="1" t="str">
        <f t="shared" si="157"/>
        <v/>
      </c>
      <c r="AF326" s="1" t="str">
        <f t="shared" si="157"/>
        <v/>
      </c>
      <c r="AG326" s="1" t="str">
        <f t="shared" si="157"/>
        <v/>
      </c>
      <c r="AH326" s="1" t="e">
        <f t="shared" si="156"/>
        <v>#N/A</v>
      </c>
      <c r="AI326" s="9" t="e">
        <f t="shared" si="152"/>
        <v>#N/A</v>
      </c>
      <c r="AJ326" s="9" t="e">
        <f t="shared" si="138"/>
        <v>#N/A</v>
      </c>
      <c r="AK326" s="9" t="e">
        <f t="shared" si="139"/>
        <v>#N/A</v>
      </c>
      <c r="AL326" s="9" t="e">
        <f t="shared" si="140"/>
        <v>#N/A</v>
      </c>
      <c r="AM326" s="9" t="e">
        <f t="shared" si="141"/>
        <v>#N/A</v>
      </c>
      <c r="AN326" s="9" t="e">
        <f t="shared" si="142"/>
        <v>#N/A</v>
      </c>
      <c r="AO326" s="9" t="e">
        <f t="shared" si="143"/>
        <v>#N/A</v>
      </c>
      <c r="AP326" s="1" t="str">
        <f t="shared" si="158"/>
        <v/>
      </c>
      <c r="AQ326" s="1" t="str">
        <f t="shared" si="158"/>
        <v/>
      </c>
      <c r="AS326" s="1" t="str">
        <f t="shared" si="153"/>
        <v/>
      </c>
      <c r="AT326" s="1" t="e">
        <f t="shared" si="154"/>
        <v>#N/A</v>
      </c>
      <c r="AU326" s="1" t="e">
        <f t="shared" si="144"/>
        <v>#N/A</v>
      </c>
      <c r="AV326" s="9" t="e">
        <f t="shared" si="145"/>
        <v>#N/A</v>
      </c>
      <c r="AW326" s="9" t="e">
        <f t="shared" si="146"/>
        <v>#N/A</v>
      </c>
      <c r="AX326" s="9" t="e">
        <f t="shared" si="147"/>
        <v>#N/A</v>
      </c>
      <c r="AY326" s="9" t="e">
        <f t="shared" si="148"/>
        <v>#N/A</v>
      </c>
      <c r="AZ326" s="9" t="e">
        <f t="shared" si="149"/>
        <v>#N/A</v>
      </c>
      <c r="BA326" s="9" t="e">
        <f t="shared" si="155"/>
        <v>#N/A</v>
      </c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M326" s="48"/>
      <c r="BX326" s="7"/>
      <c r="BY326" s="4"/>
      <c r="BZ326" s="7"/>
      <c r="CA326" s="7"/>
      <c r="CB326" s="7"/>
      <c r="CE326" s="7"/>
      <c r="CF326" s="7"/>
      <c r="CG326" s="7"/>
      <c r="CH326" s="7"/>
      <c r="CI326" s="7"/>
      <c r="CJ326" s="7"/>
      <c r="CK326" s="7"/>
      <c r="CL326" s="7"/>
      <c r="CN326" s="47"/>
      <c r="CO326" s="47"/>
      <c r="CP326" s="47"/>
      <c r="CQ326" s="4"/>
    </row>
    <row r="327" spans="1:95" s="1" customFormat="1" x14ac:dyDescent="0.3">
      <c r="A327" s="1">
        <f t="shared" si="150"/>
        <v>0</v>
      </c>
      <c r="B327" s="1" t="e">
        <f t="shared" si="134"/>
        <v>#N/A</v>
      </c>
      <c r="J327" s="4"/>
      <c r="K327" s="4"/>
      <c r="L327" s="4"/>
      <c r="M327" s="61"/>
      <c r="Y327" s="58"/>
      <c r="AA327" s="1">
        <f t="shared" si="135"/>
        <v>0</v>
      </c>
      <c r="AB327" s="1">
        <f t="shared" si="136"/>
        <v>0</v>
      </c>
      <c r="AC327" s="1">
        <f t="shared" si="137"/>
        <v>0</v>
      </c>
      <c r="AD327" s="1" t="str">
        <f t="shared" si="151"/>
        <v/>
      </c>
      <c r="AE327" s="1" t="str">
        <f t="shared" si="157"/>
        <v/>
      </c>
      <c r="AF327" s="1" t="str">
        <f t="shared" si="157"/>
        <v/>
      </c>
      <c r="AG327" s="1" t="str">
        <f t="shared" si="157"/>
        <v/>
      </c>
      <c r="AH327" s="1" t="e">
        <f t="shared" si="156"/>
        <v>#N/A</v>
      </c>
      <c r="AI327" s="9" t="e">
        <f t="shared" si="152"/>
        <v>#N/A</v>
      </c>
      <c r="AJ327" s="9" t="e">
        <f t="shared" si="138"/>
        <v>#N/A</v>
      </c>
      <c r="AK327" s="9" t="e">
        <f t="shared" si="139"/>
        <v>#N/A</v>
      </c>
      <c r="AL327" s="9" t="e">
        <f t="shared" si="140"/>
        <v>#N/A</v>
      </c>
      <c r="AM327" s="9" t="e">
        <f t="shared" si="141"/>
        <v>#N/A</v>
      </c>
      <c r="AN327" s="9" t="e">
        <f t="shared" si="142"/>
        <v>#N/A</v>
      </c>
      <c r="AO327" s="9" t="e">
        <f t="shared" si="143"/>
        <v>#N/A</v>
      </c>
      <c r="AP327" s="1" t="str">
        <f t="shared" si="158"/>
        <v/>
      </c>
      <c r="AQ327" s="1" t="str">
        <f t="shared" si="158"/>
        <v/>
      </c>
      <c r="AS327" s="1" t="str">
        <f t="shared" si="153"/>
        <v/>
      </c>
      <c r="AT327" s="1" t="e">
        <f t="shared" si="154"/>
        <v>#N/A</v>
      </c>
      <c r="AU327" s="1" t="e">
        <f t="shared" si="144"/>
        <v>#N/A</v>
      </c>
      <c r="AV327" s="9" t="e">
        <f t="shared" si="145"/>
        <v>#N/A</v>
      </c>
      <c r="AW327" s="9" t="e">
        <f t="shared" si="146"/>
        <v>#N/A</v>
      </c>
      <c r="AX327" s="9" t="e">
        <f t="shared" si="147"/>
        <v>#N/A</v>
      </c>
      <c r="AY327" s="9" t="e">
        <f t="shared" si="148"/>
        <v>#N/A</v>
      </c>
      <c r="AZ327" s="9" t="e">
        <f t="shared" si="149"/>
        <v>#N/A</v>
      </c>
      <c r="BA327" s="9" t="e">
        <f t="shared" si="155"/>
        <v>#N/A</v>
      </c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M327" s="48"/>
      <c r="BX327" s="7"/>
      <c r="BY327" s="4"/>
      <c r="BZ327" s="7"/>
      <c r="CA327" s="7"/>
      <c r="CB327" s="7"/>
      <c r="CE327" s="7"/>
      <c r="CF327" s="7"/>
      <c r="CG327" s="7"/>
      <c r="CH327" s="7"/>
      <c r="CI327" s="7"/>
      <c r="CJ327" s="7"/>
      <c r="CK327" s="7"/>
      <c r="CL327" s="7"/>
      <c r="CN327" s="47"/>
      <c r="CO327" s="47"/>
      <c r="CP327" s="47"/>
      <c r="CQ327" s="4"/>
    </row>
    <row r="328" spans="1:95" s="1" customFormat="1" x14ac:dyDescent="0.3">
      <c r="A328" s="1">
        <f t="shared" si="150"/>
        <v>0</v>
      </c>
      <c r="B328" s="1" t="e">
        <f t="shared" si="134"/>
        <v>#N/A</v>
      </c>
      <c r="J328" s="4"/>
      <c r="K328" s="4"/>
      <c r="L328" s="4"/>
      <c r="M328" s="61"/>
      <c r="Y328" s="58"/>
      <c r="AA328" s="1">
        <f t="shared" si="135"/>
        <v>0</v>
      </c>
      <c r="AB328" s="1">
        <f t="shared" si="136"/>
        <v>0</v>
      </c>
      <c r="AC328" s="1">
        <f t="shared" si="137"/>
        <v>0</v>
      </c>
      <c r="AD328" s="1" t="str">
        <f t="shared" si="151"/>
        <v/>
      </c>
      <c r="AE328" s="1" t="str">
        <f t="shared" si="157"/>
        <v/>
      </c>
      <c r="AF328" s="1" t="str">
        <f t="shared" si="157"/>
        <v/>
      </c>
      <c r="AG328" s="1" t="str">
        <f t="shared" si="157"/>
        <v/>
      </c>
      <c r="AH328" s="1" t="e">
        <f t="shared" si="156"/>
        <v>#N/A</v>
      </c>
      <c r="AI328" s="9" t="e">
        <f t="shared" si="152"/>
        <v>#N/A</v>
      </c>
      <c r="AJ328" s="9" t="e">
        <f t="shared" si="138"/>
        <v>#N/A</v>
      </c>
      <c r="AK328" s="9" t="e">
        <f t="shared" si="139"/>
        <v>#N/A</v>
      </c>
      <c r="AL328" s="9" t="e">
        <f t="shared" si="140"/>
        <v>#N/A</v>
      </c>
      <c r="AM328" s="9" t="e">
        <f t="shared" si="141"/>
        <v>#N/A</v>
      </c>
      <c r="AN328" s="9" t="e">
        <f t="shared" si="142"/>
        <v>#N/A</v>
      </c>
      <c r="AO328" s="9" t="e">
        <f t="shared" si="143"/>
        <v>#N/A</v>
      </c>
      <c r="AP328" s="1" t="str">
        <f t="shared" si="158"/>
        <v/>
      </c>
      <c r="AQ328" s="1" t="str">
        <f t="shared" si="158"/>
        <v/>
      </c>
      <c r="AS328" s="1" t="str">
        <f t="shared" si="153"/>
        <v/>
      </c>
      <c r="AT328" s="1" t="e">
        <f t="shared" si="154"/>
        <v>#N/A</v>
      </c>
      <c r="AU328" s="1" t="e">
        <f t="shared" si="144"/>
        <v>#N/A</v>
      </c>
      <c r="AV328" s="9" t="e">
        <f t="shared" si="145"/>
        <v>#N/A</v>
      </c>
      <c r="AW328" s="9" t="e">
        <f t="shared" si="146"/>
        <v>#N/A</v>
      </c>
      <c r="AX328" s="9" t="e">
        <f t="shared" si="147"/>
        <v>#N/A</v>
      </c>
      <c r="AY328" s="9" t="e">
        <f t="shared" si="148"/>
        <v>#N/A</v>
      </c>
      <c r="AZ328" s="9" t="e">
        <f t="shared" si="149"/>
        <v>#N/A</v>
      </c>
      <c r="BA328" s="9" t="e">
        <f t="shared" si="155"/>
        <v>#N/A</v>
      </c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M328" s="48"/>
      <c r="BX328" s="7"/>
      <c r="BY328" s="4"/>
      <c r="BZ328" s="7"/>
      <c r="CA328" s="7"/>
      <c r="CB328" s="7"/>
      <c r="CE328" s="7"/>
      <c r="CF328" s="7"/>
      <c r="CG328" s="7"/>
      <c r="CH328" s="7"/>
      <c r="CI328" s="7"/>
      <c r="CJ328" s="7"/>
      <c r="CK328" s="7"/>
      <c r="CL328" s="7"/>
      <c r="CN328" s="47"/>
      <c r="CO328" s="47"/>
      <c r="CP328" s="47"/>
      <c r="CQ328" s="4"/>
    </row>
    <row r="329" spans="1:95" s="1" customFormat="1" x14ac:dyDescent="0.3">
      <c r="A329" s="1">
        <f t="shared" si="150"/>
        <v>0</v>
      </c>
      <c r="B329" s="1" t="e">
        <f t="shared" si="134"/>
        <v>#N/A</v>
      </c>
      <c r="J329" s="4"/>
      <c r="K329" s="4"/>
      <c r="L329" s="4"/>
      <c r="M329" s="61"/>
      <c r="Y329" s="58"/>
      <c r="AA329" s="1">
        <f t="shared" si="135"/>
        <v>0</v>
      </c>
      <c r="AB329" s="1">
        <f t="shared" si="136"/>
        <v>0</v>
      </c>
      <c r="AC329" s="1">
        <f t="shared" si="137"/>
        <v>0</v>
      </c>
      <c r="AD329" s="1" t="str">
        <f t="shared" si="151"/>
        <v/>
      </c>
      <c r="AE329" s="1" t="str">
        <f t="shared" si="157"/>
        <v/>
      </c>
      <c r="AF329" s="1" t="str">
        <f t="shared" si="157"/>
        <v/>
      </c>
      <c r="AG329" s="1" t="str">
        <f t="shared" si="157"/>
        <v/>
      </c>
      <c r="AH329" s="1" t="e">
        <f t="shared" si="156"/>
        <v>#N/A</v>
      </c>
      <c r="AI329" s="9" t="e">
        <f t="shared" si="152"/>
        <v>#N/A</v>
      </c>
      <c r="AJ329" s="9" t="e">
        <f t="shared" si="138"/>
        <v>#N/A</v>
      </c>
      <c r="AK329" s="9" t="e">
        <f t="shared" si="139"/>
        <v>#N/A</v>
      </c>
      <c r="AL329" s="9" t="e">
        <f t="shared" si="140"/>
        <v>#N/A</v>
      </c>
      <c r="AM329" s="9" t="e">
        <f t="shared" si="141"/>
        <v>#N/A</v>
      </c>
      <c r="AN329" s="9" t="e">
        <f t="shared" si="142"/>
        <v>#N/A</v>
      </c>
      <c r="AO329" s="9" t="e">
        <f t="shared" si="143"/>
        <v>#N/A</v>
      </c>
      <c r="AP329" s="1" t="str">
        <f t="shared" si="158"/>
        <v/>
      </c>
      <c r="AQ329" s="1" t="str">
        <f t="shared" si="158"/>
        <v/>
      </c>
      <c r="AS329" s="1" t="str">
        <f t="shared" si="153"/>
        <v/>
      </c>
      <c r="AT329" s="1" t="e">
        <f t="shared" si="154"/>
        <v>#N/A</v>
      </c>
      <c r="AU329" s="1" t="e">
        <f t="shared" si="144"/>
        <v>#N/A</v>
      </c>
      <c r="AV329" s="9" t="e">
        <f t="shared" si="145"/>
        <v>#N/A</v>
      </c>
      <c r="AW329" s="9" t="e">
        <f t="shared" si="146"/>
        <v>#N/A</v>
      </c>
      <c r="AX329" s="9" t="e">
        <f t="shared" si="147"/>
        <v>#N/A</v>
      </c>
      <c r="AY329" s="9" t="e">
        <f t="shared" si="148"/>
        <v>#N/A</v>
      </c>
      <c r="AZ329" s="9" t="e">
        <f t="shared" si="149"/>
        <v>#N/A</v>
      </c>
      <c r="BA329" s="9" t="e">
        <f t="shared" si="155"/>
        <v>#N/A</v>
      </c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M329" s="48"/>
      <c r="BX329" s="7"/>
      <c r="BY329" s="4"/>
      <c r="BZ329" s="7"/>
      <c r="CA329" s="7"/>
      <c r="CB329" s="7"/>
      <c r="CE329" s="7"/>
      <c r="CF329" s="7"/>
      <c r="CG329" s="7"/>
      <c r="CH329" s="7"/>
      <c r="CI329" s="7"/>
      <c r="CJ329" s="7"/>
      <c r="CK329" s="7"/>
      <c r="CL329" s="7"/>
      <c r="CN329" s="47"/>
      <c r="CO329" s="47"/>
      <c r="CP329" s="47"/>
      <c r="CQ329" s="4"/>
    </row>
    <row r="330" spans="1:95" s="1" customFormat="1" x14ac:dyDescent="0.3">
      <c r="A330" s="1">
        <f t="shared" si="150"/>
        <v>0</v>
      </c>
      <c r="B330" s="1" t="e">
        <f t="shared" si="134"/>
        <v>#N/A</v>
      </c>
      <c r="J330" s="4"/>
      <c r="K330" s="4"/>
      <c r="L330" s="4"/>
      <c r="M330" s="61"/>
      <c r="Y330" s="58"/>
      <c r="AA330" s="1">
        <f t="shared" si="135"/>
        <v>0</v>
      </c>
      <c r="AB330" s="1">
        <f t="shared" si="136"/>
        <v>0</v>
      </c>
      <c r="AC330" s="1">
        <f t="shared" si="137"/>
        <v>0</v>
      </c>
      <c r="AD330" s="1" t="str">
        <f t="shared" si="151"/>
        <v/>
      </c>
      <c r="AE330" s="1" t="str">
        <f t="shared" si="157"/>
        <v/>
      </c>
      <c r="AF330" s="1" t="str">
        <f t="shared" si="157"/>
        <v/>
      </c>
      <c r="AG330" s="1" t="str">
        <f t="shared" si="157"/>
        <v/>
      </c>
      <c r="AH330" s="1" t="e">
        <f t="shared" si="156"/>
        <v>#N/A</v>
      </c>
      <c r="AI330" s="9" t="e">
        <f t="shared" si="152"/>
        <v>#N/A</v>
      </c>
      <c r="AJ330" s="9" t="e">
        <f t="shared" si="138"/>
        <v>#N/A</v>
      </c>
      <c r="AK330" s="9" t="e">
        <f t="shared" si="139"/>
        <v>#N/A</v>
      </c>
      <c r="AL330" s="9" t="e">
        <f t="shared" si="140"/>
        <v>#N/A</v>
      </c>
      <c r="AM330" s="9" t="e">
        <f t="shared" si="141"/>
        <v>#N/A</v>
      </c>
      <c r="AN330" s="9" t="e">
        <f t="shared" si="142"/>
        <v>#N/A</v>
      </c>
      <c r="AO330" s="9" t="e">
        <f t="shared" si="143"/>
        <v>#N/A</v>
      </c>
      <c r="AP330" s="1" t="str">
        <f t="shared" si="158"/>
        <v/>
      </c>
      <c r="AQ330" s="1" t="str">
        <f t="shared" si="158"/>
        <v/>
      </c>
      <c r="AS330" s="1" t="str">
        <f t="shared" si="153"/>
        <v/>
      </c>
      <c r="AT330" s="1" t="e">
        <f t="shared" si="154"/>
        <v>#N/A</v>
      </c>
      <c r="AU330" s="1" t="e">
        <f t="shared" si="144"/>
        <v>#N/A</v>
      </c>
      <c r="AV330" s="9" t="e">
        <f t="shared" si="145"/>
        <v>#N/A</v>
      </c>
      <c r="AW330" s="9" t="e">
        <f t="shared" si="146"/>
        <v>#N/A</v>
      </c>
      <c r="AX330" s="9" t="e">
        <f t="shared" si="147"/>
        <v>#N/A</v>
      </c>
      <c r="AY330" s="9" t="e">
        <f t="shared" si="148"/>
        <v>#N/A</v>
      </c>
      <c r="AZ330" s="9" t="e">
        <f t="shared" si="149"/>
        <v>#N/A</v>
      </c>
      <c r="BA330" s="9" t="e">
        <f t="shared" si="155"/>
        <v>#N/A</v>
      </c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M330" s="48"/>
      <c r="BX330" s="7"/>
      <c r="BY330" s="4"/>
      <c r="BZ330" s="7"/>
      <c r="CA330" s="7"/>
      <c r="CB330" s="7"/>
      <c r="CE330" s="7"/>
      <c r="CF330" s="7"/>
      <c r="CG330" s="7"/>
      <c r="CH330" s="7"/>
      <c r="CI330" s="7"/>
      <c r="CJ330" s="7"/>
      <c r="CK330" s="7"/>
      <c r="CL330" s="7"/>
      <c r="CN330" s="47"/>
      <c r="CO330" s="47"/>
      <c r="CP330" s="47"/>
      <c r="CQ330" s="4"/>
    </row>
    <row r="331" spans="1:95" s="1" customFormat="1" x14ac:dyDescent="0.3">
      <c r="C331" s="3"/>
      <c r="D331" s="3"/>
      <c r="E331" s="3"/>
      <c r="F331" s="3"/>
      <c r="G331" s="3"/>
      <c r="H331" s="3"/>
      <c r="I331" s="3"/>
      <c r="J331" s="65"/>
      <c r="K331" s="65"/>
      <c r="L331" s="65"/>
      <c r="M331" s="66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60"/>
      <c r="Z331" s="3"/>
      <c r="AI331" s="9"/>
      <c r="AJ331" s="9"/>
      <c r="AK331" s="9"/>
      <c r="AL331" s="9"/>
      <c r="AM331" s="9"/>
      <c r="AN331" s="9"/>
      <c r="AO331" s="9"/>
      <c r="AV331" s="9"/>
      <c r="AW331" s="9"/>
      <c r="AX331" s="9"/>
      <c r="AY331" s="9"/>
      <c r="AZ331" s="9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M331" s="48"/>
      <c r="BX331" s="7"/>
      <c r="BY331" s="4"/>
      <c r="BZ331" s="7"/>
      <c r="CA331" s="7"/>
      <c r="CB331" s="7"/>
      <c r="CE331" s="7"/>
      <c r="CF331" s="7"/>
      <c r="CG331" s="7"/>
      <c r="CH331" s="7"/>
      <c r="CI331" s="7"/>
      <c r="CJ331" s="7"/>
      <c r="CK331" s="7"/>
      <c r="CL331" s="7"/>
      <c r="CN331" s="47"/>
      <c r="CO331" s="47"/>
      <c r="CP331" s="47"/>
      <c r="CQ331" s="4"/>
    </row>
    <row r="332" spans="1:95" s="1" customFormat="1" x14ac:dyDescent="0.3">
      <c r="C332" s="3"/>
      <c r="D332" s="3"/>
      <c r="E332" s="3"/>
      <c r="F332" s="3"/>
      <c r="G332" s="3"/>
      <c r="H332" s="3"/>
      <c r="I332" s="3"/>
      <c r="J332" s="65"/>
      <c r="K332" s="65"/>
      <c r="L332" s="65"/>
      <c r="M332" s="66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60"/>
      <c r="Z332" s="3"/>
      <c r="AI332" s="9"/>
      <c r="AJ332" s="9"/>
      <c r="AK332" s="9"/>
      <c r="AL332" s="9"/>
      <c r="AM332" s="9"/>
      <c r="AN332" s="9"/>
      <c r="AO332" s="9"/>
      <c r="AV332" s="9"/>
      <c r="AW332" s="9"/>
      <c r="AX332" s="9"/>
      <c r="AY332" s="9"/>
      <c r="AZ332" s="9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M332" s="48"/>
      <c r="BX332" s="7"/>
      <c r="BY332" s="4"/>
      <c r="BZ332" s="7"/>
      <c r="CA332" s="7"/>
      <c r="CB332" s="7"/>
      <c r="CE332" s="7"/>
      <c r="CF332" s="7"/>
      <c r="CG332" s="7"/>
      <c r="CH332" s="7"/>
      <c r="CI332" s="7"/>
      <c r="CJ332" s="7"/>
      <c r="CK332" s="7"/>
      <c r="CL332" s="7"/>
      <c r="CN332" s="47"/>
      <c r="CO332" s="47"/>
      <c r="CP332" s="47"/>
      <c r="CQ332" s="4"/>
    </row>
    <row r="333" spans="1:95" s="1" customFormat="1" x14ac:dyDescent="0.3">
      <c r="C333" s="3"/>
      <c r="D333" s="3"/>
      <c r="E333" s="3"/>
      <c r="F333" s="3"/>
      <c r="G333" s="3"/>
      <c r="H333" s="3"/>
      <c r="I333" s="3"/>
      <c r="J333" s="65"/>
      <c r="K333" s="65"/>
      <c r="L333" s="65"/>
      <c r="M333" s="66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60"/>
      <c r="Z333" s="3"/>
      <c r="AI333" s="9"/>
      <c r="AJ333" s="9"/>
      <c r="AK333" s="9"/>
      <c r="AL333" s="9"/>
      <c r="AM333" s="9"/>
      <c r="AN333" s="9"/>
      <c r="AO333" s="9"/>
      <c r="AV333" s="9"/>
      <c r="AW333" s="9"/>
      <c r="AX333" s="9"/>
      <c r="AY333" s="9"/>
      <c r="AZ333" s="9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M333" s="48"/>
      <c r="BX333" s="7"/>
      <c r="BY333" s="4"/>
      <c r="BZ333" s="7"/>
      <c r="CA333" s="7"/>
      <c r="CB333" s="7"/>
      <c r="CE333" s="7"/>
      <c r="CF333" s="7"/>
      <c r="CG333" s="7"/>
      <c r="CH333" s="7"/>
      <c r="CI333" s="7"/>
      <c r="CJ333" s="7"/>
      <c r="CK333" s="7"/>
      <c r="CL333" s="7"/>
      <c r="CN333" s="47"/>
      <c r="CO333" s="47"/>
      <c r="CP333" s="47"/>
      <c r="CQ333" s="4"/>
    </row>
    <row r="334" spans="1:95" s="1" customFormat="1" x14ac:dyDescent="0.3">
      <c r="C334" s="3"/>
      <c r="D334" s="3"/>
      <c r="E334" s="3"/>
      <c r="F334" s="3"/>
      <c r="G334" s="3"/>
      <c r="H334" s="3"/>
      <c r="I334" s="3"/>
      <c r="J334" s="65"/>
      <c r="K334" s="65"/>
      <c r="L334" s="65"/>
      <c r="M334" s="66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60"/>
      <c r="Z334" s="3"/>
      <c r="AI334" s="9"/>
      <c r="AJ334" s="9"/>
      <c r="AK334" s="9"/>
      <c r="AL334" s="9"/>
      <c r="AM334" s="9"/>
      <c r="AN334" s="9"/>
      <c r="AO334" s="9"/>
      <c r="AV334" s="9"/>
      <c r="AW334" s="9"/>
      <c r="AX334" s="9"/>
      <c r="AY334" s="9"/>
      <c r="AZ334" s="9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M334" s="48"/>
      <c r="BX334" s="7"/>
      <c r="BY334" s="4"/>
      <c r="BZ334" s="7"/>
      <c r="CA334" s="7"/>
      <c r="CB334" s="7"/>
      <c r="CE334" s="7"/>
      <c r="CF334" s="7"/>
      <c r="CG334" s="7"/>
      <c r="CH334" s="7"/>
      <c r="CI334" s="7"/>
      <c r="CJ334" s="7"/>
      <c r="CK334" s="7"/>
      <c r="CL334" s="7"/>
      <c r="CN334" s="47"/>
      <c r="CO334" s="47"/>
      <c r="CP334" s="47"/>
      <c r="CQ334" s="4"/>
    </row>
    <row r="335" spans="1:95" s="1" customFormat="1" x14ac:dyDescent="0.3">
      <c r="C335" s="3"/>
      <c r="D335" s="3"/>
      <c r="E335" s="3"/>
      <c r="F335" s="3"/>
      <c r="G335" s="3"/>
      <c r="H335" s="3"/>
      <c r="I335" s="3"/>
      <c r="J335" s="65"/>
      <c r="K335" s="65"/>
      <c r="L335" s="65"/>
      <c r="M335" s="66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60"/>
      <c r="Z335" s="3"/>
      <c r="AI335" s="9"/>
      <c r="AJ335" s="9"/>
      <c r="AK335" s="9"/>
      <c r="AL335" s="9"/>
      <c r="AM335" s="9"/>
      <c r="AN335" s="9"/>
      <c r="AO335" s="9"/>
      <c r="AV335" s="9"/>
      <c r="AW335" s="9"/>
      <c r="AX335" s="9"/>
      <c r="AY335" s="9"/>
      <c r="AZ335" s="9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M335" s="48"/>
      <c r="BX335" s="7"/>
      <c r="BY335" s="4"/>
      <c r="BZ335" s="7"/>
      <c r="CA335" s="7"/>
      <c r="CB335" s="7"/>
      <c r="CE335" s="7"/>
      <c r="CF335" s="7"/>
      <c r="CG335" s="7"/>
      <c r="CH335" s="7"/>
      <c r="CI335" s="7"/>
      <c r="CJ335" s="7"/>
      <c r="CK335" s="7"/>
      <c r="CL335" s="7"/>
      <c r="CN335" s="47"/>
      <c r="CO335" s="47"/>
      <c r="CP335" s="47"/>
      <c r="CQ335" s="4"/>
    </row>
    <row r="336" spans="1:95" s="1" customFormat="1" x14ac:dyDescent="0.3">
      <c r="C336" s="3"/>
      <c r="D336" s="3"/>
      <c r="E336" s="3"/>
      <c r="F336" s="3"/>
      <c r="G336" s="3"/>
      <c r="H336" s="3"/>
      <c r="I336" s="3"/>
      <c r="J336" s="65"/>
      <c r="K336" s="65"/>
      <c r="L336" s="65"/>
      <c r="M336" s="66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60"/>
      <c r="Z336" s="3"/>
      <c r="AI336" s="9"/>
      <c r="AJ336" s="9"/>
      <c r="AK336" s="9"/>
      <c r="AL336" s="9"/>
      <c r="AM336" s="9"/>
      <c r="AN336" s="9"/>
      <c r="AO336" s="9"/>
      <c r="AV336" s="9"/>
      <c r="AW336" s="9"/>
      <c r="AX336" s="9"/>
      <c r="AY336" s="9"/>
      <c r="AZ336" s="9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M336" s="48"/>
      <c r="BX336" s="7"/>
      <c r="BY336" s="4"/>
      <c r="BZ336" s="7"/>
      <c r="CA336" s="7"/>
      <c r="CB336" s="7"/>
      <c r="CE336" s="7"/>
      <c r="CF336" s="7"/>
      <c r="CG336" s="7"/>
      <c r="CH336" s="7"/>
      <c r="CI336" s="7"/>
      <c r="CJ336" s="7"/>
      <c r="CK336" s="7"/>
      <c r="CL336" s="7"/>
      <c r="CN336" s="47"/>
      <c r="CO336" s="47"/>
      <c r="CP336" s="47"/>
      <c r="CQ336" s="4"/>
    </row>
    <row r="337" spans="3:95" s="1" customFormat="1" x14ac:dyDescent="0.3">
      <c r="C337" s="3"/>
      <c r="D337" s="3"/>
      <c r="E337" s="3"/>
      <c r="F337" s="3"/>
      <c r="G337" s="3"/>
      <c r="H337" s="3"/>
      <c r="I337" s="3"/>
      <c r="J337" s="65"/>
      <c r="K337" s="65"/>
      <c r="L337" s="65"/>
      <c r="M337" s="66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60"/>
      <c r="Z337" s="3"/>
      <c r="AI337" s="9"/>
      <c r="AJ337" s="9"/>
      <c r="AK337" s="9"/>
      <c r="AL337" s="9"/>
      <c r="AM337" s="9"/>
      <c r="AN337" s="9"/>
      <c r="AO337" s="9"/>
      <c r="AV337" s="9"/>
      <c r="AW337" s="9"/>
      <c r="AX337" s="9"/>
      <c r="AY337" s="9"/>
      <c r="AZ337" s="9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M337" s="48"/>
      <c r="BX337" s="7"/>
      <c r="BY337" s="4"/>
      <c r="BZ337" s="7"/>
      <c r="CA337" s="7"/>
      <c r="CB337" s="7"/>
      <c r="CE337" s="7"/>
      <c r="CF337" s="7"/>
      <c r="CG337" s="7"/>
      <c r="CH337" s="7"/>
      <c r="CI337" s="7"/>
      <c r="CJ337" s="7"/>
      <c r="CK337" s="7"/>
      <c r="CL337" s="7"/>
      <c r="CN337" s="47"/>
      <c r="CO337" s="47"/>
      <c r="CP337" s="47"/>
      <c r="CQ337" s="4"/>
    </row>
    <row r="338" spans="3:95" s="1" customFormat="1" x14ac:dyDescent="0.3">
      <c r="C338" s="3"/>
      <c r="D338" s="3"/>
      <c r="E338" s="3"/>
      <c r="F338" s="3"/>
      <c r="G338" s="3"/>
      <c r="H338" s="3"/>
      <c r="I338" s="3"/>
      <c r="J338" s="65"/>
      <c r="K338" s="65"/>
      <c r="L338" s="65"/>
      <c r="M338" s="66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60"/>
      <c r="Z338" s="3"/>
      <c r="AI338" s="9"/>
      <c r="AJ338" s="9"/>
      <c r="AK338" s="9"/>
      <c r="AL338" s="9"/>
      <c r="AM338" s="9"/>
      <c r="AN338" s="9"/>
      <c r="AO338" s="9"/>
      <c r="AV338" s="9"/>
      <c r="AW338" s="9"/>
      <c r="AX338" s="9"/>
      <c r="AY338" s="9"/>
      <c r="AZ338" s="9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M338" s="48"/>
      <c r="BX338" s="7"/>
      <c r="BY338" s="4"/>
      <c r="BZ338" s="7"/>
      <c r="CA338" s="7"/>
      <c r="CB338" s="7"/>
      <c r="CE338" s="7"/>
      <c r="CF338" s="7"/>
      <c r="CG338" s="7"/>
      <c r="CH338" s="7"/>
      <c r="CI338" s="7"/>
      <c r="CJ338" s="7"/>
      <c r="CK338" s="7"/>
      <c r="CL338" s="7"/>
      <c r="CN338" s="47"/>
      <c r="CO338" s="47"/>
      <c r="CP338" s="47"/>
      <c r="CQ338" s="4"/>
    </row>
    <row r="339" spans="3:95" s="1" customFormat="1" x14ac:dyDescent="0.3">
      <c r="C339" s="3"/>
      <c r="D339" s="3"/>
      <c r="E339" s="3"/>
      <c r="F339" s="3"/>
      <c r="G339" s="3"/>
      <c r="H339" s="3"/>
      <c r="I339" s="3"/>
      <c r="J339" s="65"/>
      <c r="K339" s="65"/>
      <c r="L339" s="65"/>
      <c r="M339" s="66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60"/>
      <c r="Z339" s="3"/>
      <c r="AI339" s="9"/>
      <c r="AJ339" s="9"/>
      <c r="AK339" s="9"/>
      <c r="AL339" s="9"/>
      <c r="AM339" s="9"/>
      <c r="AN339" s="9"/>
      <c r="AO339" s="9"/>
      <c r="AV339" s="9"/>
      <c r="AW339" s="9"/>
      <c r="AX339" s="9"/>
      <c r="AY339" s="9"/>
      <c r="AZ339" s="9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M339" s="48"/>
      <c r="BX339" s="7"/>
      <c r="BY339" s="4"/>
      <c r="BZ339" s="7"/>
      <c r="CA339" s="7"/>
      <c r="CB339" s="7"/>
      <c r="CE339" s="7"/>
      <c r="CF339" s="7"/>
      <c r="CG339" s="7"/>
      <c r="CH339" s="7"/>
      <c r="CI339" s="7"/>
      <c r="CJ339" s="7"/>
      <c r="CK339" s="7"/>
      <c r="CL339" s="7"/>
      <c r="CN339" s="47"/>
      <c r="CO339" s="47"/>
      <c r="CP339" s="47"/>
      <c r="CQ339" s="4"/>
    </row>
    <row r="340" spans="3:95" s="1" customFormat="1" x14ac:dyDescent="0.3">
      <c r="C340" s="3"/>
      <c r="D340" s="3"/>
      <c r="E340" s="3"/>
      <c r="F340" s="3"/>
      <c r="G340" s="3"/>
      <c r="H340" s="3"/>
      <c r="I340" s="3"/>
      <c r="J340" s="65"/>
      <c r="K340" s="65"/>
      <c r="L340" s="65"/>
      <c r="M340" s="66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60"/>
      <c r="Z340" s="3"/>
      <c r="AI340" s="9"/>
      <c r="AJ340" s="9"/>
      <c r="AK340" s="9"/>
      <c r="AL340" s="9"/>
      <c r="AM340" s="9"/>
      <c r="AN340" s="9"/>
      <c r="AO340" s="9"/>
      <c r="AV340" s="9"/>
      <c r="AW340" s="9"/>
      <c r="AX340" s="9"/>
      <c r="AY340" s="9"/>
      <c r="AZ340" s="9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M340" s="48"/>
      <c r="BX340" s="7"/>
      <c r="BY340" s="4"/>
      <c r="BZ340" s="7"/>
      <c r="CA340" s="7"/>
      <c r="CB340" s="7"/>
      <c r="CE340" s="7"/>
      <c r="CF340" s="7"/>
      <c r="CG340" s="7"/>
      <c r="CH340" s="7"/>
      <c r="CI340" s="7"/>
      <c r="CJ340" s="7"/>
      <c r="CK340" s="7"/>
      <c r="CL340" s="7"/>
      <c r="CN340" s="47"/>
      <c r="CO340" s="47"/>
      <c r="CP340" s="47"/>
      <c r="CQ340" s="4"/>
    </row>
    <row r="341" spans="3:95" s="1" customFormat="1" x14ac:dyDescent="0.3">
      <c r="C341" s="3"/>
      <c r="D341" s="3"/>
      <c r="E341" s="3"/>
      <c r="F341" s="3"/>
      <c r="G341" s="3"/>
      <c r="H341" s="3"/>
      <c r="I341" s="3"/>
      <c r="J341" s="65"/>
      <c r="K341" s="65"/>
      <c r="L341" s="65"/>
      <c r="M341" s="66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60"/>
      <c r="Z341" s="3"/>
      <c r="AI341" s="9"/>
      <c r="AJ341" s="9"/>
      <c r="AK341" s="9"/>
      <c r="AL341" s="9"/>
      <c r="AM341" s="9"/>
      <c r="AN341" s="9"/>
      <c r="AO341" s="9"/>
      <c r="AV341" s="9"/>
      <c r="AW341" s="9"/>
      <c r="AX341" s="9"/>
      <c r="AY341" s="9"/>
      <c r="AZ341" s="9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M341" s="48"/>
      <c r="BX341" s="7"/>
      <c r="BY341" s="4"/>
      <c r="BZ341" s="7"/>
      <c r="CA341" s="7"/>
      <c r="CB341" s="7"/>
      <c r="CE341" s="7"/>
      <c r="CF341" s="7"/>
      <c r="CG341" s="7"/>
      <c r="CH341" s="7"/>
      <c r="CI341" s="7"/>
      <c r="CJ341" s="7"/>
      <c r="CK341" s="7"/>
      <c r="CL341" s="7"/>
      <c r="CN341" s="47"/>
      <c r="CO341" s="47"/>
      <c r="CP341" s="47"/>
      <c r="CQ341" s="4"/>
    </row>
    <row r="342" spans="3:95" s="1" customFormat="1" x14ac:dyDescent="0.3">
      <c r="C342" s="3"/>
      <c r="D342" s="3"/>
      <c r="E342" s="3"/>
      <c r="F342" s="3"/>
      <c r="G342" s="3"/>
      <c r="H342" s="3"/>
      <c r="I342" s="3"/>
      <c r="J342" s="65"/>
      <c r="K342" s="65"/>
      <c r="L342" s="65"/>
      <c r="M342" s="66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60"/>
      <c r="Z342" s="3"/>
      <c r="AI342" s="9"/>
      <c r="AJ342" s="9"/>
      <c r="AK342" s="9"/>
      <c r="AL342" s="9"/>
      <c r="AM342" s="9"/>
      <c r="AN342" s="9"/>
      <c r="AO342" s="9"/>
      <c r="AV342" s="9"/>
      <c r="AW342" s="9"/>
      <c r="AX342" s="9"/>
      <c r="AY342" s="9"/>
      <c r="AZ342" s="9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M342" s="48"/>
      <c r="BX342" s="7"/>
      <c r="BY342" s="4"/>
      <c r="BZ342" s="7"/>
      <c r="CA342" s="7"/>
      <c r="CB342" s="7"/>
      <c r="CE342" s="7"/>
      <c r="CF342" s="7"/>
      <c r="CG342" s="7"/>
      <c r="CH342" s="7"/>
      <c r="CI342" s="7"/>
      <c r="CJ342" s="7"/>
      <c r="CK342" s="7"/>
      <c r="CL342" s="7"/>
      <c r="CN342" s="47"/>
      <c r="CO342" s="47"/>
      <c r="CP342" s="47"/>
      <c r="CQ342" s="4"/>
    </row>
    <row r="343" spans="3:95" s="1" customFormat="1" x14ac:dyDescent="0.3">
      <c r="C343" s="3"/>
      <c r="D343" s="3"/>
      <c r="E343" s="3"/>
      <c r="F343" s="3"/>
      <c r="G343" s="3"/>
      <c r="H343" s="3"/>
      <c r="I343" s="3"/>
      <c r="J343" s="65"/>
      <c r="K343" s="65"/>
      <c r="L343" s="65"/>
      <c r="M343" s="66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60"/>
      <c r="Z343" s="3"/>
      <c r="AI343" s="9"/>
      <c r="AJ343" s="9"/>
      <c r="AK343" s="9"/>
      <c r="AL343" s="9"/>
      <c r="AM343" s="9"/>
      <c r="AN343" s="9"/>
      <c r="AO343" s="9"/>
      <c r="AV343" s="9"/>
      <c r="AW343" s="9"/>
      <c r="AX343" s="9"/>
      <c r="AY343" s="9"/>
      <c r="AZ343" s="9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M343" s="48"/>
      <c r="BX343" s="7"/>
      <c r="BY343" s="4"/>
      <c r="BZ343" s="7"/>
      <c r="CA343" s="7"/>
      <c r="CB343" s="7"/>
      <c r="CE343" s="7"/>
      <c r="CF343" s="7"/>
      <c r="CG343" s="7"/>
      <c r="CH343" s="7"/>
      <c r="CI343" s="7"/>
      <c r="CJ343" s="7"/>
      <c r="CK343" s="7"/>
      <c r="CL343" s="7"/>
      <c r="CN343" s="47"/>
      <c r="CO343" s="47"/>
      <c r="CP343" s="47"/>
      <c r="CQ343" s="4"/>
    </row>
    <row r="344" spans="3:95" s="1" customFormat="1" x14ac:dyDescent="0.3">
      <c r="C344" s="3"/>
      <c r="D344" s="3"/>
      <c r="E344" s="3"/>
      <c r="F344" s="3"/>
      <c r="G344" s="3"/>
      <c r="H344" s="3"/>
      <c r="I344" s="3"/>
      <c r="J344" s="65"/>
      <c r="K344" s="65"/>
      <c r="L344" s="65"/>
      <c r="M344" s="66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60"/>
      <c r="Z344" s="3"/>
      <c r="AI344" s="9"/>
      <c r="AJ344" s="9"/>
      <c r="AK344" s="9"/>
      <c r="AL344" s="9"/>
      <c r="AM344" s="9"/>
      <c r="AN344" s="9"/>
      <c r="AO344" s="9"/>
      <c r="AV344" s="9"/>
      <c r="AW344" s="9"/>
      <c r="AX344" s="9"/>
      <c r="AY344" s="9"/>
      <c r="AZ344" s="9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M344" s="48"/>
      <c r="BX344" s="7"/>
      <c r="BY344" s="4"/>
      <c r="BZ344" s="7"/>
      <c r="CA344" s="7"/>
      <c r="CB344" s="7"/>
      <c r="CE344" s="7"/>
      <c r="CF344" s="7"/>
      <c r="CG344" s="7"/>
      <c r="CH344" s="7"/>
      <c r="CI344" s="7"/>
      <c r="CJ344" s="7"/>
      <c r="CK344" s="7"/>
      <c r="CL344" s="7"/>
      <c r="CN344" s="47"/>
      <c r="CO344" s="47"/>
      <c r="CP344" s="47"/>
      <c r="CQ344" s="4"/>
    </row>
    <row r="345" spans="3:95" s="1" customFormat="1" x14ac:dyDescent="0.3">
      <c r="C345" s="3"/>
      <c r="D345" s="3"/>
      <c r="E345" s="3"/>
      <c r="F345" s="3"/>
      <c r="G345" s="3"/>
      <c r="H345" s="3"/>
      <c r="I345" s="3"/>
      <c r="J345" s="65"/>
      <c r="K345" s="65"/>
      <c r="L345" s="65"/>
      <c r="M345" s="66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60"/>
      <c r="Z345" s="3"/>
      <c r="AI345" s="9"/>
      <c r="AJ345" s="9"/>
      <c r="AK345" s="9"/>
      <c r="AL345" s="9"/>
      <c r="AM345" s="9"/>
      <c r="AN345" s="9"/>
      <c r="AO345" s="9"/>
      <c r="AV345" s="9"/>
      <c r="AW345" s="9"/>
      <c r="AX345" s="9"/>
      <c r="AY345" s="9"/>
      <c r="AZ345" s="9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M345" s="48"/>
      <c r="BX345" s="7"/>
      <c r="BY345" s="4"/>
      <c r="BZ345" s="7"/>
      <c r="CA345" s="7"/>
      <c r="CB345" s="7"/>
      <c r="CE345" s="7"/>
      <c r="CF345" s="7"/>
      <c r="CG345" s="7"/>
      <c r="CH345" s="7"/>
      <c r="CI345" s="7"/>
      <c r="CJ345" s="7"/>
      <c r="CK345" s="7"/>
      <c r="CL345" s="7"/>
      <c r="CN345" s="47"/>
      <c r="CO345" s="47"/>
      <c r="CP345" s="47"/>
      <c r="CQ345" s="4"/>
    </row>
    <row r="346" spans="3:95" s="1" customFormat="1" x14ac:dyDescent="0.3">
      <c r="C346" s="3"/>
      <c r="D346" s="3"/>
      <c r="E346" s="3"/>
      <c r="F346" s="3"/>
      <c r="G346" s="3"/>
      <c r="H346" s="3"/>
      <c r="I346" s="3"/>
      <c r="J346" s="65"/>
      <c r="K346" s="65"/>
      <c r="L346" s="65"/>
      <c r="M346" s="66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60"/>
      <c r="Z346" s="3"/>
      <c r="AI346" s="9"/>
      <c r="AJ346" s="9"/>
      <c r="AK346" s="9"/>
      <c r="AL346" s="9"/>
      <c r="AM346" s="9"/>
      <c r="AN346" s="9"/>
      <c r="AO346" s="9"/>
      <c r="AV346" s="9"/>
      <c r="AW346" s="9"/>
      <c r="AX346" s="9"/>
      <c r="AY346" s="9"/>
      <c r="AZ346" s="9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M346" s="48"/>
      <c r="BX346" s="7"/>
      <c r="BY346" s="4"/>
      <c r="BZ346" s="7"/>
      <c r="CA346" s="7"/>
      <c r="CB346" s="7"/>
      <c r="CE346" s="7"/>
      <c r="CF346" s="7"/>
      <c r="CG346" s="7"/>
      <c r="CH346" s="7"/>
      <c r="CI346" s="7"/>
      <c r="CJ346" s="7"/>
      <c r="CK346" s="7"/>
      <c r="CL346" s="7"/>
      <c r="CN346" s="47"/>
      <c r="CO346" s="47"/>
      <c r="CP346" s="47"/>
      <c r="CQ346" s="4"/>
    </row>
    <row r="347" spans="3:95" s="1" customFormat="1" x14ac:dyDescent="0.3">
      <c r="C347" s="3"/>
      <c r="D347" s="3"/>
      <c r="E347" s="3"/>
      <c r="F347" s="3"/>
      <c r="G347" s="3"/>
      <c r="H347" s="3"/>
      <c r="I347" s="3"/>
      <c r="J347" s="65"/>
      <c r="K347" s="65"/>
      <c r="L347" s="65"/>
      <c r="M347" s="66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60"/>
      <c r="Z347" s="3"/>
      <c r="AI347" s="9"/>
      <c r="AJ347" s="9"/>
      <c r="AK347" s="9"/>
      <c r="AL347" s="9"/>
      <c r="AM347" s="9"/>
      <c r="AN347" s="9"/>
      <c r="AO347" s="9"/>
      <c r="AV347" s="9"/>
      <c r="AW347" s="9"/>
      <c r="AX347" s="9"/>
      <c r="AY347" s="9"/>
      <c r="AZ347" s="9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M347" s="48"/>
      <c r="BX347" s="7"/>
      <c r="BY347" s="4"/>
      <c r="BZ347" s="7"/>
      <c r="CA347" s="7"/>
      <c r="CB347" s="7"/>
      <c r="CE347" s="7"/>
      <c r="CF347" s="7"/>
      <c r="CG347" s="7"/>
      <c r="CH347" s="7"/>
      <c r="CI347" s="7"/>
      <c r="CJ347" s="7"/>
      <c r="CK347" s="7"/>
      <c r="CL347" s="7"/>
      <c r="CN347" s="47"/>
      <c r="CO347" s="47"/>
      <c r="CP347" s="47"/>
      <c r="CQ347" s="4"/>
    </row>
    <row r="348" spans="3:95" s="1" customFormat="1" x14ac:dyDescent="0.3">
      <c r="C348" s="3"/>
      <c r="D348" s="3"/>
      <c r="E348" s="3"/>
      <c r="F348" s="3"/>
      <c r="G348" s="3"/>
      <c r="H348" s="3"/>
      <c r="I348" s="3"/>
      <c r="J348" s="65"/>
      <c r="K348" s="65"/>
      <c r="L348" s="65"/>
      <c r="M348" s="66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60"/>
      <c r="Z348" s="3"/>
      <c r="AI348" s="9"/>
      <c r="AJ348" s="9"/>
      <c r="AK348" s="9"/>
      <c r="AL348" s="9"/>
      <c r="AM348" s="9"/>
      <c r="AN348" s="9"/>
      <c r="AO348" s="9"/>
      <c r="AV348" s="9"/>
      <c r="AW348" s="9"/>
      <c r="AX348" s="9"/>
      <c r="AY348" s="9"/>
      <c r="AZ348" s="9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M348" s="48"/>
      <c r="BX348" s="7"/>
      <c r="BY348" s="4"/>
      <c r="BZ348" s="7"/>
      <c r="CA348" s="7"/>
      <c r="CB348" s="7"/>
      <c r="CE348" s="7"/>
      <c r="CF348" s="7"/>
      <c r="CG348" s="7"/>
      <c r="CH348" s="7"/>
      <c r="CI348" s="7"/>
      <c r="CJ348" s="7"/>
      <c r="CK348" s="7"/>
      <c r="CL348" s="7"/>
      <c r="CN348" s="47"/>
      <c r="CO348" s="47"/>
      <c r="CP348" s="47"/>
      <c r="CQ348" s="4"/>
    </row>
    <row r="349" spans="3:95" s="1" customFormat="1" x14ac:dyDescent="0.3">
      <c r="C349" s="3"/>
      <c r="D349" s="3"/>
      <c r="E349" s="3"/>
      <c r="F349" s="3"/>
      <c r="G349" s="3"/>
      <c r="H349" s="3"/>
      <c r="I349" s="3"/>
      <c r="J349" s="65"/>
      <c r="K349" s="65"/>
      <c r="L349" s="65"/>
      <c r="M349" s="66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60"/>
      <c r="Z349" s="3"/>
      <c r="AI349" s="9"/>
      <c r="AJ349" s="9"/>
      <c r="AK349" s="9"/>
      <c r="AL349" s="9"/>
      <c r="AM349" s="9"/>
      <c r="AN349" s="9"/>
      <c r="AO349" s="9"/>
      <c r="AV349" s="9"/>
      <c r="AW349" s="9"/>
      <c r="AX349" s="9"/>
      <c r="AY349" s="9"/>
      <c r="AZ349" s="9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M349" s="48"/>
      <c r="BX349" s="7"/>
      <c r="BY349" s="4"/>
      <c r="BZ349" s="7"/>
      <c r="CA349" s="7"/>
      <c r="CB349" s="7"/>
      <c r="CE349" s="7"/>
      <c r="CF349" s="7"/>
      <c r="CG349" s="7"/>
      <c r="CH349" s="7"/>
      <c r="CI349" s="7"/>
      <c r="CJ349" s="7"/>
      <c r="CK349" s="7"/>
      <c r="CL349" s="7"/>
      <c r="CN349" s="47"/>
      <c r="CO349" s="47"/>
      <c r="CP349" s="47"/>
      <c r="CQ349" s="4"/>
    </row>
    <row r="350" spans="3:95" s="1" customFormat="1" x14ac:dyDescent="0.3">
      <c r="C350" s="3"/>
      <c r="D350" s="3"/>
      <c r="E350" s="3"/>
      <c r="F350" s="3"/>
      <c r="G350" s="3"/>
      <c r="H350" s="3"/>
      <c r="I350" s="3"/>
      <c r="J350" s="65"/>
      <c r="K350" s="65"/>
      <c r="L350" s="65"/>
      <c r="M350" s="66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60"/>
      <c r="Z350" s="3"/>
      <c r="AI350" s="9"/>
      <c r="AJ350" s="9"/>
      <c r="AK350" s="9"/>
      <c r="AL350" s="9"/>
      <c r="AM350" s="9"/>
      <c r="AN350" s="9"/>
      <c r="AO350" s="9"/>
      <c r="AV350" s="9"/>
      <c r="AW350" s="9"/>
      <c r="AX350" s="9"/>
      <c r="AY350" s="9"/>
      <c r="AZ350" s="9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M350" s="48"/>
      <c r="BX350" s="7"/>
      <c r="BY350" s="4"/>
      <c r="BZ350" s="7"/>
      <c r="CA350" s="7"/>
      <c r="CB350" s="7"/>
      <c r="CE350" s="7"/>
      <c r="CF350" s="7"/>
      <c r="CG350" s="7"/>
      <c r="CH350" s="7"/>
      <c r="CI350" s="7"/>
      <c r="CJ350" s="7"/>
      <c r="CK350" s="7"/>
      <c r="CL350" s="7"/>
      <c r="CN350" s="47"/>
      <c r="CO350" s="47"/>
      <c r="CP350" s="47"/>
      <c r="CQ350" s="4"/>
    </row>
    <row r="351" spans="3:95" s="1" customFormat="1" x14ac:dyDescent="0.3">
      <c r="C351" s="3"/>
      <c r="D351" s="3"/>
      <c r="E351" s="3"/>
      <c r="F351" s="3"/>
      <c r="G351" s="3"/>
      <c r="H351" s="3"/>
      <c r="I351" s="3"/>
      <c r="J351" s="65"/>
      <c r="K351" s="65"/>
      <c r="L351" s="65"/>
      <c r="M351" s="66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60"/>
      <c r="Z351" s="3"/>
      <c r="AI351" s="9"/>
      <c r="AJ351" s="9"/>
      <c r="AK351" s="9"/>
      <c r="AL351" s="9"/>
      <c r="AM351" s="9"/>
      <c r="AN351" s="9"/>
      <c r="AO351" s="9"/>
      <c r="AV351" s="9"/>
      <c r="AW351" s="9"/>
      <c r="AX351" s="9"/>
      <c r="AY351" s="9"/>
      <c r="AZ351" s="9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M351" s="48"/>
      <c r="BX351" s="7"/>
      <c r="BY351" s="4"/>
      <c r="BZ351" s="7"/>
      <c r="CA351" s="7"/>
      <c r="CB351" s="7"/>
      <c r="CE351" s="7"/>
      <c r="CF351" s="7"/>
      <c r="CG351" s="7"/>
      <c r="CH351" s="7"/>
      <c r="CI351" s="7"/>
      <c r="CJ351" s="7"/>
      <c r="CK351" s="7"/>
      <c r="CL351" s="7"/>
      <c r="CN351" s="47"/>
      <c r="CO351" s="47"/>
      <c r="CP351" s="47"/>
      <c r="CQ351" s="4"/>
    </row>
    <row r="352" spans="3:95" s="1" customFormat="1" x14ac:dyDescent="0.3">
      <c r="C352" s="3"/>
      <c r="D352" s="3"/>
      <c r="E352" s="3"/>
      <c r="F352" s="3"/>
      <c r="G352" s="3"/>
      <c r="H352" s="3"/>
      <c r="I352" s="3"/>
      <c r="J352" s="65"/>
      <c r="K352" s="65"/>
      <c r="L352" s="65"/>
      <c r="M352" s="66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60"/>
      <c r="Z352" s="3"/>
      <c r="AI352" s="9"/>
      <c r="AJ352" s="9"/>
      <c r="AK352" s="9"/>
      <c r="AL352" s="9"/>
      <c r="AM352" s="9"/>
      <c r="AN352" s="9"/>
      <c r="AO352" s="9"/>
      <c r="AV352" s="9"/>
      <c r="AW352" s="9"/>
      <c r="AX352" s="9"/>
      <c r="AY352" s="9"/>
      <c r="AZ352" s="9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M352" s="48"/>
      <c r="BX352" s="7"/>
      <c r="BY352" s="4"/>
      <c r="BZ352" s="7"/>
      <c r="CA352" s="7"/>
      <c r="CB352" s="7"/>
      <c r="CE352" s="7"/>
      <c r="CF352" s="7"/>
      <c r="CG352" s="7"/>
      <c r="CH352" s="7"/>
      <c r="CI352" s="7"/>
      <c r="CJ352" s="7"/>
      <c r="CK352" s="7"/>
      <c r="CL352" s="7"/>
      <c r="CN352" s="47"/>
      <c r="CO352" s="47"/>
      <c r="CP352" s="47"/>
      <c r="CQ352" s="4"/>
    </row>
    <row r="353" spans="3:95" s="1" customFormat="1" x14ac:dyDescent="0.3">
      <c r="C353" s="3"/>
      <c r="D353" s="3"/>
      <c r="E353" s="3"/>
      <c r="F353" s="3"/>
      <c r="G353" s="3"/>
      <c r="H353" s="3"/>
      <c r="I353" s="3"/>
      <c r="J353" s="65"/>
      <c r="K353" s="65"/>
      <c r="L353" s="65"/>
      <c r="M353" s="66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60"/>
      <c r="Z353" s="3"/>
      <c r="AI353" s="9"/>
      <c r="AJ353" s="9"/>
      <c r="AK353" s="9"/>
      <c r="AL353" s="9"/>
      <c r="AM353" s="9"/>
      <c r="AN353" s="9"/>
      <c r="AO353" s="9"/>
      <c r="AV353" s="9"/>
      <c r="AW353" s="9"/>
      <c r="AX353" s="9"/>
      <c r="AY353" s="9"/>
      <c r="AZ353" s="9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M353" s="48"/>
      <c r="BX353" s="7"/>
      <c r="BY353" s="4"/>
      <c r="BZ353" s="7"/>
      <c r="CA353" s="7"/>
      <c r="CB353" s="7"/>
      <c r="CE353" s="7"/>
      <c r="CF353" s="7"/>
      <c r="CG353" s="7"/>
      <c r="CH353" s="7"/>
      <c r="CI353" s="7"/>
      <c r="CJ353" s="7"/>
      <c r="CK353" s="7"/>
      <c r="CL353" s="7"/>
      <c r="CN353" s="47"/>
      <c r="CO353" s="47"/>
      <c r="CP353" s="47"/>
      <c r="CQ353" s="4"/>
    </row>
    <row r="354" spans="3:95" s="1" customFormat="1" x14ac:dyDescent="0.3">
      <c r="C354" s="3"/>
      <c r="D354" s="3"/>
      <c r="E354" s="3"/>
      <c r="F354" s="3"/>
      <c r="G354" s="3"/>
      <c r="H354" s="3"/>
      <c r="I354" s="3"/>
      <c r="J354" s="65"/>
      <c r="K354" s="65"/>
      <c r="L354" s="65"/>
      <c r="M354" s="66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60"/>
      <c r="Z354" s="3"/>
      <c r="AI354" s="9"/>
      <c r="AJ354" s="9"/>
      <c r="AK354" s="9"/>
      <c r="AL354" s="9"/>
      <c r="AM354" s="9"/>
      <c r="AN354" s="9"/>
      <c r="AO354" s="9"/>
      <c r="AV354" s="9"/>
      <c r="AW354" s="9"/>
      <c r="AX354" s="9"/>
      <c r="AY354" s="9"/>
      <c r="AZ354" s="9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M354" s="48"/>
      <c r="BX354" s="7"/>
      <c r="BY354" s="4"/>
      <c r="BZ354" s="7"/>
      <c r="CA354" s="7"/>
      <c r="CB354" s="7"/>
      <c r="CE354" s="7"/>
      <c r="CF354" s="7"/>
      <c r="CG354" s="7"/>
      <c r="CH354" s="7"/>
      <c r="CI354" s="7"/>
      <c r="CJ354" s="7"/>
      <c r="CK354" s="7"/>
      <c r="CL354" s="7"/>
      <c r="CN354" s="47"/>
      <c r="CO354" s="47"/>
      <c r="CP354" s="47"/>
      <c r="CQ354" s="4"/>
    </row>
    <row r="355" spans="3:95" s="1" customFormat="1" x14ac:dyDescent="0.3">
      <c r="C355" s="3"/>
      <c r="D355" s="3"/>
      <c r="E355" s="3"/>
      <c r="F355" s="3"/>
      <c r="G355" s="3"/>
      <c r="H355" s="3"/>
      <c r="I355" s="3"/>
      <c r="J355" s="65"/>
      <c r="K355" s="65"/>
      <c r="L355" s="65"/>
      <c r="M355" s="66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60"/>
      <c r="Z355" s="3"/>
      <c r="AI355" s="9"/>
      <c r="AJ355" s="9"/>
      <c r="AK355" s="9"/>
      <c r="AL355" s="9"/>
      <c r="AM355" s="9"/>
      <c r="AN355" s="9"/>
      <c r="AO355" s="9"/>
      <c r="AV355" s="9"/>
      <c r="AW355" s="9"/>
      <c r="AX355" s="9"/>
      <c r="AY355" s="9"/>
      <c r="AZ355" s="9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M355" s="48"/>
      <c r="BX355" s="7"/>
      <c r="BY355" s="4"/>
      <c r="BZ355" s="7"/>
      <c r="CA355" s="7"/>
      <c r="CB355" s="7"/>
      <c r="CE355" s="7"/>
      <c r="CF355" s="7"/>
      <c r="CG355" s="7"/>
      <c r="CH355" s="7"/>
      <c r="CI355" s="7"/>
      <c r="CJ355" s="7"/>
      <c r="CK355" s="7"/>
      <c r="CL355" s="7"/>
      <c r="CN355" s="47"/>
      <c r="CO355" s="47"/>
      <c r="CP355" s="47"/>
      <c r="CQ355" s="4"/>
    </row>
    <row r="356" spans="3:95" s="1" customFormat="1" x14ac:dyDescent="0.3">
      <c r="C356" s="3"/>
      <c r="D356" s="3"/>
      <c r="E356" s="3"/>
      <c r="F356" s="3"/>
      <c r="G356" s="3"/>
      <c r="H356" s="3"/>
      <c r="I356" s="3"/>
      <c r="J356" s="65"/>
      <c r="K356" s="65"/>
      <c r="L356" s="65"/>
      <c r="M356" s="66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60"/>
      <c r="Z356" s="3"/>
      <c r="AI356" s="9"/>
      <c r="AJ356" s="9"/>
      <c r="AK356" s="9"/>
      <c r="AL356" s="9"/>
      <c r="AM356" s="9"/>
      <c r="AN356" s="9"/>
      <c r="AO356" s="9"/>
      <c r="AV356" s="9"/>
      <c r="AW356" s="9"/>
      <c r="AX356" s="9"/>
      <c r="AY356" s="9"/>
      <c r="AZ356" s="9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M356" s="48"/>
      <c r="BX356" s="7"/>
      <c r="BY356" s="4"/>
      <c r="BZ356" s="7"/>
      <c r="CA356" s="7"/>
      <c r="CB356" s="7"/>
      <c r="CE356" s="7"/>
      <c r="CF356" s="7"/>
      <c r="CG356" s="7"/>
      <c r="CH356" s="7"/>
      <c r="CI356" s="7"/>
      <c r="CJ356" s="7"/>
      <c r="CK356" s="7"/>
      <c r="CL356" s="7"/>
      <c r="CN356" s="47"/>
      <c r="CO356" s="47"/>
      <c r="CP356" s="47"/>
      <c r="CQ356" s="4"/>
    </row>
    <row r="357" spans="3:95" s="1" customFormat="1" x14ac:dyDescent="0.3">
      <c r="C357" s="3"/>
      <c r="D357" s="3"/>
      <c r="E357" s="3"/>
      <c r="F357" s="3"/>
      <c r="G357" s="3"/>
      <c r="H357" s="3"/>
      <c r="I357" s="3"/>
      <c r="J357" s="65"/>
      <c r="K357" s="65"/>
      <c r="L357" s="65"/>
      <c r="M357" s="66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60"/>
      <c r="Z357" s="3"/>
      <c r="AI357" s="9"/>
      <c r="AJ357" s="9"/>
      <c r="AK357" s="9"/>
      <c r="AL357" s="9"/>
      <c r="AM357" s="9"/>
      <c r="AN357" s="9"/>
      <c r="AO357" s="9"/>
      <c r="AV357" s="9"/>
      <c r="AW357" s="9"/>
      <c r="AX357" s="9"/>
      <c r="AY357" s="9"/>
      <c r="AZ357" s="9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M357" s="48"/>
      <c r="BX357" s="7"/>
      <c r="BY357" s="4"/>
      <c r="BZ357" s="7"/>
      <c r="CA357" s="7"/>
      <c r="CB357" s="7"/>
      <c r="CE357" s="7"/>
      <c r="CF357" s="7"/>
      <c r="CG357" s="7"/>
      <c r="CH357" s="7"/>
      <c r="CI357" s="7"/>
      <c r="CJ357" s="7"/>
      <c r="CK357" s="7"/>
      <c r="CL357" s="7"/>
      <c r="CN357" s="47"/>
      <c r="CO357" s="47"/>
      <c r="CP357" s="47"/>
      <c r="CQ357" s="4"/>
    </row>
    <row r="358" spans="3:95" s="1" customFormat="1" x14ac:dyDescent="0.3">
      <c r="C358" s="3"/>
      <c r="D358" s="3"/>
      <c r="E358" s="3"/>
      <c r="F358" s="3"/>
      <c r="G358" s="3"/>
      <c r="H358" s="3"/>
      <c r="I358" s="3"/>
      <c r="J358" s="65"/>
      <c r="K358" s="65"/>
      <c r="L358" s="65"/>
      <c r="M358" s="66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60"/>
      <c r="Z358" s="3"/>
      <c r="AI358" s="9"/>
      <c r="AJ358" s="9"/>
      <c r="AK358" s="9"/>
      <c r="AL358" s="9"/>
      <c r="AM358" s="9"/>
      <c r="AN358" s="9"/>
      <c r="AO358" s="9"/>
      <c r="AV358" s="9"/>
      <c r="AW358" s="9"/>
      <c r="AX358" s="9"/>
      <c r="AY358" s="9"/>
      <c r="AZ358" s="9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M358" s="48"/>
      <c r="BX358" s="7"/>
      <c r="BY358" s="4"/>
      <c r="BZ358" s="7"/>
      <c r="CA358" s="7"/>
      <c r="CB358" s="7"/>
      <c r="CE358" s="7"/>
      <c r="CF358" s="7"/>
      <c r="CG358" s="7"/>
      <c r="CH358" s="7"/>
      <c r="CI358" s="7"/>
      <c r="CJ358" s="7"/>
      <c r="CK358" s="7"/>
      <c r="CL358" s="7"/>
      <c r="CN358" s="47"/>
      <c r="CO358" s="47"/>
      <c r="CP358" s="47"/>
      <c r="CQ358" s="4"/>
    </row>
    <row r="359" spans="3:95" s="1" customFormat="1" x14ac:dyDescent="0.3">
      <c r="C359" s="3"/>
      <c r="D359" s="3"/>
      <c r="E359" s="3"/>
      <c r="F359" s="3"/>
      <c r="G359" s="3"/>
      <c r="H359" s="3"/>
      <c r="I359" s="3"/>
      <c r="J359" s="65"/>
      <c r="K359" s="65"/>
      <c r="L359" s="65"/>
      <c r="M359" s="66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60"/>
      <c r="Z359" s="3"/>
      <c r="AI359" s="9"/>
      <c r="AJ359" s="9"/>
      <c r="AK359" s="9"/>
      <c r="AL359" s="9"/>
      <c r="AM359" s="9"/>
      <c r="AN359" s="9"/>
      <c r="AO359" s="9"/>
      <c r="AV359" s="9"/>
      <c r="AW359" s="9"/>
      <c r="AX359" s="9"/>
      <c r="AY359" s="9"/>
      <c r="AZ359" s="9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M359" s="48"/>
      <c r="BX359" s="7"/>
      <c r="BY359" s="4"/>
      <c r="BZ359" s="7"/>
      <c r="CA359" s="7"/>
      <c r="CB359" s="7"/>
      <c r="CE359" s="7"/>
      <c r="CF359" s="7"/>
      <c r="CG359" s="7"/>
      <c r="CH359" s="7"/>
      <c r="CI359" s="7"/>
      <c r="CJ359" s="7"/>
      <c r="CK359" s="7"/>
      <c r="CL359" s="7"/>
      <c r="CN359" s="47"/>
      <c r="CO359" s="47"/>
      <c r="CP359" s="47"/>
      <c r="CQ359" s="4"/>
    </row>
    <row r="360" spans="3:95" s="1" customFormat="1" x14ac:dyDescent="0.3">
      <c r="C360" s="3"/>
      <c r="D360" s="3"/>
      <c r="E360" s="3"/>
      <c r="F360" s="3"/>
      <c r="G360" s="3"/>
      <c r="H360" s="3"/>
      <c r="I360" s="3"/>
      <c r="J360" s="65"/>
      <c r="K360" s="65"/>
      <c r="L360" s="65"/>
      <c r="M360" s="66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60"/>
      <c r="Z360" s="3"/>
      <c r="AI360" s="9"/>
      <c r="AJ360" s="9"/>
      <c r="AK360" s="9"/>
      <c r="AL360" s="9"/>
      <c r="AM360" s="9"/>
      <c r="AN360" s="9"/>
      <c r="AO360" s="9"/>
      <c r="AV360" s="9"/>
      <c r="AW360" s="9"/>
      <c r="AX360" s="9"/>
      <c r="AY360" s="9"/>
      <c r="AZ360" s="9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M360" s="48"/>
      <c r="BX360" s="7"/>
      <c r="BY360" s="4"/>
      <c r="BZ360" s="7"/>
      <c r="CA360" s="7"/>
      <c r="CB360" s="7"/>
      <c r="CE360" s="7"/>
      <c r="CF360" s="7"/>
      <c r="CG360" s="7"/>
      <c r="CH360" s="7"/>
      <c r="CI360" s="7"/>
      <c r="CJ360" s="7"/>
      <c r="CK360" s="7"/>
      <c r="CL360" s="7"/>
      <c r="CN360" s="47"/>
      <c r="CO360" s="47"/>
      <c r="CP360" s="47"/>
      <c r="CQ360" s="4"/>
    </row>
    <row r="361" spans="3:95" s="1" customFormat="1" x14ac:dyDescent="0.3">
      <c r="C361" s="3"/>
      <c r="D361" s="3"/>
      <c r="E361" s="3"/>
      <c r="F361" s="3"/>
      <c r="G361" s="3"/>
      <c r="H361" s="3"/>
      <c r="I361" s="3"/>
      <c r="J361" s="65"/>
      <c r="K361" s="65"/>
      <c r="L361" s="65"/>
      <c r="M361" s="66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60"/>
      <c r="Z361" s="3"/>
      <c r="AI361" s="9"/>
      <c r="AJ361" s="9"/>
      <c r="AK361" s="9"/>
      <c r="AL361" s="9"/>
      <c r="AM361" s="9"/>
      <c r="AN361" s="9"/>
      <c r="AO361" s="9"/>
      <c r="AV361" s="9"/>
      <c r="AW361" s="9"/>
      <c r="AX361" s="9"/>
      <c r="AY361" s="9"/>
      <c r="AZ361" s="9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M361" s="48"/>
      <c r="BX361" s="7"/>
      <c r="BY361" s="4"/>
      <c r="BZ361" s="7"/>
      <c r="CA361" s="7"/>
      <c r="CB361" s="7"/>
      <c r="CE361" s="7"/>
      <c r="CF361" s="7"/>
      <c r="CG361" s="7"/>
      <c r="CH361" s="7"/>
      <c r="CI361" s="7"/>
      <c r="CJ361" s="7"/>
      <c r="CK361" s="7"/>
      <c r="CL361" s="7"/>
      <c r="CN361" s="47"/>
      <c r="CO361" s="47"/>
      <c r="CP361" s="47"/>
      <c r="CQ361" s="4"/>
    </row>
    <row r="362" spans="3:95" s="1" customFormat="1" x14ac:dyDescent="0.3">
      <c r="C362" s="3"/>
      <c r="D362" s="3"/>
      <c r="E362" s="3"/>
      <c r="F362" s="3"/>
      <c r="G362" s="3"/>
      <c r="H362" s="3"/>
      <c r="I362" s="3"/>
      <c r="J362" s="65"/>
      <c r="K362" s="65"/>
      <c r="L362" s="65"/>
      <c r="M362" s="66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60"/>
      <c r="Z362" s="3"/>
      <c r="AI362" s="9"/>
      <c r="AJ362" s="9"/>
      <c r="AK362" s="9"/>
      <c r="AL362" s="9"/>
      <c r="AM362" s="9"/>
      <c r="AN362" s="9"/>
      <c r="AO362" s="9"/>
      <c r="AV362" s="9"/>
      <c r="AW362" s="9"/>
      <c r="AX362" s="9"/>
      <c r="AY362" s="9"/>
      <c r="AZ362" s="9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M362" s="48"/>
      <c r="BX362" s="7"/>
      <c r="BY362" s="4"/>
      <c r="BZ362" s="7"/>
      <c r="CA362" s="7"/>
      <c r="CB362" s="7"/>
      <c r="CE362" s="7"/>
      <c r="CF362" s="7"/>
      <c r="CG362" s="7"/>
      <c r="CH362" s="7"/>
      <c r="CI362" s="7"/>
      <c r="CJ362" s="7"/>
      <c r="CK362" s="7"/>
      <c r="CL362" s="7"/>
      <c r="CN362" s="47"/>
      <c r="CO362" s="47"/>
      <c r="CP362" s="47"/>
      <c r="CQ362" s="4"/>
    </row>
    <row r="363" spans="3:95" s="1" customFormat="1" x14ac:dyDescent="0.3">
      <c r="C363" s="3"/>
      <c r="D363" s="3"/>
      <c r="E363" s="3"/>
      <c r="F363" s="3"/>
      <c r="G363" s="3"/>
      <c r="H363" s="3"/>
      <c r="I363" s="3"/>
      <c r="J363" s="65"/>
      <c r="K363" s="65"/>
      <c r="L363" s="65"/>
      <c r="M363" s="66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60"/>
      <c r="Z363" s="3"/>
      <c r="AI363" s="9"/>
      <c r="AJ363" s="9"/>
      <c r="AK363" s="9"/>
      <c r="AL363" s="9"/>
      <c r="AM363" s="9"/>
      <c r="AN363" s="9"/>
      <c r="AO363" s="9"/>
      <c r="AV363" s="9"/>
      <c r="AW363" s="9"/>
      <c r="AX363" s="9"/>
      <c r="AY363" s="9"/>
      <c r="AZ363" s="9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M363" s="48"/>
      <c r="BX363" s="7"/>
      <c r="BY363" s="4"/>
      <c r="BZ363" s="7"/>
      <c r="CA363" s="7"/>
      <c r="CB363" s="7"/>
      <c r="CE363" s="7"/>
      <c r="CF363" s="7"/>
      <c r="CG363" s="7"/>
      <c r="CH363" s="7"/>
      <c r="CI363" s="7"/>
      <c r="CJ363" s="7"/>
      <c r="CK363" s="7"/>
      <c r="CL363" s="7"/>
      <c r="CN363" s="47"/>
      <c r="CO363" s="47"/>
      <c r="CP363" s="47"/>
      <c r="CQ363" s="4"/>
    </row>
    <row r="364" spans="3:95" s="1" customFormat="1" x14ac:dyDescent="0.3">
      <c r="C364" s="3"/>
      <c r="D364" s="3"/>
      <c r="E364" s="3"/>
      <c r="F364" s="3"/>
      <c r="G364" s="3"/>
      <c r="H364" s="3"/>
      <c r="I364" s="3"/>
      <c r="J364" s="65"/>
      <c r="K364" s="65"/>
      <c r="L364" s="65"/>
      <c r="M364" s="66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60"/>
      <c r="Z364" s="3"/>
      <c r="AI364" s="9"/>
      <c r="AJ364" s="9"/>
      <c r="AK364" s="9"/>
      <c r="AL364" s="9"/>
      <c r="AM364" s="9"/>
      <c r="AN364" s="9"/>
      <c r="AO364" s="9"/>
      <c r="AV364" s="9"/>
      <c r="AW364" s="9"/>
      <c r="AX364" s="9"/>
      <c r="AY364" s="9"/>
      <c r="AZ364" s="9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M364" s="48"/>
      <c r="BX364" s="7"/>
      <c r="BY364" s="4"/>
      <c r="BZ364" s="7"/>
      <c r="CA364" s="7"/>
      <c r="CB364" s="7"/>
      <c r="CE364" s="7"/>
      <c r="CF364" s="7"/>
      <c r="CG364" s="7"/>
      <c r="CH364" s="7"/>
      <c r="CI364" s="7"/>
      <c r="CJ364" s="7"/>
      <c r="CK364" s="7"/>
      <c r="CL364" s="7"/>
      <c r="CN364" s="47"/>
      <c r="CO364" s="47"/>
      <c r="CP364" s="47"/>
      <c r="CQ364" s="4"/>
    </row>
    <row r="365" spans="3:95" s="1" customFormat="1" x14ac:dyDescent="0.3">
      <c r="C365" s="3"/>
      <c r="D365" s="3"/>
      <c r="E365" s="3"/>
      <c r="F365" s="3"/>
      <c r="G365" s="3"/>
      <c r="H365" s="3"/>
      <c r="I365" s="3"/>
      <c r="J365" s="65"/>
      <c r="K365" s="65"/>
      <c r="L365" s="65"/>
      <c r="M365" s="66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60"/>
      <c r="Z365" s="3"/>
      <c r="AI365" s="9"/>
      <c r="AJ365" s="9"/>
      <c r="AK365" s="9"/>
      <c r="AL365" s="9"/>
      <c r="AM365" s="9"/>
      <c r="AN365" s="9"/>
      <c r="AO365" s="9"/>
      <c r="AV365" s="9"/>
      <c r="AW365" s="9"/>
      <c r="AX365" s="9"/>
      <c r="AY365" s="9"/>
      <c r="AZ365" s="9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M365" s="48"/>
      <c r="BX365" s="7"/>
      <c r="BY365" s="4"/>
      <c r="BZ365" s="7"/>
      <c r="CA365" s="7"/>
      <c r="CB365" s="7"/>
      <c r="CE365" s="7"/>
      <c r="CF365" s="7"/>
      <c r="CG365" s="7"/>
      <c r="CH365" s="7"/>
      <c r="CI365" s="7"/>
      <c r="CJ365" s="7"/>
      <c r="CK365" s="7"/>
      <c r="CL365" s="7"/>
      <c r="CN365" s="47"/>
      <c r="CO365" s="47"/>
      <c r="CP365" s="47"/>
      <c r="CQ365" s="4"/>
    </row>
    <row r="366" spans="3:95" s="1" customFormat="1" x14ac:dyDescent="0.3">
      <c r="C366" s="3"/>
      <c r="D366" s="3"/>
      <c r="E366" s="3"/>
      <c r="F366" s="3"/>
      <c r="G366" s="3"/>
      <c r="H366" s="3"/>
      <c r="I366" s="3"/>
      <c r="J366" s="65"/>
      <c r="K366" s="65"/>
      <c r="L366" s="65"/>
      <c r="M366" s="66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60"/>
      <c r="Z366" s="3"/>
      <c r="AI366" s="9"/>
      <c r="AJ366" s="9"/>
      <c r="AK366" s="9"/>
      <c r="AL366" s="9"/>
      <c r="AM366" s="9"/>
      <c r="AN366" s="9"/>
      <c r="AO366" s="9"/>
      <c r="AV366" s="9"/>
      <c r="AW366" s="9"/>
      <c r="AX366" s="9"/>
      <c r="AY366" s="9"/>
      <c r="AZ366" s="9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M366" s="48"/>
      <c r="BX366" s="7"/>
      <c r="BY366" s="4"/>
      <c r="BZ366" s="7"/>
      <c r="CA366" s="7"/>
      <c r="CB366" s="7"/>
      <c r="CE366" s="7"/>
      <c r="CF366" s="7"/>
      <c r="CG366" s="7"/>
      <c r="CH366" s="7"/>
      <c r="CI366" s="7"/>
      <c r="CJ366" s="7"/>
      <c r="CK366" s="7"/>
      <c r="CL366" s="7"/>
      <c r="CN366" s="47"/>
      <c r="CO366" s="47"/>
      <c r="CP366" s="47"/>
      <c r="CQ366" s="4"/>
    </row>
    <row r="367" spans="3:95" s="1" customFormat="1" x14ac:dyDescent="0.3">
      <c r="C367" s="3"/>
      <c r="D367" s="3"/>
      <c r="E367" s="3"/>
      <c r="F367" s="3"/>
      <c r="G367" s="3"/>
      <c r="H367" s="3"/>
      <c r="I367" s="3"/>
      <c r="J367" s="65"/>
      <c r="K367" s="65"/>
      <c r="L367" s="65"/>
      <c r="M367" s="66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60"/>
      <c r="Z367" s="3"/>
      <c r="AI367" s="9"/>
      <c r="AJ367" s="9"/>
      <c r="AK367" s="9"/>
      <c r="AL367" s="9"/>
      <c r="AM367" s="9"/>
      <c r="AN367" s="9"/>
      <c r="AO367" s="9"/>
      <c r="AV367" s="9"/>
      <c r="AW367" s="9"/>
      <c r="AX367" s="9"/>
      <c r="AY367" s="9"/>
      <c r="AZ367" s="9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M367" s="48"/>
      <c r="BX367" s="7"/>
      <c r="BY367" s="4"/>
      <c r="BZ367" s="7"/>
      <c r="CA367" s="7"/>
      <c r="CB367" s="7"/>
      <c r="CE367" s="7"/>
      <c r="CF367" s="7"/>
      <c r="CG367" s="7"/>
      <c r="CH367" s="7"/>
      <c r="CI367" s="7"/>
      <c r="CJ367" s="7"/>
      <c r="CK367" s="7"/>
      <c r="CL367" s="7"/>
      <c r="CN367" s="47"/>
      <c r="CO367" s="47"/>
      <c r="CP367" s="47"/>
      <c r="CQ367" s="4"/>
    </row>
    <row r="368" spans="3:95" s="1" customFormat="1" x14ac:dyDescent="0.3">
      <c r="C368" s="3"/>
      <c r="D368" s="3"/>
      <c r="E368" s="3"/>
      <c r="F368" s="3"/>
      <c r="G368" s="3"/>
      <c r="H368" s="3"/>
      <c r="I368" s="3"/>
      <c r="J368" s="65"/>
      <c r="K368" s="65"/>
      <c r="L368" s="65"/>
      <c r="M368" s="66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60"/>
      <c r="Z368" s="3"/>
      <c r="AI368" s="9"/>
      <c r="AJ368" s="9"/>
      <c r="AK368" s="9"/>
      <c r="AL368" s="9"/>
      <c r="AM368" s="9"/>
      <c r="AN368" s="9"/>
      <c r="AO368" s="9"/>
      <c r="AV368" s="9"/>
      <c r="AW368" s="9"/>
      <c r="AX368" s="9"/>
      <c r="AY368" s="9"/>
      <c r="AZ368" s="9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M368" s="48"/>
      <c r="BX368" s="7"/>
      <c r="BY368" s="4"/>
      <c r="BZ368" s="7"/>
      <c r="CA368" s="7"/>
      <c r="CB368" s="7"/>
      <c r="CE368" s="7"/>
      <c r="CF368" s="7"/>
      <c r="CG368" s="7"/>
      <c r="CH368" s="7"/>
      <c r="CI368" s="7"/>
      <c r="CJ368" s="7"/>
      <c r="CK368" s="7"/>
      <c r="CL368" s="7"/>
      <c r="CN368" s="47"/>
      <c r="CO368" s="47"/>
      <c r="CP368" s="47"/>
      <c r="CQ368" s="4"/>
    </row>
    <row r="369" spans="1:95" s="1" customFormat="1" x14ac:dyDescent="0.3">
      <c r="C369" s="3"/>
      <c r="D369" s="3"/>
      <c r="E369" s="3"/>
      <c r="F369" s="3"/>
      <c r="G369" s="3"/>
      <c r="H369" s="3"/>
      <c r="I369" s="3"/>
      <c r="J369" s="65"/>
      <c r="K369" s="65"/>
      <c r="L369" s="65"/>
      <c r="M369" s="66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60"/>
      <c r="Z369" s="3"/>
      <c r="AI369" s="9"/>
      <c r="AJ369" s="9"/>
      <c r="AK369" s="9"/>
      <c r="AL369" s="9"/>
      <c r="AM369" s="9"/>
      <c r="AN369" s="9"/>
      <c r="AO369" s="9"/>
      <c r="AV369" s="9"/>
      <c r="AW369" s="9"/>
      <c r="AX369" s="9"/>
      <c r="AY369" s="9"/>
      <c r="AZ369" s="9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M369" s="48"/>
      <c r="BX369" s="7"/>
      <c r="BY369" s="4"/>
      <c r="BZ369" s="7"/>
      <c r="CA369" s="7"/>
      <c r="CB369" s="7"/>
      <c r="CE369" s="7"/>
      <c r="CF369" s="7"/>
      <c r="CG369" s="7"/>
      <c r="CH369" s="7"/>
      <c r="CI369" s="7"/>
      <c r="CJ369" s="7"/>
      <c r="CK369" s="7"/>
      <c r="CL369" s="7"/>
      <c r="CN369" s="47"/>
      <c r="CO369" s="47"/>
      <c r="CP369" s="47"/>
      <c r="CQ369" s="4"/>
    </row>
    <row r="370" spans="1:95" s="1" customFormat="1" x14ac:dyDescent="0.3">
      <c r="C370" s="3"/>
      <c r="D370" s="3"/>
      <c r="E370" s="3"/>
      <c r="F370" s="3"/>
      <c r="G370" s="3"/>
      <c r="H370" s="3"/>
      <c r="I370" s="3"/>
      <c r="J370" s="65"/>
      <c r="K370" s="65"/>
      <c r="L370" s="65"/>
      <c r="M370" s="66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60"/>
      <c r="Z370" s="3"/>
      <c r="AI370" s="9"/>
      <c r="AJ370" s="9"/>
      <c r="AK370" s="9"/>
      <c r="AL370" s="9"/>
      <c r="AM370" s="9"/>
      <c r="AN370" s="9"/>
      <c r="AO370" s="9"/>
      <c r="AV370" s="9"/>
      <c r="AW370" s="9"/>
      <c r="AX370" s="9"/>
      <c r="AY370" s="9"/>
      <c r="AZ370" s="9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M370" s="48"/>
      <c r="BX370" s="7"/>
      <c r="BY370" s="4"/>
      <c r="BZ370" s="7"/>
      <c r="CA370" s="7"/>
      <c r="CB370" s="7"/>
      <c r="CE370" s="7"/>
      <c r="CF370" s="7"/>
      <c r="CG370" s="7"/>
      <c r="CH370" s="7"/>
      <c r="CI370" s="7"/>
      <c r="CJ370" s="7"/>
      <c r="CK370" s="7"/>
      <c r="CL370" s="7"/>
      <c r="CN370" s="47"/>
      <c r="CO370" s="47"/>
      <c r="CP370" s="47"/>
      <c r="CQ370" s="4"/>
    </row>
    <row r="371" spans="1:95" s="1" customFormat="1" x14ac:dyDescent="0.3">
      <c r="C371" s="3"/>
      <c r="D371" s="3"/>
      <c r="E371" s="3"/>
      <c r="F371" s="3"/>
      <c r="G371" s="3"/>
      <c r="H371" s="3"/>
      <c r="I371" s="3"/>
      <c r="J371" s="65"/>
      <c r="K371" s="65"/>
      <c r="L371" s="65"/>
      <c r="M371" s="66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60"/>
      <c r="Z371" s="3"/>
      <c r="AI371" s="9"/>
      <c r="AJ371" s="9"/>
      <c r="AK371" s="9"/>
      <c r="AL371" s="9"/>
      <c r="AM371" s="9"/>
      <c r="AN371" s="9"/>
      <c r="AO371" s="9"/>
      <c r="AV371" s="9"/>
      <c r="AW371" s="9"/>
      <c r="AX371" s="9"/>
      <c r="AY371" s="9"/>
      <c r="AZ371" s="9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M371" s="48"/>
      <c r="BX371" s="7"/>
      <c r="BY371" s="4"/>
      <c r="BZ371" s="7"/>
      <c r="CA371" s="7"/>
      <c r="CB371" s="7"/>
      <c r="CE371" s="7"/>
      <c r="CF371" s="7"/>
      <c r="CG371" s="7"/>
      <c r="CH371" s="7"/>
      <c r="CI371" s="7"/>
      <c r="CJ371" s="7"/>
      <c r="CK371" s="7"/>
      <c r="CL371" s="7"/>
      <c r="CN371" s="47"/>
      <c r="CO371" s="47"/>
      <c r="CP371" s="47"/>
      <c r="CQ371" s="4"/>
    </row>
    <row r="372" spans="1:95" s="1" customFormat="1" x14ac:dyDescent="0.3">
      <c r="C372" s="3"/>
      <c r="D372" s="3"/>
      <c r="E372" s="3"/>
      <c r="F372" s="3"/>
      <c r="G372" s="3"/>
      <c r="H372" s="3"/>
      <c r="I372" s="3"/>
      <c r="J372" s="65"/>
      <c r="K372" s="65"/>
      <c r="L372" s="65"/>
      <c r="M372" s="66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60"/>
      <c r="Z372" s="3"/>
      <c r="AI372" s="9"/>
      <c r="AJ372" s="9"/>
      <c r="AK372" s="9"/>
      <c r="AL372" s="9"/>
      <c r="AM372" s="9"/>
      <c r="AN372" s="9"/>
      <c r="AO372" s="9"/>
      <c r="AV372" s="9"/>
      <c r="AW372" s="9"/>
      <c r="AX372" s="9"/>
      <c r="AY372" s="9"/>
      <c r="AZ372" s="9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M372" s="48"/>
      <c r="BX372" s="7"/>
      <c r="BY372" s="4"/>
      <c r="BZ372" s="7"/>
      <c r="CA372" s="7"/>
      <c r="CB372" s="7"/>
      <c r="CE372" s="7"/>
      <c r="CF372" s="7"/>
      <c r="CG372" s="7"/>
      <c r="CH372" s="7"/>
      <c r="CI372" s="7"/>
      <c r="CJ372" s="7"/>
      <c r="CK372" s="7"/>
      <c r="CL372" s="7"/>
      <c r="CN372" s="47"/>
      <c r="CO372" s="47"/>
      <c r="CP372" s="47"/>
      <c r="CQ372" s="4"/>
    </row>
    <row r="373" spans="1:95" s="1" customFormat="1" x14ac:dyDescent="0.3">
      <c r="C373" s="3"/>
      <c r="D373" s="3"/>
      <c r="E373" s="3"/>
      <c r="F373" s="3"/>
      <c r="G373" s="3"/>
      <c r="H373" s="3"/>
      <c r="I373" s="3"/>
      <c r="J373" s="65"/>
      <c r="K373" s="65"/>
      <c r="L373" s="65"/>
      <c r="M373" s="66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60"/>
      <c r="Z373" s="3"/>
      <c r="AI373" s="9"/>
      <c r="AJ373" s="9"/>
      <c r="AK373" s="9"/>
      <c r="AL373" s="9"/>
      <c r="AM373" s="9"/>
      <c r="AN373" s="9"/>
      <c r="AO373" s="9"/>
      <c r="AV373" s="9"/>
      <c r="AW373" s="9"/>
      <c r="AX373" s="9"/>
      <c r="AY373" s="9"/>
      <c r="AZ373" s="9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M373" s="48"/>
      <c r="BX373" s="7"/>
      <c r="BY373" s="4"/>
      <c r="BZ373" s="7"/>
      <c r="CA373" s="7"/>
      <c r="CB373" s="7"/>
      <c r="CE373" s="7"/>
      <c r="CF373" s="7"/>
      <c r="CG373" s="7"/>
      <c r="CH373" s="7"/>
      <c r="CI373" s="7"/>
      <c r="CJ373" s="7"/>
      <c r="CK373" s="7"/>
      <c r="CL373" s="7"/>
      <c r="CN373" s="47"/>
      <c r="CO373" s="47"/>
      <c r="CP373" s="47"/>
      <c r="CQ373" s="4"/>
    </row>
    <row r="374" spans="1:95" s="1" customFormat="1" x14ac:dyDescent="0.3">
      <c r="A374" s="7"/>
      <c r="C374" s="3"/>
      <c r="D374" s="3"/>
      <c r="E374" s="3"/>
      <c r="F374" s="3"/>
      <c r="G374" s="3"/>
      <c r="H374" s="3"/>
      <c r="I374" s="3"/>
      <c r="J374" s="65"/>
      <c r="K374" s="65"/>
      <c r="L374" s="65"/>
      <c r="M374" s="66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60"/>
      <c r="Z374" s="3"/>
      <c r="AA374" s="3"/>
      <c r="AB374" s="3"/>
      <c r="AC374" s="3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M374" s="48"/>
      <c r="BX374" s="7"/>
      <c r="BY374" s="4"/>
      <c r="BZ374" s="7"/>
      <c r="CA374" s="7"/>
      <c r="CB374" s="7"/>
      <c r="CE374" s="7"/>
      <c r="CF374" s="7"/>
      <c r="CG374" s="7"/>
      <c r="CH374" s="7"/>
      <c r="CI374" s="7"/>
      <c r="CJ374" s="7"/>
      <c r="CK374" s="7"/>
      <c r="CL374" s="7"/>
      <c r="CN374" s="47"/>
      <c r="CO374" s="47"/>
      <c r="CP374" s="47"/>
      <c r="CQ374" s="4"/>
    </row>
    <row r="375" spans="1:95" s="1" customFormat="1" x14ac:dyDescent="0.3">
      <c r="A375" s="7"/>
      <c r="C375" s="3"/>
      <c r="D375" s="3"/>
      <c r="E375" s="3"/>
      <c r="F375" s="3"/>
      <c r="G375" s="3"/>
      <c r="H375" s="3"/>
      <c r="I375" s="3"/>
      <c r="J375" s="65"/>
      <c r="K375" s="65"/>
      <c r="L375" s="65"/>
      <c r="M375" s="66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60"/>
      <c r="Z375" s="3"/>
      <c r="AA375" s="3"/>
      <c r="AB375" s="3"/>
      <c r="AC375" s="3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M375" s="48"/>
      <c r="BX375" s="7"/>
      <c r="BY375" s="4"/>
      <c r="BZ375" s="7"/>
      <c r="CA375" s="7"/>
      <c r="CB375" s="7"/>
      <c r="CE375" s="7"/>
      <c r="CF375" s="7"/>
      <c r="CG375" s="7"/>
      <c r="CH375" s="7"/>
      <c r="CI375" s="7"/>
      <c r="CJ375" s="7"/>
      <c r="CK375" s="7"/>
      <c r="CL375" s="7"/>
      <c r="CN375" s="47"/>
      <c r="CO375" s="47"/>
      <c r="CP375" s="47"/>
      <c r="CQ375" s="4"/>
    </row>
    <row r="376" spans="1:95" s="1" customFormat="1" x14ac:dyDescent="0.3">
      <c r="A376" s="7"/>
      <c r="C376" s="3"/>
      <c r="D376" s="3"/>
      <c r="E376" s="3"/>
      <c r="F376" s="3"/>
      <c r="G376" s="3"/>
      <c r="H376" s="3"/>
      <c r="I376" s="3"/>
      <c r="J376" s="65"/>
      <c r="K376" s="65"/>
      <c r="L376" s="65"/>
      <c r="M376" s="66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60"/>
      <c r="Z376" s="3"/>
      <c r="AA376" s="3"/>
      <c r="AB376" s="3"/>
      <c r="AC376" s="3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M376" s="48"/>
      <c r="BX376" s="7"/>
      <c r="BY376" s="4"/>
      <c r="BZ376" s="7"/>
      <c r="CA376" s="7"/>
      <c r="CB376" s="7"/>
      <c r="CE376" s="7"/>
      <c r="CF376" s="7"/>
      <c r="CG376" s="7"/>
      <c r="CH376" s="7"/>
      <c r="CI376" s="7"/>
      <c r="CJ376" s="7"/>
      <c r="CK376" s="7"/>
      <c r="CL376" s="7"/>
      <c r="CN376" s="47"/>
      <c r="CO376" s="47"/>
      <c r="CP376" s="47"/>
      <c r="CQ376" s="4"/>
    </row>
    <row r="377" spans="1:95" s="1" customFormat="1" x14ac:dyDescent="0.3">
      <c r="A377" s="7"/>
      <c r="C377" s="3"/>
      <c r="D377" s="3"/>
      <c r="E377" s="3"/>
      <c r="F377" s="3"/>
      <c r="G377" s="3"/>
      <c r="H377" s="3"/>
      <c r="I377" s="3"/>
      <c r="J377" s="65"/>
      <c r="K377" s="65"/>
      <c r="L377" s="65"/>
      <c r="M377" s="66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60"/>
      <c r="Z377" s="3"/>
      <c r="AA377" s="3"/>
      <c r="AB377" s="3"/>
      <c r="AC377" s="3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M377" s="48"/>
      <c r="BX377" s="7"/>
      <c r="BY377" s="4"/>
      <c r="BZ377" s="7"/>
      <c r="CA377" s="7"/>
      <c r="CB377" s="7"/>
      <c r="CE377" s="7"/>
      <c r="CF377" s="7"/>
      <c r="CG377" s="7"/>
      <c r="CH377" s="7"/>
      <c r="CI377" s="7"/>
      <c r="CJ377" s="7"/>
      <c r="CK377" s="7"/>
      <c r="CL377" s="7"/>
      <c r="CN377" s="47"/>
      <c r="CO377" s="47"/>
      <c r="CP377" s="47"/>
      <c r="CQ377" s="4"/>
    </row>
    <row r="378" spans="1:95" s="1" customFormat="1" x14ac:dyDescent="0.3">
      <c r="A378" s="7"/>
      <c r="C378" s="3"/>
      <c r="D378" s="3"/>
      <c r="E378" s="3"/>
      <c r="F378" s="3"/>
      <c r="G378" s="3"/>
      <c r="H378" s="3"/>
      <c r="I378" s="3"/>
      <c r="J378" s="65"/>
      <c r="K378" s="65"/>
      <c r="L378" s="65"/>
      <c r="M378" s="66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60"/>
      <c r="Z378" s="3"/>
      <c r="AA378" s="3"/>
      <c r="AB378" s="3"/>
      <c r="AC378" s="3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M378" s="48"/>
      <c r="BX378" s="7"/>
      <c r="BY378" s="4"/>
      <c r="BZ378" s="7"/>
      <c r="CA378" s="7"/>
      <c r="CB378" s="7"/>
      <c r="CE378" s="7"/>
      <c r="CF378" s="7"/>
      <c r="CG378" s="7"/>
      <c r="CH378" s="7"/>
      <c r="CI378" s="7"/>
      <c r="CJ378" s="7"/>
      <c r="CK378" s="7"/>
      <c r="CL378" s="7"/>
      <c r="CN378" s="47"/>
      <c r="CO378" s="47"/>
      <c r="CP378" s="47"/>
      <c r="CQ378" s="4"/>
    </row>
    <row r="379" spans="1:95" s="1" customFormat="1" x14ac:dyDescent="0.3">
      <c r="A379" s="7"/>
      <c r="C379" s="3"/>
      <c r="D379" s="3"/>
      <c r="E379" s="3"/>
      <c r="F379" s="3"/>
      <c r="G379" s="3"/>
      <c r="H379" s="3"/>
      <c r="I379" s="3"/>
      <c r="J379" s="65"/>
      <c r="K379" s="65"/>
      <c r="L379" s="65"/>
      <c r="M379" s="66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60"/>
      <c r="Z379" s="3"/>
      <c r="AA379" s="3"/>
      <c r="AB379" s="3"/>
      <c r="AC379" s="3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M379" s="48"/>
      <c r="BX379" s="7"/>
      <c r="BY379" s="4"/>
      <c r="BZ379" s="7"/>
      <c r="CA379" s="7"/>
      <c r="CB379" s="7"/>
      <c r="CE379" s="7"/>
      <c r="CF379" s="7"/>
      <c r="CG379" s="7"/>
      <c r="CH379" s="7"/>
      <c r="CI379" s="7"/>
      <c r="CJ379" s="7"/>
      <c r="CK379" s="7"/>
      <c r="CL379" s="7"/>
      <c r="CN379" s="47"/>
      <c r="CO379" s="47"/>
      <c r="CP379" s="47"/>
      <c r="CQ379" s="4"/>
    </row>
    <row r="380" spans="1:95" s="1" customFormat="1" x14ac:dyDescent="0.3">
      <c r="A380" s="7"/>
      <c r="C380" s="3"/>
      <c r="D380" s="3"/>
      <c r="E380" s="3"/>
      <c r="F380" s="3"/>
      <c r="G380" s="3"/>
      <c r="H380" s="3"/>
      <c r="I380" s="3"/>
      <c r="J380" s="65"/>
      <c r="K380" s="65"/>
      <c r="L380" s="65"/>
      <c r="M380" s="66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60"/>
      <c r="Z380" s="3"/>
      <c r="AA380" s="3"/>
      <c r="AB380" s="3"/>
      <c r="AC380" s="3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M380" s="48"/>
      <c r="BX380" s="7"/>
      <c r="BY380" s="4"/>
      <c r="BZ380" s="7"/>
      <c r="CA380" s="7"/>
      <c r="CB380" s="7"/>
      <c r="CE380" s="7"/>
      <c r="CF380" s="7"/>
      <c r="CG380" s="7"/>
      <c r="CH380" s="7"/>
      <c r="CI380" s="7"/>
      <c r="CJ380" s="7"/>
      <c r="CK380" s="7"/>
      <c r="CL380" s="7"/>
      <c r="CN380" s="47"/>
      <c r="CO380" s="47"/>
      <c r="CP380" s="47"/>
      <c r="CQ380" s="4"/>
    </row>
    <row r="381" spans="1:95" s="1" customFormat="1" x14ac:dyDescent="0.3">
      <c r="A381" s="7"/>
      <c r="C381" s="3"/>
      <c r="D381" s="3"/>
      <c r="E381" s="3"/>
      <c r="F381" s="3"/>
      <c r="G381" s="3"/>
      <c r="H381" s="3"/>
      <c r="I381" s="3"/>
      <c r="J381" s="65"/>
      <c r="K381" s="65"/>
      <c r="L381" s="65"/>
      <c r="M381" s="66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60"/>
      <c r="Z381" s="3"/>
      <c r="AA381" s="3"/>
      <c r="AB381" s="3"/>
      <c r="AC381" s="3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M381" s="48"/>
      <c r="BX381" s="7"/>
      <c r="BY381" s="4"/>
      <c r="BZ381" s="7"/>
      <c r="CA381" s="7"/>
      <c r="CB381" s="7"/>
      <c r="CE381" s="7"/>
      <c r="CF381" s="7"/>
      <c r="CG381" s="7"/>
      <c r="CH381" s="7"/>
      <c r="CI381" s="7"/>
      <c r="CJ381" s="7"/>
      <c r="CK381" s="7"/>
      <c r="CL381" s="7"/>
      <c r="CN381" s="47"/>
      <c r="CO381" s="47"/>
      <c r="CP381" s="47"/>
      <c r="CQ381" s="4"/>
    </row>
    <row r="382" spans="1:95" s="1" customFormat="1" x14ac:dyDescent="0.3">
      <c r="A382" s="7"/>
      <c r="C382" s="3"/>
      <c r="D382" s="3"/>
      <c r="E382" s="3"/>
      <c r="F382" s="3"/>
      <c r="G382" s="3"/>
      <c r="H382" s="3"/>
      <c r="I382" s="3"/>
      <c r="J382" s="65"/>
      <c r="K382" s="65"/>
      <c r="L382" s="65"/>
      <c r="M382" s="66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60"/>
      <c r="Z382" s="3"/>
      <c r="AA382" s="3"/>
      <c r="AB382" s="3"/>
      <c r="AC382" s="3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M382" s="48"/>
      <c r="BX382" s="7"/>
      <c r="BY382" s="4"/>
      <c r="BZ382" s="7"/>
      <c r="CA382" s="7"/>
      <c r="CB382" s="7"/>
      <c r="CE382" s="7"/>
      <c r="CF382" s="7"/>
      <c r="CG382" s="7"/>
      <c r="CH382" s="7"/>
      <c r="CI382" s="7"/>
      <c r="CJ382" s="7"/>
      <c r="CK382" s="7"/>
      <c r="CL382" s="7"/>
      <c r="CN382" s="47"/>
      <c r="CO382" s="47"/>
      <c r="CP382" s="47"/>
      <c r="CQ382" s="4"/>
    </row>
    <row r="383" spans="1:95" s="1" customFormat="1" x14ac:dyDescent="0.3">
      <c r="A383" s="7"/>
      <c r="C383" s="3" t="s">
        <v>151</v>
      </c>
      <c r="D383" s="3" t="s">
        <v>152</v>
      </c>
      <c r="E383" s="3"/>
      <c r="F383" s="3"/>
      <c r="G383" s="3"/>
      <c r="H383" s="3"/>
      <c r="I383" s="3"/>
      <c r="J383" s="65"/>
      <c r="K383" s="65"/>
      <c r="L383" s="65"/>
      <c r="M383" s="66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60"/>
      <c r="Z383" s="3"/>
      <c r="AA383" s="3"/>
      <c r="AB383" s="3"/>
      <c r="AC383" s="3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M383" s="48"/>
      <c r="BX383" s="7"/>
      <c r="BY383" s="4"/>
      <c r="BZ383" s="7"/>
      <c r="CA383" s="7"/>
      <c r="CB383" s="7"/>
      <c r="CE383" s="7"/>
      <c r="CF383" s="7"/>
      <c r="CG383" s="7"/>
      <c r="CH383" s="7"/>
      <c r="CI383" s="7"/>
      <c r="CJ383" s="7"/>
      <c r="CK383" s="7"/>
      <c r="CL383" s="7"/>
      <c r="CN383" s="47"/>
      <c r="CO383" s="47"/>
      <c r="CP383" s="47"/>
      <c r="CQ383" s="4"/>
    </row>
    <row r="384" spans="1:95" s="1" customFormat="1" x14ac:dyDescent="0.3">
      <c r="A384" s="7"/>
      <c r="C384" s="3" t="s">
        <v>2</v>
      </c>
      <c r="D384" s="3" t="s">
        <v>3</v>
      </c>
      <c r="E384" s="3" t="s">
        <v>26</v>
      </c>
      <c r="F384" s="3" t="s">
        <v>15</v>
      </c>
      <c r="G384" s="3" t="s">
        <v>4</v>
      </c>
      <c r="H384" s="3" t="s">
        <v>148</v>
      </c>
      <c r="I384" s="3" t="s">
        <v>5</v>
      </c>
      <c r="J384" s="65" t="s">
        <v>149</v>
      </c>
      <c r="K384" s="65" t="s">
        <v>82</v>
      </c>
      <c r="L384" s="65" t="s">
        <v>150</v>
      </c>
      <c r="M384" s="66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60"/>
      <c r="Z384" s="3"/>
      <c r="AA384" s="3"/>
      <c r="AB384" s="3"/>
      <c r="AC384" s="3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M384" s="48"/>
      <c r="BX384" s="7"/>
      <c r="BY384" s="4"/>
      <c r="BZ384" s="7"/>
      <c r="CA384" s="7"/>
      <c r="CB384" s="7"/>
      <c r="CE384" s="7"/>
      <c r="CF384" s="7"/>
      <c r="CG384" s="7"/>
      <c r="CH384" s="7"/>
      <c r="CI384" s="7"/>
      <c r="CJ384" s="7"/>
      <c r="CK384" s="7"/>
      <c r="CL384" s="7"/>
      <c r="CN384" s="47"/>
      <c r="CO384" s="47"/>
      <c r="CP384" s="47"/>
      <c r="CQ384" s="4"/>
    </row>
    <row r="385" spans="1:95" s="1" customFormat="1" x14ac:dyDescent="0.3">
      <c r="A385" s="7"/>
      <c r="C385" s="3" t="s">
        <v>146</v>
      </c>
      <c r="D385" s="3" t="s">
        <v>147</v>
      </c>
      <c r="E385" s="3" t="s">
        <v>147</v>
      </c>
      <c r="F385" s="3" t="s">
        <v>147</v>
      </c>
      <c r="G385" s="3" t="s">
        <v>147</v>
      </c>
      <c r="H385" s="3" t="s">
        <v>147</v>
      </c>
      <c r="I385" s="3" t="s">
        <v>147</v>
      </c>
      <c r="J385" s="65" t="s">
        <v>147</v>
      </c>
      <c r="K385" s="65" t="s">
        <v>147</v>
      </c>
      <c r="L385" s="65" t="s">
        <v>147</v>
      </c>
      <c r="M385" s="66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60"/>
      <c r="Z385" s="3"/>
      <c r="AA385" s="3"/>
      <c r="AB385" s="3"/>
      <c r="AC385" s="3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M385" s="48"/>
      <c r="BX385" s="7"/>
      <c r="BY385" s="4"/>
      <c r="BZ385" s="7"/>
      <c r="CA385" s="7"/>
      <c r="CB385" s="7"/>
      <c r="CE385" s="7"/>
      <c r="CF385" s="7"/>
      <c r="CG385" s="7"/>
      <c r="CH385" s="7"/>
      <c r="CI385" s="7"/>
      <c r="CJ385" s="7"/>
      <c r="CK385" s="7"/>
      <c r="CL385" s="7"/>
      <c r="CN385" s="47"/>
      <c r="CO385" s="47"/>
      <c r="CP385" s="47"/>
      <c r="CQ385" s="4"/>
    </row>
    <row r="386" spans="1:95" s="1" customFormat="1" x14ac:dyDescent="0.3">
      <c r="A386" s="7"/>
      <c r="C386" s="3">
        <v>1</v>
      </c>
      <c r="D386" s="3">
        <v>2998</v>
      </c>
      <c r="E386" s="3">
        <v>1</v>
      </c>
      <c r="F386" s="3">
        <v>0</v>
      </c>
      <c r="G386" s="3">
        <v>0</v>
      </c>
      <c r="H386" s="3">
        <v>0</v>
      </c>
      <c r="I386" s="3">
        <v>0</v>
      </c>
      <c r="J386" s="65">
        <v>0</v>
      </c>
      <c r="K386" s="65">
        <v>0</v>
      </c>
      <c r="L386" s="65">
        <v>0</v>
      </c>
      <c r="M386" s="66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60"/>
      <c r="Z386" s="3"/>
      <c r="AA386" s="3"/>
      <c r="AB386" s="3"/>
      <c r="AC386" s="3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M386" s="48"/>
      <c r="BX386" s="7"/>
      <c r="BY386" s="4"/>
      <c r="BZ386" s="7"/>
      <c r="CA386" s="7"/>
      <c r="CB386" s="7"/>
      <c r="CE386" s="7"/>
      <c r="CF386" s="7"/>
      <c r="CG386" s="7"/>
      <c r="CH386" s="7"/>
      <c r="CI386" s="7"/>
      <c r="CJ386" s="7"/>
      <c r="CK386" s="7"/>
      <c r="CL386" s="7"/>
      <c r="CN386" s="47"/>
      <c r="CO386" s="47"/>
      <c r="CP386" s="47"/>
      <c r="CQ386" s="4"/>
    </row>
    <row r="387" spans="1:95" s="1" customFormat="1" x14ac:dyDescent="0.3">
      <c r="A387" s="7"/>
      <c r="C387" s="3">
        <v>2</v>
      </c>
      <c r="D387" s="3">
        <v>2998</v>
      </c>
      <c r="E387" s="3">
        <v>1</v>
      </c>
      <c r="F387" s="3">
        <v>0</v>
      </c>
      <c r="G387" s="3">
        <v>0</v>
      </c>
      <c r="H387" s="3">
        <v>0</v>
      </c>
      <c r="I387" s="3">
        <v>0</v>
      </c>
      <c r="J387" s="65">
        <v>0</v>
      </c>
      <c r="K387" s="65">
        <v>0</v>
      </c>
      <c r="L387" s="65">
        <v>0</v>
      </c>
      <c r="M387" s="66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60"/>
      <c r="Z387" s="3"/>
      <c r="AA387" s="3"/>
      <c r="AB387" s="3"/>
      <c r="AC387" s="3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M387" s="48"/>
      <c r="BX387" s="7"/>
      <c r="BY387" s="4"/>
      <c r="BZ387" s="7"/>
      <c r="CA387" s="7"/>
      <c r="CB387" s="7"/>
      <c r="CE387" s="7"/>
      <c r="CF387" s="7"/>
      <c r="CG387" s="7"/>
      <c r="CH387" s="7"/>
      <c r="CI387" s="7"/>
      <c r="CJ387" s="7"/>
      <c r="CK387" s="7"/>
      <c r="CL387" s="7"/>
      <c r="CN387" s="47"/>
      <c r="CO387" s="47"/>
      <c r="CP387" s="47"/>
      <c r="CQ387" s="4"/>
    </row>
    <row r="388" spans="1:95" s="1" customFormat="1" x14ac:dyDescent="0.3">
      <c r="A388" s="7"/>
      <c r="C388" s="3">
        <v>3</v>
      </c>
      <c r="D388" s="3">
        <v>2998</v>
      </c>
      <c r="E388" s="3">
        <v>1</v>
      </c>
      <c r="F388" s="3">
        <v>0</v>
      </c>
      <c r="G388" s="3">
        <v>0</v>
      </c>
      <c r="H388" s="3">
        <v>0</v>
      </c>
      <c r="I388" s="3">
        <v>0</v>
      </c>
      <c r="J388" s="65">
        <v>0</v>
      </c>
      <c r="K388" s="65">
        <v>0</v>
      </c>
      <c r="L388" s="65">
        <v>0</v>
      </c>
      <c r="M388" s="66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60"/>
      <c r="Z388" s="3"/>
      <c r="AA388" s="3"/>
      <c r="AB388" s="3"/>
      <c r="AC388" s="3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M388" s="48"/>
      <c r="BX388" s="7"/>
      <c r="BY388" s="4"/>
      <c r="BZ388" s="7"/>
      <c r="CA388" s="7"/>
      <c r="CB388" s="7"/>
      <c r="CE388" s="7"/>
      <c r="CF388" s="7"/>
      <c r="CG388" s="7"/>
      <c r="CH388" s="7"/>
      <c r="CI388" s="7"/>
      <c r="CJ388" s="7"/>
      <c r="CK388" s="7"/>
      <c r="CL388" s="7"/>
      <c r="CN388" s="47"/>
      <c r="CO388" s="47"/>
      <c r="CP388" s="47"/>
      <c r="CQ388" s="4"/>
    </row>
    <row r="389" spans="1:95" s="1" customFormat="1" x14ac:dyDescent="0.3">
      <c r="A389" s="7"/>
      <c r="C389" s="3">
        <v>4</v>
      </c>
      <c r="D389" s="3">
        <v>2998</v>
      </c>
      <c r="E389" s="3">
        <v>1</v>
      </c>
      <c r="F389" s="3">
        <v>0</v>
      </c>
      <c r="G389" s="3">
        <v>0</v>
      </c>
      <c r="H389" s="3">
        <v>0</v>
      </c>
      <c r="I389" s="3">
        <v>0</v>
      </c>
      <c r="J389" s="65">
        <v>0</v>
      </c>
      <c r="K389" s="65">
        <v>0</v>
      </c>
      <c r="L389" s="65">
        <v>0</v>
      </c>
      <c r="M389" s="66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60"/>
      <c r="Z389" s="3"/>
      <c r="AA389" s="3"/>
      <c r="AB389" s="3"/>
      <c r="AC389" s="3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M389" s="48"/>
      <c r="BX389" s="7"/>
      <c r="BY389" s="4"/>
      <c r="BZ389" s="7"/>
      <c r="CA389" s="7"/>
      <c r="CB389" s="7"/>
      <c r="CE389" s="7"/>
      <c r="CF389" s="7"/>
      <c r="CG389" s="7"/>
      <c r="CH389" s="7"/>
      <c r="CI389" s="7"/>
      <c r="CJ389" s="7"/>
      <c r="CK389" s="7"/>
      <c r="CL389" s="7"/>
      <c r="CN389" s="47"/>
      <c r="CO389" s="47"/>
      <c r="CP389" s="47"/>
      <c r="CQ389" s="4"/>
    </row>
    <row r="390" spans="1:95" s="1" customFormat="1" x14ac:dyDescent="0.3">
      <c r="A390" s="7"/>
      <c r="C390" s="3">
        <v>5</v>
      </c>
      <c r="D390" s="3">
        <v>2998</v>
      </c>
      <c r="E390" s="3">
        <v>1</v>
      </c>
      <c r="F390" s="3">
        <v>0</v>
      </c>
      <c r="G390" s="3">
        <v>0</v>
      </c>
      <c r="H390" s="3">
        <v>0</v>
      </c>
      <c r="I390" s="3">
        <v>0</v>
      </c>
      <c r="J390" s="65">
        <v>0</v>
      </c>
      <c r="K390" s="65">
        <v>0</v>
      </c>
      <c r="L390" s="65">
        <v>0</v>
      </c>
      <c r="M390" s="66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60"/>
      <c r="Z390" s="3"/>
      <c r="AA390" s="3"/>
      <c r="AB390" s="3"/>
      <c r="AC390" s="3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M390" s="48"/>
      <c r="BX390" s="7"/>
      <c r="BY390" s="4"/>
      <c r="BZ390" s="7"/>
      <c r="CA390" s="7"/>
      <c r="CB390" s="7"/>
      <c r="CE390" s="7"/>
      <c r="CF390" s="7"/>
      <c r="CG390" s="7"/>
      <c r="CH390" s="7"/>
      <c r="CI390" s="7"/>
      <c r="CJ390" s="7"/>
      <c r="CK390" s="7"/>
      <c r="CL390" s="7"/>
      <c r="CN390" s="47"/>
      <c r="CO390" s="47"/>
      <c r="CP390" s="47"/>
      <c r="CQ390" s="4"/>
    </row>
    <row r="391" spans="1:95" s="1" customFormat="1" x14ac:dyDescent="0.3">
      <c r="A391" s="7"/>
      <c r="C391" s="3">
        <v>6</v>
      </c>
      <c r="D391" s="3">
        <v>2998</v>
      </c>
      <c r="E391" s="3">
        <v>1</v>
      </c>
      <c r="F391" s="3">
        <v>0</v>
      </c>
      <c r="G391" s="3">
        <v>0</v>
      </c>
      <c r="H391" s="3">
        <v>0</v>
      </c>
      <c r="I391" s="3">
        <v>0</v>
      </c>
      <c r="J391" s="65">
        <v>0</v>
      </c>
      <c r="K391" s="65">
        <v>0</v>
      </c>
      <c r="L391" s="65">
        <v>0</v>
      </c>
      <c r="M391" s="66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60"/>
      <c r="Z391" s="3"/>
      <c r="AA391" s="3"/>
      <c r="AB391" s="3"/>
      <c r="AC391" s="3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M391" s="48"/>
      <c r="BX391" s="7"/>
      <c r="BY391" s="4"/>
      <c r="BZ391" s="7"/>
      <c r="CA391" s="7"/>
      <c r="CB391" s="7"/>
      <c r="CE391" s="7"/>
      <c r="CF391" s="7"/>
      <c r="CG391" s="7"/>
      <c r="CH391" s="7"/>
      <c r="CI391" s="7"/>
      <c r="CJ391" s="7"/>
      <c r="CK391" s="7"/>
      <c r="CL391" s="7"/>
      <c r="CN391" s="47"/>
      <c r="CO391" s="47"/>
      <c r="CP391" s="47"/>
      <c r="CQ391" s="4"/>
    </row>
    <row r="392" spans="1:95" s="1" customFormat="1" x14ac:dyDescent="0.3">
      <c r="A392" s="7"/>
      <c r="C392" s="3">
        <v>7</v>
      </c>
      <c r="D392" s="3">
        <v>2998</v>
      </c>
      <c r="E392" s="3">
        <v>1</v>
      </c>
      <c r="F392" s="3">
        <v>0</v>
      </c>
      <c r="G392" s="3">
        <v>0</v>
      </c>
      <c r="H392" s="3">
        <v>0</v>
      </c>
      <c r="I392" s="3">
        <v>0</v>
      </c>
      <c r="J392" s="65">
        <v>0</v>
      </c>
      <c r="K392" s="65">
        <v>0</v>
      </c>
      <c r="L392" s="65">
        <v>0</v>
      </c>
      <c r="M392" s="66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60"/>
      <c r="Z392" s="3"/>
      <c r="AA392" s="3"/>
      <c r="AB392" s="3"/>
      <c r="AC392" s="3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M392" s="48"/>
      <c r="BX392" s="7"/>
      <c r="BY392" s="4"/>
      <c r="BZ392" s="7"/>
      <c r="CA392" s="7"/>
      <c r="CB392" s="7"/>
      <c r="CE392" s="7"/>
      <c r="CF392" s="7"/>
      <c r="CG392" s="7"/>
      <c r="CH392" s="7"/>
      <c r="CI392" s="7"/>
      <c r="CJ392" s="7"/>
      <c r="CK392" s="7"/>
      <c r="CL392" s="7"/>
      <c r="CN392" s="47"/>
      <c r="CO392" s="47"/>
      <c r="CP392" s="47"/>
      <c r="CQ392" s="4"/>
    </row>
    <row r="393" spans="1:95" s="1" customFormat="1" x14ac:dyDescent="0.3">
      <c r="A393" s="7"/>
      <c r="C393" s="3">
        <v>8</v>
      </c>
      <c r="D393" s="3">
        <v>2998</v>
      </c>
      <c r="E393" s="3">
        <v>1</v>
      </c>
      <c r="F393" s="3">
        <v>0</v>
      </c>
      <c r="G393" s="3">
        <v>0</v>
      </c>
      <c r="H393" s="3">
        <v>0</v>
      </c>
      <c r="I393" s="3">
        <v>0</v>
      </c>
      <c r="J393" s="65">
        <v>0</v>
      </c>
      <c r="K393" s="65">
        <v>0</v>
      </c>
      <c r="L393" s="65">
        <v>0</v>
      </c>
      <c r="M393" s="66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60"/>
      <c r="Z393" s="3"/>
      <c r="AA393" s="3"/>
      <c r="AB393" s="3"/>
      <c r="AC393" s="3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M393" s="48"/>
      <c r="BX393" s="7"/>
      <c r="BY393" s="4"/>
      <c r="BZ393" s="7"/>
      <c r="CA393" s="7"/>
      <c r="CB393" s="7"/>
      <c r="CE393" s="7"/>
      <c r="CF393" s="7"/>
      <c r="CG393" s="7"/>
      <c r="CH393" s="7"/>
      <c r="CI393" s="7"/>
      <c r="CJ393" s="7"/>
      <c r="CK393" s="7"/>
      <c r="CL393" s="7"/>
      <c r="CN393" s="47"/>
      <c r="CO393" s="47"/>
      <c r="CP393" s="47"/>
      <c r="CQ393" s="4"/>
    </row>
    <row r="394" spans="1:95" s="1" customFormat="1" x14ac:dyDescent="0.3">
      <c r="A394" s="7"/>
      <c r="C394" s="3">
        <v>9</v>
      </c>
      <c r="D394" s="3">
        <v>2998</v>
      </c>
      <c r="E394" s="3">
        <v>1</v>
      </c>
      <c r="F394" s="3">
        <v>0</v>
      </c>
      <c r="G394" s="3">
        <v>0</v>
      </c>
      <c r="H394" s="3">
        <v>0</v>
      </c>
      <c r="I394" s="3">
        <v>0</v>
      </c>
      <c r="J394" s="65">
        <v>0</v>
      </c>
      <c r="K394" s="65">
        <v>0</v>
      </c>
      <c r="L394" s="65">
        <v>0</v>
      </c>
      <c r="M394" s="66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60"/>
      <c r="Z394" s="3"/>
      <c r="AA394" s="3"/>
      <c r="AB394" s="3"/>
      <c r="AC394" s="3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M394" s="48"/>
      <c r="BX394" s="7"/>
      <c r="BY394" s="4"/>
      <c r="BZ394" s="7"/>
      <c r="CA394" s="7"/>
      <c r="CB394" s="7"/>
      <c r="CE394" s="7"/>
      <c r="CF394" s="7"/>
      <c r="CG394" s="7"/>
      <c r="CH394" s="7"/>
      <c r="CI394" s="7"/>
      <c r="CJ394" s="7"/>
      <c r="CK394" s="7"/>
      <c r="CL394" s="7"/>
      <c r="CN394" s="47"/>
      <c r="CO394" s="47"/>
      <c r="CP394" s="47"/>
      <c r="CQ394" s="4"/>
    </row>
    <row r="395" spans="1:95" s="1" customFormat="1" x14ac:dyDescent="0.3">
      <c r="A395" s="7"/>
      <c r="C395" s="3">
        <v>10</v>
      </c>
      <c r="D395" s="3">
        <v>2998</v>
      </c>
      <c r="E395" s="3">
        <v>1</v>
      </c>
      <c r="F395" s="3">
        <v>0</v>
      </c>
      <c r="G395" s="3">
        <v>0</v>
      </c>
      <c r="H395" s="3">
        <v>0</v>
      </c>
      <c r="I395" s="3">
        <v>0</v>
      </c>
      <c r="J395" s="65">
        <v>0</v>
      </c>
      <c r="K395" s="65">
        <v>0</v>
      </c>
      <c r="L395" s="65">
        <v>0</v>
      </c>
      <c r="M395" s="66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60"/>
      <c r="Z395" s="3"/>
      <c r="AA395" s="3"/>
      <c r="AB395" s="3"/>
      <c r="AC395" s="3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M395" s="48"/>
      <c r="BX395" s="7"/>
      <c r="BY395" s="4"/>
      <c r="BZ395" s="7"/>
      <c r="CA395" s="7"/>
      <c r="CB395" s="7"/>
      <c r="CE395" s="7"/>
      <c r="CF395" s="7"/>
      <c r="CG395" s="7"/>
      <c r="CH395" s="7"/>
      <c r="CI395" s="7"/>
      <c r="CJ395" s="7"/>
      <c r="CK395" s="7"/>
      <c r="CL395" s="7"/>
      <c r="CN395" s="47"/>
      <c r="CO395" s="47"/>
      <c r="CP395" s="47"/>
      <c r="CQ395" s="4"/>
    </row>
    <row r="396" spans="1:95" s="1" customFormat="1" x14ac:dyDescent="0.3">
      <c r="A396" s="7"/>
      <c r="C396" s="3">
        <v>11</v>
      </c>
      <c r="D396" s="3">
        <v>2998</v>
      </c>
      <c r="E396" s="3">
        <v>1</v>
      </c>
      <c r="F396" s="3">
        <v>0</v>
      </c>
      <c r="G396" s="3">
        <v>0</v>
      </c>
      <c r="H396" s="3">
        <v>0</v>
      </c>
      <c r="I396" s="3">
        <v>0</v>
      </c>
      <c r="J396" s="65">
        <v>0</v>
      </c>
      <c r="K396" s="65">
        <v>0</v>
      </c>
      <c r="L396" s="65">
        <v>0</v>
      </c>
      <c r="M396" s="66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60"/>
      <c r="Z396" s="3"/>
      <c r="AA396" s="3"/>
      <c r="AB396" s="3"/>
      <c r="AC396" s="3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M396" s="48"/>
      <c r="BX396" s="7"/>
      <c r="BY396" s="4"/>
      <c r="BZ396" s="7"/>
      <c r="CA396" s="7"/>
      <c r="CB396" s="7"/>
      <c r="CE396" s="7"/>
      <c r="CF396" s="7"/>
      <c r="CG396" s="7"/>
      <c r="CH396" s="7"/>
      <c r="CI396" s="7"/>
      <c r="CJ396" s="7"/>
      <c r="CK396" s="7"/>
      <c r="CL396" s="7"/>
      <c r="CN396" s="47"/>
      <c r="CO396" s="47"/>
      <c r="CP396" s="47"/>
      <c r="CQ396" s="4"/>
    </row>
    <row r="397" spans="1:95" s="1" customFormat="1" x14ac:dyDescent="0.3">
      <c r="A397" s="7"/>
      <c r="C397" s="3">
        <v>12</v>
      </c>
      <c r="D397" s="3">
        <v>2998</v>
      </c>
      <c r="E397" s="3">
        <v>1</v>
      </c>
      <c r="F397" s="3">
        <v>0</v>
      </c>
      <c r="G397" s="3">
        <v>0</v>
      </c>
      <c r="H397" s="3">
        <v>0</v>
      </c>
      <c r="I397" s="3">
        <v>0</v>
      </c>
      <c r="J397" s="65">
        <v>0</v>
      </c>
      <c r="K397" s="65">
        <v>0</v>
      </c>
      <c r="L397" s="65">
        <v>0</v>
      </c>
      <c r="M397" s="66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60"/>
      <c r="Z397" s="3"/>
      <c r="AA397" s="3"/>
      <c r="AB397" s="3"/>
      <c r="AC397" s="3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M397" s="48"/>
      <c r="BX397" s="7"/>
      <c r="BY397" s="4"/>
      <c r="BZ397" s="7"/>
      <c r="CA397" s="7"/>
      <c r="CB397" s="7"/>
      <c r="CE397" s="7"/>
      <c r="CF397" s="7"/>
      <c r="CG397" s="7"/>
      <c r="CH397" s="7"/>
      <c r="CI397" s="7"/>
      <c r="CJ397" s="7"/>
      <c r="CK397" s="7"/>
      <c r="CL397" s="7"/>
      <c r="CN397" s="47"/>
      <c r="CO397" s="47"/>
      <c r="CP397" s="47"/>
      <c r="CQ397" s="4"/>
    </row>
    <row r="398" spans="1:95" s="1" customFormat="1" x14ac:dyDescent="0.3">
      <c r="A398" s="7"/>
      <c r="C398" s="3">
        <v>13</v>
      </c>
      <c r="D398" s="3">
        <v>2998</v>
      </c>
      <c r="E398" s="3">
        <v>1</v>
      </c>
      <c r="F398" s="3">
        <v>0</v>
      </c>
      <c r="G398" s="3">
        <v>0</v>
      </c>
      <c r="H398" s="3">
        <v>0</v>
      </c>
      <c r="I398" s="3">
        <v>0</v>
      </c>
      <c r="J398" s="65">
        <v>0</v>
      </c>
      <c r="K398" s="65">
        <v>0</v>
      </c>
      <c r="L398" s="65">
        <v>0</v>
      </c>
      <c r="M398" s="66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60"/>
      <c r="Z398" s="3"/>
      <c r="AA398" s="3"/>
      <c r="AB398" s="3"/>
      <c r="AC398" s="3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M398" s="48"/>
      <c r="BX398" s="7"/>
      <c r="BY398" s="4"/>
      <c r="BZ398" s="7"/>
      <c r="CA398" s="7"/>
      <c r="CB398" s="7"/>
      <c r="CE398" s="7"/>
      <c r="CF398" s="7"/>
      <c r="CG398" s="7"/>
      <c r="CH398" s="7"/>
      <c r="CI398" s="7"/>
      <c r="CJ398" s="7"/>
      <c r="CK398" s="7"/>
      <c r="CL398" s="7"/>
      <c r="CN398" s="47"/>
      <c r="CO398" s="47"/>
      <c r="CP398" s="47"/>
      <c r="CQ398" s="4"/>
    </row>
    <row r="399" spans="1:95" s="1" customFormat="1" x14ac:dyDescent="0.3">
      <c r="A399" s="7"/>
      <c r="C399" s="3">
        <v>14</v>
      </c>
      <c r="D399" s="3">
        <v>2998</v>
      </c>
      <c r="E399" s="3">
        <v>1</v>
      </c>
      <c r="F399" s="3">
        <v>0</v>
      </c>
      <c r="G399" s="3">
        <v>0</v>
      </c>
      <c r="H399" s="3">
        <v>0</v>
      </c>
      <c r="I399" s="3">
        <v>0</v>
      </c>
      <c r="J399" s="65">
        <v>0</v>
      </c>
      <c r="K399" s="65">
        <v>0</v>
      </c>
      <c r="L399" s="65">
        <v>0</v>
      </c>
      <c r="M399" s="66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60"/>
      <c r="Z399" s="3"/>
      <c r="AA399" s="3"/>
      <c r="AB399" s="3"/>
      <c r="AC399" s="3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M399" s="48"/>
      <c r="BX399" s="7"/>
      <c r="BY399" s="4"/>
      <c r="BZ399" s="7"/>
      <c r="CA399" s="7"/>
      <c r="CB399" s="7"/>
      <c r="CE399" s="7"/>
      <c r="CF399" s="7"/>
      <c r="CG399" s="7"/>
      <c r="CH399" s="7"/>
      <c r="CI399" s="7"/>
      <c r="CJ399" s="7"/>
      <c r="CK399" s="7"/>
      <c r="CL399" s="7"/>
      <c r="CN399" s="47"/>
      <c r="CO399" s="47"/>
      <c r="CP399" s="47"/>
      <c r="CQ399" s="4"/>
    </row>
    <row r="400" spans="1:95" s="1" customFormat="1" x14ac:dyDescent="0.3">
      <c r="A400" s="7"/>
      <c r="C400" s="3">
        <v>15</v>
      </c>
      <c r="D400" s="3">
        <v>2998</v>
      </c>
      <c r="E400" s="3">
        <v>1</v>
      </c>
      <c r="F400" s="3">
        <v>0</v>
      </c>
      <c r="G400" s="3">
        <v>0</v>
      </c>
      <c r="H400" s="3">
        <v>0</v>
      </c>
      <c r="I400" s="3">
        <v>0</v>
      </c>
      <c r="J400" s="65">
        <v>0</v>
      </c>
      <c r="K400" s="65">
        <v>0</v>
      </c>
      <c r="L400" s="65">
        <v>0</v>
      </c>
      <c r="M400" s="66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60"/>
      <c r="Z400" s="3"/>
      <c r="AA400" s="3"/>
      <c r="AB400" s="3"/>
      <c r="AC400" s="3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M400" s="48"/>
      <c r="BX400" s="7"/>
      <c r="BY400" s="4"/>
      <c r="BZ400" s="7"/>
      <c r="CA400" s="7"/>
      <c r="CB400" s="7"/>
      <c r="CE400" s="7"/>
      <c r="CF400" s="7"/>
      <c r="CG400" s="7"/>
      <c r="CH400" s="7"/>
      <c r="CI400" s="7"/>
      <c r="CJ400" s="7"/>
      <c r="CK400" s="7"/>
      <c r="CL400" s="7"/>
      <c r="CN400" s="47"/>
      <c r="CO400" s="47"/>
      <c r="CP400" s="47"/>
      <c r="CQ400" s="4"/>
    </row>
    <row r="401" spans="1:95" s="1" customFormat="1" x14ac:dyDescent="0.3">
      <c r="A401" s="7"/>
      <c r="C401" s="3">
        <v>16</v>
      </c>
      <c r="D401" s="3">
        <v>2998</v>
      </c>
      <c r="E401" s="3">
        <v>1</v>
      </c>
      <c r="F401" s="3">
        <v>0</v>
      </c>
      <c r="G401" s="3">
        <v>0</v>
      </c>
      <c r="H401" s="3">
        <v>0</v>
      </c>
      <c r="I401" s="3">
        <v>0</v>
      </c>
      <c r="J401" s="65">
        <v>0</v>
      </c>
      <c r="K401" s="65">
        <v>0</v>
      </c>
      <c r="L401" s="65">
        <v>0</v>
      </c>
      <c r="M401" s="66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60"/>
      <c r="Z401" s="3"/>
      <c r="AA401" s="3"/>
      <c r="AB401" s="3"/>
      <c r="AC401" s="3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M401" s="48"/>
      <c r="BX401" s="7"/>
      <c r="BY401" s="4"/>
      <c r="BZ401" s="7"/>
      <c r="CA401" s="7"/>
      <c r="CB401" s="7"/>
      <c r="CE401" s="7"/>
      <c r="CF401" s="7"/>
      <c r="CG401" s="7"/>
      <c r="CH401" s="7"/>
      <c r="CI401" s="7"/>
      <c r="CJ401" s="7"/>
      <c r="CK401" s="7"/>
      <c r="CL401" s="7"/>
      <c r="CN401" s="47"/>
      <c r="CO401" s="47"/>
      <c r="CP401" s="47"/>
      <c r="CQ401" s="4"/>
    </row>
    <row r="402" spans="1:95" s="1" customFormat="1" x14ac:dyDescent="0.3">
      <c r="A402" s="7"/>
      <c r="C402" s="3">
        <v>17</v>
      </c>
      <c r="D402" s="3">
        <v>2997</v>
      </c>
      <c r="E402" s="3">
        <v>2</v>
      </c>
      <c r="F402" s="3">
        <v>0</v>
      </c>
      <c r="G402" s="3">
        <v>0</v>
      </c>
      <c r="H402" s="3">
        <v>0</v>
      </c>
      <c r="I402" s="3">
        <v>0</v>
      </c>
      <c r="J402" s="65">
        <v>0</v>
      </c>
      <c r="K402" s="65">
        <v>0</v>
      </c>
      <c r="L402" s="65">
        <v>0</v>
      </c>
      <c r="M402" s="66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60"/>
      <c r="Z402" s="3"/>
      <c r="AA402" s="3"/>
      <c r="AB402" s="3"/>
      <c r="AC402" s="3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M402" s="48"/>
      <c r="BX402" s="7"/>
      <c r="BY402" s="4"/>
      <c r="BZ402" s="7"/>
      <c r="CA402" s="7"/>
      <c r="CB402" s="7"/>
      <c r="CE402" s="7"/>
      <c r="CF402" s="7"/>
      <c r="CG402" s="7"/>
      <c r="CH402" s="7"/>
      <c r="CI402" s="7"/>
      <c r="CJ402" s="7"/>
      <c r="CK402" s="7"/>
      <c r="CL402" s="7"/>
      <c r="CN402" s="47"/>
      <c r="CO402" s="47"/>
      <c r="CP402" s="47"/>
      <c r="CQ402" s="4"/>
    </row>
    <row r="403" spans="1:95" s="1" customFormat="1" x14ac:dyDescent="0.3">
      <c r="A403" s="7"/>
      <c r="C403" s="3">
        <v>18</v>
      </c>
      <c r="D403" s="3">
        <v>2997</v>
      </c>
      <c r="E403" s="3">
        <v>2</v>
      </c>
      <c r="F403" s="3">
        <v>0</v>
      </c>
      <c r="G403" s="3">
        <v>0</v>
      </c>
      <c r="H403" s="3">
        <v>0</v>
      </c>
      <c r="I403" s="3">
        <v>0</v>
      </c>
      <c r="J403" s="65">
        <v>0</v>
      </c>
      <c r="K403" s="65">
        <v>0</v>
      </c>
      <c r="L403" s="65">
        <v>0</v>
      </c>
      <c r="M403" s="66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60"/>
      <c r="Z403" s="3"/>
      <c r="AA403" s="3"/>
      <c r="AB403" s="3"/>
      <c r="AC403" s="3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M403" s="48"/>
      <c r="BX403" s="7"/>
      <c r="BY403" s="4"/>
      <c r="BZ403" s="7"/>
      <c r="CA403" s="7"/>
      <c r="CB403" s="7"/>
      <c r="CE403" s="7"/>
      <c r="CF403" s="7"/>
      <c r="CG403" s="7"/>
      <c r="CH403" s="7"/>
      <c r="CI403" s="7"/>
      <c r="CJ403" s="7"/>
      <c r="CK403" s="7"/>
      <c r="CL403" s="7"/>
      <c r="CN403" s="47"/>
      <c r="CO403" s="47"/>
      <c r="CP403" s="47"/>
      <c r="CQ403" s="4"/>
    </row>
    <row r="404" spans="1:95" s="1" customFormat="1" x14ac:dyDescent="0.3">
      <c r="A404" s="7"/>
      <c r="C404" s="3">
        <v>19</v>
      </c>
      <c r="D404" s="3">
        <v>2996</v>
      </c>
      <c r="E404" s="3">
        <v>2</v>
      </c>
      <c r="F404" s="3">
        <v>0</v>
      </c>
      <c r="G404" s="3">
        <v>0</v>
      </c>
      <c r="H404" s="3">
        <v>0</v>
      </c>
      <c r="I404" s="3">
        <v>0</v>
      </c>
      <c r="J404" s="65">
        <v>0</v>
      </c>
      <c r="K404" s="65">
        <v>0</v>
      </c>
      <c r="L404" s="65">
        <v>0</v>
      </c>
      <c r="M404" s="66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60"/>
      <c r="Z404" s="3"/>
      <c r="AA404" s="3"/>
      <c r="AB404" s="3"/>
      <c r="AC404" s="3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M404" s="48"/>
      <c r="BX404" s="7"/>
      <c r="BY404" s="4"/>
      <c r="BZ404" s="7"/>
      <c r="CA404" s="7"/>
      <c r="CB404" s="7"/>
      <c r="CE404" s="7"/>
      <c r="CF404" s="7"/>
      <c r="CG404" s="7"/>
      <c r="CH404" s="7"/>
      <c r="CI404" s="7"/>
      <c r="CJ404" s="7"/>
      <c r="CK404" s="7"/>
      <c r="CL404" s="7"/>
      <c r="CN404" s="47"/>
      <c r="CO404" s="47"/>
      <c r="CP404" s="47"/>
      <c r="CQ404" s="4"/>
    </row>
    <row r="405" spans="1:95" s="1" customFormat="1" x14ac:dyDescent="0.3">
      <c r="A405" s="7"/>
      <c r="C405" s="3">
        <v>20</v>
      </c>
      <c r="D405" s="3">
        <v>2996</v>
      </c>
      <c r="E405" s="3">
        <v>3</v>
      </c>
      <c r="F405" s="3">
        <v>0</v>
      </c>
      <c r="G405" s="3">
        <v>0</v>
      </c>
      <c r="H405" s="3">
        <v>0</v>
      </c>
      <c r="I405" s="3">
        <v>0</v>
      </c>
      <c r="J405" s="65">
        <v>0</v>
      </c>
      <c r="K405" s="65">
        <v>0</v>
      </c>
      <c r="L405" s="65">
        <v>0</v>
      </c>
      <c r="M405" s="66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60"/>
      <c r="Z405" s="3"/>
      <c r="AA405" s="3"/>
      <c r="AB405" s="3"/>
      <c r="AC405" s="3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M405" s="48"/>
      <c r="BX405" s="7"/>
      <c r="BY405" s="4"/>
      <c r="BZ405" s="7"/>
      <c r="CA405" s="7"/>
      <c r="CB405" s="7"/>
      <c r="CE405" s="7"/>
      <c r="CF405" s="7"/>
      <c r="CG405" s="7"/>
      <c r="CH405" s="7"/>
      <c r="CI405" s="7"/>
      <c r="CJ405" s="7"/>
      <c r="CK405" s="7"/>
      <c r="CL405" s="7"/>
      <c r="CN405" s="47"/>
      <c r="CO405" s="47"/>
      <c r="CP405" s="47"/>
      <c r="CQ405" s="4"/>
    </row>
    <row r="406" spans="1:95" s="1" customFormat="1" x14ac:dyDescent="0.3">
      <c r="A406" s="7"/>
      <c r="C406" s="3">
        <v>21</v>
      </c>
      <c r="D406" s="3">
        <v>2996</v>
      </c>
      <c r="E406" s="3">
        <v>3</v>
      </c>
      <c r="F406" s="3">
        <v>0</v>
      </c>
      <c r="G406" s="3">
        <v>0</v>
      </c>
      <c r="H406" s="3">
        <v>0</v>
      </c>
      <c r="I406" s="3">
        <v>0</v>
      </c>
      <c r="J406" s="65">
        <v>0</v>
      </c>
      <c r="K406" s="65">
        <v>0</v>
      </c>
      <c r="L406" s="65">
        <v>0</v>
      </c>
      <c r="M406" s="66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60"/>
      <c r="Z406" s="3"/>
      <c r="AA406" s="3"/>
      <c r="AB406" s="3"/>
      <c r="AC406" s="3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M406" s="48"/>
      <c r="BX406" s="7"/>
      <c r="BY406" s="4"/>
      <c r="BZ406" s="7"/>
      <c r="CA406" s="7"/>
      <c r="CB406" s="7"/>
      <c r="CE406" s="7"/>
      <c r="CF406" s="7"/>
      <c r="CG406" s="7"/>
      <c r="CH406" s="7"/>
      <c r="CI406" s="7"/>
      <c r="CJ406" s="7"/>
      <c r="CK406" s="7"/>
      <c r="CL406" s="7"/>
      <c r="CN406" s="47"/>
      <c r="CO406" s="47"/>
      <c r="CP406" s="47"/>
      <c r="CQ406" s="4"/>
    </row>
    <row r="407" spans="1:95" s="1" customFormat="1" x14ac:dyDescent="0.3">
      <c r="A407" s="7"/>
      <c r="C407" s="3">
        <v>22</v>
      </c>
      <c r="D407" s="3">
        <v>2996</v>
      </c>
      <c r="E407" s="3">
        <v>3</v>
      </c>
      <c r="F407" s="3">
        <v>0</v>
      </c>
      <c r="G407" s="3">
        <v>0</v>
      </c>
      <c r="H407" s="3">
        <v>0</v>
      </c>
      <c r="I407" s="3">
        <v>0</v>
      </c>
      <c r="J407" s="65">
        <v>0</v>
      </c>
      <c r="K407" s="65">
        <v>0</v>
      </c>
      <c r="L407" s="65">
        <v>0</v>
      </c>
      <c r="M407" s="66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60"/>
      <c r="Z407" s="3"/>
      <c r="AA407" s="3"/>
      <c r="AB407" s="3"/>
      <c r="AC407" s="3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M407" s="48"/>
      <c r="BX407" s="7"/>
      <c r="BY407" s="4"/>
      <c r="BZ407" s="7"/>
      <c r="CA407" s="7"/>
      <c r="CB407" s="7"/>
      <c r="CE407" s="7"/>
      <c r="CF407" s="7"/>
      <c r="CG407" s="7"/>
      <c r="CH407" s="7"/>
      <c r="CI407" s="7"/>
      <c r="CJ407" s="7"/>
      <c r="CK407" s="7"/>
      <c r="CL407" s="7"/>
      <c r="CN407" s="47"/>
      <c r="CO407" s="47"/>
      <c r="CP407" s="47"/>
      <c r="CQ407" s="4"/>
    </row>
    <row r="408" spans="1:95" s="1" customFormat="1" x14ac:dyDescent="0.3">
      <c r="A408" s="7"/>
      <c r="C408" s="3">
        <v>23</v>
      </c>
      <c r="D408" s="3">
        <v>2995</v>
      </c>
      <c r="E408" s="3">
        <v>3</v>
      </c>
      <c r="F408" s="3">
        <v>0</v>
      </c>
      <c r="G408" s="3">
        <v>0</v>
      </c>
      <c r="H408" s="3">
        <v>0</v>
      </c>
      <c r="I408" s="3">
        <v>0</v>
      </c>
      <c r="J408" s="65">
        <v>0</v>
      </c>
      <c r="K408" s="65">
        <v>0</v>
      </c>
      <c r="L408" s="65">
        <v>0</v>
      </c>
      <c r="M408" s="66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60"/>
      <c r="Z408" s="3"/>
      <c r="AA408" s="3"/>
      <c r="AB408" s="3"/>
      <c r="AC408" s="3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M408" s="48"/>
      <c r="BX408" s="7"/>
      <c r="BY408" s="4"/>
      <c r="BZ408" s="7"/>
      <c r="CA408" s="7"/>
      <c r="CB408" s="7"/>
      <c r="CE408" s="7"/>
      <c r="CF408" s="7"/>
      <c r="CG408" s="7"/>
      <c r="CH408" s="7"/>
      <c r="CI408" s="7"/>
      <c r="CJ408" s="7"/>
      <c r="CK408" s="7"/>
      <c r="CL408" s="7"/>
      <c r="CN408" s="47"/>
      <c r="CO408" s="47"/>
      <c r="CP408" s="47"/>
      <c r="CQ408" s="4"/>
    </row>
    <row r="409" spans="1:95" s="1" customFormat="1" x14ac:dyDescent="0.3">
      <c r="A409" s="7"/>
      <c r="C409" s="3">
        <v>24</v>
      </c>
      <c r="D409" s="3">
        <v>2995</v>
      </c>
      <c r="E409" s="3">
        <v>4</v>
      </c>
      <c r="F409" s="3">
        <v>0</v>
      </c>
      <c r="G409" s="3">
        <v>0</v>
      </c>
      <c r="H409" s="3">
        <v>0</v>
      </c>
      <c r="I409" s="3">
        <v>0</v>
      </c>
      <c r="J409" s="65">
        <v>0</v>
      </c>
      <c r="K409" s="65">
        <v>1</v>
      </c>
      <c r="L409" s="65">
        <v>0</v>
      </c>
      <c r="M409" s="66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60"/>
      <c r="Z409" s="3"/>
      <c r="AA409" s="3"/>
      <c r="AB409" s="3"/>
      <c r="AC409" s="3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M409" s="48"/>
      <c r="BX409" s="7"/>
      <c r="BY409" s="4"/>
      <c r="BZ409" s="7"/>
      <c r="CA409" s="7"/>
      <c r="CB409" s="7"/>
      <c r="CE409" s="7"/>
      <c r="CF409" s="7"/>
      <c r="CG409" s="7"/>
      <c r="CH409" s="7"/>
      <c r="CI409" s="7"/>
      <c r="CJ409" s="7"/>
      <c r="CK409" s="7"/>
      <c r="CL409" s="7"/>
      <c r="CN409" s="47"/>
      <c r="CO409" s="47"/>
      <c r="CP409" s="47"/>
      <c r="CQ409" s="4"/>
    </row>
    <row r="410" spans="1:95" s="1" customFormat="1" x14ac:dyDescent="0.3">
      <c r="A410" s="7"/>
      <c r="C410" s="3">
        <v>25</v>
      </c>
      <c r="D410" s="3">
        <v>2994</v>
      </c>
      <c r="E410" s="3">
        <v>4</v>
      </c>
      <c r="F410" s="3">
        <v>0</v>
      </c>
      <c r="G410" s="3">
        <v>0</v>
      </c>
      <c r="H410" s="3">
        <v>0</v>
      </c>
      <c r="I410" s="3">
        <v>0</v>
      </c>
      <c r="J410" s="65">
        <v>0</v>
      </c>
      <c r="K410" s="65">
        <v>1</v>
      </c>
      <c r="L410" s="65">
        <v>0</v>
      </c>
      <c r="M410" s="66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60"/>
      <c r="Z410" s="3"/>
      <c r="AA410" s="3"/>
      <c r="AB410" s="3"/>
      <c r="AC410" s="3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M410" s="48"/>
      <c r="BX410" s="7"/>
      <c r="BY410" s="4"/>
      <c r="BZ410" s="7"/>
      <c r="CA410" s="7"/>
      <c r="CB410" s="7"/>
      <c r="CE410" s="7"/>
      <c r="CF410" s="7"/>
      <c r="CG410" s="7"/>
      <c r="CH410" s="7"/>
      <c r="CI410" s="7"/>
      <c r="CJ410" s="7"/>
      <c r="CK410" s="7"/>
      <c r="CL410" s="7"/>
      <c r="CN410" s="47"/>
      <c r="CO410" s="47"/>
      <c r="CP410" s="47"/>
      <c r="CQ410" s="4"/>
    </row>
    <row r="411" spans="1:95" s="1" customFormat="1" x14ac:dyDescent="0.3">
      <c r="A411" s="7"/>
      <c r="C411" s="3">
        <v>26</v>
      </c>
      <c r="D411" s="3">
        <v>2994</v>
      </c>
      <c r="E411" s="3">
        <v>4</v>
      </c>
      <c r="F411" s="3">
        <v>0</v>
      </c>
      <c r="G411" s="3">
        <v>0</v>
      </c>
      <c r="H411" s="3">
        <v>0</v>
      </c>
      <c r="I411" s="3">
        <v>0</v>
      </c>
      <c r="J411" s="65">
        <v>0</v>
      </c>
      <c r="K411" s="65">
        <v>1</v>
      </c>
      <c r="L411" s="65">
        <v>0</v>
      </c>
      <c r="M411" s="66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60"/>
      <c r="Z411" s="3"/>
      <c r="AA411" s="3"/>
      <c r="AB411" s="3"/>
      <c r="AC411" s="3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M411" s="48"/>
      <c r="BX411" s="7"/>
      <c r="BY411" s="4"/>
      <c r="BZ411" s="7"/>
      <c r="CA411" s="7"/>
      <c r="CB411" s="7"/>
      <c r="CE411" s="7"/>
      <c r="CF411" s="7"/>
      <c r="CG411" s="7"/>
      <c r="CH411" s="7"/>
      <c r="CI411" s="7"/>
      <c r="CJ411" s="7"/>
      <c r="CK411" s="7"/>
      <c r="CL411" s="7"/>
      <c r="CN411" s="47"/>
      <c r="CO411" s="47"/>
      <c r="CP411" s="47"/>
      <c r="CQ411" s="4"/>
    </row>
    <row r="412" spans="1:95" s="1" customFormat="1" x14ac:dyDescent="0.3">
      <c r="A412" s="7"/>
      <c r="C412" s="3">
        <v>27</v>
      </c>
      <c r="D412" s="3">
        <v>2994</v>
      </c>
      <c r="E412" s="3">
        <v>4</v>
      </c>
      <c r="F412" s="3">
        <v>0</v>
      </c>
      <c r="G412" s="3">
        <v>1</v>
      </c>
      <c r="H412" s="3">
        <v>0</v>
      </c>
      <c r="I412" s="3">
        <v>0</v>
      </c>
      <c r="J412" s="65">
        <v>0</v>
      </c>
      <c r="K412" s="65">
        <v>1</v>
      </c>
      <c r="L412" s="65">
        <v>0</v>
      </c>
      <c r="M412" s="66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60"/>
      <c r="Z412" s="3"/>
      <c r="AA412" s="3"/>
      <c r="AB412" s="3"/>
      <c r="AC412" s="3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M412" s="48"/>
      <c r="BX412" s="7"/>
      <c r="BY412" s="4"/>
      <c r="BZ412" s="7"/>
      <c r="CA412" s="7"/>
      <c r="CB412" s="7"/>
      <c r="CE412" s="7"/>
      <c r="CF412" s="7"/>
      <c r="CG412" s="7"/>
      <c r="CH412" s="7"/>
      <c r="CI412" s="7"/>
      <c r="CJ412" s="7"/>
      <c r="CK412" s="7"/>
      <c r="CL412" s="7"/>
      <c r="CN412" s="47"/>
      <c r="CO412" s="47"/>
      <c r="CP412" s="47"/>
      <c r="CQ412" s="4"/>
    </row>
    <row r="413" spans="1:95" s="1" customFormat="1" x14ac:dyDescent="0.3">
      <c r="A413" s="7"/>
      <c r="C413" s="3">
        <v>28</v>
      </c>
      <c r="D413" s="3">
        <v>2993</v>
      </c>
      <c r="E413" s="3">
        <v>5</v>
      </c>
      <c r="F413" s="3">
        <v>0</v>
      </c>
      <c r="G413" s="3">
        <v>1</v>
      </c>
      <c r="H413" s="3">
        <v>0</v>
      </c>
      <c r="I413" s="3">
        <v>0</v>
      </c>
      <c r="J413" s="65">
        <v>0</v>
      </c>
      <c r="K413" s="65">
        <v>2</v>
      </c>
      <c r="L413" s="65">
        <v>0</v>
      </c>
      <c r="M413" s="66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60"/>
      <c r="Z413" s="3"/>
      <c r="AA413" s="3"/>
      <c r="AB413" s="3"/>
      <c r="AC413" s="3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M413" s="48"/>
      <c r="BX413" s="7"/>
      <c r="BY413" s="4"/>
      <c r="BZ413" s="7"/>
      <c r="CA413" s="7"/>
      <c r="CB413" s="7"/>
      <c r="CE413" s="7"/>
      <c r="CF413" s="7"/>
      <c r="CG413" s="7"/>
      <c r="CH413" s="7"/>
      <c r="CI413" s="7"/>
      <c r="CJ413" s="7"/>
      <c r="CK413" s="7"/>
      <c r="CL413" s="7"/>
      <c r="CN413" s="47"/>
      <c r="CO413" s="47"/>
      <c r="CP413" s="47"/>
      <c r="CQ413" s="4"/>
    </row>
    <row r="414" spans="1:95" s="1" customFormat="1" x14ac:dyDescent="0.3">
      <c r="A414" s="7"/>
      <c r="C414" s="3">
        <v>29</v>
      </c>
      <c r="D414" s="3">
        <v>2992</v>
      </c>
      <c r="E414" s="3">
        <v>6</v>
      </c>
      <c r="F414" s="3">
        <v>0</v>
      </c>
      <c r="G414" s="3">
        <v>1</v>
      </c>
      <c r="H414" s="3">
        <v>0</v>
      </c>
      <c r="I414" s="3">
        <v>0</v>
      </c>
      <c r="J414" s="65">
        <v>0</v>
      </c>
      <c r="K414" s="65">
        <v>2</v>
      </c>
      <c r="L414" s="65">
        <v>0</v>
      </c>
      <c r="M414" s="66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60"/>
      <c r="Z414" s="3"/>
      <c r="AA414" s="3"/>
      <c r="AB414" s="3"/>
      <c r="AC414" s="3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M414" s="48"/>
      <c r="BX414" s="7"/>
      <c r="BY414" s="4"/>
      <c r="BZ414" s="7"/>
      <c r="CA414" s="7"/>
      <c r="CB414" s="7"/>
      <c r="CE414" s="7"/>
      <c r="CF414" s="7"/>
      <c r="CG414" s="7"/>
      <c r="CH414" s="7"/>
      <c r="CI414" s="7"/>
      <c r="CJ414" s="7"/>
      <c r="CK414" s="7"/>
      <c r="CL414" s="7"/>
      <c r="CN414" s="47"/>
      <c r="CO414" s="47"/>
      <c r="CP414" s="47"/>
      <c r="CQ414" s="4"/>
    </row>
    <row r="415" spans="1:95" s="1" customFormat="1" x14ac:dyDescent="0.3">
      <c r="A415" s="7"/>
      <c r="C415" s="3">
        <v>30</v>
      </c>
      <c r="D415" s="3">
        <v>2991</v>
      </c>
      <c r="E415" s="3">
        <v>7</v>
      </c>
      <c r="F415" s="3">
        <v>0</v>
      </c>
      <c r="G415" s="3">
        <v>1</v>
      </c>
      <c r="H415" s="3">
        <v>0</v>
      </c>
      <c r="I415" s="3">
        <v>0</v>
      </c>
      <c r="J415" s="65">
        <v>0</v>
      </c>
      <c r="K415" s="65">
        <v>2</v>
      </c>
      <c r="L415" s="65">
        <v>0</v>
      </c>
      <c r="M415" s="66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60"/>
      <c r="Z415" s="3"/>
      <c r="AA415" s="3"/>
      <c r="AB415" s="3"/>
      <c r="AC415" s="3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M415" s="48"/>
      <c r="BX415" s="7"/>
      <c r="BY415" s="4"/>
      <c r="BZ415" s="7"/>
      <c r="CA415" s="7"/>
      <c r="CB415" s="7"/>
      <c r="CE415" s="7"/>
      <c r="CF415" s="7"/>
      <c r="CG415" s="7"/>
      <c r="CH415" s="7"/>
      <c r="CI415" s="7"/>
      <c r="CJ415" s="7"/>
      <c r="CK415" s="7"/>
      <c r="CL415" s="7"/>
      <c r="CN415" s="47"/>
      <c r="CO415" s="47"/>
      <c r="CP415" s="47"/>
      <c r="CQ415" s="4"/>
    </row>
    <row r="416" spans="1:95" s="1" customFormat="1" x14ac:dyDescent="0.3">
      <c r="A416" s="7"/>
      <c r="C416" s="3">
        <v>31</v>
      </c>
      <c r="D416" s="3">
        <v>2990</v>
      </c>
      <c r="E416" s="3">
        <v>8</v>
      </c>
      <c r="F416" s="3">
        <v>0</v>
      </c>
      <c r="G416" s="3">
        <v>1</v>
      </c>
      <c r="H416" s="3">
        <v>0</v>
      </c>
      <c r="I416" s="3">
        <v>0</v>
      </c>
      <c r="J416" s="65">
        <v>0</v>
      </c>
      <c r="K416" s="65">
        <v>3</v>
      </c>
      <c r="L416" s="65">
        <v>0</v>
      </c>
      <c r="M416" s="66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60"/>
      <c r="Z416" s="3"/>
      <c r="AA416" s="3"/>
      <c r="AB416" s="3"/>
      <c r="AC416" s="3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M416" s="48"/>
      <c r="BX416" s="7"/>
      <c r="BY416" s="4"/>
      <c r="BZ416" s="7"/>
      <c r="CA416" s="7"/>
      <c r="CB416" s="7"/>
      <c r="CE416" s="7"/>
      <c r="CF416" s="7"/>
      <c r="CG416" s="7"/>
      <c r="CH416" s="7"/>
      <c r="CI416" s="7"/>
      <c r="CJ416" s="7"/>
      <c r="CK416" s="7"/>
      <c r="CL416" s="7"/>
      <c r="CN416" s="47"/>
      <c r="CO416" s="47"/>
      <c r="CP416" s="47"/>
      <c r="CQ416" s="4"/>
    </row>
    <row r="417" spans="1:95" s="1" customFormat="1" x14ac:dyDescent="0.3">
      <c r="A417" s="7"/>
      <c r="C417" s="3">
        <v>32</v>
      </c>
      <c r="D417" s="3">
        <v>2989</v>
      </c>
      <c r="E417" s="3">
        <v>9</v>
      </c>
      <c r="F417" s="3">
        <v>0</v>
      </c>
      <c r="G417" s="3">
        <v>1</v>
      </c>
      <c r="H417" s="3">
        <v>0</v>
      </c>
      <c r="I417" s="3">
        <v>0</v>
      </c>
      <c r="J417" s="65">
        <v>0</v>
      </c>
      <c r="K417" s="65">
        <v>4</v>
      </c>
      <c r="L417" s="65">
        <v>0</v>
      </c>
      <c r="M417" s="66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60"/>
      <c r="Z417" s="3"/>
      <c r="AA417" s="3"/>
      <c r="AB417" s="3"/>
      <c r="AC417" s="3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M417" s="48"/>
      <c r="BX417" s="7"/>
      <c r="BY417" s="4"/>
      <c r="BZ417" s="7"/>
      <c r="CA417" s="7"/>
      <c r="CB417" s="7"/>
      <c r="CE417" s="7"/>
      <c r="CF417" s="7"/>
      <c r="CG417" s="7"/>
      <c r="CH417" s="7"/>
      <c r="CI417" s="7"/>
      <c r="CJ417" s="7"/>
      <c r="CK417" s="7"/>
      <c r="CL417" s="7"/>
      <c r="CN417" s="47"/>
      <c r="CO417" s="47"/>
      <c r="CP417" s="47"/>
      <c r="CQ417" s="4"/>
    </row>
    <row r="418" spans="1:95" s="1" customFormat="1" x14ac:dyDescent="0.3">
      <c r="A418" s="7"/>
      <c r="C418" s="3">
        <v>33</v>
      </c>
      <c r="D418" s="3">
        <v>2988</v>
      </c>
      <c r="E418" s="3">
        <v>10</v>
      </c>
      <c r="F418" s="3">
        <v>0</v>
      </c>
      <c r="G418" s="3">
        <v>1</v>
      </c>
      <c r="H418" s="3">
        <v>0</v>
      </c>
      <c r="I418" s="3">
        <v>0</v>
      </c>
      <c r="J418" s="65">
        <v>0</v>
      </c>
      <c r="K418" s="65">
        <v>3</v>
      </c>
      <c r="L418" s="65">
        <v>0</v>
      </c>
      <c r="M418" s="66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60"/>
      <c r="Z418" s="3"/>
      <c r="AA418" s="3"/>
      <c r="AB418" s="3"/>
      <c r="AC418" s="3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M418" s="48"/>
      <c r="BX418" s="7"/>
      <c r="BY418" s="4"/>
      <c r="BZ418" s="7"/>
      <c r="CA418" s="7"/>
      <c r="CB418" s="7"/>
      <c r="CE418" s="7"/>
      <c r="CF418" s="7"/>
      <c r="CG418" s="7"/>
      <c r="CH418" s="7"/>
      <c r="CI418" s="7"/>
      <c r="CJ418" s="7"/>
      <c r="CK418" s="7"/>
      <c r="CL418" s="7"/>
      <c r="CN418" s="47"/>
      <c r="CO418" s="47"/>
      <c r="CP418" s="47"/>
      <c r="CQ418" s="4"/>
    </row>
    <row r="419" spans="1:95" s="1" customFormat="1" x14ac:dyDescent="0.3">
      <c r="A419" s="7"/>
      <c r="C419" s="3">
        <v>34</v>
      </c>
      <c r="D419" s="3">
        <v>2986</v>
      </c>
      <c r="E419" s="3">
        <v>11</v>
      </c>
      <c r="F419" s="3">
        <v>0</v>
      </c>
      <c r="G419" s="3">
        <v>1</v>
      </c>
      <c r="H419" s="3">
        <v>0</v>
      </c>
      <c r="I419" s="3">
        <v>0</v>
      </c>
      <c r="J419" s="65">
        <v>0</v>
      </c>
      <c r="K419" s="65">
        <v>4</v>
      </c>
      <c r="L419" s="65">
        <v>0</v>
      </c>
      <c r="M419" s="66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60"/>
      <c r="Z419" s="3"/>
      <c r="AA419" s="3"/>
      <c r="AB419" s="3"/>
      <c r="AC419" s="3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M419" s="48"/>
      <c r="BX419" s="7"/>
      <c r="BY419" s="4"/>
      <c r="BZ419" s="7"/>
      <c r="CA419" s="7"/>
      <c r="CB419" s="7"/>
      <c r="CE419" s="7"/>
      <c r="CF419" s="7"/>
      <c r="CG419" s="7"/>
      <c r="CH419" s="7"/>
      <c r="CI419" s="7"/>
      <c r="CJ419" s="7"/>
      <c r="CK419" s="7"/>
      <c r="CL419" s="7"/>
      <c r="CN419" s="47"/>
      <c r="CO419" s="47"/>
      <c r="CP419" s="47"/>
      <c r="CQ419" s="4"/>
    </row>
    <row r="420" spans="1:95" s="1" customFormat="1" x14ac:dyDescent="0.3">
      <c r="A420" s="7"/>
      <c r="C420" s="3">
        <v>35</v>
      </c>
      <c r="D420" s="3">
        <v>2985</v>
      </c>
      <c r="E420" s="3">
        <v>12</v>
      </c>
      <c r="F420" s="3">
        <v>0</v>
      </c>
      <c r="G420" s="3">
        <v>1</v>
      </c>
      <c r="H420" s="3">
        <v>0</v>
      </c>
      <c r="I420" s="3">
        <v>0</v>
      </c>
      <c r="J420" s="65">
        <v>0</v>
      </c>
      <c r="K420" s="65">
        <v>4</v>
      </c>
      <c r="L420" s="65">
        <v>0</v>
      </c>
      <c r="M420" s="66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60"/>
      <c r="Z420" s="3"/>
      <c r="AA420" s="3"/>
      <c r="AB420" s="3"/>
      <c r="AC420" s="3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M420" s="48"/>
      <c r="BX420" s="7"/>
      <c r="BY420" s="4"/>
      <c r="BZ420" s="7"/>
      <c r="CA420" s="7"/>
      <c r="CB420" s="7"/>
      <c r="CE420" s="7"/>
      <c r="CF420" s="7"/>
      <c r="CG420" s="7"/>
      <c r="CH420" s="7"/>
      <c r="CI420" s="7"/>
      <c r="CJ420" s="7"/>
      <c r="CK420" s="7"/>
      <c r="CL420" s="7"/>
      <c r="CN420" s="47"/>
      <c r="CO420" s="47"/>
      <c r="CP420" s="47"/>
      <c r="CQ420" s="4"/>
    </row>
    <row r="421" spans="1:95" s="1" customFormat="1" x14ac:dyDescent="0.3">
      <c r="A421" s="7"/>
      <c r="C421" s="3">
        <v>36</v>
      </c>
      <c r="D421" s="3">
        <v>2985</v>
      </c>
      <c r="E421" s="3">
        <v>13</v>
      </c>
      <c r="F421" s="3">
        <v>0</v>
      </c>
      <c r="G421" s="3">
        <v>1</v>
      </c>
      <c r="H421" s="3">
        <v>0</v>
      </c>
      <c r="I421" s="3">
        <v>0</v>
      </c>
      <c r="J421" s="65">
        <v>0</v>
      </c>
      <c r="K421" s="65">
        <v>5</v>
      </c>
      <c r="L421" s="65">
        <v>0</v>
      </c>
      <c r="M421" s="66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60"/>
      <c r="Z421" s="3"/>
      <c r="AA421" s="3"/>
      <c r="AB421" s="3"/>
      <c r="AC421" s="3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M421" s="48"/>
      <c r="BX421" s="7"/>
      <c r="BY421" s="4"/>
      <c r="BZ421" s="7"/>
      <c r="CA421" s="7"/>
      <c r="CB421" s="7"/>
      <c r="CE421" s="7"/>
      <c r="CF421" s="7"/>
      <c r="CG421" s="7"/>
      <c r="CH421" s="7"/>
      <c r="CI421" s="7"/>
      <c r="CJ421" s="7"/>
      <c r="CK421" s="7"/>
      <c r="CL421" s="7"/>
      <c r="CN421" s="47"/>
      <c r="CO421" s="47"/>
      <c r="CP421" s="47"/>
      <c r="CQ421" s="4"/>
    </row>
    <row r="422" spans="1:95" s="1" customFormat="1" x14ac:dyDescent="0.3">
      <c r="A422" s="7"/>
      <c r="C422" s="3">
        <v>37</v>
      </c>
      <c r="D422" s="3">
        <v>2984</v>
      </c>
      <c r="E422" s="3">
        <v>13</v>
      </c>
      <c r="F422" s="3">
        <v>0</v>
      </c>
      <c r="G422" s="3">
        <v>1</v>
      </c>
      <c r="H422" s="3">
        <v>0</v>
      </c>
      <c r="I422" s="3">
        <v>0</v>
      </c>
      <c r="J422" s="65">
        <v>0</v>
      </c>
      <c r="K422" s="65">
        <v>6</v>
      </c>
      <c r="L422" s="65">
        <v>1</v>
      </c>
      <c r="M422" s="66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60"/>
      <c r="Z422" s="3"/>
      <c r="AA422" s="3"/>
      <c r="AB422" s="3"/>
      <c r="AC422" s="3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M422" s="48"/>
      <c r="BX422" s="7"/>
      <c r="BY422" s="4"/>
      <c r="BZ422" s="7"/>
      <c r="CA422" s="7"/>
      <c r="CB422" s="7"/>
      <c r="CE422" s="7"/>
      <c r="CF422" s="7"/>
      <c r="CG422" s="7"/>
      <c r="CH422" s="7"/>
      <c r="CI422" s="7"/>
      <c r="CJ422" s="7"/>
      <c r="CK422" s="7"/>
      <c r="CL422" s="7"/>
      <c r="CN422" s="47"/>
      <c r="CO422" s="47"/>
      <c r="CP422" s="47"/>
      <c r="CQ422" s="4"/>
    </row>
    <row r="423" spans="1:95" s="1" customFormat="1" x14ac:dyDescent="0.3">
      <c r="A423" s="7"/>
      <c r="C423" s="3">
        <v>38</v>
      </c>
      <c r="D423" s="3">
        <v>2984</v>
      </c>
      <c r="E423" s="3">
        <v>14</v>
      </c>
      <c r="F423" s="3">
        <v>0</v>
      </c>
      <c r="G423" s="3">
        <v>1</v>
      </c>
      <c r="H423" s="3">
        <v>0</v>
      </c>
      <c r="I423" s="3">
        <v>0</v>
      </c>
      <c r="J423" s="65">
        <v>0</v>
      </c>
      <c r="K423" s="65">
        <v>7</v>
      </c>
      <c r="L423" s="65">
        <v>1</v>
      </c>
      <c r="M423" s="66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60"/>
      <c r="Z423" s="3"/>
      <c r="AA423" s="3"/>
      <c r="AB423" s="3"/>
      <c r="AC423" s="3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M423" s="48"/>
      <c r="BX423" s="7"/>
      <c r="BY423" s="4"/>
      <c r="BZ423" s="7"/>
      <c r="CA423" s="7"/>
      <c r="CB423" s="7"/>
      <c r="CE423" s="7"/>
      <c r="CF423" s="7"/>
      <c r="CG423" s="7"/>
      <c r="CH423" s="7"/>
      <c r="CI423" s="7"/>
      <c r="CJ423" s="7"/>
      <c r="CK423" s="7"/>
      <c r="CL423" s="7"/>
      <c r="CN423" s="47"/>
      <c r="CO423" s="47"/>
      <c r="CP423" s="47"/>
      <c r="CQ423" s="4"/>
    </row>
    <row r="424" spans="1:95" s="1" customFormat="1" x14ac:dyDescent="0.3">
      <c r="A424" s="7"/>
      <c r="C424" s="3">
        <v>39</v>
      </c>
      <c r="D424" s="3">
        <v>2982</v>
      </c>
      <c r="E424" s="3">
        <v>15</v>
      </c>
      <c r="F424" s="3">
        <v>0</v>
      </c>
      <c r="G424" s="3">
        <v>2</v>
      </c>
      <c r="H424" s="3">
        <v>0</v>
      </c>
      <c r="I424" s="3">
        <v>0</v>
      </c>
      <c r="J424" s="65">
        <v>0</v>
      </c>
      <c r="K424" s="65">
        <v>8</v>
      </c>
      <c r="L424" s="65">
        <v>1</v>
      </c>
      <c r="M424" s="66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60"/>
      <c r="Z424" s="3"/>
      <c r="AA424" s="3"/>
      <c r="AB424" s="3"/>
      <c r="AC424" s="3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M424" s="48"/>
      <c r="BX424" s="7"/>
      <c r="BY424" s="4"/>
      <c r="BZ424" s="7"/>
      <c r="CA424" s="7"/>
      <c r="CB424" s="7"/>
      <c r="CE424" s="7"/>
      <c r="CF424" s="7"/>
      <c r="CG424" s="7"/>
      <c r="CH424" s="7"/>
      <c r="CI424" s="7"/>
      <c r="CJ424" s="7"/>
      <c r="CK424" s="7"/>
      <c r="CL424" s="7"/>
      <c r="CN424" s="47"/>
      <c r="CO424" s="47"/>
      <c r="CP424" s="47"/>
      <c r="CQ424" s="4"/>
    </row>
    <row r="425" spans="1:95" s="1" customFormat="1" x14ac:dyDescent="0.3">
      <c r="A425" s="7"/>
      <c r="C425" s="3">
        <v>40</v>
      </c>
      <c r="D425" s="3">
        <v>2982</v>
      </c>
      <c r="E425" s="3">
        <v>15</v>
      </c>
      <c r="F425" s="3">
        <v>0</v>
      </c>
      <c r="G425" s="3">
        <v>2</v>
      </c>
      <c r="H425" s="3">
        <v>0</v>
      </c>
      <c r="I425" s="3">
        <v>0</v>
      </c>
      <c r="J425" s="65">
        <v>0</v>
      </c>
      <c r="K425" s="65">
        <v>9</v>
      </c>
      <c r="L425" s="65">
        <v>1</v>
      </c>
      <c r="M425" s="66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60"/>
      <c r="Z425" s="3"/>
      <c r="AA425" s="3"/>
      <c r="AB425" s="3"/>
      <c r="AC425" s="3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M425" s="48"/>
      <c r="BX425" s="7"/>
      <c r="BY425" s="4"/>
      <c r="BZ425" s="7"/>
      <c r="CA425" s="7"/>
      <c r="CB425" s="7"/>
      <c r="CE425" s="7"/>
      <c r="CF425" s="7"/>
      <c r="CG425" s="7"/>
      <c r="CH425" s="7"/>
      <c r="CI425" s="7"/>
      <c r="CJ425" s="7"/>
      <c r="CK425" s="7"/>
      <c r="CL425" s="7"/>
      <c r="CN425" s="47"/>
      <c r="CO425" s="47"/>
      <c r="CP425" s="47"/>
      <c r="CQ425" s="4"/>
    </row>
    <row r="426" spans="1:95" s="1" customFormat="1" x14ac:dyDescent="0.3">
      <c r="A426" s="7"/>
      <c r="C426" s="3">
        <v>41</v>
      </c>
      <c r="D426" s="3">
        <v>2981</v>
      </c>
      <c r="E426" s="3">
        <v>16</v>
      </c>
      <c r="F426" s="3">
        <v>0</v>
      </c>
      <c r="G426" s="3">
        <v>2</v>
      </c>
      <c r="H426" s="3">
        <v>0</v>
      </c>
      <c r="I426" s="3">
        <v>0</v>
      </c>
      <c r="J426" s="65">
        <v>0</v>
      </c>
      <c r="K426" s="65">
        <v>10</v>
      </c>
      <c r="L426" s="65">
        <v>1</v>
      </c>
      <c r="M426" s="66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60"/>
      <c r="Z426" s="3"/>
      <c r="AA426" s="3"/>
      <c r="AB426" s="3"/>
      <c r="AC426" s="3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M426" s="48"/>
      <c r="BX426" s="7"/>
      <c r="BY426" s="4"/>
      <c r="BZ426" s="7"/>
      <c r="CA426" s="7"/>
      <c r="CB426" s="7"/>
      <c r="CE426" s="7"/>
      <c r="CF426" s="7"/>
      <c r="CG426" s="7"/>
      <c r="CH426" s="7"/>
      <c r="CI426" s="7"/>
      <c r="CJ426" s="7"/>
      <c r="CK426" s="7"/>
      <c r="CL426" s="7"/>
      <c r="CN426" s="47"/>
      <c r="CO426" s="47"/>
      <c r="CP426" s="47"/>
      <c r="CQ426" s="4"/>
    </row>
    <row r="427" spans="1:95" s="1" customFormat="1" x14ac:dyDescent="0.3">
      <c r="A427" s="7"/>
      <c r="C427" s="3">
        <v>42</v>
      </c>
      <c r="D427" s="3">
        <v>2980</v>
      </c>
      <c r="E427" s="3">
        <v>16</v>
      </c>
      <c r="F427" s="3">
        <v>0</v>
      </c>
      <c r="G427" s="3">
        <v>2</v>
      </c>
      <c r="H427" s="3">
        <v>0</v>
      </c>
      <c r="I427" s="3">
        <v>0</v>
      </c>
      <c r="J427" s="65">
        <v>0</v>
      </c>
      <c r="K427" s="65">
        <v>11</v>
      </c>
      <c r="L427" s="65">
        <v>1</v>
      </c>
      <c r="M427" s="66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60"/>
      <c r="Z427" s="3"/>
      <c r="AA427" s="3"/>
      <c r="AB427" s="3"/>
      <c r="AC427" s="3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M427" s="48"/>
      <c r="BX427" s="7"/>
      <c r="BY427" s="4"/>
      <c r="BZ427" s="7"/>
      <c r="CA427" s="7"/>
      <c r="CB427" s="7"/>
      <c r="CE427" s="7"/>
      <c r="CF427" s="7"/>
      <c r="CG427" s="7"/>
      <c r="CH427" s="7"/>
      <c r="CI427" s="7"/>
      <c r="CJ427" s="7"/>
      <c r="CK427" s="7"/>
      <c r="CL427" s="7"/>
      <c r="CN427" s="47"/>
      <c r="CO427" s="47"/>
      <c r="CP427" s="47"/>
      <c r="CQ427" s="4"/>
    </row>
    <row r="428" spans="1:95" s="1" customFormat="1" x14ac:dyDescent="0.3">
      <c r="A428" s="7"/>
      <c r="C428" s="3">
        <v>43</v>
      </c>
      <c r="D428" s="3">
        <v>2979</v>
      </c>
      <c r="E428" s="3">
        <v>17</v>
      </c>
      <c r="F428" s="3">
        <v>0</v>
      </c>
      <c r="G428" s="3">
        <v>3</v>
      </c>
      <c r="H428" s="3">
        <v>0</v>
      </c>
      <c r="I428" s="3">
        <v>0</v>
      </c>
      <c r="J428" s="65">
        <v>0</v>
      </c>
      <c r="K428" s="65">
        <v>11</v>
      </c>
      <c r="L428" s="65">
        <v>1</v>
      </c>
      <c r="M428" s="66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60"/>
      <c r="Z428" s="3"/>
      <c r="AA428" s="3"/>
      <c r="AB428" s="3"/>
      <c r="AC428" s="3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M428" s="48"/>
      <c r="BX428" s="7"/>
      <c r="BY428" s="4"/>
      <c r="BZ428" s="7"/>
      <c r="CA428" s="7"/>
      <c r="CB428" s="7"/>
      <c r="CE428" s="7"/>
      <c r="CF428" s="7"/>
      <c r="CG428" s="7"/>
      <c r="CH428" s="7"/>
      <c r="CI428" s="7"/>
      <c r="CJ428" s="7"/>
      <c r="CK428" s="7"/>
      <c r="CL428" s="7"/>
      <c r="CN428" s="47"/>
      <c r="CO428" s="47"/>
      <c r="CP428" s="47"/>
      <c r="CQ428" s="4"/>
    </row>
    <row r="429" spans="1:95" s="1" customFormat="1" x14ac:dyDescent="0.3">
      <c r="A429" s="7"/>
      <c r="C429" s="3">
        <v>44</v>
      </c>
      <c r="D429" s="3">
        <v>2978</v>
      </c>
      <c r="E429" s="3">
        <v>18</v>
      </c>
      <c r="F429" s="3">
        <v>0</v>
      </c>
      <c r="G429" s="3">
        <v>3</v>
      </c>
      <c r="H429" s="3">
        <v>0</v>
      </c>
      <c r="I429" s="3">
        <v>0</v>
      </c>
      <c r="J429" s="65">
        <v>0</v>
      </c>
      <c r="K429" s="65">
        <v>12</v>
      </c>
      <c r="L429" s="65">
        <v>1</v>
      </c>
      <c r="M429" s="66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60"/>
      <c r="Z429" s="3"/>
      <c r="AA429" s="3"/>
      <c r="AB429" s="3"/>
      <c r="AC429" s="3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M429" s="48"/>
      <c r="BX429" s="7"/>
      <c r="BY429" s="4"/>
      <c r="BZ429" s="7"/>
      <c r="CA429" s="7"/>
      <c r="CB429" s="7"/>
      <c r="CE429" s="7"/>
      <c r="CF429" s="7"/>
      <c r="CG429" s="7"/>
      <c r="CH429" s="7"/>
      <c r="CI429" s="7"/>
      <c r="CJ429" s="7"/>
      <c r="CK429" s="7"/>
      <c r="CL429" s="7"/>
      <c r="CN429" s="47"/>
      <c r="CO429" s="47"/>
      <c r="CP429" s="47"/>
      <c r="CQ429" s="4"/>
    </row>
    <row r="430" spans="1:95" s="1" customFormat="1" x14ac:dyDescent="0.3">
      <c r="A430" s="7"/>
      <c r="C430" s="3">
        <v>45</v>
      </c>
      <c r="D430" s="3">
        <v>2977</v>
      </c>
      <c r="E430" s="3">
        <v>19</v>
      </c>
      <c r="F430" s="3">
        <v>0</v>
      </c>
      <c r="G430" s="3">
        <v>3</v>
      </c>
      <c r="H430" s="3">
        <v>0</v>
      </c>
      <c r="I430" s="3">
        <v>0</v>
      </c>
      <c r="J430" s="65">
        <v>0</v>
      </c>
      <c r="K430" s="65">
        <v>12</v>
      </c>
      <c r="L430" s="65">
        <v>1</v>
      </c>
      <c r="M430" s="66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60"/>
      <c r="Z430" s="3"/>
      <c r="AA430" s="3"/>
      <c r="AB430" s="3"/>
      <c r="AC430" s="3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M430" s="48"/>
      <c r="BX430" s="7"/>
      <c r="BY430" s="4"/>
      <c r="BZ430" s="7"/>
      <c r="CA430" s="7"/>
      <c r="CB430" s="7"/>
      <c r="CE430" s="7"/>
      <c r="CF430" s="7"/>
      <c r="CG430" s="7"/>
      <c r="CH430" s="7"/>
      <c r="CI430" s="7"/>
      <c r="CJ430" s="7"/>
      <c r="CK430" s="7"/>
      <c r="CL430" s="7"/>
      <c r="CN430" s="47"/>
      <c r="CO430" s="47"/>
      <c r="CP430" s="47"/>
      <c r="CQ430" s="4"/>
    </row>
    <row r="431" spans="1:95" s="1" customFormat="1" x14ac:dyDescent="0.3">
      <c r="A431" s="7"/>
      <c r="C431" s="3">
        <v>46</v>
      </c>
      <c r="D431" s="3">
        <v>2976</v>
      </c>
      <c r="E431" s="3">
        <v>19</v>
      </c>
      <c r="F431" s="3">
        <v>0</v>
      </c>
      <c r="G431" s="3">
        <v>3</v>
      </c>
      <c r="H431" s="3">
        <v>0</v>
      </c>
      <c r="I431" s="3">
        <v>0</v>
      </c>
      <c r="J431" s="65">
        <v>0</v>
      </c>
      <c r="K431" s="65">
        <v>13</v>
      </c>
      <c r="L431" s="65">
        <v>1</v>
      </c>
      <c r="M431" s="66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60"/>
      <c r="Z431" s="3"/>
      <c r="AA431" s="3"/>
      <c r="AB431" s="3"/>
      <c r="AC431" s="3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M431" s="48"/>
      <c r="BX431" s="7"/>
      <c r="BY431" s="4"/>
      <c r="BZ431" s="7"/>
      <c r="CA431" s="7"/>
      <c r="CB431" s="7"/>
      <c r="CE431" s="7"/>
      <c r="CF431" s="7"/>
      <c r="CG431" s="7"/>
      <c r="CH431" s="7"/>
      <c r="CI431" s="7"/>
      <c r="CJ431" s="7"/>
      <c r="CK431" s="7"/>
      <c r="CL431" s="7"/>
      <c r="CN431" s="47"/>
      <c r="CO431" s="47"/>
      <c r="CP431" s="47"/>
      <c r="CQ431" s="4"/>
    </row>
    <row r="432" spans="1:95" s="1" customFormat="1" x14ac:dyDescent="0.3">
      <c r="A432" s="7"/>
      <c r="C432" s="3">
        <v>47</v>
      </c>
      <c r="D432" s="3">
        <v>2976</v>
      </c>
      <c r="E432" s="3">
        <v>20</v>
      </c>
      <c r="F432" s="3">
        <v>0</v>
      </c>
      <c r="G432" s="3">
        <v>3</v>
      </c>
      <c r="H432" s="3">
        <v>0</v>
      </c>
      <c r="I432" s="3">
        <v>0</v>
      </c>
      <c r="J432" s="65">
        <v>0</v>
      </c>
      <c r="K432" s="65">
        <v>14</v>
      </c>
      <c r="L432" s="65">
        <v>1</v>
      </c>
      <c r="M432" s="66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60"/>
      <c r="Z432" s="3"/>
      <c r="AA432" s="3"/>
      <c r="AB432" s="3"/>
      <c r="AC432" s="3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M432" s="48"/>
      <c r="BX432" s="7"/>
      <c r="BY432" s="4"/>
      <c r="BZ432" s="7"/>
      <c r="CA432" s="7"/>
      <c r="CB432" s="7"/>
      <c r="CE432" s="7"/>
      <c r="CF432" s="7"/>
      <c r="CG432" s="7"/>
      <c r="CH432" s="7"/>
      <c r="CI432" s="7"/>
      <c r="CJ432" s="7"/>
      <c r="CK432" s="7"/>
      <c r="CL432" s="7"/>
      <c r="CN432" s="47"/>
      <c r="CO432" s="47"/>
      <c r="CP432" s="47"/>
      <c r="CQ432" s="4"/>
    </row>
    <row r="433" spans="1:95" s="1" customFormat="1" x14ac:dyDescent="0.3">
      <c r="A433" s="7"/>
      <c r="C433" s="3">
        <v>48</v>
      </c>
      <c r="D433" s="3">
        <v>2975</v>
      </c>
      <c r="E433" s="3">
        <v>19</v>
      </c>
      <c r="F433" s="3">
        <v>0</v>
      </c>
      <c r="G433" s="3">
        <v>4</v>
      </c>
      <c r="H433" s="3">
        <v>0</v>
      </c>
      <c r="I433" s="3">
        <v>0</v>
      </c>
      <c r="J433" s="65">
        <v>0</v>
      </c>
      <c r="K433" s="65">
        <v>14</v>
      </c>
      <c r="L433" s="65">
        <v>1</v>
      </c>
      <c r="M433" s="66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60"/>
      <c r="Z433" s="3"/>
      <c r="AA433" s="3"/>
      <c r="AB433" s="3"/>
      <c r="AC433" s="3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M433" s="48"/>
      <c r="BX433" s="7"/>
      <c r="BY433" s="4"/>
      <c r="BZ433" s="7"/>
      <c r="CA433" s="7"/>
      <c r="CB433" s="7"/>
      <c r="CE433" s="7"/>
      <c r="CF433" s="7"/>
      <c r="CG433" s="7"/>
      <c r="CH433" s="7"/>
      <c r="CI433" s="7"/>
      <c r="CJ433" s="7"/>
      <c r="CK433" s="7"/>
      <c r="CL433" s="7"/>
      <c r="CN433" s="47"/>
      <c r="CO433" s="47"/>
      <c r="CP433" s="47"/>
      <c r="CQ433" s="4"/>
    </row>
    <row r="434" spans="1:95" s="1" customFormat="1" x14ac:dyDescent="0.3">
      <c r="A434" s="7"/>
      <c r="C434" s="3">
        <v>49</v>
      </c>
      <c r="D434" s="3">
        <v>2974</v>
      </c>
      <c r="E434" s="3">
        <v>20</v>
      </c>
      <c r="F434" s="3">
        <v>0</v>
      </c>
      <c r="G434" s="3">
        <v>5</v>
      </c>
      <c r="H434" s="3">
        <v>0</v>
      </c>
      <c r="I434" s="3">
        <v>0</v>
      </c>
      <c r="J434" s="65">
        <v>0</v>
      </c>
      <c r="K434" s="65">
        <v>14</v>
      </c>
      <c r="L434" s="65">
        <v>1</v>
      </c>
      <c r="M434" s="66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60"/>
      <c r="Z434" s="3"/>
      <c r="AA434" s="3"/>
      <c r="AB434" s="3"/>
      <c r="AC434" s="3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M434" s="48"/>
      <c r="BX434" s="7"/>
      <c r="BY434" s="4"/>
      <c r="BZ434" s="7"/>
      <c r="CA434" s="7"/>
      <c r="CB434" s="7"/>
      <c r="CE434" s="7"/>
      <c r="CF434" s="7"/>
      <c r="CG434" s="7"/>
      <c r="CH434" s="7"/>
      <c r="CI434" s="7"/>
      <c r="CJ434" s="7"/>
      <c r="CK434" s="7"/>
      <c r="CL434" s="7"/>
      <c r="CN434" s="47"/>
      <c r="CO434" s="47"/>
      <c r="CP434" s="47"/>
      <c r="CQ434" s="4"/>
    </row>
    <row r="435" spans="1:95" s="1" customFormat="1" x14ac:dyDescent="0.3">
      <c r="A435" s="7"/>
      <c r="C435" s="3">
        <v>50</v>
      </c>
      <c r="D435" s="3">
        <v>2973</v>
      </c>
      <c r="E435" s="3">
        <v>21</v>
      </c>
      <c r="F435" s="3">
        <v>0</v>
      </c>
      <c r="G435" s="3">
        <v>5</v>
      </c>
      <c r="H435" s="3">
        <v>0</v>
      </c>
      <c r="I435" s="3">
        <v>0</v>
      </c>
      <c r="J435" s="65">
        <v>0</v>
      </c>
      <c r="K435" s="65">
        <v>14</v>
      </c>
      <c r="L435" s="65">
        <v>1</v>
      </c>
      <c r="M435" s="66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60"/>
      <c r="Z435" s="3"/>
      <c r="AA435" s="3"/>
      <c r="AB435" s="3"/>
      <c r="AC435" s="3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M435" s="48"/>
      <c r="BX435" s="7"/>
      <c r="BY435" s="4"/>
      <c r="BZ435" s="7"/>
      <c r="CA435" s="7"/>
      <c r="CB435" s="7"/>
      <c r="CE435" s="7"/>
      <c r="CF435" s="7"/>
      <c r="CG435" s="7"/>
      <c r="CH435" s="7"/>
      <c r="CI435" s="7"/>
      <c r="CJ435" s="7"/>
      <c r="CK435" s="7"/>
      <c r="CL435" s="7"/>
      <c r="CN435" s="47"/>
      <c r="CO435" s="47"/>
      <c r="CP435" s="47"/>
      <c r="CQ435" s="4"/>
    </row>
    <row r="436" spans="1:95" s="1" customFormat="1" x14ac:dyDescent="0.3">
      <c r="A436" s="7"/>
      <c r="C436" s="3">
        <v>51</v>
      </c>
      <c r="D436" s="3">
        <v>2972</v>
      </c>
      <c r="E436" s="3">
        <v>21</v>
      </c>
      <c r="F436" s="3">
        <v>0</v>
      </c>
      <c r="G436" s="3">
        <v>5</v>
      </c>
      <c r="H436" s="3">
        <v>0</v>
      </c>
      <c r="I436" s="3">
        <v>0</v>
      </c>
      <c r="J436" s="65">
        <v>0</v>
      </c>
      <c r="K436" s="65">
        <v>15</v>
      </c>
      <c r="L436" s="65">
        <v>1</v>
      </c>
      <c r="M436" s="66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60"/>
      <c r="Z436" s="3"/>
      <c r="AA436" s="3"/>
      <c r="AB436" s="3"/>
      <c r="AC436" s="3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M436" s="48"/>
      <c r="BX436" s="7"/>
      <c r="BY436" s="4"/>
      <c r="BZ436" s="7"/>
      <c r="CA436" s="7"/>
      <c r="CB436" s="7"/>
      <c r="CE436" s="7"/>
      <c r="CF436" s="7"/>
      <c r="CG436" s="7"/>
      <c r="CH436" s="7"/>
      <c r="CI436" s="7"/>
      <c r="CJ436" s="7"/>
      <c r="CK436" s="7"/>
      <c r="CL436" s="7"/>
      <c r="CN436" s="47"/>
      <c r="CO436" s="47"/>
      <c r="CP436" s="47"/>
      <c r="CQ436" s="4"/>
    </row>
    <row r="437" spans="1:95" s="1" customFormat="1" x14ac:dyDescent="0.3">
      <c r="A437" s="7"/>
      <c r="C437" s="3">
        <v>52</v>
      </c>
      <c r="D437" s="3">
        <v>2971</v>
      </c>
      <c r="E437" s="3">
        <v>22</v>
      </c>
      <c r="F437" s="3">
        <v>0</v>
      </c>
      <c r="G437" s="3">
        <v>6</v>
      </c>
      <c r="H437" s="3">
        <v>0</v>
      </c>
      <c r="I437" s="3">
        <v>0</v>
      </c>
      <c r="J437" s="65">
        <v>0</v>
      </c>
      <c r="K437" s="65">
        <v>16</v>
      </c>
      <c r="L437" s="65">
        <v>1</v>
      </c>
      <c r="M437" s="66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60"/>
      <c r="Z437" s="3"/>
      <c r="AA437" s="3"/>
      <c r="AB437" s="3"/>
      <c r="AC437" s="3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M437" s="48"/>
      <c r="BX437" s="7"/>
      <c r="BY437" s="4"/>
      <c r="BZ437" s="7"/>
      <c r="CA437" s="7"/>
      <c r="CB437" s="7"/>
      <c r="CE437" s="7"/>
      <c r="CF437" s="7"/>
      <c r="CG437" s="7"/>
      <c r="CH437" s="7"/>
      <c r="CI437" s="7"/>
      <c r="CJ437" s="7"/>
      <c r="CK437" s="7"/>
      <c r="CL437" s="7"/>
      <c r="CN437" s="47"/>
      <c r="CO437" s="47"/>
      <c r="CP437" s="47"/>
      <c r="CQ437" s="4"/>
    </row>
    <row r="438" spans="1:95" s="1" customFormat="1" x14ac:dyDescent="0.3">
      <c r="A438" s="7"/>
      <c r="C438" s="3">
        <v>53</v>
      </c>
      <c r="D438" s="3">
        <v>2970</v>
      </c>
      <c r="E438" s="3">
        <v>22</v>
      </c>
      <c r="F438" s="3">
        <v>0</v>
      </c>
      <c r="G438" s="3">
        <v>7</v>
      </c>
      <c r="H438" s="3">
        <v>0</v>
      </c>
      <c r="I438" s="3">
        <v>0</v>
      </c>
      <c r="J438" s="65">
        <v>0</v>
      </c>
      <c r="K438" s="65">
        <v>16</v>
      </c>
      <c r="L438" s="65">
        <v>1</v>
      </c>
      <c r="M438" s="66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60"/>
      <c r="Z438" s="3"/>
      <c r="AA438" s="3"/>
      <c r="AB438" s="3"/>
      <c r="AC438" s="3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M438" s="48"/>
      <c r="BX438" s="7"/>
      <c r="BY438" s="4"/>
      <c r="BZ438" s="7"/>
      <c r="CA438" s="7"/>
      <c r="CB438" s="7"/>
      <c r="CE438" s="7"/>
      <c r="CF438" s="7"/>
      <c r="CG438" s="7"/>
      <c r="CH438" s="7"/>
      <c r="CI438" s="7"/>
      <c r="CJ438" s="7"/>
      <c r="CK438" s="7"/>
      <c r="CL438" s="7"/>
      <c r="CN438" s="47"/>
      <c r="CO438" s="47"/>
      <c r="CP438" s="47"/>
      <c r="CQ438" s="4"/>
    </row>
    <row r="439" spans="1:95" s="1" customFormat="1" x14ac:dyDescent="0.3">
      <c r="A439" s="7"/>
      <c r="C439" s="3">
        <v>54</v>
      </c>
      <c r="D439" s="3">
        <v>2969</v>
      </c>
      <c r="E439" s="3">
        <v>22</v>
      </c>
      <c r="F439" s="3">
        <v>0</v>
      </c>
      <c r="G439" s="3">
        <v>7</v>
      </c>
      <c r="H439" s="3">
        <v>0</v>
      </c>
      <c r="I439" s="3">
        <v>0</v>
      </c>
      <c r="J439" s="65">
        <v>0</v>
      </c>
      <c r="K439" s="65">
        <v>16</v>
      </c>
      <c r="L439" s="65">
        <v>1</v>
      </c>
      <c r="M439" s="66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60"/>
      <c r="Z439" s="3"/>
      <c r="AA439" s="3"/>
      <c r="AB439" s="3"/>
      <c r="AC439" s="3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M439" s="48"/>
      <c r="BX439" s="7"/>
      <c r="BY439" s="4"/>
      <c r="BZ439" s="7"/>
      <c r="CA439" s="7"/>
      <c r="CB439" s="7"/>
      <c r="CE439" s="7"/>
      <c r="CF439" s="7"/>
      <c r="CG439" s="7"/>
      <c r="CH439" s="7"/>
      <c r="CI439" s="7"/>
      <c r="CJ439" s="7"/>
      <c r="CK439" s="7"/>
      <c r="CL439" s="7"/>
      <c r="CN439" s="47"/>
      <c r="CO439" s="47"/>
      <c r="CP439" s="47"/>
      <c r="CQ439" s="4"/>
    </row>
    <row r="440" spans="1:95" s="1" customFormat="1" x14ac:dyDescent="0.3">
      <c r="A440" s="7"/>
      <c r="C440" s="3">
        <v>55</v>
      </c>
      <c r="D440" s="3">
        <v>2968</v>
      </c>
      <c r="E440" s="3">
        <v>22</v>
      </c>
      <c r="F440" s="3">
        <v>0</v>
      </c>
      <c r="G440" s="3">
        <v>8</v>
      </c>
      <c r="H440" s="3">
        <v>0</v>
      </c>
      <c r="I440" s="3">
        <v>0</v>
      </c>
      <c r="J440" s="65">
        <v>0</v>
      </c>
      <c r="K440" s="65">
        <v>15</v>
      </c>
      <c r="L440" s="65">
        <v>1</v>
      </c>
      <c r="M440" s="66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60"/>
      <c r="Z440" s="3"/>
      <c r="AA440" s="3"/>
      <c r="AB440" s="3"/>
      <c r="AC440" s="3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M440" s="48"/>
      <c r="BX440" s="7"/>
      <c r="BY440" s="4"/>
      <c r="BZ440" s="7"/>
      <c r="CA440" s="7"/>
      <c r="CB440" s="7"/>
      <c r="CE440" s="7"/>
      <c r="CF440" s="7"/>
      <c r="CG440" s="7"/>
      <c r="CH440" s="7"/>
      <c r="CI440" s="7"/>
      <c r="CJ440" s="7"/>
      <c r="CK440" s="7"/>
      <c r="CL440" s="7"/>
      <c r="CN440" s="47"/>
      <c r="CO440" s="47"/>
      <c r="CP440" s="47"/>
      <c r="CQ440" s="4"/>
    </row>
    <row r="441" spans="1:95" s="1" customFormat="1" x14ac:dyDescent="0.3">
      <c r="A441" s="7"/>
      <c r="C441" s="3">
        <v>56</v>
      </c>
      <c r="D441" s="3">
        <v>2967</v>
      </c>
      <c r="E441" s="3">
        <v>22</v>
      </c>
      <c r="F441" s="3">
        <v>0</v>
      </c>
      <c r="G441" s="3">
        <v>9</v>
      </c>
      <c r="H441" s="3">
        <v>0</v>
      </c>
      <c r="I441" s="3">
        <v>0</v>
      </c>
      <c r="J441" s="65">
        <v>0</v>
      </c>
      <c r="K441" s="65">
        <v>15</v>
      </c>
      <c r="L441" s="65">
        <v>1</v>
      </c>
      <c r="M441" s="66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60"/>
      <c r="Z441" s="3"/>
      <c r="AA441" s="3"/>
      <c r="AB441" s="3"/>
      <c r="AC441" s="3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M441" s="48"/>
      <c r="BX441" s="7"/>
      <c r="BY441" s="4"/>
      <c r="BZ441" s="7"/>
      <c r="CA441" s="7"/>
      <c r="CB441" s="7"/>
      <c r="CE441" s="7"/>
      <c r="CF441" s="7"/>
      <c r="CG441" s="7"/>
      <c r="CH441" s="7"/>
      <c r="CI441" s="7"/>
      <c r="CJ441" s="7"/>
      <c r="CK441" s="7"/>
      <c r="CL441" s="7"/>
      <c r="CN441" s="47"/>
      <c r="CO441" s="47"/>
      <c r="CP441" s="47"/>
      <c r="CQ441" s="4"/>
    </row>
    <row r="442" spans="1:95" s="1" customFormat="1" x14ac:dyDescent="0.3">
      <c r="A442" s="7"/>
      <c r="C442" s="3">
        <v>57</v>
      </c>
      <c r="D442" s="3">
        <v>2967</v>
      </c>
      <c r="E442" s="3">
        <v>22</v>
      </c>
      <c r="F442" s="3">
        <v>0</v>
      </c>
      <c r="G442" s="3">
        <v>10</v>
      </c>
      <c r="H442" s="3">
        <v>0</v>
      </c>
      <c r="I442" s="3">
        <v>0</v>
      </c>
      <c r="J442" s="65">
        <v>0</v>
      </c>
      <c r="K442" s="65">
        <v>16</v>
      </c>
      <c r="L442" s="65">
        <v>1</v>
      </c>
      <c r="M442" s="66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60"/>
      <c r="Z442" s="3"/>
      <c r="AA442" s="3"/>
      <c r="AB442" s="3"/>
      <c r="AC442" s="3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M442" s="48"/>
      <c r="BX442" s="7"/>
      <c r="BY442" s="4"/>
      <c r="BZ442" s="7"/>
      <c r="CA442" s="7"/>
      <c r="CB442" s="7"/>
      <c r="CE442" s="7"/>
      <c r="CF442" s="7"/>
      <c r="CG442" s="7"/>
      <c r="CH442" s="7"/>
      <c r="CI442" s="7"/>
      <c r="CJ442" s="7"/>
      <c r="CK442" s="7"/>
      <c r="CL442" s="7"/>
      <c r="CN442" s="47"/>
      <c r="CO442" s="47"/>
      <c r="CP442" s="47"/>
      <c r="CQ442" s="4"/>
    </row>
    <row r="443" spans="1:95" s="1" customFormat="1" x14ac:dyDescent="0.3">
      <c r="A443" s="7"/>
      <c r="C443" s="3">
        <v>58</v>
      </c>
      <c r="D443" s="3">
        <v>2966</v>
      </c>
      <c r="E443" s="3">
        <v>23</v>
      </c>
      <c r="F443" s="3">
        <v>0</v>
      </c>
      <c r="G443" s="3">
        <v>10</v>
      </c>
      <c r="H443" s="3">
        <v>0</v>
      </c>
      <c r="I443" s="3">
        <v>0</v>
      </c>
      <c r="J443" s="65">
        <v>0</v>
      </c>
      <c r="K443" s="65">
        <v>17</v>
      </c>
      <c r="L443" s="65">
        <v>1</v>
      </c>
      <c r="M443" s="66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60"/>
      <c r="Z443" s="3"/>
      <c r="AA443" s="3"/>
      <c r="AB443" s="3"/>
      <c r="AC443" s="3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M443" s="48"/>
      <c r="BX443" s="7"/>
      <c r="BY443" s="4"/>
      <c r="BZ443" s="7"/>
      <c r="CA443" s="7"/>
      <c r="CB443" s="7"/>
      <c r="CE443" s="7"/>
      <c r="CF443" s="7"/>
      <c r="CG443" s="7"/>
      <c r="CH443" s="7"/>
      <c r="CI443" s="7"/>
      <c r="CJ443" s="7"/>
      <c r="CK443" s="7"/>
      <c r="CL443" s="7"/>
      <c r="CN443" s="47"/>
      <c r="CO443" s="47"/>
      <c r="CP443" s="47"/>
      <c r="CQ443" s="4"/>
    </row>
    <row r="444" spans="1:95" s="1" customFormat="1" x14ac:dyDescent="0.3">
      <c r="A444" s="7"/>
      <c r="C444" s="3">
        <v>59</v>
      </c>
      <c r="D444" s="3">
        <v>2965</v>
      </c>
      <c r="E444" s="3">
        <v>23</v>
      </c>
      <c r="F444" s="3">
        <v>0</v>
      </c>
      <c r="G444" s="3">
        <v>11</v>
      </c>
      <c r="H444" s="3">
        <v>0</v>
      </c>
      <c r="I444" s="3">
        <v>0</v>
      </c>
      <c r="J444" s="65">
        <v>0</v>
      </c>
      <c r="K444" s="65">
        <v>17</v>
      </c>
      <c r="L444" s="65">
        <v>1</v>
      </c>
      <c r="M444" s="66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60"/>
      <c r="Z444" s="3"/>
      <c r="AA444" s="3"/>
      <c r="AB444" s="3"/>
      <c r="AC444" s="3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M444" s="48"/>
      <c r="BX444" s="7"/>
      <c r="BY444" s="4"/>
      <c r="BZ444" s="7"/>
      <c r="CA444" s="7"/>
      <c r="CB444" s="7"/>
      <c r="CE444" s="7"/>
      <c r="CF444" s="7"/>
      <c r="CG444" s="7"/>
      <c r="CH444" s="7"/>
      <c r="CI444" s="7"/>
      <c r="CJ444" s="7"/>
      <c r="CK444" s="7"/>
      <c r="CL444" s="7"/>
      <c r="CN444" s="47"/>
      <c r="CO444" s="47"/>
      <c r="CP444" s="47"/>
      <c r="CQ444" s="4"/>
    </row>
    <row r="445" spans="1:95" s="1" customFormat="1" x14ac:dyDescent="0.3">
      <c r="A445" s="7"/>
      <c r="C445" s="3">
        <v>60</v>
      </c>
      <c r="D445" s="3">
        <v>2964</v>
      </c>
      <c r="E445" s="3">
        <v>23</v>
      </c>
      <c r="F445" s="3">
        <v>0</v>
      </c>
      <c r="G445" s="3">
        <v>12</v>
      </c>
      <c r="H445" s="3">
        <v>0</v>
      </c>
      <c r="I445" s="3">
        <v>0</v>
      </c>
      <c r="J445" s="65">
        <v>0</v>
      </c>
      <c r="K445" s="65">
        <v>17</v>
      </c>
      <c r="L445" s="65">
        <v>1</v>
      </c>
      <c r="M445" s="66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60"/>
      <c r="Z445" s="3"/>
      <c r="AA445" s="3"/>
      <c r="AB445" s="3"/>
      <c r="AC445" s="3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M445" s="48"/>
      <c r="BX445" s="7"/>
      <c r="BY445" s="4"/>
      <c r="BZ445" s="7"/>
      <c r="CA445" s="7"/>
      <c r="CB445" s="7"/>
      <c r="CE445" s="7"/>
      <c r="CF445" s="7"/>
      <c r="CG445" s="7"/>
      <c r="CH445" s="7"/>
      <c r="CI445" s="7"/>
      <c r="CJ445" s="7"/>
      <c r="CK445" s="7"/>
      <c r="CL445" s="7"/>
      <c r="CN445" s="47"/>
      <c r="CO445" s="47"/>
      <c r="CP445" s="47"/>
      <c r="CQ445" s="4"/>
    </row>
    <row r="446" spans="1:95" s="1" customFormat="1" x14ac:dyDescent="0.3">
      <c r="A446" s="7"/>
      <c r="C446" s="3">
        <v>61</v>
      </c>
      <c r="D446" s="3">
        <v>2963</v>
      </c>
      <c r="E446" s="3">
        <v>22</v>
      </c>
      <c r="F446" s="3">
        <v>0</v>
      </c>
      <c r="G446" s="3">
        <v>13</v>
      </c>
      <c r="H446" s="3">
        <v>0</v>
      </c>
      <c r="I446" s="3">
        <v>0</v>
      </c>
      <c r="J446" s="65">
        <v>0</v>
      </c>
      <c r="K446" s="65">
        <v>16</v>
      </c>
      <c r="L446" s="65">
        <v>1</v>
      </c>
      <c r="M446" s="66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60"/>
      <c r="Z446" s="3"/>
      <c r="AA446" s="3"/>
      <c r="AB446" s="3"/>
      <c r="AC446" s="3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M446" s="48"/>
      <c r="BX446" s="7"/>
      <c r="BY446" s="4"/>
      <c r="BZ446" s="7"/>
      <c r="CA446" s="7"/>
      <c r="CB446" s="7"/>
      <c r="CE446" s="7"/>
      <c r="CF446" s="7"/>
      <c r="CG446" s="7"/>
      <c r="CH446" s="7"/>
      <c r="CI446" s="7"/>
      <c r="CJ446" s="7"/>
      <c r="CK446" s="7"/>
      <c r="CL446" s="7"/>
      <c r="CN446" s="47"/>
      <c r="CO446" s="47"/>
      <c r="CP446" s="47"/>
      <c r="CQ446" s="4"/>
    </row>
    <row r="447" spans="1:95" s="1" customFormat="1" x14ac:dyDescent="0.3">
      <c r="A447" s="7"/>
      <c r="C447" s="3">
        <v>62</v>
      </c>
      <c r="D447" s="3">
        <v>2963</v>
      </c>
      <c r="E447" s="3">
        <v>22</v>
      </c>
      <c r="F447" s="3">
        <v>0</v>
      </c>
      <c r="G447" s="3">
        <v>14</v>
      </c>
      <c r="H447" s="3">
        <v>0</v>
      </c>
      <c r="I447" s="3">
        <v>0</v>
      </c>
      <c r="J447" s="65">
        <v>0</v>
      </c>
      <c r="K447" s="65">
        <v>16</v>
      </c>
      <c r="L447" s="65">
        <v>1</v>
      </c>
      <c r="M447" s="66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60"/>
      <c r="Z447" s="3"/>
      <c r="AA447" s="3"/>
      <c r="AB447" s="3"/>
      <c r="AC447" s="3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M447" s="48"/>
      <c r="BX447" s="7"/>
      <c r="BY447" s="4"/>
      <c r="BZ447" s="7"/>
      <c r="CA447" s="7"/>
      <c r="CB447" s="7"/>
      <c r="CE447" s="7"/>
      <c r="CF447" s="7"/>
      <c r="CG447" s="7"/>
      <c r="CH447" s="7"/>
      <c r="CI447" s="7"/>
      <c r="CJ447" s="7"/>
      <c r="CK447" s="7"/>
      <c r="CL447" s="7"/>
      <c r="CN447" s="47"/>
      <c r="CO447" s="47"/>
      <c r="CP447" s="47"/>
      <c r="CQ447" s="4"/>
    </row>
    <row r="448" spans="1:95" s="1" customFormat="1" x14ac:dyDescent="0.3">
      <c r="A448" s="7"/>
      <c r="C448" s="3">
        <v>63</v>
      </c>
      <c r="D448" s="3">
        <v>2962</v>
      </c>
      <c r="E448" s="3">
        <v>22</v>
      </c>
      <c r="F448" s="3">
        <v>0</v>
      </c>
      <c r="G448" s="3">
        <v>15</v>
      </c>
      <c r="H448" s="3">
        <v>0</v>
      </c>
      <c r="I448" s="3">
        <v>0</v>
      </c>
      <c r="J448" s="65">
        <v>0</v>
      </c>
      <c r="K448" s="65">
        <v>16</v>
      </c>
      <c r="L448" s="65">
        <v>1</v>
      </c>
      <c r="M448" s="66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60"/>
      <c r="Z448" s="3"/>
      <c r="AA448" s="3"/>
      <c r="AB448" s="3"/>
      <c r="AC448" s="3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M448" s="48"/>
      <c r="BX448" s="7"/>
      <c r="BY448" s="4"/>
      <c r="BZ448" s="7"/>
      <c r="CA448" s="7"/>
      <c r="CB448" s="7"/>
      <c r="CE448" s="7"/>
      <c r="CF448" s="7"/>
      <c r="CG448" s="7"/>
      <c r="CH448" s="7"/>
      <c r="CI448" s="7"/>
      <c r="CJ448" s="7"/>
      <c r="CK448" s="7"/>
      <c r="CL448" s="7"/>
      <c r="CN448" s="47"/>
      <c r="CO448" s="47"/>
      <c r="CP448" s="47"/>
      <c r="CQ448" s="4"/>
    </row>
    <row r="449" spans="1:95" s="1" customFormat="1" x14ac:dyDescent="0.3">
      <c r="A449" s="7"/>
      <c r="C449" s="3">
        <v>64</v>
      </c>
      <c r="D449" s="3">
        <v>2961</v>
      </c>
      <c r="E449" s="3">
        <v>21</v>
      </c>
      <c r="F449" s="3">
        <v>0</v>
      </c>
      <c r="G449" s="3">
        <v>16</v>
      </c>
      <c r="H449" s="3">
        <v>0</v>
      </c>
      <c r="I449" s="3">
        <v>0</v>
      </c>
      <c r="J449" s="65">
        <v>0</v>
      </c>
      <c r="K449" s="65">
        <v>16</v>
      </c>
      <c r="L449" s="65">
        <v>1</v>
      </c>
      <c r="M449" s="66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60"/>
      <c r="Z449" s="3"/>
      <c r="AA449" s="3"/>
      <c r="AB449" s="3"/>
      <c r="AC449" s="3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M449" s="48"/>
      <c r="BX449" s="7"/>
      <c r="BY449" s="4"/>
      <c r="BZ449" s="7"/>
      <c r="CA449" s="7"/>
      <c r="CB449" s="7"/>
      <c r="CE449" s="7"/>
      <c r="CF449" s="7"/>
      <c r="CG449" s="7"/>
      <c r="CH449" s="7"/>
      <c r="CI449" s="7"/>
      <c r="CJ449" s="7"/>
      <c r="CK449" s="7"/>
      <c r="CL449" s="7"/>
      <c r="CN449" s="47"/>
      <c r="CO449" s="47"/>
      <c r="CP449" s="47"/>
      <c r="CQ449" s="4"/>
    </row>
    <row r="450" spans="1:95" s="1" customFormat="1" x14ac:dyDescent="0.3">
      <c r="A450" s="7"/>
      <c r="C450" s="3">
        <v>65</v>
      </c>
      <c r="D450" s="3">
        <v>2961</v>
      </c>
      <c r="E450" s="3">
        <v>21</v>
      </c>
      <c r="F450" s="3">
        <v>0</v>
      </c>
      <c r="G450" s="3">
        <v>17</v>
      </c>
      <c r="H450" s="3">
        <v>0</v>
      </c>
      <c r="I450" s="3">
        <v>0</v>
      </c>
      <c r="J450" s="65">
        <v>0</v>
      </c>
      <c r="K450" s="65">
        <v>16</v>
      </c>
      <c r="L450" s="65">
        <v>1</v>
      </c>
      <c r="M450" s="66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60"/>
      <c r="Z450" s="3"/>
      <c r="AA450" s="3"/>
      <c r="AB450" s="3"/>
      <c r="AC450" s="3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M450" s="48"/>
      <c r="BX450" s="7"/>
      <c r="BY450" s="4"/>
      <c r="BZ450" s="7"/>
      <c r="CA450" s="7"/>
      <c r="CB450" s="7"/>
      <c r="CE450" s="7"/>
      <c r="CF450" s="7"/>
      <c r="CG450" s="7"/>
      <c r="CH450" s="7"/>
      <c r="CI450" s="7"/>
      <c r="CJ450" s="7"/>
      <c r="CK450" s="7"/>
      <c r="CL450" s="7"/>
      <c r="CN450" s="47"/>
      <c r="CO450" s="47"/>
      <c r="CP450" s="47"/>
      <c r="CQ450" s="4"/>
    </row>
    <row r="451" spans="1:95" s="1" customFormat="1" x14ac:dyDescent="0.3">
      <c r="A451" s="7"/>
      <c r="C451" s="3">
        <v>66</v>
      </c>
      <c r="D451" s="3">
        <v>2960</v>
      </c>
      <c r="E451" s="3">
        <v>20</v>
      </c>
      <c r="F451" s="3">
        <v>0</v>
      </c>
      <c r="G451" s="3">
        <v>18</v>
      </c>
      <c r="H451" s="3">
        <v>0</v>
      </c>
      <c r="I451" s="3">
        <v>0</v>
      </c>
      <c r="J451" s="65">
        <v>0</v>
      </c>
      <c r="K451" s="65">
        <v>16</v>
      </c>
      <c r="L451" s="65">
        <v>1</v>
      </c>
      <c r="M451" s="66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60"/>
      <c r="Z451" s="3"/>
      <c r="AA451" s="3"/>
      <c r="AB451" s="3"/>
      <c r="AC451" s="3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M451" s="48"/>
      <c r="BX451" s="7"/>
      <c r="BY451" s="4"/>
      <c r="BZ451" s="7"/>
      <c r="CA451" s="7"/>
      <c r="CB451" s="7"/>
      <c r="CE451" s="7"/>
      <c r="CF451" s="7"/>
      <c r="CG451" s="7"/>
      <c r="CH451" s="7"/>
      <c r="CI451" s="7"/>
      <c r="CJ451" s="7"/>
      <c r="CK451" s="7"/>
      <c r="CL451" s="7"/>
      <c r="CN451" s="47"/>
      <c r="CO451" s="47"/>
      <c r="CP451" s="47"/>
      <c r="CQ451" s="4"/>
    </row>
    <row r="452" spans="1:95" s="1" customFormat="1" x14ac:dyDescent="0.3">
      <c r="A452" s="7"/>
      <c r="C452" s="3">
        <v>67</v>
      </c>
      <c r="D452" s="3">
        <v>2960</v>
      </c>
      <c r="E452" s="3">
        <v>20</v>
      </c>
      <c r="F452" s="3">
        <v>0</v>
      </c>
      <c r="G452" s="3">
        <v>19</v>
      </c>
      <c r="H452" s="3">
        <v>0</v>
      </c>
      <c r="I452" s="3">
        <v>0</v>
      </c>
      <c r="J452" s="65">
        <v>0</v>
      </c>
      <c r="K452" s="65">
        <v>16</v>
      </c>
      <c r="L452" s="65">
        <v>1</v>
      </c>
      <c r="M452" s="66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60"/>
      <c r="Z452" s="3"/>
      <c r="AA452" s="3"/>
      <c r="AB452" s="3"/>
      <c r="AC452" s="3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M452" s="48"/>
      <c r="BX452" s="7"/>
      <c r="BY452" s="4"/>
      <c r="BZ452" s="7"/>
      <c r="CA452" s="7"/>
      <c r="CB452" s="7"/>
      <c r="CE452" s="7"/>
      <c r="CF452" s="7"/>
      <c r="CG452" s="7"/>
      <c r="CH452" s="7"/>
      <c r="CI452" s="7"/>
      <c r="CJ452" s="7"/>
      <c r="CK452" s="7"/>
      <c r="CL452" s="7"/>
      <c r="CN452" s="47"/>
      <c r="CO452" s="47"/>
      <c r="CP452" s="47"/>
      <c r="CQ452" s="4"/>
    </row>
    <row r="453" spans="1:95" s="1" customFormat="1" x14ac:dyDescent="0.3">
      <c r="A453" s="7"/>
      <c r="C453" s="3">
        <v>68</v>
      </c>
      <c r="D453" s="3">
        <v>2960</v>
      </c>
      <c r="E453" s="3">
        <v>20</v>
      </c>
      <c r="F453" s="3">
        <v>0</v>
      </c>
      <c r="G453" s="3">
        <v>19</v>
      </c>
      <c r="H453" s="3">
        <v>0</v>
      </c>
      <c r="I453" s="3">
        <v>0</v>
      </c>
      <c r="J453" s="65">
        <v>0</v>
      </c>
      <c r="K453" s="65">
        <v>16</v>
      </c>
      <c r="L453" s="65">
        <v>1</v>
      </c>
      <c r="M453" s="66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60"/>
      <c r="Z453" s="3"/>
      <c r="AA453" s="3"/>
      <c r="AB453" s="3"/>
      <c r="AC453" s="3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M453" s="48"/>
      <c r="BX453" s="7"/>
      <c r="BY453" s="4"/>
      <c r="BZ453" s="7"/>
      <c r="CA453" s="7"/>
      <c r="CB453" s="7"/>
      <c r="CE453" s="7"/>
      <c r="CF453" s="7"/>
      <c r="CG453" s="7"/>
      <c r="CH453" s="7"/>
      <c r="CI453" s="7"/>
      <c r="CJ453" s="7"/>
      <c r="CK453" s="7"/>
      <c r="CL453" s="7"/>
      <c r="CN453" s="47"/>
      <c r="CO453" s="47"/>
      <c r="CP453" s="47"/>
      <c r="CQ453" s="4"/>
    </row>
    <row r="454" spans="1:95" s="1" customFormat="1" x14ac:dyDescent="0.3">
      <c r="A454" s="7"/>
      <c r="C454" s="3">
        <v>69</v>
      </c>
      <c r="D454" s="3">
        <v>2959</v>
      </c>
      <c r="E454" s="3">
        <v>19</v>
      </c>
      <c r="F454" s="3">
        <v>0</v>
      </c>
      <c r="G454" s="3">
        <v>20</v>
      </c>
      <c r="H454" s="3">
        <v>0</v>
      </c>
      <c r="I454" s="3">
        <v>0</v>
      </c>
      <c r="J454" s="65">
        <v>0</v>
      </c>
      <c r="K454" s="65">
        <v>16</v>
      </c>
      <c r="L454" s="65">
        <v>0</v>
      </c>
      <c r="M454" s="66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60"/>
      <c r="Z454" s="3"/>
      <c r="AA454" s="3"/>
      <c r="AB454" s="3"/>
      <c r="AC454" s="3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M454" s="48"/>
      <c r="BX454" s="7"/>
      <c r="BY454" s="4"/>
      <c r="BZ454" s="7"/>
      <c r="CA454" s="7"/>
      <c r="CB454" s="7"/>
      <c r="CE454" s="7"/>
      <c r="CF454" s="7"/>
      <c r="CG454" s="7"/>
      <c r="CH454" s="7"/>
      <c r="CI454" s="7"/>
      <c r="CJ454" s="7"/>
      <c r="CK454" s="7"/>
      <c r="CL454" s="7"/>
      <c r="CN454" s="47"/>
      <c r="CO454" s="47"/>
      <c r="CP454" s="47"/>
      <c r="CQ454" s="4"/>
    </row>
    <row r="455" spans="1:95" s="1" customFormat="1" x14ac:dyDescent="0.3">
      <c r="A455" s="7"/>
      <c r="C455" s="3">
        <v>70</v>
      </c>
      <c r="D455" s="3">
        <v>2959</v>
      </c>
      <c r="E455" s="3">
        <v>18</v>
      </c>
      <c r="F455" s="3">
        <v>0</v>
      </c>
      <c r="G455" s="3">
        <v>22</v>
      </c>
      <c r="H455" s="3">
        <v>0</v>
      </c>
      <c r="I455" s="3">
        <v>0</v>
      </c>
      <c r="J455" s="65">
        <v>0</v>
      </c>
      <c r="K455" s="65">
        <v>15</v>
      </c>
      <c r="L455" s="65">
        <v>1</v>
      </c>
      <c r="M455" s="66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60"/>
      <c r="Z455" s="3"/>
      <c r="AA455" s="3"/>
      <c r="AB455" s="3"/>
      <c r="AC455" s="3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M455" s="48"/>
      <c r="BX455" s="7"/>
      <c r="BY455" s="4"/>
      <c r="BZ455" s="7"/>
      <c r="CA455" s="7"/>
      <c r="CB455" s="7"/>
      <c r="CE455" s="7"/>
      <c r="CF455" s="7"/>
      <c r="CG455" s="7"/>
      <c r="CH455" s="7"/>
      <c r="CI455" s="7"/>
      <c r="CJ455" s="7"/>
      <c r="CK455" s="7"/>
      <c r="CL455" s="7"/>
      <c r="CN455" s="47"/>
      <c r="CO455" s="47"/>
      <c r="CP455" s="47"/>
      <c r="CQ455" s="4"/>
    </row>
    <row r="456" spans="1:95" s="1" customFormat="1" x14ac:dyDescent="0.3">
      <c r="A456" s="7"/>
      <c r="C456" s="3">
        <v>71</v>
      </c>
      <c r="D456" s="3">
        <v>2958</v>
      </c>
      <c r="E456" s="3">
        <v>18</v>
      </c>
      <c r="F456" s="3">
        <v>0</v>
      </c>
      <c r="G456" s="3">
        <v>23</v>
      </c>
      <c r="H456" s="3">
        <v>0</v>
      </c>
      <c r="I456" s="3">
        <v>0</v>
      </c>
      <c r="J456" s="65">
        <v>0</v>
      </c>
      <c r="K456" s="65">
        <v>15</v>
      </c>
      <c r="L456" s="65">
        <v>1</v>
      </c>
      <c r="M456" s="66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60"/>
      <c r="Z456" s="3"/>
      <c r="AA456" s="3"/>
      <c r="AB456" s="3"/>
      <c r="AC456" s="3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M456" s="48"/>
      <c r="BX456" s="7"/>
      <c r="BY456" s="4"/>
      <c r="BZ456" s="7"/>
      <c r="CA456" s="7"/>
      <c r="CB456" s="7"/>
      <c r="CE456" s="7"/>
      <c r="CF456" s="7"/>
      <c r="CG456" s="7"/>
      <c r="CH456" s="7"/>
      <c r="CI456" s="7"/>
      <c r="CJ456" s="7"/>
      <c r="CK456" s="7"/>
      <c r="CL456" s="7"/>
      <c r="CN456" s="47"/>
      <c r="CO456" s="47"/>
      <c r="CP456" s="47"/>
      <c r="CQ456" s="4"/>
    </row>
    <row r="457" spans="1:95" s="1" customFormat="1" x14ac:dyDescent="0.3">
      <c r="A457" s="7"/>
      <c r="C457" s="3">
        <v>72</v>
      </c>
      <c r="D457" s="3">
        <v>2958</v>
      </c>
      <c r="E457" s="3">
        <v>17</v>
      </c>
      <c r="F457" s="3">
        <v>0</v>
      </c>
      <c r="G457" s="3">
        <v>24</v>
      </c>
      <c r="H457" s="3">
        <v>0</v>
      </c>
      <c r="I457" s="3">
        <v>0</v>
      </c>
      <c r="J457" s="65">
        <v>0</v>
      </c>
      <c r="K457" s="65">
        <v>14</v>
      </c>
      <c r="L457" s="65">
        <v>0</v>
      </c>
      <c r="M457" s="66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60"/>
      <c r="Z457" s="3"/>
      <c r="AA457" s="3"/>
      <c r="AB457" s="3"/>
      <c r="AC457" s="3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M457" s="48"/>
      <c r="BX457" s="7"/>
      <c r="BY457" s="4"/>
      <c r="BZ457" s="7"/>
      <c r="CA457" s="7"/>
      <c r="CB457" s="7"/>
      <c r="CE457" s="7"/>
      <c r="CF457" s="7"/>
      <c r="CG457" s="7"/>
      <c r="CH457" s="7"/>
      <c r="CI457" s="7"/>
      <c r="CJ457" s="7"/>
      <c r="CK457" s="7"/>
      <c r="CL457" s="7"/>
      <c r="CN457" s="47"/>
      <c r="CO457" s="47"/>
      <c r="CP457" s="47"/>
      <c r="CQ457" s="4"/>
    </row>
    <row r="458" spans="1:95" s="1" customFormat="1" x14ac:dyDescent="0.3">
      <c r="A458" s="7"/>
      <c r="C458" s="3">
        <v>73</v>
      </c>
      <c r="D458" s="3">
        <v>2958</v>
      </c>
      <c r="E458" s="3">
        <v>16</v>
      </c>
      <c r="F458" s="3">
        <v>0</v>
      </c>
      <c r="G458" s="3">
        <v>25</v>
      </c>
      <c r="H458" s="3">
        <v>0</v>
      </c>
      <c r="I458" s="3">
        <v>0</v>
      </c>
      <c r="J458" s="65">
        <v>0</v>
      </c>
      <c r="K458" s="65">
        <v>14</v>
      </c>
      <c r="L458" s="65">
        <v>0</v>
      </c>
      <c r="M458" s="66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60"/>
      <c r="Z458" s="3"/>
      <c r="AA458" s="3"/>
      <c r="AB458" s="3"/>
      <c r="AC458" s="3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M458" s="48"/>
      <c r="BX458" s="7"/>
      <c r="BY458" s="4"/>
      <c r="BZ458" s="7"/>
      <c r="CA458" s="7"/>
      <c r="CB458" s="7"/>
      <c r="CE458" s="7"/>
      <c r="CF458" s="7"/>
      <c r="CG458" s="7"/>
      <c r="CH458" s="7"/>
      <c r="CI458" s="7"/>
      <c r="CJ458" s="7"/>
      <c r="CK458" s="7"/>
      <c r="CL458" s="7"/>
      <c r="CN458" s="47"/>
      <c r="CO458" s="47"/>
      <c r="CP458" s="47"/>
      <c r="CQ458" s="4"/>
    </row>
    <row r="459" spans="1:95" s="1" customFormat="1" x14ac:dyDescent="0.3">
      <c r="A459" s="7"/>
      <c r="C459" s="3">
        <v>74</v>
      </c>
      <c r="D459" s="3">
        <v>2958</v>
      </c>
      <c r="E459" s="3">
        <v>16</v>
      </c>
      <c r="F459" s="3">
        <v>0</v>
      </c>
      <c r="G459" s="3">
        <v>25</v>
      </c>
      <c r="H459" s="3">
        <v>0</v>
      </c>
      <c r="I459" s="3">
        <v>0</v>
      </c>
      <c r="J459" s="65">
        <v>0</v>
      </c>
      <c r="K459" s="65">
        <v>14</v>
      </c>
      <c r="L459" s="65">
        <v>1</v>
      </c>
      <c r="M459" s="66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60"/>
      <c r="Z459" s="3"/>
      <c r="AA459" s="3"/>
      <c r="AB459" s="3"/>
      <c r="AC459" s="3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M459" s="48"/>
      <c r="BX459" s="7"/>
      <c r="BY459" s="4"/>
      <c r="BZ459" s="7"/>
      <c r="CA459" s="7"/>
      <c r="CB459" s="7"/>
      <c r="CE459" s="7"/>
      <c r="CF459" s="7"/>
      <c r="CG459" s="7"/>
      <c r="CH459" s="7"/>
      <c r="CI459" s="7"/>
      <c r="CJ459" s="7"/>
      <c r="CK459" s="7"/>
      <c r="CL459" s="7"/>
      <c r="CN459" s="47"/>
      <c r="CO459" s="47"/>
      <c r="CP459" s="47"/>
      <c r="CQ459" s="4"/>
    </row>
    <row r="460" spans="1:95" s="1" customFormat="1" x14ac:dyDescent="0.3">
      <c r="A460" s="7"/>
      <c r="C460" s="3">
        <v>75</v>
      </c>
      <c r="D460" s="3">
        <v>2957</v>
      </c>
      <c r="E460" s="3">
        <v>15</v>
      </c>
      <c r="F460" s="3">
        <v>0</v>
      </c>
      <c r="G460" s="3">
        <v>26</v>
      </c>
      <c r="H460" s="3">
        <v>0</v>
      </c>
      <c r="I460" s="3">
        <v>0</v>
      </c>
      <c r="J460" s="65">
        <v>0</v>
      </c>
      <c r="K460" s="65">
        <v>13</v>
      </c>
      <c r="L460" s="65">
        <v>1</v>
      </c>
      <c r="M460" s="66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60"/>
      <c r="Z460" s="3"/>
      <c r="AA460" s="3"/>
      <c r="AB460" s="3"/>
      <c r="AC460" s="3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M460" s="48"/>
      <c r="BX460" s="7"/>
      <c r="BY460" s="4"/>
      <c r="BZ460" s="7"/>
      <c r="CA460" s="7"/>
      <c r="CB460" s="7"/>
      <c r="CE460" s="7"/>
      <c r="CF460" s="7"/>
      <c r="CG460" s="7"/>
      <c r="CH460" s="7"/>
      <c r="CI460" s="7"/>
      <c r="CJ460" s="7"/>
      <c r="CK460" s="7"/>
      <c r="CL460" s="7"/>
      <c r="CN460" s="47"/>
      <c r="CO460" s="47"/>
      <c r="CP460" s="47"/>
      <c r="CQ460" s="4"/>
    </row>
    <row r="461" spans="1:95" s="1" customFormat="1" x14ac:dyDescent="0.3">
      <c r="A461" s="7"/>
      <c r="C461" s="3">
        <v>76</v>
      </c>
      <c r="D461" s="3">
        <v>2957</v>
      </c>
      <c r="E461" s="3">
        <v>15</v>
      </c>
      <c r="F461" s="3">
        <v>0</v>
      </c>
      <c r="G461" s="3">
        <v>27</v>
      </c>
      <c r="H461" s="3">
        <v>0</v>
      </c>
      <c r="I461" s="3">
        <v>0</v>
      </c>
      <c r="J461" s="65">
        <v>0</v>
      </c>
      <c r="K461" s="65">
        <v>12</v>
      </c>
      <c r="L461" s="65">
        <v>1</v>
      </c>
      <c r="M461" s="66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60"/>
      <c r="Z461" s="3"/>
      <c r="AA461" s="3"/>
      <c r="AB461" s="3"/>
      <c r="AC461" s="3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M461" s="48"/>
      <c r="BX461" s="7"/>
      <c r="BY461" s="4"/>
      <c r="BZ461" s="7"/>
      <c r="CA461" s="7"/>
      <c r="CB461" s="7"/>
      <c r="CE461" s="7"/>
      <c r="CF461" s="7"/>
      <c r="CG461" s="7"/>
      <c r="CH461" s="7"/>
      <c r="CI461" s="7"/>
      <c r="CJ461" s="7"/>
      <c r="CK461" s="7"/>
      <c r="CL461" s="7"/>
      <c r="CN461" s="47"/>
      <c r="CO461" s="47"/>
      <c r="CP461" s="47"/>
      <c r="CQ461" s="4"/>
    </row>
    <row r="462" spans="1:95" s="1" customFormat="1" x14ac:dyDescent="0.3">
      <c r="A462" s="7"/>
      <c r="C462" s="3">
        <v>77</v>
      </c>
      <c r="D462" s="3">
        <v>2956</v>
      </c>
      <c r="E462" s="3">
        <v>15</v>
      </c>
      <c r="F462" s="3">
        <v>0</v>
      </c>
      <c r="G462" s="3">
        <v>28</v>
      </c>
      <c r="H462" s="3">
        <v>0</v>
      </c>
      <c r="I462" s="3">
        <v>0</v>
      </c>
      <c r="J462" s="65">
        <v>0</v>
      </c>
      <c r="K462" s="65">
        <v>12</v>
      </c>
      <c r="L462" s="65">
        <v>1</v>
      </c>
      <c r="M462" s="66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60"/>
      <c r="Z462" s="3"/>
      <c r="AA462" s="3"/>
      <c r="AB462" s="3"/>
      <c r="AC462" s="3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M462" s="48"/>
      <c r="BX462" s="7"/>
      <c r="BY462" s="4"/>
      <c r="BZ462" s="7"/>
      <c r="CA462" s="7"/>
      <c r="CB462" s="7"/>
      <c r="CE462" s="7"/>
      <c r="CF462" s="7"/>
      <c r="CG462" s="7"/>
      <c r="CH462" s="7"/>
      <c r="CI462" s="7"/>
      <c r="CJ462" s="7"/>
      <c r="CK462" s="7"/>
      <c r="CL462" s="7"/>
      <c r="CN462" s="47"/>
      <c r="CO462" s="47"/>
      <c r="CP462" s="47"/>
      <c r="CQ462" s="4"/>
    </row>
    <row r="463" spans="1:95" s="1" customFormat="1" x14ac:dyDescent="0.3">
      <c r="A463" s="7"/>
      <c r="C463" s="3">
        <v>78</v>
      </c>
      <c r="D463" s="3">
        <v>2956</v>
      </c>
      <c r="E463" s="3">
        <v>14</v>
      </c>
      <c r="F463" s="3">
        <v>0</v>
      </c>
      <c r="G463" s="3">
        <v>28</v>
      </c>
      <c r="H463" s="3">
        <v>0</v>
      </c>
      <c r="I463" s="3">
        <v>0</v>
      </c>
      <c r="J463" s="65">
        <v>0</v>
      </c>
      <c r="K463" s="65">
        <v>12</v>
      </c>
      <c r="L463" s="65">
        <v>1</v>
      </c>
      <c r="M463" s="66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60"/>
      <c r="Z463" s="3"/>
      <c r="AA463" s="3"/>
      <c r="AB463" s="3"/>
      <c r="AC463" s="3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M463" s="48"/>
      <c r="BX463" s="7"/>
      <c r="BY463" s="4"/>
      <c r="BZ463" s="7"/>
      <c r="CA463" s="7"/>
      <c r="CB463" s="7"/>
      <c r="CE463" s="7"/>
      <c r="CF463" s="7"/>
      <c r="CG463" s="7"/>
      <c r="CH463" s="7"/>
      <c r="CI463" s="7"/>
      <c r="CJ463" s="7"/>
      <c r="CK463" s="7"/>
      <c r="CL463" s="7"/>
      <c r="CN463" s="47"/>
      <c r="CO463" s="47"/>
      <c r="CP463" s="47"/>
      <c r="CQ463" s="4"/>
    </row>
    <row r="464" spans="1:95" s="1" customFormat="1" x14ac:dyDescent="0.3">
      <c r="A464" s="7"/>
      <c r="C464" s="3">
        <v>79</v>
      </c>
      <c r="D464" s="3">
        <v>2956</v>
      </c>
      <c r="E464" s="3">
        <v>13</v>
      </c>
      <c r="F464" s="3">
        <v>0</v>
      </c>
      <c r="G464" s="3">
        <v>29</v>
      </c>
      <c r="H464" s="3">
        <v>0</v>
      </c>
      <c r="I464" s="3">
        <v>0</v>
      </c>
      <c r="J464" s="65">
        <v>0</v>
      </c>
      <c r="K464" s="65">
        <v>11</v>
      </c>
      <c r="L464" s="65">
        <v>1</v>
      </c>
      <c r="M464" s="66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60"/>
      <c r="Z464" s="3"/>
      <c r="AA464" s="3"/>
      <c r="AB464" s="3"/>
      <c r="AC464" s="3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M464" s="48"/>
      <c r="BX464" s="7"/>
      <c r="BY464" s="4"/>
      <c r="BZ464" s="7"/>
      <c r="CA464" s="7"/>
      <c r="CB464" s="7"/>
      <c r="CE464" s="7"/>
      <c r="CF464" s="7"/>
      <c r="CG464" s="7"/>
      <c r="CH464" s="7"/>
      <c r="CI464" s="7"/>
      <c r="CJ464" s="7"/>
      <c r="CK464" s="7"/>
      <c r="CL464" s="7"/>
      <c r="CN464" s="47"/>
      <c r="CO464" s="47"/>
      <c r="CP464" s="47"/>
      <c r="CQ464" s="4"/>
    </row>
    <row r="465" spans="1:95" s="1" customFormat="1" x14ac:dyDescent="0.3">
      <c r="A465" s="7"/>
      <c r="C465" s="3">
        <v>80</v>
      </c>
      <c r="D465" s="3">
        <v>2955</v>
      </c>
      <c r="E465" s="3">
        <v>13</v>
      </c>
      <c r="F465" s="3">
        <v>0</v>
      </c>
      <c r="G465" s="3">
        <v>30</v>
      </c>
      <c r="H465" s="3">
        <v>0</v>
      </c>
      <c r="I465" s="3">
        <v>0</v>
      </c>
      <c r="J465" s="65">
        <v>0</v>
      </c>
      <c r="K465" s="65">
        <v>10</v>
      </c>
      <c r="L465" s="65">
        <v>1</v>
      </c>
      <c r="M465" s="66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60"/>
      <c r="Z465" s="3"/>
      <c r="AA465" s="3"/>
      <c r="AB465" s="3"/>
      <c r="AC465" s="3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M465" s="48"/>
      <c r="BX465" s="7"/>
      <c r="BY465" s="4"/>
      <c r="BZ465" s="7"/>
      <c r="CA465" s="7"/>
      <c r="CB465" s="7"/>
      <c r="CE465" s="7"/>
      <c r="CF465" s="7"/>
      <c r="CG465" s="7"/>
      <c r="CH465" s="7"/>
      <c r="CI465" s="7"/>
      <c r="CJ465" s="7"/>
      <c r="CK465" s="7"/>
      <c r="CL465" s="7"/>
      <c r="CN465" s="47"/>
      <c r="CO465" s="47"/>
      <c r="CP465" s="47"/>
      <c r="CQ465" s="4"/>
    </row>
    <row r="466" spans="1:95" s="1" customFormat="1" x14ac:dyDescent="0.3">
      <c r="A466" s="7"/>
      <c r="C466" s="3">
        <v>81</v>
      </c>
      <c r="D466" s="3">
        <v>2955</v>
      </c>
      <c r="E466" s="3">
        <v>12</v>
      </c>
      <c r="F466" s="3">
        <v>0</v>
      </c>
      <c r="G466" s="3">
        <v>31</v>
      </c>
      <c r="H466" s="3">
        <v>0</v>
      </c>
      <c r="I466" s="3">
        <v>0</v>
      </c>
      <c r="J466" s="65">
        <v>0</v>
      </c>
      <c r="K466" s="65">
        <v>10</v>
      </c>
      <c r="L466" s="65">
        <v>0</v>
      </c>
      <c r="M466" s="66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60"/>
      <c r="Z466" s="3"/>
      <c r="AA466" s="3"/>
      <c r="AB466" s="3"/>
      <c r="AC466" s="3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M466" s="48"/>
      <c r="BX466" s="7"/>
      <c r="BY466" s="4"/>
      <c r="BZ466" s="7"/>
      <c r="CA466" s="7"/>
      <c r="CB466" s="7"/>
      <c r="CE466" s="7"/>
      <c r="CF466" s="7"/>
      <c r="CG466" s="7"/>
      <c r="CH466" s="7"/>
      <c r="CI466" s="7"/>
      <c r="CJ466" s="7"/>
      <c r="CK466" s="7"/>
      <c r="CL466" s="7"/>
      <c r="CN466" s="47"/>
      <c r="CO466" s="47"/>
      <c r="CP466" s="47"/>
      <c r="CQ466" s="4"/>
    </row>
    <row r="467" spans="1:95" s="1" customFormat="1" x14ac:dyDescent="0.3">
      <c r="A467" s="7"/>
      <c r="C467" s="3">
        <v>82</v>
      </c>
      <c r="D467" s="3">
        <v>2955</v>
      </c>
      <c r="E467" s="3">
        <v>12</v>
      </c>
      <c r="F467" s="3">
        <v>0</v>
      </c>
      <c r="G467" s="3">
        <v>32</v>
      </c>
      <c r="H467" s="3">
        <v>0</v>
      </c>
      <c r="I467" s="3">
        <v>0</v>
      </c>
      <c r="J467" s="65">
        <v>0</v>
      </c>
      <c r="K467" s="65">
        <v>9</v>
      </c>
      <c r="L467" s="65">
        <v>0</v>
      </c>
      <c r="M467" s="66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60"/>
      <c r="Z467" s="3"/>
      <c r="AA467" s="3"/>
      <c r="AB467" s="3"/>
      <c r="AC467" s="3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M467" s="48"/>
      <c r="BX467" s="7"/>
      <c r="BY467" s="4"/>
      <c r="BZ467" s="7"/>
      <c r="CA467" s="7"/>
      <c r="CB467" s="7"/>
      <c r="CE467" s="7"/>
      <c r="CF467" s="7"/>
      <c r="CG467" s="7"/>
      <c r="CH467" s="7"/>
      <c r="CI467" s="7"/>
      <c r="CJ467" s="7"/>
      <c r="CK467" s="7"/>
      <c r="CL467" s="7"/>
      <c r="CN467" s="47"/>
      <c r="CO467" s="47"/>
      <c r="CP467" s="47"/>
      <c r="CQ467" s="4"/>
    </row>
    <row r="468" spans="1:95" s="1" customFormat="1" x14ac:dyDescent="0.3">
      <c r="A468" s="7"/>
      <c r="C468" s="3">
        <v>83</v>
      </c>
      <c r="D468" s="3">
        <v>2954</v>
      </c>
      <c r="E468" s="3">
        <v>11</v>
      </c>
      <c r="F468" s="3">
        <v>0</v>
      </c>
      <c r="G468" s="3">
        <v>33</v>
      </c>
      <c r="H468" s="3">
        <v>0</v>
      </c>
      <c r="I468" s="3">
        <v>0</v>
      </c>
      <c r="J468" s="65">
        <v>0</v>
      </c>
      <c r="K468" s="65">
        <v>8</v>
      </c>
      <c r="L468" s="65">
        <v>0</v>
      </c>
      <c r="M468" s="66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60"/>
      <c r="Z468" s="3"/>
      <c r="AA468" s="3"/>
      <c r="AB468" s="3"/>
      <c r="AC468" s="3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M468" s="48"/>
      <c r="BX468" s="7"/>
      <c r="BY468" s="4"/>
      <c r="BZ468" s="7"/>
      <c r="CA468" s="7"/>
      <c r="CB468" s="7"/>
      <c r="CE468" s="7"/>
      <c r="CF468" s="7"/>
      <c r="CG468" s="7"/>
      <c r="CH468" s="7"/>
      <c r="CI468" s="7"/>
      <c r="CJ468" s="7"/>
      <c r="CK468" s="7"/>
      <c r="CL468" s="7"/>
      <c r="CN468" s="47"/>
      <c r="CO468" s="47"/>
      <c r="CP468" s="47"/>
      <c r="CQ468" s="4"/>
    </row>
    <row r="469" spans="1:95" s="1" customFormat="1" x14ac:dyDescent="0.3">
      <c r="A469" s="7"/>
      <c r="C469" s="3">
        <v>84</v>
      </c>
      <c r="D469" s="3">
        <v>2954</v>
      </c>
      <c r="E469" s="3">
        <v>11</v>
      </c>
      <c r="F469" s="3">
        <v>0</v>
      </c>
      <c r="G469" s="3">
        <v>34</v>
      </c>
      <c r="H469" s="3">
        <v>0</v>
      </c>
      <c r="I469" s="3">
        <v>0</v>
      </c>
      <c r="J469" s="65">
        <v>0</v>
      </c>
      <c r="K469" s="65">
        <v>8</v>
      </c>
      <c r="L469" s="65">
        <v>0</v>
      </c>
      <c r="M469" s="66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60"/>
      <c r="Z469" s="3"/>
      <c r="AA469" s="3"/>
      <c r="AB469" s="3"/>
      <c r="AC469" s="3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M469" s="48"/>
      <c r="BX469" s="7"/>
      <c r="BY469" s="4"/>
      <c r="BZ469" s="7"/>
      <c r="CA469" s="7"/>
      <c r="CB469" s="7"/>
      <c r="CE469" s="7"/>
      <c r="CF469" s="7"/>
      <c r="CG469" s="7"/>
      <c r="CH469" s="7"/>
      <c r="CI469" s="7"/>
      <c r="CJ469" s="7"/>
      <c r="CK469" s="7"/>
      <c r="CL469" s="7"/>
      <c r="CN469" s="47"/>
      <c r="CO469" s="47"/>
      <c r="CP469" s="47"/>
      <c r="CQ469" s="4"/>
    </row>
    <row r="470" spans="1:95" s="1" customFormat="1" x14ac:dyDescent="0.3">
      <c r="A470" s="7"/>
      <c r="C470" s="3">
        <v>85</v>
      </c>
      <c r="D470" s="3">
        <v>2953</v>
      </c>
      <c r="E470" s="3">
        <v>10</v>
      </c>
      <c r="F470" s="3">
        <v>0</v>
      </c>
      <c r="G470" s="3">
        <v>35</v>
      </c>
      <c r="H470" s="3">
        <v>0</v>
      </c>
      <c r="I470" s="3">
        <v>0</v>
      </c>
      <c r="J470" s="65">
        <v>0</v>
      </c>
      <c r="K470" s="65">
        <v>8</v>
      </c>
      <c r="L470" s="65">
        <v>0</v>
      </c>
      <c r="M470" s="66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60"/>
      <c r="Z470" s="3"/>
      <c r="AA470" s="3"/>
      <c r="AB470" s="3"/>
      <c r="AC470" s="3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M470" s="48"/>
      <c r="BX470" s="7"/>
      <c r="BY470" s="4"/>
      <c r="BZ470" s="7"/>
      <c r="CA470" s="7"/>
      <c r="CB470" s="7"/>
      <c r="CE470" s="7"/>
      <c r="CF470" s="7"/>
      <c r="CG470" s="7"/>
      <c r="CH470" s="7"/>
      <c r="CI470" s="7"/>
      <c r="CJ470" s="7"/>
      <c r="CK470" s="7"/>
      <c r="CL470" s="7"/>
      <c r="CN470" s="47"/>
      <c r="CO470" s="47"/>
      <c r="CP470" s="47"/>
      <c r="CQ470" s="4"/>
    </row>
    <row r="471" spans="1:95" s="1" customFormat="1" x14ac:dyDescent="0.3">
      <c r="A471" s="7"/>
      <c r="C471" s="3">
        <v>86</v>
      </c>
      <c r="D471" s="3">
        <v>2953</v>
      </c>
      <c r="E471" s="3">
        <v>10</v>
      </c>
      <c r="F471" s="3">
        <v>0</v>
      </c>
      <c r="G471" s="3">
        <v>36</v>
      </c>
      <c r="H471" s="3">
        <v>0</v>
      </c>
      <c r="I471" s="3">
        <v>0</v>
      </c>
      <c r="J471" s="65">
        <v>0</v>
      </c>
      <c r="K471" s="65">
        <v>7</v>
      </c>
      <c r="L471" s="65">
        <v>0</v>
      </c>
      <c r="M471" s="66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60"/>
      <c r="Z471" s="3"/>
      <c r="AA471" s="3"/>
      <c r="AB471" s="3"/>
      <c r="AC471" s="3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M471" s="48"/>
      <c r="BX471" s="7"/>
      <c r="BY471" s="4"/>
      <c r="BZ471" s="7"/>
      <c r="CA471" s="7"/>
      <c r="CB471" s="7"/>
      <c r="CE471" s="7"/>
      <c r="CF471" s="7"/>
      <c r="CG471" s="7"/>
      <c r="CH471" s="7"/>
      <c r="CI471" s="7"/>
      <c r="CJ471" s="7"/>
      <c r="CK471" s="7"/>
      <c r="CL471" s="7"/>
      <c r="CN471" s="47"/>
      <c r="CO471" s="47"/>
      <c r="CP471" s="47"/>
      <c r="CQ471" s="4"/>
    </row>
    <row r="472" spans="1:95" s="1" customFormat="1" x14ac:dyDescent="0.3">
      <c r="A472" s="7"/>
      <c r="C472" s="3">
        <v>87</v>
      </c>
      <c r="D472" s="3">
        <v>2953</v>
      </c>
      <c r="E472" s="3">
        <v>10</v>
      </c>
      <c r="F472" s="3">
        <v>0</v>
      </c>
      <c r="G472" s="3">
        <v>36</v>
      </c>
      <c r="H472" s="3">
        <v>0</v>
      </c>
      <c r="I472" s="3">
        <v>0</v>
      </c>
      <c r="J472" s="65">
        <v>0</v>
      </c>
      <c r="K472" s="65">
        <v>7</v>
      </c>
      <c r="L472" s="65">
        <v>0</v>
      </c>
      <c r="M472" s="66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60"/>
      <c r="Z472" s="3"/>
      <c r="AA472" s="3"/>
      <c r="AB472" s="3"/>
      <c r="AC472" s="3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M472" s="48"/>
      <c r="BX472" s="7"/>
      <c r="BY472" s="4"/>
      <c r="BZ472" s="7"/>
      <c r="CA472" s="7"/>
      <c r="CB472" s="7"/>
      <c r="CE472" s="7"/>
      <c r="CF472" s="7"/>
      <c r="CG472" s="7"/>
      <c r="CH472" s="7"/>
      <c r="CI472" s="7"/>
      <c r="CJ472" s="7"/>
      <c r="CK472" s="7"/>
      <c r="CL472" s="7"/>
      <c r="CN472" s="47"/>
      <c r="CO472" s="47"/>
      <c r="CP472" s="47"/>
      <c r="CQ472" s="4"/>
    </row>
    <row r="473" spans="1:95" s="1" customFormat="1" x14ac:dyDescent="0.3">
      <c r="A473" s="7"/>
      <c r="C473" s="3">
        <v>88</v>
      </c>
      <c r="D473" s="3">
        <v>2952</v>
      </c>
      <c r="E473" s="3">
        <v>10</v>
      </c>
      <c r="F473" s="3">
        <v>0</v>
      </c>
      <c r="G473" s="3">
        <v>36</v>
      </c>
      <c r="H473" s="3">
        <v>0</v>
      </c>
      <c r="I473" s="3">
        <v>0</v>
      </c>
      <c r="J473" s="65">
        <v>0</v>
      </c>
      <c r="K473" s="65">
        <v>7</v>
      </c>
      <c r="L473" s="65">
        <v>0</v>
      </c>
      <c r="M473" s="66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60"/>
      <c r="Z473" s="3"/>
      <c r="AA473" s="3"/>
      <c r="AB473" s="3"/>
      <c r="AC473" s="3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M473" s="48"/>
      <c r="BX473" s="7"/>
      <c r="BY473" s="4"/>
      <c r="BZ473" s="7"/>
      <c r="CA473" s="7"/>
      <c r="CB473" s="7"/>
      <c r="CE473" s="7"/>
      <c r="CF473" s="7"/>
      <c r="CG473" s="7"/>
      <c r="CH473" s="7"/>
      <c r="CI473" s="7"/>
      <c r="CJ473" s="7"/>
      <c r="CK473" s="7"/>
      <c r="CL473" s="7"/>
      <c r="CN473" s="47"/>
      <c r="CO473" s="47"/>
      <c r="CP473" s="47"/>
      <c r="CQ473" s="4"/>
    </row>
    <row r="474" spans="1:95" s="1" customFormat="1" x14ac:dyDescent="0.3">
      <c r="A474" s="7"/>
      <c r="C474" s="3">
        <v>89</v>
      </c>
      <c r="D474" s="3">
        <v>2952</v>
      </c>
      <c r="E474" s="3">
        <v>10</v>
      </c>
      <c r="F474" s="3">
        <v>0</v>
      </c>
      <c r="G474" s="3">
        <v>37</v>
      </c>
      <c r="H474" s="3">
        <v>0</v>
      </c>
      <c r="I474" s="3">
        <v>0</v>
      </c>
      <c r="J474" s="65">
        <v>0</v>
      </c>
      <c r="K474" s="65">
        <v>7</v>
      </c>
      <c r="L474" s="65">
        <v>0</v>
      </c>
      <c r="M474" s="66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60"/>
      <c r="Z474" s="3"/>
      <c r="AA474" s="3"/>
      <c r="AB474" s="3"/>
      <c r="AC474" s="3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M474" s="48"/>
      <c r="BX474" s="7"/>
      <c r="BY474" s="4"/>
      <c r="BZ474" s="7"/>
      <c r="CA474" s="7"/>
      <c r="CB474" s="7"/>
      <c r="CE474" s="7"/>
      <c r="CF474" s="7"/>
      <c r="CG474" s="7"/>
      <c r="CH474" s="7"/>
      <c r="CI474" s="7"/>
      <c r="CJ474" s="7"/>
      <c r="CK474" s="7"/>
      <c r="CL474" s="7"/>
      <c r="CN474" s="47"/>
      <c r="CO474" s="47"/>
      <c r="CP474" s="47"/>
      <c r="CQ474" s="4"/>
    </row>
    <row r="475" spans="1:95" s="1" customFormat="1" x14ac:dyDescent="0.3">
      <c r="A475" s="7"/>
      <c r="C475" s="3">
        <v>90</v>
      </c>
      <c r="D475" s="3">
        <v>2951</v>
      </c>
      <c r="E475" s="3">
        <v>10</v>
      </c>
      <c r="F475" s="3">
        <v>0</v>
      </c>
      <c r="G475" s="3">
        <v>37</v>
      </c>
      <c r="H475" s="3">
        <v>0</v>
      </c>
      <c r="I475" s="3">
        <v>0</v>
      </c>
      <c r="J475" s="65">
        <v>0</v>
      </c>
      <c r="K475" s="65">
        <v>7</v>
      </c>
      <c r="L475" s="65">
        <v>0</v>
      </c>
      <c r="M475" s="66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60"/>
      <c r="Z475" s="3"/>
      <c r="AA475" s="3"/>
      <c r="AB475" s="3"/>
      <c r="AC475" s="3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M475" s="48"/>
      <c r="BX475" s="7"/>
      <c r="BY475" s="4"/>
      <c r="BZ475" s="7"/>
      <c r="CA475" s="7"/>
      <c r="CB475" s="7"/>
      <c r="CE475" s="7"/>
      <c r="CF475" s="7"/>
      <c r="CG475" s="7"/>
      <c r="CH475" s="7"/>
      <c r="CI475" s="7"/>
      <c r="CJ475" s="7"/>
      <c r="CK475" s="7"/>
      <c r="CL475" s="7"/>
      <c r="CN475" s="47"/>
      <c r="CO475" s="47"/>
      <c r="CP475" s="47"/>
      <c r="CQ475" s="4"/>
    </row>
    <row r="476" spans="1:95" s="1" customFormat="1" x14ac:dyDescent="0.3">
      <c r="A476" s="7"/>
      <c r="C476" s="3">
        <v>91</v>
      </c>
      <c r="D476" s="3">
        <v>2951</v>
      </c>
      <c r="E476" s="3">
        <v>10</v>
      </c>
      <c r="F476" s="3">
        <v>0</v>
      </c>
      <c r="G476" s="3">
        <v>38</v>
      </c>
      <c r="H476" s="3">
        <v>0</v>
      </c>
      <c r="I476" s="3">
        <v>0</v>
      </c>
      <c r="J476" s="65">
        <v>0</v>
      </c>
      <c r="K476" s="65">
        <v>7</v>
      </c>
      <c r="L476" s="65">
        <v>0</v>
      </c>
      <c r="M476" s="66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60"/>
      <c r="Z476" s="3"/>
      <c r="AA476" s="3"/>
      <c r="AB476" s="3"/>
      <c r="AC476" s="3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M476" s="48"/>
      <c r="BX476" s="7"/>
      <c r="BY476" s="4"/>
      <c r="BZ476" s="7"/>
      <c r="CA476" s="7"/>
      <c r="CB476" s="7"/>
      <c r="CE476" s="7"/>
      <c r="CF476" s="7"/>
      <c r="CG476" s="7"/>
      <c r="CH476" s="7"/>
      <c r="CI476" s="7"/>
      <c r="CJ476" s="7"/>
      <c r="CK476" s="7"/>
      <c r="CL476" s="7"/>
      <c r="CN476" s="47"/>
      <c r="CO476" s="47"/>
      <c r="CP476" s="47"/>
      <c r="CQ476" s="4"/>
    </row>
    <row r="477" spans="1:95" s="1" customFormat="1" x14ac:dyDescent="0.3">
      <c r="A477" s="7"/>
      <c r="C477" s="3">
        <v>92</v>
      </c>
      <c r="D477" s="3">
        <v>2950</v>
      </c>
      <c r="E477" s="3">
        <v>10</v>
      </c>
      <c r="F477" s="3">
        <v>0</v>
      </c>
      <c r="G477" s="3">
        <v>39</v>
      </c>
      <c r="H477" s="3">
        <v>0</v>
      </c>
      <c r="I477" s="3">
        <v>0</v>
      </c>
      <c r="J477" s="65">
        <v>0</v>
      </c>
      <c r="K477" s="65">
        <v>7</v>
      </c>
      <c r="L477" s="65">
        <v>0</v>
      </c>
      <c r="M477" s="66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60"/>
      <c r="Z477" s="3"/>
      <c r="AA477" s="3"/>
      <c r="AB477" s="3"/>
      <c r="AC477" s="3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M477" s="48"/>
      <c r="BX477" s="7"/>
      <c r="BY477" s="4"/>
      <c r="BZ477" s="7"/>
      <c r="CA477" s="7"/>
      <c r="CB477" s="7"/>
      <c r="CE477" s="7"/>
      <c r="CF477" s="7"/>
      <c r="CG477" s="7"/>
      <c r="CH477" s="7"/>
      <c r="CI477" s="7"/>
      <c r="CJ477" s="7"/>
      <c r="CK477" s="7"/>
      <c r="CL477" s="7"/>
      <c r="CN477" s="47"/>
      <c r="CO477" s="47"/>
      <c r="CP477" s="47"/>
      <c r="CQ477" s="4"/>
    </row>
    <row r="478" spans="1:95" s="1" customFormat="1" x14ac:dyDescent="0.3">
      <c r="A478" s="7"/>
      <c r="C478" s="3">
        <v>93</v>
      </c>
      <c r="D478" s="3">
        <v>2950</v>
      </c>
      <c r="E478" s="3">
        <v>10</v>
      </c>
      <c r="F478" s="3">
        <v>0</v>
      </c>
      <c r="G478" s="3">
        <v>39</v>
      </c>
      <c r="H478" s="3">
        <v>0</v>
      </c>
      <c r="I478" s="3">
        <v>0</v>
      </c>
      <c r="J478" s="65">
        <v>0</v>
      </c>
      <c r="K478" s="65">
        <v>7</v>
      </c>
      <c r="L478" s="65">
        <v>0</v>
      </c>
      <c r="M478" s="66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60"/>
      <c r="Z478" s="3"/>
      <c r="AA478" s="3"/>
      <c r="AB478" s="3"/>
      <c r="AC478" s="3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M478" s="48"/>
      <c r="BX478" s="7"/>
      <c r="BY478" s="4"/>
      <c r="BZ478" s="7"/>
      <c r="CA478" s="7"/>
      <c r="CB478" s="7"/>
      <c r="CE478" s="7"/>
      <c r="CF478" s="7"/>
      <c r="CG478" s="7"/>
      <c r="CH478" s="7"/>
      <c r="CI478" s="7"/>
      <c r="CJ478" s="7"/>
      <c r="CK478" s="7"/>
      <c r="CL478" s="7"/>
      <c r="CN478" s="47"/>
      <c r="CO478" s="47"/>
      <c r="CP478" s="47"/>
      <c r="CQ478" s="4"/>
    </row>
    <row r="479" spans="1:95" s="1" customFormat="1" x14ac:dyDescent="0.3">
      <c r="A479" s="7"/>
      <c r="C479" s="3">
        <v>94</v>
      </c>
      <c r="D479" s="3">
        <v>2949</v>
      </c>
      <c r="E479" s="3">
        <v>10</v>
      </c>
      <c r="F479" s="3">
        <v>0</v>
      </c>
      <c r="G479" s="3">
        <v>40</v>
      </c>
      <c r="H479" s="3">
        <v>0</v>
      </c>
      <c r="I479" s="3">
        <v>0</v>
      </c>
      <c r="J479" s="65">
        <v>0</v>
      </c>
      <c r="K479" s="65">
        <v>6</v>
      </c>
      <c r="L479" s="65">
        <v>0</v>
      </c>
      <c r="M479" s="66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60"/>
      <c r="Z479" s="3"/>
      <c r="AA479" s="3"/>
      <c r="AB479" s="3"/>
      <c r="AC479" s="3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M479" s="48"/>
      <c r="BX479" s="7"/>
      <c r="BY479" s="4"/>
      <c r="BZ479" s="7"/>
      <c r="CA479" s="7"/>
      <c r="CB479" s="7"/>
      <c r="CE479" s="7"/>
      <c r="CF479" s="7"/>
      <c r="CG479" s="7"/>
      <c r="CH479" s="7"/>
      <c r="CI479" s="7"/>
      <c r="CJ479" s="7"/>
      <c r="CK479" s="7"/>
      <c r="CL479" s="7"/>
      <c r="CN479" s="47"/>
      <c r="CO479" s="47"/>
      <c r="CP479" s="47"/>
      <c r="CQ479" s="4"/>
    </row>
    <row r="480" spans="1:95" s="1" customFormat="1" x14ac:dyDescent="0.3">
      <c r="A480" s="7"/>
      <c r="C480" s="3">
        <v>95</v>
      </c>
      <c r="D480" s="3">
        <v>2949</v>
      </c>
      <c r="E480" s="3">
        <v>10</v>
      </c>
      <c r="F480" s="3">
        <v>0</v>
      </c>
      <c r="G480" s="3">
        <v>40</v>
      </c>
      <c r="H480" s="3">
        <v>0</v>
      </c>
      <c r="I480" s="3">
        <v>0</v>
      </c>
      <c r="J480" s="65">
        <v>0</v>
      </c>
      <c r="K480" s="65">
        <v>7</v>
      </c>
      <c r="L480" s="65">
        <v>0</v>
      </c>
      <c r="M480" s="66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60"/>
      <c r="Z480" s="3"/>
      <c r="AA480" s="3"/>
      <c r="AB480" s="3"/>
      <c r="AC480" s="3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M480" s="48"/>
      <c r="BX480" s="7"/>
      <c r="BY480" s="4"/>
      <c r="BZ480" s="7"/>
      <c r="CA480" s="7"/>
      <c r="CB480" s="7"/>
      <c r="CE480" s="7"/>
      <c r="CF480" s="7"/>
      <c r="CG480" s="7"/>
      <c r="CH480" s="7"/>
      <c r="CI480" s="7"/>
      <c r="CJ480" s="7"/>
      <c r="CK480" s="7"/>
      <c r="CL480" s="7"/>
      <c r="CN480" s="47"/>
      <c r="CO480" s="47"/>
      <c r="CP480" s="47"/>
      <c r="CQ480" s="4"/>
    </row>
    <row r="481" spans="1:95" s="1" customFormat="1" x14ac:dyDescent="0.3">
      <c r="A481" s="7"/>
      <c r="C481" s="3">
        <v>96</v>
      </c>
      <c r="D481" s="3">
        <v>2949</v>
      </c>
      <c r="E481" s="3">
        <v>9</v>
      </c>
      <c r="F481" s="3">
        <v>0</v>
      </c>
      <c r="G481" s="3">
        <v>40</v>
      </c>
      <c r="H481" s="3">
        <v>0</v>
      </c>
      <c r="I481" s="3">
        <v>0</v>
      </c>
      <c r="J481" s="65">
        <v>0</v>
      </c>
      <c r="K481" s="65">
        <v>7</v>
      </c>
      <c r="L481" s="65">
        <v>0</v>
      </c>
      <c r="M481" s="66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60"/>
      <c r="Z481" s="3"/>
      <c r="AA481" s="3"/>
      <c r="AB481" s="3"/>
      <c r="AC481" s="3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M481" s="48"/>
      <c r="BX481" s="7"/>
      <c r="BY481" s="4"/>
      <c r="BZ481" s="7"/>
      <c r="CA481" s="7"/>
      <c r="CB481" s="7"/>
      <c r="CE481" s="7"/>
      <c r="CF481" s="7"/>
      <c r="CG481" s="7"/>
      <c r="CH481" s="7"/>
      <c r="CI481" s="7"/>
      <c r="CJ481" s="7"/>
      <c r="CK481" s="7"/>
      <c r="CL481" s="7"/>
      <c r="CN481" s="47"/>
      <c r="CO481" s="47"/>
      <c r="CP481" s="47"/>
      <c r="CQ481" s="4"/>
    </row>
    <row r="482" spans="1:95" s="1" customFormat="1" x14ac:dyDescent="0.3">
      <c r="A482" s="7"/>
      <c r="C482" s="3">
        <v>97</v>
      </c>
      <c r="D482" s="3">
        <v>2948</v>
      </c>
      <c r="E482" s="3">
        <v>10</v>
      </c>
      <c r="F482" s="3">
        <v>0</v>
      </c>
      <c r="G482" s="3">
        <v>40</v>
      </c>
      <c r="H482" s="3">
        <v>0</v>
      </c>
      <c r="I482" s="3">
        <v>0</v>
      </c>
      <c r="J482" s="65">
        <v>0</v>
      </c>
      <c r="K482" s="65">
        <v>7</v>
      </c>
      <c r="L482" s="65">
        <v>0</v>
      </c>
      <c r="M482" s="66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60"/>
      <c r="Z482" s="3"/>
      <c r="AA482" s="3"/>
      <c r="AB482" s="3"/>
      <c r="AC482" s="3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M482" s="48"/>
      <c r="BX482" s="7"/>
      <c r="BY482" s="4"/>
      <c r="BZ482" s="7"/>
      <c r="CA482" s="7"/>
      <c r="CB482" s="7"/>
      <c r="CE482" s="7"/>
      <c r="CF482" s="7"/>
      <c r="CG482" s="7"/>
      <c r="CH482" s="7"/>
      <c r="CI482" s="7"/>
      <c r="CJ482" s="7"/>
      <c r="CK482" s="7"/>
      <c r="CL482" s="7"/>
      <c r="CN482" s="47"/>
      <c r="CO482" s="47"/>
      <c r="CP482" s="47"/>
      <c r="CQ482" s="4"/>
    </row>
    <row r="483" spans="1:95" s="1" customFormat="1" x14ac:dyDescent="0.3">
      <c r="A483" s="7"/>
      <c r="C483" s="3">
        <v>98</v>
      </c>
      <c r="D483" s="3">
        <v>2947</v>
      </c>
      <c r="E483" s="3">
        <v>10</v>
      </c>
      <c r="F483" s="3">
        <v>0</v>
      </c>
      <c r="G483" s="3">
        <v>41</v>
      </c>
      <c r="H483" s="3">
        <v>0</v>
      </c>
      <c r="I483" s="3">
        <v>0</v>
      </c>
      <c r="J483" s="65">
        <v>0</v>
      </c>
      <c r="K483" s="65">
        <v>7</v>
      </c>
      <c r="L483" s="65">
        <v>0</v>
      </c>
      <c r="M483" s="66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60"/>
      <c r="Z483" s="3"/>
      <c r="AA483" s="3"/>
      <c r="AB483" s="3"/>
      <c r="AC483" s="3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M483" s="48"/>
      <c r="BX483" s="7"/>
      <c r="BY483" s="4"/>
      <c r="BZ483" s="7"/>
      <c r="CA483" s="7"/>
      <c r="CB483" s="7"/>
      <c r="CE483" s="7"/>
      <c r="CF483" s="7"/>
      <c r="CG483" s="7"/>
      <c r="CH483" s="7"/>
      <c r="CI483" s="7"/>
      <c r="CJ483" s="7"/>
      <c r="CK483" s="7"/>
      <c r="CL483" s="7"/>
      <c r="CN483" s="47"/>
      <c r="CO483" s="47"/>
      <c r="CP483" s="47"/>
      <c r="CQ483" s="4"/>
    </row>
    <row r="484" spans="1:95" s="1" customFormat="1" x14ac:dyDescent="0.3">
      <c r="A484" s="7"/>
      <c r="C484" s="3">
        <v>99</v>
      </c>
      <c r="D484" s="3">
        <v>2947</v>
      </c>
      <c r="E484" s="3">
        <v>10</v>
      </c>
      <c r="F484" s="3">
        <v>0</v>
      </c>
      <c r="G484" s="3">
        <v>42</v>
      </c>
      <c r="H484" s="3">
        <v>0</v>
      </c>
      <c r="I484" s="3">
        <v>0</v>
      </c>
      <c r="J484" s="65">
        <v>0</v>
      </c>
      <c r="K484" s="65">
        <v>7</v>
      </c>
      <c r="L484" s="65">
        <v>0</v>
      </c>
      <c r="M484" s="66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60"/>
      <c r="Z484" s="3"/>
      <c r="AA484" s="3"/>
      <c r="AB484" s="3"/>
      <c r="AC484" s="3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M484" s="48"/>
      <c r="BX484" s="7"/>
      <c r="BY484" s="4"/>
      <c r="BZ484" s="7"/>
      <c r="CA484" s="7"/>
      <c r="CB484" s="7"/>
      <c r="CE484" s="7"/>
      <c r="CF484" s="7"/>
      <c r="CG484" s="7"/>
      <c r="CH484" s="7"/>
      <c r="CI484" s="7"/>
      <c r="CJ484" s="7"/>
      <c r="CK484" s="7"/>
      <c r="CL484" s="7"/>
      <c r="CN484" s="47"/>
      <c r="CO484" s="47"/>
      <c r="CP484" s="47"/>
      <c r="CQ484" s="4"/>
    </row>
    <row r="485" spans="1:95" s="1" customFormat="1" x14ac:dyDescent="0.3">
      <c r="A485" s="7"/>
      <c r="C485" s="3">
        <v>100</v>
      </c>
      <c r="D485" s="3">
        <v>2947</v>
      </c>
      <c r="E485" s="3">
        <v>10</v>
      </c>
      <c r="F485" s="3">
        <v>0</v>
      </c>
      <c r="G485" s="3">
        <v>42</v>
      </c>
      <c r="H485" s="3">
        <v>0</v>
      </c>
      <c r="I485" s="3">
        <v>0</v>
      </c>
      <c r="J485" s="65">
        <v>0</v>
      </c>
      <c r="K485" s="65">
        <v>7</v>
      </c>
      <c r="L485" s="65">
        <v>0</v>
      </c>
      <c r="M485" s="66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60"/>
      <c r="Z485" s="3"/>
      <c r="AA485" s="3"/>
      <c r="AB485" s="3"/>
      <c r="AC485" s="3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M485" s="48"/>
      <c r="BX485" s="7"/>
      <c r="BY485" s="4"/>
      <c r="BZ485" s="7"/>
      <c r="CA485" s="7"/>
      <c r="CB485" s="7"/>
      <c r="CE485" s="7"/>
      <c r="CF485" s="7"/>
      <c r="CG485" s="7"/>
      <c r="CH485" s="7"/>
      <c r="CI485" s="7"/>
      <c r="CJ485" s="7"/>
      <c r="CK485" s="7"/>
      <c r="CL485" s="7"/>
      <c r="CN485" s="47"/>
      <c r="CO485" s="47"/>
      <c r="CP485" s="47"/>
      <c r="CQ485" s="4"/>
    </row>
    <row r="486" spans="1:95" s="1" customFormat="1" x14ac:dyDescent="0.3">
      <c r="A486" s="7"/>
      <c r="C486" s="3">
        <v>101</v>
      </c>
      <c r="D486" s="3">
        <v>2946</v>
      </c>
      <c r="E486" s="3">
        <v>10</v>
      </c>
      <c r="F486" s="3">
        <v>0</v>
      </c>
      <c r="G486" s="3">
        <v>42</v>
      </c>
      <c r="H486" s="3">
        <v>0</v>
      </c>
      <c r="I486" s="3">
        <v>0</v>
      </c>
      <c r="J486" s="65">
        <v>0</v>
      </c>
      <c r="K486" s="65">
        <v>8</v>
      </c>
      <c r="L486" s="65">
        <v>0</v>
      </c>
      <c r="M486" s="66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60"/>
      <c r="Z486" s="3"/>
      <c r="AA486" s="3"/>
      <c r="AB486" s="3"/>
      <c r="AC486" s="3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M486" s="48"/>
      <c r="BX486" s="7"/>
      <c r="BY486" s="4"/>
      <c r="BZ486" s="7"/>
      <c r="CA486" s="7"/>
      <c r="CB486" s="7"/>
      <c r="CE486" s="7"/>
      <c r="CF486" s="7"/>
      <c r="CG486" s="7"/>
      <c r="CH486" s="7"/>
      <c r="CI486" s="7"/>
      <c r="CJ486" s="7"/>
      <c r="CK486" s="7"/>
      <c r="CL486" s="7"/>
      <c r="CN486" s="47"/>
      <c r="CO486" s="47"/>
      <c r="CP486" s="47"/>
      <c r="CQ486" s="4"/>
    </row>
    <row r="487" spans="1:95" s="1" customFormat="1" x14ac:dyDescent="0.3">
      <c r="A487" s="7"/>
      <c r="C487" s="3">
        <v>102</v>
      </c>
      <c r="D487" s="3">
        <v>2946</v>
      </c>
      <c r="E487" s="3">
        <v>10</v>
      </c>
      <c r="F487" s="3">
        <v>0</v>
      </c>
      <c r="G487" s="3">
        <v>42</v>
      </c>
      <c r="H487" s="3">
        <v>0</v>
      </c>
      <c r="I487" s="3">
        <v>0</v>
      </c>
      <c r="J487" s="65">
        <v>0</v>
      </c>
      <c r="K487" s="65">
        <v>7</v>
      </c>
      <c r="L487" s="65">
        <v>0</v>
      </c>
      <c r="M487" s="66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60"/>
      <c r="Z487" s="3"/>
      <c r="AA487" s="3"/>
      <c r="AB487" s="3"/>
      <c r="AC487" s="3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M487" s="48"/>
      <c r="BX487" s="7"/>
      <c r="BY487" s="4"/>
      <c r="BZ487" s="7"/>
      <c r="CA487" s="7"/>
      <c r="CB487" s="7"/>
      <c r="CE487" s="7"/>
      <c r="CF487" s="7"/>
      <c r="CG487" s="7"/>
      <c r="CH487" s="7"/>
      <c r="CI487" s="7"/>
      <c r="CJ487" s="7"/>
      <c r="CK487" s="7"/>
      <c r="CL487" s="7"/>
      <c r="CN487" s="47"/>
      <c r="CO487" s="47"/>
      <c r="CP487" s="47"/>
      <c r="CQ487" s="4"/>
    </row>
    <row r="488" spans="1:95" s="1" customFormat="1" x14ac:dyDescent="0.3">
      <c r="A488" s="7"/>
      <c r="C488" s="3">
        <v>103</v>
      </c>
      <c r="D488" s="3">
        <v>2946</v>
      </c>
      <c r="E488" s="3">
        <v>10</v>
      </c>
      <c r="F488" s="3">
        <v>0</v>
      </c>
      <c r="G488" s="3">
        <v>43</v>
      </c>
      <c r="H488" s="3">
        <v>0</v>
      </c>
      <c r="I488" s="3">
        <v>0</v>
      </c>
      <c r="J488" s="65">
        <v>0</v>
      </c>
      <c r="K488" s="65">
        <v>7</v>
      </c>
      <c r="L488" s="65">
        <v>0</v>
      </c>
      <c r="M488" s="66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60"/>
      <c r="Z488" s="3"/>
      <c r="AA488" s="3"/>
      <c r="AB488" s="3"/>
      <c r="AC488" s="3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M488" s="48"/>
      <c r="BX488" s="7"/>
      <c r="BY488" s="4"/>
      <c r="BZ488" s="7"/>
      <c r="CA488" s="7"/>
      <c r="CB488" s="7"/>
      <c r="CE488" s="7"/>
      <c r="CF488" s="7"/>
      <c r="CG488" s="7"/>
      <c r="CH488" s="7"/>
      <c r="CI488" s="7"/>
      <c r="CJ488" s="7"/>
      <c r="CK488" s="7"/>
      <c r="CL488" s="7"/>
      <c r="CN488" s="47"/>
      <c r="CO488" s="47"/>
      <c r="CP488" s="47"/>
      <c r="CQ488" s="4"/>
    </row>
    <row r="489" spans="1:95" s="1" customFormat="1" x14ac:dyDescent="0.3">
      <c r="A489" s="7"/>
      <c r="C489" s="3">
        <v>104</v>
      </c>
      <c r="D489" s="3">
        <v>2946</v>
      </c>
      <c r="E489" s="3">
        <v>10</v>
      </c>
      <c r="F489" s="3">
        <v>0</v>
      </c>
      <c r="G489" s="3">
        <v>43</v>
      </c>
      <c r="H489" s="3">
        <v>0</v>
      </c>
      <c r="I489" s="3">
        <v>0</v>
      </c>
      <c r="J489" s="65">
        <v>0</v>
      </c>
      <c r="K489" s="65">
        <v>8</v>
      </c>
      <c r="L489" s="65">
        <v>0</v>
      </c>
      <c r="M489" s="66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60"/>
      <c r="Z489" s="3"/>
      <c r="AA489" s="3"/>
      <c r="AB489" s="3"/>
      <c r="AC489" s="3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M489" s="48"/>
      <c r="BX489" s="7"/>
      <c r="BY489" s="4"/>
      <c r="BZ489" s="7"/>
      <c r="CA489" s="7"/>
      <c r="CB489" s="7"/>
      <c r="CE489" s="7"/>
      <c r="CF489" s="7"/>
      <c r="CG489" s="7"/>
      <c r="CH489" s="7"/>
      <c r="CI489" s="7"/>
      <c r="CJ489" s="7"/>
      <c r="CK489" s="7"/>
      <c r="CL489" s="7"/>
      <c r="CN489" s="47"/>
      <c r="CO489" s="47"/>
      <c r="CP489" s="47"/>
      <c r="CQ489" s="4"/>
    </row>
    <row r="490" spans="1:95" s="1" customFormat="1" x14ac:dyDescent="0.3">
      <c r="A490" s="7"/>
      <c r="C490" s="3">
        <v>105</v>
      </c>
      <c r="D490" s="3">
        <v>2945</v>
      </c>
      <c r="E490" s="3">
        <v>10</v>
      </c>
      <c r="F490" s="3">
        <v>0</v>
      </c>
      <c r="G490" s="3">
        <v>43</v>
      </c>
      <c r="H490" s="3">
        <v>0</v>
      </c>
      <c r="I490" s="3">
        <v>0</v>
      </c>
      <c r="J490" s="65">
        <v>0</v>
      </c>
      <c r="K490" s="65">
        <v>8</v>
      </c>
      <c r="L490" s="65">
        <v>0</v>
      </c>
      <c r="M490" s="66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60"/>
      <c r="Z490" s="3"/>
      <c r="AA490" s="3"/>
      <c r="AB490" s="3"/>
      <c r="AC490" s="3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M490" s="48"/>
      <c r="BX490" s="7"/>
      <c r="BY490" s="4"/>
      <c r="BZ490" s="7"/>
      <c r="CA490" s="7"/>
      <c r="CB490" s="7"/>
      <c r="CE490" s="7"/>
      <c r="CF490" s="7"/>
      <c r="CG490" s="7"/>
      <c r="CH490" s="7"/>
      <c r="CI490" s="7"/>
      <c r="CJ490" s="7"/>
      <c r="CK490" s="7"/>
      <c r="CL490" s="7"/>
      <c r="CN490" s="47"/>
      <c r="CO490" s="47"/>
      <c r="CP490" s="47"/>
      <c r="CQ490" s="4"/>
    </row>
    <row r="491" spans="1:95" s="1" customFormat="1" x14ac:dyDescent="0.3">
      <c r="A491" s="7"/>
      <c r="C491" s="3">
        <v>106</v>
      </c>
      <c r="D491" s="3">
        <v>2945</v>
      </c>
      <c r="E491" s="3">
        <v>10</v>
      </c>
      <c r="F491" s="3">
        <v>0</v>
      </c>
      <c r="G491" s="3">
        <v>43</v>
      </c>
      <c r="H491" s="3">
        <v>0</v>
      </c>
      <c r="I491" s="3">
        <v>0</v>
      </c>
      <c r="J491" s="65">
        <v>0</v>
      </c>
      <c r="K491" s="65">
        <v>8</v>
      </c>
      <c r="L491" s="65">
        <v>0</v>
      </c>
      <c r="M491" s="66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60"/>
      <c r="Z491" s="3"/>
      <c r="AA491" s="3"/>
      <c r="AB491" s="3"/>
      <c r="AC491" s="3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M491" s="48"/>
      <c r="BX491" s="7"/>
      <c r="BY491" s="4"/>
      <c r="BZ491" s="7"/>
      <c r="CA491" s="7"/>
      <c r="CB491" s="7"/>
      <c r="CE491" s="7"/>
      <c r="CF491" s="7"/>
      <c r="CG491" s="7"/>
      <c r="CH491" s="7"/>
      <c r="CI491" s="7"/>
      <c r="CJ491" s="7"/>
      <c r="CK491" s="7"/>
      <c r="CL491" s="7"/>
      <c r="CN491" s="47"/>
      <c r="CO491" s="47"/>
      <c r="CP491" s="47"/>
      <c r="CQ491" s="4"/>
    </row>
    <row r="492" spans="1:95" s="1" customFormat="1" x14ac:dyDescent="0.3">
      <c r="A492" s="7"/>
      <c r="C492" s="3">
        <v>107</v>
      </c>
      <c r="D492" s="3">
        <v>2945</v>
      </c>
      <c r="E492" s="3">
        <v>10</v>
      </c>
      <c r="F492" s="3">
        <v>0</v>
      </c>
      <c r="G492" s="3">
        <v>44</v>
      </c>
      <c r="H492" s="3">
        <v>0</v>
      </c>
      <c r="I492" s="3">
        <v>0</v>
      </c>
      <c r="J492" s="65">
        <v>0</v>
      </c>
      <c r="K492" s="65">
        <v>8</v>
      </c>
      <c r="L492" s="65">
        <v>0</v>
      </c>
      <c r="M492" s="66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60"/>
      <c r="Z492" s="3"/>
      <c r="AA492" s="3"/>
      <c r="AB492" s="3"/>
      <c r="AC492" s="3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M492" s="48"/>
      <c r="BX492" s="7"/>
      <c r="BY492" s="4"/>
      <c r="BZ492" s="7"/>
      <c r="CA492" s="7"/>
      <c r="CB492" s="7"/>
      <c r="CE492" s="7"/>
      <c r="CF492" s="7"/>
      <c r="CG492" s="7"/>
      <c r="CH492" s="7"/>
      <c r="CI492" s="7"/>
      <c r="CJ492" s="7"/>
      <c r="CK492" s="7"/>
      <c r="CL492" s="7"/>
      <c r="CN492" s="47"/>
      <c r="CO492" s="47"/>
      <c r="CP492" s="47"/>
      <c r="CQ492" s="4"/>
    </row>
    <row r="493" spans="1:95" s="1" customFormat="1" x14ac:dyDescent="0.3">
      <c r="A493" s="7"/>
      <c r="C493" s="3">
        <v>108</v>
      </c>
      <c r="D493" s="3">
        <v>2945</v>
      </c>
      <c r="E493" s="3">
        <v>9</v>
      </c>
      <c r="F493" s="3">
        <v>0</v>
      </c>
      <c r="G493" s="3">
        <v>44</v>
      </c>
      <c r="H493" s="3">
        <v>0</v>
      </c>
      <c r="I493" s="3">
        <v>0</v>
      </c>
      <c r="J493" s="65">
        <v>0</v>
      </c>
      <c r="K493" s="65">
        <v>8</v>
      </c>
      <c r="L493" s="65">
        <v>0</v>
      </c>
      <c r="M493" s="66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60"/>
      <c r="Z493" s="3"/>
      <c r="AA493" s="3"/>
      <c r="AB493" s="3"/>
      <c r="AC493" s="3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M493" s="48"/>
      <c r="BX493" s="7"/>
      <c r="BY493" s="4"/>
      <c r="BZ493" s="7"/>
      <c r="CA493" s="7"/>
      <c r="CB493" s="7"/>
      <c r="CE493" s="7"/>
      <c r="CF493" s="7"/>
      <c r="CG493" s="7"/>
      <c r="CH493" s="7"/>
      <c r="CI493" s="7"/>
      <c r="CJ493" s="7"/>
      <c r="CK493" s="7"/>
      <c r="CL493" s="7"/>
      <c r="CN493" s="47"/>
      <c r="CO493" s="47"/>
      <c r="CP493" s="47"/>
      <c r="CQ493" s="4"/>
    </row>
    <row r="494" spans="1:95" s="1" customFormat="1" x14ac:dyDescent="0.3">
      <c r="A494" s="7"/>
      <c r="C494" s="3">
        <v>109</v>
      </c>
      <c r="D494" s="3">
        <v>2945</v>
      </c>
      <c r="E494" s="3">
        <v>9</v>
      </c>
      <c r="F494" s="3">
        <v>0</v>
      </c>
      <c r="G494" s="3">
        <v>45</v>
      </c>
      <c r="H494" s="3">
        <v>0</v>
      </c>
      <c r="I494" s="3">
        <v>0</v>
      </c>
      <c r="J494" s="65">
        <v>0</v>
      </c>
      <c r="K494" s="65">
        <v>8</v>
      </c>
      <c r="L494" s="65">
        <v>0</v>
      </c>
      <c r="M494" s="66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60"/>
      <c r="Z494" s="3"/>
      <c r="AA494" s="3"/>
      <c r="AB494" s="3"/>
      <c r="AC494" s="3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M494" s="48"/>
      <c r="BX494" s="7"/>
      <c r="BY494" s="4"/>
      <c r="BZ494" s="7"/>
      <c r="CA494" s="7"/>
      <c r="CB494" s="7"/>
      <c r="CE494" s="7"/>
      <c r="CF494" s="7"/>
      <c r="CG494" s="7"/>
      <c r="CH494" s="7"/>
      <c r="CI494" s="7"/>
      <c r="CJ494" s="7"/>
      <c r="CK494" s="7"/>
      <c r="CL494" s="7"/>
      <c r="CN494" s="47"/>
      <c r="CO494" s="47"/>
      <c r="CP494" s="47"/>
      <c r="CQ494" s="4"/>
    </row>
    <row r="495" spans="1:95" s="1" customFormat="1" x14ac:dyDescent="0.3">
      <c r="A495" s="7"/>
      <c r="C495" s="3">
        <v>110</v>
      </c>
      <c r="D495" s="3">
        <v>2945</v>
      </c>
      <c r="E495" s="3">
        <v>9</v>
      </c>
      <c r="F495" s="3">
        <v>0</v>
      </c>
      <c r="G495" s="3">
        <v>45</v>
      </c>
      <c r="H495" s="3">
        <v>0</v>
      </c>
      <c r="I495" s="3">
        <v>0</v>
      </c>
      <c r="J495" s="65">
        <v>0</v>
      </c>
      <c r="K495" s="65">
        <v>7</v>
      </c>
      <c r="L495" s="65">
        <v>0</v>
      </c>
      <c r="M495" s="66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60"/>
      <c r="Z495" s="3"/>
      <c r="AA495" s="3"/>
      <c r="AB495" s="3"/>
      <c r="AC495" s="3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M495" s="48"/>
      <c r="BX495" s="7"/>
      <c r="BY495" s="4"/>
      <c r="BZ495" s="7"/>
      <c r="CA495" s="7"/>
      <c r="CB495" s="7"/>
      <c r="CE495" s="7"/>
      <c r="CF495" s="7"/>
      <c r="CG495" s="7"/>
      <c r="CH495" s="7"/>
      <c r="CI495" s="7"/>
      <c r="CJ495" s="7"/>
      <c r="CK495" s="7"/>
      <c r="CL495" s="7"/>
      <c r="CN495" s="47"/>
      <c r="CO495" s="47"/>
      <c r="CP495" s="47"/>
      <c r="CQ495" s="4"/>
    </row>
    <row r="496" spans="1:95" s="1" customFormat="1" x14ac:dyDescent="0.3">
      <c r="A496" s="7"/>
      <c r="C496" s="3">
        <v>111</v>
      </c>
      <c r="D496" s="3">
        <v>2944</v>
      </c>
      <c r="E496" s="3">
        <v>9</v>
      </c>
      <c r="F496" s="3">
        <v>0</v>
      </c>
      <c r="G496" s="3">
        <v>46</v>
      </c>
      <c r="H496" s="3">
        <v>0</v>
      </c>
      <c r="I496" s="3">
        <v>0</v>
      </c>
      <c r="J496" s="65">
        <v>0</v>
      </c>
      <c r="K496" s="65">
        <v>8</v>
      </c>
      <c r="L496" s="65">
        <v>0</v>
      </c>
      <c r="M496" s="66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60"/>
      <c r="Z496" s="3"/>
      <c r="AA496" s="3"/>
      <c r="AB496" s="3"/>
      <c r="AC496" s="3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M496" s="48"/>
      <c r="BX496" s="7"/>
      <c r="BY496" s="4"/>
      <c r="BZ496" s="7"/>
      <c r="CA496" s="7"/>
      <c r="CB496" s="7"/>
      <c r="CE496" s="7"/>
      <c r="CF496" s="7"/>
      <c r="CG496" s="7"/>
      <c r="CH496" s="7"/>
      <c r="CI496" s="7"/>
      <c r="CJ496" s="7"/>
      <c r="CK496" s="7"/>
      <c r="CL496" s="7"/>
      <c r="CN496" s="47"/>
      <c r="CO496" s="47"/>
      <c r="CP496" s="47"/>
      <c r="CQ496" s="4"/>
    </row>
    <row r="497" spans="1:95" s="1" customFormat="1" x14ac:dyDescent="0.3">
      <c r="A497" s="7"/>
      <c r="C497" s="3">
        <v>112</v>
      </c>
      <c r="D497" s="3">
        <v>2944</v>
      </c>
      <c r="E497" s="3">
        <v>9</v>
      </c>
      <c r="F497" s="3">
        <v>0</v>
      </c>
      <c r="G497" s="3">
        <v>46</v>
      </c>
      <c r="H497" s="3">
        <v>0</v>
      </c>
      <c r="I497" s="3">
        <v>0</v>
      </c>
      <c r="J497" s="65">
        <v>0</v>
      </c>
      <c r="K497" s="65">
        <v>8</v>
      </c>
      <c r="L497" s="65">
        <v>0</v>
      </c>
      <c r="M497" s="66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60"/>
      <c r="Z497" s="3"/>
      <c r="AA497" s="3"/>
      <c r="AB497" s="3"/>
      <c r="AC497" s="3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M497" s="48"/>
      <c r="BX497" s="7"/>
      <c r="BY497" s="4"/>
      <c r="BZ497" s="7"/>
      <c r="CA497" s="7"/>
      <c r="CB497" s="7"/>
      <c r="CE497" s="7"/>
      <c r="CF497" s="7"/>
      <c r="CG497" s="7"/>
      <c r="CH497" s="7"/>
      <c r="CI497" s="7"/>
      <c r="CJ497" s="7"/>
      <c r="CK497" s="7"/>
      <c r="CL497" s="7"/>
      <c r="CN497" s="47"/>
      <c r="CO497" s="47"/>
      <c r="CP497" s="47"/>
      <c r="CQ497" s="4"/>
    </row>
    <row r="498" spans="1:95" s="1" customFormat="1" x14ac:dyDescent="0.3">
      <c r="A498" s="7"/>
      <c r="C498" s="3">
        <v>113</v>
      </c>
      <c r="D498" s="3">
        <v>2944</v>
      </c>
      <c r="E498" s="3">
        <v>9</v>
      </c>
      <c r="F498" s="3">
        <v>0</v>
      </c>
      <c r="G498" s="3">
        <v>46</v>
      </c>
      <c r="H498" s="3">
        <v>0</v>
      </c>
      <c r="I498" s="3">
        <v>0</v>
      </c>
      <c r="J498" s="65">
        <v>0</v>
      </c>
      <c r="K498" s="65">
        <v>7</v>
      </c>
      <c r="L498" s="65">
        <v>0</v>
      </c>
      <c r="M498" s="66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60"/>
      <c r="Z498" s="3"/>
      <c r="AA498" s="3"/>
      <c r="AB498" s="3"/>
      <c r="AC498" s="3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M498" s="48"/>
      <c r="BX498" s="7"/>
      <c r="BY498" s="4"/>
      <c r="BZ498" s="7"/>
      <c r="CA498" s="7"/>
      <c r="CB498" s="7"/>
      <c r="CE498" s="7"/>
      <c r="CF498" s="7"/>
      <c r="CG498" s="7"/>
      <c r="CH498" s="7"/>
      <c r="CI498" s="7"/>
      <c r="CJ498" s="7"/>
      <c r="CK498" s="7"/>
      <c r="CL498" s="7"/>
      <c r="CN498" s="47"/>
      <c r="CO498" s="47"/>
      <c r="CP498" s="47"/>
      <c r="CQ498" s="4"/>
    </row>
    <row r="499" spans="1:95" s="1" customFormat="1" x14ac:dyDescent="0.3">
      <c r="A499" s="7"/>
      <c r="C499" s="3">
        <v>114</v>
      </c>
      <c r="D499" s="3">
        <v>2943</v>
      </c>
      <c r="E499" s="3">
        <v>8</v>
      </c>
      <c r="F499" s="3">
        <v>0</v>
      </c>
      <c r="G499" s="3">
        <v>47</v>
      </c>
      <c r="H499" s="3">
        <v>0</v>
      </c>
      <c r="I499" s="3">
        <v>0</v>
      </c>
      <c r="J499" s="65">
        <v>0</v>
      </c>
      <c r="K499" s="65">
        <v>6</v>
      </c>
      <c r="L499" s="65">
        <v>0</v>
      </c>
      <c r="M499" s="66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60"/>
      <c r="Z499" s="3"/>
      <c r="AA499" s="3"/>
      <c r="AB499" s="3"/>
      <c r="AC499" s="3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M499" s="48"/>
      <c r="BX499" s="7"/>
      <c r="BY499" s="4"/>
      <c r="BZ499" s="7"/>
      <c r="CA499" s="7"/>
      <c r="CB499" s="7"/>
      <c r="CE499" s="7"/>
      <c r="CF499" s="7"/>
      <c r="CG499" s="7"/>
      <c r="CH499" s="7"/>
      <c r="CI499" s="7"/>
      <c r="CJ499" s="7"/>
      <c r="CK499" s="7"/>
      <c r="CL499" s="7"/>
      <c r="CN499" s="47"/>
      <c r="CO499" s="47"/>
      <c r="CP499" s="47"/>
      <c r="CQ499" s="4"/>
    </row>
    <row r="500" spans="1:95" s="1" customFormat="1" x14ac:dyDescent="0.3">
      <c r="A500" s="7"/>
      <c r="C500" s="3">
        <v>115</v>
      </c>
      <c r="D500" s="3">
        <v>2943</v>
      </c>
      <c r="E500" s="3">
        <v>8</v>
      </c>
      <c r="F500" s="3">
        <v>0</v>
      </c>
      <c r="G500" s="3">
        <v>47</v>
      </c>
      <c r="H500" s="3">
        <v>0</v>
      </c>
      <c r="I500" s="3">
        <v>0</v>
      </c>
      <c r="J500" s="65">
        <v>0</v>
      </c>
      <c r="K500" s="65">
        <v>6</v>
      </c>
      <c r="L500" s="65">
        <v>0</v>
      </c>
      <c r="M500" s="66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60"/>
      <c r="Z500" s="3"/>
      <c r="AA500" s="3"/>
      <c r="AB500" s="3"/>
      <c r="AC500" s="3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M500" s="48"/>
      <c r="BX500" s="7"/>
      <c r="BY500" s="4"/>
      <c r="BZ500" s="7"/>
      <c r="CA500" s="7"/>
      <c r="CB500" s="7"/>
      <c r="CE500" s="7"/>
      <c r="CF500" s="7"/>
      <c r="CG500" s="7"/>
      <c r="CH500" s="7"/>
      <c r="CI500" s="7"/>
      <c r="CJ500" s="7"/>
      <c r="CK500" s="7"/>
      <c r="CL500" s="7"/>
      <c r="CN500" s="47"/>
      <c r="CO500" s="47"/>
      <c r="CP500" s="47"/>
      <c r="CQ500" s="4"/>
    </row>
    <row r="501" spans="1:95" s="1" customFormat="1" x14ac:dyDescent="0.3">
      <c r="A501" s="7"/>
      <c r="C501" s="3">
        <v>116</v>
      </c>
      <c r="D501" s="3">
        <v>2943</v>
      </c>
      <c r="E501" s="3">
        <v>8</v>
      </c>
      <c r="F501" s="3">
        <v>0</v>
      </c>
      <c r="G501" s="3">
        <v>48</v>
      </c>
      <c r="H501" s="3">
        <v>0</v>
      </c>
      <c r="I501" s="3">
        <v>0</v>
      </c>
      <c r="J501" s="65">
        <v>0</v>
      </c>
      <c r="K501" s="65">
        <v>6</v>
      </c>
      <c r="L501" s="65">
        <v>0</v>
      </c>
      <c r="M501" s="66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60"/>
      <c r="Z501" s="3"/>
      <c r="AA501" s="3"/>
      <c r="AB501" s="3"/>
      <c r="AC501" s="3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M501" s="48"/>
      <c r="BX501" s="7"/>
      <c r="BY501" s="4"/>
      <c r="BZ501" s="7"/>
      <c r="CA501" s="7"/>
      <c r="CB501" s="7"/>
      <c r="CE501" s="7"/>
      <c r="CF501" s="7"/>
      <c r="CG501" s="7"/>
      <c r="CH501" s="7"/>
      <c r="CI501" s="7"/>
      <c r="CJ501" s="7"/>
      <c r="CK501" s="7"/>
      <c r="CL501" s="7"/>
      <c r="CN501" s="47"/>
      <c r="CO501" s="47"/>
      <c r="CP501" s="47"/>
      <c r="CQ501" s="4"/>
    </row>
    <row r="502" spans="1:95" s="1" customFormat="1" x14ac:dyDescent="0.3">
      <c r="A502" s="7"/>
      <c r="C502" s="3">
        <v>117</v>
      </c>
      <c r="D502" s="3">
        <v>2943</v>
      </c>
      <c r="E502" s="3">
        <v>8</v>
      </c>
      <c r="F502" s="3">
        <v>0</v>
      </c>
      <c r="G502" s="3">
        <v>48</v>
      </c>
      <c r="H502" s="3">
        <v>0</v>
      </c>
      <c r="I502" s="3">
        <v>0</v>
      </c>
      <c r="J502" s="65">
        <v>0</v>
      </c>
      <c r="K502" s="65">
        <v>6</v>
      </c>
      <c r="L502" s="65">
        <v>0</v>
      </c>
      <c r="M502" s="66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60"/>
      <c r="Z502" s="3"/>
      <c r="AA502" s="3"/>
      <c r="AB502" s="3"/>
      <c r="AC502" s="3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M502" s="48"/>
      <c r="BX502" s="7"/>
      <c r="BY502" s="4"/>
      <c r="BZ502" s="7"/>
      <c r="CA502" s="7"/>
      <c r="CB502" s="7"/>
      <c r="CE502" s="7"/>
      <c r="CF502" s="7"/>
      <c r="CG502" s="7"/>
      <c r="CH502" s="7"/>
      <c r="CI502" s="7"/>
      <c r="CJ502" s="7"/>
      <c r="CK502" s="7"/>
      <c r="CL502" s="7"/>
      <c r="CN502" s="47"/>
      <c r="CO502" s="47"/>
      <c r="CP502" s="47"/>
      <c r="CQ502" s="4"/>
    </row>
    <row r="503" spans="1:95" s="1" customFormat="1" x14ac:dyDescent="0.3">
      <c r="A503" s="7"/>
      <c r="C503" s="3">
        <v>118</v>
      </c>
      <c r="D503" s="3">
        <v>2943</v>
      </c>
      <c r="E503" s="3">
        <v>8</v>
      </c>
      <c r="F503" s="3">
        <v>0</v>
      </c>
      <c r="G503" s="3">
        <v>48</v>
      </c>
      <c r="H503" s="3">
        <v>0</v>
      </c>
      <c r="I503" s="3">
        <v>0</v>
      </c>
      <c r="J503" s="65">
        <v>0</v>
      </c>
      <c r="K503" s="65">
        <v>6</v>
      </c>
      <c r="L503" s="65">
        <v>0</v>
      </c>
      <c r="M503" s="66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60"/>
      <c r="Z503" s="3"/>
      <c r="AA503" s="3"/>
      <c r="AB503" s="3"/>
      <c r="AC503" s="3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M503" s="48"/>
      <c r="BX503" s="7"/>
      <c r="BY503" s="4"/>
      <c r="BZ503" s="7"/>
      <c r="CA503" s="7"/>
      <c r="CB503" s="7"/>
      <c r="CE503" s="7"/>
      <c r="CF503" s="7"/>
      <c r="CG503" s="7"/>
      <c r="CH503" s="7"/>
      <c r="CI503" s="7"/>
      <c r="CJ503" s="7"/>
      <c r="CK503" s="7"/>
      <c r="CL503" s="7"/>
      <c r="CN503" s="47"/>
      <c r="CO503" s="47"/>
      <c r="CP503" s="47"/>
      <c r="CQ503" s="4"/>
    </row>
    <row r="504" spans="1:95" s="1" customFormat="1" x14ac:dyDescent="0.3">
      <c r="A504" s="7"/>
      <c r="C504" s="3">
        <v>119</v>
      </c>
      <c r="D504" s="3">
        <v>2942</v>
      </c>
      <c r="E504" s="3">
        <v>7</v>
      </c>
      <c r="F504" s="3">
        <v>0</v>
      </c>
      <c r="G504" s="3">
        <v>49</v>
      </c>
      <c r="H504" s="3">
        <v>0</v>
      </c>
      <c r="I504" s="3">
        <v>0</v>
      </c>
      <c r="J504" s="65">
        <v>0</v>
      </c>
      <c r="K504" s="65">
        <v>5</v>
      </c>
      <c r="L504" s="65">
        <v>0</v>
      </c>
      <c r="M504" s="66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60"/>
      <c r="Z504" s="3"/>
      <c r="AA504" s="3"/>
      <c r="AB504" s="3"/>
      <c r="AC504" s="3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M504" s="48"/>
      <c r="BX504" s="7"/>
      <c r="BY504" s="4"/>
      <c r="BZ504" s="7"/>
      <c r="CA504" s="7"/>
      <c r="CB504" s="7"/>
      <c r="CE504" s="7"/>
      <c r="CF504" s="7"/>
      <c r="CG504" s="7"/>
      <c r="CH504" s="7"/>
      <c r="CI504" s="7"/>
      <c r="CJ504" s="7"/>
      <c r="CK504" s="7"/>
      <c r="CL504" s="7"/>
      <c r="CN504" s="47"/>
      <c r="CO504" s="47"/>
      <c r="CP504" s="47"/>
      <c r="CQ504" s="4"/>
    </row>
    <row r="505" spans="1:95" s="1" customFormat="1" x14ac:dyDescent="0.3">
      <c r="A505" s="7"/>
      <c r="C505" s="3">
        <v>120</v>
      </c>
      <c r="D505" s="3">
        <v>2942</v>
      </c>
      <c r="E505" s="3">
        <v>7</v>
      </c>
      <c r="F505" s="3">
        <v>0</v>
      </c>
      <c r="G505" s="3">
        <v>50</v>
      </c>
      <c r="H505" s="3">
        <v>0</v>
      </c>
      <c r="I505" s="3">
        <v>0</v>
      </c>
      <c r="J505" s="65">
        <v>0</v>
      </c>
      <c r="K505" s="65">
        <v>5</v>
      </c>
      <c r="L505" s="65">
        <v>0</v>
      </c>
      <c r="M505" s="66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60"/>
      <c r="Z505" s="3"/>
      <c r="AA505" s="3"/>
      <c r="AB505" s="3"/>
      <c r="AC505" s="3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M505" s="48"/>
      <c r="BX505" s="7"/>
      <c r="BY505" s="4"/>
      <c r="BZ505" s="7"/>
      <c r="CA505" s="7"/>
      <c r="CB505" s="7"/>
      <c r="CE505" s="7"/>
      <c r="CF505" s="7"/>
      <c r="CG505" s="7"/>
      <c r="CH505" s="7"/>
      <c r="CI505" s="7"/>
      <c r="CJ505" s="7"/>
      <c r="CK505" s="7"/>
      <c r="CL505" s="7"/>
      <c r="CN505" s="47"/>
      <c r="CO505" s="47"/>
      <c r="CP505" s="47"/>
      <c r="CQ505" s="4"/>
    </row>
    <row r="506" spans="1:95" s="1" customFormat="1" x14ac:dyDescent="0.3">
      <c r="A506" s="7"/>
      <c r="C506" s="3">
        <v>121</v>
      </c>
      <c r="D506" s="3">
        <v>2942</v>
      </c>
      <c r="E506" s="3">
        <v>6</v>
      </c>
      <c r="F506" s="3">
        <v>0</v>
      </c>
      <c r="G506" s="3">
        <v>50</v>
      </c>
      <c r="H506" s="3">
        <v>0</v>
      </c>
      <c r="I506" s="3">
        <v>0</v>
      </c>
      <c r="J506" s="65">
        <v>0</v>
      </c>
      <c r="K506" s="65">
        <v>5</v>
      </c>
      <c r="L506" s="65">
        <v>0</v>
      </c>
      <c r="M506" s="66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60"/>
      <c r="Z506" s="3"/>
      <c r="AA506" s="3"/>
      <c r="AB506" s="3"/>
      <c r="AC506" s="3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M506" s="48"/>
      <c r="BX506" s="7"/>
      <c r="BY506" s="4"/>
      <c r="BZ506" s="7"/>
      <c r="CA506" s="7"/>
      <c r="CB506" s="7"/>
      <c r="CE506" s="7"/>
      <c r="CF506" s="7"/>
      <c r="CG506" s="7"/>
      <c r="CH506" s="7"/>
      <c r="CI506" s="7"/>
      <c r="CJ506" s="7"/>
      <c r="CK506" s="7"/>
      <c r="CL506" s="7"/>
      <c r="CN506" s="47"/>
      <c r="CO506" s="47"/>
      <c r="CP506" s="47"/>
      <c r="CQ506" s="4"/>
    </row>
    <row r="507" spans="1:95" s="1" customFormat="1" x14ac:dyDescent="0.3">
      <c r="A507" s="7"/>
      <c r="C507" s="3">
        <v>122</v>
      </c>
      <c r="D507" s="3">
        <v>2942</v>
      </c>
      <c r="E507" s="3">
        <v>6</v>
      </c>
      <c r="F507" s="3">
        <v>0</v>
      </c>
      <c r="G507" s="3">
        <v>51</v>
      </c>
      <c r="H507" s="3">
        <v>0</v>
      </c>
      <c r="I507" s="3">
        <v>0</v>
      </c>
      <c r="J507" s="65">
        <v>0</v>
      </c>
      <c r="K507" s="65">
        <v>5</v>
      </c>
      <c r="L507" s="65">
        <v>0</v>
      </c>
      <c r="M507" s="66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60"/>
      <c r="Z507" s="3"/>
      <c r="AA507" s="3"/>
      <c r="AB507" s="3"/>
      <c r="AC507" s="3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M507" s="48"/>
      <c r="BX507" s="7"/>
      <c r="BY507" s="4"/>
      <c r="BZ507" s="7"/>
      <c r="CA507" s="7"/>
      <c r="CB507" s="7"/>
      <c r="CE507" s="7"/>
      <c r="CF507" s="7"/>
      <c r="CG507" s="7"/>
      <c r="CH507" s="7"/>
      <c r="CI507" s="7"/>
      <c r="CJ507" s="7"/>
      <c r="CK507" s="7"/>
      <c r="CL507" s="7"/>
      <c r="CN507" s="47"/>
      <c r="CO507" s="47"/>
      <c r="CP507" s="47"/>
      <c r="CQ507" s="4"/>
    </row>
    <row r="508" spans="1:95" s="1" customFormat="1" x14ac:dyDescent="0.3">
      <c r="A508" s="7"/>
      <c r="C508" s="3">
        <v>123</v>
      </c>
      <c r="D508" s="3">
        <v>2942</v>
      </c>
      <c r="E508" s="3">
        <v>6</v>
      </c>
      <c r="F508" s="3">
        <v>0</v>
      </c>
      <c r="G508" s="3">
        <v>51</v>
      </c>
      <c r="H508" s="3">
        <v>0</v>
      </c>
      <c r="I508" s="3">
        <v>0</v>
      </c>
      <c r="J508" s="65">
        <v>0</v>
      </c>
      <c r="K508" s="65">
        <v>4</v>
      </c>
      <c r="L508" s="65">
        <v>0</v>
      </c>
      <c r="M508" s="66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60"/>
      <c r="Z508" s="3"/>
      <c r="AA508" s="3"/>
      <c r="AB508" s="3"/>
      <c r="AC508" s="3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M508" s="48"/>
      <c r="BX508" s="7"/>
      <c r="BY508" s="4"/>
      <c r="BZ508" s="7"/>
      <c r="CA508" s="7"/>
      <c r="CB508" s="7"/>
      <c r="CE508" s="7"/>
      <c r="CF508" s="7"/>
      <c r="CG508" s="7"/>
      <c r="CH508" s="7"/>
      <c r="CI508" s="7"/>
      <c r="CJ508" s="7"/>
      <c r="CK508" s="7"/>
      <c r="CL508" s="7"/>
      <c r="CN508" s="47"/>
      <c r="CO508" s="47"/>
      <c r="CP508" s="47"/>
      <c r="CQ508" s="4"/>
    </row>
    <row r="509" spans="1:95" s="1" customFormat="1" x14ac:dyDescent="0.3">
      <c r="A509" s="7"/>
      <c r="C509" s="3">
        <v>124</v>
      </c>
      <c r="D509" s="3">
        <v>2941</v>
      </c>
      <c r="E509" s="3">
        <v>6</v>
      </c>
      <c r="F509" s="3">
        <v>0</v>
      </c>
      <c r="G509" s="3">
        <v>51</v>
      </c>
      <c r="H509" s="3">
        <v>0</v>
      </c>
      <c r="I509" s="3">
        <v>0</v>
      </c>
      <c r="J509" s="65">
        <v>0</v>
      </c>
      <c r="K509" s="65">
        <v>4</v>
      </c>
      <c r="L509" s="65">
        <v>0</v>
      </c>
      <c r="M509" s="66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60"/>
      <c r="Z509" s="3"/>
      <c r="AA509" s="3"/>
      <c r="AB509" s="3"/>
      <c r="AC509" s="3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M509" s="48"/>
      <c r="BX509" s="7"/>
      <c r="BY509" s="4"/>
      <c r="BZ509" s="7"/>
      <c r="CA509" s="7"/>
      <c r="CB509" s="7"/>
      <c r="CE509" s="7"/>
      <c r="CF509" s="7"/>
      <c r="CG509" s="7"/>
      <c r="CH509" s="7"/>
      <c r="CI509" s="7"/>
      <c r="CJ509" s="7"/>
      <c r="CK509" s="7"/>
      <c r="CL509" s="7"/>
      <c r="CN509" s="47"/>
      <c r="CO509" s="47"/>
      <c r="CP509" s="47"/>
      <c r="CQ509" s="4"/>
    </row>
    <row r="510" spans="1:95" s="1" customFormat="1" x14ac:dyDescent="0.3">
      <c r="A510" s="7"/>
      <c r="C510" s="3">
        <v>125</v>
      </c>
      <c r="D510" s="3">
        <v>2941</v>
      </c>
      <c r="E510" s="3">
        <v>6</v>
      </c>
      <c r="F510" s="3">
        <v>0</v>
      </c>
      <c r="G510" s="3">
        <v>52</v>
      </c>
      <c r="H510" s="3">
        <v>0</v>
      </c>
      <c r="I510" s="3">
        <v>0</v>
      </c>
      <c r="J510" s="65">
        <v>0</v>
      </c>
      <c r="K510" s="65">
        <v>4</v>
      </c>
      <c r="L510" s="65">
        <v>0</v>
      </c>
      <c r="M510" s="66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60"/>
      <c r="Z510" s="3"/>
      <c r="AA510" s="3"/>
      <c r="AB510" s="3"/>
      <c r="AC510" s="3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M510" s="48"/>
      <c r="BX510" s="7"/>
      <c r="BY510" s="4"/>
      <c r="BZ510" s="7"/>
      <c r="CA510" s="7"/>
      <c r="CB510" s="7"/>
      <c r="CE510" s="7"/>
      <c r="CF510" s="7"/>
      <c r="CG510" s="7"/>
      <c r="CH510" s="7"/>
      <c r="CI510" s="7"/>
      <c r="CJ510" s="7"/>
      <c r="CK510" s="7"/>
      <c r="CL510" s="7"/>
      <c r="CN510" s="47"/>
      <c r="CO510" s="47"/>
      <c r="CP510" s="47"/>
      <c r="CQ510" s="4"/>
    </row>
    <row r="511" spans="1:95" s="1" customFormat="1" x14ac:dyDescent="0.3">
      <c r="A511" s="7"/>
      <c r="C511" s="3">
        <v>126</v>
      </c>
      <c r="D511" s="3">
        <v>2941</v>
      </c>
      <c r="E511" s="3">
        <v>6</v>
      </c>
      <c r="F511" s="3">
        <v>0</v>
      </c>
      <c r="G511" s="3">
        <v>52</v>
      </c>
      <c r="H511" s="3">
        <v>0</v>
      </c>
      <c r="I511" s="3">
        <v>0</v>
      </c>
      <c r="J511" s="65">
        <v>0</v>
      </c>
      <c r="K511" s="65">
        <v>4</v>
      </c>
      <c r="L511" s="65">
        <v>0</v>
      </c>
      <c r="M511" s="66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60"/>
      <c r="Z511" s="3"/>
      <c r="AA511" s="3"/>
      <c r="AB511" s="3"/>
      <c r="AC511" s="3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M511" s="48"/>
      <c r="BX511" s="7"/>
      <c r="BY511" s="4"/>
      <c r="BZ511" s="7"/>
      <c r="CA511" s="7"/>
      <c r="CB511" s="7"/>
      <c r="CE511" s="7"/>
      <c r="CF511" s="7"/>
      <c r="CG511" s="7"/>
      <c r="CH511" s="7"/>
      <c r="CI511" s="7"/>
      <c r="CJ511" s="7"/>
      <c r="CK511" s="7"/>
      <c r="CL511" s="7"/>
      <c r="CN511" s="47"/>
      <c r="CO511" s="47"/>
      <c r="CP511" s="47"/>
      <c r="CQ511" s="4"/>
    </row>
    <row r="512" spans="1:95" s="1" customFormat="1" x14ac:dyDescent="0.3">
      <c r="A512" s="7"/>
      <c r="C512" s="3">
        <v>127</v>
      </c>
      <c r="D512" s="3">
        <v>2941</v>
      </c>
      <c r="E512" s="3">
        <v>6</v>
      </c>
      <c r="F512" s="3">
        <v>0</v>
      </c>
      <c r="G512" s="3">
        <v>52</v>
      </c>
      <c r="H512" s="3">
        <v>0</v>
      </c>
      <c r="I512" s="3">
        <v>0</v>
      </c>
      <c r="J512" s="65">
        <v>0</v>
      </c>
      <c r="K512" s="65">
        <v>5</v>
      </c>
      <c r="L512" s="65">
        <v>0</v>
      </c>
      <c r="M512" s="66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60"/>
      <c r="Z512" s="3"/>
      <c r="AA512" s="3"/>
      <c r="AB512" s="3"/>
      <c r="AC512" s="3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M512" s="48"/>
      <c r="BX512" s="7"/>
      <c r="BY512" s="4"/>
      <c r="BZ512" s="7"/>
      <c r="CA512" s="7"/>
      <c r="CB512" s="7"/>
      <c r="CE512" s="7"/>
      <c r="CF512" s="7"/>
      <c r="CG512" s="7"/>
      <c r="CH512" s="7"/>
      <c r="CI512" s="7"/>
      <c r="CJ512" s="7"/>
      <c r="CK512" s="7"/>
      <c r="CL512" s="7"/>
      <c r="CN512" s="47"/>
      <c r="CO512" s="47"/>
      <c r="CP512" s="47"/>
      <c r="CQ512" s="4"/>
    </row>
    <row r="513" spans="1:95" s="1" customFormat="1" x14ac:dyDescent="0.3">
      <c r="A513" s="7"/>
      <c r="C513" s="3">
        <v>128</v>
      </c>
      <c r="D513" s="3">
        <v>2941</v>
      </c>
      <c r="E513" s="3">
        <v>6</v>
      </c>
      <c r="F513" s="3">
        <v>0</v>
      </c>
      <c r="G513" s="3">
        <v>53</v>
      </c>
      <c r="H513" s="3">
        <v>0</v>
      </c>
      <c r="I513" s="3">
        <v>0</v>
      </c>
      <c r="J513" s="65">
        <v>0</v>
      </c>
      <c r="K513" s="65">
        <v>4</v>
      </c>
      <c r="L513" s="65">
        <v>0</v>
      </c>
      <c r="M513" s="66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60"/>
      <c r="Z513" s="3"/>
      <c r="AA513" s="3"/>
      <c r="AB513" s="3"/>
      <c r="AC513" s="3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M513" s="48"/>
      <c r="BX513" s="7"/>
      <c r="BY513" s="4"/>
      <c r="BZ513" s="7"/>
      <c r="CA513" s="7"/>
      <c r="CB513" s="7"/>
      <c r="CE513" s="7"/>
      <c r="CF513" s="7"/>
      <c r="CG513" s="7"/>
      <c r="CH513" s="7"/>
      <c r="CI513" s="7"/>
      <c r="CJ513" s="7"/>
      <c r="CK513" s="7"/>
      <c r="CL513" s="7"/>
      <c r="CN513" s="47"/>
      <c r="CO513" s="47"/>
      <c r="CP513" s="47"/>
      <c r="CQ513" s="4"/>
    </row>
    <row r="514" spans="1:95" s="1" customFormat="1" x14ac:dyDescent="0.3">
      <c r="A514" s="7"/>
      <c r="C514" s="3">
        <v>129</v>
      </c>
      <c r="D514" s="3">
        <v>2941</v>
      </c>
      <c r="E514" s="3">
        <v>5</v>
      </c>
      <c r="F514" s="3">
        <v>0</v>
      </c>
      <c r="G514" s="3">
        <v>53</v>
      </c>
      <c r="H514" s="3">
        <v>0</v>
      </c>
      <c r="I514" s="3">
        <v>0</v>
      </c>
      <c r="J514" s="65">
        <v>0</v>
      </c>
      <c r="K514" s="65">
        <v>4</v>
      </c>
      <c r="L514" s="65">
        <v>0</v>
      </c>
      <c r="M514" s="66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60"/>
      <c r="Z514" s="3"/>
      <c r="AA514" s="3"/>
      <c r="AB514" s="3"/>
      <c r="AC514" s="3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M514" s="48"/>
      <c r="BX514" s="7"/>
      <c r="BY514" s="4"/>
      <c r="BZ514" s="7"/>
      <c r="CA514" s="7"/>
      <c r="CB514" s="7"/>
      <c r="CE514" s="7"/>
      <c r="CF514" s="7"/>
      <c r="CG514" s="7"/>
      <c r="CH514" s="7"/>
      <c r="CI514" s="7"/>
      <c r="CJ514" s="7"/>
      <c r="CK514" s="7"/>
      <c r="CL514" s="7"/>
      <c r="CN514" s="47"/>
      <c r="CO514" s="47"/>
      <c r="CP514" s="47"/>
      <c r="CQ514" s="4"/>
    </row>
    <row r="515" spans="1:95" s="1" customFormat="1" x14ac:dyDescent="0.3">
      <c r="A515" s="7"/>
      <c r="C515" s="3">
        <v>130</v>
      </c>
      <c r="D515" s="3">
        <v>2941</v>
      </c>
      <c r="E515" s="3">
        <v>5</v>
      </c>
      <c r="F515" s="3">
        <v>0</v>
      </c>
      <c r="G515" s="3">
        <v>53</v>
      </c>
      <c r="H515" s="3">
        <v>0</v>
      </c>
      <c r="I515" s="3">
        <v>0</v>
      </c>
      <c r="J515" s="65">
        <v>0</v>
      </c>
      <c r="K515" s="65">
        <v>4</v>
      </c>
      <c r="L515" s="65">
        <v>0</v>
      </c>
      <c r="M515" s="66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60"/>
      <c r="Z515" s="3"/>
      <c r="AA515" s="3"/>
      <c r="AB515" s="3"/>
      <c r="AC515" s="3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M515" s="48"/>
      <c r="BX515" s="7"/>
      <c r="BY515" s="4"/>
      <c r="BZ515" s="7"/>
      <c r="CA515" s="7"/>
      <c r="CB515" s="7"/>
      <c r="CE515" s="7"/>
      <c r="CF515" s="7"/>
      <c r="CG515" s="7"/>
      <c r="CH515" s="7"/>
      <c r="CI515" s="7"/>
      <c r="CJ515" s="7"/>
      <c r="CK515" s="7"/>
      <c r="CL515" s="7"/>
      <c r="CN515" s="47"/>
      <c r="CO515" s="47"/>
      <c r="CP515" s="47"/>
      <c r="CQ515" s="4"/>
    </row>
    <row r="516" spans="1:95" s="1" customFormat="1" x14ac:dyDescent="0.3">
      <c r="A516" s="7"/>
      <c r="C516" s="3">
        <v>131</v>
      </c>
      <c r="D516" s="3">
        <v>2941</v>
      </c>
      <c r="E516" s="3">
        <v>4</v>
      </c>
      <c r="F516" s="3">
        <v>0</v>
      </c>
      <c r="G516" s="3">
        <v>54</v>
      </c>
      <c r="H516" s="3">
        <v>0</v>
      </c>
      <c r="I516" s="3">
        <v>0</v>
      </c>
      <c r="J516" s="65">
        <v>0</v>
      </c>
      <c r="K516" s="65">
        <v>4</v>
      </c>
      <c r="L516" s="65">
        <v>0</v>
      </c>
      <c r="M516" s="66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60"/>
      <c r="Z516" s="3"/>
      <c r="AA516" s="3"/>
      <c r="AB516" s="3"/>
      <c r="AC516" s="3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M516" s="48"/>
      <c r="BX516" s="7"/>
      <c r="BY516" s="4"/>
      <c r="BZ516" s="7"/>
      <c r="CA516" s="7"/>
      <c r="CB516" s="7"/>
      <c r="CE516" s="7"/>
      <c r="CF516" s="7"/>
      <c r="CG516" s="7"/>
      <c r="CH516" s="7"/>
      <c r="CI516" s="7"/>
      <c r="CJ516" s="7"/>
      <c r="CK516" s="7"/>
      <c r="CL516" s="7"/>
      <c r="CN516" s="47"/>
      <c r="CO516" s="47"/>
      <c r="CP516" s="47"/>
      <c r="CQ516" s="4"/>
    </row>
    <row r="517" spans="1:95" s="1" customFormat="1" x14ac:dyDescent="0.3">
      <c r="A517" s="7"/>
      <c r="C517" s="3">
        <v>132</v>
      </c>
      <c r="D517" s="3">
        <v>2940</v>
      </c>
      <c r="E517" s="3">
        <v>4</v>
      </c>
      <c r="F517" s="3">
        <v>0</v>
      </c>
      <c r="G517" s="3">
        <v>54</v>
      </c>
      <c r="H517" s="3">
        <v>0</v>
      </c>
      <c r="I517" s="3">
        <v>0</v>
      </c>
      <c r="J517" s="65">
        <v>0</v>
      </c>
      <c r="K517" s="65">
        <v>4</v>
      </c>
      <c r="L517" s="65">
        <v>0</v>
      </c>
      <c r="M517" s="66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60"/>
      <c r="Z517" s="3"/>
      <c r="AA517" s="3"/>
      <c r="AB517" s="3"/>
      <c r="AC517" s="3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M517" s="48"/>
      <c r="BX517" s="7"/>
      <c r="BY517" s="4"/>
      <c r="BZ517" s="7"/>
      <c r="CA517" s="7"/>
      <c r="CB517" s="7"/>
      <c r="CE517" s="7"/>
      <c r="CF517" s="7"/>
      <c r="CG517" s="7"/>
      <c r="CH517" s="7"/>
      <c r="CI517" s="7"/>
      <c r="CJ517" s="7"/>
      <c r="CK517" s="7"/>
      <c r="CL517" s="7"/>
      <c r="CN517" s="47"/>
      <c r="CO517" s="47"/>
      <c r="CP517" s="47"/>
      <c r="CQ517" s="4"/>
    </row>
    <row r="518" spans="1:95" s="1" customFormat="1" x14ac:dyDescent="0.3">
      <c r="A518" s="7"/>
      <c r="C518" s="3">
        <v>133</v>
      </c>
      <c r="D518" s="3">
        <v>2940</v>
      </c>
      <c r="E518" s="3">
        <v>4</v>
      </c>
      <c r="F518" s="3">
        <v>0</v>
      </c>
      <c r="G518" s="3">
        <v>54</v>
      </c>
      <c r="H518" s="3">
        <v>0</v>
      </c>
      <c r="I518" s="3">
        <v>0</v>
      </c>
      <c r="J518" s="65">
        <v>0</v>
      </c>
      <c r="K518" s="65">
        <v>4</v>
      </c>
      <c r="L518" s="65">
        <v>0</v>
      </c>
      <c r="M518" s="66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60"/>
      <c r="Z518" s="3"/>
      <c r="AA518" s="3"/>
      <c r="AB518" s="3"/>
      <c r="AC518" s="3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M518" s="48"/>
      <c r="BX518" s="7"/>
      <c r="BY518" s="4"/>
      <c r="BZ518" s="7"/>
      <c r="CA518" s="7"/>
      <c r="CB518" s="7"/>
      <c r="CE518" s="7"/>
      <c r="CF518" s="7"/>
      <c r="CG518" s="7"/>
      <c r="CH518" s="7"/>
      <c r="CI518" s="7"/>
      <c r="CJ518" s="7"/>
      <c r="CK518" s="7"/>
      <c r="CL518" s="7"/>
      <c r="CN518" s="47"/>
      <c r="CO518" s="47"/>
      <c r="CP518" s="47"/>
      <c r="CQ518" s="4"/>
    </row>
    <row r="519" spans="1:95" s="1" customFormat="1" x14ac:dyDescent="0.3">
      <c r="A519" s="7"/>
      <c r="C519" s="3">
        <v>134</v>
      </c>
      <c r="D519" s="3">
        <v>2940</v>
      </c>
      <c r="E519" s="3">
        <v>4</v>
      </c>
      <c r="F519" s="3">
        <v>0</v>
      </c>
      <c r="G519" s="3">
        <v>54</v>
      </c>
      <c r="H519" s="3">
        <v>0</v>
      </c>
      <c r="I519" s="3">
        <v>0</v>
      </c>
      <c r="J519" s="65">
        <v>0</v>
      </c>
      <c r="K519" s="65">
        <v>4</v>
      </c>
      <c r="L519" s="65">
        <v>0</v>
      </c>
      <c r="M519" s="66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60"/>
      <c r="Z519" s="3"/>
      <c r="AA519" s="3"/>
      <c r="AB519" s="3"/>
      <c r="AC519" s="3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M519" s="48"/>
      <c r="BX519" s="7"/>
      <c r="BY519" s="4"/>
      <c r="BZ519" s="7"/>
      <c r="CA519" s="7"/>
      <c r="CB519" s="7"/>
      <c r="CE519" s="7"/>
      <c r="CF519" s="7"/>
      <c r="CG519" s="7"/>
      <c r="CH519" s="7"/>
      <c r="CI519" s="7"/>
      <c r="CJ519" s="7"/>
      <c r="CK519" s="7"/>
      <c r="CL519" s="7"/>
      <c r="CN519" s="47"/>
      <c r="CO519" s="47"/>
      <c r="CP519" s="47"/>
      <c r="CQ519" s="4"/>
    </row>
    <row r="520" spans="1:95" s="1" customFormat="1" x14ac:dyDescent="0.3">
      <c r="A520" s="7"/>
      <c r="C520" s="3">
        <v>135</v>
      </c>
      <c r="D520" s="3">
        <v>2940</v>
      </c>
      <c r="E520" s="3">
        <v>4</v>
      </c>
      <c r="F520" s="3">
        <v>0</v>
      </c>
      <c r="G520" s="3">
        <v>54</v>
      </c>
      <c r="H520" s="3">
        <v>0</v>
      </c>
      <c r="I520" s="3">
        <v>0</v>
      </c>
      <c r="J520" s="65">
        <v>0</v>
      </c>
      <c r="K520" s="65">
        <v>4</v>
      </c>
      <c r="L520" s="65">
        <v>0</v>
      </c>
      <c r="M520" s="66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60"/>
      <c r="Z520" s="3"/>
      <c r="AA520" s="3"/>
      <c r="AB520" s="3"/>
      <c r="AC520" s="3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M520" s="48"/>
      <c r="BX520" s="7"/>
      <c r="BY520" s="4"/>
      <c r="BZ520" s="7"/>
      <c r="CA520" s="7"/>
      <c r="CB520" s="7"/>
      <c r="CE520" s="7"/>
      <c r="CF520" s="7"/>
      <c r="CG520" s="7"/>
      <c r="CH520" s="7"/>
      <c r="CI520" s="7"/>
      <c r="CJ520" s="7"/>
      <c r="CK520" s="7"/>
      <c r="CL520" s="7"/>
      <c r="CN520" s="47"/>
      <c r="CO520" s="47"/>
      <c r="CP520" s="47"/>
      <c r="CQ520" s="4"/>
    </row>
    <row r="521" spans="1:95" s="1" customFormat="1" x14ac:dyDescent="0.3">
      <c r="A521" s="7"/>
      <c r="C521" s="3">
        <v>136</v>
      </c>
      <c r="D521" s="3">
        <v>2940</v>
      </c>
      <c r="E521" s="3">
        <v>4</v>
      </c>
      <c r="F521" s="3">
        <v>0</v>
      </c>
      <c r="G521" s="3">
        <v>55</v>
      </c>
      <c r="H521" s="3">
        <v>0</v>
      </c>
      <c r="I521" s="3">
        <v>0</v>
      </c>
      <c r="J521" s="65">
        <v>0</v>
      </c>
      <c r="K521" s="65">
        <v>3</v>
      </c>
      <c r="L521" s="65">
        <v>0</v>
      </c>
      <c r="M521" s="66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60"/>
      <c r="Z521" s="3"/>
      <c r="AA521" s="3"/>
      <c r="AB521" s="3"/>
      <c r="AC521" s="3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M521" s="48"/>
      <c r="BX521" s="7"/>
      <c r="BY521" s="4"/>
      <c r="BZ521" s="7"/>
      <c r="CA521" s="7"/>
      <c r="CB521" s="7"/>
      <c r="CE521" s="7"/>
      <c r="CF521" s="7"/>
      <c r="CG521" s="7"/>
      <c r="CH521" s="7"/>
      <c r="CI521" s="7"/>
      <c r="CJ521" s="7"/>
      <c r="CK521" s="7"/>
      <c r="CL521" s="7"/>
      <c r="CN521" s="47"/>
      <c r="CO521" s="47"/>
      <c r="CP521" s="47"/>
      <c r="CQ521" s="4"/>
    </row>
    <row r="522" spans="1:95" s="1" customFormat="1" x14ac:dyDescent="0.3">
      <c r="A522" s="7"/>
      <c r="C522" s="3">
        <v>137</v>
      </c>
      <c r="D522" s="3">
        <v>2940</v>
      </c>
      <c r="E522" s="3">
        <v>4</v>
      </c>
      <c r="F522" s="3">
        <v>0</v>
      </c>
      <c r="G522" s="3">
        <v>55</v>
      </c>
      <c r="H522" s="3">
        <v>0</v>
      </c>
      <c r="I522" s="3">
        <v>0</v>
      </c>
      <c r="J522" s="65">
        <v>0</v>
      </c>
      <c r="K522" s="65">
        <v>3</v>
      </c>
      <c r="L522" s="65">
        <v>0</v>
      </c>
      <c r="M522" s="66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60"/>
      <c r="Z522" s="3"/>
      <c r="AA522" s="3"/>
      <c r="AB522" s="3"/>
      <c r="AC522" s="3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M522" s="48"/>
      <c r="BX522" s="7"/>
      <c r="BY522" s="4"/>
      <c r="BZ522" s="7"/>
      <c r="CA522" s="7"/>
      <c r="CB522" s="7"/>
      <c r="CE522" s="7"/>
      <c r="CF522" s="7"/>
      <c r="CG522" s="7"/>
      <c r="CH522" s="7"/>
      <c r="CI522" s="7"/>
      <c r="CJ522" s="7"/>
      <c r="CK522" s="7"/>
      <c r="CL522" s="7"/>
      <c r="CN522" s="47"/>
      <c r="CO522" s="47"/>
      <c r="CP522" s="47"/>
      <c r="CQ522" s="4"/>
    </row>
    <row r="523" spans="1:95" s="1" customFormat="1" x14ac:dyDescent="0.3">
      <c r="A523" s="7"/>
      <c r="C523" s="3">
        <v>138</v>
      </c>
      <c r="D523" s="3">
        <v>2940</v>
      </c>
      <c r="E523" s="3">
        <v>4</v>
      </c>
      <c r="F523" s="3">
        <v>0</v>
      </c>
      <c r="G523" s="3">
        <v>55</v>
      </c>
      <c r="H523" s="3">
        <v>0</v>
      </c>
      <c r="I523" s="3">
        <v>0</v>
      </c>
      <c r="J523" s="65">
        <v>0</v>
      </c>
      <c r="K523" s="65">
        <v>3</v>
      </c>
      <c r="L523" s="65">
        <v>0</v>
      </c>
      <c r="M523" s="66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60"/>
      <c r="Z523" s="3"/>
      <c r="AA523" s="3"/>
      <c r="AB523" s="3"/>
      <c r="AC523" s="3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M523" s="48"/>
      <c r="BX523" s="7"/>
      <c r="BY523" s="4"/>
      <c r="BZ523" s="7"/>
      <c r="CA523" s="7"/>
      <c r="CB523" s="7"/>
      <c r="CE523" s="7"/>
      <c r="CF523" s="7"/>
      <c r="CG523" s="7"/>
      <c r="CH523" s="7"/>
      <c r="CI523" s="7"/>
      <c r="CJ523" s="7"/>
      <c r="CK523" s="7"/>
      <c r="CL523" s="7"/>
      <c r="CN523" s="47"/>
      <c r="CO523" s="47"/>
      <c r="CP523" s="47"/>
      <c r="CQ523" s="4"/>
    </row>
    <row r="524" spans="1:95" s="1" customFormat="1" x14ac:dyDescent="0.3">
      <c r="A524" s="7"/>
      <c r="C524" s="3">
        <v>139</v>
      </c>
      <c r="D524" s="3">
        <v>2940</v>
      </c>
      <c r="E524" s="3">
        <v>3</v>
      </c>
      <c r="F524" s="3">
        <v>0</v>
      </c>
      <c r="G524" s="3">
        <v>55</v>
      </c>
      <c r="H524" s="3">
        <v>0</v>
      </c>
      <c r="I524" s="3">
        <v>0</v>
      </c>
      <c r="J524" s="65">
        <v>0</v>
      </c>
      <c r="K524" s="65">
        <v>3</v>
      </c>
      <c r="L524" s="65">
        <v>0</v>
      </c>
      <c r="M524" s="66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60"/>
      <c r="Z524" s="3"/>
      <c r="AA524" s="3"/>
      <c r="AB524" s="3"/>
      <c r="AC524" s="3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M524" s="48"/>
      <c r="BX524" s="7"/>
      <c r="BY524" s="4"/>
      <c r="BZ524" s="7"/>
      <c r="CA524" s="7"/>
      <c r="CB524" s="7"/>
      <c r="CE524" s="7"/>
      <c r="CF524" s="7"/>
      <c r="CG524" s="7"/>
      <c r="CH524" s="7"/>
      <c r="CI524" s="7"/>
      <c r="CJ524" s="7"/>
      <c r="CK524" s="7"/>
      <c r="CL524" s="7"/>
      <c r="CN524" s="47"/>
      <c r="CO524" s="47"/>
      <c r="CP524" s="47"/>
      <c r="CQ524" s="4"/>
    </row>
    <row r="525" spans="1:95" s="1" customFormat="1" x14ac:dyDescent="0.3">
      <c r="A525" s="7"/>
      <c r="C525" s="3">
        <v>140</v>
      </c>
      <c r="D525" s="3">
        <v>2940</v>
      </c>
      <c r="E525" s="3">
        <v>3</v>
      </c>
      <c r="F525" s="3">
        <v>0</v>
      </c>
      <c r="G525" s="3">
        <v>56</v>
      </c>
      <c r="H525" s="3">
        <v>0</v>
      </c>
      <c r="I525" s="3">
        <v>0</v>
      </c>
      <c r="J525" s="65">
        <v>0</v>
      </c>
      <c r="K525" s="65">
        <v>3</v>
      </c>
      <c r="L525" s="65">
        <v>0</v>
      </c>
      <c r="M525" s="66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60"/>
      <c r="Z525" s="3"/>
      <c r="AA525" s="3"/>
      <c r="AB525" s="3"/>
      <c r="AC525" s="3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M525" s="48"/>
      <c r="BX525" s="7"/>
      <c r="BY525" s="4"/>
      <c r="BZ525" s="7"/>
      <c r="CA525" s="7"/>
      <c r="CB525" s="7"/>
      <c r="CE525" s="7"/>
      <c r="CF525" s="7"/>
      <c r="CG525" s="7"/>
      <c r="CH525" s="7"/>
      <c r="CI525" s="7"/>
      <c r="CJ525" s="7"/>
      <c r="CK525" s="7"/>
      <c r="CL525" s="7"/>
      <c r="CN525" s="47"/>
      <c r="CO525" s="47"/>
      <c r="CP525" s="47"/>
      <c r="CQ525" s="4"/>
    </row>
    <row r="526" spans="1:95" s="1" customFormat="1" x14ac:dyDescent="0.3">
      <c r="A526" s="7"/>
      <c r="C526" s="3">
        <v>141</v>
      </c>
      <c r="D526" s="3">
        <v>2940</v>
      </c>
      <c r="E526" s="3">
        <v>3</v>
      </c>
      <c r="F526" s="3">
        <v>0</v>
      </c>
      <c r="G526" s="3">
        <v>56</v>
      </c>
      <c r="H526" s="3">
        <v>0</v>
      </c>
      <c r="I526" s="3">
        <v>0</v>
      </c>
      <c r="J526" s="65">
        <v>0</v>
      </c>
      <c r="K526" s="65">
        <v>3</v>
      </c>
      <c r="L526" s="65">
        <v>0</v>
      </c>
      <c r="M526" s="66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60"/>
      <c r="Z526" s="3"/>
      <c r="AA526" s="3"/>
      <c r="AB526" s="3"/>
      <c r="AC526" s="3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M526" s="48"/>
      <c r="BX526" s="7"/>
      <c r="BY526" s="4"/>
      <c r="BZ526" s="7"/>
      <c r="CA526" s="7"/>
      <c r="CB526" s="7"/>
      <c r="CE526" s="7"/>
      <c r="CF526" s="7"/>
      <c r="CG526" s="7"/>
      <c r="CH526" s="7"/>
      <c r="CI526" s="7"/>
      <c r="CJ526" s="7"/>
      <c r="CK526" s="7"/>
      <c r="CL526" s="7"/>
      <c r="CN526" s="47"/>
      <c r="CO526" s="47"/>
      <c r="CP526" s="47"/>
      <c r="CQ526" s="4"/>
    </row>
    <row r="527" spans="1:95" s="1" customFormat="1" x14ac:dyDescent="0.3">
      <c r="A527" s="7"/>
      <c r="C527" s="3">
        <v>142</v>
      </c>
      <c r="D527" s="3">
        <v>2940</v>
      </c>
      <c r="E527" s="3">
        <v>3</v>
      </c>
      <c r="F527" s="3">
        <v>0</v>
      </c>
      <c r="G527" s="3">
        <v>56</v>
      </c>
      <c r="H527" s="3">
        <v>0</v>
      </c>
      <c r="I527" s="3">
        <v>0</v>
      </c>
      <c r="J527" s="65">
        <v>0</v>
      </c>
      <c r="K527" s="65">
        <v>3</v>
      </c>
      <c r="L527" s="65">
        <v>0</v>
      </c>
      <c r="M527" s="66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60"/>
      <c r="Z527" s="3"/>
      <c r="AA527" s="3"/>
      <c r="AB527" s="3"/>
      <c r="AC527" s="3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M527" s="48"/>
      <c r="BX527" s="7"/>
      <c r="BY527" s="4"/>
      <c r="BZ527" s="7"/>
      <c r="CA527" s="7"/>
      <c r="CB527" s="7"/>
      <c r="CE527" s="7"/>
      <c r="CF527" s="7"/>
      <c r="CG527" s="7"/>
      <c r="CH527" s="7"/>
      <c r="CI527" s="7"/>
      <c r="CJ527" s="7"/>
      <c r="CK527" s="7"/>
      <c r="CL527" s="7"/>
      <c r="CN527" s="47"/>
      <c r="CO527" s="47"/>
      <c r="CP527" s="47"/>
      <c r="CQ527" s="4"/>
    </row>
    <row r="528" spans="1:95" s="1" customFormat="1" x14ac:dyDescent="0.3">
      <c r="A528" s="7"/>
      <c r="C528" s="3">
        <v>143</v>
      </c>
      <c r="D528" s="3">
        <v>2940</v>
      </c>
      <c r="E528" s="3">
        <v>2</v>
      </c>
      <c r="F528" s="3">
        <v>0</v>
      </c>
      <c r="G528" s="3">
        <v>56</v>
      </c>
      <c r="H528" s="3">
        <v>0</v>
      </c>
      <c r="I528" s="3">
        <v>0</v>
      </c>
      <c r="J528" s="65">
        <v>0</v>
      </c>
      <c r="K528" s="65">
        <v>2</v>
      </c>
      <c r="L528" s="65">
        <v>0</v>
      </c>
      <c r="M528" s="66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60"/>
      <c r="Z528" s="3"/>
      <c r="AA528" s="3"/>
      <c r="AB528" s="3"/>
      <c r="AC528" s="3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M528" s="48"/>
      <c r="BX528" s="7"/>
      <c r="BY528" s="4"/>
      <c r="BZ528" s="7"/>
      <c r="CA528" s="7"/>
      <c r="CB528" s="7"/>
      <c r="CE528" s="7"/>
      <c r="CF528" s="7"/>
      <c r="CG528" s="7"/>
      <c r="CH528" s="7"/>
      <c r="CI528" s="7"/>
      <c r="CJ528" s="7"/>
      <c r="CK528" s="7"/>
      <c r="CL528" s="7"/>
      <c r="CN528" s="47"/>
      <c r="CO528" s="47"/>
      <c r="CP528" s="47"/>
      <c r="CQ528" s="4"/>
    </row>
    <row r="529" spans="1:95" s="1" customFormat="1" x14ac:dyDescent="0.3">
      <c r="A529" s="7"/>
      <c r="C529" s="3">
        <v>144</v>
      </c>
      <c r="D529" s="3">
        <v>2940</v>
      </c>
      <c r="E529" s="3">
        <v>2</v>
      </c>
      <c r="F529" s="3">
        <v>0</v>
      </c>
      <c r="G529" s="3">
        <v>56</v>
      </c>
      <c r="H529" s="3">
        <v>0</v>
      </c>
      <c r="I529" s="3">
        <v>0</v>
      </c>
      <c r="J529" s="65">
        <v>0</v>
      </c>
      <c r="K529" s="65">
        <v>2</v>
      </c>
      <c r="L529" s="65">
        <v>0</v>
      </c>
      <c r="M529" s="66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60"/>
      <c r="Z529" s="3"/>
      <c r="AA529" s="3"/>
      <c r="AB529" s="3"/>
      <c r="AC529" s="3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M529" s="48"/>
      <c r="BX529" s="7"/>
      <c r="BY529" s="4"/>
      <c r="BZ529" s="7"/>
      <c r="CA529" s="7"/>
      <c r="CB529" s="7"/>
      <c r="CE529" s="7"/>
      <c r="CF529" s="7"/>
      <c r="CG529" s="7"/>
      <c r="CH529" s="7"/>
      <c r="CI529" s="7"/>
      <c r="CJ529" s="7"/>
      <c r="CK529" s="7"/>
      <c r="CL529" s="7"/>
      <c r="CN529" s="47"/>
      <c r="CO529" s="47"/>
      <c r="CP529" s="47"/>
      <c r="CQ529" s="4"/>
    </row>
    <row r="530" spans="1:95" s="1" customFormat="1" x14ac:dyDescent="0.3">
      <c r="A530" s="7"/>
      <c r="C530" s="3">
        <v>145</v>
      </c>
      <c r="D530" s="3">
        <v>2940</v>
      </c>
      <c r="E530" s="3">
        <v>2</v>
      </c>
      <c r="F530" s="3">
        <v>0</v>
      </c>
      <c r="G530" s="3">
        <v>57</v>
      </c>
      <c r="H530" s="3">
        <v>0</v>
      </c>
      <c r="I530" s="3">
        <v>0</v>
      </c>
      <c r="J530" s="65">
        <v>0</v>
      </c>
      <c r="K530" s="65">
        <v>2</v>
      </c>
      <c r="L530" s="65">
        <v>0</v>
      </c>
      <c r="M530" s="66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60"/>
      <c r="Z530" s="3"/>
      <c r="AA530" s="3"/>
      <c r="AB530" s="3"/>
      <c r="AC530" s="3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M530" s="48"/>
      <c r="BX530" s="7"/>
      <c r="BY530" s="4"/>
      <c r="BZ530" s="7"/>
      <c r="CA530" s="7"/>
      <c r="CB530" s="7"/>
      <c r="CE530" s="7"/>
      <c r="CF530" s="7"/>
      <c r="CG530" s="7"/>
      <c r="CH530" s="7"/>
      <c r="CI530" s="7"/>
      <c r="CJ530" s="7"/>
      <c r="CK530" s="7"/>
      <c r="CL530" s="7"/>
      <c r="CN530" s="47"/>
      <c r="CO530" s="47"/>
      <c r="CP530" s="47"/>
      <c r="CQ530" s="4"/>
    </row>
    <row r="531" spans="1:95" s="1" customFormat="1" x14ac:dyDescent="0.3">
      <c r="A531" s="7"/>
      <c r="C531" s="3">
        <v>146</v>
      </c>
      <c r="D531" s="3">
        <v>2940</v>
      </c>
      <c r="E531" s="3">
        <v>2</v>
      </c>
      <c r="F531" s="3">
        <v>0</v>
      </c>
      <c r="G531" s="3">
        <v>57</v>
      </c>
      <c r="H531" s="3">
        <v>0</v>
      </c>
      <c r="I531" s="3">
        <v>0</v>
      </c>
      <c r="J531" s="65">
        <v>0</v>
      </c>
      <c r="K531" s="65">
        <v>2</v>
      </c>
      <c r="L531" s="65">
        <v>0</v>
      </c>
      <c r="M531" s="66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60"/>
      <c r="Z531" s="3"/>
      <c r="AA531" s="3"/>
      <c r="AB531" s="3"/>
      <c r="AC531" s="3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M531" s="48"/>
      <c r="BX531" s="7"/>
      <c r="BY531" s="4"/>
      <c r="BZ531" s="7"/>
      <c r="CA531" s="7"/>
      <c r="CB531" s="7"/>
      <c r="CE531" s="7"/>
      <c r="CF531" s="7"/>
      <c r="CG531" s="7"/>
      <c r="CH531" s="7"/>
      <c r="CI531" s="7"/>
      <c r="CJ531" s="7"/>
      <c r="CK531" s="7"/>
      <c r="CL531" s="7"/>
      <c r="CN531" s="47"/>
      <c r="CO531" s="47"/>
      <c r="CP531" s="47"/>
      <c r="CQ531" s="4"/>
    </row>
    <row r="532" spans="1:95" s="1" customFormat="1" x14ac:dyDescent="0.3">
      <c r="A532" s="7"/>
      <c r="C532" s="3">
        <v>147</v>
      </c>
      <c r="D532" s="3">
        <v>2940</v>
      </c>
      <c r="E532" s="3">
        <v>2</v>
      </c>
      <c r="F532" s="3">
        <v>0</v>
      </c>
      <c r="G532" s="3">
        <v>57</v>
      </c>
      <c r="H532" s="3">
        <v>0</v>
      </c>
      <c r="I532" s="3">
        <v>0</v>
      </c>
      <c r="J532" s="65">
        <v>0</v>
      </c>
      <c r="K532" s="65">
        <v>1</v>
      </c>
      <c r="L532" s="65">
        <v>0</v>
      </c>
      <c r="M532" s="66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60"/>
      <c r="Z532" s="3"/>
      <c r="AA532" s="3"/>
      <c r="AB532" s="3"/>
      <c r="AC532" s="3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M532" s="48"/>
      <c r="BX532" s="7"/>
      <c r="BY532" s="4"/>
      <c r="BZ532" s="7"/>
      <c r="CA532" s="7"/>
      <c r="CB532" s="7"/>
      <c r="CE532" s="7"/>
      <c r="CF532" s="7"/>
      <c r="CG532" s="7"/>
      <c r="CH532" s="7"/>
      <c r="CI532" s="7"/>
      <c r="CJ532" s="7"/>
      <c r="CK532" s="7"/>
      <c r="CL532" s="7"/>
      <c r="CN532" s="47"/>
      <c r="CO532" s="47"/>
      <c r="CP532" s="47"/>
      <c r="CQ532" s="4"/>
    </row>
    <row r="533" spans="1:95" s="1" customFormat="1" x14ac:dyDescent="0.3">
      <c r="A533" s="7"/>
      <c r="C533" s="3">
        <v>148</v>
      </c>
      <c r="D533" s="3">
        <v>2940</v>
      </c>
      <c r="E533" s="3">
        <v>1</v>
      </c>
      <c r="F533" s="3">
        <v>0</v>
      </c>
      <c r="G533" s="3">
        <v>58</v>
      </c>
      <c r="H533" s="3">
        <v>0</v>
      </c>
      <c r="I533" s="3">
        <v>0</v>
      </c>
      <c r="J533" s="65">
        <v>0</v>
      </c>
      <c r="K533" s="65">
        <v>1</v>
      </c>
      <c r="L533" s="65">
        <v>0</v>
      </c>
      <c r="M533" s="66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60"/>
      <c r="Z533" s="3"/>
      <c r="AA533" s="3"/>
      <c r="AB533" s="3"/>
      <c r="AC533" s="3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M533" s="48"/>
      <c r="BX533" s="7"/>
      <c r="BY533" s="4"/>
      <c r="BZ533" s="7"/>
      <c r="CA533" s="7"/>
      <c r="CB533" s="7"/>
      <c r="CE533" s="7"/>
      <c r="CF533" s="7"/>
      <c r="CG533" s="7"/>
      <c r="CH533" s="7"/>
      <c r="CI533" s="7"/>
      <c r="CJ533" s="7"/>
      <c r="CK533" s="7"/>
      <c r="CL533" s="7"/>
      <c r="CN533" s="47"/>
      <c r="CO533" s="47"/>
      <c r="CP533" s="47"/>
      <c r="CQ533" s="4"/>
    </row>
    <row r="534" spans="1:95" s="1" customFormat="1" x14ac:dyDescent="0.3">
      <c r="A534" s="7"/>
      <c r="C534" s="3">
        <v>149</v>
      </c>
      <c r="D534" s="3">
        <v>2940</v>
      </c>
      <c r="E534" s="3">
        <v>1</v>
      </c>
      <c r="F534" s="3">
        <v>0</v>
      </c>
      <c r="G534" s="3">
        <v>58</v>
      </c>
      <c r="H534" s="3">
        <v>0</v>
      </c>
      <c r="I534" s="3">
        <v>0</v>
      </c>
      <c r="J534" s="65">
        <v>0</v>
      </c>
      <c r="K534" s="65">
        <v>1</v>
      </c>
      <c r="L534" s="65">
        <v>0</v>
      </c>
      <c r="M534" s="66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60"/>
      <c r="Z534" s="3"/>
      <c r="AA534" s="3"/>
      <c r="AB534" s="3"/>
      <c r="AC534" s="3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M534" s="48"/>
      <c r="BX534" s="7"/>
      <c r="BY534" s="4"/>
      <c r="BZ534" s="7"/>
      <c r="CA534" s="7"/>
      <c r="CB534" s="7"/>
      <c r="CE534" s="7"/>
      <c r="CF534" s="7"/>
      <c r="CG534" s="7"/>
      <c r="CH534" s="7"/>
      <c r="CI534" s="7"/>
      <c r="CJ534" s="7"/>
      <c r="CK534" s="7"/>
      <c r="CL534" s="7"/>
      <c r="CN534" s="47"/>
      <c r="CO534" s="47"/>
      <c r="CP534" s="47"/>
      <c r="CQ534" s="4"/>
    </row>
    <row r="535" spans="1:95" s="1" customFormat="1" x14ac:dyDescent="0.3">
      <c r="A535" s="7"/>
      <c r="C535" s="3">
        <v>150</v>
      </c>
      <c r="D535" s="3">
        <v>2940</v>
      </c>
      <c r="E535" s="3">
        <v>1</v>
      </c>
      <c r="F535" s="3">
        <v>0</v>
      </c>
      <c r="G535" s="3">
        <v>58</v>
      </c>
      <c r="H535" s="3">
        <v>0</v>
      </c>
      <c r="I535" s="3">
        <v>0</v>
      </c>
      <c r="J535" s="65">
        <v>0</v>
      </c>
      <c r="K535" s="65">
        <v>1</v>
      </c>
      <c r="L535" s="65">
        <v>0</v>
      </c>
      <c r="M535" s="66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60"/>
      <c r="Z535" s="3"/>
      <c r="AA535" s="3"/>
      <c r="AB535" s="3"/>
      <c r="AC535" s="3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M535" s="48"/>
      <c r="BX535" s="7"/>
      <c r="BY535" s="4"/>
      <c r="BZ535" s="7"/>
      <c r="CA535" s="7"/>
      <c r="CB535" s="7"/>
      <c r="CE535" s="7"/>
      <c r="CF535" s="7"/>
      <c r="CG535" s="7"/>
      <c r="CH535" s="7"/>
      <c r="CI535" s="7"/>
      <c r="CJ535" s="7"/>
      <c r="CK535" s="7"/>
      <c r="CL535" s="7"/>
      <c r="CN535" s="47"/>
      <c r="CO535" s="47"/>
      <c r="CP535" s="47"/>
      <c r="CQ535" s="4"/>
    </row>
    <row r="536" spans="1:95" s="1" customFormat="1" x14ac:dyDescent="0.3">
      <c r="A536" s="7"/>
      <c r="C536" s="3">
        <v>151</v>
      </c>
      <c r="D536" s="3">
        <v>2940</v>
      </c>
      <c r="E536" s="3">
        <v>1</v>
      </c>
      <c r="F536" s="3">
        <v>0</v>
      </c>
      <c r="G536" s="3">
        <v>58</v>
      </c>
      <c r="H536" s="3">
        <v>0</v>
      </c>
      <c r="I536" s="3">
        <v>0</v>
      </c>
      <c r="J536" s="65">
        <v>0</v>
      </c>
      <c r="K536" s="65">
        <v>1</v>
      </c>
      <c r="L536" s="65">
        <v>0</v>
      </c>
      <c r="M536" s="66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60"/>
      <c r="Z536" s="3"/>
      <c r="AA536" s="3"/>
      <c r="AB536" s="3"/>
      <c r="AC536" s="3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M536" s="48"/>
      <c r="BX536" s="7"/>
      <c r="BY536" s="4"/>
      <c r="BZ536" s="7"/>
      <c r="CA536" s="7"/>
      <c r="CB536" s="7"/>
      <c r="CE536" s="7"/>
      <c r="CF536" s="7"/>
      <c r="CG536" s="7"/>
      <c r="CH536" s="7"/>
      <c r="CI536" s="7"/>
      <c r="CJ536" s="7"/>
      <c r="CK536" s="7"/>
      <c r="CL536" s="7"/>
      <c r="CN536" s="47"/>
      <c r="CO536" s="47"/>
      <c r="CP536" s="47"/>
      <c r="CQ536" s="4"/>
    </row>
    <row r="537" spans="1:95" s="1" customFormat="1" x14ac:dyDescent="0.3">
      <c r="A537" s="7"/>
      <c r="C537" s="3">
        <v>152</v>
      </c>
      <c r="D537" s="3">
        <v>2940</v>
      </c>
      <c r="E537" s="3">
        <v>1</v>
      </c>
      <c r="F537" s="3">
        <v>0</v>
      </c>
      <c r="G537" s="3">
        <v>58</v>
      </c>
      <c r="H537" s="3">
        <v>0</v>
      </c>
      <c r="I537" s="3">
        <v>0</v>
      </c>
      <c r="J537" s="65">
        <v>0</v>
      </c>
      <c r="K537" s="65">
        <v>1</v>
      </c>
      <c r="L537" s="65">
        <v>0</v>
      </c>
      <c r="M537" s="66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60"/>
      <c r="Z537" s="3"/>
      <c r="AA537" s="3"/>
      <c r="AB537" s="3"/>
      <c r="AC537" s="3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M537" s="48"/>
      <c r="BX537" s="7"/>
      <c r="BY537" s="4"/>
      <c r="BZ537" s="7"/>
      <c r="CA537" s="7"/>
      <c r="CB537" s="7"/>
      <c r="CE537" s="7"/>
      <c r="CF537" s="7"/>
      <c r="CG537" s="7"/>
      <c r="CH537" s="7"/>
      <c r="CI537" s="7"/>
      <c r="CJ537" s="7"/>
      <c r="CK537" s="7"/>
      <c r="CL537" s="7"/>
      <c r="CN537" s="47"/>
      <c r="CO537" s="47"/>
      <c r="CP537" s="47"/>
      <c r="CQ537" s="4"/>
    </row>
    <row r="538" spans="1:95" s="1" customFormat="1" x14ac:dyDescent="0.3">
      <c r="A538" s="7"/>
      <c r="C538" s="3">
        <v>153</v>
      </c>
      <c r="D538" s="3">
        <v>2940</v>
      </c>
      <c r="E538" s="3">
        <v>1</v>
      </c>
      <c r="F538" s="3">
        <v>0</v>
      </c>
      <c r="G538" s="3">
        <v>58</v>
      </c>
      <c r="H538" s="3">
        <v>0</v>
      </c>
      <c r="I538" s="3">
        <v>0</v>
      </c>
      <c r="J538" s="65">
        <v>0</v>
      </c>
      <c r="K538" s="65">
        <v>1</v>
      </c>
      <c r="L538" s="65">
        <v>0</v>
      </c>
      <c r="M538" s="66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60"/>
      <c r="Z538" s="3"/>
      <c r="AA538" s="3"/>
      <c r="AB538" s="3"/>
      <c r="AC538" s="3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M538" s="48"/>
      <c r="BX538" s="7"/>
      <c r="BY538" s="4"/>
      <c r="BZ538" s="7"/>
      <c r="CA538" s="7"/>
      <c r="CB538" s="7"/>
      <c r="CE538" s="7"/>
      <c r="CF538" s="7"/>
      <c r="CG538" s="7"/>
      <c r="CH538" s="7"/>
      <c r="CI538" s="7"/>
      <c r="CJ538" s="7"/>
      <c r="CK538" s="7"/>
      <c r="CL538" s="7"/>
      <c r="CN538" s="47"/>
      <c r="CO538" s="47"/>
      <c r="CP538" s="47"/>
      <c r="CQ538" s="4"/>
    </row>
    <row r="539" spans="1:95" s="1" customFormat="1" x14ac:dyDescent="0.3">
      <c r="A539" s="7"/>
      <c r="C539" s="3">
        <v>154</v>
      </c>
      <c r="D539" s="3">
        <v>2940</v>
      </c>
      <c r="E539" s="3">
        <v>1</v>
      </c>
      <c r="F539" s="3">
        <v>0</v>
      </c>
      <c r="G539" s="3">
        <v>58</v>
      </c>
      <c r="H539" s="3">
        <v>0</v>
      </c>
      <c r="I539" s="3">
        <v>0</v>
      </c>
      <c r="J539" s="65">
        <v>0</v>
      </c>
      <c r="K539" s="65">
        <v>1</v>
      </c>
      <c r="L539" s="65">
        <v>0</v>
      </c>
      <c r="M539" s="66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60"/>
      <c r="Z539" s="3"/>
      <c r="AA539" s="3"/>
      <c r="AB539" s="3"/>
      <c r="AC539" s="3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M539" s="48"/>
      <c r="BX539" s="7"/>
      <c r="BY539" s="4"/>
      <c r="BZ539" s="7"/>
      <c r="CA539" s="7"/>
      <c r="CB539" s="7"/>
      <c r="CE539" s="7"/>
      <c r="CF539" s="7"/>
      <c r="CG539" s="7"/>
      <c r="CH539" s="7"/>
      <c r="CI539" s="7"/>
      <c r="CJ539" s="7"/>
      <c r="CK539" s="7"/>
      <c r="CL539" s="7"/>
      <c r="CN539" s="47"/>
      <c r="CO539" s="47"/>
      <c r="CP539" s="47"/>
      <c r="CQ539" s="4"/>
    </row>
    <row r="540" spans="1:95" s="1" customFormat="1" x14ac:dyDescent="0.3">
      <c r="A540" s="7"/>
      <c r="C540" s="3">
        <v>155</v>
      </c>
      <c r="D540" s="3">
        <v>2940</v>
      </c>
      <c r="E540" s="3">
        <v>1</v>
      </c>
      <c r="F540" s="3">
        <v>0</v>
      </c>
      <c r="G540" s="3">
        <v>58</v>
      </c>
      <c r="H540" s="3">
        <v>0</v>
      </c>
      <c r="I540" s="3">
        <v>0</v>
      </c>
      <c r="J540" s="65">
        <v>0</v>
      </c>
      <c r="K540" s="65">
        <v>0</v>
      </c>
      <c r="L540" s="65">
        <v>0</v>
      </c>
      <c r="M540" s="66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60"/>
      <c r="Z540" s="3"/>
      <c r="AA540" s="3"/>
      <c r="AB540" s="3"/>
      <c r="AC540" s="3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M540" s="48"/>
      <c r="BX540" s="7"/>
      <c r="BY540" s="4"/>
      <c r="BZ540" s="7"/>
      <c r="CA540" s="7"/>
      <c r="CB540" s="7"/>
      <c r="CE540" s="7"/>
      <c r="CF540" s="7"/>
      <c r="CG540" s="7"/>
      <c r="CH540" s="7"/>
      <c r="CI540" s="7"/>
      <c r="CJ540" s="7"/>
      <c r="CK540" s="7"/>
      <c r="CL540" s="7"/>
      <c r="CN540" s="47"/>
      <c r="CO540" s="47"/>
      <c r="CP540" s="47"/>
      <c r="CQ540" s="4"/>
    </row>
    <row r="541" spans="1:95" s="1" customFormat="1" x14ac:dyDescent="0.3">
      <c r="A541" s="7"/>
      <c r="C541" s="3">
        <v>156</v>
      </c>
      <c r="D541" s="3">
        <v>2940</v>
      </c>
      <c r="E541" s="3">
        <v>0</v>
      </c>
      <c r="F541" s="3">
        <v>0</v>
      </c>
      <c r="G541" s="3">
        <v>59</v>
      </c>
      <c r="H541" s="3">
        <v>0</v>
      </c>
      <c r="I541" s="3">
        <v>0</v>
      </c>
      <c r="J541" s="65">
        <v>0</v>
      </c>
      <c r="K541" s="65">
        <v>0</v>
      </c>
      <c r="L541" s="65">
        <v>0</v>
      </c>
      <c r="M541" s="66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60"/>
      <c r="Z541" s="3"/>
      <c r="AA541" s="3"/>
      <c r="AB541" s="3"/>
      <c r="AC541" s="3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M541" s="48"/>
      <c r="BX541" s="7"/>
      <c r="BY541" s="4"/>
      <c r="BZ541" s="7"/>
      <c r="CA541" s="7"/>
      <c r="CB541" s="7"/>
      <c r="CE541" s="7"/>
      <c r="CF541" s="7"/>
      <c r="CG541" s="7"/>
      <c r="CH541" s="7"/>
      <c r="CI541" s="7"/>
      <c r="CJ541" s="7"/>
      <c r="CK541" s="7"/>
      <c r="CL541" s="7"/>
      <c r="CN541" s="47"/>
      <c r="CO541" s="47"/>
      <c r="CP541" s="47"/>
      <c r="CQ541" s="4"/>
    </row>
    <row r="542" spans="1:95" s="1" customFormat="1" x14ac:dyDescent="0.3">
      <c r="A542" s="7"/>
      <c r="C542" s="3">
        <v>157</v>
      </c>
      <c r="D542" s="3">
        <v>2940</v>
      </c>
      <c r="E542" s="3">
        <v>0</v>
      </c>
      <c r="F542" s="3">
        <v>0</v>
      </c>
      <c r="G542" s="3">
        <v>59</v>
      </c>
      <c r="H542" s="3">
        <v>0</v>
      </c>
      <c r="I542" s="3">
        <v>0</v>
      </c>
      <c r="J542" s="65">
        <v>0</v>
      </c>
      <c r="K542" s="65">
        <v>0</v>
      </c>
      <c r="L542" s="65">
        <v>0</v>
      </c>
      <c r="M542" s="66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60"/>
      <c r="Z542" s="3"/>
      <c r="AA542" s="3"/>
      <c r="AB542" s="3"/>
      <c r="AC542" s="3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M542" s="48"/>
      <c r="BX542" s="7"/>
      <c r="BY542" s="4"/>
      <c r="BZ542" s="7"/>
      <c r="CA542" s="7"/>
      <c r="CB542" s="7"/>
      <c r="CE542" s="7"/>
      <c r="CF542" s="7"/>
      <c r="CG542" s="7"/>
      <c r="CH542" s="7"/>
      <c r="CI542" s="7"/>
      <c r="CJ542" s="7"/>
      <c r="CK542" s="7"/>
      <c r="CL542" s="7"/>
      <c r="CN542" s="47"/>
      <c r="CO542" s="47"/>
      <c r="CP542" s="47"/>
      <c r="CQ542" s="4"/>
    </row>
    <row r="543" spans="1:95" s="1" customFormat="1" x14ac:dyDescent="0.3">
      <c r="A543" s="7"/>
      <c r="C543" s="3">
        <v>158</v>
      </c>
      <c r="D543" s="3">
        <v>2940</v>
      </c>
      <c r="E543" s="3">
        <v>0</v>
      </c>
      <c r="F543" s="3">
        <v>0</v>
      </c>
      <c r="G543" s="3">
        <v>59</v>
      </c>
      <c r="H543" s="3">
        <v>0</v>
      </c>
      <c r="I543" s="3">
        <v>0</v>
      </c>
      <c r="J543" s="65">
        <v>0</v>
      </c>
      <c r="K543" s="65">
        <v>0</v>
      </c>
      <c r="L543" s="65">
        <v>0</v>
      </c>
      <c r="M543" s="66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60"/>
      <c r="Z543" s="3"/>
      <c r="AA543" s="3"/>
      <c r="AB543" s="3"/>
      <c r="AC543" s="3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M543" s="48"/>
      <c r="BX543" s="7"/>
      <c r="BY543" s="4"/>
      <c r="BZ543" s="7"/>
      <c r="CA543" s="7"/>
      <c r="CB543" s="7"/>
      <c r="CE543" s="7"/>
      <c r="CF543" s="7"/>
      <c r="CG543" s="7"/>
      <c r="CH543" s="7"/>
      <c r="CI543" s="7"/>
      <c r="CJ543" s="7"/>
      <c r="CK543" s="7"/>
      <c r="CL543" s="7"/>
      <c r="CN543" s="47"/>
      <c r="CO543" s="47"/>
      <c r="CP543" s="47"/>
      <c r="CQ543" s="4"/>
    </row>
    <row r="544" spans="1:95" s="1" customFormat="1" x14ac:dyDescent="0.3">
      <c r="A544" s="7"/>
      <c r="C544" s="3">
        <v>159</v>
      </c>
      <c r="D544" s="3">
        <v>2939</v>
      </c>
      <c r="E544" s="3">
        <v>1</v>
      </c>
      <c r="F544" s="3">
        <v>0</v>
      </c>
      <c r="G544" s="3">
        <v>59</v>
      </c>
      <c r="H544" s="3">
        <v>0</v>
      </c>
      <c r="I544" s="3">
        <v>0</v>
      </c>
      <c r="J544" s="65">
        <v>0</v>
      </c>
      <c r="K544" s="65">
        <v>0</v>
      </c>
      <c r="L544" s="65">
        <v>0</v>
      </c>
      <c r="M544" s="66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60"/>
      <c r="Z544" s="3"/>
      <c r="AA544" s="3"/>
      <c r="AB544" s="3"/>
      <c r="AC544" s="3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M544" s="48"/>
      <c r="BX544" s="7"/>
      <c r="BY544" s="4"/>
      <c r="BZ544" s="7"/>
      <c r="CA544" s="7"/>
      <c r="CB544" s="7"/>
      <c r="CE544" s="7"/>
      <c r="CF544" s="7"/>
      <c r="CG544" s="7"/>
      <c r="CH544" s="7"/>
      <c r="CI544" s="7"/>
      <c r="CJ544" s="7"/>
      <c r="CK544" s="7"/>
      <c r="CL544" s="7"/>
      <c r="CN544" s="47"/>
      <c r="CO544" s="47"/>
      <c r="CP544" s="47"/>
      <c r="CQ544" s="4"/>
    </row>
    <row r="545" spans="1:95" s="1" customFormat="1" x14ac:dyDescent="0.3">
      <c r="A545" s="7"/>
      <c r="C545" s="3">
        <v>160</v>
      </c>
      <c r="D545" s="3">
        <v>2939</v>
      </c>
      <c r="E545" s="3">
        <v>1</v>
      </c>
      <c r="F545" s="3">
        <v>0</v>
      </c>
      <c r="G545" s="3">
        <v>59</v>
      </c>
      <c r="H545" s="3">
        <v>0</v>
      </c>
      <c r="I545" s="3">
        <v>0</v>
      </c>
      <c r="J545" s="65">
        <v>0</v>
      </c>
      <c r="K545" s="65">
        <v>0</v>
      </c>
      <c r="L545" s="65">
        <v>0</v>
      </c>
      <c r="M545" s="66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60"/>
      <c r="Z545" s="3"/>
      <c r="AA545" s="3"/>
      <c r="AB545" s="3"/>
      <c r="AC545" s="3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M545" s="48"/>
      <c r="BX545" s="7"/>
      <c r="BY545" s="4"/>
      <c r="BZ545" s="7"/>
      <c r="CA545" s="7"/>
      <c r="CB545" s="7"/>
      <c r="CE545" s="7"/>
      <c r="CF545" s="7"/>
      <c r="CG545" s="7"/>
      <c r="CH545" s="7"/>
      <c r="CI545" s="7"/>
      <c r="CJ545" s="7"/>
      <c r="CK545" s="7"/>
      <c r="CL545" s="7"/>
      <c r="CN545" s="47"/>
      <c r="CO545" s="47"/>
      <c r="CP545" s="47"/>
      <c r="CQ545" s="4"/>
    </row>
    <row r="546" spans="1:95" s="1" customFormat="1" x14ac:dyDescent="0.3">
      <c r="A546" s="7"/>
      <c r="C546" s="3">
        <v>161</v>
      </c>
      <c r="D546" s="3">
        <v>2939</v>
      </c>
      <c r="E546" s="3">
        <v>1</v>
      </c>
      <c r="F546" s="3">
        <v>0</v>
      </c>
      <c r="G546" s="3">
        <v>59</v>
      </c>
      <c r="H546" s="3">
        <v>0</v>
      </c>
      <c r="I546" s="3">
        <v>0</v>
      </c>
      <c r="J546" s="65">
        <v>0</v>
      </c>
      <c r="K546" s="65">
        <v>0</v>
      </c>
      <c r="L546" s="65">
        <v>0</v>
      </c>
      <c r="M546" s="66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60"/>
      <c r="Z546" s="3"/>
      <c r="AA546" s="3"/>
      <c r="AB546" s="3"/>
      <c r="AC546" s="3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M546" s="48"/>
      <c r="BX546" s="7"/>
      <c r="BY546" s="4"/>
      <c r="BZ546" s="7"/>
      <c r="CA546" s="7"/>
      <c r="CB546" s="7"/>
      <c r="CE546" s="7"/>
      <c r="CF546" s="7"/>
      <c r="CG546" s="7"/>
      <c r="CH546" s="7"/>
      <c r="CI546" s="7"/>
      <c r="CJ546" s="7"/>
      <c r="CK546" s="7"/>
      <c r="CL546" s="7"/>
      <c r="CN546" s="47"/>
      <c r="CO546" s="47"/>
      <c r="CP546" s="47"/>
      <c r="CQ546" s="4"/>
    </row>
    <row r="547" spans="1:95" s="1" customFormat="1" x14ac:dyDescent="0.3">
      <c r="A547" s="7"/>
      <c r="C547" s="3">
        <v>162</v>
      </c>
      <c r="D547" s="3">
        <v>2939</v>
      </c>
      <c r="E547" s="3">
        <v>1</v>
      </c>
      <c r="F547" s="3">
        <v>0</v>
      </c>
      <c r="G547" s="3">
        <v>59</v>
      </c>
      <c r="H547" s="3">
        <v>0</v>
      </c>
      <c r="I547" s="3">
        <v>0</v>
      </c>
      <c r="J547" s="65">
        <v>0</v>
      </c>
      <c r="K547" s="65">
        <v>0</v>
      </c>
      <c r="L547" s="65">
        <v>0</v>
      </c>
      <c r="M547" s="66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60"/>
      <c r="Z547" s="3"/>
      <c r="AA547" s="3"/>
      <c r="AB547" s="3"/>
      <c r="AC547" s="3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M547" s="48"/>
      <c r="BX547" s="7"/>
      <c r="BY547" s="4"/>
      <c r="BZ547" s="7"/>
      <c r="CA547" s="7"/>
      <c r="CB547" s="7"/>
      <c r="CE547" s="7"/>
      <c r="CF547" s="7"/>
      <c r="CG547" s="7"/>
      <c r="CH547" s="7"/>
      <c r="CI547" s="7"/>
      <c r="CJ547" s="7"/>
      <c r="CK547" s="7"/>
      <c r="CL547" s="7"/>
      <c r="CN547" s="47"/>
      <c r="CO547" s="47"/>
      <c r="CP547" s="47"/>
      <c r="CQ547" s="4"/>
    </row>
    <row r="548" spans="1:95" s="1" customFormat="1" x14ac:dyDescent="0.3">
      <c r="A548" s="7"/>
      <c r="C548" s="3">
        <v>163</v>
      </c>
      <c r="D548" s="3">
        <v>2939</v>
      </c>
      <c r="E548" s="3">
        <v>1</v>
      </c>
      <c r="F548" s="3">
        <v>0</v>
      </c>
      <c r="G548" s="3">
        <v>59</v>
      </c>
      <c r="H548" s="3">
        <v>0</v>
      </c>
      <c r="I548" s="3">
        <v>0</v>
      </c>
      <c r="J548" s="65">
        <v>0</v>
      </c>
      <c r="K548" s="65">
        <v>0</v>
      </c>
      <c r="L548" s="65">
        <v>0</v>
      </c>
      <c r="M548" s="66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60"/>
      <c r="Z548" s="3"/>
      <c r="AA548" s="3"/>
      <c r="AB548" s="3"/>
      <c r="AC548" s="3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M548" s="48"/>
      <c r="BX548" s="7"/>
      <c r="BY548" s="4"/>
      <c r="BZ548" s="7"/>
      <c r="CA548" s="7"/>
      <c r="CB548" s="7"/>
      <c r="CE548" s="7"/>
      <c r="CF548" s="7"/>
      <c r="CG548" s="7"/>
      <c r="CH548" s="7"/>
      <c r="CI548" s="7"/>
      <c r="CJ548" s="7"/>
      <c r="CK548" s="7"/>
      <c r="CL548" s="7"/>
      <c r="CN548" s="47"/>
      <c r="CO548" s="47"/>
      <c r="CP548" s="47"/>
      <c r="CQ548" s="4"/>
    </row>
    <row r="549" spans="1:95" s="1" customFormat="1" x14ac:dyDescent="0.3">
      <c r="A549" s="7"/>
      <c r="C549" s="3">
        <v>164</v>
      </c>
      <c r="D549" s="3">
        <v>2939</v>
      </c>
      <c r="E549" s="3">
        <v>0</v>
      </c>
      <c r="F549" s="3">
        <v>0</v>
      </c>
      <c r="G549" s="3">
        <v>59</v>
      </c>
      <c r="H549" s="3">
        <v>0</v>
      </c>
      <c r="I549" s="3">
        <v>0</v>
      </c>
      <c r="J549" s="65">
        <v>0</v>
      </c>
      <c r="K549" s="65">
        <v>0</v>
      </c>
      <c r="L549" s="65">
        <v>0</v>
      </c>
      <c r="M549" s="66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60"/>
      <c r="Z549" s="3"/>
      <c r="AA549" s="3"/>
      <c r="AB549" s="3"/>
      <c r="AC549" s="3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M549" s="48"/>
      <c r="BX549" s="7"/>
      <c r="BY549" s="4"/>
      <c r="BZ549" s="7"/>
      <c r="CA549" s="7"/>
      <c r="CB549" s="7"/>
      <c r="CE549" s="7"/>
      <c r="CF549" s="7"/>
      <c r="CG549" s="7"/>
      <c r="CH549" s="7"/>
      <c r="CI549" s="7"/>
      <c r="CJ549" s="7"/>
      <c r="CK549" s="7"/>
      <c r="CL549" s="7"/>
      <c r="CN549" s="47"/>
      <c r="CO549" s="47"/>
      <c r="CP549" s="47"/>
      <c r="CQ549" s="4"/>
    </row>
    <row r="550" spans="1:95" s="1" customFormat="1" x14ac:dyDescent="0.3">
      <c r="A550" s="7"/>
      <c r="C550" s="3">
        <v>165</v>
      </c>
      <c r="D550" s="3">
        <v>2939</v>
      </c>
      <c r="E550" s="3">
        <v>1</v>
      </c>
      <c r="F550" s="3">
        <v>0</v>
      </c>
      <c r="G550" s="3">
        <v>59</v>
      </c>
      <c r="H550" s="3">
        <v>0</v>
      </c>
      <c r="I550" s="3">
        <v>0</v>
      </c>
      <c r="J550" s="65">
        <v>0</v>
      </c>
      <c r="K550" s="65">
        <v>0</v>
      </c>
      <c r="L550" s="65">
        <v>0</v>
      </c>
      <c r="M550" s="66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60"/>
      <c r="Z550" s="3"/>
      <c r="AA550" s="3"/>
      <c r="AB550" s="3"/>
      <c r="AC550" s="3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M550" s="48"/>
      <c r="BX550" s="7"/>
      <c r="BY550" s="4"/>
      <c r="BZ550" s="7"/>
      <c r="CA550" s="7"/>
      <c r="CB550" s="7"/>
      <c r="CE550" s="7"/>
      <c r="CF550" s="7"/>
      <c r="CG550" s="7"/>
      <c r="CH550" s="7"/>
      <c r="CI550" s="7"/>
      <c r="CJ550" s="7"/>
      <c r="CK550" s="7"/>
      <c r="CL550" s="7"/>
      <c r="CN550" s="47"/>
      <c r="CO550" s="47"/>
      <c r="CP550" s="47"/>
      <c r="CQ550" s="4"/>
    </row>
    <row r="551" spans="1:95" s="1" customFormat="1" x14ac:dyDescent="0.3">
      <c r="A551" s="7"/>
      <c r="C551" s="3">
        <v>166</v>
      </c>
      <c r="D551" s="3">
        <v>2939</v>
      </c>
      <c r="E551" s="3">
        <v>1</v>
      </c>
      <c r="F551" s="3">
        <v>0</v>
      </c>
      <c r="G551" s="3">
        <v>59</v>
      </c>
      <c r="H551" s="3">
        <v>0</v>
      </c>
      <c r="I551" s="3">
        <v>0</v>
      </c>
      <c r="J551" s="65">
        <v>0</v>
      </c>
      <c r="K551" s="65">
        <v>0</v>
      </c>
      <c r="L551" s="65">
        <v>0</v>
      </c>
      <c r="M551" s="66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60"/>
      <c r="Z551" s="3"/>
      <c r="AA551" s="3"/>
      <c r="AB551" s="3"/>
      <c r="AC551" s="3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M551" s="48"/>
      <c r="BX551" s="7"/>
      <c r="BY551" s="4"/>
      <c r="BZ551" s="7"/>
      <c r="CA551" s="7"/>
      <c r="CB551" s="7"/>
      <c r="CE551" s="7"/>
      <c r="CF551" s="7"/>
      <c r="CG551" s="7"/>
      <c r="CH551" s="7"/>
      <c r="CI551" s="7"/>
      <c r="CJ551" s="7"/>
      <c r="CK551" s="7"/>
      <c r="CL551" s="7"/>
      <c r="CN551" s="47"/>
      <c r="CO551" s="47"/>
      <c r="CP551" s="47"/>
      <c r="CQ551" s="4"/>
    </row>
    <row r="552" spans="1:95" s="1" customFormat="1" x14ac:dyDescent="0.3">
      <c r="A552" s="7"/>
      <c r="C552" s="3">
        <v>167</v>
      </c>
      <c r="D552" s="3">
        <v>2939</v>
      </c>
      <c r="E552" s="3">
        <v>1</v>
      </c>
      <c r="F552" s="3">
        <v>0</v>
      </c>
      <c r="G552" s="3">
        <v>59</v>
      </c>
      <c r="H552" s="3">
        <v>0</v>
      </c>
      <c r="I552" s="3">
        <v>0</v>
      </c>
      <c r="J552" s="65">
        <v>0</v>
      </c>
      <c r="K552" s="65">
        <v>0</v>
      </c>
      <c r="L552" s="65">
        <v>0</v>
      </c>
      <c r="M552" s="66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60"/>
      <c r="Z552" s="3"/>
      <c r="AA552" s="3"/>
      <c r="AB552" s="3"/>
      <c r="AC552" s="3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M552" s="48"/>
      <c r="BX552" s="7"/>
      <c r="BY552" s="4"/>
      <c r="BZ552" s="7"/>
      <c r="CA552" s="7"/>
      <c r="CB552" s="7"/>
      <c r="CE552" s="7"/>
      <c r="CF552" s="7"/>
      <c r="CG552" s="7"/>
      <c r="CH552" s="7"/>
      <c r="CI552" s="7"/>
      <c r="CJ552" s="7"/>
      <c r="CK552" s="7"/>
      <c r="CL552" s="7"/>
      <c r="CN552" s="47"/>
      <c r="CO552" s="47"/>
      <c r="CP552" s="47"/>
      <c r="CQ552" s="4"/>
    </row>
    <row r="553" spans="1:95" s="1" customFormat="1" x14ac:dyDescent="0.3">
      <c r="A553" s="7"/>
      <c r="C553" s="3">
        <v>168</v>
      </c>
      <c r="D553" s="3">
        <v>2939</v>
      </c>
      <c r="E553" s="3">
        <v>1</v>
      </c>
      <c r="F553" s="3">
        <v>0</v>
      </c>
      <c r="G553" s="3">
        <v>59</v>
      </c>
      <c r="H553" s="3">
        <v>0</v>
      </c>
      <c r="I553" s="3">
        <v>0</v>
      </c>
      <c r="J553" s="65">
        <v>0</v>
      </c>
      <c r="K553" s="65">
        <v>0</v>
      </c>
      <c r="L553" s="65">
        <v>0</v>
      </c>
      <c r="M553" s="66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60"/>
      <c r="Z553" s="3"/>
      <c r="AA553" s="3"/>
      <c r="AB553" s="3"/>
      <c r="AC553" s="3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M553" s="48"/>
      <c r="BX553" s="7"/>
      <c r="BY553" s="4"/>
      <c r="BZ553" s="7"/>
      <c r="CA553" s="7"/>
      <c r="CB553" s="7"/>
      <c r="CE553" s="7"/>
      <c r="CF553" s="7"/>
      <c r="CG553" s="7"/>
      <c r="CH553" s="7"/>
      <c r="CI553" s="7"/>
      <c r="CJ553" s="7"/>
      <c r="CK553" s="7"/>
      <c r="CL553" s="7"/>
      <c r="CN553" s="47"/>
      <c r="CO553" s="47"/>
      <c r="CP553" s="47"/>
      <c r="CQ553" s="4"/>
    </row>
    <row r="554" spans="1:95" s="1" customFormat="1" x14ac:dyDescent="0.3">
      <c r="A554" s="7"/>
      <c r="C554" s="3">
        <v>169</v>
      </c>
      <c r="D554" s="3">
        <v>2939</v>
      </c>
      <c r="E554" s="3">
        <v>1</v>
      </c>
      <c r="F554" s="3">
        <v>0</v>
      </c>
      <c r="G554" s="3">
        <v>59</v>
      </c>
      <c r="H554" s="3">
        <v>0</v>
      </c>
      <c r="I554" s="3">
        <v>0</v>
      </c>
      <c r="J554" s="65">
        <v>0</v>
      </c>
      <c r="K554" s="65">
        <v>0</v>
      </c>
      <c r="L554" s="65">
        <v>0</v>
      </c>
      <c r="M554" s="66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60"/>
      <c r="Z554" s="3"/>
      <c r="AA554" s="3"/>
      <c r="AB554" s="3"/>
      <c r="AC554" s="3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M554" s="48"/>
      <c r="BX554" s="7"/>
      <c r="BY554" s="4"/>
      <c r="BZ554" s="7"/>
      <c r="CA554" s="7"/>
      <c r="CB554" s="7"/>
      <c r="CE554" s="7"/>
      <c r="CF554" s="7"/>
      <c r="CG554" s="7"/>
      <c r="CH554" s="7"/>
      <c r="CI554" s="7"/>
      <c r="CJ554" s="7"/>
      <c r="CK554" s="7"/>
      <c r="CL554" s="7"/>
      <c r="CN554" s="47"/>
      <c r="CO554" s="47"/>
      <c r="CP554" s="47"/>
      <c r="CQ554" s="4"/>
    </row>
    <row r="555" spans="1:95" s="1" customFormat="1" x14ac:dyDescent="0.3">
      <c r="A555" s="7"/>
      <c r="C555" s="3">
        <v>170</v>
      </c>
      <c r="D555" s="3">
        <v>2939</v>
      </c>
      <c r="E555" s="3">
        <v>1</v>
      </c>
      <c r="F555" s="3">
        <v>0</v>
      </c>
      <c r="G555" s="3">
        <v>59</v>
      </c>
      <c r="H555" s="3">
        <v>0</v>
      </c>
      <c r="I555" s="3">
        <v>0</v>
      </c>
      <c r="J555" s="65">
        <v>0</v>
      </c>
      <c r="K555" s="65">
        <v>0</v>
      </c>
      <c r="L555" s="65">
        <v>0</v>
      </c>
      <c r="M555" s="66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60"/>
      <c r="Z555" s="3"/>
      <c r="AA555" s="3"/>
      <c r="AB555" s="3"/>
      <c r="AC555" s="3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M555" s="48"/>
      <c r="BX555" s="7"/>
      <c r="BY555" s="4"/>
      <c r="BZ555" s="7"/>
      <c r="CA555" s="7"/>
      <c r="CB555" s="7"/>
      <c r="CE555" s="7"/>
      <c r="CF555" s="7"/>
      <c r="CG555" s="7"/>
      <c r="CH555" s="7"/>
      <c r="CI555" s="7"/>
      <c r="CJ555" s="7"/>
      <c r="CK555" s="7"/>
      <c r="CL555" s="7"/>
      <c r="CN555" s="47"/>
      <c r="CO555" s="47"/>
      <c r="CP555" s="47"/>
      <c r="CQ555" s="4"/>
    </row>
    <row r="556" spans="1:95" s="1" customFormat="1" x14ac:dyDescent="0.3">
      <c r="A556" s="7"/>
      <c r="C556" s="3">
        <v>171</v>
      </c>
      <c r="D556" s="3">
        <v>2939</v>
      </c>
      <c r="E556" s="3">
        <v>1</v>
      </c>
      <c r="F556" s="3">
        <v>0</v>
      </c>
      <c r="G556" s="3">
        <v>59</v>
      </c>
      <c r="H556" s="3">
        <v>0</v>
      </c>
      <c r="I556" s="3">
        <v>0</v>
      </c>
      <c r="J556" s="65">
        <v>0</v>
      </c>
      <c r="K556" s="65">
        <v>0</v>
      </c>
      <c r="L556" s="65">
        <v>0</v>
      </c>
      <c r="M556" s="66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60"/>
      <c r="Z556" s="3"/>
      <c r="AA556" s="3"/>
      <c r="AB556" s="3"/>
      <c r="AC556" s="3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M556" s="48"/>
      <c r="BX556" s="7"/>
      <c r="BY556" s="4"/>
      <c r="BZ556" s="7"/>
      <c r="CA556" s="7"/>
      <c r="CB556" s="7"/>
      <c r="CE556" s="7"/>
      <c r="CF556" s="7"/>
      <c r="CG556" s="7"/>
      <c r="CH556" s="7"/>
      <c r="CI556" s="7"/>
      <c r="CJ556" s="7"/>
      <c r="CK556" s="7"/>
      <c r="CL556" s="7"/>
      <c r="CN556" s="47"/>
      <c r="CO556" s="47"/>
      <c r="CP556" s="47"/>
      <c r="CQ556" s="4"/>
    </row>
    <row r="557" spans="1:95" s="1" customFormat="1" x14ac:dyDescent="0.3">
      <c r="A557" s="7"/>
      <c r="C557" s="3">
        <v>172</v>
      </c>
      <c r="D557" s="3">
        <v>2939</v>
      </c>
      <c r="E557" s="3">
        <v>1</v>
      </c>
      <c r="F557" s="3">
        <v>0</v>
      </c>
      <c r="G557" s="3">
        <v>59</v>
      </c>
      <c r="H557" s="3">
        <v>0</v>
      </c>
      <c r="I557" s="3">
        <v>0</v>
      </c>
      <c r="J557" s="65">
        <v>0</v>
      </c>
      <c r="K557" s="65">
        <v>0</v>
      </c>
      <c r="L557" s="65">
        <v>0</v>
      </c>
      <c r="M557" s="66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60"/>
      <c r="Z557" s="3"/>
      <c r="AA557" s="3"/>
      <c r="AB557" s="3"/>
      <c r="AC557" s="3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M557" s="48"/>
      <c r="BX557" s="7"/>
      <c r="BY557" s="4"/>
      <c r="BZ557" s="7"/>
      <c r="CA557" s="7"/>
      <c r="CB557" s="7"/>
      <c r="CE557" s="7"/>
      <c r="CF557" s="7"/>
      <c r="CG557" s="7"/>
      <c r="CH557" s="7"/>
      <c r="CI557" s="7"/>
      <c r="CJ557" s="7"/>
      <c r="CK557" s="7"/>
      <c r="CL557" s="7"/>
      <c r="CN557" s="47"/>
      <c r="CO557" s="47"/>
      <c r="CP557" s="47"/>
      <c r="CQ557" s="4"/>
    </row>
    <row r="558" spans="1:95" s="1" customFormat="1" x14ac:dyDescent="0.3">
      <c r="A558" s="7"/>
      <c r="C558" s="3">
        <v>173</v>
      </c>
      <c r="D558" s="3">
        <v>2939</v>
      </c>
      <c r="E558" s="3">
        <v>1</v>
      </c>
      <c r="F558" s="3">
        <v>0</v>
      </c>
      <c r="G558" s="3">
        <v>59</v>
      </c>
      <c r="H558" s="3">
        <v>0</v>
      </c>
      <c r="I558" s="3">
        <v>0</v>
      </c>
      <c r="J558" s="65">
        <v>0</v>
      </c>
      <c r="K558" s="65">
        <v>0</v>
      </c>
      <c r="L558" s="65">
        <v>0</v>
      </c>
      <c r="M558" s="66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60"/>
      <c r="Z558" s="3"/>
      <c r="AA558" s="3"/>
      <c r="AB558" s="3"/>
      <c r="AC558" s="3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M558" s="48"/>
      <c r="BX558" s="7"/>
      <c r="BY558" s="4"/>
      <c r="BZ558" s="7"/>
      <c r="CA558" s="7"/>
      <c r="CB558" s="7"/>
      <c r="CE558" s="7"/>
      <c r="CF558" s="7"/>
      <c r="CG558" s="7"/>
      <c r="CH558" s="7"/>
      <c r="CI558" s="7"/>
      <c r="CJ558" s="7"/>
      <c r="CK558" s="7"/>
      <c r="CL558" s="7"/>
      <c r="CN558" s="47"/>
      <c r="CO558" s="47"/>
      <c r="CP558" s="47"/>
      <c r="CQ558" s="4"/>
    </row>
    <row r="559" spans="1:95" s="1" customFormat="1" x14ac:dyDescent="0.3">
      <c r="A559" s="7"/>
      <c r="C559" s="3">
        <v>174</v>
      </c>
      <c r="D559" s="3">
        <v>2939</v>
      </c>
      <c r="E559" s="3">
        <v>1</v>
      </c>
      <c r="F559" s="3">
        <v>0</v>
      </c>
      <c r="G559" s="3">
        <v>59</v>
      </c>
      <c r="H559" s="3">
        <v>0</v>
      </c>
      <c r="I559" s="3">
        <v>0</v>
      </c>
      <c r="J559" s="65">
        <v>0</v>
      </c>
      <c r="K559" s="65">
        <v>0</v>
      </c>
      <c r="L559" s="65">
        <v>0</v>
      </c>
      <c r="M559" s="66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60"/>
      <c r="Z559" s="3"/>
      <c r="AA559" s="3"/>
      <c r="AB559" s="3"/>
      <c r="AC559" s="3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M559" s="48"/>
      <c r="BX559" s="7"/>
      <c r="BY559" s="4"/>
      <c r="BZ559" s="7"/>
      <c r="CA559" s="7"/>
      <c r="CB559" s="7"/>
      <c r="CE559" s="7"/>
      <c r="CF559" s="7"/>
      <c r="CG559" s="7"/>
      <c r="CH559" s="7"/>
      <c r="CI559" s="7"/>
      <c r="CJ559" s="7"/>
      <c r="CK559" s="7"/>
      <c r="CL559" s="7"/>
      <c r="CN559" s="47"/>
      <c r="CO559" s="47"/>
      <c r="CP559" s="47"/>
      <c r="CQ559" s="4"/>
    </row>
    <row r="560" spans="1:95" s="1" customFormat="1" x14ac:dyDescent="0.3">
      <c r="A560" s="7"/>
      <c r="C560" s="3">
        <v>175</v>
      </c>
      <c r="D560" s="3">
        <v>2939</v>
      </c>
      <c r="E560" s="3">
        <v>1</v>
      </c>
      <c r="F560" s="3">
        <v>0</v>
      </c>
      <c r="G560" s="3">
        <v>59</v>
      </c>
      <c r="H560" s="3">
        <v>0</v>
      </c>
      <c r="I560" s="3">
        <v>0</v>
      </c>
      <c r="J560" s="65">
        <v>0</v>
      </c>
      <c r="K560" s="65">
        <v>0</v>
      </c>
      <c r="L560" s="65">
        <v>0</v>
      </c>
      <c r="M560" s="66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60"/>
      <c r="Z560" s="3"/>
      <c r="AA560" s="3"/>
      <c r="AB560" s="3"/>
      <c r="AC560" s="3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M560" s="48"/>
      <c r="BX560" s="7"/>
      <c r="BY560" s="4"/>
      <c r="BZ560" s="7"/>
      <c r="CA560" s="7"/>
      <c r="CB560" s="7"/>
      <c r="CE560" s="7"/>
      <c r="CF560" s="7"/>
      <c r="CG560" s="7"/>
      <c r="CH560" s="7"/>
      <c r="CI560" s="7"/>
      <c r="CJ560" s="7"/>
      <c r="CK560" s="7"/>
      <c r="CL560" s="7"/>
      <c r="CN560" s="47"/>
      <c r="CO560" s="47"/>
      <c r="CP560" s="47"/>
      <c r="CQ560" s="4"/>
    </row>
    <row r="561" spans="1:95" s="1" customFormat="1" x14ac:dyDescent="0.3">
      <c r="A561" s="7"/>
      <c r="C561" s="3">
        <v>176</v>
      </c>
      <c r="D561" s="3">
        <v>2942</v>
      </c>
      <c r="E561" s="3">
        <v>1</v>
      </c>
      <c r="F561" s="3">
        <v>0</v>
      </c>
      <c r="G561" s="3">
        <v>56</v>
      </c>
      <c r="H561" s="3">
        <v>0</v>
      </c>
      <c r="I561" s="3">
        <v>0</v>
      </c>
      <c r="J561" s="65">
        <v>0</v>
      </c>
      <c r="K561" s="65">
        <v>0</v>
      </c>
      <c r="L561" s="65">
        <v>0</v>
      </c>
      <c r="M561" s="66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60"/>
      <c r="Z561" s="3"/>
      <c r="AA561" s="3"/>
      <c r="AB561" s="3"/>
      <c r="AC561" s="3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M561" s="48"/>
      <c r="BX561" s="7"/>
      <c r="BY561" s="4"/>
      <c r="BZ561" s="7"/>
      <c r="CA561" s="7"/>
      <c r="CB561" s="7"/>
      <c r="CE561" s="7"/>
      <c r="CF561" s="7"/>
      <c r="CG561" s="7"/>
      <c r="CH561" s="7"/>
      <c r="CI561" s="7"/>
      <c r="CJ561" s="7"/>
      <c r="CK561" s="7"/>
      <c r="CL561" s="7"/>
      <c r="CN561" s="47"/>
      <c r="CO561" s="47"/>
      <c r="CP561" s="47"/>
      <c r="CQ561" s="4"/>
    </row>
    <row r="562" spans="1:95" s="1" customFormat="1" x14ac:dyDescent="0.3">
      <c r="A562" s="7"/>
      <c r="C562" s="3">
        <v>177</v>
      </c>
      <c r="D562" s="3">
        <v>2942</v>
      </c>
      <c r="E562" s="3">
        <v>1</v>
      </c>
      <c r="F562" s="3">
        <v>0</v>
      </c>
      <c r="G562" s="3">
        <v>56</v>
      </c>
      <c r="H562" s="3">
        <v>0</v>
      </c>
      <c r="I562" s="3">
        <v>0</v>
      </c>
      <c r="J562" s="65">
        <v>0</v>
      </c>
      <c r="K562" s="65">
        <v>0</v>
      </c>
      <c r="L562" s="65">
        <v>0</v>
      </c>
      <c r="M562" s="66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60"/>
      <c r="Z562" s="3"/>
      <c r="AA562" s="3"/>
      <c r="AB562" s="3"/>
      <c r="AC562" s="3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M562" s="48"/>
      <c r="BX562" s="7"/>
      <c r="BY562" s="4"/>
      <c r="BZ562" s="7"/>
      <c r="CA562" s="7"/>
      <c r="CB562" s="7"/>
      <c r="CE562" s="7"/>
      <c r="CF562" s="7"/>
      <c r="CG562" s="7"/>
      <c r="CH562" s="7"/>
      <c r="CI562" s="7"/>
      <c r="CJ562" s="7"/>
      <c r="CK562" s="7"/>
      <c r="CL562" s="7"/>
      <c r="CN562" s="47"/>
      <c r="CO562" s="47"/>
      <c r="CP562" s="47"/>
      <c r="CQ562" s="4"/>
    </row>
    <row r="563" spans="1:95" s="1" customFormat="1" x14ac:dyDescent="0.3">
      <c r="A563" s="7"/>
      <c r="C563" s="3">
        <v>178</v>
      </c>
      <c r="D563" s="3">
        <v>2942</v>
      </c>
      <c r="E563" s="3">
        <v>1</v>
      </c>
      <c r="F563" s="3">
        <v>0</v>
      </c>
      <c r="G563" s="3">
        <v>56</v>
      </c>
      <c r="H563" s="3">
        <v>0</v>
      </c>
      <c r="I563" s="3">
        <v>0</v>
      </c>
      <c r="J563" s="65">
        <v>0</v>
      </c>
      <c r="K563" s="65">
        <v>0</v>
      </c>
      <c r="L563" s="65">
        <v>0</v>
      </c>
      <c r="M563" s="66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60"/>
      <c r="Z563" s="3"/>
      <c r="AA563" s="3"/>
      <c r="AB563" s="3"/>
      <c r="AC563" s="3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M563" s="48"/>
      <c r="BX563" s="7"/>
      <c r="BY563" s="4"/>
      <c r="BZ563" s="7"/>
      <c r="CA563" s="7"/>
      <c r="CB563" s="7"/>
      <c r="CE563" s="7"/>
      <c r="CF563" s="7"/>
      <c r="CG563" s="7"/>
      <c r="CH563" s="7"/>
      <c r="CI563" s="7"/>
      <c r="CJ563" s="7"/>
      <c r="CK563" s="7"/>
      <c r="CL563" s="7"/>
      <c r="CN563" s="47"/>
      <c r="CO563" s="47"/>
      <c r="CP563" s="47"/>
      <c r="CQ563" s="4"/>
    </row>
    <row r="564" spans="1:95" s="1" customFormat="1" x14ac:dyDescent="0.3">
      <c r="A564" s="7"/>
      <c r="C564" s="3">
        <v>179</v>
      </c>
      <c r="D564" s="3">
        <v>2939</v>
      </c>
      <c r="E564" s="3">
        <v>1</v>
      </c>
      <c r="F564" s="3">
        <v>0</v>
      </c>
      <c r="G564" s="3">
        <v>59</v>
      </c>
      <c r="H564" s="3">
        <v>0</v>
      </c>
      <c r="I564" s="3">
        <v>0</v>
      </c>
      <c r="J564" s="65">
        <v>0</v>
      </c>
      <c r="K564" s="65">
        <v>1</v>
      </c>
      <c r="L564" s="65">
        <v>0</v>
      </c>
      <c r="M564" s="66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60"/>
      <c r="Z564" s="3"/>
      <c r="AA564" s="3"/>
      <c r="AB564" s="3"/>
      <c r="AC564" s="3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M564" s="48"/>
      <c r="BX564" s="7"/>
      <c r="BY564" s="4"/>
      <c r="BZ564" s="7"/>
      <c r="CA564" s="7"/>
      <c r="CB564" s="7"/>
      <c r="CE564" s="7"/>
      <c r="CF564" s="7"/>
      <c r="CG564" s="7"/>
      <c r="CH564" s="7"/>
      <c r="CI564" s="7"/>
      <c r="CJ564" s="7"/>
      <c r="CK564" s="7"/>
      <c r="CL564" s="7"/>
      <c r="CN564" s="47"/>
      <c r="CO564" s="47"/>
      <c r="CP564" s="47"/>
      <c r="CQ564" s="4"/>
    </row>
    <row r="565" spans="1:95" s="1" customFormat="1" x14ac:dyDescent="0.3">
      <c r="A565" s="7"/>
      <c r="C565" s="3">
        <v>180</v>
      </c>
      <c r="D565" s="3">
        <v>2939</v>
      </c>
      <c r="E565" s="3">
        <v>1</v>
      </c>
      <c r="F565" s="3">
        <v>0</v>
      </c>
      <c r="G565" s="3">
        <v>59</v>
      </c>
      <c r="H565" s="3">
        <v>0</v>
      </c>
      <c r="I565" s="3">
        <v>0</v>
      </c>
      <c r="J565" s="65">
        <v>0</v>
      </c>
      <c r="K565" s="65">
        <v>0</v>
      </c>
      <c r="L565" s="65">
        <v>0</v>
      </c>
      <c r="M565" s="66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60"/>
      <c r="Z565" s="3"/>
      <c r="AA565" s="3"/>
      <c r="AB565" s="3"/>
      <c r="AC565" s="3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M565" s="48"/>
      <c r="BX565" s="7"/>
      <c r="BY565" s="4"/>
      <c r="BZ565" s="7"/>
      <c r="CA565" s="7"/>
      <c r="CB565" s="7"/>
      <c r="CE565" s="7"/>
      <c r="CF565" s="7"/>
      <c r="CG565" s="7"/>
      <c r="CH565" s="7"/>
      <c r="CI565" s="7"/>
      <c r="CJ565" s="7"/>
      <c r="CK565" s="7"/>
      <c r="CL565" s="7"/>
      <c r="CN565" s="47"/>
      <c r="CO565" s="47"/>
      <c r="CP565" s="47"/>
      <c r="CQ565" s="4"/>
    </row>
    <row r="566" spans="1:95" s="1" customFormat="1" x14ac:dyDescent="0.3">
      <c r="A566" s="7"/>
      <c r="C566" s="3" t="s">
        <v>146</v>
      </c>
      <c r="D566" s="3" t="s">
        <v>147</v>
      </c>
      <c r="E566" s="3" t="s">
        <v>147</v>
      </c>
      <c r="F566" s="3" t="s">
        <v>147</v>
      </c>
      <c r="G566" s="3" t="s">
        <v>147</v>
      </c>
      <c r="H566" s="3" t="s">
        <v>147</v>
      </c>
      <c r="I566" s="3" t="s">
        <v>147</v>
      </c>
      <c r="J566" s="65" t="s">
        <v>147</v>
      </c>
      <c r="K566" s="65" t="s">
        <v>147</v>
      </c>
      <c r="L566" s="65" t="s">
        <v>147</v>
      </c>
      <c r="M566" s="66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60"/>
      <c r="Z566" s="3"/>
      <c r="AA566" s="3"/>
      <c r="AB566" s="3"/>
      <c r="AC566" s="3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M566" s="48"/>
      <c r="BX566" s="7"/>
      <c r="BY566" s="4"/>
      <c r="BZ566" s="7"/>
      <c r="CA566" s="7"/>
      <c r="CB566" s="7"/>
      <c r="CE566" s="7"/>
      <c r="CF566" s="7"/>
      <c r="CG566" s="7"/>
      <c r="CH566" s="7"/>
      <c r="CI566" s="7"/>
      <c r="CJ566" s="7"/>
      <c r="CK566" s="7"/>
      <c r="CL566" s="7"/>
      <c r="CN566" s="47"/>
      <c r="CO566" s="47"/>
      <c r="CP566" s="47"/>
      <c r="CQ566" s="4"/>
    </row>
    <row r="567" spans="1:95" s="1" customFormat="1" x14ac:dyDescent="0.3">
      <c r="A567" s="7"/>
      <c r="C567" s="3" t="s">
        <v>2</v>
      </c>
      <c r="D567" s="3" t="s">
        <v>3</v>
      </c>
      <c r="E567" s="3" t="s">
        <v>26</v>
      </c>
      <c r="F567" s="3" t="s">
        <v>15</v>
      </c>
      <c r="G567" s="3" t="s">
        <v>4</v>
      </c>
      <c r="H567" s="3" t="s">
        <v>148</v>
      </c>
      <c r="I567" s="3" t="s">
        <v>5</v>
      </c>
      <c r="J567" s="65" t="s">
        <v>149</v>
      </c>
      <c r="K567" s="65" t="s">
        <v>82</v>
      </c>
      <c r="L567" s="65" t="s">
        <v>150</v>
      </c>
      <c r="M567" s="66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60"/>
      <c r="Z567" s="3"/>
      <c r="AA567" s="3"/>
      <c r="AB567" s="3"/>
      <c r="AC567" s="3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M567" s="48"/>
      <c r="BX567" s="7"/>
      <c r="BY567" s="4"/>
      <c r="BZ567" s="7"/>
      <c r="CA567" s="7"/>
      <c r="CB567" s="7"/>
      <c r="CE567" s="7"/>
      <c r="CF567" s="7"/>
      <c r="CG567" s="7"/>
      <c r="CH567" s="7"/>
      <c r="CI567" s="7"/>
      <c r="CJ567" s="7"/>
      <c r="CK567" s="7"/>
      <c r="CL567" s="7"/>
      <c r="CN567" s="47"/>
      <c r="CO567" s="47"/>
      <c r="CP567" s="47"/>
      <c r="CQ567" s="4"/>
    </row>
    <row r="568" spans="1:95" s="1" customFormat="1" x14ac:dyDescent="0.3">
      <c r="A568" s="7"/>
      <c r="C568" s="3"/>
      <c r="D568" s="3"/>
      <c r="E568" s="3"/>
      <c r="F568" s="3"/>
      <c r="G568" s="3"/>
      <c r="H568" s="3"/>
      <c r="I568" s="3"/>
      <c r="J568" s="65"/>
      <c r="K568" s="65"/>
      <c r="L568" s="65"/>
      <c r="M568" s="66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60"/>
      <c r="Z568" s="3"/>
      <c r="AA568" s="3"/>
      <c r="AB568" s="3"/>
      <c r="AC568" s="3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M568" s="48"/>
      <c r="BX568" s="7"/>
      <c r="BY568" s="4"/>
      <c r="BZ568" s="7"/>
      <c r="CA568" s="7"/>
      <c r="CB568" s="7"/>
      <c r="CE568" s="7"/>
      <c r="CF568" s="7"/>
      <c r="CG568" s="7"/>
      <c r="CH568" s="7"/>
      <c r="CI568" s="7"/>
      <c r="CJ568" s="7"/>
      <c r="CK568" s="7"/>
      <c r="CL568" s="7"/>
      <c r="CN568" s="47"/>
      <c r="CO568" s="47"/>
      <c r="CP568" s="47"/>
      <c r="CQ568" s="4"/>
    </row>
    <row r="569" spans="1:95" s="1" customFormat="1" x14ac:dyDescent="0.3">
      <c r="A569" s="7"/>
      <c r="C569" s="3" t="s">
        <v>151</v>
      </c>
      <c r="D569" s="3" t="s">
        <v>153</v>
      </c>
      <c r="E569" s="3"/>
      <c r="F569" s="3"/>
      <c r="G569" s="3"/>
      <c r="H569" s="3"/>
      <c r="I569" s="3"/>
      <c r="J569" s="65"/>
      <c r="K569" s="65"/>
      <c r="L569" s="65"/>
      <c r="M569" s="66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60"/>
      <c r="Z569" s="3"/>
      <c r="AA569" s="3"/>
      <c r="AB569" s="3"/>
      <c r="AC569" s="3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M569" s="48"/>
      <c r="BX569" s="7"/>
      <c r="BY569" s="4"/>
      <c r="BZ569" s="7"/>
      <c r="CA569" s="7"/>
      <c r="CB569" s="7"/>
      <c r="CE569" s="7"/>
      <c r="CF569" s="7"/>
      <c r="CG569" s="7"/>
      <c r="CH569" s="7"/>
      <c r="CI569" s="7"/>
      <c r="CJ569" s="7"/>
      <c r="CK569" s="7"/>
      <c r="CL569" s="7"/>
      <c r="CN569" s="47"/>
      <c r="CO569" s="47"/>
      <c r="CP569" s="47"/>
      <c r="CQ569" s="4"/>
    </row>
    <row r="570" spans="1:95" s="1" customFormat="1" x14ac:dyDescent="0.3">
      <c r="A570" s="7"/>
      <c r="C570" s="3" t="s">
        <v>2</v>
      </c>
      <c r="D570" s="3" t="s">
        <v>3</v>
      </c>
      <c r="E570" s="3" t="s">
        <v>26</v>
      </c>
      <c r="F570" s="3" t="s">
        <v>15</v>
      </c>
      <c r="G570" s="3" t="s">
        <v>4</v>
      </c>
      <c r="H570" s="3" t="s">
        <v>148</v>
      </c>
      <c r="I570" s="3" t="s">
        <v>5</v>
      </c>
      <c r="J570" s="65" t="s">
        <v>149</v>
      </c>
      <c r="K570" s="65" t="s">
        <v>82</v>
      </c>
      <c r="L570" s="65" t="s">
        <v>150</v>
      </c>
      <c r="M570" s="66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60"/>
      <c r="Z570" s="3"/>
      <c r="AA570" s="3"/>
      <c r="AB570" s="3"/>
      <c r="AC570" s="3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M570" s="48"/>
      <c r="BX570" s="7"/>
      <c r="BY570" s="4"/>
      <c r="BZ570" s="7"/>
      <c r="CA570" s="7"/>
      <c r="CB570" s="7"/>
      <c r="CE570" s="7"/>
      <c r="CF570" s="7"/>
      <c r="CG570" s="7"/>
      <c r="CH570" s="7"/>
      <c r="CI570" s="7"/>
      <c r="CJ570" s="7"/>
      <c r="CK570" s="7"/>
      <c r="CL570" s="7"/>
      <c r="CN570" s="47"/>
      <c r="CO570" s="47"/>
      <c r="CP570" s="47"/>
      <c r="CQ570" s="4"/>
    </row>
    <row r="571" spans="1:95" s="1" customFormat="1" x14ac:dyDescent="0.3">
      <c r="A571" s="7"/>
      <c r="C571" s="3" t="s">
        <v>146</v>
      </c>
      <c r="D571" s="3" t="s">
        <v>147</v>
      </c>
      <c r="E571" s="3" t="s">
        <v>147</v>
      </c>
      <c r="F571" s="3" t="s">
        <v>147</v>
      </c>
      <c r="G571" s="3" t="s">
        <v>147</v>
      </c>
      <c r="H571" s="3" t="s">
        <v>147</v>
      </c>
      <c r="I571" s="3" t="s">
        <v>147</v>
      </c>
      <c r="J571" s="65" t="s">
        <v>147</v>
      </c>
      <c r="K571" s="65" t="s">
        <v>147</v>
      </c>
      <c r="L571" s="65" t="s">
        <v>147</v>
      </c>
      <c r="M571" s="66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60"/>
      <c r="Z571" s="3"/>
      <c r="AA571" s="3"/>
      <c r="AB571" s="3"/>
      <c r="AC571" s="3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M571" s="48"/>
      <c r="BX571" s="7"/>
      <c r="BY571" s="4"/>
      <c r="BZ571" s="7"/>
      <c r="CA571" s="7"/>
      <c r="CB571" s="7"/>
      <c r="CE571" s="7"/>
      <c r="CF571" s="7"/>
      <c r="CG571" s="7"/>
      <c r="CH571" s="7"/>
      <c r="CI571" s="7"/>
      <c r="CJ571" s="7"/>
      <c r="CK571" s="7"/>
      <c r="CL571" s="7"/>
      <c r="CN571" s="47"/>
      <c r="CO571" s="47"/>
      <c r="CP571" s="47"/>
      <c r="CQ571" s="4"/>
    </row>
    <row r="572" spans="1:95" s="1" customFormat="1" x14ac:dyDescent="0.3">
      <c r="A572" s="7"/>
      <c r="C572" s="3">
        <v>1</v>
      </c>
      <c r="D572" s="3">
        <v>12393</v>
      </c>
      <c r="E572" s="3">
        <v>6</v>
      </c>
      <c r="F572" s="3">
        <v>0</v>
      </c>
      <c r="G572" s="3">
        <v>0</v>
      </c>
      <c r="H572" s="3">
        <v>0</v>
      </c>
      <c r="I572" s="3">
        <v>0</v>
      </c>
      <c r="J572" s="65">
        <v>0</v>
      </c>
      <c r="K572" s="65">
        <v>0</v>
      </c>
      <c r="L572" s="65">
        <v>0</v>
      </c>
      <c r="M572" s="66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60"/>
      <c r="Z572" s="3"/>
      <c r="AA572" s="3"/>
      <c r="AB572" s="3"/>
      <c r="AC572" s="3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M572" s="48"/>
      <c r="BX572" s="7"/>
      <c r="BY572" s="4"/>
      <c r="BZ572" s="7"/>
      <c r="CA572" s="7"/>
      <c r="CB572" s="7"/>
      <c r="CE572" s="7"/>
      <c r="CF572" s="7"/>
      <c r="CG572" s="7"/>
      <c r="CH572" s="7"/>
      <c r="CI572" s="7"/>
      <c r="CJ572" s="7"/>
      <c r="CK572" s="7"/>
      <c r="CL572" s="7"/>
      <c r="CN572" s="47"/>
      <c r="CO572" s="47"/>
      <c r="CP572" s="47"/>
      <c r="CQ572" s="4"/>
    </row>
    <row r="573" spans="1:95" s="1" customFormat="1" x14ac:dyDescent="0.3">
      <c r="A573" s="7"/>
      <c r="C573" s="3">
        <v>2</v>
      </c>
      <c r="D573" s="3">
        <v>12393</v>
      </c>
      <c r="E573" s="3">
        <v>6</v>
      </c>
      <c r="F573" s="3">
        <v>0</v>
      </c>
      <c r="G573" s="3">
        <v>0</v>
      </c>
      <c r="H573" s="3">
        <v>0</v>
      </c>
      <c r="I573" s="3">
        <v>0</v>
      </c>
      <c r="J573" s="65">
        <v>0</v>
      </c>
      <c r="K573" s="65">
        <v>0</v>
      </c>
      <c r="L573" s="65">
        <v>0</v>
      </c>
      <c r="M573" s="66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60"/>
      <c r="Z573" s="3"/>
      <c r="AA573" s="3"/>
      <c r="AB573" s="3"/>
      <c r="AC573" s="3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M573" s="48"/>
      <c r="BX573" s="7"/>
      <c r="BY573" s="4"/>
      <c r="BZ573" s="7"/>
      <c r="CA573" s="7"/>
      <c r="CB573" s="7"/>
      <c r="CE573" s="7"/>
      <c r="CF573" s="7"/>
      <c r="CG573" s="7"/>
      <c r="CH573" s="7"/>
      <c r="CI573" s="7"/>
      <c r="CJ573" s="7"/>
      <c r="CK573" s="7"/>
      <c r="CL573" s="7"/>
      <c r="CN573" s="47"/>
      <c r="CO573" s="47"/>
      <c r="CP573" s="47"/>
      <c r="CQ573" s="4"/>
    </row>
    <row r="574" spans="1:95" s="1" customFormat="1" x14ac:dyDescent="0.3">
      <c r="A574" s="7"/>
      <c r="C574" s="3">
        <v>3</v>
      </c>
      <c r="D574" s="3">
        <v>12393</v>
      </c>
      <c r="E574" s="3">
        <v>6</v>
      </c>
      <c r="F574" s="3">
        <v>0</v>
      </c>
      <c r="G574" s="3">
        <v>0</v>
      </c>
      <c r="H574" s="3">
        <v>0</v>
      </c>
      <c r="I574" s="3">
        <v>0</v>
      </c>
      <c r="J574" s="65">
        <v>0</v>
      </c>
      <c r="K574" s="65">
        <v>0</v>
      </c>
      <c r="L574" s="65">
        <v>0</v>
      </c>
      <c r="M574" s="66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60"/>
      <c r="Z574" s="3"/>
      <c r="AA574" s="3"/>
      <c r="AB574" s="3"/>
      <c r="AC574" s="3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M574" s="48"/>
      <c r="BX574" s="7"/>
      <c r="BY574" s="4"/>
      <c r="BZ574" s="7"/>
      <c r="CA574" s="7"/>
      <c r="CB574" s="7"/>
      <c r="CE574" s="7"/>
      <c r="CF574" s="7"/>
      <c r="CG574" s="7"/>
      <c r="CH574" s="7"/>
      <c r="CI574" s="7"/>
      <c r="CJ574" s="7"/>
      <c r="CK574" s="7"/>
      <c r="CL574" s="7"/>
      <c r="CN574" s="47"/>
      <c r="CO574" s="47"/>
      <c r="CP574" s="47"/>
      <c r="CQ574" s="4"/>
    </row>
    <row r="575" spans="1:95" s="1" customFormat="1" x14ac:dyDescent="0.3">
      <c r="A575" s="7"/>
      <c r="C575" s="3">
        <v>4</v>
      </c>
      <c r="D575" s="3">
        <v>12391</v>
      </c>
      <c r="E575" s="3">
        <v>8</v>
      </c>
      <c r="F575" s="3">
        <v>0</v>
      </c>
      <c r="G575" s="3">
        <v>0</v>
      </c>
      <c r="H575" s="3">
        <v>0</v>
      </c>
      <c r="I575" s="3">
        <v>0</v>
      </c>
      <c r="J575" s="65">
        <v>0</v>
      </c>
      <c r="K575" s="65">
        <v>0</v>
      </c>
      <c r="L575" s="65">
        <v>0</v>
      </c>
      <c r="M575" s="66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60"/>
      <c r="Z575" s="3"/>
      <c r="AA575" s="3"/>
      <c r="AB575" s="3"/>
      <c r="AC575" s="3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M575" s="48"/>
      <c r="BX575" s="7"/>
      <c r="BY575" s="4"/>
      <c r="BZ575" s="7"/>
      <c r="CA575" s="7"/>
      <c r="CB575" s="7"/>
      <c r="CE575" s="7"/>
      <c r="CF575" s="7"/>
      <c r="CG575" s="7"/>
      <c r="CH575" s="7"/>
      <c r="CI575" s="7"/>
      <c r="CJ575" s="7"/>
      <c r="CK575" s="7"/>
      <c r="CL575" s="7"/>
      <c r="CN575" s="47"/>
      <c r="CO575" s="47"/>
      <c r="CP575" s="47"/>
      <c r="CQ575" s="4"/>
    </row>
    <row r="576" spans="1:95" s="1" customFormat="1" x14ac:dyDescent="0.3">
      <c r="A576" s="7"/>
      <c r="C576" s="3">
        <v>5</v>
      </c>
      <c r="D576" s="3">
        <v>12389</v>
      </c>
      <c r="E576" s="3">
        <v>10</v>
      </c>
      <c r="F576" s="3">
        <v>0</v>
      </c>
      <c r="G576" s="3">
        <v>0</v>
      </c>
      <c r="H576" s="3">
        <v>0</v>
      </c>
      <c r="I576" s="3">
        <v>0</v>
      </c>
      <c r="J576" s="65">
        <v>0</v>
      </c>
      <c r="K576" s="65">
        <v>0</v>
      </c>
      <c r="L576" s="65">
        <v>0</v>
      </c>
      <c r="M576" s="66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60"/>
      <c r="Z576" s="3"/>
      <c r="AA576" s="3"/>
      <c r="AB576" s="3"/>
      <c r="AC576" s="3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M576" s="48"/>
      <c r="BX576" s="7"/>
      <c r="BY576" s="4"/>
      <c r="BZ576" s="7"/>
      <c r="CA576" s="7"/>
      <c r="CB576" s="7"/>
      <c r="CE576" s="7"/>
      <c r="CF576" s="7"/>
      <c r="CG576" s="7"/>
      <c r="CH576" s="7"/>
      <c r="CI576" s="7"/>
      <c r="CJ576" s="7"/>
      <c r="CK576" s="7"/>
      <c r="CL576" s="7"/>
      <c r="CN576" s="47"/>
      <c r="CO576" s="47"/>
      <c r="CP576" s="47"/>
      <c r="CQ576" s="4"/>
    </row>
    <row r="577" spans="1:95" s="1" customFormat="1" x14ac:dyDescent="0.3">
      <c r="A577" s="7"/>
      <c r="C577" s="3">
        <v>6</v>
      </c>
      <c r="D577" s="3">
        <v>12386</v>
      </c>
      <c r="E577" s="3">
        <v>13</v>
      </c>
      <c r="F577" s="3">
        <v>0</v>
      </c>
      <c r="G577" s="3">
        <v>0</v>
      </c>
      <c r="H577" s="3">
        <v>0</v>
      </c>
      <c r="I577" s="3">
        <v>0</v>
      </c>
      <c r="J577" s="65">
        <v>0</v>
      </c>
      <c r="K577" s="65">
        <v>0</v>
      </c>
      <c r="L577" s="65">
        <v>0</v>
      </c>
      <c r="M577" s="66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60"/>
      <c r="Z577" s="3"/>
      <c r="AA577" s="3"/>
      <c r="AB577" s="3"/>
      <c r="AC577" s="3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M577" s="48"/>
      <c r="BX577" s="7"/>
      <c r="BY577" s="4"/>
      <c r="BZ577" s="7"/>
      <c r="CA577" s="7"/>
      <c r="CB577" s="7"/>
      <c r="CE577" s="7"/>
      <c r="CF577" s="7"/>
      <c r="CG577" s="7"/>
      <c r="CH577" s="7"/>
      <c r="CI577" s="7"/>
      <c r="CJ577" s="7"/>
      <c r="CK577" s="7"/>
      <c r="CL577" s="7"/>
      <c r="CN577" s="47"/>
      <c r="CO577" s="47"/>
      <c r="CP577" s="47"/>
      <c r="CQ577" s="4"/>
    </row>
    <row r="578" spans="1:95" s="1" customFormat="1" x14ac:dyDescent="0.3">
      <c r="A578" s="7"/>
      <c r="C578" s="3">
        <v>7</v>
      </c>
      <c r="D578" s="3">
        <v>12380</v>
      </c>
      <c r="E578" s="3">
        <v>19</v>
      </c>
      <c r="F578" s="3">
        <v>0</v>
      </c>
      <c r="G578" s="3">
        <v>0</v>
      </c>
      <c r="H578" s="3">
        <v>0</v>
      </c>
      <c r="I578" s="3">
        <v>0</v>
      </c>
      <c r="J578" s="65">
        <v>0</v>
      </c>
      <c r="K578" s="65">
        <v>0</v>
      </c>
      <c r="L578" s="65">
        <v>0</v>
      </c>
      <c r="M578" s="66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60"/>
      <c r="Z578" s="3"/>
      <c r="AA578" s="3"/>
      <c r="AB578" s="3"/>
      <c r="AC578" s="3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M578" s="48"/>
      <c r="BX578" s="7"/>
      <c r="BY578" s="4"/>
      <c r="BZ578" s="7"/>
      <c r="CA578" s="7"/>
      <c r="CB578" s="7"/>
      <c r="CE578" s="7"/>
      <c r="CF578" s="7"/>
      <c r="CG578" s="7"/>
      <c r="CH578" s="7"/>
      <c r="CI578" s="7"/>
      <c r="CJ578" s="7"/>
      <c r="CK578" s="7"/>
      <c r="CL578" s="7"/>
      <c r="CN578" s="47"/>
      <c r="CO578" s="47"/>
      <c r="CP578" s="47"/>
      <c r="CQ578" s="4"/>
    </row>
    <row r="579" spans="1:95" s="1" customFormat="1" x14ac:dyDescent="0.3">
      <c r="A579" s="7"/>
      <c r="C579" s="3">
        <v>8</v>
      </c>
      <c r="D579" s="3">
        <v>12373</v>
      </c>
      <c r="E579" s="3">
        <v>26</v>
      </c>
      <c r="F579" s="3">
        <v>0</v>
      </c>
      <c r="G579" s="3">
        <v>0</v>
      </c>
      <c r="H579" s="3">
        <v>0</v>
      </c>
      <c r="I579" s="3">
        <v>0</v>
      </c>
      <c r="J579" s="65">
        <v>0</v>
      </c>
      <c r="K579" s="65">
        <v>0</v>
      </c>
      <c r="L579" s="65">
        <v>0</v>
      </c>
      <c r="M579" s="66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60"/>
      <c r="Z579" s="3"/>
      <c r="AA579" s="3"/>
      <c r="AB579" s="3"/>
      <c r="AC579" s="3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M579" s="48"/>
      <c r="BX579" s="7"/>
      <c r="BY579" s="4"/>
      <c r="BZ579" s="7"/>
      <c r="CA579" s="7"/>
      <c r="CB579" s="7"/>
      <c r="CE579" s="7"/>
      <c r="CF579" s="7"/>
      <c r="CG579" s="7"/>
      <c r="CH579" s="7"/>
      <c r="CI579" s="7"/>
      <c r="CJ579" s="7"/>
      <c r="CK579" s="7"/>
      <c r="CL579" s="7"/>
      <c r="CN579" s="47"/>
      <c r="CO579" s="47"/>
      <c r="CP579" s="47"/>
      <c r="CQ579" s="4"/>
    </row>
    <row r="580" spans="1:95" s="1" customFormat="1" x14ac:dyDescent="0.3">
      <c r="A580" s="7"/>
      <c r="C580" s="3">
        <v>9</v>
      </c>
      <c r="D580" s="3">
        <v>12363</v>
      </c>
      <c r="E580" s="3">
        <v>36</v>
      </c>
      <c r="F580" s="3">
        <v>0</v>
      </c>
      <c r="G580" s="3">
        <v>0</v>
      </c>
      <c r="H580" s="3">
        <v>0</v>
      </c>
      <c r="I580" s="3">
        <v>0</v>
      </c>
      <c r="J580" s="65">
        <v>0</v>
      </c>
      <c r="K580" s="65">
        <v>0</v>
      </c>
      <c r="L580" s="65">
        <v>0</v>
      </c>
      <c r="M580" s="66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60"/>
      <c r="Z580" s="3"/>
      <c r="AA580" s="3"/>
      <c r="AB580" s="3"/>
      <c r="AC580" s="3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M580" s="48"/>
      <c r="BX580" s="7"/>
      <c r="BY580" s="4"/>
      <c r="BZ580" s="7"/>
      <c r="CA580" s="7"/>
      <c r="CB580" s="7"/>
      <c r="CE580" s="7"/>
      <c r="CF580" s="7"/>
      <c r="CG580" s="7"/>
      <c r="CH580" s="7"/>
      <c r="CI580" s="7"/>
      <c r="CJ580" s="7"/>
      <c r="CK580" s="7"/>
      <c r="CL580" s="7"/>
      <c r="CN580" s="47"/>
      <c r="CO580" s="47"/>
      <c r="CP580" s="47"/>
      <c r="CQ580" s="4"/>
    </row>
    <row r="581" spans="1:95" s="1" customFormat="1" x14ac:dyDescent="0.3">
      <c r="A581" s="7"/>
      <c r="C581" s="3">
        <v>10</v>
      </c>
      <c r="D581" s="3">
        <v>12346</v>
      </c>
      <c r="E581" s="3">
        <v>53</v>
      </c>
      <c r="F581" s="3">
        <v>0</v>
      </c>
      <c r="G581" s="3">
        <v>0</v>
      </c>
      <c r="H581" s="3">
        <v>0</v>
      </c>
      <c r="I581" s="3">
        <v>0</v>
      </c>
      <c r="J581" s="65">
        <v>0</v>
      </c>
      <c r="K581" s="65">
        <v>0</v>
      </c>
      <c r="L581" s="65">
        <v>0</v>
      </c>
      <c r="M581" s="66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60"/>
      <c r="Z581" s="3"/>
      <c r="AA581" s="3"/>
      <c r="AB581" s="3"/>
      <c r="AC581" s="3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M581" s="48"/>
      <c r="BX581" s="7"/>
      <c r="BY581" s="4"/>
      <c r="BZ581" s="7"/>
      <c r="CA581" s="7"/>
      <c r="CB581" s="7"/>
      <c r="CE581" s="7"/>
      <c r="CF581" s="7"/>
      <c r="CG581" s="7"/>
      <c r="CH581" s="7"/>
      <c r="CI581" s="7"/>
      <c r="CJ581" s="7"/>
      <c r="CK581" s="7"/>
      <c r="CL581" s="7"/>
      <c r="CN581" s="47"/>
      <c r="CO581" s="47"/>
      <c r="CP581" s="47"/>
      <c r="CQ581" s="4"/>
    </row>
    <row r="582" spans="1:95" s="1" customFormat="1" x14ac:dyDescent="0.3">
      <c r="A582" s="7"/>
      <c r="C582" s="3">
        <v>11</v>
      </c>
      <c r="D582" s="3">
        <v>12326</v>
      </c>
      <c r="E582" s="3">
        <v>73</v>
      </c>
      <c r="F582" s="3">
        <v>0</v>
      </c>
      <c r="G582" s="3">
        <v>0</v>
      </c>
      <c r="H582" s="3">
        <v>0</v>
      </c>
      <c r="I582" s="3">
        <v>0</v>
      </c>
      <c r="J582" s="65">
        <v>0</v>
      </c>
      <c r="K582" s="65">
        <v>2</v>
      </c>
      <c r="L582" s="65">
        <v>0</v>
      </c>
      <c r="M582" s="66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60"/>
      <c r="Z582" s="3"/>
      <c r="AA582" s="3"/>
      <c r="AB582" s="3"/>
      <c r="AC582" s="3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M582" s="48"/>
      <c r="BX582" s="7"/>
      <c r="BY582" s="4"/>
      <c r="BZ582" s="7"/>
      <c r="CA582" s="7"/>
      <c r="CB582" s="7"/>
      <c r="CE582" s="7"/>
      <c r="CF582" s="7"/>
      <c r="CG582" s="7"/>
      <c r="CH582" s="7"/>
      <c r="CI582" s="7"/>
      <c r="CJ582" s="7"/>
      <c r="CK582" s="7"/>
      <c r="CL582" s="7"/>
      <c r="CN582" s="47"/>
      <c r="CO582" s="47"/>
      <c r="CP582" s="47"/>
      <c r="CQ582" s="4"/>
    </row>
    <row r="583" spans="1:95" s="1" customFormat="1" x14ac:dyDescent="0.3">
      <c r="A583" s="7"/>
      <c r="C583" s="3">
        <v>12</v>
      </c>
      <c r="D583" s="3">
        <v>12307</v>
      </c>
      <c r="E583" s="3">
        <v>92</v>
      </c>
      <c r="F583" s="3">
        <v>0</v>
      </c>
      <c r="G583" s="3">
        <v>0</v>
      </c>
      <c r="H583" s="3">
        <v>0</v>
      </c>
      <c r="I583" s="3">
        <v>0</v>
      </c>
      <c r="J583" s="65">
        <v>0</v>
      </c>
      <c r="K583" s="65">
        <v>4</v>
      </c>
      <c r="L583" s="65">
        <v>0</v>
      </c>
      <c r="M583" s="66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60"/>
      <c r="Z583" s="3"/>
      <c r="AA583" s="3"/>
      <c r="AB583" s="3"/>
      <c r="AC583" s="3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M583" s="48"/>
      <c r="BX583" s="7"/>
      <c r="BY583" s="4"/>
      <c r="BZ583" s="7"/>
      <c r="CA583" s="7"/>
      <c r="CB583" s="7"/>
      <c r="CE583" s="7"/>
      <c r="CF583" s="7"/>
      <c r="CG583" s="7"/>
      <c r="CH583" s="7"/>
      <c r="CI583" s="7"/>
      <c r="CJ583" s="7"/>
      <c r="CK583" s="7"/>
      <c r="CL583" s="7"/>
      <c r="CN583" s="47"/>
      <c r="CO583" s="47"/>
      <c r="CP583" s="47"/>
      <c r="CQ583" s="4"/>
    </row>
    <row r="584" spans="1:95" s="1" customFormat="1" x14ac:dyDescent="0.3">
      <c r="A584" s="7"/>
      <c r="C584" s="3">
        <v>13</v>
      </c>
      <c r="D584" s="3">
        <v>12284</v>
      </c>
      <c r="E584" s="3">
        <v>114</v>
      </c>
      <c r="F584" s="3">
        <v>0</v>
      </c>
      <c r="G584" s="3">
        <v>0</v>
      </c>
      <c r="H584" s="3">
        <v>0</v>
      </c>
      <c r="I584" s="3">
        <v>0</v>
      </c>
      <c r="J584" s="65">
        <v>0</v>
      </c>
      <c r="K584" s="65">
        <v>6</v>
      </c>
      <c r="L584" s="65">
        <v>0</v>
      </c>
      <c r="M584" s="66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60"/>
      <c r="Z584" s="3"/>
      <c r="AA584" s="3"/>
      <c r="AB584" s="3"/>
      <c r="AC584" s="3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M584" s="48"/>
      <c r="BX584" s="7"/>
      <c r="BY584" s="4"/>
      <c r="BZ584" s="7"/>
      <c r="CA584" s="7"/>
      <c r="CB584" s="7"/>
      <c r="CE584" s="7"/>
      <c r="CF584" s="7"/>
      <c r="CG584" s="7"/>
      <c r="CH584" s="7"/>
      <c r="CI584" s="7"/>
      <c r="CJ584" s="7"/>
      <c r="CK584" s="7"/>
      <c r="CL584" s="7"/>
      <c r="CN584" s="47"/>
      <c r="CO584" s="47"/>
      <c r="CP584" s="47"/>
      <c r="CQ584" s="4"/>
    </row>
    <row r="585" spans="1:95" s="1" customFormat="1" x14ac:dyDescent="0.3">
      <c r="A585" s="7"/>
      <c r="C585" s="3">
        <v>14</v>
      </c>
      <c r="D585" s="3">
        <v>12263</v>
      </c>
      <c r="E585" s="3">
        <v>135</v>
      </c>
      <c r="F585" s="3">
        <v>0</v>
      </c>
      <c r="G585" s="3">
        <v>0</v>
      </c>
      <c r="H585" s="3">
        <v>0</v>
      </c>
      <c r="I585" s="3">
        <v>0</v>
      </c>
      <c r="J585" s="65">
        <v>0</v>
      </c>
      <c r="K585" s="65">
        <v>13</v>
      </c>
      <c r="L585" s="65">
        <v>1</v>
      </c>
      <c r="M585" s="66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60"/>
      <c r="Z585" s="3"/>
      <c r="AA585" s="3"/>
      <c r="AB585" s="3"/>
      <c r="AC585" s="3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M585" s="48"/>
      <c r="BX585" s="7"/>
      <c r="BY585" s="4"/>
      <c r="BZ585" s="7"/>
      <c r="CA585" s="7"/>
      <c r="CB585" s="7"/>
      <c r="CE585" s="7"/>
      <c r="CF585" s="7"/>
      <c r="CG585" s="7"/>
      <c r="CH585" s="7"/>
      <c r="CI585" s="7"/>
      <c r="CJ585" s="7"/>
      <c r="CK585" s="7"/>
      <c r="CL585" s="7"/>
      <c r="CN585" s="47"/>
      <c r="CO585" s="47"/>
      <c r="CP585" s="47"/>
      <c r="CQ585" s="4"/>
    </row>
    <row r="586" spans="1:95" s="1" customFormat="1" x14ac:dyDescent="0.3">
      <c r="A586" s="7"/>
      <c r="C586" s="3">
        <v>15</v>
      </c>
      <c r="D586" s="3">
        <v>12244</v>
      </c>
      <c r="E586" s="3">
        <v>155</v>
      </c>
      <c r="F586" s="3">
        <v>0</v>
      </c>
      <c r="G586" s="3">
        <v>0</v>
      </c>
      <c r="H586" s="3">
        <v>0</v>
      </c>
      <c r="I586" s="3">
        <v>0</v>
      </c>
      <c r="J586" s="65">
        <v>0</v>
      </c>
      <c r="K586" s="65">
        <v>20</v>
      </c>
      <c r="L586" s="65">
        <v>1</v>
      </c>
      <c r="M586" s="66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60"/>
      <c r="Z586" s="3"/>
      <c r="AA586" s="3"/>
      <c r="AB586" s="3"/>
      <c r="AC586" s="3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M586" s="48"/>
      <c r="BX586" s="7"/>
      <c r="BY586" s="4"/>
      <c r="BZ586" s="7"/>
      <c r="CA586" s="7"/>
      <c r="CB586" s="7"/>
      <c r="CE586" s="7"/>
      <c r="CF586" s="7"/>
      <c r="CG586" s="7"/>
      <c r="CH586" s="7"/>
      <c r="CI586" s="7"/>
      <c r="CJ586" s="7"/>
      <c r="CK586" s="7"/>
      <c r="CL586" s="7"/>
      <c r="CN586" s="47"/>
      <c r="CO586" s="47"/>
      <c r="CP586" s="47"/>
      <c r="CQ586" s="4"/>
    </row>
    <row r="587" spans="1:95" s="1" customFormat="1" x14ac:dyDescent="0.3">
      <c r="A587" s="7"/>
      <c r="C587" s="3">
        <v>16</v>
      </c>
      <c r="D587" s="3">
        <v>12223</v>
      </c>
      <c r="E587" s="3">
        <v>175</v>
      </c>
      <c r="F587" s="3">
        <v>0</v>
      </c>
      <c r="G587" s="3">
        <v>1</v>
      </c>
      <c r="H587" s="3">
        <v>0</v>
      </c>
      <c r="I587" s="3">
        <v>0</v>
      </c>
      <c r="J587" s="65">
        <v>0</v>
      </c>
      <c r="K587" s="65">
        <v>30</v>
      </c>
      <c r="L587" s="65">
        <v>3</v>
      </c>
      <c r="M587" s="66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60"/>
      <c r="Z587" s="3"/>
      <c r="AA587" s="3"/>
      <c r="AB587" s="3"/>
      <c r="AC587" s="3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M587" s="48"/>
      <c r="BX587" s="7"/>
      <c r="BY587" s="4"/>
      <c r="BZ587" s="7"/>
      <c r="CA587" s="7"/>
      <c r="CB587" s="7"/>
      <c r="CE587" s="7"/>
      <c r="CF587" s="7"/>
      <c r="CG587" s="7"/>
      <c r="CH587" s="7"/>
      <c r="CI587" s="7"/>
      <c r="CJ587" s="7"/>
      <c r="CK587" s="7"/>
      <c r="CL587" s="7"/>
      <c r="CN587" s="47"/>
      <c r="CO587" s="47"/>
      <c r="CP587" s="47"/>
      <c r="CQ587" s="4"/>
    </row>
    <row r="588" spans="1:95" s="1" customFormat="1" x14ac:dyDescent="0.3">
      <c r="A588" s="7"/>
      <c r="C588" s="3">
        <v>17</v>
      </c>
      <c r="D588" s="3">
        <v>12196</v>
      </c>
      <c r="E588" s="3">
        <v>202</v>
      </c>
      <c r="F588" s="3">
        <v>0</v>
      </c>
      <c r="G588" s="3">
        <v>1</v>
      </c>
      <c r="H588" s="3">
        <v>0</v>
      </c>
      <c r="I588" s="3">
        <v>0</v>
      </c>
      <c r="J588" s="65">
        <v>0</v>
      </c>
      <c r="K588" s="65">
        <v>47</v>
      </c>
      <c r="L588" s="65">
        <v>4</v>
      </c>
      <c r="M588" s="66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60"/>
      <c r="Z588" s="3"/>
      <c r="AA588" s="3"/>
      <c r="AB588" s="3"/>
      <c r="AC588" s="3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M588" s="48"/>
      <c r="BX588" s="7"/>
      <c r="BY588" s="4"/>
      <c r="BZ588" s="7"/>
      <c r="CA588" s="7"/>
      <c r="CB588" s="7"/>
      <c r="CE588" s="7"/>
      <c r="CF588" s="7"/>
      <c r="CG588" s="7"/>
      <c r="CH588" s="7"/>
      <c r="CI588" s="7"/>
      <c r="CJ588" s="7"/>
      <c r="CK588" s="7"/>
      <c r="CL588" s="7"/>
      <c r="CN588" s="47"/>
      <c r="CO588" s="47"/>
      <c r="CP588" s="47"/>
      <c r="CQ588" s="4"/>
    </row>
    <row r="589" spans="1:95" s="1" customFormat="1" x14ac:dyDescent="0.3">
      <c r="A589" s="7"/>
      <c r="C589" s="3">
        <v>18</v>
      </c>
      <c r="D589" s="3">
        <v>12173</v>
      </c>
      <c r="E589" s="3">
        <v>225</v>
      </c>
      <c r="F589" s="3">
        <v>0</v>
      </c>
      <c r="G589" s="3">
        <v>1</v>
      </c>
      <c r="H589" s="3">
        <v>0</v>
      </c>
      <c r="I589" s="3">
        <v>0</v>
      </c>
      <c r="J589" s="65">
        <v>0</v>
      </c>
      <c r="K589" s="65">
        <v>66</v>
      </c>
      <c r="L589" s="65">
        <v>6</v>
      </c>
      <c r="M589" s="66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60"/>
      <c r="Z589" s="3"/>
      <c r="AA589" s="3"/>
      <c r="AB589" s="3"/>
      <c r="AC589" s="3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M589" s="48"/>
      <c r="BX589" s="7"/>
      <c r="BY589" s="4"/>
      <c r="BZ589" s="7"/>
      <c r="CA589" s="7"/>
      <c r="CB589" s="7"/>
      <c r="CE589" s="7"/>
      <c r="CF589" s="7"/>
      <c r="CG589" s="7"/>
      <c r="CH589" s="7"/>
      <c r="CI589" s="7"/>
      <c r="CJ589" s="7"/>
      <c r="CK589" s="7"/>
      <c r="CL589" s="7"/>
      <c r="CN589" s="47"/>
      <c r="CO589" s="47"/>
      <c r="CP589" s="47"/>
      <c r="CQ589" s="4"/>
    </row>
    <row r="590" spans="1:95" s="1" customFormat="1" x14ac:dyDescent="0.3">
      <c r="A590" s="7"/>
      <c r="C590" s="3">
        <v>19</v>
      </c>
      <c r="D590" s="3">
        <v>12143</v>
      </c>
      <c r="E590" s="3">
        <v>254</v>
      </c>
      <c r="F590" s="3">
        <v>0</v>
      </c>
      <c r="G590" s="3">
        <v>2</v>
      </c>
      <c r="H590" s="3">
        <v>0</v>
      </c>
      <c r="I590" s="3">
        <v>0</v>
      </c>
      <c r="J590" s="65">
        <v>0</v>
      </c>
      <c r="K590" s="65">
        <v>85</v>
      </c>
      <c r="L590" s="65">
        <v>8</v>
      </c>
      <c r="M590" s="66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60"/>
      <c r="Z590" s="3"/>
      <c r="AA590" s="3"/>
      <c r="AB590" s="3"/>
      <c r="AC590" s="3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M590" s="48"/>
      <c r="BX590" s="7"/>
      <c r="BY590" s="4"/>
      <c r="BZ590" s="7"/>
      <c r="CA590" s="7"/>
      <c r="CB590" s="7"/>
      <c r="CE590" s="7"/>
      <c r="CF590" s="7"/>
      <c r="CG590" s="7"/>
      <c r="CH590" s="7"/>
      <c r="CI590" s="7"/>
      <c r="CJ590" s="7"/>
      <c r="CK590" s="7"/>
      <c r="CL590" s="7"/>
      <c r="CN590" s="47"/>
      <c r="CO590" s="47"/>
      <c r="CP590" s="47"/>
      <c r="CQ590" s="4"/>
    </row>
    <row r="591" spans="1:95" s="1" customFormat="1" x14ac:dyDescent="0.3">
      <c r="A591" s="7"/>
      <c r="C591" s="3">
        <v>20</v>
      </c>
      <c r="D591" s="3">
        <v>12108</v>
      </c>
      <c r="E591" s="3">
        <v>288</v>
      </c>
      <c r="F591" s="3">
        <v>0</v>
      </c>
      <c r="G591" s="3">
        <v>2</v>
      </c>
      <c r="H591" s="3">
        <v>0</v>
      </c>
      <c r="I591" s="3">
        <v>0</v>
      </c>
      <c r="J591" s="65">
        <v>0</v>
      </c>
      <c r="K591" s="65">
        <v>107</v>
      </c>
      <c r="L591" s="65">
        <v>10</v>
      </c>
      <c r="M591" s="66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60"/>
      <c r="Z591" s="3"/>
      <c r="AA591" s="3"/>
      <c r="AB591" s="3"/>
      <c r="AC591" s="3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M591" s="48"/>
      <c r="BX591" s="7"/>
      <c r="BY591" s="4"/>
      <c r="BZ591" s="7"/>
      <c r="CA591" s="7"/>
      <c r="CB591" s="7"/>
      <c r="CE591" s="7"/>
      <c r="CF591" s="7"/>
      <c r="CG591" s="7"/>
      <c r="CH591" s="7"/>
      <c r="CI591" s="7"/>
      <c r="CJ591" s="7"/>
      <c r="CK591" s="7"/>
      <c r="CL591" s="7"/>
      <c r="CN591" s="47"/>
      <c r="CO591" s="47"/>
      <c r="CP591" s="47"/>
      <c r="CQ591" s="4"/>
    </row>
    <row r="592" spans="1:95" s="1" customFormat="1" x14ac:dyDescent="0.3">
      <c r="A592" s="7"/>
      <c r="C592" s="3">
        <v>21</v>
      </c>
      <c r="D592" s="3">
        <v>12069</v>
      </c>
      <c r="E592" s="3">
        <v>326</v>
      </c>
      <c r="F592" s="3">
        <v>0</v>
      </c>
      <c r="G592" s="3">
        <v>4</v>
      </c>
      <c r="H592" s="3">
        <v>0</v>
      </c>
      <c r="I592" s="3">
        <v>0</v>
      </c>
      <c r="J592" s="65">
        <v>0</v>
      </c>
      <c r="K592" s="65">
        <v>127</v>
      </c>
      <c r="L592" s="65">
        <v>12</v>
      </c>
      <c r="M592" s="66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60"/>
      <c r="Z592" s="3"/>
      <c r="AA592" s="3"/>
      <c r="AB592" s="3"/>
      <c r="AC592" s="3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M592" s="48"/>
      <c r="BX592" s="7"/>
      <c r="BY592" s="4"/>
      <c r="BZ592" s="7"/>
      <c r="CA592" s="7"/>
      <c r="CB592" s="7"/>
      <c r="CE592" s="7"/>
      <c r="CF592" s="7"/>
      <c r="CG592" s="7"/>
      <c r="CH592" s="7"/>
      <c r="CI592" s="7"/>
      <c r="CJ592" s="7"/>
      <c r="CK592" s="7"/>
      <c r="CL592" s="7"/>
      <c r="CN592" s="47"/>
      <c r="CO592" s="47"/>
      <c r="CP592" s="47"/>
      <c r="CQ592" s="4"/>
    </row>
    <row r="593" spans="1:95" s="1" customFormat="1" x14ac:dyDescent="0.3">
      <c r="A593" s="7"/>
      <c r="C593" s="3">
        <v>22</v>
      </c>
      <c r="D593" s="3">
        <v>12023</v>
      </c>
      <c r="E593" s="3">
        <v>372</v>
      </c>
      <c r="F593" s="3">
        <v>0</v>
      </c>
      <c r="G593" s="3">
        <v>4</v>
      </c>
      <c r="H593" s="3">
        <v>0</v>
      </c>
      <c r="I593" s="3">
        <v>0</v>
      </c>
      <c r="J593" s="65">
        <v>0</v>
      </c>
      <c r="K593" s="65">
        <v>146</v>
      </c>
      <c r="L593" s="65">
        <v>14</v>
      </c>
      <c r="M593" s="66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60"/>
      <c r="Z593" s="3"/>
      <c r="AA593" s="3"/>
      <c r="AB593" s="3"/>
      <c r="AC593" s="3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M593" s="48"/>
      <c r="BX593" s="7"/>
      <c r="BY593" s="4"/>
      <c r="BZ593" s="7"/>
      <c r="CA593" s="7"/>
      <c r="CB593" s="7"/>
      <c r="CE593" s="7"/>
      <c r="CF593" s="7"/>
      <c r="CG593" s="7"/>
      <c r="CH593" s="7"/>
      <c r="CI593" s="7"/>
      <c r="CJ593" s="7"/>
      <c r="CK593" s="7"/>
      <c r="CL593" s="7"/>
      <c r="CN593" s="47"/>
      <c r="CO593" s="47"/>
      <c r="CP593" s="47"/>
      <c r="CQ593" s="4"/>
    </row>
    <row r="594" spans="1:95" s="1" customFormat="1" x14ac:dyDescent="0.3">
      <c r="A594" s="7"/>
      <c r="C594" s="3">
        <v>23</v>
      </c>
      <c r="D594" s="3">
        <v>11965</v>
      </c>
      <c r="E594" s="3">
        <v>427</v>
      </c>
      <c r="F594" s="3">
        <v>0</v>
      </c>
      <c r="G594" s="3">
        <v>6</v>
      </c>
      <c r="H594" s="3">
        <v>0</v>
      </c>
      <c r="I594" s="3">
        <v>0</v>
      </c>
      <c r="J594" s="65">
        <v>0</v>
      </c>
      <c r="K594" s="65">
        <v>166</v>
      </c>
      <c r="L594" s="65">
        <v>15</v>
      </c>
      <c r="M594" s="66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60"/>
      <c r="Z594" s="3"/>
      <c r="AA594" s="3"/>
      <c r="AB594" s="3"/>
      <c r="AC594" s="3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M594" s="48"/>
      <c r="BX594" s="7"/>
      <c r="BY594" s="4"/>
      <c r="BZ594" s="7"/>
      <c r="CA594" s="7"/>
      <c r="CB594" s="7"/>
      <c r="CE594" s="7"/>
      <c r="CF594" s="7"/>
      <c r="CG594" s="7"/>
      <c r="CH594" s="7"/>
      <c r="CI594" s="7"/>
      <c r="CJ594" s="7"/>
      <c r="CK594" s="7"/>
      <c r="CL594" s="7"/>
      <c r="CN594" s="47"/>
      <c r="CO594" s="47"/>
      <c r="CP594" s="47"/>
      <c r="CQ594" s="4"/>
    </row>
    <row r="595" spans="1:95" s="1" customFormat="1" x14ac:dyDescent="0.3">
      <c r="A595" s="7"/>
      <c r="C595" s="3">
        <v>24</v>
      </c>
      <c r="D595" s="3">
        <v>11907</v>
      </c>
      <c r="E595" s="3">
        <v>484</v>
      </c>
      <c r="F595" s="3">
        <v>0</v>
      </c>
      <c r="G595" s="3">
        <v>8</v>
      </c>
      <c r="H595" s="3">
        <v>0</v>
      </c>
      <c r="I595" s="3">
        <v>0</v>
      </c>
      <c r="J595" s="65">
        <v>0</v>
      </c>
      <c r="K595" s="65">
        <v>191</v>
      </c>
      <c r="L595" s="65">
        <v>17</v>
      </c>
      <c r="M595" s="66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60"/>
      <c r="Z595" s="3"/>
      <c r="AA595" s="3"/>
      <c r="AB595" s="3"/>
      <c r="AC595" s="3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M595" s="48"/>
      <c r="BX595" s="7"/>
      <c r="BY595" s="4"/>
      <c r="BZ595" s="7"/>
      <c r="CA595" s="7"/>
      <c r="CB595" s="7"/>
      <c r="CE595" s="7"/>
      <c r="CF595" s="7"/>
      <c r="CG595" s="7"/>
      <c r="CH595" s="7"/>
      <c r="CI595" s="7"/>
      <c r="CJ595" s="7"/>
      <c r="CK595" s="7"/>
      <c r="CL595" s="7"/>
      <c r="CN595" s="47"/>
      <c r="CO595" s="47"/>
      <c r="CP595" s="47"/>
      <c r="CQ595" s="4"/>
    </row>
    <row r="596" spans="1:95" s="1" customFormat="1" x14ac:dyDescent="0.3">
      <c r="A596" s="7"/>
      <c r="C596" s="3">
        <v>25</v>
      </c>
      <c r="D596" s="3">
        <v>11837</v>
      </c>
      <c r="E596" s="3">
        <v>551</v>
      </c>
      <c r="F596" s="3">
        <v>0</v>
      </c>
      <c r="G596" s="3">
        <v>10</v>
      </c>
      <c r="H596" s="3">
        <v>0</v>
      </c>
      <c r="I596" s="3">
        <v>0</v>
      </c>
      <c r="J596" s="65">
        <v>0</v>
      </c>
      <c r="K596" s="65">
        <v>211</v>
      </c>
      <c r="L596" s="65">
        <v>20</v>
      </c>
      <c r="M596" s="66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60"/>
      <c r="Z596" s="3"/>
      <c r="AA596" s="3"/>
      <c r="AB596" s="3"/>
      <c r="AC596" s="3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M596" s="48"/>
      <c r="BX596" s="7"/>
      <c r="BY596" s="4"/>
      <c r="BZ596" s="7"/>
      <c r="CA596" s="7"/>
      <c r="CB596" s="7"/>
      <c r="CE596" s="7"/>
      <c r="CF596" s="7"/>
      <c r="CG596" s="7"/>
      <c r="CH596" s="7"/>
      <c r="CI596" s="7"/>
      <c r="CJ596" s="7"/>
      <c r="CK596" s="7"/>
      <c r="CL596" s="7"/>
      <c r="CN596" s="47"/>
      <c r="CO596" s="47"/>
      <c r="CP596" s="47"/>
      <c r="CQ596" s="4"/>
    </row>
    <row r="597" spans="1:95" s="1" customFormat="1" x14ac:dyDescent="0.3">
      <c r="A597" s="7"/>
      <c r="C597" s="3">
        <v>26</v>
      </c>
      <c r="D597" s="3">
        <v>11751</v>
      </c>
      <c r="E597" s="3">
        <v>634</v>
      </c>
      <c r="F597" s="3">
        <v>0</v>
      </c>
      <c r="G597" s="3">
        <v>14</v>
      </c>
      <c r="H597" s="3">
        <v>0</v>
      </c>
      <c r="I597" s="3">
        <v>0</v>
      </c>
      <c r="J597" s="65">
        <v>0</v>
      </c>
      <c r="K597" s="65">
        <v>238</v>
      </c>
      <c r="L597" s="65">
        <v>22</v>
      </c>
      <c r="M597" s="66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60"/>
      <c r="Z597" s="3"/>
      <c r="AA597" s="3"/>
      <c r="AB597" s="3"/>
      <c r="AC597" s="3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M597" s="48"/>
      <c r="BX597" s="7"/>
      <c r="BY597" s="4"/>
      <c r="BZ597" s="7"/>
      <c r="CA597" s="7"/>
      <c r="CB597" s="7"/>
      <c r="CE597" s="7"/>
      <c r="CF597" s="7"/>
      <c r="CG597" s="7"/>
      <c r="CH597" s="7"/>
      <c r="CI597" s="7"/>
      <c r="CJ597" s="7"/>
      <c r="CK597" s="7"/>
      <c r="CL597" s="7"/>
      <c r="CN597" s="47"/>
      <c r="CO597" s="47"/>
      <c r="CP597" s="47"/>
      <c r="CQ597" s="4"/>
    </row>
    <row r="598" spans="1:95" s="1" customFormat="1" x14ac:dyDescent="0.3">
      <c r="A598" s="7"/>
      <c r="C598" s="3">
        <v>27</v>
      </c>
      <c r="D598" s="3">
        <v>11661</v>
      </c>
      <c r="E598" s="3">
        <v>720</v>
      </c>
      <c r="F598" s="3">
        <v>0</v>
      </c>
      <c r="G598" s="3">
        <v>17</v>
      </c>
      <c r="H598" s="3">
        <v>0</v>
      </c>
      <c r="I598" s="3">
        <v>0</v>
      </c>
      <c r="J598" s="65">
        <v>0</v>
      </c>
      <c r="K598" s="65">
        <v>270</v>
      </c>
      <c r="L598" s="65">
        <v>24</v>
      </c>
      <c r="M598" s="66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60"/>
      <c r="Z598" s="3"/>
      <c r="AA598" s="3"/>
      <c r="AB598" s="3"/>
      <c r="AC598" s="3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M598" s="48"/>
      <c r="BX598" s="7"/>
      <c r="BY598" s="4"/>
      <c r="BZ598" s="7"/>
      <c r="CA598" s="7"/>
      <c r="CB598" s="7"/>
      <c r="CE598" s="7"/>
      <c r="CF598" s="7"/>
      <c r="CG598" s="7"/>
      <c r="CH598" s="7"/>
      <c r="CI598" s="7"/>
      <c r="CJ598" s="7"/>
      <c r="CK598" s="7"/>
      <c r="CL598" s="7"/>
      <c r="CN598" s="47"/>
      <c r="CO598" s="47"/>
      <c r="CP598" s="47"/>
      <c r="CQ598" s="4"/>
    </row>
    <row r="599" spans="1:95" s="1" customFormat="1" x14ac:dyDescent="0.3">
      <c r="A599" s="7"/>
      <c r="C599" s="3">
        <v>28</v>
      </c>
      <c r="D599" s="3">
        <v>11556</v>
      </c>
      <c r="E599" s="3">
        <v>821</v>
      </c>
      <c r="F599" s="3">
        <v>0</v>
      </c>
      <c r="G599" s="3">
        <v>21</v>
      </c>
      <c r="H599" s="3">
        <v>0</v>
      </c>
      <c r="I599" s="3">
        <v>0</v>
      </c>
      <c r="J599" s="65">
        <v>0</v>
      </c>
      <c r="K599" s="65">
        <v>305</v>
      </c>
      <c r="L599" s="65">
        <v>28</v>
      </c>
      <c r="M599" s="66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60"/>
      <c r="Z599" s="3"/>
      <c r="AA599" s="3"/>
      <c r="AB599" s="3"/>
      <c r="AC599" s="3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M599" s="48"/>
      <c r="BX599" s="7"/>
      <c r="BY599" s="4"/>
      <c r="BZ599" s="7"/>
      <c r="CA599" s="7"/>
      <c r="CB599" s="7"/>
      <c r="CE599" s="7"/>
      <c r="CF599" s="7"/>
      <c r="CG599" s="7"/>
      <c r="CH599" s="7"/>
      <c r="CI599" s="7"/>
      <c r="CJ599" s="7"/>
      <c r="CK599" s="7"/>
      <c r="CL599" s="7"/>
      <c r="CN599" s="47"/>
      <c r="CO599" s="47"/>
      <c r="CP599" s="47"/>
      <c r="CQ599" s="4"/>
    </row>
    <row r="600" spans="1:95" s="1" customFormat="1" x14ac:dyDescent="0.3">
      <c r="A600" s="7"/>
      <c r="C600" s="3">
        <v>29</v>
      </c>
      <c r="D600" s="3">
        <v>11446</v>
      </c>
      <c r="E600" s="3">
        <v>926</v>
      </c>
      <c r="F600" s="3">
        <v>0</v>
      </c>
      <c r="G600" s="3">
        <v>27</v>
      </c>
      <c r="H600" s="3">
        <v>0</v>
      </c>
      <c r="I600" s="3">
        <v>0</v>
      </c>
      <c r="J600" s="65">
        <v>0</v>
      </c>
      <c r="K600" s="65">
        <v>346</v>
      </c>
      <c r="L600" s="65">
        <v>32</v>
      </c>
      <c r="M600" s="66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60"/>
      <c r="Z600" s="3"/>
      <c r="AA600" s="3"/>
      <c r="AB600" s="3"/>
      <c r="AC600" s="3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M600" s="48"/>
      <c r="BX600" s="7"/>
      <c r="BY600" s="4"/>
      <c r="BZ600" s="7"/>
      <c r="CA600" s="7"/>
      <c r="CB600" s="7"/>
      <c r="CE600" s="7"/>
      <c r="CF600" s="7"/>
      <c r="CG600" s="7"/>
      <c r="CH600" s="7"/>
      <c r="CI600" s="7"/>
      <c r="CJ600" s="7"/>
      <c r="CK600" s="7"/>
      <c r="CL600" s="7"/>
      <c r="CN600" s="47"/>
      <c r="CO600" s="47"/>
      <c r="CP600" s="47"/>
      <c r="CQ600" s="4"/>
    </row>
    <row r="601" spans="1:95" s="1" customFormat="1" x14ac:dyDescent="0.3">
      <c r="A601" s="7"/>
      <c r="C601" s="3">
        <v>30</v>
      </c>
      <c r="D601" s="3">
        <v>11322</v>
      </c>
      <c r="E601" s="3">
        <v>1044</v>
      </c>
      <c r="F601" s="3">
        <v>0</v>
      </c>
      <c r="G601" s="3">
        <v>32</v>
      </c>
      <c r="H601" s="3">
        <v>0</v>
      </c>
      <c r="I601" s="3">
        <v>0</v>
      </c>
      <c r="J601" s="65">
        <v>0</v>
      </c>
      <c r="K601" s="65">
        <v>398</v>
      </c>
      <c r="L601" s="65">
        <v>38</v>
      </c>
      <c r="M601" s="66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60"/>
      <c r="Z601" s="3"/>
      <c r="AA601" s="3"/>
      <c r="AB601" s="3"/>
      <c r="AC601" s="3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M601" s="48"/>
      <c r="BX601" s="7"/>
      <c r="BY601" s="4"/>
      <c r="BZ601" s="7"/>
      <c r="CA601" s="7"/>
      <c r="CB601" s="7"/>
      <c r="CE601" s="7"/>
      <c r="CF601" s="7"/>
      <c r="CG601" s="7"/>
      <c r="CH601" s="7"/>
      <c r="CI601" s="7"/>
      <c r="CJ601" s="7"/>
      <c r="CK601" s="7"/>
      <c r="CL601" s="7"/>
      <c r="CN601" s="47"/>
      <c r="CO601" s="47"/>
      <c r="CP601" s="47"/>
      <c r="CQ601" s="4"/>
    </row>
    <row r="602" spans="1:95" s="1" customFormat="1" x14ac:dyDescent="0.3">
      <c r="A602" s="7"/>
      <c r="C602" s="3">
        <v>31</v>
      </c>
      <c r="D602" s="3">
        <v>11255</v>
      </c>
      <c r="E602" s="3">
        <v>1105</v>
      </c>
      <c r="F602" s="3">
        <v>0</v>
      </c>
      <c r="G602" s="3">
        <v>38</v>
      </c>
      <c r="H602" s="3">
        <v>0</v>
      </c>
      <c r="I602" s="3">
        <v>0</v>
      </c>
      <c r="J602" s="65">
        <v>0</v>
      </c>
      <c r="K602" s="65">
        <v>450</v>
      </c>
      <c r="L602" s="65">
        <v>43</v>
      </c>
      <c r="M602" s="66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60"/>
      <c r="Z602" s="3"/>
      <c r="AA602" s="3"/>
      <c r="AB602" s="3"/>
      <c r="AC602" s="3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M602" s="48"/>
      <c r="BX602" s="7"/>
      <c r="BY602" s="4"/>
      <c r="BZ602" s="7"/>
      <c r="CA602" s="7"/>
      <c r="CB602" s="7"/>
      <c r="CE602" s="7"/>
      <c r="CF602" s="7"/>
      <c r="CG602" s="7"/>
      <c r="CH602" s="7"/>
      <c r="CI602" s="7"/>
      <c r="CJ602" s="7"/>
      <c r="CK602" s="7"/>
      <c r="CL602" s="7"/>
      <c r="CN602" s="47"/>
      <c r="CO602" s="47"/>
      <c r="CP602" s="47"/>
      <c r="CQ602" s="4"/>
    </row>
    <row r="603" spans="1:95" s="1" customFormat="1" x14ac:dyDescent="0.3">
      <c r="A603" s="7"/>
      <c r="C603" s="3">
        <v>32</v>
      </c>
      <c r="D603" s="3">
        <v>11184</v>
      </c>
      <c r="E603" s="3">
        <v>1165</v>
      </c>
      <c r="F603" s="3">
        <v>0</v>
      </c>
      <c r="G603" s="3">
        <v>49</v>
      </c>
      <c r="H603" s="3">
        <v>0</v>
      </c>
      <c r="I603" s="3">
        <v>0</v>
      </c>
      <c r="J603" s="65">
        <v>0</v>
      </c>
      <c r="K603" s="65">
        <v>513</v>
      </c>
      <c r="L603" s="65">
        <v>49</v>
      </c>
      <c r="M603" s="66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60"/>
      <c r="Z603" s="3"/>
      <c r="AA603" s="3"/>
      <c r="AB603" s="3"/>
      <c r="AC603" s="3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M603" s="48"/>
      <c r="BX603" s="7"/>
      <c r="BY603" s="4"/>
      <c r="BZ603" s="7"/>
      <c r="CA603" s="7"/>
      <c r="CB603" s="7"/>
      <c r="CE603" s="7"/>
      <c r="CF603" s="7"/>
      <c r="CG603" s="7"/>
      <c r="CH603" s="7"/>
      <c r="CI603" s="7"/>
      <c r="CJ603" s="7"/>
      <c r="CK603" s="7"/>
      <c r="CL603" s="7"/>
      <c r="CN603" s="47"/>
      <c r="CO603" s="47"/>
      <c r="CP603" s="47"/>
      <c r="CQ603" s="4"/>
    </row>
    <row r="604" spans="1:95" s="1" customFormat="1" x14ac:dyDescent="0.3">
      <c r="A604" s="7"/>
      <c r="C604" s="3">
        <v>33</v>
      </c>
      <c r="D604" s="3">
        <v>11117</v>
      </c>
      <c r="E604" s="3">
        <v>1224</v>
      </c>
      <c r="F604" s="3">
        <v>0</v>
      </c>
      <c r="G604" s="3">
        <v>57</v>
      </c>
      <c r="H604" s="3">
        <v>0</v>
      </c>
      <c r="I604" s="3">
        <v>0</v>
      </c>
      <c r="J604" s="65">
        <v>0</v>
      </c>
      <c r="K604" s="65">
        <v>591</v>
      </c>
      <c r="L604" s="65">
        <v>58</v>
      </c>
      <c r="M604" s="66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60"/>
      <c r="Z604" s="3"/>
      <c r="AA604" s="3"/>
      <c r="AB604" s="3"/>
      <c r="AC604" s="3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M604" s="48"/>
      <c r="BX604" s="7"/>
      <c r="BY604" s="4"/>
      <c r="BZ604" s="7"/>
      <c r="CA604" s="7"/>
      <c r="CB604" s="7"/>
      <c r="CE604" s="7"/>
      <c r="CF604" s="7"/>
      <c r="CG604" s="7"/>
      <c r="CH604" s="7"/>
      <c r="CI604" s="7"/>
      <c r="CJ604" s="7"/>
      <c r="CK604" s="7"/>
      <c r="CL604" s="7"/>
      <c r="CN604" s="47"/>
      <c r="CO604" s="47"/>
      <c r="CP604" s="47"/>
      <c r="CQ604" s="4"/>
    </row>
    <row r="605" spans="1:95" s="1" customFormat="1" x14ac:dyDescent="0.3">
      <c r="A605" s="7"/>
      <c r="C605" s="3">
        <v>34</v>
      </c>
      <c r="D605" s="3">
        <v>11040</v>
      </c>
      <c r="E605" s="3">
        <v>1291</v>
      </c>
      <c r="F605" s="3">
        <v>0</v>
      </c>
      <c r="G605" s="3">
        <v>66</v>
      </c>
      <c r="H605" s="3">
        <v>0</v>
      </c>
      <c r="I605" s="3">
        <v>1</v>
      </c>
      <c r="J605" s="65">
        <v>0</v>
      </c>
      <c r="K605" s="65">
        <v>670</v>
      </c>
      <c r="L605" s="65">
        <v>67</v>
      </c>
      <c r="M605" s="66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60"/>
      <c r="Z605" s="3"/>
      <c r="AA605" s="3"/>
      <c r="AB605" s="3"/>
      <c r="AC605" s="3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M605" s="48"/>
      <c r="BX605" s="7"/>
      <c r="BY605" s="4"/>
      <c r="BZ605" s="7"/>
      <c r="CA605" s="7"/>
      <c r="CB605" s="7"/>
      <c r="CE605" s="7"/>
      <c r="CF605" s="7"/>
      <c r="CG605" s="7"/>
      <c r="CH605" s="7"/>
      <c r="CI605" s="7"/>
      <c r="CJ605" s="7"/>
      <c r="CK605" s="7"/>
      <c r="CL605" s="7"/>
      <c r="CN605" s="47"/>
      <c r="CO605" s="47"/>
      <c r="CP605" s="47"/>
      <c r="CQ605" s="4"/>
    </row>
    <row r="606" spans="1:95" s="1" customFormat="1" x14ac:dyDescent="0.3">
      <c r="A606" s="7"/>
      <c r="C606" s="3">
        <v>35</v>
      </c>
      <c r="D606" s="3">
        <v>10968</v>
      </c>
      <c r="E606" s="3">
        <v>1352</v>
      </c>
      <c r="F606" s="3">
        <v>0</v>
      </c>
      <c r="G606" s="3">
        <v>77</v>
      </c>
      <c r="H606" s="3">
        <v>0</v>
      </c>
      <c r="I606" s="3">
        <v>1</v>
      </c>
      <c r="J606" s="65">
        <v>0</v>
      </c>
      <c r="K606" s="65">
        <v>764</v>
      </c>
      <c r="L606" s="65">
        <v>78</v>
      </c>
      <c r="M606" s="66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60"/>
      <c r="Z606" s="3"/>
      <c r="AA606" s="3"/>
      <c r="AB606" s="3"/>
      <c r="AC606" s="3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M606" s="48"/>
      <c r="BX606" s="7"/>
      <c r="BY606" s="4"/>
      <c r="BZ606" s="7"/>
      <c r="CA606" s="7"/>
      <c r="CB606" s="7"/>
      <c r="CE606" s="7"/>
      <c r="CF606" s="7"/>
      <c r="CG606" s="7"/>
      <c r="CH606" s="7"/>
      <c r="CI606" s="7"/>
      <c r="CJ606" s="7"/>
      <c r="CK606" s="7"/>
      <c r="CL606" s="7"/>
      <c r="CN606" s="47"/>
      <c r="CO606" s="47"/>
      <c r="CP606" s="47"/>
      <c r="CQ606" s="4"/>
    </row>
    <row r="607" spans="1:95" s="1" customFormat="1" x14ac:dyDescent="0.3">
      <c r="A607" s="7"/>
      <c r="C607" s="3">
        <v>36</v>
      </c>
      <c r="D607" s="3">
        <v>10896</v>
      </c>
      <c r="E607" s="3">
        <v>1408</v>
      </c>
      <c r="F607" s="3">
        <v>0</v>
      </c>
      <c r="G607" s="3">
        <v>92</v>
      </c>
      <c r="H607" s="3">
        <v>0</v>
      </c>
      <c r="I607" s="3">
        <v>1</v>
      </c>
      <c r="J607" s="65">
        <v>0</v>
      </c>
      <c r="K607" s="65">
        <v>860</v>
      </c>
      <c r="L607" s="65">
        <v>88</v>
      </c>
      <c r="M607" s="66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60"/>
      <c r="Z607" s="3"/>
      <c r="AA607" s="3"/>
      <c r="AB607" s="3"/>
      <c r="AC607" s="3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M607" s="48"/>
      <c r="BX607" s="7"/>
      <c r="BY607" s="4"/>
      <c r="BZ607" s="7"/>
      <c r="CA607" s="7"/>
      <c r="CB607" s="7"/>
      <c r="CE607" s="7"/>
      <c r="CF607" s="7"/>
      <c r="CG607" s="7"/>
      <c r="CH607" s="7"/>
      <c r="CI607" s="7"/>
      <c r="CJ607" s="7"/>
      <c r="CK607" s="7"/>
      <c r="CL607" s="7"/>
      <c r="CN607" s="47"/>
      <c r="CO607" s="47"/>
      <c r="CP607" s="47"/>
      <c r="CQ607" s="4"/>
    </row>
    <row r="608" spans="1:95" s="1" customFormat="1" x14ac:dyDescent="0.3">
      <c r="A608" s="7"/>
      <c r="C608" s="3">
        <v>37</v>
      </c>
      <c r="D608" s="3">
        <v>10822</v>
      </c>
      <c r="E608" s="3">
        <v>1468</v>
      </c>
      <c r="F608" s="3">
        <v>0</v>
      </c>
      <c r="G608" s="3">
        <v>107</v>
      </c>
      <c r="H608" s="3">
        <v>0</v>
      </c>
      <c r="I608" s="3">
        <v>2</v>
      </c>
      <c r="J608" s="65">
        <v>0</v>
      </c>
      <c r="K608" s="65">
        <v>968</v>
      </c>
      <c r="L608" s="65">
        <v>98</v>
      </c>
      <c r="M608" s="66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60"/>
      <c r="Z608" s="3"/>
      <c r="AA608" s="3"/>
      <c r="AB608" s="3"/>
      <c r="AC608" s="3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M608" s="48"/>
      <c r="BX608" s="7"/>
      <c r="BY608" s="4"/>
      <c r="BZ608" s="7"/>
      <c r="CA608" s="7"/>
      <c r="CB608" s="7"/>
      <c r="CE608" s="7"/>
      <c r="CF608" s="7"/>
      <c r="CG608" s="7"/>
      <c r="CH608" s="7"/>
      <c r="CI608" s="7"/>
      <c r="CJ608" s="7"/>
      <c r="CK608" s="7"/>
      <c r="CL608" s="7"/>
      <c r="CN608" s="47"/>
      <c r="CO608" s="47"/>
      <c r="CP608" s="47"/>
      <c r="CQ608" s="4"/>
    </row>
    <row r="609" spans="1:95" s="1" customFormat="1" x14ac:dyDescent="0.3">
      <c r="A609" s="7"/>
      <c r="C609" s="3">
        <v>38</v>
      </c>
      <c r="D609" s="3">
        <v>10749</v>
      </c>
      <c r="E609" s="3">
        <v>1520</v>
      </c>
      <c r="F609" s="3">
        <v>0</v>
      </c>
      <c r="G609" s="3">
        <v>127</v>
      </c>
      <c r="H609" s="3">
        <v>0</v>
      </c>
      <c r="I609" s="3">
        <v>2</v>
      </c>
      <c r="J609" s="65">
        <v>0</v>
      </c>
      <c r="K609" s="65">
        <v>1014</v>
      </c>
      <c r="L609" s="65">
        <v>101</v>
      </c>
      <c r="M609" s="66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60"/>
      <c r="Z609" s="3"/>
      <c r="AA609" s="3"/>
      <c r="AB609" s="3"/>
      <c r="AC609" s="3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M609" s="48"/>
      <c r="BX609" s="7"/>
      <c r="BY609" s="4"/>
      <c r="BZ609" s="7"/>
      <c r="CA609" s="7"/>
      <c r="CB609" s="7"/>
      <c r="CE609" s="7"/>
      <c r="CF609" s="7"/>
      <c r="CG609" s="7"/>
      <c r="CH609" s="7"/>
      <c r="CI609" s="7"/>
      <c r="CJ609" s="7"/>
      <c r="CK609" s="7"/>
      <c r="CL609" s="7"/>
      <c r="CN609" s="47"/>
      <c r="CO609" s="47"/>
      <c r="CP609" s="47"/>
      <c r="CQ609" s="4"/>
    </row>
    <row r="610" spans="1:95" s="1" customFormat="1" x14ac:dyDescent="0.3">
      <c r="A610" s="7"/>
      <c r="C610" s="3">
        <v>39</v>
      </c>
      <c r="D610" s="3">
        <v>10684</v>
      </c>
      <c r="E610" s="3">
        <v>1562</v>
      </c>
      <c r="F610" s="3">
        <v>0</v>
      </c>
      <c r="G610" s="3">
        <v>149</v>
      </c>
      <c r="H610" s="3">
        <v>0</v>
      </c>
      <c r="I610" s="3">
        <v>3</v>
      </c>
      <c r="J610" s="65">
        <v>0</v>
      </c>
      <c r="K610" s="65">
        <v>1062</v>
      </c>
      <c r="L610" s="65">
        <v>106</v>
      </c>
      <c r="M610" s="66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60"/>
      <c r="Z610" s="3"/>
      <c r="AA610" s="3"/>
      <c r="AB610" s="3"/>
      <c r="AC610" s="3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M610" s="48"/>
      <c r="BX610" s="7"/>
      <c r="BY610" s="4"/>
      <c r="BZ610" s="7"/>
      <c r="CA610" s="7"/>
      <c r="CB610" s="7"/>
      <c r="CE610" s="7"/>
      <c r="CF610" s="7"/>
      <c r="CG610" s="7"/>
      <c r="CH610" s="7"/>
      <c r="CI610" s="7"/>
      <c r="CJ610" s="7"/>
      <c r="CK610" s="7"/>
      <c r="CL610" s="7"/>
      <c r="CN610" s="47"/>
      <c r="CO610" s="47"/>
      <c r="CP610" s="47"/>
      <c r="CQ610" s="4"/>
    </row>
    <row r="611" spans="1:95" s="1" customFormat="1" x14ac:dyDescent="0.3">
      <c r="A611" s="7"/>
      <c r="C611" s="3">
        <v>40</v>
      </c>
      <c r="D611" s="3">
        <v>10620</v>
      </c>
      <c r="E611" s="3">
        <v>1602</v>
      </c>
      <c r="F611" s="3">
        <v>0</v>
      </c>
      <c r="G611" s="3">
        <v>172</v>
      </c>
      <c r="H611" s="3">
        <v>0</v>
      </c>
      <c r="I611" s="3">
        <v>3</v>
      </c>
      <c r="J611" s="65">
        <v>0</v>
      </c>
      <c r="K611" s="65">
        <v>1106</v>
      </c>
      <c r="L611" s="65">
        <v>110</v>
      </c>
      <c r="M611" s="66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60"/>
      <c r="Z611" s="3"/>
      <c r="AA611" s="3"/>
      <c r="AB611" s="3"/>
      <c r="AC611" s="3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M611" s="48"/>
      <c r="BX611" s="7"/>
      <c r="BY611" s="4"/>
      <c r="BZ611" s="7"/>
      <c r="CA611" s="7"/>
      <c r="CB611" s="7"/>
      <c r="CE611" s="7"/>
      <c r="CF611" s="7"/>
      <c r="CG611" s="7"/>
      <c r="CH611" s="7"/>
      <c r="CI611" s="7"/>
      <c r="CJ611" s="7"/>
      <c r="CK611" s="7"/>
      <c r="CL611" s="7"/>
      <c r="CN611" s="47"/>
      <c r="CO611" s="47"/>
      <c r="CP611" s="47"/>
      <c r="CQ611" s="4"/>
    </row>
    <row r="612" spans="1:95" s="1" customFormat="1" x14ac:dyDescent="0.3">
      <c r="A612" s="7"/>
      <c r="C612" s="3">
        <v>41</v>
      </c>
      <c r="D612" s="3">
        <v>10563</v>
      </c>
      <c r="E612" s="3">
        <v>1630</v>
      </c>
      <c r="F612" s="3">
        <v>0</v>
      </c>
      <c r="G612" s="3">
        <v>202</v>
      </c>
      <c r="H612" s="3">
        <v>0</v>
      </c>
      <c r="I612" s="3">
        <v>4</v>
      </c>
      <c r="J612" s="65">
        <v>0</v>
      </c>
      <c r="K612" s="65">
        <v>1153</v>
      </c>
      <c r="L612" s="65">
        <v>114</v>
      </c>
      <c r="M612" s="66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60"/>
      <c r="Z612" s="3"/>
      <c r="AA612" s="3"/>
      <c r="AB612" s="3"/>
      <c r="AC612" s="3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M612" s="48"/>
      <c r="BX612" s="7"/>
      <c r="BY612" s="4"/>
      <c r="BZ612" s="7"/>
      <c r="CA612" s="7"/>
      <c r="CB612" s="7"/>
      <c r="CE612" s="7"/>
      <c r="CF612" s="7"/>
      <c r="CG612" s="7"/>
      <c r="CH612" s="7"/>
      <c r="CI612" s="7"/>
      <c r="CJ612" s="7"/>
      <c r="CK612" s="7"/>
      <c r="CL612" s="7"/>
      <c r="CN612" s="47"/>
      <c r="CO612" s="47"/>
      <c r="CP612" s="47"/>
      <c r="CQ612" s="4"/>
    </row>
    <row r="613" spans="1:95" s="1" customFormat="1" x14ac:dyDescent="0.3">
      <c r="A613" s="7"/>
      <c r="C613" s="3">
        <v>42</v>
      </c>
      <c r="D613" s="3">
        <v>10504</v>
      </c>
      <c r="E613" s="3">
        <v>1656</v>
      </c>
      <c r="F613" s="3">
        <v>0</v>
      </c>
      <c r="G613" s="3">
        <v>234</v>
      </c>
      <c r="H613" s="3">
        <v>0</v>
      </c>
      <c r="I613" s="3">
        <v>4</v>
      </c>
      <c r="J613" s="65">
        <v>0</v>
      </c>
      <c r="K613" s="65">
        <v>1192</v>
      </c>
      <c r="L613" s="65">
        <v>118</v>
      </c>
      <c r="M613" s="66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60"/>
      <c r="Z613" s="3"/>
      <c r="AA613" s="3"/>
      <c r="AB613" s="3"/>
      <c r="AC613" s="3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M613" s="48"/>
      <c r="BX613" s="7"/>
      <c r="BY613" s="4"/>
      <c r="BZ613" s="7"/>
      <c r="CA613" s="7"/>
      <c r="CB613" s="7"/>
      <c r="CE613" s="7"/>
      <c r="CF613" s="7"/>
      <c r="CG613" s="7"/>
      <c r="CH613" s="7"/>
      <c r="CI613" s="7"/>
      <c r="CJ613" s="7"/>
      <c r="CK613" s="7"/>
      <c r="CL613" s="7"/>
      <c r="CN613" s="47"/>
      <c r="CO613" s="47"/>
      <c r="CP613" s="47"/>
      <c r="CQ613" s="4"/>
    </row>
    <row r="614" spans="1:95" s="1" customFormat="1" x14ac:dyDescent="0.3">
      <c r="A614" s="7"/>
      <c r="C614" s="3">
        <v>43</v>
      </c>
      <c r="D614" s="3">
        <v>10449</v>
      </c>
      <c r="E614" s="3">
        <v>1678</v>
      </c>
      <c r="F614" s="3">
        <v>0</v>
      </c>
      <c r="G614" s="3">
        <v>266</v>
      </c>
      <c r="H614" s="3">
        <v>0</v>
      </c>
      <c r="I614" s="3">
        <v>5</v>
      </c>
      <c r="J614" s="65">
        <v>0</v>
      </c>
      <c r="K614" s="65">
        <v>1231</v>
      </c>
      <c r="L614" s="65">
        <v>121</v>
      </c>
      <c r="M614" s="66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60"/>
      <c r="Z614" s="3"/>
      <c r="AA614" s="3"/>
      <c r="AB614" s="3"/>
      <c r="AC614" s="3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M614" s="48"/>
      <c r="BX614" s="7"/>
      <c r="BY614" s="4"/>
      <c r="BZ614" s="7"/>
      <c r="CA614" s="7"/>
      <c r="CB614" s="7"/>
      <c r="CE614" s="7"/>
      <c r="CF614" s="7"/>
      <c r="CG614" s="7"/>
      <c r="CH614" s="7"/>
      <c r="CI614" s="7"/>
      <c r="CJ614" s="7"/>
      <c r="CK614" s="7"/>
      <c r="CL614" s="7"/>
      <c r="CN614" s="47"/>
      <c r="CO614" s="47"/>
      <c r="CP614" s="47"/>
      <c r="CQ614" s="4"/>
    </row>
    <row r="615" spans="1:95" s="1" customFormat="1" x14ac:dyDescent="0.3">
      <c r="A615" s="7"/>
      <c r="C615" s="3">
        <v>44</v>
      </c>
      <c r="D615" s="3">
        <v>10393</v>
      </c>
      <c r="E615" s="3">
        <v>1700</v>
      </c>
      <c r="F615" s="3">
        <v>0</v>
      </c>
      <c r="G615" s="3">
        <v>300</v>
      </c>
      <c r="H615" s="3">
        <v>0</v>
      </c>
      <c r="I615" s="3">
        <v>6</v>
      </c>
      <c r="J615" s="65">
        <v>0</v>
      </c>
      <c r="K615" s="65">
        <v>1271</v>
      </c>
      <c r="L615" s="65">
        <v>125</v>
      </c>
      <c r="M615" s="66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60"/>
      <c r="Z615" s="3"/>
      <c r="AA615" s="3"/>
      <c r="AB615" s="3"/>
      <c r="AC615" s="3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M615" s="48"/>
      <c r="BX615" s="7"/>
      <c r="BY615" s="4"/>
      <c r="BZ615" s="7"/>
      <c r="CA615" s="7"/>
      <c r="CB615" s="7"/>
      <c r="CE615" s="7"/>
      <c r="CF615" s="7"/>
      <c r="CG615" s="7"/>
      <c r="CH615" s="7"/>
      <c r="CI615" s="7"/>
      <c r="CJ615" s="7"/>
      <c r="CK615" s="7"/>
      <c r="CL615" s="7"/>
      <c r="CN615" s="47"/>
      <c r="CO615" s="47"/>
      <c r="CP615" s="47"/>
      <c r="CQ615" s="4"/>
    </row>
    <row r="616" spans="1:95" s="1" customFormat="1" x14ac:dyDescent="0.3">
      <c r="A616" s="7"/>
      <c r="C616" s="3">
        <v>45</v>
      </c>
      <c r="D616" s="3">
        <v>10342</v>
      </c>
      <c r="E616" s="3">
        <v>1709</v>
      </c>
      <c r="F616" s="3">
        <v>0</v>
      </c>
      <c r="G616" s="3">
        <v>340</v>
      </c>
      <c r="H616" s="3">
        <v>0</v>
      </c>
      <c r="I616" s="3">
        <v>6</v>
      </c>
      <c r="J616" s="65">
        <v>0</v>
      </c>
      <c r="K616" s="65">
        <v>1303</v>
      </c>
      <c r="L616" s="65">
        <v>129</v>
      </c>
      <c r="M616" s="66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60"/>
      <c r="Z616" s="3"/>
      <c r="AA616" s="3"/>
      <c r="AB616" s="3"/>
      <c r="AC616" s="3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M616" s="48"/>
      <c r="BX616" s="7"/>
      <c r="BY616" s="4"/>
      <c r="BZ616" s="7"/>
      <c r="CA616" s="7"/>
      <c r="CB616" s="7"/>
      <c r="CE616" s="7"/>
      <c r="CF616" s="7"/>
      <c r="CG616" s="7"/>
      <c r="CH616" s="7"/>
      <c r="CI616" s="7"/>
      <c r="CJ616" s="7"/>
      <c r="CK616" s="7"/>
      <c r="CL616" s="7"/>
      <c r="CN616" s="47"/>
      <c r="CO616" s="47"/>
      <c r="CP616" s="47"/>
      <c r="CQ616" s="4"/>
    </row>
    <row r="617" spans="1:95" s="1" customFormat="1" x14ac:dyDescent="0.3">
      <c r="A617" s="7"/>
      <c r="C617" s="3">
        <v>46</v>
      </c>
      <c r="D617" s="3">
        <v>10300</v>
      </c>
      <c r="E617" s="3">
        <v>1712</v>
      </c>
      <c r="F617" s="3">
        <v>0</v>
      </c>
      <c r="G617" s="3">
        <v>380</v>
      </c>
      <c r="H617" s="3">
        <v>0</v>
      </c>
      <c r="I617" s="3">
        <v>7</v>
      </c>
      <c r="J617" s="65">
        <v>0</v>
      </c>
      <c r="K617" s="65">
        <v>1328</v>
      </c>
      <c r="L617" s="65">
        <v>131</v>
      </c>
      <c r="M617" s="66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60"/>
      <c r="Z617" s="3"/>
      <c r="AA617" s="3"/>
      <c r="AB617" s="3"/>
      <c r="AC617" s="3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M617" s="48"/>
      <c r="BX617" s="7"/>
      <c r="BY617" s="4"/>
      <c r="BZ617" s="7"/>
      <c r="CA617" s="7"/>
      <c r="CB617" s="7"/>
      <c r="CE617" s="7"/>
      <c r="CF617" s="7"/>
      <c r="CG617" s="7"/>
      <c r="CH617" s="7"/>
      <c r="CI617" s="7"/>
      <c r="CJ617" s="7"/>
      <c r="CK617" s="7"/>
      <c r="CL617" s="7"/>
      <c r="CN617" s="47"/>
      <c r="CO617" s="47"/>
      <c r="CP617" s="47"/>
      <c r="CQ617" s="4"/>
    </row>
    <row r="618" spans="1:95" s="1" customFormat="1" x14ac:dyDescent="0.3">
      <c r="A618" s="7"/>
      <c r="C618" s="3">
        <v>47</v>
      </c>
      <c r="D618" s="3">
        <v>10256</v>
      </c>
      <c r="E618" s="3">
        <v>1710</v>
      </c>
      <c r="F618" s="3">
        <v>0</v>
      </c>
      <c r="G618" s="3">
        <v>424</v>
      </c>
      <c r="H618" s="3">
        <v>0</v>
      </c>
      <c r="I618" s="3">
        <v>9</v>
      </c>
      <c r="J618" s="65">
        <v>0</v>
      </c>
      <c r="K618" s="65">
        <v>1345</v>
      </c>
      <c r="L618" s="65">
        <v>133</v>
      </c>
      <c r="M618" s="66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60"/>
      <c r="Z618" s="3"/>
      <c r="AA618" s="3"/>
      <c r="AB618" s="3"/>
      <c r="AC618" s="3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M618" s="48"/>
      <c r="BX618" s="7"/>
      <c r="BY618" s="4"/>
      <c r="BZ618" s="7"/>
      <c r="CA618" s="7"/>
      <c r="CB618" s="7"/>
      <c r="CE618" s="7"/>
      <c r="CF618" s="7"/>
      <c r="CG618" s="7"/>
      <c r="CH618" s="7"/>
      <c r="CI618" s="7"/>
      <c r="CJ618" s="7"/>
      <c r="CK618" s="7"/>
      <c r="CL618" s="7"/>
      <c r="CN618" s="47"/>
      <c r="CO618" s="47"/>
      <c r="CP618" s="47"/>
      <c r="CQ618" s="4"/>
    </row>
    <row r="619" spans="1:95" s="1" customFormat="1" x14ac:dyDescent="0.3">
      <c r="A619" s="7"/>
      <c r="C619" s="3">
        <v>48</v>
      </c>
      <c r="D619" s="3">
        <v>10219</v>
      </c>
      <c r="E619" s="3">
        <v>1700</v>
      </c>
      <c r="F619" s="3">
        <v>0</v>
      </c>
      <c r="G619" s="3">
        <v>470</v>
      </c>
      <c r="H619" s="3">
        <v>0</v>
      </c>
      <c r="I619" s="3">
        <v>9</v>
      </c>
      <c r="J619" s="65">
        <v>0</v>
      </c>
      <c r="K619" s="65">
        <v>1356</v>
      </c>
      <c r="L619" s="65">
        <v>135</v>
      </c>
      <c r="M619" s="66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60"/>
      <c r="Z619" s="3"/>
      <c r="AA619" s="3"/>
      <c r="AB619" s="3"/>
      <c r="AC619" s="3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M619" s="48"/>
      <c r="BX619" s="7"/>
      <c r="BY619" s="4"/>
      <c r="BZ619" s="7"/>
      <c r="CA619" s="7"/>
      <c r="CB619" s="7"/>
      <c r="CE619" s="7"/>
      <c r="CF619" s="7"/>
      <c r="CG619" s="7"/>
      <c r="CH619" s="7"/>
      <c r="CI619" s="7"/>
      <c r="CJ619" s="7"/>
      <c r="CK619" s="7"/>
      <c r="CL619" s="7"/>
      <c r="CN619" s="47"/>
      <c r="CO619" s="47"/>
      <c r="CP619" s="47"/>
      <c r="CQ619" s="4"/>
    </row>
    <row r="620" spans="1:95" s="1" customFormat="1" x14ac:dyDescent="0.3">
      <c r="A620" s="7"/>
      <c r="C620" s="3">
        <v>49</v>
      </c>
      <c r="D620" s="3">
        <v>10190</v>
      </c>
      <c r="E620" s="3">
        <v>1681</v>
      </c>
      <c r="F620" s="3">
        <v>0</v>
      </c>
      <c r="G620" s="3">
        <v>516</v>
      </c>
      <c r="H620" s="3">
        <v>0</v>
      </c>
      <c r="I620" s="3">
        <v>11</v>
      </c>
      <c r="J620" s="65">
        <v>0</v>
      </c>
      <c r="K620" s="65">
        <v>1367</v>
      </c>
      <c r="L620" s="65">
        <v>135</v>
      </c>
      <c r="M620" s="66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60"/>
      <c r="Z620" s="3"/>
      <c r="AA620" s="3"/>
      <c r="AB620" s="3"/>
      <c r="AC620" s="3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M620" s="48"/>
      <c r="BX620" s="7"/>
      <c r="BY620" s="4"/>
      <c r="BZ620" s="7"/>
      <c r="CA620" s="7"/>
      <c r="CB620" s="7"/>
      <c r="CE620" s="7"/>
      <c r="CF620" s="7"/>
      <c r="CG620" s="7"/>
      <c r="CH620" s="7"/>
      <c r="CI620" s="7"/>
      <c r="CJ620" s="7"/>
      <c r="CK620" s="7"/>
      <c r="CL620" s="7"/>
      <c r="CN620" s="47"/>
      <c r="CO620" s="47"/>
      <c r="CP620" s="47"/>
      <c r="CQ620" s="4"/>
    </row>
    <row r="621" spans="1:95" s="1" customFormat="1" x14ac:dyDescent="0.3">
      <c r="A621" s="7"/>
      <c r="C621" s="3">
        <v>50</v>
      </c>
      <c r="D621" s="3">
        <v>10161</v>
      </c>
      <c r="E621" s="3">
        <v>1654</v>
      </c>
      <c r="F621" s="3">
        <v>0</v>
      </c>
      <c r="G621" s="3">
        <v>571</v>
      </c>
      <c r="H621" s="3">
        <v>0</v>
      </c>
      <c r="I621" s="3">
        <v>12</v>
      </c>
      <c r="J621" s="65">
        <v>0</v>
      </c>
      <c r="K621" s="65">
        <v>1366</v>
      </c>
      <c r="L621" s="65">
        <v>136</v>
      </c>
      <c r="M621" s="66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60"/>
      <c r="Z621" s="3"/>
      <c r="AA621" s="3"/>
      <c r="AB621" s="3"/>
      <c r="AC621" s="3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M621" s="48"/>
      <c r="BX621" s="7"/>
      <c r="BY621" s="4"/>
      <c r="BZ621" s="7"/>
      <c r="CA621" s="7"/>
      <c r="CB621" s="7"/>
      <c r="CE621" s="7"/>
      <c r="CF621" s="7"/>
      <c r="CG621" s="7"/>
      <c r="CH621" s="7"/>
      <c r="CI621" s="7"/>
      <c r="CJ621" s="7"/>
      <c r="CK621" s="7"/>
      <c r="CL621" s="7"/>
      <c r="CN621" s="47"/>
      <c r="CO621" s="47"/>
      <c r="CP621" s="47"/>
      <c r="CQ621" s="4"/>
    </row>
    <row r="622" spans="1:95" s="1" customFormat="1" x14ac:dyDescent="0.3">
      <c r="A622" s="7"/>
      <c r="C622" s="3">
        <v>51</v>
      </c>
      <c r="D622" s="3">
        <v>10135</v>
      </c>
      <c r="E622" s="3">
        <v>1623</v>
      </c>
      <c r="F622" s="3">
        <v>0</v>
      </c>
      <c r="G622" s="3">
        <v>627</v>
      </c>
      <c r="H622" s="3">
        <v>0</v>
      </c>
      <c r="I622" s="3">
        <v>13</v>
      </c>
      <c r="J622" s="65">
        <v>0</v>
      </c>
      <c r="K622" s="65">
        <v>1366</v>
      </c>
      <c r="L622" s="65">
        <v>136</v>
      </c>
      <c r="M622" s="66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60"/>
      <c r="Z622" s="3"/>
      <c r="AA622" s="3"/>
      <c r="AB622" s="3"/>
      <c r="AC622" s="3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M622" s="48"/>
      <c r="BX622" s="7"/>
      <c r="BY622" s="4"/>
      <c r="BZ622" s="7"/>
      <c r="CA622" s="7"/>
      <c r="CB622" s="7"/>
      <c r="CE622" s="7"/>
      <c r="CF622" s="7"/>
      <c r="CG622" s="7"/>
      <c r="CH622" s="7"/>
      <c r="CI622" s="7"/>
      <c r="CJ622" s="7"/>
      <c r="CK622" s="7"/>
      <c r="CL622" s="7"/>
      <c r="CN622" s="47"/>
      <c r="CO622" s="47"/>
      <c r="CP622" s="47"/>
      <c r="CQ622" s="4"/>
    </row>
    <row r="623" spans="1:95" s="1" customFormat="1" x14ac:dyDescent="0.3">
      <c r="A623" s="7"/>
      <c r="C623" s="3">
        <v>52</v>
      </c>
      <c r="D623" s="3">
        <v>10114</v>
      </c>
      <c r="E623" s="3">
        <v>1576</v>
      </c>
      <c r="F623" s="3">
        <v>0</v>
      </c>
      <c r="G623" s="3">
        <v>693</v>
      </c>
      <c r="H623" s="3">
        <v>0</v>
      </c>
      <c r="I623" s="3">
        <v>14</v>
      </c>
      <c r="J623" s="65">
        <v>0</v>
      </c>
      <c r="K623" s="65">
        <v>1349</v>
      </c>
      <c r="L623" s="65">
        <v>133</v>
      </c>
      <c r="M623" s="66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60"/>
      <c r="Z623" s="3"/>
      <c r="AA623" s="3"/>
      <c r="AB623" s="3"/>
      <c r="AC623" s="3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M623" s="48"/>
      <c r="BX623" s="7"/>
      <c r="BY623" s="4"/>
      <c r="BZ623" s="7"/>
      <c r="CA623" s="7"/>
      <c r="CB623" s="7"/>
      <c r="CE623" s="7"/>
      <c r="CF623" s="7"/>
      <c r="CG623" s="7"/>
      <c r="CH623" s="7"/>
      <c r="CI623" s="7"/>
      <c r="CJ623" s="7"/>
      <c r="CK623" s="7"/>
      <c r="CL623" s="7"/>
      <c r="CN623" s="47"/>
      <c r="CO623" s="47"/>
      <c r="CP623" s="47"/>
      <c r="CQ623" s="4"/>
    </row>
    <row r="624" spans="1:95" s="1" customFormat="1" x14ac:dyDescent="0.3">
      <c r="A624" s="7"/>
      <c r="C624" s="3">
        <v>53</v>
      </c>
      <c r="D624" s="3">
        <v>10094</v>
      </c>
      <c r="E624" s="3">
        <v>1527</v>
      </c>
      <c r="F624" s="3">
        <v>0</v>
      </c>
      <c r="G624" s="3">
        <v>763</v>
      </c>
      <c r="H624" s="3">
        <v>0</v>
      </c>
      <c r="I624" s="3">
        <v>15</v>
      </c>
      <c r="J624" s="65">
        <v>0</v>
      </c>
      <c r="K624" s="65">
        <v>1321</v>
      </c>
      <c r="L624" s="65">
        <v>131</v>
      </c>
      <c r="M624" s="66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60"/>
      <c r="Z624" s="3"/>
      <c r="AA624" s="3"/>
      <c r="AB624" s="3"/>
      <c r="AC624" s="3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M624" s="48"/>
      <c r="BX624" s="7"/>
      <c r="BY624" s="4"/>
      <c r="BZ624" s="7"/>
      <c r="CA624" s="7"/>
      <c r="CB624" s="7"/>
      <c r="CE624" s="7"/>
      <c r="CF624" s="7"/>
      <c r="CG624" s="7"/>
      <c r="CH624" s="7"/>
      <c r="CI624" s="7"/>
      <c r="CJ624" s="7"/>
      <c r="CK624" s="7"/>
      <c r="CL624" s="7"/>
      <c r="CN624" s="47"/>
      <c r="CO624" s="47"/>
      <c r="CP624" s="47"/>
      <c r="CQ624" s="4"/>
    </row>
    <row r="625" spans="1:95" s="1" customFormat="1" x14ac:dyDescent="0.3">
      <c r="A625" s="7"/>
      <c r="C625" s="3">
        <v>54</v>
      </c>
      <c r="D625" s="3">
        <v>10074</v>
      </c>
      <c r="E625" s="3">
        <v>1482</v>
      </c>
      <c r="F625" s="3">
        <v>0</v>
      </c>
      <c r="G625" s="3">
        <v>825</v>
      </c>
      <c r="H625" s="3">
        <v>0</v>
      </c>
      <c r="I625" s="3">
        <v>17</v>
      </c>
      <c r="J625" s="65">
        <v>0</v>
      </c>
      <c r="K625" s="65">
        <v>1300</v>
      </c>
      <c r="L625" s="65">
        <v>128</v>
      </c>
      <c r="M625" s="66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60"/>
      <c r="Z625" s="3"/>
      <c r="AA625" s="3"/>
      <c r="AB625" s="3"/>
      <c r="AC625" s="3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M625" s="48"/>
      <c r="BX625" s="7"/>
      <c r="BY625" s="4"/>
      <c r="BZ625" s="7"/>
      <c r="CA625" s="7"/>
      <c r="CB625" s="7"/>
      <c r="CE625" s="7"/>
      <c r="CF625" s="7"/>
      <c r="CG625" s="7"/>
      <c r="CH625" s="7"/>
      <c r="CI625" s="7"/>
      <c r="CJ625" s="7"/>
      <c r="CK625" s="7"/>
      <c r="CL625" s="7"/>
      <c r="CN625" s="47"/>
      <c r="CO625" s="47"/>
      <c r="CP625" s="47"/>
      <c r="CQ625" s="4"/>
    </row>
    <row r="626" spans="1:95" s="1" customFormat="1" x14ac:dyDescent="0.3">
      <c r="A626" s="7"/>
      <c r="C626" s="3">
        <v>55</v>
      </c>
      <c r="D626" s="3">
        <v>10055</v>
      </c>
      <c r="E626" s="3">
        <v>1424</v>
      </c>
      <c r="F626" s="3">
        <v>0</v>
      </c>
      <c r="G626" s="3">
        <v>900</v>
      </c>
      <c r="H626" s="3">
        <v>0</v>
      </c>
      <c r="I626" s="3">
        <v>19</v>
      </c>
      <c r="J626" s="65">
        <v>0</v>
      </c>
      <c r="K626" s="65">
        <v>1260</v>
      </c>
      <c r="L626" s="65">
        <v>124</v>
      </c>
      <c r="M626" s="66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60"/>
      <c r="Z626" s="3"/>
      <c r="AA626" s="3"/>
      <c r="AB626" s="3"/>
      <c r="AC626" s="3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M626" s="48"/>
      <c r="BX626" s="7"/>
      <c r="BY626" s="4"/>
      <c r="BZ626" s="7"/>
      <c r="CA626" s="7"/>
      <c r="CB626" s="7"/>
      <c r="CE626" s="7"/>
      <c r="CF626" s="7"/>
      <c r="CG626" s="7"/>
      <c r="CH626" s="7"/>
      <c r="CI626" s="7"/>
      <c r="CJ626" s="7"/>
      <c r="CK626" s="7"/>
      <c r="CL626" s="7"/>
      <c r="CN626" s="47"/>
      <c r="CO626" s="47"/>
      <c r="CP626" s="47"/>
      <c r="CQ626" s="4"/>
    </row>
    <row r="627" spans="1:95" s="1" customFormat="1" x14ac:dyDescent="0.3">
      <c r="A627" s="7"/>
      <c r="C627" s="3">
        <v>56</v>
      </c>
      <c r="D627" s="3">
        <v>10038</v>
      </c>
      <c r="E627" s="3">
        <v>1365</v>
      </c>
      <c r="F627" s="3">
        <v>0</v>
      </c>
      <c r="G627" s="3">
        <v>975</v>
      </c>
      <c r="H627" s="3">
        <v>0</v>
      </c>
      <c r="I627" s="3">
        <v>21</v>
      </c>
      <c r="J627" s="65">
        <v>0</v>
      </c>
      <c r="K627" s="65">
        <v>1213</v>
      </c>
      <c r="L627" s="65">
        <v>120</v>
      </c>
      <c r="M627" s="66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60"/>
      <c r="Z627" s="3"/>
      <c r="AA627" s="3"/>
      <c r="AB627" s="3"/>
      <c r="AC627" s="3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M627" s="48"/>
      <c r="BX627" s="7"/>
      <c r="BY627" s="4"/>
      <c r="BZ627" s="7"/>
      <c r="CA627" s="7"/>
      <c r="CB627" s="7"/>
      <c r="CE627" s="7"/>
      <c r="CF627" s="7"/>
      <c r="CG627" s="7"/>
      <c r="CH627" s="7"/>
      <c r="CI627" s="7"/>
      <c r="CJ627" s="7"/>
      <c r="CK627" s="7"/>
      <c r="CL627" s="7"/>
      <c r="CN627" s="47"/>
      <c r="CO627" s="47"/>
      <c r="CP627" s="47"/>
      <c r="CQ627" s="4"/>
    </row>
    <row r="628" spans="1:95" s="1" customFormat="1" x14ac:dyDescent="0.3">
      <c r="A628" s="7"/>
      <c r="C628" s="3">
        <v>57</v>
      </c>
      <c r="D628" s="3">
        <v>10022</v>
      </c>
      <c r="E628" s="3">
        <v>1300</v>
      </c>
      <c r="F628" s="3">
        <v>0</v>
      </c>
      <c r="G628" s="3">
        <v>1053</v>
      </c>
      <c r="H628" s="3">
        <v>0</v>
      </c>
      <c r="I628" s="3">
        <v>22</v>
      </c>
      <c r="J628" s="65">
        <v>0</v>
      </c>
      <c r="K628" s="65">
        <v>1162</v>
      </c>
      <c r="L628" s="65">
        <v>115</v>
      </c>
      <c r="M628" s="66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60"/>
      <c r="Z628" s="3"/>
      <c r="AA628" s="3"/>
      <c r="AB628" s="3"/>
      <c r="AC628" s="3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M628" s="48"/>
      <c r="BX628" s="7"/>
      <c r="BY628" s="4"/>
      <c r="BZ628" s="7"/>
      <c r="CA628" s="7"/>
      <c r="CB628" s="7"/>
      <c r="CE628" s="7"/>
      <c r="CF628" s="7"/>
      <c r="CG628" s="7"/>
      <c r="CH628" s="7"/>
      <c r="CI628" s="7"/>
      <c r="CJ628" s="7"/>
      <c r="CK628" s="7"/>
      <c r="CL628" s="7"/>
      <c r="CN628" s="47"/>
      <c r="CO628" s="47"/>
      <c r="CP628" s="47"/>
      <c r="CQ628" s="4"/>
    </row>
    <row r="629" spans="1:95" s="1" customFormat="1" x14ac:dyDescent="0.3">
      <c r="A629" s="7"/>
      <c r="C629" s="3">
        <v>58</v>
      </c>
      <c r="D629" s="3">
        <v>10007</v>
      </c>
      <c r="E629" s="3">
        <v>1232</v>
      </c>
      <c r="F629" s="3">
        <v>0</v>
      </c>
      <c r="G629" s="3">
        <v>1135</v>
      </c>
      <c r="H629" s="3">
        <v>0</v>
      </c>
      <c r="I629" s="3">
        <v>24</v>
      </c>
      <c r="J629" s="65">
        <v>0</v>
      </c>
      <c r="K629" s="65">
        <v>1104</v>
      </c>
      <c r="L629" s="65">
        <v>109</v>
      </c>
      <c r="M629" s="66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60"/>
      <c r="Z629" s="3"/>
      <c r="AA629" s="3"/>
      <c r="AB629" s="3"/>
      <c r="AC629" s="3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M629" s="48"/>
      <c r="BX629" s="7"/>
      <c r="BY629" s="4"/>
      <c r="BZ629" s="7"/>
      <c r="CA629" s="7"/>
      <c r="CB629" s="7"/>
      <c r="CE629" s="7"/>
      <c r="CF629" s="7"/>
      <c r="CG629" s="7"/>
      <c r="CH629" s="7"/>
      <c r="CI629" s="7"/>
      <c r="CJ629" s="7"/>
      <c r="CK629" s="7"/>
      <c r="CL629" s="7"/>
      <c r="CN629" s="47"/>
      <c r="CO629" s="47"/>
      <c r="CP629" s="47"/>
      <c r="CQ629" s="4"/>
    </row>
    <row r="630" spans="1:95" s="1" customFormat="1" x14ac:dyDescent="0.3">
      <c r="A630" s="7"/>
      <c r="C630" s="3">
        <v>59</v>
      </c>
      <c r="D630" s="3">
        <v>9988</v>
      </c>
      <c r="E630" s="3">
        <v>1164</v>
      </c>
      <c r="F630" s="3">
        <v>0</v>
      </c>
      <c r="G630" s="3">
        <v>1220</v>
      </c>
      <c r="H630" s="3">
        <v>0</v>
      </c>
      <c r="I630" s="3">
        <v>26</v>
      </c>
      <c r="J630" s="65">
        <v>0</v>
      </c>
      <c r="K630" s="65">
        <v>1038</v>
      </c>
      <c r="L630" s="65">
        <v>105</v>
      </c>
      <c r="M630" s="66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60"/>
      <c r="Z630" s="3"/>
      <c r="AA630" s="3"/>
      <c r="AB630" s="3"/>
      <c r="AC630" s="3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M630" s="48"/>
      <c r="BX630" s="7"/>
      <c r="BY630" s="4"/>
      <c r="BZ630" s="7"/>
      <c r="CA630" s="7"/>
      <c r="CB630" s="7"/>
      <c r="CE630" s="7"/>
      <c r="CF630" s="7"/>
      <c r="CG630" s="7"/>
      <c r="CH630" s="7"/>
      <c r="CI630" s="7"/>
      <c r="CJ630" s="7"/>
      <c r="CK630" s="7"/>
      <c r="CL630" s="7"/>
      <c r="CN630" s="47"/>
      <c r="CO630" s="47"/>
      <c r="CP630" s="47"/>
      <c r="CQ630" s="4"/>
    </row>
    <row r="631" spans="1:95" s="1" customFormat="1" x14ac:dyDescent="0.3">
      <c r="A631" s="7"/>
      <c r="C631" s="3">
        <v>60</v>
      </c>
      <c r="D631" s="3">
        <v>9971</v>
      </c>
      <c r="E631" s="3">
        <v>1096</v>
      </c>
      <c r="F631" s="3">
        <v>0</v>
      </c>
      <c r="G631" s="3">
        <v>1303</v>
      </c>
      <c r="H631" s="3">
        <v>0</v>
      </c>
      <c r="I631" s="3">
        <v>28</v>
      </c>
      <c r="J631" s="65">
        <v>0</v>
      </c>
      <c r="K631" s="65">
        <v>974</v>
      </c>
      <c r="L631" s="65">
        <v>98</v>
      </c>
      <c r="M631" s="66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60"/>
      <c r="Z631" s="3"/>
      <c r="AA631" s="3"/>
      <c r="AB631" s="3"/>
      <c r="AC631" s="3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M631" s="48"/>
      <c r="BX631" s="7"/>
      <c r="BY631" s="4"/>
      <c r="BZ631" s="7"/>
      <c r="CA631" s="7"/>
      <c r="CB631" s="7"/>
      <c r="CE631" s="7"/>
      <c r="CF631" s="7"/>
      <c r="CG631" s="7"/>
      <c r="CH631" s="7"/>
      <c r="CI631" s="7"/>
      <c r="CJ631" s="7"/>
      <c r="CK631" s="7"/>
      <c r="CL631" s="7"/>
      <c r="CN631" s="47"/>
      <c r="CO631" s="47"/>
      <c r="CP631" s="47"/>
      <c r="CQ631" s="4"/>
    </row>
    <row r="632" spans="1:95" s="1" customFormat="1" x14ac:dyDescent="0.3">
      <c r="A632" s="7"/>
      <c r="C632" s="3">
        <v>61</v>
      </c>
      <c r="D632" s="3">
        <v>9955</v>
      </c>
      <c r="E632" s="3">
        <v>1028</v>
      </c>
      <c r="F632" s="3">
        <v>0</v>
      </c>
      <c r="G632" s="3">
        <v>1385</v>
      </c>
      <c r="H632" s="3">
        <v>0</v>
      </c>
      <c r="I632" s="3">
        <v>30</v>
      </c>
      <c r="J632" s="65">
        <v>0</v>
      </c>
      <c r="K632" s="65">
        <v>909</v>
      </c>
      <c r="L632" s="65">
        <v>92</v>
      </c>
      <c r="M632" s="66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60"/>
      <c r="Z632" s="3"/>
      <c r="AA632" s="3"/>
      <c r="AB632" s="3"/>
      <c r="AC632" s="3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M632" s="48"/>
      <c r="BX632" s="7"/>
      <c r="BY632" s="4"/>
      <c r="BZ632" s="7"/>
      <c r="CA632" s="7"/>
      <c r="CB632" s="7"/>
      <c r="CE632" s="7"/>
      <c r="CF632" s="7"/>
      <c r="CG632" s="7"/>
      <c r="CH632" s="7"/>
      <c r="CI632" s="7"/>
      <c r="CJ632" s="7"/>
      <c r="CK632" s="7"/>
      <c r="CL632" s="7"/>
      <c r="CN632" s="47"/>
      <c r="CO632" s="47"/>
      <c r="CP632" s="47"/>
      <c r="CQ632" s="4"/>
    </row>
    <row r="633" spans="1:95" s="1" customFormat="1" x14ac:dyDescent="0.3">
      <c r="A633" s="7"/>
      <c r="C633" s="3">
        <v>62</v>
      </c>
      <c r="D633" s="3">
        <v>9941</v>
      </c>
      <c r="E633" s="3">
        <v>979</v>
      </c>
      <c r="F633" s="3">
        <v>0</v>
      </c>
      <c r="G633" s="3">
        <v>1448</v>
      </c>
      <c r="H633" s="3">
        <v>0</v>
      </c>
      <c r="I633" s="3">
        <v>31</v>
      </c>
      <c r="J633" s="65">
        <v>0</v>
      </c>
      <c r="K633" s="65">
        <v>864</v>
      </c>
      <c r="L633" s="65">
        <v>88</v>
      </c>
      <c r="M633" s="66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60"/>
      <c r="Z633" s="3"/>
      <c r="AA633" s="3"/>
      <c r="AB633" s="3"/>
      <c r="AC633" s="3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M633" s="48"/>
      <c r="BX633" s="7"/>
      <c r="BY633" s="4"/>
      <c r="BZ633" s="7"/>
      <c r="CA633" s="7"/>
      <c r="CB633" s="7"/>
      <c r="CE633" s="7"/>
      <c r="CF633" s="7"/>
      <c r="CG633" s="7"/>
      <c r="CH633" s="7"/>
      <c r="CI633" s="7"/>
      <c r="CJ633" s="7"/>
      <c r="CK633" s="7"/>
      <c r="CL633" s="7"/>
      <c r="CN633" s="47"/>
      <c r="CO633" s="47"/>
      <c r="CP633" s="47"/>
      <c r="CQ633" s="4"/>
    </row>
    <row r="634" spans="1:95" s="1" customFormat="1" x14ac:dyDescent="0.3">
      <c r="A634" s="7"/>
      <c r="C634" s="3">
        <v>63</v>
      </c>
      <c r="D634" s="3">
        <v>9926</v>
      </c>
      <c r="E634" s="3">
        <v>925</v>
      </c>
      <c r="F634" s="3">
        <v>0</v>
      </c>
      <c r="G634" s="3">
        <v>1514</v>
      </c>
      <c r="H634" s="3">
        <v>0</v>
      </c>
      <c r="I634" s="3">
        <v>33</v>
      </c>
      <c r="J634" s="65">
        <v>0</v>
      </c>
      <c r="K634" s="65">
        <v>813</v>
      </c>
      <c r="L634" s="65">
        <v>85</v>
      </c>
      <c r="M634" s="66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60"/>
      <c r="Z634" s="3"/>
      <c r="AA634" s="3"/>
      <c r="AB634" s="3"/>
      <c r="AC634" s="3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M634" s="48"/>
      <c r="BX634" s="7"/>
      <c r="BY634" s="4"/>
      <c r="BZ634" s="7"/>
      <c r="CA634" s="7"/>
      <c r="CB634" s="7"/>
      <c r="CE634" s="7"/>
      <c r="CF634" s="7"/>
      <c r="CG634" s="7"/>
      <c r="CH634" s="7"/>
      <c r="CI634" s="7"/>
      <c r="CJ634" s="7"/>
      <c r="CK634" s="7"/>
      <c r="CL634" s="7"/>
      <c r="CN634" s="47"/>
      <c r="CO634" s="47"/>
      <c r="CP634" s="47"/>
      <c r="CQ634" s="4"/>
    </row>
    <row r="635" spans="1:95" s="1" customFormat="1" x14ac:dyDescent="0.3">
      <c r="A635" s="7"/>
      <c r="C635" s="3">
        <v>64</v>
      </c>
      <c r="D635" s="3">
        <v>9915</v>
      </c>
      <c r="E635" s="3">
        <v>871</v>
      </c>
      <c r="F635" s="3">
        <v>0</v>
      </c>
      <c r="G635" s="3">
        <v>1578</v>
      </c>
      <c r="H635" s="3">
        <v>0</v>
      </c>
      <c r="I635" s="3">
        <v>35</v>
      </c>
      <c r="J635" s="65">
        <v>0</v>
      </c>
      <c r="K635" s="65">
        <v>763</v>
      </c>
      <c r="L635" s="65">
        <v>80</v>
      </c>
      <c r="M635" s="66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60"/>
      <c r="Z635" s="3"/>
      <c r="AA635" s="3"/>
      <c r="AB635" s="3"/>
      <c r="AC635" s="3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M635" s="48"/>
      <c r="BX635" s="7"/>
      <c r="BY635" s="4"/>
      <c r="BZ635" s="7"/>
      <c r="CA635" s="7"/>
      <c r="CB635" s="7"/>
      <c r="CE635" s="7"/>
      <c r="CF635" s="7"/>
      <c r="CG635" s="7"/>
      <c r="CH635" s="7"/>
      <c r="CI635" s="7"/>
      <c r="CJ635" s="7"/>
      <c r="CK635" s="7"/>
      <c r="CL635" s="7"/>
      <c r="CN635" s="47"/>
      <c r="CO635" s="47"/>
      <c r="CP635" s="47"/>
      <c r="CQ635" s="4"/>
    </row>
    <row r="636" spans="1:95" s="1" customFormat="1" x14ac:dyDescent="0.3">
      <c r="A636" s="7"/>
      <c r="C636" s="3">
        <v>65</v>
      </c>
      <c r="D636" s="3">
        <v>9904</v>
      </c>
      <c r="E636" s="3">
        <v>821</v>
      </c>
      <c r="F636" s="3">
        <v>0</v>
      </c>
      <c r="G636" s="3">
        <v>1638</v>
      </c>
      <c r="H636" s="3">
        <v>0</v>
      </c>
      <c r="I636" s="3">
        <v>36</v>
      </c>
      <c r="J636" s="65">
        <v>0</v>
      </c>
      <c r="K636" s="65">
        <v>717</v>
      </c>
      <c r="L636" s="65">
        <v>75</v>
      </c>
      <c r="M636" s="66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60"/>
      <c r="Z636" s="3"/>
      <c r="AA636" s="3"/>
      <c r="AB636" s="3"/>
      <c r="AC636" s="3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M636" s="48"/>
      <c r="BX636" s="7"/>
      <c r="BY636" s="4"/>
      <c r="BZ636" s="7"/>
      <c r="CA636" s="7"/>
      <c r="CB636" s="7"/>
      <c r="CE636" s="7"/>
      <c r="CF636" s="7"/>
      <c r="CG636" s="7"/>
      <c r="CH636" s="7"/>
      <c r="CI636" s="7"/>
      <c r="CJ636" s="7"/>
      <c r="CK636" s="7"/>
      <c r="CL636" s="7"/>
      <c r="CN636" s="47"/>
      <c r="CO636" s="47"/>
      <c r="CP636" s="47"/>
      <c r="CQ636" s="4"/>
    </row>
    <row r="637" spans="1:95" s="1" customFormat="1" x14ac:dyDescent="0.3">
      <c r="A637" s="7"/>
      <c r="C637" s="3">
        <v>66</v>
      </c>
      <c r="D637" s="3">
        <v>9891</v>
      </c>
      <c r="E637" s="3">
        <v>769</v>
      </c>
      <c r="F637" s="3">
        <v>0</v>
      </c>
      <c r="G637" s="3">
        <v>1702</v>
      </c>
      <c r="H637" s="3">
        <v>0</v>
      </c>
      <c r="I637" s="3">
        <v>37</v>
      </c>
      <c r="J637" s="65">
        <v>0</v>
      </c>
      <c r="K637" s="65">
        <v>672</v>
      </c>
      <c r="L637" s="65">
        <v>70</v>
      </c>
      <c r="M637" s="66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60"/>
      <c r="Z637" s="3"/>
      <c r="AA637" s="3"/>
      <c r="AB637" s="3"/>
      <c r="AC637" s="3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M637" s="48"/>
      <c r="BX637" s="7"/>
      <c r="BY637" s="4"/>
      <c r="BZ637" s="7"/>
      <c r="CA637" s="7"/>
      <c r="CB637" s="7"/>
      <c r="CE637" s="7"/>
      <c r="CF637" s="7"/>
      <c r="CG637" s="7"/>
      <c r="CH637" s="7"/>
      <c r="CI637" s="7"/>
      <c r="CJ637" s="7"/>
      <c r="CK637" s="7"/>
      <c r="CL637" s="7"/>
      <c r="CN637" s="47"/>
      <c r="CO637" s="47"/>
      <c r="CP637" s="47"/>
      <c r="CQ637" s="4"/>
    </row>
    <row r="638" spans="1:95" s="1" customFormat="1" x14ac:dyDescent="0.3">
      <c r="A638" s="7"/>
      <c r="C638" s="3">
        <v>67</v>
      </c>
      <c r="D638" s="3">
        <v>9880</v>
      </c>
      <c r="E638" s="3">
        <v>719</v>
      </c>
      <c r="F638" s="3">
        <v>0</v>
      </c>
      <c r="G638" s="3">
        <v>1761</v>
      </c>
      <c r="H638" s="3">
        <v>0</v>
      </c>
      <c r="I638" s="3">
        <v>38</v>
      </c>
      <c r="J638" s="65">
        <v>0</v>
      </c>
      <c r="K638" s="65">
        <v>628</v>
      </c>
      <c r="L638" s="65">
        <v>66</v>
      </c>
      <c r="M638" s="66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60"/>
      <c r="Z638" s="3"/>
      <c r="AA638" s="3"/>
      <c r="AB638" s="3"/>
      <c r="AC638" s="3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M638" s="48"/>
      <c r="BX638" s="7"/>
      <c r="BY638" s="4"/>
      <c r="BZ638" s="7"/>
      <c r="CA638" s="7"/>
      <c r="CB638" s="7"/>
      <c r="CE638" s="7"/>
      <c r="CF638" s="7"/>
      <c r="CG638" s="7"/>
      <c r="CH638" s="7"/>
      <c r="CI638" s="7"/>
      <c r="CJ638" s="7"/>
      <c r="CK638" s="7"/>
      <c r="CL638" s="7"/>
      <c r="CN638" s="47"/>
      <c r="CO638" s="47"/>
      <c r="CP638" s="47"/>
      <c r="CQ638" s="4"/>
    </row>
    <row r="639" spans="1:95" s="1" customFormat="1" x14ac:dyDescent="0.3">
      <c r="A639" s="7"/>
      <c r="C639" s="3">
        <v>68</v>
      </c>
      <c r="D639" s="3">
        <v>9869</v>
      </c>
      <c r="E639" s="3">
        <v>676</v>
      </c>
      <c r="F639" s="3">
        <v>0</v>
      </c>
      <c r="G639" s="3">
        <v>1815</v>
      </c>
      <c r="H639" s="3">
        <v>0</v>
      </c>
      <c r="I639" s="3">
        <v>39</v>
      </c>
      <c r="J639" s="65">
        <v>0</v>
      </c>
      <c r="K639" s="65">
        <v>589</v>
      </c>
      <c r="L639" s="65">
        <v>62</v>
      </c>
      <c r="M639" s="66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60"/>
      <c r="Z639" s="3"/>
      <c r="AA639" s="3"/>
      <c r="AB639" s="3"/>
      <c r="AC639" s="3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M639" s="48"/>
      <c r="BX639" s="7"/>
      <c r="BY639" s="4"/>
      <c r="BZ639" s="7"/>
      <c r="CA639" s="7"/>
      <c r="CB639" s="7"/>
      <c r="CE639" s="7"/>
      <c r="CF639" s="7"/>
      <c r="CG639" s="7"/>
      <c r="CH639" s="7"/>
      <c r="CI639" s="7"/>
      <c r="CJ639" s="7"/>
      <c r="CK639" s="7"/>
      <c r="CL639" s="7"/>
      <c r="CN639" s="47"/>
      <c r="CO639" s="47"/>
      <c r="CP639" s="47"/>
      <c r="CQ639" s="4"/>
    </row>
    <row r="640" spans="1:95" s="1" customFormat="1" x14ac:dyDescent="0.3">
      <c r="A640" s="7"/>
      <c r="C640" s="3">
        <v>69</v>
      </c>
      <c r="D640" s="3">
        <v>9858</v>
      </c>
      <c r="E640" s="3">
        <v>634</v>
      </c>
      <c r="F640" s="3">
        <v>0</v>
      </c>
      <c r="G640" s="3">
        <v>1867</v>
      </c>
      <c r="H640" s="3">
        <v>0</v>
      </c>
      <c r="I640" s="3">
        <v>40</v>
      </c>
      <c r="J640" s="65">
        <v>0</v>
      </c>
      <c r="K640" s="65">
        <v>550</v>
      </c>
      <c r="L640" s="65">
        <v>59</v>
      </c>
      <c r="M640" s="66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60"/>
      <c r="Z640" s="3"/>
      <c r="AA640" s="3"/>
      <c r="AB640" s="3"/>
      <c r="AC640" s="3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M640" s="48"/>
      <c r="BX640" s="7"/>
      <c r="BY640" s="4"/>
      <c r="BZ640" s="7"/>
      <c r="CA640" s="7"/>
      <c r="CB640" s="7"/>
      <c r="CE640" s="7"/>
      <c r="CF640" s="7"/>
      <c r="CG640" s="7"/>
      <c r="CH640" s="7"/>
      <c r="CI640" s="7"/>
      <c r="CJ640" s="7"/>
      <c r="CK640" s="7"/>
      <c r="CL640" s="7"/>
      <c r="CN640" s="47"/>
      <c r="CO640" s="47"/>
      <c r="CP640" s="47"/>
      <c r="CQ640" s="4"/>
    </row>
    <row r="641" spans="1:95" s="1" customFormat="1" x14ac:dyDescent="0.3">
      <c r="A641" s="7"/>
      <c r="C641" s="3">
        <v>70</v>
      </c>
      <c r="D641" s="3">
        <v>9847</v>
      </c>
      <c r="E641" s="3">
        <v>594</v>
      </c>
      <c r="F641" s="3">
        <v>0</v>
      </c>
      <c r="G641" s="3">
        <v>1917</v>
      </c>
      <c r="H641" s="3">
        <v>0</v>
      </c>
      <c r="I641" s="3">
        <v>41</v>
      </c>
      <c r="J641" s="65">
        <v>0</v>
      </c>
      <c r="K641" s="65">
        <v>514</v>
      </c>
      <c r="L641" s="65">
        <v>56</v>
      </c>
      <c r="M641" s="66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60"/>
      <c r="Z641" s="3"/>
      <c r="AA641" s="3"/>
      <c r="AB641" s="3"/>
      <c r="AC641" s="3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M641" s="48"/>
      <c r="BX641" s="7"/>
      <c r="BY641" s="4"/>
      <c r="BZ641" s="7"/>
      <c r="CA641" s="7"/>
      <c r="CB641" s="7"/>
      <c r="CE641" s="7"/>
      <c r="CF641" s="7"/>
      <c r="CG641" s="7"/>
      <c r="CH641" s="7"/>
      <c r="CI641" s="7"/>
      <c r="CJ641" s="7"/>
      <c r="CK641" s="7"/>
      <c r="CL641" s="7"/>
      <c r="CN641" s="47"/>
      <c r="CO641" s="47"/>
      <c r="CP641" s="47"/>
      <c r="CQ641" s="4"/>
    </row>
    <row r="642" spans="1:95" s="1" customFormat="1" x14ac:dyDescent="0.3">
      <c r="A642" s="7"/>
      <c r="C642" s="3">
        <v>71</v>
      </c>
      <c r="D642" s="3">
        <v>9837</v>
      </c>
      <c r="E642" s="3">
        <v>552</v>
      </c>
      <c r="F642" s="3">
        <v>0</v>
      </c>
      <c r="G642" s="3">
        <v>1967</v>
      </c>
      <c r="H642" s="3">
        <v>0</v>
      </c>
      <c r="I642" s="3">
        <v>43</v>
      </c>
      <c r="J642" s="65">
        <v>0</v>
      </c>
      <c r="K642" s="65">
        <v>474</v>
      </c>
      <c r="L642" s="65">
        <v>51</v>
      </c>
      <c r="M642" s="66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60"/>
      <c r="Z642" s="3"/>
      <c r="AA642" s="3"/>
      <c r="AB642" s="3"/>
      <c r="AC642" s="3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M642" s="48"/>
      <c r="BX642" s="7"/>
      <c r="BY642" s="4"/>
      <c r="BZ642" s="7"/>
      <c r="CA642" s="7"/>
      <c r="CB642" s="7"/>
      <c r="CE642" s="7"/>
      <c r="CF642" s="7"/>
      <c r="CG642" s="7"/>
      <c r="CH642" s="7"/>
      <c r="CI642" s="7"/>
      <c r="CJ642" s="7"/>
      <c r="CK642" s="7"/>
      <c r="CL642" s="7"/>
      <c r="CN642" s="47"/>
      <c r="CO642" s="47"/>
      <c r="CP642" s="47"/>
      <c r="CQ642" s="4"/>
    </row>
    <row r="643" spans="1:95" s="1" customFormat="1" x14ac:dyDescent="0.3">
      <c r="A643" s="7"/>
      <c r="C643" s="3">
        <v>72</v>
      </c>
      <c r="D643" s="3">
        <v>9827</v>
      </c>
      <c r="E643" s="3">
        <v>520</v>
      </c>
      <c r="F643" s="3">
        <v>0</v>
      </c>
      <c r="G643" s="3">
        <v>2007</v>
      </c>
      <c r="H643" s="3">
        <v>0</v>
      </c>
      <c r="I643" s="3">
        <v>44</v>
      </c>
      <c r="J643" s="65">
        <v>0</v>
      </c>
      <c r="K643" s="65">
        <v>444</v>
      </c>
      <c r="L643" s="65">
        <v>47</v>
      </c>
      <c r="M643" s="66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60"/>
      <c r="Z643" s="3"/>
      <c r="AA643" s="3"/>
      <c r="AB643" s="3"/>
      <c r="AC643" s="3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M643" s="48"/>
      <c r="BX643" s="7"/>
      <c r="BY643" s="4"/>
      <c r="BZ643" s="7"/>
      <c r="CA643" s="7"/>
      <c r="CB643" s="7"/>
      <c r="CE643" s="7"/>
      <c r="CF643" s="7"/>
      <c r="CG643" s="7"/>
      <c r="CH643" s="7"/>
      <c r="CI643" s="7"/>
      <c r="CJ643" s="7"/>
      <c r="CK643" s="7"/>
      <c r="CL643" s="7"/>
      <c r="CN643" s="47"/>
      <c r="CO643" s="47"/>
      <c r="CP643" s="47"/>
      <c r="CQ643" s="4"/>
    </row>
    <row r="644" spans="1:95" s="1" customFormat="1" x14ac:dyDescent="0.3">
      <c r="A644" s="7"/>
      <c r="C644" s="3">
        <v>73</v>
      </c>
      <c r="D644" s="3">
        <v>9820</v>
      </c>
      <c r="E644" s="3">
        <v>485</v>
      </c>
      <c r="F644" s="3">
        <v>0</v>
      </c>
      <c r="G644" s="3">
        <v>2049</v>
      </c>
      <c r="H644" s="3">
        <v>0</v>
      </c>
      <c r="I644" s="3">
        <v>44</v>
      </c>
      <c r="J644" s="65">
        <v>0</v>
      </c>
      <c r="K644" s="65">
        <v>414</v>
      </c>
      <c r="L644" s="65">
        <v>43</v>
      </c>
      <c r="M644" s="66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60"/>
      <c r="Z644" s="3"/>
      <c r="AA644" s="3"/>
      <c r="AB644" s="3"/>
      <c r="AC644" s="3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M644" s="48"/>
      <c r="BX644" s="7"/>
      <c r="BY644" s="4"/>
      <c r="BZ644" s="7"/>
      <c r="CA644" s="7"/>
      <c r="CB644" s="7"/>
      <c r="CE644" s="7"/>
      <c r="CF644" s="7"/>
      <c r="CG644" s="7"/>
      <c r="CH644" s="7"/>
      <c r="CI644" s="7"/>
      <c r="CJ644" s="7"/>
      <c r="CK644" s="7"/>
      <c r="CL644" s="7"/>
      <c r="CN644" s="47"/>
      <c r="CO644" s="47"/>
      <c r="CP644" s="47"/>
      <c r="CQ644" s="4"/>
    </row>
    <row r="645" spans="1:95" s="1" customFormat="1" x14ac:dyDescent="0.3">
      <c r="A645" s="7"/>
      <c r="C645" s="3">
        <v>74</v>
      </c>
      <c r="D645" s="3">
        <v>9812</v>
      </c>
      <c r="E645" s="3">
        <v>457</v>
      </c>
      <c r="F645" s="3">
        <v>0</v>
      </c>
      <c r="G645" s="3">
        <v>2084</v>
      </c>
      <c r="H645" s="3">
        <v>0</v>
      </c>
      <c r="I645" s="3">
        <v>45</v>
      </c>
      <c r="J645" s="65">
        <v>0</v>
      </c>
      <c r="K645" s="65">
        <v>389</v>
      </c>
      <c r="L645" s="65">
        <v>40</v>
      </c>
      <c r="M645" s="66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60"/>
      <c r="Z645" s="3"/>
      <c r="AA645" s="3"/>
      <c r="AB645" s="3"/>
      <c r="AC645" s="3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M645" s="48"/>
      <c r="BX645" s="7"/>
      <c r="BY645" s="4"/>
      <c r="BZ645" s="7"/>
      <c r="CA645" s="7"/>
      <c r="CB645" s="7"/>
      <c r="CE645" s="7"/>
      <c r="CF645" s="7"/>
      <c r="CG645" s="7"/>
      <c r="CH645" s="7"/>
      <c r="CI645" s="7"/>
      <c r="CJ645" s="7"/>
      <c r="CK645" s="7"/>
      <c r="CL645" s="7"/>
      <c r="CN645" s="47"/>
      <c r="CO645" s="47"/>
      <c r="CP645" s="47"/>
      <c r="CQ645" s="4"/>
    </row>
    <row r="646" spans="1:95" s="1" customFormat="1" x14ac:dyDescent="0.3">
      <c r="A646" s="7"/>
      <c r="C646" s="3">
        <v>75</v>
      </c>
      <c r="D646" s="3">
        <v>9806</v>
      </c>
      <c r="E646" s="3">
        <v>425</v>
      </c>
      <c r="F646" s="3">
        <v>0</v>
      </c>
      <c r="G646" s="3">
        <v>2121</v>
      </c>
      <c r="H646" s="3">
        <v>0</v>
      </c>
      <c r="I646" s="3">
        <v>46</v>
      </c>
      <c r="J646" s="65">
        <v>0</v>
      </c>
      <c r="K646" s="65">
        <v>363</v>
      </c>
      <c r="L646" s="65">
        <v>38</v>
      </c>
      <c r="M646" s="66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60"/>
      <c r="Z646" s="3"/>
      <c r="AA646" s="3"/>
      <c r="AB646" s="3"/>
      <c r="AC646" s="3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M646" s="48"/>
      <c r="BX646" s="7"/>
      <c r="BY646" s="4"/>
      <c r="BZ646" s="7"/>
      <c r="CA646" s="7"/>
      <c r="CB646" s="7"/>
      <c r="CE646" s="7"/>
      <c r="CF646" s="7"/>
      <c r="CG646" s="7"/>
      <c r="CH646" s="7"/>
      <c r="CI646" s="7"/>
      <c r="CJ646" s="7"/>
      <c r="CK646" s="7"/>
      <c r="CL646" s="7"/>
      <c r="CN646" s="47"/>
      <c r="CO646" s="47"/>
      <c r="CP646" s="47"/>
      <c r="CQ646" s="4"/>
    </row>
    <row r="647" spans="1:95" s="1" customFormat="1" x14ac:dyDescent="0.3">
      <c r="A647" s="7"/>
      <c r="C647" s="3">
        <v>76</v>
      </c>
      <c r="D647" s="3">
        <v>9799</v>
      </c>
      <c r="E647" s="3">
        <v>397</v>
      </c>
      <c r="F647" s="3">
        <v>0</v>
      </c>
      <c r="G647" s="3">
        <v>2156</v>
      </c>
      <c r="H647" s="3">
        <v>0</v>
      </c>
      <c r="I647" s="3">
        <v>47</v>
      </c>
      <c r="J647" s="65">
        <v>0</v>
      </c>
      <c r="K647" s="65">
        <v>338</v>
      </c>
      <c r="L647" s="65">
        <v>35</v>
      </c>
      <c r="M647" s="66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60"/>
      <c r="Z647" s="3"/>
      <c r="AA647" s="3"/>
      <c r="AB647" s="3"/>
      <c r="AC647" s="3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M647" s="48"/>
      <c r="BX647" s="7"/>
      <c r="BY647" s="4"/>
      <c r="BZ647" s="7"/>
      <c r="CA647" s="7"/>
      <c r="CB647" s="7"/>
      <c r="CE647" s="7"/>
      <c r="CF647" s="7"/>
      <c r="CG647" s="7"/>
      <c r="CH647" s="7"/>
      <c r="CI647" s="7"/>
      <c r="CJ647" s="7"/>
      <c r="CK647" s="7"/>
      <c r="CL647" s="7"/>
      <c r="CN647" s="47"/>
      <c r="CO647" s="47"/>
      <c r="CP647" s="47"/>
      <c r="CQ647" s="4"/>
    </row>
    <row r="648" spans="1:95" s="1" customFormat="1" x14ac:dyDescent="0.3">
      <c r="A648" s="7"/>
      <c r="C648" s="3">
        <v>77</v>
      </c>
      <c r="D648" s="3">
        <v>9792</v>
      </c>
      <c r="E648" s="3">
        <v>371</v>
      </c>
      <c r="F648" s="3">
        <v>0</v>
      </c>
      <c r="G648" s="3">
        <v>2188</v>
      </c>
      <c r="H648" s="3">
        <v>0</v>
      </c>
      <c r="I648" s="3">
        <v>48</v>
      </c>
      <c r="J648" s="65">
        <v>0</v>
      </c>
      <c r="K648" s="65">
        <v>316</v>
      </c>
      <c r="L648" s="65">
        <v>33</v>
      </c>
      <c r="M648" s="66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60"/>
      <c r="Z648" s="3"/>
      <c r="AA648" s="3"/>
      <c r="AB648" s="3"/>
      <c r="AC648" s="3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M648" s="48"/>
      <c r="BX648" s="7"/>
      <c r="BY648" s="4"/>
      <c r="BZ648" s="7"/>
      <c r="CA648" s="7"/>
      <c r="CB648" s="7"/>
      <c r="CE648" s="7"/>
      <c r="CF648" s="7"/>
      <c r="CG648" s="7"/>
      <c r="CH648" s="7"/>
      <c r="CI648" s="7"/>
      <c r="CJ648" s="7"/>
      <c r="CK648" s="7"/>
      <c r="CL648" s="7"/>
      <c r="CN648" s="47"/>
      <c r="CO648" s="47"/>
      <c r="CP648" s="47"/>
      <c r="CQ648" s="4"/>
    </row>
    <row r="649" spans="1:95" s="1" customFormat="1" x14ac:dyDescent="0.3">
      <c r="A649" s="7"/>
      <c r="C649" s="3">
        <v>78</v>
      </c>
      <c r="D649" s="3">
        <v>9786</v>
      </c>
      <c r="E649" s="3">
        <v>348</v>
      </c>
      <c r="F649" s="3">
        <v>0</v>
      </c>
      <c r="G649" s="3">
        <v>2217</v>
      </c>
      <c r="H649" s="3">
        <v>0</v>
      </c>
      <c r="I649" s="3">
        <v>48</v>
      </c>
      <c r="J649" s="65">
        <v>0</v>
      </c>
      <c r="K649" s="65">
        <v>297</v>
      </c>
      <c r="L649" s="65">
        <v>31</v>
      </c>
      <c r="M649" s="66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60"/>
      <c r="Z649" s="3"/>
      <c r="AA649" s="3"/>
      <c r="AB649" s="3"/>
      <c r="AC649" s="3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M649" s="48"/>
      <c r="BX649" s="7"/>
      <c r="BY649" s="4"/>
      <c r="BZ649" s="7"/>
      <c r="CA649" s="7"/>
      <c r="CB649" s="7"/>
      <c r="CE649" s="7"/>
      <c r="CF649" s="7"/>
      <c r="CG649" s="7"/>
      <c r="CH649" s="7"/>
      <c r="CI649" s="7"/>
      <c r="CJ649" s="7"/>
      <c r="CK649" s="7"/>
      <c r="CL649" s="7"/>
      <c r="CN649" s="47"/>
      <c r="CO649" s="47"/>
      <c r="CP649" s="47"/>
      <c r="CQ649" s="4"/>
    </row>
    <row r="650" spans="1:95" x14ac:dyDescent="0.3">
      <c r="C650" s="1">
        <v>79</v>
      </c>
      <c r="D650" s="1">
        <v>9782</v>
      </c>
      <c r="E650" s="1">
        <v>328</v>
      </c>
      <c r="F650" s="1">
        <v>0</v>
      </c>
      <c r="G650" s="1">
        <v>2241</v>
      </c>
      <c r="H650" s="1">
        <v>0</v>
      </c>
      <c r="I650" s="1">
        <v>48</v>
      </c>
      <c r="J650" s="4">
        <v>0</v>
      </c>
      <c r="K650" s="4">
        <v>282</v>
      </c>
      <c r="L650" s="4">
        <v>29</v>
      </c>
    </row>
    <row r="651" spans="1:95" x14ac:dyDescent="0.3">
      <c r="C651" s="1">
        <v>80</v>
      </c>
      <c r="D651" s="1">
        <v>9778</v>
      </c>
      <c r="E651" s="1">
        <v>309</v>
      </c>
      <c r="F651" s="1">
        <v>0</v>
      </c>
      <c r="G651" s="1">
        <v>2262</v>
      </c>
      <c r="H651" s="1">
        <v>0</v>
      </c>
      <c r="I651" s="1">
        <v>49</v>
      </c>
      <c r="J651" s="4">
        <v>0</v>
      </c>
      <c r="K651" s="4">
        <v>267</v>
      </c>
      <c r="L651" s="4">
        <v>27</v>
      </c>
    </row>
    <row r="652" spans="1:95" x14ac:dyDescent="0.3">
      <c r="C652" s="1">
        <v>81</v>
      </c>
      <c r="D652" s="1">
        <v>9772</v>
      </c>
      <c r="E652" s="1">
        <v>293</v>
      </c>
      <c r="F652" s="1">
        <v>0</v>
      </c>
      <c r="G652" s="1">
        <v>2284</v>
      </c>
      <c r="H652" s="1">
        <v>0</v>
      </c>
      <c r="I652" s="1">
        <v>50</v>
      </c>
      <c r="J652" s="4">
        <v>0</v>
      </c>
      <c r="K652" s="4">
        <v>252</v>
      </c>
      <c r="L652" s="4">
        <v>25</v>
      </c>
    </row>
    <row r="653" spans="1:95" x14ac:dyDescent="0.3">
      <c r="C653" s="1">
        <v>82</v>
      </c>
      <c r="D653" s="1">
        <v>9767</v>
      </c>
      <c r="E653" s="1">
        <v>284</v>
      </c>
      <c r="F653" s="1">
        <v>0</v>
      </c>
      <c r="G653" s="1">
        <v>2298</v>
      </c>
      <c r="H653" s="1">
        <v>0</v>
      </c>
      <c r="I653" s="1">
        <v>50</v>
      </c>
      <c r="J653" s="4">
        <v>0</v>
      </c>
      <c r="K653" s="4">
        <v>244</v>
      </c>
      <c r="L653" s="4">
        <v>25</v>
      </c>
    </row>
    <row r="654" spans="1:95" x14ac:dyDescent="0.3">
      <c r="C654" s="1">
        <v>83</v>
      </c>
      <c r="D654" s="1">
        <v>9763</v>
      </c>
      <c r="E654" s="1">
        <v>272</v>
      </c>
      <c r="F654" s="1">
        <v>0</v>
      </c>
      <c r="G654" s="1">
        <v>2312</v>
      </c>
      <c r="H654" s="1">
        <v>0</v>
      </c>
      <c r="I654" s="1">
        <v>50</v>
      </c>
      <c r="J654" s="4">
        <v>0</v>
      </c>
      <c r="K654" s="4">
        <v>237</v>
      </c>
      <c r="L654" s="4">
        <v>24</v>
      </c>
    </row>
    <row r="655" spans="1:95" x14ac:dyDescent="0.3">
      <c r="C655" s="1">
        <v>84</v>
      </c>
      <c r="D655" s="1">
        <v>9759</v>
      </c>
      <c r="E655" s="1">
        <v>258</v>
      </c>
      <c r="F655" s="1">
        <v>0</v>
      </c>
      <c r="G655" s="1">
        <v>2330</v>
      </c>
      <c r="H655" s="1">
        <v>0</v>
      </c>
      <c r="I655" s="1">
        <v>51</v>
      </c>
      <c r="J655" s="4">
        <v>0</v>
      </c>
      <c r="K655" s="4">
        <v>225</v>
      </c>
      <c r="L655" s="4">
        <v>23</v>
      </c>
    </row>
    <row r="656" spans="1:95" x14ac:dyDescent="0.3">
      <c r="C656" s="1">
        <v>85</v>
      </c>
      <c r="D656" s="1">
        <v>9755</v>
      </c>
      <c r="E656" s="1">
        <v>244</v>
      </c>
      <c r="F656" s="1">
        <v>0</v>
      </c>
      <c r="G656" s="1">
        <v>2348</v>
      </c>
      <c r="H656" s="1">
        <v>0</v>
      </c>
      <c r="I656" s="1">
        <v>51</v>
      </c>
      <c r="J656" s="4">
        <v>0</v>
      </c>
      <c r="K656" s="4">
        <v>213</v>
      </c>
      <c r="L656" s="4">
        <v>21</v>
      </c>
    </row>
    <row r="657" spans="3:12" x14ac:dyDescent="0.3">
      <c r="C657" s="1">
        <v>86</v>
      </c>
      <c r="D657" s="1">
        <v>9751</v>
      </c>
      <c r="E657" s="1">
        <v>232</v>
      </c>
      <c r="F657" s="1">
        <v>0</v>
      </c>
      <c r="G657" s="1">
        <v>2363</v>
      </c>
      <c r="H657" s="1">
        <v>0</v>
      </c>
      <c r="I657" s="1">
        <v>51</v>
      </c>
      <c r="J657" s="4">
        <v>0</v>
      </c>
      <c r="K657" s="4">
        <v>202</v>
      </c>
      <c r="L657" s="4">
        <v>19</v>
      </c>
    </row>
    <row r="658" spans="3:12" x14ac:dyDescent="0.3">
      <c r="C658" s="1">
        <v>87</v>
      </c>
      <c r="D658" s="1">
        <v>9746</v>
      </c>
      <c r="E658" s="1">
        <v>221</v>
      </c>
      <c r="F658" s="1">
        <v>0</v>
      </c>
      <c r="G658" s="1">
        <v>2379</v>
      </c>
      <c r="H658" s="1">
        <v>0</v>
      </c>
      <c r="I658" s="1">
        <v>52</v>
      </c>
      <c r="J658" s="4">
        <v>0</v>
      </c>
      <c r="K658" s="4">
        <v>190</v>
      </c>
      <c r="L658" s="4">
        <v>18</v>
      </c>
    </row>
    <row r="659" spans="3:12" x14ac:dyDescent="0.3">
      <c r="C659" s="1">
        <v>88</v>
      </c>
      <c r="D659" s="1">
        <v>9743</v>
      </c>
      <c r="E659" s="1">
        <v>209</v>
      </c>
      <c r="F659" s="1">
        <v>0</v>
      </c>
      <c r="G659" s="1">
        <v>2395</v>
      </c>
      <c r="H659" s="1">
        <v>0</v>
      </c>
      <c r="I659" s="1">
        <v>52</v>
      </c>
      <c r="J659" s="4">
        <v>0</v>
      </c>
      <c r="K659" s="4">
        <v>180</v>
      </c>
      <c r="L659" s="4">
        <v>18</v>
      </c>
    </row>
    <row r="660" spans="3:12" x14ac:dyDescent="0.3">
      <c r="C660" s="1">
        <v>89</v>
      </c>
      <c r="D660" s="1">
        <v>9739</v>
      </c>
      <c r="E660" s="1">
        <v>199</v>
      </c>
      <c r="F660" s="1">
        <v>0</v>
      </c>
      <c r="G660" s="1">
        <v>2408</v>
      </c>
      <c r="H660" s="1">
        <v>0</v>
      </c>
      <c r="I660" s="1">
        <v>52</v>
      </c>
      <c r="J660" s="4">
        <v>0</v>
      </c>
      <c r="K660" s="4">
        <v>172</v>
      </c>
      <c r="L660" s="4">
        <v>17</v>
      </c>
    </row>
    <row r="661" spans="3:12" x14ac:dyDescent="0.3">
      <c r="C661" s="1">
        <v>90</v>
      </c>
      <c r="D661" s="1">
        <v>9736</v>
      </c>
      <c r="E661" s="1">
        <v>188</v>
      </c>
      <c r="F661" s="1">
        <v>0</v>
      </c>
      <c r="G661" s="1">
        <v>2422</v>
      </c>
      <c r="H661" s="1">
        <v>0</v>
      </c>
      <c r="I661" s="1">
        <v>52</v>
      </c>
      <c r="J661" s="4">
        <v>0</v>
      </c>
      <c r="K661" s="4">
        <v>161</v>
      </c>
      <c r="L661" s="4">
        <v>16</v>
      </c>
    </row>
    <row r="662" spans="3:12" x14ac:dyDescent="0.3">
      <c r="C662" s="1">
        <v>91</v>
      </c>
      <c r="D662" s="1">
        <v>9733</v>
      </c>
      <c r="E662" s="1">
        <v>179</v>
      </c>
      <c r="F662" s="1">
        <v>0</v>
      </c>
      <c r="G662" s="1">
        <v>2434</v>
      </c>
      <c r="H662" s="1">
        <v>0</v>
      </c>
      <c r="I662" s="1">
        <v>52</v>
      </c>
      <c r="J662" s="4">
        <v>0</v>
      </c>
      <c r="K662" s="4">
        <v>153</v>
      </c>
      <c r="L662" s="4">
        <v>15</v>
      </c>
    </row>
    <row r="663" spans="3:12" x14ac:dyDescent="0.3">
      <c r="C663" s="1">
        <v>92</v>
      </c>
      <c r="D663" s="1">
        <v>9730</v>
      </c>
      <c r="E663" s="1">
        <v>170</v>
      </c>
      <c r="F663" s="1">
        <v>0</v>
      </c>
      <c r="G663" s="1">
        <v>2446</v>
      </c>
      <c r="H663" s="1">
        <v>0</v>
      </c>
      <c r="I663" s="1">
        <v>52</v>
      </c>
      <c r="J663" s="4">
        <v>0</v>
      </c>
      <c r="K663" s="4">
        <v>145</v>
      </c>
      <c r="L663" s="4">
        <v>14</v>
      </c>
    </row>
    <row r="664" spans="3:12" x14ac:dyDescent="0.3">
      <c r="C664" s="1">
        <v>93</v>
      </c>
      <c r="D664" s="1">
        <v>9728</v>
      </c>
      <c r="E664" s="1">
        <v>160</v>
      </c>
      <c r="F664" s="1">
        <v>0</v>
      </c>
      <c r="G664" s="1">
        <v>2458</v>
      </c>
      <c r="H664" s="1">
        <v>0</v>
      </c>
      <c r="I664" s="1">
        <v>53</v>
      </c>
      <c r="J664" s="4">
        <v>0</v>
      </c>
      <c r="K664" s="4">
        <v>136</v>
      </c>
      <c r="L664" s="4">
        <v>13</v>
      </c>
    </row>
    <row r="665" spans="3:12" x14ac:dyDescent="0.3">
      <c r="C665" s="1">
        <v>94</v>
      </c>
      <c r="D665" s="1">
        <v>9725</v>
      </c>
      <c r="E665" s="1">
        <v>151</v>
      </c>
      <c r="F665" s="1">
        <v>0</v>
      </c>
      <c r="G665" s="1">
        <v>2469</v>
      </c>
      <c r="H665" s="1">
        <v>0</v>
      </c>
      <c r="I665" s="1">
        <v>53</v>
      </c>
      <c r="J665" s="4">
        <v>0</v>
      </c>
      <c r="K665" s="4">
        <v>130</v>
      </c>
      <c r="L665" s="4">
        <v>12</v>
      </c>
    </row>
    <row r="666" spans="3:12" x14ac:dyDescent="0.3">
      <c r="C666" s="1">
        <v>95</v>
      </c>
      <c r="D666" s="1">
        <v>9722</v>
      </c>
      <c r="E666" s="1">
        <v>145</v>
      </c>
      <c r="F666" s="1">
        <v>0</v>
      </c>
      <c r="G666" s="1">
        <v>2478</v>
      </c>
      <c r="H666" s="1">
        <v>0</v>
      </c>
      <c r="I666" s="1">
        <v>53</v>
      </c>
      <c r="J666" s="4">
        <v>0</v>
      </c>
      <c r="K666" s="4">
        <v>124</v>
      </c>
      <c r="L666" s="4">
        <v>11</v>
      </c>
    </row>
    <row r="667" spans="3:12" x14ac:dyDescent="0.3">
      <c r="C667" s="1">
        <v>96</v>
      </c>
      <c r="D667" s="1">
        <v>9719</v>
      </c>
      <c r="E667" s="1">
        <v>139</v>
      </c>
      <c r="F667" s="1">
        <v>0</v>
      </c>
      <c r="G667" s="1">
        <v>2487</v>
      </c>
      <c r="H667" s="1">
        <v>0</v>
      </c>
      <c r="I667" s="1">
        <v>53</v>
      </c>
      <c r="J667" s="4">
        <v>0</v>
      </c>
      <c r="K667" s="4">
        <v>119</v>
      </c>
      <c r="L667" s="4">
        <v>10</v>
      </c>
    </row>
    <row r="668" spans="3:12" x14ac:dyDescent="0.3">
      <c r="C668" s="1">
        <v>97</v>
      </c>
      <c r="D668" s="1">
        <v>9717</v>
      </c>
      <c r="E668" s="1">
        <v>130</v>
      </c>
      <c r="F668" s="1">
        <v>0</v>
      </c>
      <c r="G668" s="1">
        <v>2497</v>
      </c>
      <c r="H668" s="1">
        <v>0</v>
      </c>
      <c r="I668" s="1">
        <v>53</v>
      </c>
      <c r="J668" s="4">
        <v>0</v>
      </c>
      <c r="K668" s="4">
        <v>111</v>
      </c>
      <c r="L668" s="4">
        <v>10</v>
      </c>
    </row>
    <row r="669" spans="3:12" x14ac:dyDescent="0.3">
      <c r="C669" s="1">
        <v>98</v>
      </c>
      <c r="D669" s="1">
        <v>9715</v>
      </c>
      <c r="E669" s="1">
        <v>123</v>
      </c>
      <c r="F669" s="1">
        <v>0</v>
      </c>
      <c r="G669" s="1">
        <v>2506</v>
      </c>
      <c r="H669" s="1">
        <v>0</v>
      </c>
      <c r="I669" s="1">
        <v>54</v>
      </c>
      <c r="J669" s="4">
        <v>0</v>
      </c>
      <c r="K669" s="4">
        <v>105</v>
      </c>
      <c r="L669" s="4">
        <v>10</v>
      </c>
    </row>
    <row r="670" spans="3:12" x14ac:dyDescent="0.3">
      <c r="C670" s="1">
        <v>99</v>
      </c>
      <c r="D670" s="1">
        <v>9713</v>
      </c>
      <c r="E670" s="1">
        <v>116</v>
      </c>
      <c r="F670" s="1">
        <v>0</v>
      </c>
      <c r="G670" s="1">
        <v>2515</v>
      </c>
      <c r="H670" s="1">
        <v>0</v>
      </c>
      <c r="I670" s="1">
        <v>54</v>
      </c>
      <c r="J670" s="4">
        <v>0</v>
      </c>
      <c r="K670" s="4">
        <v>99</v>
      </c>
      <c r="L670" s="4">
        <v>9</v>
      </c>
    </row>
    <row r="671" spans="3:12" x14ac:dyDescent="0.3">
      <c r="C671" s="1">
        <v>100</v>
      </c>
      <c r="D671" s="1">
        <v>9711</v>
      </c>
      <c r="E671" s="1">
        <v>109</v>
      </c>
      <c r="F671" s="1">
        <v>0</v>
      </c>
      <c r="G671" s="1">
        <v>2524</v>
      </c>
      <c r="H671" s="1">
        <v>0</v>
      </c>
      <c r="I671" s="1">
        <v>54</v>
      </c>
      <c r="J671" s="4">
        <v>0</v>
      </c>
      <c r="K671" s="4">
        <v>92</v>
      </c>
      <c r="L671" s="4">
        <v>8</v>
      </c>
    </row>
    <row r="672" spans="3:12" x14ac:dyDescent="0.3">
      <c r="C672" s="1">
        <v>101</v>
      </c>
      <c r="D672" s="1">
        <v>9710</v>
      </c>
      <c r="E672" s="1">
        <v>102</v>
      </c>
      <c r="F672" s="1">
        <v>0</v>
      </c>
      <c r="G672" s="1">
        <v>2532</v>
      </c>
      <c r="H672" s="1">
        <v>0</v>
      </c>
      <c r="I672" s="1">
        <v>54</v>
      </c>
      <c r="J672" s="4">
        <v>0</v>
      </c>
      <c r="K672" s="4">
        <v>87</v>
      </c>
      <c r="L672" s="4">
        <v>8</v>
      </c>
    </row>
    <row r="673" spans="3:12" x14ac:dyDescent="0.3">
      <c r="C673" s="1">
        <v>102</v>
      </c>
      <c r="D673" s="1">
        <v>9708</v>
      </c>
      <c r="E673" s="1">
        <v>97</v>
      </c>
      <c r="F673" s="1">
        <v>0</v>
      </c>
      <c r="G673" s="1">
        <v>2539</v>
      </c>
      <c r="H673" s="1">
        <v>0</v>
      </c>
      <c r="I673" s="1">
        <v>55</v>
      </c>
      <c r="J673" s="4">
        <v>0</v>
      </c>
      <c r="K673" s="4">
        <v>83</v>
      </c>
      <c r="L673" s="4">
        <v>7</v>
      </c>
    </row>
    <row r="674" spans="3:12" x14ac:dyDescent="0.3">
      <c r="C674" s="1">
        <v>103</v>
      </c>
      <c r="D674" s="1">
        <v>9707</v>
      </c>
      <c r="E674" s="1">
        <v>90</v>
      </c>
      <c r="F674" s="1">
        <v>0</v>
      </c>
      <c r="G674" s="1">
        <v>2546</v>
      </c>
      <c r="H674" s="1">
        <v>0</v>
      </c>
      <c r="I674" s="1">
        <v>55</v>
      </c>
      <c r="J674" s="4">
        <v>0</v>
      </c>
      <c r="K674" s="4">
        <v>78</v>
      </c>
      <c r="L674" s="4">
        <v>7</v>
      </c>
    </row>
    <row r="675" spans="3:12" x14ac:dyDescent="0.3">
      <c r="C675" s="1">
        <v>104</v>
      </c>
      <c r="D675" s="1">
        <v>9706</v>
      </c>
      <c r="E675" s="1">
        <v>85</v>
      </c>
      <c r="F675" s="1">
        <v>0</v>
      </c>
      <c r="G675" s="1">
        <v>2553</v>
      </c>
      <c r="H675" s="1">
        <v>0</v>
      </c>
      <c r="I675" s="1">
        <v>55</v>
      </c>
      <c r="J675" s="4">
        <v>0</v>
      </c>
      <c r="K675" s="4">
        <v>73</v>
      </c>
      <c r="L675" s="4">
        <v>7</v>
      </c>
    </row>
    <row r="676" spans="3:12" x14ac:dyDescent="0.3">
      <c r="C676" s="1">
        <v>105</v>
      </c>
      <c r="D676" s="1">
        <v>9704</v>
      </c>
      <c r="E676" s="1">
        <v>80</v>
      </c>
      <c r="F676" s="1">
        <v>0</v>
      </c>
      <c r="G676" s="1">
        <v>2558</v>
      </c>
      <c r="H676" s="1">
        <v>0</v>
      </c>
      <c r="I676" s="1">
        <v>55</v>
      </c>
      <c r="J676" s="4">
        <v>0</v>
      </c>
      <c r="K676" s="4">
        <v>69</v>
      </c>
      <c r="L676" s="4">
        <v>7</v>
      </c>
    </row>
    <row r="677" spans="3:12" x14ac:dyDescent="0.3">
      <c r="C677" s="1">
        <v>106</v>
      </c>
      <c r="D677" s="1">
        <v>9703</v>
      </c>
      <c r="E677" s="1">
        <v>77</v>
      </c>
      <c r="F677" s="1">
        <v>0</v>
      </c>
      <c r="G677" s="1">
        <v>2563</v>
      </c>
      <c r="H677" s="1">
        <v>0</v>
      </c>
      <c r="I677" s="1">
        <v>55</v>
      </c>
      <c r="J677" s="4">
        <v>0</v>
      </c>
      <c r="K677" s="4">
        <v>67</v>
      </c>
      <c r="L677" s="4">
        <v>7</v>
      </c>
    </row>
    <row r="678" spans="3:12" x14ac:dyDescent="0.3">
      <c r="C678" s="1">
        <v>107</v>
      </c>
      <c r="D678" s="1">
        <v>9702</v>
      </c>
      <c r="E678" s="1">
        <v>73</v>
      </c>
      <c r="F678" s="1">
        <v>0</v>
      </c>
      <c r="G678" s="1">
        <v>2568</v>
      </c>
      <c r="H678" s="1">
        <v>0</v>
      </c>
      <c r="I678" s="1">
        <v>55</v>
      </c>
      <c r="J678" s="4">
        <v>0</v>
      </c>
      <c r="K678" s="4">
        <v>64</v>
      </c>
      <c r="L678" s="4">
        <v>6</v>
      </c>
    </row>
    <row r="679" spans="3:12" x14ac:dyDescent="0.3">
      <c r="C679" s="1">
        <v>108</v>
      </c>
      <c r="D679" s="1">
        <v>9702</v>
      </c>
      <c r="E679" s="1">
        <v>68</v>
      </c>
      <c r="F679" s="1">
        <v>0</v>
      </c>
      <c r="G679" s="1">
        <v>2573</v>
      </c>
      <c r="H679" s="1">
        <v>0</v>
      </c>
      <c r="I679" s="1">
        <v>55</v>
      </c>
      <c r="J679" s="4">
        <v>0</v>
      </c>
      <c r="K679" s="4">
        <v>60</v>
      </c>
      <c r="L679" s="4">
        <v>6</v>
      </c>
    </row>
    <row r="680" spans="3:12" x14ac:dyDescent="0.3">
      <c r="C680" s="1">
        <v>109</v>
      </c>
      <c r="D680" s="1">
        <v>9701</v>
      </c>
      <c r="E680" s="1">
        <v>64</v>
      </c>
      <c r="F680" s="1">
        <v>0</v>
      </c>
      <c r="G680" s="1">
        <v>2578</v>
      </c>
      <c r="H680" s="1">
        <v>0</v>
      </c>
      <c r="I680" s="1">
        <v>56</v>
      </c>
      <c r="J680" s="4">
        <v>0</v>
      </c>
      <c r="K680" s="4">
        <v>57</v>
      </c>
      <c r="L680" s="4">
        <v>6</v>
      </c>
    </row>
    <row r="681" spans="3:12" x14ac:dyDescent="0.3">
      <c r="C681" s="1">
        <v>110</v>
      </c>
      <c r="D681" s="1">
        <v>9700</v>
      </c>
      <c r="E681" s="1">
        <v>61</v>
      </c>
      <c r="F681" s="1">
        <v>0</v>
      </c>
      <c r="G681" s="1">
        <v>2582</v>
      </c>
      <c r="H681" s="1">
        <v>0</v>
      </c>
      <c r="I681" s="1">
        <v>56</v>
      </c>
      <c r="J681" s="4">
        <v>0</v>
      </c>
      <c r="K681" s="4">
        <v>54</v>
      </c>
      <c r="L681" s="4">
        <v>5</v>
      </c>
    </row>
    <row r="682" spans="3:12" x14ac:dyDescent="0.3">
      <c r="C682" s="1">
        <v>111</v>
      </c>
      <c r="D682" s="1">
        <v>9699</v>
      </c>
      <c r="E682" s="1">
        <v>58</v>
      </c>
      <c r="F682" s="1">
        <v>0</v>
      </c>
      <c r="G682" s="1">
        <v>2586</v>
      </c>
      <c r="H682" s="1">
        <v>0</v>
      </c>
      <c r="I682" s="1">
        <v>56</v>
      </c>
      <c r="J682" s="4">
        <v>0</v>
      </c>
      <c r="K682" s="4">
        <v>51</v>
      </c>
      <c r="L682" s="4">
        <v>5</v>
      </c>
    </row>
    <row r="683" spans="3:12" x14ac:dyDescent="0.3">
      <c r="C683" s="1">
        <v>112</v>
      </c>
      <c r="D683" s="1">
        <v>9698</v>
      </c>
      <c r="E683" s="1">
        <v>54</v>
      </c>
      <c r="F683" s="1">
        <v>0</v>
      </c>
      <c r="G683" s="1">
        <v>2590</v>
      </c>
      <c r="H683" s="1">
        <v>0</v>
      </c>
      <c r="I683" s="1">
        <v>56</v>
      </c>
      <c r="J683" s="4">
        <v>0</v>
      </c>
      <c r="K683" s="4">
        <v>48</v>
      </c>
      <c r="L683" s="4">
        <v>5</v>
      </c>
    </row>
    <row r="684" spans="3:12" x14ac:dyDescent="0.3">
      <c r="C684" s="1">
        <v>113</v>
      </c>
      <c r="D684" s="1">
        <v>9698</v>
      </c>
      <c r="E684" s="1">
        <v>51</v>
      </c>
      <c r="F684" s="1">
        <v>0</v>
      </c>
      <c r="G684" s="1">
        <v>2593</v>
      </c>
      <c r="H684" s="1">
        <v>0</v>
      </c>
      <c r="I684" s="1">
        <v>56</v>
      </c>
      <c r="J684" s="4">
        <v>0</v>
      </c>
      <c r="K684" s="4">
        <v>46</v>
      </c>
      <c r="L684" s="4">
        <v>5</v>
      </c>
    </row>
    <row r="685" spans="3:12" x14ac:dyDescent="0.3">
      <c r="C685" s="1">
        <v>114</v>
      </c>
      <c r="D685" s="1">
        <v>9697</v>
      </c>
      <c r="E685" s="1">
        <v>48</v>
      </c>
      <c r="F685" s="1">
        <v>0</v>
      </c>
      <c r="G685" s="1">
        <v>2597</v>
      </c>
      <c r="H685" s="1">
        <v>0</v>
      </c>
      <c r="I685" s="1">
        <v>56</v>
      </c>
      <c r="J685" s="4">
        <v>0</v>
      </c>
      <c r="K685" s="4">
        <v>43</v>
      </c>
      <c r="L685" s="4">
        <v>4</v>
      </c>
    </row>
    <row r="686" spans="3:12" x14ac:dyDescent="0.3">
      <c r="C686" s="1">
        <v>115</v>
      </c>
      <c r="D686" s="1">
        <v>9697</v>
      </c>
      <c r="E686" s="1">
        <v>45</v>
      </c>
      <c r="F686" s="1">
        <v>0</v>
      </c>
      <c r="G686" s="1">
        <v>2601</v>
      </c>
      <c r="H686" s="1">
        <v>0</v>
      </c>
      <c r="I686" s="1">
        <v>56</v>
      </c>
      <c r="J686" s="4">
        <v>0</v>
      </c>
      <c r="K686" s="4">
        <v>40</v>
      </c>
      <c r="L686" s="4">
        <v>4</v>
      </c>
    </row>
    <row r="687" spans="3:12" x14ac:dyDescent="0.3">
      <c r="C687" s="1">
        <v>116</v>
      </c>
      <c r="D687" s="1">
        <v>9695</v>
      </c>
      <c r="E687" s="1">
        <v>44</v>
      </c>
      <c r="F687" s="1">
        <v>0</v>
      </c>
      <c r="G687" s="1">
        <v>2603</v>
      </c>
      <c r="H687" s="1">
        <v>0</v>
      </c>
      <c r="I687" s="1">
        <v>56</v>
      </c>
      <c r="J687" s="4">
        <v>0</v>
      </c>
      <c r="K687" s="4">
        <v>38</v>
      </c>
      <c r="L687" s="4">
        <v>4</v>
      </c>
    </row>
    <row r="688" spans="3:12" x14ac:dyDescent="0.3">
      <c r="C688" s="1">
        <v>117</v>
      </c>
      <c r="D688" s="1">
        <v>9695</v>
      </c>
      <c r="E688" s="1">
        <v>41</v>
      </c>
      <c r="F688" s="1">
        <v>0</v>
      </c>
      <c r="G688" s="1">
        <v>2606</v>
      </c>
      <c r="H688" s="1">
        <v>0</v>
      </c>
      <c r="I688" s="1">
        <v>56</v>
      </c>
      <c r="J688" s="4">
        <v>0</v>
      </c>
      <c r="K688" s="4">
        <v>37</v>
      </c>
      <c r="L688" s="4">
        <v>4</v>
      </c>
    </row>
    <row r="689" spans="3:12" x14ac:dyDescent="0.3">
      <c r="C689" s="1">
        <v>118</v>
      </c>
      <c r="D689" s="1">
        <v>9695</v>
      </c>
      <c r="E689" s="1">
        <v>38</v>
      </c>
      <c r="F689" s="1">
        <v>0</v>
      </c>
      <c r="G689" s="1">
        <v>2609</v>
      </c>
      <c r="H689" s="1">
        <v>0</v>
      </c>
      <c r="I689" s="1">
        <v>56</v>
      </c>
      <c r="J689" s="4">
        <v>0</v>
      </c>
      <c r="K689" s="4">
        <v>34</v>
      </c>
      <c r="L689" s="4">
        <v>4</v>
      </c>
    </row>
    <row r="690" spans="3:12" x14ac:dyDescent="0.3">
      <c r="C690" s="1">
        <v>119</v>
      </c>
      <c r="D690" s="1">
        <v>9694</v>
      </c>
      <c r="E690" s="1">
        <v>36</v>
      </c>
      <c r="F690" s="1">
        <v>0</v>
      </c>
      <c r="G690" s="1">
        <v>2612</v>
      </c>
      <c r="H690" s="1">
        <v>0</v>
      </c>
      <c r="I690" s="1">
        <v>56</v>
      </c>
      <c r="J690" s="4">
        <v>0</v>
      </c>
      <c r="K690" s="4">
        <v>32</v>
      </c>
      <c r="L690" s="4">
        <v>3</v>
      </c>
    </row>
    <row r="691" spans="3:12" x14ac:dyDescent="0.3">
      <c r="C691" s="1">
        <v>120</v>
      </c>
      <c r="D691" s="1">
        <v>9693</v>
      </c>
      <c r="E691" s="1">
        <v>34</v>
      </c>
      <c r="F691" s="1">
        <v>0</v>
      </c>
      <c r="G691" s="1">
        <v>2615</v>
      </c>
      <c r="H691" s="1">
        <v>0</v>
      </c>
      <c r="I691" s="1">
        <v>56</v>
      </c>
      <c r="J691" s="4">
        <v>0</v>
      </c>
      <c r="K691" s="4">
        <v>29</v>
      </c>
      <c r="L691" s="4">
        <v>3</v>
      </c>
    </row>
    <row r="692" spans="3:12" x14ac:dyDescent="0.3">
      <c r="C692" s="1">
        <v>121</v>
      </c>
      <c r="D692" s="1">
        <v>9693</v>
      </c>
      <c r="E692" s="1">
        <v>31</v>
      </c>
      <c r="F692" s="1">
        <v>0</v>
      </c>
      <c r="G692" s="1">
        <v>2618</v>
      </c>
      <c r="H692" s="1">
        <v>0</v>
      </c>
      <c r="I692" s="1">
        <v>56</v>
      </c>
      <c r="J692" s="4">
        <v>0</v>
      </c>
      <c r="K692" s="4">
        <v>27</v>
      </c>
      <c r="L692" s="4">
        <v>3</v>
      </c>
    </row>
    <row r="693" spans="3:12" x14ac:dyDescent="0.3">
      <c r="C693" s="1">
        <v>122</v>
      </c>
      <c r="D693" s="1">
        <v>9692</v>
      </c>
      <c r="E693" s="1">
        <v>30</v>
      </c>
      <c r="F693" s="1">
        <v>0</v>
      </c>
      <c r="G693" s="1">
        <v>2620</v>
      </c>
      <c r="H693" s="1">
        <v>0</v>
      </c>
      <c r="I693" s="1">
        <v>56</v>
      </c>
      <c r="J693" s="4">
        <v>0</v>
      </c>
      <c r="K693" s="4">
        <v>25</v>
      </c>
      <c r="L693" s="4">
        <v>2</v>
      </c>
    </row>
    <row r="694" spans="3:12" x14ac:dyDescent="0.3">
      <c r="C694" s="1">
        <v>123</v>
      </c>
      <c r="D694" s="1">
        <v>9691</v>
      </c>
      <c r="E694" s="1">
        <v>27</v>
      </c>
      <c r="F694" s="1">
        <v>0</v>
      </c>
      <c r="G694" s="1">
        <v>2623</v>
      </c>
      <c r="H694" s="1">
        <v>0</v>
      </c>
      <c r="I694" s="1">
        <v>56</v>
      </c>
      <c r="J694" s="4">
        <v>0</v>
      </c>
      <c r="K694" s="4">
        <v>23</v>
      </c>
      <c r="L694" s="4">
        <v>2</v>
      </c>
    </row>
    <row r="695" spans="3:12" x14ac:dyDescent="0.3">
      <c r="C695" s="1">
        <v>124</v>
      </c>
      <c r="D695" s="1">
        <v>9691</v>
      </c>
      <c r="E695" s="1">
        <v>26</v>
      </c>
      <c r="F695" s="1">
        <v>0</v>
      </c>
      <c r="G695" s="1">
        <v>2625</v>
      </c>
      <c r="H695" s="1">
        <v>0</v>
      </c>
      <c r="I695" s="1">
        <v>56</v>
      </c>
      <c r="J695" s="4">
        <v>0</v>
      </c>
      <c r="K695" s="4">
        <v>22</v>
      </c>
      <c r="L695" s="4">
        <v>2</v>
      </c>
    </row>
    <row r="696" spans="3:12" x14ac:dyDescent="0.3">
      <c r="C696" s="1">
        <v>125</v>
      </c>
      <c r="D696" s="1">
        <v>9690</v>
      </c>
      <c r="E696" s="1">
        <v>25</v>
      </c>
      <c r="F696" s="1">
        <v>0</v>
      </c>
      <c r="G696" s="1">
        <v>2627</v>
      </c>
      <c r="H696" s="1">
        <v>0</v>
      </c>
      <c r="I696" s="1">
        <v>56</v>
      </c>
      <c r="J696" s="4">
        <v>0</v>
      </c>
      <c r="K696" s="4">
        <v>21</v>
      </c>
      <c r="L696" s="4">
        <v>2</v>
      </c>
    </row>
    <row r="697" spans="3:12" x14ac:dyDescent="0.3">
      <c r="C697" s="1">
        <v>126</v>
      </c>
      <c r="D697" s="1">
        <v>9690</v>
      </c>
      <c r="E697" s="1">
        <v>24</v>
      </c>
      <c r="F697" s="1">
        <v>0</v>
      </c>
      <c r="G697" s="1">
        <v>2629</v>
      </c>
      <c r="H697" s="1">
        <v>0</v>
      </c>
      <c r="I697" s="1">
        <v>56</v>
      </c>
      <c r="J697" s="4">
        <v>0</v>
      </c>
      <c r="K697" s="4">
        <v>19</v>
      </c>
      <c r="L697" s="4">
        <v>2</v>
      </c>
    </row>
    <row r="698" spans="3:12" x14ac:dyDescent="0.3">
      <c r="C698" s="1">
        <v>127</v>
      </c>
      <c r="D698" s="1">
        <v>9689</v>
      </c>
      <c r="E698" s="1">
        <v>22</v>
      </c>
      <c r="F698" s="1">
        <v>0</v>
      </c>
      <c r="G698" s="1">
        <v>2630</v>
      </c>
      <c r="H698" s="1">
        <v>0</v>
      </c>
      <c r="I698" s="1">
        <v>57</v>
      </c>
      <c r="J698" s="4">
        <v>0</v>
      </c>
      <c r="K698" s="4">
        <v>18</v>
      </c>
      <c r="L698" s="4">
        <v>2</v>
      </c>
    </row>
    <row r="699" spans="3:12" x14ac:dyDescent="0.3">
      <c r="C699" s="1">
        <v>128</v>
      </c>
      <c r="D699" s="1">
        <v>9689</v>
      </c>
      <c r="E699" s="1">
        <v>21</v>
      </c>
      <c r="F699" s="1">
        <v>0</v>
      </c>
      <c r="G699" s="1">
        <v>2632</v>
      </c>
      <c r="H699" s="1">
        <v>0</v>
      </c>
      <c r="I699" s="1">
        <v>57</v>
      </c>
      <c r="J699" s="4">
        <v>0</v>
      </c>
      <c r="K699" s="4">
        <v>17</v>
      </c>
      <c r="L699" s="4">
        <v>2</v>
      </c>
    </row>
    <row r="700" spans="3:12" x14ac:dyDescent="0.3">
      <c r="C700" s="1">
        <v>129</v>
      </c>
      <c r="D700" s="1">
        <v>9688</v>
      </c>
      <c r="E700" s="1">
        <v>19</v>
      </c>
      <c r="F700" s="1">
        <v>0</v>
      </c>
      <c r="G700" s="1">
        <v>2634</v>
      </c>
      <c r="H700" s="1">
        <v>0</v>
      </c>
      <c r="I700" s="1">
        <v>57</v>
      </c>
      <c r="J700" s="4">
        <v>0</v>
      </c>
      <c r="K700" s="4">
        <v>16</v>
      </c>
      <c r="L700" s="4">
        <v>1</v>
      </c>
    </row>
    <row r="701" spans="3:12" x14ac:dyDescent="0.3">
      <c r="C701" s="1">
        <v>130</v>
      </c>
      <c r="D701" s="1">
        <v>9688</v>
      </c>
      <c r="E701" s="1">
        <v>18</v>
      </c>
      <c r="F701" s="1">
        <v>0</v>
      </c>
      <c r="G701" s="1">
        <v>2635</v>
      </c>
      <c r="H701" s="1">
        <v>0</v>
      </c>
      <c r="I701" s="1">
        <v>57</v>
      </c>
      <c r="J701" s="4">
        <v>0</v>
      </c>
      <c r="K701" s="4">
        <v>15</v>
      </c>
      <c r="L701" s="4">
        <v>2</v>
      </c>
    </row>
    <row r="702" spans="3:12" x14ac:dyDescent="0.3">
      <c r="C702" s="1">
        <v>131</v>
      </c>
      <c r="D702" s="1">
        <v>9688</v>
      </c>
      <c r="E702" s="1">
        <v>17</v>
      </c>
      <c r="F702" s="1">
        <v>0</v>
      </c>
      <c r="G702" s="1">
        <v>2636</v>
      </c>
      <c r="H702" s="1">
        <v>0</v>
      </c>
      <c r="I702" s="1">
        <v>57</v>
      </c>
      <c r="J702" s="4">
        <v>0</v>
      </c>
      <c r="K702" s="4">
        <v>14</v>
      </c>
      <c r="L702" s="4">
        <v>1</v>
      </c>
    </row>
    <row r="703" spans="3:12" x14ac:dyDescent="0.3">
      <c r="C703" s="1">
        <v>132</v>
      </c>
      <c r="D703" s="1">
        <v>9687</v>
      </c>
      <c r="E703" s="1">
        <v>16</v>
      </c>
      <c r="F703" s="1">
        <v>0</v>
      </c>
      <c r="G703" s="1">
        <v>2638</v>
      </c>
      <c r="H703" s="1">
        <v>0</v>
      </c>
      <c r="I703" s="1">
        <v>57</v>
      </c>
      <c r="J703" s="4">
        <v>0</v>
      </c>
      <c r="K703" s="4">
        <v>13</v>
      </c>
      <c r="L703" s="4">
        <v>1</v>
      </c>
    </row>
    <row r="704" spans="3:12" x14ac:dyDescent="0.3">
      <c r="C704" s="1">
        <v>133</v>
      </c>
      <c r="D704" s="1">
        <v>9687</v>
      </c>
      <c r="E704" s="1">
        <v>15</v>
      </c>
      <c r="F704" s="1">
        <v>0</v>
      </c>
      <c r="G704" s="1">
        <v>2639</v>
      </c>
      <c r="H704" s="1">
        <v>0</v>
      </c>
      <c r="I704" s="1">
        <v>57</v>
      </c>
      <c r="J704" s="4">
        <v>0</v>
      </c>
      <c r="K704" s="4">
        <v>13</v>
      </c>
      <c r="L704" s="4">
        <v>1</v>
      </c>
    </row>
    <row r="705" spans="3:12" x14ac:dyDescent="0.3">
      <c r="C705" s="1">
        <v>134</v>
      </c>
      <c r="D705" s="1">
        <v>9687</v>
      </c>
      <c r="E705" s="1">
        <v>15</v>
      </c>
      <c r="F705" s="1">
        <v>0</v>
      </c>
      <c r="G705" s="1">
        <v>2640</v>
      </c>
      <c r="H705" s="1">
        <v>0</v>
      </c>
      <c r="I705" s="1">
        <v>57</v>
      </c>
      <c r="J705" s="4">
        <v>0</v>
      </c>
      <c r="K705" s="4">
        <v>12</v>
      </c>
      <c r="L705" s="4">
        <v>1</v>
      </c>
    </row>
    <row r="706" spans="3:12" x14ac:dyDescent="0.3">
      <c r="C706" s="1">
        <v>135</v>
      </c>
      <c r="D706" s="1">
        <v>9687</v>
      </c>
      <c r="E706" s="1">
        <v>14</v>
      </c>
      <c r="F706" s="1">
        <v>0</v>
      </c>
      <c r="G706" s="1">
        <v>2640</v>
      </c>
      <c r="H706" s="1">
        <v>0</v>
      </c>
      <c r="I706" s="1">
        <v>57</v>
      </c>
      <c r="J706" s="4">
        <v>0</v>
      </c>
      <c r="K706" s="4">
        <v>12</v>
      </c>
      <c r="L706" s="4">
        <v>1</v>
      </c>
    </row>
    <row r="707" spans="3:12" x14ac:dyDescent="0.3">
      <c r="C707" s="1">
        <v>136</v>
      </c>
      <c r="D707" s="1">
        <v>9686</v>
      </c>
      <c r="E707" s="1">
        <v>14</v>
      </c>
      <c r="F707" s="1">
        <v>0</v>
      </c>
      <c r="G707" s="1">
        <v>2641</v>
      </c>
      <c r="H707" s="1">
        <v>0</v>
      </c>
      <c r="I707" s="1">
        <v>57</v>
      </c>
      <c r="J707" s="4">
        <v>0</v>
      </c>
      <c r="K707" s="4">
        <v>12</v>
      </c>
      <c r="L707" s="4">
        <v>1</v>
      </c>
    </row>
    <row r="708" spans="3:12" x14ac:dyDescent="0.3">
      <c r="C708" s="1">
        <v>137</v>
      </c>
      <c r="D708" s="1">
        <v>9686</v>
      </c>
      <c r="E708" s="1">
        <v>13</v>
      </c>
      <c r="F708" s="1">
        <v>0</v>
      </c>
      <c r="G708" s="1">
        <v>2642</v>
      </c>
      <c r="H708" s="1">
        <v>0</v>
      </c>
      <c r="I708" s="1">
        <v>57</v>
      </c>
      <c r="J708" s="4">
        <v>0</v>
      </c>
      <c r="K708" s="4">
        <v>11</v>
      </c>
      <c r="L708" s="4">
        <v>1</v>
      </c>
    </row>
    <row r="709" spans="3:12" x14ac:dyDescent="0.3">
      <c r="C709" s="1">
        <v>138</v>
      </c>
      <c r="D709" s="1">
        <v>9686</v>
      </c>
      <c r="E709" s="1">
        <v>13</v>
      </c>
      <c r="F709" s="1">
        <v>0</v>
      </c>
      <c r="G709" s="1">
        <v>2642</v>
      </c>
      <c r="H709" s="1">
        <v>0</v>
      </c>
      <c r="I709" s="1">
        <v>57</v>
      </c>
      <c r="J709" s="4">
        <v>0</v>
      </c>
      <c r="K709" s="4">
        <v>11</v>
      </c>
      <c r="L709" s="4">
        <v>1</v>
      </c>
    </row>
    <row r="710" spans="3:12" x14ac:dyDescent="0.3">
      <c r="C710" s="1">
        <v>139</v>
      </c>
      <c r="D710" s="1">
        <v>9686</v>
      </c>
      <c r="E710" s="1">
        <v>13</v>
      </c>
      <c r="F710" s="1">
        <v>0</v>
      </c>
      <c r="G710" s="1">
        <v>2643</v>
      </c>
      <c r="H710" s="1">
        <v>0</v>
      </c>
      <c r="I710" s="1">
        <v>57</v>
      </c>
      <c r="J710" s="4">
        <v>0</v>
      </c>
      <c r="K710" s="4">
        <v>11</v>
      </c>
      <c r="L710" s="4">
        <v>1</v>
      </c>
    </row>
    <row r="711" spans="3:12" x14ac:dyDescent="0.3">
      <c r="C711" s="1">
        <v>140</v>
      </c>
      <c r="D711" s="1">
        <v>9686</v>
      </c>
      <c r="E711" s="1">
        <v>12</v>
      </c>
      <c r="F711" s="1">
        <v>0</v>
      </c>
      <c r="G711" s="1">
        <v>2643</v>
      </c>
      <c r="H711" s="1">
        <v>0</v>
      </c>
      <c r="I711" s="1">
        <v>57</v>
      </c>
      <c r="J711" s="4">
        <v>0</v>
      </c>
      <c r="K711" s="4">
        <v>11</v>
      </c>
      <c r="L711" s="4">
        <v>1</v>
      </c>
    </row>
    <row r="712" spans="3:12" x14ac:dyDescent="0.3">
      <c r="C712" s="1">
        <v>141</v>
      </c>
      <c r="D712" s="1">
        <v>9685</v>
      </c>
      <c r="E712" s="1">
        <v>12</v>
      </c>
      <c r="F712" s="1">
        <v>0</v>
      </c>
      <c r="G712" s="1">
        <v>2644</v>
      </c>
      <c r="H712" s="1">
        <v>0</v>
      </c>
      <c r="I712" s="1">
        <v>57</v>
      </c>
      <c r="J712" s="4">
        <v>0</v>
      </c>
      <c r="K712" s="4">
        <v>10</v>
      </c>
      <c r="L712" s="4">
        <v>1</v>
      </c>
    </row>
    <row r="713" spans="3:12" x14ac:dyDescent="0.3">
      <c r="C713" s="1">
        <v>142</v>
      </c>
      <c r="D713" s="1">
        <v>9685</v>
      </c>
      <c r="E713" s="1">
        <v>11</v>
      </c>
      <c r="F713" s="1">
        <v>0</v>
      </c>
      <c r="G713" s="1">
        <v>2645</v>
      </c>
      <c r="H713" s="1">
        <v>0</v>
      </c>
      <c r="I713" s="1">
        <v>57</v>
      </c>
      <c r="J713" s="4">
        <v>0</v>
      </c>
      <c r="K713" s="4">
        <v>9</v>
      </c>
      <c r="L713" s="4">
        <v>1</v>
      </c>
    </row>
    <row r="714" spans="3:12" x14ac:dyDescent="0.3">
      <c r="C714" s="1">
        <v>143</v>
      </c>
      <c r="D714" s="1">
        <v>9685</v>
      </c>
      <c r="E714" s="1">
        <v>11</v>
      </c>
      <c r="F714" s="1">
        <v>0</v>
      </c>
      <c r="G714" s="1">
        <v>2645</v>
      </c>
      <c r="H714" s="1">
        <v>0</v>
      </c>
      <c r="I714" s="1">
        <v>57</v>
      </c>
      <c r="J714" s="4">
        <v>0</v>
      </c>
      <c r="K714" s="4">
        <v>9</v>
      </c>
      <c r="L714" s="4">
        <v>1</v>
      </c>
    </row>
    <row r="715" spans="3:12" x14ac:dyDescent="0.3">
      <c r="C715" s="1">
        <v>144</v>
      </c>
      <c r="D715" s="1">
        <v>9685</v>
      </c>
      <c r="E715" s="1">
        <v>10</v>
      </c>
      <c r="F715" s="1">
        <v>0</v>
      </c>
      <c r="G715" s="1">
        <v>2646</v>
      </c>
      <c r="H715" s="1">
        <v>0</v>
      </c>
      <c r="I715" s="1">
        <v>57</v>
      </c>
      <c r="J715" s="4">
        <v>0</v>
      </c>
      <c r="K715" s="4">
        <v>9</v>
      </c>
      <c r="L715" s="4">
        <v>1</v>
      </c>
    </row>
    <row r="716" spans="3:12" x14ac:dyDescent="0.3">
      <c r="C716" s="1">
        <v>145</v>
      </c>
      <c r="D716" s="1">
        <v>9685</v>
      </c>
      <c r="E716" s="1">
        <v>9</v>
      </c>
      <c r="F716" s="1">
        <v>0</v>
      </c>
      <c r="G716" s="1">
        <v>2647</v>
      </c>
      <c r="H716" s="1">
        <v>0</v>
      </c>
      <c r="I716" s="1">
        <v>57</v>
      </c>
      <c r="J716" s="4">
        <v>0</v>
      </c>
      <c r="K716" s="4">
        <v>8</v>
      </c>
      <c r="L716" s="4">
        <v>1</v>
      </c>
    </row>
    <row r="717" spans="3:12" x14ac:dyDescent="0.3">
      <c r="C717" s="1">
        <v>146</v>
      </c>
      <c r="D717" s="1">
        <v>9685</v>
      </c>
      <c r="E717" s="1">
        <v>9</v>
      </c>
      <c r="F717" s="1">
        <v>0</v>
      </c>
      <c r="G717" s="1">
        <v>2647</v>
      </c>
      <c r="H717" s="1">
        <v>0</v>
      </c>
      <c r="I717" s="1">
        <v>57</v>
      </c>
      <c r="J717" s="4">
        <v>0</v>
      </c>
      <c r="K717" s="4">
        <v>8</v>
      </c>
      <c r="L717" s="4">
        <v>1</v>
      </c>
    </row>
    <row r="718" spans="3:12" x14ac:dyDescent="0.3">
      <c r="C718" s="1">
        <v>147</v>
      </c>
      <c r="D718" s="1">
        <v>9684</v>
      </c>
      <c r="E718" s="1">
        <v>8</v>
      </c>
      <c r="F718" s="1">
        <v>0</v>
      </c>
      <c r="G718" s="1">
        <v>2648</v>
      </c>
      <c r="H718" s="1">
        <v>0</v>
      </c>
      <c r="I718" s="1">
        <v>58</v>
      </c>
      <c r="J718" s="4">
        <v>0</v>
      </c>
      <c r="K718" s="4">
        <v>7</v>
      </c>
      <c r="L718" s="4">
        <v>0</v>
      </c>
    </row>
    <row r="719" spans="3:12" x14ac:dyDescent="0.3">
      <c r="C719" s="1">
        <v>148</v>
      </c>
      <c r="D719" s="1">
        <v>9684</v>
      </c>
      <c r="E719" s="1">
        <v>7</v>
      </c>
      <c r="F719" s="1">
        <v>0</v>
      </c>
      <c r="G719" s="1">
        <v>2649</v>
      </c>
      <c r="H719" s="1">
        <v>0</v>
      </c>
      <c r="I719" s="1">
        <v>58</v>
      </c>
      <c r="J719" s="4">
        <v>0</v>
      </c>
      <c r="K719" s="4">
        <v>6</v>
      </c>
      <c r="L719" s="4">
        <v>0</v>
      </c>
    </row>
    <row r="720" spans="3:12" x14ac:dyDescent="0.3">
      <c r="C720" s="1">
        <v>149</v>
      </c>
      <c r="D720" s="1">
        <v>9684</v>
      </c>
      <c r="E720" s="1">
        <v>7</v>
      </c>
      <c r="F720" s="1">
        <v>0</v>
      </c>
      <c r="G720" s="1">
        <v>2650</v>
      </c>
      <c r="H720" s="1">
        <v>0</v>
      </c>
      <c r="I720" s="1">
        <v>58</v>
      </c>
      <c r="J720" s="4">
        <v>0</v>
      </c>
      <c r="K720" s="4">
        <v>6</v>
      </c>
      <c r="L720" s="4">
        <v>0</v>
      </c>
    </row>
    <row r="721" spans="3:12" x14ac:dyDescent="0.3">
      <c r="C721" s="1">
        <v>150</v>
      </c>
      <c r="D721" s="1">
        <v>9684</v>
      </c>
      <c r="E721" s="1">
        <v>6</v>
      </c>
      <c r="F721" s="1">
        <v>0</v>
      </c>
      <c r="G721" s="1">
        <v>2650</v>
      </c>
      <c r="H721" s="1">
        <v>0</v>
      </c>
      <c r="I721" s="1">
        <v>58</v>
      </c>
      <c r="J721" s="4">
        <v>0</v>
      </c>
      <c r="K721" s="4">
        <v>6</v>
      </c>
      <c r="L721" s="4">
        <v>0</v>
      </c>
    </row>
    <row r="722" spans="3:12" x14ac:dyDescent="0.3">
      <c r="C722" s="1">
        <v>151</v>
      </c>
      <c r="D722" s="1">
        <v>9684</v>
      </c>
      <c r="E722" s="1">
        <v>6</v>
      </c>
      <c r="F722" s="1">
        <v>0</v>
      </c>
      <c r="G722" s="1">
        <v>2650</v>
      </c>
      <c r="H722" s="1">
        <v>0</v>
      </c>
      <c r="I722" s="1">
        <v>58</v>
      </c>
      <c r="J722" s="4">
        <v>0</v>
      </c>
      <c r="K722" s="4">
        <v>5</v>
      </c>
      <c r="L722" s="4">
        <v>0</v>
      </c>
    </row>
    <row r="723" spans="3:12" x14ac:dyDescent="0.3">
      <c r="C723" s="1">
        <v>152</v>
      </c>
      <c r="D723" s="1">
        <v>9684</v>
      </c>
      <c r="E723" s="1">
        <v>6</v>
      </c>
      <c r="F723" s="1">
        <v>0</v>
      </c>
      <c r="G723" s="1">
        <v>2651</v>
      </c>
      <c r="H723" s="1">
        <v>0</v>
      </c>
      <c r="I723" s="1">
        <v>58</v>
      </c>
      <c r="J723" s="4">
        <v>0</v>
      </c>
      <c r="K723" s="4">
        <v>5</v>
      </c>
      <c r="L723" s="4">
        <v>0</v>
      </c>
    </row>
    <row r="724" spans="3:12" x14ac:dyDescent="0.3">
      <c r="C724" s="1">
        <v>153</v>
      </c>
      <c r="D724" s="1">
        <v>9684</v>
      </c>
      <c r="E724" s="1">
        <v>6</v>
      </c>
      <c r="F724" s="1">
        <v>0</v>
      </c>
      <c r="G724" s="1">
        <v>2651</v>
      </c>
      <c r="H724" s="1">
        <v>0</v>
      </c>
      <c r="I724" s="1">
        <v>58</v>
      </c>
      <c r="J724" s="4">
        <v>0</v>
      </c>
      <c r="K724" s="4">
        <v>5</v>
      </c>
      <c r="L724" s="4">
        <v>0</v>
      </c>
    </row>
    <row r="725" spans="3:12" x14ac:dyDescent="0.3">
      <c r="C725" s="1">
        <v>154</v>
      </c>
      <c r="D725" s="1">
        <v>9684</v>
      </c>
      <c r="E725" s="1">
        <v>5</v>
      </c>
      <c r="F725" s="1">
        <v>0</v>
      </c>
      <c r="G725" s="1">
        <v>2651</v>
      </c>
      <c r="H725" s="1">
        <v>0</v>
      </c>
      <c r="I725" s="1">
        <v>58</v>
      </c>
      <c r="J725" s="4">
        <v>0</v>
      </c>
      <c r="K725" s="4">
        <v>5</v>
      </c>
      <c r="L725" s="4">
        <v>0</v>
      </c>
    </row>
    <row r="726" spans="3:12" x14ac:dyDescent="0.3">
      <c r="C726" s="1">
        <v>155</v>
      </c>
      <c r="D726" s="1">
        <v>9684</v>
      </c>
      <c r="E726" s="1">
        <v>5</v>
      </c>
      <c r="F726" s="1">
        <v>0</v>
      </c>
      <c r="G726" s="1">
        <v>2652</v>
      </c>
      <c r="H726" s="1">
        <v>0</v>
      </c>
      <c r="I726" s="1">
        <v>58</v>
      </c>
      <c r="J726" s="4">
        <v>0</v>
      </c>
      <c r="K726" s="4">
        <v>4</v>
      </c>
      <c r="L726" s="4">
        <v>0</v>
      </c>
    </row>
    <row r="727" spans="3:12" x14ac:dyDescent="0.3">
      <c r="C727" s="1">
        <v>156</v>
      </c>
      <c r="D727" s="1">
        <v>9684</v>
      </c>
      <c r="E727" s="1">
        <v>5</v>
      </c>
      <c r="F727" s="1">
        <v>0</v>
      </c>
      <c r="G727" s="1">
        <v>2652</v>
      </c>
      <c r="H727" s="1">
        <v>0</v>
      </c>
      <c r="I727" s="1">
        <v>58</v>
      </c>
      <c r="J727" s="4">
        <v>0</v>
      </c>
      <c r="K727" s="4">
        <v>4</v>
      </c>
      <c r="L727" s="4">
        <v>0</v>
      </c>
    </row>
    <row r="728" spans="3:12" x14ac:dyDescent="0.3">
      <c r="C728" s="1">
        <v>157</v>
      </c>
      <c r="D728" s="1">
        <v>9684</v>
      </c>
      <c r="E728" s="1">
        <v>4</v>
      </c>
      <c r="F728" s="1">
        <v>0</v>
      </c>
      <c r="G728" s="1">
        <v>2653</v>
      </c>
      <c r="H728" s="1">
        <v>0</v>
      </c>
      <c r="I728" s="1">
        <v>58</v>
      </c>
      <c r="J728" s="4">
        <v>0</v>
      </c>
      <c r="K728" s="4">
        <v>3</v>
      </c>
      <c r="L728" s="4">
        <v>0</v>
      </c>
    </row>
    <row r="729" spans="3:12" x14ac:dyDescent="0.3">
      <c r="C729" s="1">
        <v>158</v>
      </c>
      <c r="D729" s="1">
        <v>9684</v>
      </c>
      <c r="E729" s="1">
        <v>4</v>
      </c>
      <c r="F729" s="1">
        <v>0</v>
      </c>
      <c r="G729" s="1">
        <v>2653</v>
      </c>
      <c r="H729" s="1">
        <v>0</v>
      </c>
      <c r="I729" s="1">
        <v>58</v>
      </c>
      <c r="J729" s="4">
        <v>0</v>
      </c>
      <c r="K729" s="4">
        <v>3</v>
      </c>
      <c r="L729" s="4">
        <v>0</v>
      </c>
    </row>
    <row r="730" spans="3:12" x14ac:dyDescent="0.3">
      <c r="C730" s="1">
        <v>159</v>
      </c>
      <c r="D730" s="1">
        <v>9684</v>
      </c>
      <c r="E730" s="1">
        <v>3</v>
      </c>
      <c r="F730" s="1">
        <v>0</v>
      </c>
      <c r="G730" s="1">
        <v>2654</v>
      </c>
      <c r="H730" s="1">
        <v>0</v>
      </c>
      <c r="I730" s="1">
        <v>58</v>
      </c>
      <c r="J730" s="4">
        <v>0</v>
      </c>
      <c r="K730" s="4">
        <v>3</v>
      </c>
      <c r="L730" s="4">
        <v>0</v>
      </c>
    </row>
    <row r="731" spans="3:12" x14ac:dyDescent="0.3">
      <c r="C731" s="1">
        <v>160</v>
      </c>
      <c r="D731" s="1">
        <v>9683</v>
      </c>
      <c r="E731" s="1">
        <v>3</v>
      </c>
      <c r="F731" s="1">
        <v>0</v>
      </c>
      <c r="G731" s="1">
        <v>2654</v>
      </c>
      <c r="H731" s="1">
        <v>0</v>
      </c>
      <c r="I731" s="1">
        <v>58</v>
      </c>
      <c r="J731" s="4">
        <v>0</v>
      </c>
      <c r="K731" s="4">
        <v>2</v>
      </c>
      <c r="L731" s="4">
        <v>0</v>
      </c>
    </row>
    <row r="732" spans="3:12" x14ac:dyDescent="0.3">
      <c r="C732" s="1">
        <v>161</v>
      </c>
      <c r="D732" s="1">
        <v>9683</v>
      </c>
      <c r="E732" s="1">
        <v>3</v>
      </c>
      <c r="F732" s="1">
        <v>0</v>
      </c>
      <c r="G732" s="1">
        <v>2654</v>
      </c>
      <c r="H732" s="1">
        <v>0</v>
      </c>
      <c r="I732" s="1">
        <v>58</v>
      </c>
      <c r="J732" s="4">
        <v>0</v>
      </c>
      <c r="K732" s="4">
        <v>2</v>
      </c>
      <c r="L732" s="4">
        <v>0</v>
      </c>
    </row>
    <row r="733" spans="3:12" x14ac:dyDescent="0.3">
      <c r="C733" s="1">
        <v>162</v>
      </c>
      <c r="D733" s="1">
        <v>9683</v>
      </c>
      <c r="E733" s="1">
        <v>3</v>
      </c>
      <c r="F733" s="1">
        <v>0</v>
      </c>
      <c r="G733" s="1">
        <v>2654</v>
      </c>
      <c r="H733" s="1">
        <v>0</v>
      </c>
      <c r="I733" s="1">
        <v>58</v>
      </c>
      <c r="J733" s="4">
        <v>0</v>
      </c>
      <c r="K733" s="4">
        <v>2</v>
      </c>
      <c r="L733" s="4">
        <v>0</v>
      </c>
    </row>
    <row r="734" spans="3:12" x14ac:dyDescent="0.3">
      <c r="C734" s="1">
        <v>163</v>
      </c>
      <c r="D734" s="1">
        <v>9683</v>
      </c>
      <c r="E734" s="1">
        <v>3</v>
      </c>
      <c r="F734" s="1">
        <v>0</v>
      </c>
      <c r="G734" s="1">
        <v>2654</v>
      </c>
      <c r="H734" s="1">
        <v>0</v>
      </c>
      <c r="I734" s="1">
        <v>58</v>
      </c>
      <c r="J734" s="4">
        <v>0</v>
      </c>
      <c r="K734" s="4">
        <v>2</v>
      </c>
      <c r="L734" s="4">
        <v>0</v>
      </c>
    </row>
    <row r="735" spans="3:12" x14ac:dyDescent="0.3">
      <c r="C735" s="1">
        <v>164</v>
      </c>
      <c r="D735" s="1">
        <v>9683</v>
      </c>
      <c r="E735" s="1">
        <v>2</v>
      </c>
      <c r="F735" s="1">
        <v>0</v>
      </c>
      <c r="G735" s="1">
        <v>2655</v>
      </c>
      <c r="H735" s="1">
        <v>0</v>
      </c>
      <c r="I735" s="1">
        <v>58</v>
      </c>
      <c r="J735" s="4">
        <v>0</v>
      </c>
      <c r="K735" s="4">
        <v>2</v>
      </c>
      <c r="L735" s="4">
        <v>0</v>
      </c>
    </row>
    <row r="736" spans="3:12" x14ac:dyDescent="0.3">
      <c r="C736" s="1">
        <v>165</v>
      </c>
      <c r="D736" s="1">
        <v>9683</v>
      </c>
      <c r="E736" s="1">
        <v>2</v>
      </c>
      <c r="F736" s="1">
        <v>0</v>
      </c>
      <c r="G736" s="1">
        <v>2655</v>
      </c>
      <c r="H736" s="1">
        <v>0</v>
      </c>
      <c r="I736" s="1">
        <v>58</v>
      </c>
      <c r="J736" s="4">
        <v>0</v>
      </c>
      <c r="K736" s="4">
        <v>1</v>
      </c>
      <c r="L736" s="4">
        <v>0</v>
      </c>
    </row>
    <row r="737" spans="3:12" x14ac:dyDescent="0.3">
      <c r="C737" s="1">
        <v>166</v>
      </c>
      <c r="D737" s="1">
        <v>9683</v>
      </c>
      <c r="E737" s="1">
        <v>2</v>
      </c>
      <c r="F737" s="1">
        <v>0</v>
      </c>
      <c r="G737" s="1">
        <v>2656</v>
      </c>
      <c r="H737" s="1">
        <v>0</v>
      </c>
      <c r="I737" s="1">
        <v>58</v>
      </c>
      <c r="J737" s="4">
        <v>0</v>
      </c>
      <c r="K737" s="4">
        <v>1</v>
      </c>
      <c r="L737" s="4">
        <v>0</v>
      </c>
    </row>
    <row r="738" spans="3:12" x14ac:dyDescent="0.3">
      <c r="C738" s="1">
        <v>167</v>
      </c>
      <c r="D738" s="1">
        <v>9683</v>
      </c>
      <c r="E738" s="1">
        <v>1</v>
      </c>
      <c r="F738" s="1">
        <v>0</v>
      </c>
      <c r="G738" s="1">
        <v>2656</v>
      </c>
      <c r="H738" s="1">
        <v>0</v>
      </c>
      <c r="I738" s="1">
        <v>58</v>
      </c>
      <c r="J738" s="4">
        <v>0</v>
      </c>
      <c r="K738" s="4">
        <v>1</v>
      </c>
      <c r="L738" s="4">
        <v>0</v>
      </c>
    </row>
    <row r="739" spans="3:12" x14ac:dyDescent="0.3">
      <c r="C739" s="1">
        <v>168</v>
      </c>
      <c r="D739" s="1">
        <v>9683</v>
      </c>
      <c r="E739" s="1">
        <v>1</v>
      </c>
      <c r="F739" s="1">
        <v>0</v>
      </c>
      <c r="G739" s="1">
        <v>2656</v>
      </c>
      <c r="H739" s="1">
        <v>0</v>
      </c>
      <c r="I739" s="1">
        <v>58</v>
      </c>
      <c r="J739" s="4">
        <v>0</v>
      </c>
      <c r="K739" s="4">
        <v>1</v>
      </c>
      <c r="L739" s="4">
        <v>0</v>
      </c>
    </row>
    <row r="740" spans="3:12" x14ac:dyDescent="0.3">
      <c r="C740" s="1">
        <v>169</v>
      </c>
      <c r="D740" s="1">
        <v>9683</v>
      </c>
      <c r="E740" s="1">
        <v>1</v>
      </c>
      <c r="F740" s="1">
        <v>0</v>
      </c>
      <c r="G740" s="1">
        <v>2656</v>
      </c>
      <c r="H740" s="1">
        <v>0</v>
      </c>
      <c r="I740" s="1">
        <v>58</v>
      </c>
      <c r="J740" s="4">
        <v>0</v>
      </c>
      <c r="K740" s="4">
        <v>1</v>
      </c>
      <c r="L740" s="4">
        <v>0</v>
      </c>
    </row>
    <row r="741" spans="3:12" x14ac:dyDescent="0.3">
      <c r="C741" s="1">
        <v>170</v>
      </c>
      <c r="D741" s="1">
        <v>9683</v>
      </c>
      <c r="E741" s="1">
        <v>1</v>
      </c>
      <c r="F741" s="1">
        <v>0</v>
      </c>
      <c r="G741" s="1">
        <v>2656</v>
      </c>
      <c r="H741" s="1">
        <v>0</v>
      </c>
      <c r="I741" s="1">
        <v>58</v>
      </c>
      <c r="J741" s="4">
        <v>0</v>
      </c>
      <c r="K741" s="4">
        <v>1</v>
      </c>
      <c r="L741" s="4">
        <v>0</v>
      </c>
    </row>
    <row r="742" spans="3:12" x14ac:dyDescent="0.3">
      <c r="C742" s="1">
        <v>171</v>
      </c>
      <c r="D742" s="1">
        <v>9683</v>
      </c>
      <c r="E742" s="1">
        <v>1</v>
      </c>
      <c r="F742" s="1">
        <v>0</v>
      </c>
      <c r="G742" s="1">
        <v>2656</v>
      </c>
      <c r="H742" s="1">
        <v>0</v>
      </c>
      <c r="I742" s="1">
        <v>58</v>
      </c>
      <c r="J742" s="4">
        <v>0</v>
      </c>
      <c r="K742" s="4">
        <v>1</v>
      </c>
      <c r="L742" s="4">
        <v>0</v>
      </c>
    </row>
    <row r="743" spans="3:12" x14ac:dyDescent="0.3">
      <c r="C743" s="1">
        <v>172</v>
      </c>
      <c r="D743" s="1">
        <v>9683</v>
      </c>
      <c r="E743" s="1">
        <v>1</v>
      </c>
      <c r="F743" s="1">
        <v>0</v>
      </c>
      <c r="G743" s="1">
        <v>2656</v>
      </c>
      <c r="H743" s="1">
        <v>0</v>
      </c>
      <c r="I743" s="1">
        <v>58</v>
      </c>
      <c r="J743" s="4">
        <v>0</v>
      </c>
      <c r="K743" s="4">
        <v>1</v>
      </c>
      <c r="L743" s="4">
        <v>0</v>
      </c>
    </row>
    <row r="744" spans="3:12" x14ac:dyDescent="0.3">
      <c r="C744" s="1">
        <v>173</v>
      </c>
      <c r="D744" s="1">
        <v>9683</v>
      </c>
      <c r="E744" s="1">
        <v>1</v>
      </c>
      <c r="F744" s="1">
        <v>0</v>
      </c>
      <c r="G744" s="1">
        <v>2656</v>
      </c>
      <c r="H744" s="1">
        <v>0</v>
      </c>
      <c r="I744" s="1">
        <v>58</v>
      </c>
      <c r="J744" s="4">
        <v>0</v>
      </c>
      <c r="K744" s="4">
        <v>1</v>
      </c>
      <c r="L744" s="4">
        <v>0</v>
      </c>
    </row>
    <row r="745" spans="3:12" x14ac:dyDescent="0.3">
      <c r="C745" s="1">
        <v>174</v>
      </c>
      <c r="D745" s="1">
        <v>9683</v>
      </c>
      <c r="E745" s="1">
        <v>1</v>
      </c>
      <c r="F745" s="1">
        <v>0</v>
      </c>
      <c r="G745" s="1">
        <v>2656</v>
      </c>
      <c r="H745" s="1">
        <v>0</v>
      </c>
      <c r="I745" s="1">
        <v>58</v>
      </c>
      <c r="J745" s="4">
        <v>0</v>
      </c>
      <c r="K745" s="4">
        <v>1</v>
      </c>
      <c r="L745" s="4">
        <v>0</v>
      </c>
    </row>
    <row r="746" spans="3:12" x14ac:dyDescent="0.3">
      <c r="C746" s="1">
        <v>175</v>
      </c>
      <c r="D746" s="1">
        <v>9683</v>
      </c>
      <c r="E746" s="1">
        <v>1</v>
      </c>
      <c r="F746" s="1">
        <v>0</v>
      </c>
      <c r="G746" s="1">
        <v>2656</v>
      </c>
      <c r="H746" s="1">
        <v>0</v>
      </c>
      <c r="I746" s="1">
        <v>58</v>
      </c>
      <c r="J746" s="4">
        <v>0</v>
      </c>
      <c r="K746" s="4">
        <v>0</v>
      </c>
      <c r="L746" s="4">
        <v>0</v>
      </c>
    </row>
    <row r="747" spans="3:12" x14ac:dyDescent="0.3">
      <c r="C747" s="1">
        <v>176</v>
      </c>
      <c r="D747" s="1">
        <v>9663</v>
      </c>
      <c r="E747" s="1">
        <v>1</v>
      </c>
      <c r="F747" s="1">
        <v>0</v>
      </c>
      <c r="G747" s="1">
        <v>2677</v>
      </c>
      <c r="H747" s="1">
        <v>0</v>
      </c>
      <c r="I747" s="1">
        <v>58</v>
      </c>
      <c r="J747" s="4">
        <v>0</v>
      </c>
      <c r="K747" s="4">
        <v>1</v>
      </c>
      <c r="L747" s="4">
        <v>0</v>
      </c>
    </row>
    <row r="748" spans="3:12" x14ac:dyDescent="0.3">
      <c r="C748" s="1">
        <v>177</v>
      </c>
      <c r="D748" s="1">
        <v>9663</v>
      </c>
      <c r="E748" s="1">
        <v>1</v>
      </c>
      <c r="F748" s="1">
        <v>0</v>
      </c>
      <c r="G748" s="1">
        <v>2677</v>
      </c>
      <c r="H748" s="1">
        <v>0</v>
      </c>
      <c r="I748" s="1">
        <v>58</v>
      </c>
      <c r="J748" s="4">
        <v>0</v>
      </c>
      <c r="K748" s="4">
        <v>0</v>
      </c>
      <c r="L748" s="4">
        <v>0</v>
      </c>
    </row>
    <row r="749" spans="3:12" x14ac:dyDescent="0.3">
      <c r="C749" s="1">
        <v>178</v>
      </c>
      <c r="D749" s="1">
        <v>9663</v>
      </c>
      <c r="E749" s="1">
        <v>1</v>
      </c>
      <c r="F749" s="1">
        <v>0</v>
      </c>
      <c r="G749" s="1">
        <v>2677</v>
      </c>
      <c r="H749" s="1">
        <v>0</v>
      </c>
      <c r="I749" s="1">
        <v>58</v>
      </c>
      <c r="J749" s="4">
        <v>0</v>
      </c>
      <c r="K749" s="4">
        <v>0</v>
      </c>
      <c r="L749" s="4">
        <v>0</v>
      </c>
    </row>
    <row r="750" spans="3:12" x14ac:dyDescent="0.3">
      <c r="C750" s="1">
        <v>179</v>
      </c>
      <c r="D750" s="1">
        <v>9641</v>
      </c>
      <c r="E750" s="1">
        <v>1</v>
      </c>
      <c r="F750" s="1">
        <v>0</v>
      </c>
      <c r="G750" s="1">
        <v>2697</v>
      </c>
      <c r="H750" s="1">
        <v>0</v>
      </c>
      <c r="I750" s="1">
        <v>59</v>
      </c>
      <c r="J750" s="4">
        <v>0</v>
      </c>
      <c r="K750" s="4">
        <v>1</v>
      </c>
      <c r="L750" s="4">
        <v>0</v>
      </c>
    </row>
    <row r="751" spans="3:12" x14ac:dyDescent="0.3">
      <c r="C751" s="1">
        <v>180</v>
      </c>
      <c r="D751" s="1">
        <v>9641</v>
      </c>
      <c r="E751" s="1">
        <v>1</v>
      </c>
      <c r="F751" s="1">
        <v>0</v>
      </c>
      <c r="G751" s="1">
        <v>2697</v>
      </c>
      <c r="H751" s="1">
        <v>0</v>
      </c>
      <c r="I751" s="1">
        <v>59</v>
      </c>
      <c r="J751" s="4">
        <v>0</v>
      </c>
      <c r="K751" s="4">
        <v>1</v>
      </c>
      <c r="L751" s="4">
        <v>0</v>
      </c>
    </row>
    <row r="752" spans="3:12" x14ac:dyDescent="0.3">
      <c r="C752" s="1" t="s">
        <v>146</v>
      </c>
      <c r="D752" s="1" t="s">
        <v>147</v>
      </c>
      <c r="E752" s="1" t="s">
        <v>147</v>
      </c>
      <c r="F752" s="1" t="s">
        <v>147</v>
      </c>
      <c r="G752" s="1" t="s">
        <v>147</v>
      </c>
      <c r="H752" s="1" t="s">
        <v>147</v>
      </c>
      <c r="I752" s="1" t="s">
        <v>147</v>
      </c>
      <c r="J752" s="4" t="s">
        <v>147</v>
      </c>
      <c r="K752" s="4" t="s">
        <v>147</v>
      </c>
      <c r="L752" s="4" t="s">
        <v>147</v>
      </c>
    </row>
    <row r="753" spans="3:12" x14ac:dyDescent="0.3">
      <c r="C753" s="1" t="s">
        <v>2</v>
      </c>
      <c r="D753" s="1" t="s">
        <v>3</v>
      </c>
      <c r="E753" s="1" t="s">
        <v>26</v>
      </c>
      <c r="F753" s="1" t="s">
        <v>15</v>
      </c>
      <c r="G753" s="1" t="s">
        <v>4</v>
      </c>
      <c r="H753" s="1" t="s">
        <v>148</v>
      </c>
      <c r="I753" s="1" t="s">
        <v>5</v>
      </c>
      <c r="J753" s="4" t="s">
        <v>149</v>
      </c>
      <c r="K753" s="4" t="s">
        <v>82</v>
      </c>
      <c r="L753" s="4" t="s">
        <v>150</v>
      </c>
    </row>
    <row r="755" spans="3:12" x14ac:dyDescent="0.3">
      <c r="C755" s="1" t="s">
        <v>151</v>
      </c>
      <c r="D755" s="1" t="s">
        <v>154</v>
      </c>
    </row>
    <row r="756" spans="3:12" x14ac:dyDescent="0.3">
      <c r="C756" s="1" t="s">
        <v>2</v>
      </c>
      <c r="D756" s="1" t="s">
        <v>3</v>
      </c>
      <c r="E756" s="1" t="s">
        <v>26</v>
      </c>
      <c r="F756" s="1" t="s">
        <v>15</v>
      </c>
      <c r="G756" s="1" t="s">
        <v>4</v>
      </c>
      <c r="H756" s="1" t="s">
        <v>148</v>
      </c>
      <c r="I756" s="1" t="s">
        <v>5</v>
      </c>
      <c r="J756" s="4" t="s">
        <v>149</v>
      </c>
      <c r="K756" s="4" t="s">
        <v>82</v>
      </c>
      <c r="L756" s="4" t="s">
        <v>150</v>
      </c>
    </row>
    <row r="757" spans="3:12" x14ac:dyDescent="0.3">
      <c r="C757" s="1" t="s">
        <v>146</v>
      </c>
      <c r="D757" s="1" t="s">
        <v>147</v>
      </c>
      <c r="E757" s="1" t="s">
        <v>147</v>
      </c>
      <c r="F757" s="1" t="s">
        <v>147</v>
      </c>
      <c r="G757" s="1" t="s">
        <v>147</v>
      </c>
      <c r="H757" s="1" t="s">
        <v>147</v>
      </c>
      <c r="I757" s="1" t="s">
        <v>147</v>
      </c>
      <c r="J757" s="4" t="s">
        <v>147</v>
      </c>
      <c r="K757" s="4" t="s">
        <v>147</v>
      </c>
      <c r="L757" s="4" t="s">
        <v>147</v>
      </c>
    </row>
    <row r="758" spans="3:12" x14ac:dyDescent="0.3">
      <c r="C758" s="1">
        <v>1</v>
      </c>
      <c r="D758" s="1">
        <v>999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4">
        <v>0</v>
      </c>
      <c r="K758" s="4">
        <v>0</v>
      </c>
      <c r="L758" s="4">
        <v>0</v>
      </c>
    </row>
    <row r="759" spans="3:12" x14ac:dyDescent="0.3">
      <c r="C759" s="1">
        <v>2</v>
      </c>
      <c r="D759" s="1">
        <v>999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4">
        <v>0</v>
      </c>
      <c r="K759" s="4">
        <v>0</v>
      </c>
      <c r="L759" s="4">
        <v>0</v>
      </c>
    </row>
    <row r="760" spans="3:12" x14ac:dyDescent="0.3">
      <c r="C760" s="1">
        <v>3</v>
      </c>
      <c r="D760" s="1">
        <v>999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4">
        <v>0</v>
      </c>
      <c r="K760" s="4">
        <v>0</v>
      </c>
      <c r="L760" s="4">
        <v>0</v>
      </c>
    </row>
    <row r="761" spans="3:12" x14ac:dyDescent="0.3">
      <c r="C761" s="1">
        <v>4</v>
      </c>
      <c r="D761" s="1">
        <v>999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4">
        <v>0</v>
      </c>
      <c r="K761" s="4">
        <v>0</v>
      </c>
      <c r="L761" s="4">
        <v>0</v>
      </c>
    </row>
    <row r="762" spans="3:12" x14ac:dyDescent="0.3">
      <c r="C762" s="1">
        <v>5</v>
      </c>
      <c r="D762" s="1">
        <v>998</v>
      </c>
      <c r="E762" s="1">
        <v>1</v>
      </c>
      <c r="F762" s="1">
        <v>0</v>
      </c>
      <c r="G762" s="1">
        <v>0</v>
      </c>
      <c r="H762" s="1">
        <v>0</v>
      </c>
      <c r="I762" s="1">
        <v>0</v>
      </c>
      <c r="J762" s="4">
        <v>0</v>
      </c>
      <c r="K762" s="4">
        <v>0</v>
      </c>
      <c r="L762" s="4">
        <v>0</v>
      </c>
    </row>
    <row r="763" spans="3:12" x14ac:dyDescent="0.3">
      <c r="C763" s="1">
        <v>6</v>
      </c>
      <c r="D763" s="1">
        <v>998</v>
      </c>
      <c r="E763" s="1">
        <v>1</v>
      </c>
      <c r="F763" s="1">
        <v>0</v>
      </c>
      <c r="G763" s="1">
        <v>0</v>
      </c>
      <c r="H763" s="1">
        <v>0</v>
      </c>
      <c r="I763" s="1">
        <v>0</v>
      </c>
      <c r="J763" s="4">
        <v>0</v>
      </c>
      <c r="K763" s="4">
        <v>0</v>
      </c>
      <c r="L763" s="4">
        <v>0</v>
      </c>
    </row>
    <row r="764" spans="3:12" x14ac:dyDescent="0.3">
      <c r="C764" s="1">
        <v>7</v>
      </c>
      <c r="D764" s="1">
        <v>998</v>
      </c>
      <c r="E764" s="1">
        <v>2</v>
      </c>
      <c r="F764" s="1">
        <v>0</v>
      </c>
      <c r="G764" s="1">
        <v>0</v>
      </c>
      <c r="H764" s="1">
        <v>0</v>
      </c>
      <c r="I764" s="1">
        <v>0</v>
      </c>
      <c r="J764" s="4">
        <v>0</v>
      </c>
      <c r="K764" s="4">
        <v>0</v>
      </c>
      <c r="L764" s="4">
        <v>0</v>
      </c>
    </row>
    <row r="765" spans="3:12" x14ac:dyDescent="0.3">
      <c r="C765" s="1">
        <v>8</v>
      </c>
      <c r="D765" s="1">
        <v>991</v>
      </c>
      <c r="E765" s="1">
        <v>8</v>
      </c>
      <c r="F765" s="1">
        <v>0</v>
      </c>
      <c r="G765" s="1">
        <v>0</v>
      </c>
      <c r="H765" s="1">
        <v>0</v>
      </c>
      <c r="I765" s="1">
        <v>0</v>
      </c>
      <c r="J765" s="4">
        <v>0</v>
      </c>
      <c r="K765" s="4">
        <v>0</v>
      </c>
      <c r="L765" s="4">
        <v>0</v>
      </c>
    </row>
    <row r="766" spans="3:12" x14ac:dyDescent="0.3">
      <c r="C766" s="1">
        <v>9</v>
      </c>
      <c r="D766" s="1">
        <v>991</v>
      </c>
      <c r="E766" s="1">
        <v>8</v>
      </c>
      <c r="F766" s="1">
        <v>0</v>
      </c>
      <c r="G766" s="1">
        <v>0</v>
      </c>
      <c r="H766" s="1">
        <v>0</v>
      </c>
      <c r="I766" s="1">
        <v>0</v>
      </c>
      <c r="J766" s="4">
        <v>0</v>
      </c>
      <c r="K766" s="4">
        <v>0</v>
      </c>
      <c r="L766" s="4">
        <v>0</v>
      </c>
    </row>
    <row r="767" spans="3:12" x14ac:dyDescent="0.3">
      <c r="C767" s="1">
        <v>10</v>
      </c>
      <c r="D767" s="1">
        <v>985</v>
      </c>
      <c r="E767" s="1">
        <v>15</v>
      </c>
      <c r="F767" s="1">
        <v>0</v>
      </c>
      <c r="G767" s="1">
        <v>0</v>
      </c>
      <c r="H767" s="1">
        <v>0</v>
      </c>
      <c r="I767" s="1">
        <v>0</v>
      </c>
      <c r="J767" s="4">
        <v>0</v>
      </c>
      <c r="K767" s="4">
        <v>0</v>
      </c>
      <c r="L767" s="4">
        <v>0</v>
      </c>
    </row>
    <row r="768" spans="3:12" x14ac:dyDescent="0.3">
      <c r="C768" s="1">
        <v>11</v>
      </c>
      <c r="D768" s="1">
        <v>983</v>
      </c>
      <c r="E768" s="1">
        <v>16</v>
      </c>
      <c r="F768" s="1">
        <v>0</v>
      </c>
      <c r="G768" s="1">
        <v>0</v>
      </c>
      <c r="H768" s="1">
        <v>0</v>
      </c>
      <c r="I768" s="1">
        <v>0</v>
      </c>
      <c r="J768" s="4">
        <v>0</v>
      </c>
      <c r="K768" s="4">
        <v>0</v>
      </c>
      <c r="L768" s="4">
        <v>0</v>
      </c>
    </row>
    <row r="769" spans="3:12" x14ac:dyDescent="0.3">
      <c r="C769" s="1">
        <v>12</v>
      </c>
      <c r="D769" s="1">
        <v>971</v>
      </c>
      <c r="E769" s="1">
        <v>28</v>
      </c>
      <c r="F769" s="1">
        <v>0</v>
      </c>
      <c r="G769" s="1">
        <v>0</v>
      </c>
      <c r="H769" s="1">
        <v>0</v>
      </c>
      <c r="I769" s="1">
        <v>0</v>
      </c>
      <c r="J769" s="4">
        <v>0</v>
      </c>
      <c r="K769" s="4">
        <v>0</v>
      </c>
      <c r="L769" s="4">
        <v>0</v>
      </c>
    </row>
    <row r="770" spans="3:12" x14ac:dyDescent="0.3">
      <c r="C770" s="1">
        <v>13</v>
      </c>
      <c r="D770" s="1">
        <v>964</v>
      </c>
      <c r="E770" s="1">
        <v>35</v>
      </c>
      <c r="F770" s="1">
        <v>0</v>
      </c>
      <c r="G770" s="1">
        <v>0</v>
      </c>
      <c r="H770" s="1">
        <v>0</v>
      </c>
      <c r="I770" s="1">
        <v>0</v>
      </c>
      <c r="J770" s="4">
        <v>0</v>
      </c>
      <c r="K770" s="4">
        <v>1</v>
      </c>
      <c r="L770" s="4">
        <v>0</v>
      </c>
    </row>
    <row r="771" spans="3:12" x14ac:dyDescent="0.3">
      <c r="C771" s="1">
        <v>14</v>
      </c>
      <c r="D771" s="1">
        <v>960</v>
      </c>
      <c r="E771" s="1">
        <v>39</v>
      </c>
      <c r="F771" s="1">
        <v>0</v>
      </c>
      <c r="G771" s="1">
        <v>0</v>
      </c>
      <c r="H771" s="1">
        <v>0</v>
      </c>
      <c r="I771" s="1">
        <v>0</v>
      </c>
      <c r="J771" s="4">
        <v>0</v>
      </c>
      <c r="K771" s="4">
        <v>1</v>
      </c>
      <c r="L771" s="4">
        <v>0</v>
      </c>
    </row>
    <row r="772" spans="3:12" x14ac:dyDescent="0.3">
      <c r="C772" s="1">
        <v>15</v>
      </c>
      <c r="D772" s="1">
        <v>952</v>
      </c>
      <c r="E772" s="1">
        <v>47</v>
      </c>
      <c r="F772" s="1">
        <v>0</v>
      </c>
      <c r="G772" s="1">
        <v>0</v>
      </c>
      <c r="H772" s="1">
        <v>0</v>
      </c>
      <c r="I772" s="1">
        <v>0</v>
      </c>
      <c r="J772" s="4">
        <v>0</v>
      </c>
      <c r="K772" s="4">
        <v>7</v>
      </c>
      <c r="L772" s="4">
        <v>0</v>
      </c>
    </row>
    <row r="773" spans="3:12" x14ac:dyDescent="0.3">
      <c r="C773" s="1">
        <v>16</v>
      </c>
      <c r="D773" s="1">
        <v>941</v>
      </c>
      <c r="E773" s="1">
        <v>58</v>
      </c>
      <c r="F773" s="1">
        <v>0</v>
      </c>
      <c r="G773" s="1">
        <v>0</v>
      </c>
      <c r="H773" s="1">
        <v>0</v>
      </c>
      <c r="I773" s="1">
        <v>0</v>
      </c>
      <c r="J773" s="4">
        <v>0</v>
      </c>
      <c r="K773" s="4">
        <v>8</v>
      </c>
      <c r="L773" s="4">
        <v>0</v>
      </c>
    </row>
    <row r="774" spans="3:12" x14ac:dyDescent="0.3">
      <c r="C774" s="1">
        <v>17</v>
      </c>
      <c r="D774" s="1">
        <v>937</v>
      </c>
      <c r="E774" s="1">
        <v>62</v>
      </c>
      <c r="F774" s="1">
        <v>0</v>
      </c>
      <c r="G774" s="1">
        <v>0</v>
      </c>
      <c r="H774" s="1">
        <v>0</v>
      </c>
      <c r="I774" s="1">
        <v>0</v>
      </c>
      <c r="J774" s="4">
        <v>0</v>
      </c>
      <c r="K774" s="4">
        <v>14</v>
      </c>
      <c r="L774" s="4">
        <v>1</v>
      </c>
    </row>
    <row r="775" spans="3:12" x14ac:dyDescent="0.3">
      <c r="C775" s="1">
        <v>18</v>
      </c>
      <c r="D775" s="1">
        <v>921</v>
      </c>
      <c r="E775" s="1">
        <v>78</v>
      </c>
      <c r="F775" s="1">
        <v>0</v>
      </c>
      <c r="G775" s="1">
        <v>0</v>
      </c>
      <c r="H775" s="1">
        <v>0</v>
      </c>
      <c r="I775" s="1">
        <v>0</v>
      </c>
      <c r="J775" s="4">
        <v>0</v>
      </c>
      <c r="K775" s="4">
        <v>15</v>
      </c>
      <c r="L775" s="4">
        <v>1</v>
      </c>
    </row>
    <row r="776" spans="3:12" x14ac:dyDescent="0.3">
      <c r="C776" s="1">
        <v>19</v>
      </c>
      <c r="D776" s="1">
        <v>905</v>
      </c>
      <c r="E776" s="1">
        <v>94</v>
      </c>
      <c r="F776" s="1">
        <v>0</v>
      </c>
      <c r="G776" s="1">
        <v>0</v>
      </c>
      <c r="H776" s="1">
        <v>0</v>
      </c>
      <c r="I776" s="1">
        <v>0</v>
      </c>
      <c r="J776" s="4">
        <v>0</v>
      </c>
      <c r="K776" s="4">
        <v>27</v>
      </c>
      <c r="L776" s="4">
        <v>3</v>
      </c>
    </row>
    <row r="777" spans="3:12" x14ac:dyDescent="0.3">
      <c r="C777" s="1">
        <v>20</v>
      </c>
      <c r="D777" s="1">
        <v>894</v>
      </c>
      <c r="E777" s="1">
        <v>105</v>
      </c>
      <c r="F777" s="1">
        <v>0</v>
      </c>
      <c r="G777" s="1">
        <v>0</v>
      </c>
      <c r="H777" s="1">
        <v>0</v>
      </c>
      <c r="I777" s="1">
        <v>0</v>
      </c>
      <c r="J777" s="4">
        <v>0</v>
      </c>
      <c r="K777" s="4">
        <v>34</v>
      </c>
      <c r="L777" s="4">
        <v>3</v>
      </c>
    </row>
    <row r="778" spans="3:12" x14ac:dyDescent="0.3">
      <c r="C778" s="1">
        <v>21</v>
      </c>
      <c r="D778" s="1">
        <v>880</v>
      </c>
      <c r="E778" s="1">
        <v>119</v>
      </c>
      <c r="F778" s="1">
        <v>0</v>
      </c>
      <c r="G778" s="1">
        <v>0</v>
      </c>
      <c r="H778" s="1">
        <v>0</v>
      </c>
      <c r="I778" s="1">
        <v>0</v>
      </c>
      <c r="J778" s="4">
        <v>0</v>
      </c>
      <c r="K778" s="4">
        <v>38</v>
      </c>
      <c r="L778" s="4">
        <v>3</v>
      </c>
    </row>
    <row r="779" spans="3:12" x14ac:dyDescent="0.3">
      <c r="C779" s="1">
        <v>22</v>
      </c>
      <c r="D779" s="1">
        <v>870</v>
      </c>
      <c r="E779" s="1">
        <v>129</v>
      </c>
      <c r="F779" s="1">
        <v>0</v>
      </c>
      <c r="G779" s="1">
        <v>0</v>
      </c>
      <c r="H779" s="1">
        <v>0</v>
      </c>
      <c r="I779" s="1">
        <v>0</v>
      </c>
      <c r="J779" s="4">
        <v>0</v>
      </c>
      <c r="K779" s="4">
        <v>46</v>
      </c>
      <c r="L779" s="4">
        <v>4</v>
      </c>
    </row>
    <row r="780" spans="3:12" x14ac:dyDescent="0.3">
      <c r="C780" s="1">
        <v>23</v>
      </c>
      <c r="D780" s="1">
        <v>862</v>
      </c>
      <c r="E780" s="1">
        <v>136</v>
      </c>
      <c r="F780" s="1">
        <v>0</v>
      </c>
      <c r="G780" s="1">
        <v>0</v>
      </c>
      <c r="H780" s="1">
        <v>0</v>
      </c>
      <c r="I780" s="1">
        <v>0</v>
      </c>
      <c r="J780" s="4">
        <v>0</v>
      </c>
      <c r="K780" s="4">
        <v>56</v>
      </c>
      <c r="L780" s="4">
        <v>4</v>
      </c>
    </row>
    <row r="781" spans="3:12" x14ac:dyDescent="0.3">
      <c r="C781" s="1">
        <v>24</v>
      </c>
      <c r="D781" s="1">
        <v>841</v>
      </c>
      <c r="E781" s="1">
        <v>157</v>
      </c>
      <c r="F781" s="1">
        <v>0</v>
      </c>
      <c r="G781" s="1">
        <v>0</v>
      </c>
      <c r="H781" s="1">
        <v>0</v>
      </c>
      <c r="I781" s="1">
        <v>0</v>
      </c>
      <c r="J781" s="4">
        <v>0</v>
      </c>
      <c r="K781" s="4">
        <v>61</v>
      </c>
      <c r="L781" s="4">
        <v>5</v>
      </c>
    </row>
    <row r="782" spans="3:12" x14ac:dyDescent="0.3">
      <c r="C782" s="1">
        <v>25</v>
      </c>
      <c r="D782" s="1">
        <v>830</v>
      </c>
      <c r="E782" s="1">
        <v>167</v>
      </c>
      <c r="F782" s="1">
        <v>0</v>
      </c>
      <c r="G782" s="1">
        <v>1</v>
      </c>
      <c r="H782" s="1">
        <v>0</v>
      </c>
      <c r="I782" s="1">
        <v>0</v>
      </c>
      <c r="J782" s="4">
        <v>0</v>
      </c>
      <c r="K782" s="4">
        <v>76</v>
      </c>
      <c r="L782" s="4">
        <v>6</v>
      </c>
    </row>
    <row r="783" spans="3:12" x14ac:dyDescent="0.3">
      <c r="C783" s="1">
        <v>26</v>
      </c>
      <c r="D783" s="1">
        <v>811</v>
      </c>
      <c r="E783" s="1">
        <v>185</v>
      </c>
      <c r="F783" s="1">
        <v>0</v>
      </c>
      <c r="G783" s="1">
        <v>2</v>
      </c>
      <c r="H783" s="1">
        <v>0</v>
      </c>
      <c r="I783" s="1">
        <v>0</v>
      </c>
      <c r="J783" s="4">
        <v>0</v>
      </c>
      <c r="K783" s="4">
        <v>91</v>
      </c>
      <c r="L783" s="4">
        <v>7</v>
      </c>
    </row>
    <row r="784" spans="3:12" x14ac:dyDescent="0.3">
      <c r="C784" s="1">
        <v>27</v>
      </c>
      <c r="D784" s="1">
        <v>798</v>
      </c>
      <c r="E784" s="1">
        <v>198</v>
      </c>
      <c r="F784" s="1">
        <v>0</v>
      </c>
      <c r="G784" s="1">
        <v>3</v>
      </c>
      <c r="H784" s="1">
        <v>0</v>
      </c>
      <c r="I784" s="1">
        <v>0</v>
      </c>
      <c r="J784" s="4">
        <v>0</v>
      </c>
      <c r="K784" s="4">
        <v>101</v>
      </c>
      <c r="L784" s="4">
        <v>8</v>
      </c>
    </row>
    <row r="785" spans="3:12" x14ac:dyDescent="0.3">
      <c r="C785" s="1">
        <v>28</v>
      </c>
      <c r="D785" s="1">
        <v>776</v>
      </c>
      <c r="E785" s="1">
        <v>218</v>
      </c>
      <c r="F785" s="1">
        <v>0</v>
      </c>
      <c r="G785" s="1">
        <v>4</v>
      </c>
      <c r="H785" s="1">
        <v>0</v>
      </c>
      <c r="I785" s="1">
        <v>0</v>
      </c>
      <c r="J785" s="4">
        <v>0</v>
      </c>
      <c r="K785" s="4">
        <v>114</v>
      </c>
      <c r="L785" s="4">
        <v>9</v>
      </c>
    </row>
    <row r="786" spans="3:12" x14ac:dyDescent="0.3">
      <c r="C786" s="1">
        <v>29</v>
      </c>
      <c r="D786" s="1">
        <v>758</v>
      </c>
      <c r="E786" s="1">
        <v>234</v>
      </c>
      <c r="F786" s="1">
        <v>0</v>
      </c>
      <c r="G786" s="1">
        <v>5</v>
      </c>
      <c r="H786" s="1">
        <v>0</v>
      </c>
      <c r="I786" s="1">
        <v>1</v>
      </c>
      <c r="J786" s="4">
        <v>0</v>
      </c>
      <c r="K786" s="4">
        <v>123</v>
      </c>
      <c r="L786" s="4">
        <v>10</v>
      </c>
    </row>
    <row r="787" spans="3:12" x14ac:dyDescent="0.3">
      <c r="C787" s="1">
        <v>30</v>
      </c>
      <c r="D787" s="1">
        <v>735</v>
      </c>
      <c r="E787" s="1">
        <v>256</v>
      </c>
      <c r="F787" s="1">
        <v>0</v>
      </c>
      <c r="G787" s="1">
        <v>6</v>
      </c>
      <c r="H787" s="1">
        <v>0</v>
      </c>
      <c r="I787" s="1">
        <v>1</v>
      </c>
      <c r="J787" s="4">
        <v>0</v>
      </c>
      <c r="K787" s="4">
        <v>129</v>
      </c>
      <c r="L787" s="4">
        <v>11</v>
      </c>
    </row>
    <row r="788" spans="3:12" x14ac:dyDescent="0.3">
      <c r="C788" s="1">
        <v>31</v>
      </c>
      <c r="D788" s="1">
        <v>721</v>
      </c>
      <c r="E788" s="1">
        <v>267</v>
      </c>
      <c r="F788" s="1">
        <v>0</v>
      </c>
      <c r="G788" s="1">
        <v>9</v>
      </c>
      <c r="H788" s="1">
        <v>0</v>
      </c>
      <c r="I788" s="1">
        <v>1</v>
      </c>
      <c r="J788" s="4">
        <v>0</v>
      </c>
      <c r="K788" s="4">
        <v>147</v>
      </c>
      <c r="L788" s="4">
        <v>12</v>
      </c>
    </row>
    <row r="789" spans="3:12" x14ac:dyDescent="0.3">
      <c r="C789" s="1">
        <v>32</v>
      </c>
      <c r="D789" s="1">
        <v>703</v>
      </c>
      <c r="E789" s="1">
        <v>282</v>
      </c>
      <c r="F789" s="1">
        <v>0</v>
      </c>
      <c r="G789" s="1">
        <v>11</v>
      </c>
      <c r="H789" s="1">
        <v>0</v>
      </c>
      <c r="I789" s="1">
        <v>1</v>
      </c>
      <c r="J789" s="4">
        <v>0</v>
      </c>
      <c r="K789" s="4">
        <v>156</v>
      </c>
      <c r="L789" s="4">
        <v>13</v>
      </c>
    </row>
    <row r="790" spans="3:12" x14ac:dyDescent="0.3">
      <c r="C790" s="1">
        <v>33</v>
      </c>
      <c r="D790" s="1">
        <v>687</v>
      </c>
      <c r="E790" s="1">
        <v>295</v>
      </c>
      <c r="F790" s="1">
        <v>0</v>
      </c>
      <c r="G790" s="1">
        <v>14</v>
      </c>
      <c r="H790" s="1">
        <v>0</v>
      </c>
      <c r="I790" s="1">
        <v>2</v>
      </c>
      <c r="J790" s="4">
        <v>0</v>
      </c>
      <c r="K790" s="4">
        <v>171</v>
      </c>
      <c r="L790" s="4">
        <v>15</v>
      </c>
    </row>
    <row r="791" spans="3:12" x14ac:dyDescent="0.3">
      <c r="C791" s="1">
        <v>34</v>
      </c>
      <c r="D791" s="1">
        <v>669</v>
      </c>
      <c r="E791" s="1">
        <v>310</v>
      </c>
      <c r="F791" s="1">
        <v>0</v>
      </c>
      <c r="G791" s="1">
        <v>16</v>
      </c>
      <c r="H791" s="1">
        <v>0</v>
      </c>
      <c r="I791" s="1">
        <v>3</v>
      </c>
      <c r="J791" s="4">
        <v>0</v>
      </c>
      <c r="K791" s="4">
        <v>182</v>
      </c>
      <c r="L791" s="4">
        <v>16</v>
      </c>
    </row>
    <row r="792" spans="3:12" x14ac:dyDescent="0.3">
      <c r="C792" s="1">
        <v>35</v>
      </c>
      <c r="D792" s="1">
        <v>649</v>
      </c>
      <c r="E792" s="1">
        <v>325</v>
      </c>
      <c r="F792" s="1">
        <v>0</v>
      </c>
      <c r="G792" s="1">
        <v>21</v>
      </c>
      <c r="H792" s="1">
        <v>0</v>
      </c>
      <c r="I792" s="1">
        <v>4</v>
      </c>
      <c r="J792" s="4">
        <v>0</v>
      </c>
      <c r="K792" s="4">
        <v>199</v>
      </c>
      <c r="L792" s="4">
        <v>19</v>
      </c>
    </row>
    <row r="793" spans="3:12" x14ac:dyDescent="0.3">
      <c r="C793" s="1">
        <v>36</v>
      </c>
      <c r="D793" s="1">
        <v>632</v>
      </c>
      <c r="E793" s="1">
        <v>336</v>
      </c>
      <c r="F793" s="1">
        <v>0</v>
      </c>
      <c r="G793" s="1">
        <v>26</v>
      </c>
      <c r="H793" s="1">
        <v>0</v>
      </c>
      <c r="I793" s="1">
        <v>5</v>
      </c>
      <c r="J793" s="4">
        <v>0</v>
      </c>
      <c r="K793" s="4">
        <v>210</v>
      </c>
      <c r="L793" s="4">
        <v>20</v>
      </c>
    </row>
    <row r="794" spans="3:12" x14ac:dyDescent="0.3">
      <c r="C794" s="1">
        <v>37</v>
      </c>
      <c r="D794" s="1">
        <v>616</v>
      </c>
      <c r="E794" s="1">
        <v>346</v>
      </c>
      <c r="F794" s="1">
        <v>0</v>
      </c>
      <c r="G794" s="1">
        <v>31</v>
      </c>
      <c r="H794" s="1">
        <v>0</v>
      </c>
      <c r="I794" s="1">
        <v>6</v>
      </c>
      <c r="J794" s="4">
        <v>0</v>
      </c>
      <c r="K794" s="4">
        <v>227</v>
      </c>
      <c r="L794" s="4">
        <v>22</v>
      </c>
    </row>
    <row r="795" spans="3:12" x14ac:dyDescent="0.3">
      <c r="C795" s="1">
        <v>38</v>
      </c>
      <c r="D795" s="1">
        <v>599</v>
      </c>
      <c r="E795" s="1">
        <v>356</v>
      </c>
      <c r="F795" s="1">
        <v>0</v>
      </c>
      <c r="G795" s="1">
        <v>37</v>
      </c>
      <c r="H795" s="1">
        <v>0</v>
      </c>
      <c r="I795" s="1">
        <v>6</v>
      </c>
      <c r="J795" s="4">
        <v>0</v>
      </c>
      <c r="K795" s="4">
        <v>234</v>
      </c>
      <c r="L795" s="4">
        <v>23</v>
      </c>
    </row>
    <row r="796" spans="3:12" x14ac:dyDescent="0.3">
      <c r="C796" s="1">
        <v>39</v>
      </c>
      <c r="D796" s="1">
        <v>583</v>
      </c>
      <c r="E796" s="1">
        <v>366</v>
      </c>
      <c r="F796" s="1">
        <v>0</v>
      </c>
      <c r="G796" s="1">
        <v>42</v>
      </c>
      <c r="H796" s="1">
        <v>0</v>
      </c>
      <c r="I796" s="1">
        <v>7</v>
      </c>
      <c r="J796" s="4">
        <v>0</v>
      </c>
      <c r="K796" s="4">
        <v>246</v>
      </c>
      <c r="L796" s="4">
        <v>25</v>
      </c>
    </row>
    <row r="797" spans="3:12" x14ac:dyDescent="0.3">
      <c r="C797" s="1">
        <v>40</v>
      </c>
      <c r="D797" s="1">
        <v>567</v>
      </c>
      <c r="E797" s="1">
        <v>375</v>
      </c>
      <c r="F797" s="1">
        <v>0</v>
      </c>
      <c r="G797" s="1">
        <v>48</v>
      </c>
      <c r="H797" s="1">
        <v>0</v>
      </c>
      <c r="I797" s="1">
        <v>8</v>
      </c>
      <c r="J797" s="4">
        <v>0</v>
      </c>
      <c r="K797" s="4">
        <v>255</v>
      </c>
      <c r="L797" s="4">
        <v>25</v>
      </c>
    </row>
    <row r="798" spans="3:12" x14ac:dyDescent="0.3">
      <c r="C798" s="1">
        <v>41</v>
      </c>
      <c r="D798" s="1">
        <v>551</v>
      </c>
      <c r="E798" s="1">
        <v>383</v>
      </c>
      <c r="F798" s="1">
        <v>0</v>
      </c>
      <c r="G798" s="1">
        <v>55</v>
      </c>
      <c r="H798" s="1">
        <v>0</v>
      </c>
      <c r="I798" s="1">
        <v>9</v>
      </c>
      <c r="J798" s="4">
        <v>0</v>
      </c>
      <c r="K798" s="4">
        <v>265</v>
      </c>
      <c r="L798" s="4">
        <v>26</v>
      </c>
    </row>
    <row r="799" spans="3:12" x14ac:dyDescent="0.3">
      <c r="C799" s="1">
        <v>42</v>
      </c>
      <c r="D799" s="1">
        <v>534</v>
      </c>
      <c r="E799" s="1">
        <v>392</v>
      </c>
      <c r="F799" s="1">
        <v>0</v>
      </c>
      <c r="G799" s="1">
        <v>61</v>
      </c>
      <c r="H799" s="1">
        <v>0</v>
      </c>
      <c r="I799" s="1">
        <v>11</v>
      </c>
      <c r="J799" s="4">
        <v>0</v>
      </c>
      <c r="K799" s="4">
        <v>277</v>
      </c>
      <c r="L799" s="4">
        <v>27</v>
      </c>
    </row>
    <row r="800" spans="3:12" x14ac:dyDescent="0.3">
      <c r="C800" s="1">
        <v>43</v>
      </c>
      <c r="D800" s="1">
        <v>520</v>
      </c>
      <c r="E800" s="1">
        <v>395</v>
      </c>
      <c r="F800" s="1">
        <v>0</v>
      </c>
      <c r="G800" s="1">
        <v>70</v>
      </c>
      <c r="H800" s="1">
        <v>0</v>
      </c>
      <c r="I800" s="1">
        <v>13</v>
      </c>
      <c r="J800" s="4">
        <v>0</v>
      </c>
      <c r="K800" s="4">
        <v>283</v>
      </c>
      <c r="L800" s="4">
        <v>28</v>
      </c>
    </row>
    <row r="801" spans="3:12" x14ac:dyDescent="0.3">
      <c r="C801" s="1">
        <v>44</v>
      </c>
      <c r="D801" s="1">
        <v>504</v>
      </c>
      <c r="E801" s="1">
        <v>401</v>
      </c>
      <c r="F801" s="1">
        <v>0</v>
      </c>
      <c r="G801" s="1">
        <v>79</v>
      </c>
      <c r="H801" s="1">
        <v>0</v>
      </c>
      <c r="I801" s="1">
        <v>15</v>
      </c>
      <c r="J801" s="4">
        <v>0</v>
      </c>
      <c r="K801" s="4">
        <v>289</v>
      </c>
      <c r="L801" s="4">
        <v>28</v>
      </c>
    </row>
    <row r="802" spans="3:12" x14ac:dyDescent="0.3">
      <c r="C802" s="1">
        <v>45</v>
      </c>
      <c r="D802" s="1">
        <v>490</v>
      </c>
      <c r="E802" s="1">
        <v>406</v>
      </c>
      <c r="F802" s="1">
        <v>0</v>
      </c>
      <c r="G802" s="1">
        <v>86</v>
      </c>
      <c r="H802" s="1">
        <v>0</v>
      </c>
      <c r="I802" s="1">
        <v>16</v>
      </c>
      <c r="J802" s="4">
        <v>0</v>
      </c>
      <c r="K802" s="4">
        <v>297</v>
      </c>
      <c r="L802" s="4">
        <v>29</v>
      </c>
    </row>
    <row r="803" spans="3:12" x14ac:dyDescent="0.3">
      <c r="C803" s="1">
        <v>46</v>
      </c>
      <c r="D803" s="1">
        <v>475</v>
      </c>
      <c r="E803" s="1">
        <v>411</v>
      </c>
      <c r="F803" s="1">
        <v>0</v>
      </c>
      <c r="G803" s="1">
        <v>95</v>
      </c>
      <c r="H803" s="1">
        <v>0</v>
      </c>
      <c r="I803" s="1">
        <v>17</v>
      </c>
      <c r="J803" s="4">
        <v>0</v>
      </c>
      <c r="K803" s="4">
        <v>303</v>
      </c>
      <c r="L803" s="4">
        <v>29</v>
      </c>
    </row>
    <row r="804" spans="3:12" x14ac:dyDescent="0.3">
      <c r="C804" s="1">
        <v>47</v>
      </c>
      <c r="D804" s="1">
        <v>461</v>
      </c>
      <c r="E804" s="1">
        <v>412</v>
      </c>
      <c r="F804" s="1">
        <v>0</v>
      </c>
      <c r="G804" s="1">
        <v>106</v>
      </c>
      <c r="H804" s="1">
        <v>0</v>
      </c>
      <c r="I804" s="1">
        <v>20</v>
      </c>
      <c r="J804" s="4">
        <v>0</v>
      </c>
      <c r="K804" s="4">
        <v>306</v>
      </c>
      <c r="L804" s="4">
        <v>30</v>
      </c>
    </row>
    <row r="805" spans="3:12" x14ac:dyDescent="0.3">
      <c r="C805" s="1">
        <v>48</v>
      </c>
      <c r="D805" s="1">
        <v>445</v>
      </c>
      <c r="E805" s="1">
        <v>417</v>
      </c>
      <c r="F805" s="1">
        <v>0</v>
      </c>
      <c r="G805" s="1">
        <v>115</v>
      </c>
      <c r="H805" s="1">
        <v>0</v>
      </c>
      <c r="I805" s="1">
        <v>22</v>
      </c>
      <c r="J805" s="4">
        <v>0</v>
      </c>
      <c r="K805" s="4">
        <v>311</v>
      </c>
      <c r="L805" s="4">
        <v>31</v>
      </c>
    </row>
    <row r="806" spans="3:12" x14ac:dyDescent="0.3">
      <c r="C806" s="1">
        <v>49</v>
      </c>
      <c r="D806" s="1">
        <v>431</v>
      </c>
      <c r="E806" s="1">
        <v>416</v>
      </c>
      <c r="F806" s="1">
        <v>0</v>
      </c>
      <c r="G806" s="1">
        <v>127</v>
      </c>
      <c r="H806" s="1">
        <v>0</v>
      </c>
      <c r="I806" s="1">
        <v>25</v>
      </c>
      <c r="J806" s="4">
        <v>0</v>
      </c>
      <c r="K806" s="4">
        <v>313</v>
      </c>
      <c r="L806" s="4">
        <v>31</v>
      </c>
    </row>
    <row r="807" spans="3:12" x14ac:dyDescent="0.3">
      <c r="C807" s="1">
        <v>50</v>
      </c>
      <c r="D807" s="1">
        <v>417</v>
      </c>
      <c r="E807" s="1">
        <v>414</v>
      </c>
      <c r="F807" s="1">
        <v>0</v>
      </c>
      <c r="G807" s="1">
        <v>140</v>
      </c>
      <c r="H807" s="1">
        <v>0</v>
      </c>
      <c r="I807" s="1">
        <v>27</v>
      </c>
      <c r="J807" s="4">
        <v>0</v>
      </c>
      <c r="K807" s="4">
        <v>311</v>
      </c>
      <c r="L807" s="4">
        <v>31</v>
      </c>
    </row>
    <row r="808" spans="3:12" x14ac:dyDescent="0.3">
      <c r="C808" s="1">
        <v>51</v>
      </c>
      <c r="D808" s="1">
        <v>407</v>
      </c>
      <c r="E808" s="1">
        <v>409</v>
      </c>
      <c r="F808" s="1">
        <v>0</v>
      </c>
      <c r="G808" s="1">
        <v>153</v>
      </c>
      <c r="H808" s="1">
        <v>0</v>
      </c>
      <c r="I808" s="1">
        <v>30</v>
      </c>
      <c r="J808" s="4">
        <v>0</v>
      </c>
      <c r="K808" s="4">
        <v>311</v>
      </c>
      <c r="L808" s="4">
        <v>32</v>
      </c>
    </row>
    <row r="809" spans="3:12" x14ac:dyDescent="0.3">
      <c r="C809" s="1">
        <v>52</v>
      </c>
      <c r="D809" s="1">
        <v>395</v>
      </c>
      <c r="E809" s="1">
        <v>405</v>
      </c>
      <c r="F809" s="1">
        <v>0</v>
      </c>
      <c r="G809" s="1">
        <v>167</v>
      </c>
      <c r="H809" s="1">
        <v>0</v>
      </c>
      <c r="I809" s="1">
        <v>32</v>
      </c>
      <c r="J809" s="4">
        <v>0</v>
      </c>
      <c r="K809" s="4">
        <v>310</v>
      </c>
      <c r="L809" s="4">
        <v>31</v>
      </c>
    </row>
    <row r="810" spans="3:12" x14ac:dyDescent="0.3">
      <c r="C810" s="1">
        <v>53</v>
      </c>
      <c r="D810" s="1">
        <v>385</v>
      </c>
      <c r="E810" s="1">
        <v>401</v>
      </c>
      <c r="F810" s="1">
        <v>0</v>
      </c>
      <c r="G810" s="1">
        <v>179</v>
      </c>
      <c r="H810" s="1">
        <v>0</v>
      </c>
      <c r="I810" s="1">
        <v>34</v>
      </c>
      <c r="J810" s="4">
        <v>0</v>
      </c>
      <c r="K810" s="4">
        <v>311</v>
      </c>
      <c r="L810" s="4">
        <v>31</v>
      </c>
    </row>
    <row r="811" spans="3:12" x14ac:dyDescent="0.3">
      <c r="C811" s="1">
        <v>54</v>
      </c>
      <c r="D811" s="1">
        <v>373</v>
      </c>
      <c r="E811" s="1">
        <v>397</v>
      </c>
      <c r="F811" s="1">
        <v>0</v>
      </c>
      <c r="G811" s="1">
        <v>192</v>
      </c>
      <c r="H811" s="1">
        <v>0</v>
      </c>
      <c r="I811" s="1">
        <v>36</v>
      </c>
      <c r="J811" s="4">
        <v>0</v>
      </c>
      <c r="K811" s="4">
        <v>309</v>
      </c>
      <c r="L811" s="4">
        <v>31</v>
      </c>
    </row>
    <row r="812" spans="3:12" x14ac:dyDescent="0.3">
      <c r="C812" s="1">
        <v>55</v>
      </c>
      <c r="D812" s="1">
        <v>365</v>
      </c>
      <c r="E812" s="1">
        <v>387</v>
      </c>
      <c r="F812" s="1">
        <v>0</v>
      </c>
      <c r="G812" s="1">
        <v>207</v>
      </c>
      <c r="H812" s="1">
        <v>0</v>
      </c>
      <c r="I812" s="1">
        <v>39</v>
      </c>
      <c r="J812" s="4">
        <v>0</v>
      </c>
      <c r="K812" s="4">
        <v>307</v>
      </c>
      <c r="L812" s="4">
        <v>30</v>
      </c>
    </row>
    <row r="813" spans="3:12" x14ac:dyDescent="0.3">
      <c r="C813" s="1">
        <v>56</v>
      </c>
      <c r="D813" s="1">
        <v>352</v>
      </c>
      <c r="E813" s="1">
        <v>383</v>
      </c>
      <c r="F813" s="1">
        <v>0</v>
      </c>
      <c r="G813" s="1">
        <v>221</v>
      </c>
      <c r="H813" s="1">
        <v>0</v>
      </c>
      <c r="I813" s="1">
        <v>42</v>
      </c>
      <c r="J813" s="4">
        <v>0</v>
      </c>
      <c r="K813" s="4">
        <v>304</v>
      </c>
      <c r="L813" s="4">
        <v>31</v>
      </c>
    </row>
    <row r="814" spans="3:12" x14ac:dyDescent="0.3">
      <c r="C814" s="1">
        <v>57</v>
      </c>
      <c r="D814" s="1">
        <v>341</v>
      </c>
      <c r="E814" s="1">
        <v>376</v>
      </c>
      <c r="F814" s="1">
        <v>0</v>
      </c>
      <c r="G814" s="1">
        <v>236</v>
      </c>
      <c r="H814" s="1">
        <v>0</v>
      </c>
      <c r="I814" s="1">
        <v>44</v>
      </c>
      <c r="J814" s="4">
        <v>0</v>
      </c>
      <c r="K814" s="4">
        <v>301</v>
      </c>
      <c r="L814" s="4">
        <v>31</v>
      </c>
    </row>
    <row r="815" spans="3:12" x14ac:dyDescent="0.3">
      <c r="C815" s="1">
        <v>58</v>
      </c>
      <c r="D815" s="1">
        <v>332</v>
      </c>
      <c r="E815" s="1">
        <v>369</v>
      </c>
      <c r="F815" s="1">
        <v>0</v>
      </c>
      <c r="G815" s="1">
        <v>250</v>
      </c>
      <c r="H815" s="1">
        <v>0</v>
      </c>
      <c r="I815" s="1">
        <v>47</v>
      </c>
      <c r="J815" s="4">
        <v>0</v>
      </c>
      <c r="K815" s="4">
        <v>295</v>
      </c>
      <c r="L815" s="4">
        <v>30</v>
      </c>
    </row>
    <row r="816" spans="3:12" x14ac:dyDescent="0.3">
      <c r="C816" s="1">
        <v>59</v>
      </c>
      <c r="D816" s="1">
        <v>322</v>
      </c>
      <c r="E816" s="1">
        <v>363</v>
      </c>
      <c r="F816" s="1">
        <v>0</v>
      </c>
      <c r="G816" s="1">
        <v>262</v>
      </c>
      <c r="H816" s="1">
        <v>0</v>
      </c>
      <c r="I816" s="1">
        <v>50</v>
      </c>
      <c r="J816" s="4">
        <v>0</v>
      </c>
      <c r="K816" s="4">
        <v>290</v>
      </c>
      <c r="L816" s="4">
        <v>28</v>
      </c>
    </row>
    <row r="817" spans="3:12" x14ac:dyDescent="0.3">
      <c r="C817" s="1">
        <v>60</v>
      </c>
      <c r="D817" s="1">
        <v>314</v>
      </c>
      <c r="E817" s="1">
        <v>354</v>
      </c>
      <c r="F817" s="1">
        <v>0</v>
      </c>
      <c r="G817" s="1">
        <v>277</v>
      </c>
      <c r="H817" s="1">
        <v>0</v>
      </c>
      <c r="I817" s="1">
        <v>53</v>
      </c>
      <c r="J817" s="4">
        <v>0</v>
      </c>
      <c r="K817" s="4">
        <v>283</v>
      </c>
      <c r="L817" s="4">
        <v>28</v>
      </c>
    </row>
    <row r="818" spans="3:12" x14ac:dyDescent="0.3">
      <c r="C818" s="1">
        <v>61</v>
      </c>
      <c r="D818" s="1">
        <v>305</v>
      </c>
      <c r="E818" s="1">
        <v>345</v>
      </c>
      <c r="F818" s="1">
        <v>0</v>
      </c>
      <c r="G818" s="1">
        <v>292</v>
      </c>
      <c r="H818" s="1">
        <v>0</v>
      </c>
      <c r="I818" s="1">
        <v>56</v>
      </c>
      <c r="J818" s="4">
        <v>0</v>
      </c>
      <c r="K818" s="4">
        <v>277</v>
      </c>
      <c r="L818" s="4">
        <v>28</v>
      </c>
    </row>
    <row r="819" spans="3:12" x14ac:dyDescent="0.3">
      <c r="C819" s="1">
        <v>62</v>
      </c>
      <c r="D819" s="1">
        <v>297</v>
      </c>
      <c r="E819" s="1">
        <v>338</v>
      </c>
      <c r="F819" s="1">
        <v>0</v>
      </c>
      <c r="G819" s="1">
        <v>306</v>
      </c>
      <c r="H819" s="1">
        <v>0</v>
      </c>
      <c r="I819" s="1">
        <v>58</v>
      </c>
      <c r="J819" s="4">
        <v>0</v>
      </c>
      <c r="K819" s="4">
        <v>270</v>
      </c>
      <c r="L819" s="4">
        <v>27</v>
      </c>
    </row>
    <row r="820" spans="3:12" x14ac:dyDescent="0.3">
      <c r="C820" s="1">
        <v>63</v>
      </c>
      <c r="D820" s="1">
        <v>289</v>
      </c>
      <c r="E820" s="1">
        <v>328</v>
      </c>
      <c r="F820" s="1">
        <v>0</v>
      </c>
      <c r="G820" s="1">
        <v>321</v>
      </c>
      <c r="H820" s="1">
        <v>0</v>
      </c>
      <c r="I820" s="1">
        <v>60</v>
      </c>
      <c r="J820" s="4">
        <v>0</v>
      </c>
      <c r="K820" s="4">
        <v>265</v>
      </c>
      <c r="L820" s="4">
        <v>26</v>
      </c>
    </row>
    <row r="821" spans="3:12" x14ac:dyDescent="0.3">
      <c r="C821" s="1">
        <v>64</v>
      </c>
      <c r="D821" s="1">
        <v>280</v>
      </c>
      <c r="E821" s="1">
        <v>322</v>
      </c>
      <c r="F821" s="1">
        <v>0</v>
      </c>
      <c r="G821" s="1">
        <v>333</v>
      </c>
      <c r="H821" s="1">
        <v>0</v>
      </c>
      <c r="I821" s="1">
        <v>63</v>
      </c>
      <c r="J821" s="4">
        <v>0</v>
      </c>
      <c r="K821" s="4">
        <v>261</v>
      </c>
      <c r="L821" s="4">
        <v>26</v>
      </c>
    </row>
    <row r="822" spans="3:12" x14ac:dyDescent="0.3">
      <c r="C822" s="1">
        <v>65</v>
      </c>
      <c r="D822" s="1">
        <v>272</v>
      </c>
      <c r="E822" s="1">
        <v>313</v>
      </c>
      <c r="F822" s="1">
        <v>0</v>
      </c>
      <c r="G822" s="1">
        <v>347</v>
      </c>
      <c r="H822" s="1">
        <v>0</v>
      </c>
      <c r="I822" s="1">
        <v>65</v>
      </c>
      <c r="J822" s="4">
        <v>0</v>
      </c>
      <c r="K822" s="4">
        <v>253</v>
      </c>
      <c r="L822" s="4">
        <v>25</v>
      </c>
    </row>
    <row r="823" spans="3:12" x14ac:dyDescent="0.3">
      <c r="C823" s="1">
        <v>66</v>
      </c>
      <c r="D823" s="1">
        <v>267</v>
      </c>
      <c r="E823" s="1">
        <v>304</v>
      </c>
      <c r="F823" s="1">
        <v>0</v>
      </c>
      <c r="G823" s="1">
        <v>361</v>
      </c>
      <c r="H823" s="1">
        <v>0</v>
      </c>
      <c r="I823" s="1">
        <v>67</v>
      </c>
      <c r="J823" s="4">
        <v>0</v>
      </c>
      <c r="K823" s="4">
        <v>249</v>
      </c>
      <c r="L823" s="4">
        <v>24</v>
      </c>
    </row>
    <row r="824" spans="3:12" x14ac:dyDescent="0.3">
      <c r="C824" s="1">
        <v>67</v>
      </c>
      <c r="D824" s="1">
        <v>261</v>
      </c>
      <c r="E824" s="1">
        <v>294</v>
      </c>
      <c r="F824" s="1">
        <v>0</v>
      </c>
      <c r="G824" s="1">
        <v>374</v>
      </c>
      <c r="H824" s="1">
        <v>0</v>
      </c>
      <c r="I824" s="1">
        <v>69</v>
      </c>
      <c r="J824" s="4">
        <v>0</v>
      </c>
      <c r="K824" s="4">
        <v>241</v>
      </c>
      <c r="L824" s="4">
        <v>24</v>
      </c>
    </row>
    <row r="825" spans="3:12" x14ac:dyDescent="0.3">
      <c r="C825" s="1">
        <v>68</v>
      </c>
      <c r="D825" s="1">
        <v>256</v>
      </c>
      <c r="E825" s="1">
        <v>281</v>
      </c>
      <c r="F825" s="1">
        <v>0</v>
      </c>
      <c r="G825" s="1">
        <v>389</v>
      </c>
      <c r="H825" s="1">
        <v>0</v>
      </c>
      <c r="I825" s="1">
        <v>72</v>
      </c>
      <c r="J825" s="4">
        <v>0</v>
      </c>
      <c r="K825" s="4">
        <v>232</v>
      </c>
      <c r="L825" s="4">
        <v>23</v>
      </c>
    </row>
    <row r="826" spans="3:12" x14ac:dyDescent="0.3">
      <c r="C826" s="1">
        <v>69</v>
      </c>
      <c r="D826" s="1">
        <v>252</v>
      </c>
      <c r="E826" s="1">
        <v>272</v>
      </c>
      <c r="F826" s="1">
        <v>0</v>
      </c>
      <c r="G826" s="1">
        <v>400</v>
      </c>
      <c r="H826" s="1">
        <v>0</v>
      </c>
      <c r="I826" s="1">
        <v>75</v>
      </c>
      <c r="J826" s="4">
        <v>0</v>
      </c>
      <c r="K826" s="4">
        <v>226</v>
      </c>
      <c r="L826" s="4">
        <v>23</v>
      </c>
    </row>
    <row r="827" spans="3:12" x14ac:dyDescent="0.3">
      <c r="C827" s="1">
        <v>70</v>
      </c>
      <c r="D827" s="1">
        <v>248</v>
      </c>
      <c r="E827" s="1">
        <v>261</v>
      </c>
      <c r="F827" s="1">
        <v>0</v>
      </c>
      <c r="G827" s="1">
        <v>412</v>
      </c>
      <c r="H827" s="1">
        <v>0</v>
      </c>
      <c r="I827" s="1">
        <v>77</v>
      </c>
      <c r="J827" s="4">
        <v>0</v>
      </c>
      <c r="K827" s="4">
        <v>220</v>
      </c>
      <c r="L827" s="4">
        <v>23</v>
      </c>
    </row>
    <row r="828" spans="3:12" x14ac:dyDescent="0.3">
      <c r="C828" s="1">
        <v>71</v>
      </c>
      <c r="D828" s="1">
        <v>244</v>
      </c>
      <c r="E828" s="1">
        <v>253</v>
      </c>
      <c r="F828" s="1">
        <v>0</v>
      </c>
      <c r="G828" s="1">
        <v>423</v>
      </c>
      <c r="H828" s="1">
        <v>0</v>
      </c>
      <c r="I828" s="1">
        <v>79</v>
      </c>
      <c r="J828" s="4">
        <v>0</v>
      </c>
      <c r="K828" s="4">
        <v>217</v>
      </c>
      <c r="L828" s="4">
        <v>22</v>
      </c>
    </row>
    <row r="829" spans="3:12" x14ac:dyDescent="0.3">
      <c r="C829" s="1">
        <v>72</v>
      </c>
      <c r="D829" s="1">
        <v>239</v>
      </c>
      <c r="E829" s="1">
        <v>243</v>
      </c>
      <c r="F829" s="1">
        <v>0</v>
      </c>
      <c r="G829" s="1">
        <v>436</v>
      </c>
      <c r="H829" s="1">
        <v>0</v>
      </c>
      <c r="I829" s="1">
        <v>81</v>
      </c>
      <c r="J829" s="4">
        <v>0</v>
      </c>
      <c r="K829" s="4">
        <v>210</v>
      </c>
      <c r="L829" s="4">
        <v>21</v>
      </c>
    </row>
    <row r="830" spans="3:12" x14ac:dyDescent="0.3">
      <c r="C830" s="1">
        <v>73</v>
      </c>
      <c r="D830" s="1">
        <v>236</v>
      </c>
      <c r="E830" s="1">
        <v>230</v>
      </c>
      <c r="F830" s="1">
        <v>0</v>
      </c>
      <c r="G830" s="1">
        <v>449</v>
      </c>
      <c r="H830" s="1">
        <v>0</v>
      </c>
      <c r="I830" s="1">
        <v>83</v>
      </c>
      <c r="J830" s="4">
        <v>0</v>
      </c>
      <c r="K830" s="4">
        <v>200</v>
      </c>
      <c r="L830" s="4">
        <v>20</v>
      </c>
    </row>
    <row r="831" spans="3:12" x14ac:dyDescent="0.3">
      <c r="C831" s="1">
        <v>74</v>
      </c>
      <c r="D831" s="1">
        <v>234</v>
      </c>
      <c r="E831" s="1">
        <v>219</v>
      </c>
      <c r="F831" s="1">
        <v>0</v>
      </c>
      <c r="G831" s="1">
        <v>461</v>
      </c>
      <c r="H831" s="1">
        <v>0</v>
      </c>
      <c r="I831" s="1">
        <v>84</v>
      </c>
      <c r="J831" s="4">
        <v>0</v>
      </c>
      <c r="K831" s="4">
        <v>192</v>
      </c>
      <c r="L831" s="4">
        <v>19</v>
      </c>
    </row>
    <row r="832" spans="3:12" x14ac:dyDescent="0.3">
      <c r="C832" s="1">
        <v>75</v>
      </c>
      <c r="D832" s="1">
        <v>231</v>
      </c>
      <c r="E832" s="1">
        <v>209</v>
      </c>
      <c r="F832" s="1">
        <v>0</v>
      </c>
      <c r="G832" s="1">
        <v>472</v>
      </c>
      <c r="H832" s="1">
        <v>0</v>
      </c>
      <c r="I832" s="1">
        <v>86</v>
      </c>
      <c r="J832" s="4">
        <v>0</v>
      </c>
      <c r="K832" s="4">
        <v>184</v>
      </c>
      <c r="L832" s="4">
        <v>19</v>
      </c>
    </row>
    <row r="833" spans="3:12" x14ac:dyDescent="0.3">
      <c r="C833" s="1">
        <v>76</v>
      </c>
      <c r="D833" s="1">
        <v>228</v>
      </c>
      <c r="E833" s="1">
        <v>199</v>
      </c>
      <c r="F833" s="1">
        <v>0</v>
      </c>
      <c r="G833" s="1">
        <v>483</v>
      </c>
      <c r="H833" s="1">
        <v>0</v>
      </c>
      <c r="I833" s="1">
        <v>89</v>
      </c>
      <c r="J833" s="4">
        <v>0</v>
      </c>
      <c r="K833" s="4">
        <v>175</v>
      </c>
      <c r="L833" s="4">
        <v>17</v>
      </c>
    </row>
    <row r="834" spans="3:12" x14ac:dyDescent="0.3">
      <c r="C834" s="1">
        <v>77</v>
      </c>
      <c r="D834" s="1">
        <v>225</v>
      </c>
      <c r="E834" s="1">
        <v>187</v>
      </c>
      <c r="F834" s="1">
        <v>0</v>
      </c>
      <c r="G834" s="1">
        <v>494</v>
      </c>
      <c r="H834" s="1">
        <v>0</v>
      </c>
      <c r="I834" s="1">
        <v>92</v>
      </c>
      <c r="J834" s="4">
        <v>0</v>
      </c>
      <c r="K834" s="4">
        <v>165</v>
      </c>
      <c r="L834" s="4">
        <v>16</v>
      </c>
    </row>
    <row r="835" spans="3:12" x14ac:dyDescent="0.3">
      <c r="C835" s="1">
        <v>78</v>
      </c>
      <c r="D835" s="1">
        <v>222</v>
      </c>
      <c r="E835" s="1">
        <v>179</v>
      </c>
      <c r="F835" s="1">
        <v>0</v>
      </c>
      <c r="G835" s="1">
        <v>504</v>
      </c>
      <c r="H835" s="1">
        <v>0</v>
      </c>
      <c r="I835" s="1">
        <v>94</v>
      </c>
      <c r="J835" s="4">
        <v>0</v>
      </c>
      <c r="K835" s="4">
        <v>157</v>
      </c>
      <c r="L835" s="4">
        <v>15</v>
      </c>
    </row>
    <row r="836" spans="3:12" x14ac:dyDescent="0.3">
      <c r="C836" s="1">
        <v>79</v>
      </c>
      <c r="D836" s="1">
        <v>220</v>
      </c>
      <c r="E836" s="1">
        <v>169</v>
      </c>
      <c r="F836" s="1">
        <v>0</v>
      </c>
      <c r="G836" s="1">
        <v>514</v>
      </c>
      <c r="H836" s="1">
        <v>0</v>
      </c>
      <c r="I836" s="1">
        <v>96</v>
      </c>
      <c r="J836" s="4">
        <v>0</v>
      </c>
      <c r="K836" s="4">
        <v>149</v>
      </c>
      <c r="L836" s="4">
        <v>14</v>
      </c>
    </row>
    <row r="837" spans="3:12" x14ac:dyDescent="0.3">
      <c r="C837" s="1">
        <v>80</v>
      </c>
      <c r="D837" s="1">
        <v>217</v>
      </c>
      <c r="E837" s="1">
        <v>160</v>
      </c>
      <c r="F837" s="1">
        <v>0</v>
      </c>
      <c r="G837" s="1">
        <v>522</v>
      </c>
      <c r="H837" s="1">
        <v>0</v>
      </c>
      <c r="I837" s="1">
        <v>99</v>
      </c>
      <c r="J837" s="4">
        <v>0</v>
      </c>
      <c r="K837" s="4">
        <v>141</v>
      </c>
      <c r="L837" s="4">
        <v>14</v>
      </c>
    </row>
    <row r="838" spans="3:12" x14ac:dyDescent="0.3">
      <c r="C838" s="1">
        <v>81</v>
      </c>
      <c r="D838" s="1">
        <v>215</v>
      </c>
      <c r="E838" s="1">
        <v>150</v>
      </c>
      <c r="F838" s="1">
        <v>0</v>
      </c>
      <c r="G838" s="1">
        <v>533</v>
      </c>
      <c r="H838" s="1">
        <v>0</v>
      </c>
      <c r="I838" s="1">
        <v>100</v>
      </c>
      <c r="J838" s="4">
        <v>0</v>
      </c>
      <c r="K838" s="4">
        <v>131</v>
      </c>
      <c r="L838" s="4">
        <v>13</v>
      </c>
    </row>
    <row r="839" spans="3:12" x14ac:dyDescent="0.3">
      <c r="C839" s="1">
        <v>82</v>
      </c>
      <c r="D839" s="1">
        <v>213</v>
      </c>
      <c r="E839" s="1">
        <v>142</v>
      </c>
      <c r="F839" s="1">
        <v>0</v>
      </c>
      <c r="G839" s="1">
        <v>542</v>
      </c>
      <c r="H839" s="1">
        <v>0</v>
      </c>
      <c r="I839" s="1">
        <v>101</v>
      </c>
      <c r="J839" s="4">
        <v>0</v>
      </c>
      <c r="K839" s="4">
        <v>125</v>
      </c>
      <c r="L839" s="4">
        <v>13</v>
      </c>
    </row>
    <row r="840" spans="3:12" x14ac:dyDescent="0.3">
      <c r="C840" s="1">
        <v>83</v>
      </c>
      <c r="D840" s="1">
        <v>212</v>
      </c>
      <c r="E840" s="1">
        <v>132</v>
      </c>
      <c r="F840" s="1">
        <v>0</v>
      </c>
      <c r="G840" s="1">
        <v>551</v>
      </c>
      <c r="H840" s="1">
        <v>0</v>
      </c>
      <c r="I840" s="1">
        <v>103</v>
      </c>
      <c r="J840" s="4">
        <v>0</v>
      </c>
      <c r="K840" s="4">
        <v>116</v>
      </c>
      <c r="L840" s="4">
        <v>12</v>
      </c>
    </row>
    <row r="841" spans="3:12" x14ac:dyDescent="0.3">
      <c r="C841" s="1">
        <v>84</v>
      </c>
      <c r="D841" s="1">
        <v>210</v>
      </c>
      <c r="E841" s="1">
        <v>126</v>
      </c>
      <c r="F841" s="1">
        <v>0</v>
      </c>
      <c r="G841" s="1">
        <v>558</v>
      </c>
      <c r="H841" s="1">
        <v>0</v>
      </c>
      <c r="I841" s="1">
        <v>105</v>
      </c>
      <c r="J841" s="4">
        <v>0</v>
      </c>
      <c r="K841" s="4">
        <v>111</v>
      </c>
      <c r="L841" s="4">
        <v>12</v>
      </c>
    </row>
    <row r="842" spans="3:12" x14ac:dyDescent="0.3">
      <c r="C842" s="1">
        <v>85</v>
      </c>
      <c r="D842" s="1">
        <v>208</v>
      </c>
      <c r="E842" s="1">
        <v>120</v>
      </c>
      <c r="F842" s="1">
        <v>0</v>
      </c>
      <c r="G842" s="1">
        <v>564</v>
      </c>
      <c r="H842" s="1">
        <v>0</v>
      </c>
      <c r="I842" s="1">
        <v>106</v>
      </c>
      <c r="J842" s="4">
        <v>0</v>
      </c>
      <c r="K842" s="4">
        <v>106</v>
      </c>
      <c r="L842" s="4">
        <v>12</v>
      </c>
    </row>
    <row r="843" spans="3:12" x14ac:dyDescent="0.3">
      <c r="C843" s="1">
        <v>86</v>
      </c>
      <c r="D843" s="1">
        <v>206</v>
      </c>
      <c r="E843" s="1">
        <v>114</v>
      </c>
      <c r="F843" s="1">
        <v>0</v>
      </c>
      <c r="G843" s="1">
        <v>571</v>
      </c>
      <c r="H843" s="1">
        <v>0</v>
      </c>
      <c r="I843" s="1">
        <v>107</v>
      </c>
      <c r="J843" s="4">
        <v>0</v>
      </c>
      <c r="K843" s="4">
        <v>101</v>
      </c>
      <c r="L843" s="4">
        <v>11</v>
      </c>
    </row>
    <row r="844" spans="3:12" x14ac:dyDescent="0.3">
      <c r="C844" s="1">
        <v>87</v>
      </c>
      <c r="D844" s="1">
        <v>205</v>
      </c>
      <c r="E844" s="1">
        <v>105</v>
      </c>
      <c r="F844" s="1">
        <v>0</v>
      </c>
      <c r="G844" s="1">
        <v>579</v>
      </c>
      <c r="H844" s="1">
        <v>0</v>
      </c>
      <c r="I844" s="1">
        <v>108</v>
      </c>
      <c r="J844" s="4">
        <v>0</v>
      </c>
      <c r="K844" s="4">
        <v>94</v>
      </c>
      <c r="L844" s="4">
        <v>10</v>
      </c>
    </row>
    <row r="845" spans="3:12" x14ac:dyDescent="0.3">
      <c r="C845" s="1">
        <v>88</v>
      </c>
      <c r="D845" s="1">
        <v>203</v>
      </c>
      <c r="E845" s="1">
        <v>100</v>
      </c>
      <c r="F845" s="1">
        <v>0</v>
      </c>
      <c r="G845" s="1">
        <v>586</v>
      </c>
      <c r="H845" s="1">
        <v>0</v>
      </c>
      <c r="I845" s="1">
        <v>109</v>
      </c>
      <c r="J845" s="4">
        <v>0</v>
      </c>
      <c r="K845" s="4">
        <v>88</v>
      </c>
      <c r="L845" s="4">
        <v>10</v>
      </c>
    </row>
    <row r="846" spans="3:12" x14ac:dyDescent="0.3">
      <c r="C846" s="1">
        <v>89</v>
      </c>
      <c r="D846" s="1">
        <v>202</v>
      </c>
      <c r="E846" s="1">
        <v>94</v>
      </c>
      <c r="F846" s="1">
        <v>0</v>
      </c>
      <c r="G846" s="1">
        <v>592</v>
      </c>
      <c r="H846" s="1">
        <v>0</v>
      </c>
      <c r="I846" s="1">
        <v>110</v>
      </c>
      <c r="J846" s="4">
        <v>0</v>
      </c>
      <c r="K846" s="4">
        <v>83</v>
      </c>
      <c r="L846" s="4">
        <v>9</v>
      </c>
    </row>
    <row r="847" spans="3:12" x14ac:dyDescent="0.3">
      <c r="C847" s="1">
        <v>90</v>
      </c>
      <c r="D847" s="1">
        <v>201</v>
      </c>
      <c r="E847" s="1">
        <v>88</v>
      </c>
      <c r="F847" s="1">
        <v>0</v>
      </c>
      <c r="G847" s="1">
        <v>598</v>
      </c>
      <c r="H847" s="1">
        <v>0</v>
      </c>
      <c r="I847" s="1">
        <v>111</v>
      </c>
      <c r="J847" s="4">
        <v>0</v>
      </c>
      <c r="K847" s="4">
        <v>77</v>
      </c>
      <c r="L847" s="4">
        <v>8</v>
      </c>
    </row>
    <row r="848" spans="3:12" x14ac:dyDescent="0.3">
      <c r="C848" s="1">
        <v>91</v>
      </c>
      <c r="D848" s="1">
        <v>200</v>
      </c>
      <c r="E848" s="1">
        <v>82</v>
      </c>
      <c r="F848" s="1">
        <v>0</v>
      </c>
      <c r="G848" s="1">
        <v>604</v>
      </c>
      <c r="H848" s="1">
        <v>0</v>
      </c>
      <c r="I848" s="1">
        <v>112</v>
      </c>
      <c r="J848" s="4">
        <v>0</v>
      </c>
      <c r="K848" s="4">
        <v>72</v>
      </c>
      <c r="L848" s="4">
        <v>8</v>
      </c>
    </row>
    <row r="849" spans="3:12" x14ac:dyDescent="0.3">
      <c r="C849" s="1">
        <v>92</v>
      </c>
      <c r="D849" s="1">
        <v>200</v>
      </c>
      <c r="E849" s="1">
        <v>74</v>
      </c>
      <c r="F849" s="1">
        <v>0</v>
      </c>
      <c r="G849" s="1">
        <v>611</v>
      </c>
      <c r="H849" s="1">
        <v>0</v>
      </c>
      <c r="I849" s="1">
        <v>113</v>
      </c>
      <c r="J849" s="4">
        <v>0</v>
      </c>
      <c r="K849" s="4">
        <v>66</v>
      </c>
      <c r="L849" s="4">
        <v>7</v>
      </c>
    </row>
    <row r="850" spans="3:12" x14ac:dyDescent="0.3">
      <c r="C850" s="1">
        <v>93</v>
      </c>
      <c r="D850" s="1">
        <v>199</v>
      </c>
      <c r="E850" s="1">
        <v>69</v>
      </c>
      <c r="F850" s="1">
        <v>0</v>
      </c>
      <c r="G850" s="1">
        <v>617</v>
      </c>
      <c r="H850" s="1">
        <v>0</v>
      </c>
      <c r="I850" s="1">
        <v>114</v>
      </c>
      <c r="J850" s="4">
        <v>0</v>
      </c>
      <c r="K850" s="4">
        <v>61</v>
      </c>
      <c r="L850" s="4">
        <v>6</v>
      </c>
    </row>
    <row r="851" spans="3:12" x14ac:dyDescent="0.3">
      <c r="C851" s="1">
        <v>94</v>
      </c>
      <c r="D851" s="1">
        <v>198</v>
      </c>
      <c r="E851" s="1">
        <v>64</v>
      </c>
      <c r="F851" s="1">
        <v>0</v>
      </c>
      <c r="G851" s="1">
        <v>622</v>
      </c>
      <c r="H851" s="1">
        <v>0</v>
      </c>
      <c r="I851" s="1">
        <v>115</v>
      </c>
      <c r="J851" s="4">
        <v>0</v>
      </c>
      <c r="K851" s="4">
        <v>57</v>
      </c>
      <c r="L851" s="4">
        <v>6</v>
      </c>
    </row>
    <row r="852" spans="3:12" x14ac:dyDescent="0.3">
      <c r="C852" s="1">
        <v>95</v>
      </c>
      <c r="D852" s="1">
        <v>197</v>
      </c>
      <c r="E852" s="1">
        <v>58</v>
      </c>
      <c r="F852" s="1">
        <v>0</v>
      </c>
      <c r="G852" s="1">
        <v>627</v>
      </c>
      <c r="H852" s="1">
        <v>0</v>
      </c>
      <c r="I852" s="1">
        <v>116</v>
      </c>
      <c r="J852" s="4">
        <v>0</v>
      </c>
      <c r="K852" s="4">
        <v>52</v>
      </c>
      <c r="L852" s="4">
        <v>5</v>
      </c>
    </row>
    <row r="853" spans="3:12" x14ac:dyDescent="0.3">
      <c r="C853" s="1">
        <v>96</v>
      </c>
      <c r="D853" s="1">
        <v>197</v>
      </c>
      <c r="E853" s="1">
        <v>53</v>
      </c>
      <c r="F853" s="1">
        <v>0</v>
      </c>
      <c r="G853" s="1">
        <v>632</v>
      </c>
      <c r="H853" s="1">
        <v>0</v>
      </c>
      <c r="I853" s="1">
        <v>116</v>
      </c>
      <c r="J853" s="4">
        <v>0</v>
      </c>
      <c r="K853" s="4">
        <v>47</v>
      </c>
      <c r="L853" s="4">
        <v>5</v>
      </c>
    </row>
    <row r="854" spans="3:12" x14ac:dyDescent="0.3">
      <c r="C854" s="1">
        <v>97</v>
      </c>
      <c r="D854" s="1">
        <v>196</v>
      </c>
      <c r="E854" s="1">
        <v>50</v>
      </c>
      <c r="F854" s="1">
        <v>0</v>
      </c>
      <c r="G854" s="1">
        <v>636</v>
      </c>
      <c r="H854" s="1">
        <v>0</v>
      </c>
      <c r="I854" s="1">
        <v>117</v>
      </c>
      <c r="J854" s="4">
        <v>0</v>
      </c>
      <c r="K854" s="4">
        <v>45</v>
      </c>
      <c r="L854" s="4">
        <v>5</v>
      </c>
    </row>
    <row r="855" spans="3:12" x14ac:dyDescent="0.3">
      <c r="C855" s="1">
        <v>98</v>
      </c>
      <c r="D855" s="1">
        <v>195</v>
      </c>
      <c r="E855" s="1">
        <v>47</v>
      </c>
      <c r="F855" s="1">
        <v>0</v>
      </c>
      <c r="G855" s="1">
        <v>639</v>
      </c>
      <c r="H855" s="1">
        <v>0</v>
      </c>
      <c r="I855" s="1">
        <v>117</v>
      </c>
      <c r="J855" s="4">
        <v>0</v>
      </c>
      <c r="K855" s="4">
        <v>42</v>
      </c>
      <c r="L855" s="4">
        <v>4</v>
      </c>
    </row>
    <row r="856" spans="3:12" x14ac:dyDescent="0.3">
      <c r="C856" s="1">
        <v>99</v>
      </c>
      <c r="D856" s="1">
        <v>195</v>
      </c>
      <c r="E856" s="1">
        <v>44</v>
      </c>
      <c r="F856" s="1">
        <v>0</v>
      </c>
      <c r="G856" s="1">
        <v>642</v>
      </c>
      <c r="H856" s="1">
        <v>0</v>
      </c>
      <c r="I856" s="1">
        <v>117</v>
      </c>
      <c r="J856" s="4">
        <v>0</v>
      </c>
      <c r="K856" s="4">
        <v>39</v>
      </c>
      <c r="L856" s="4">
        <v>4</v>
      </c>
    </row>
    <row r="857" spans="3:12" x14ac:dyDescent="0.3">
      <c r="C857" s="1">
        <v>100</v>
      </c>
      <c r="D857" s="1">
        <v>194</v>
      </c>
      <c r="E857" s="1">
        <v>43</v>
      </c>
      <c r="F857" s="1">
        <v>0</v>
      </c>
      <c r="G857" s="1">
        <v>644</v>
      </c>
      <c r="H857" s="1">
        <v>0</v>
      </c>
      <c r="I857" s="1">
        <v>118</v>
      </c>
      <c r="J857" s="4">
        <v>0</v>
      </c>
      <c r="K857" s="4">
        <v>38</v>
      </c>
      <c r="L857" s="4">
        <v>3</v>
      </c>
    </row>
    <row r="858" spans="3:12" x14ac:dyDescent="0.3">
      <c r="C858" s="1">
        <v>101</v>
      </c>
      <c r="D858" s="1">
        <v>194</v>
      </c>
      <c r="E858" s="1">
        <v>40</v>
      </c>
      <c r="F858" s="1">
        <v>0</v>
      </c>
      <c r="G858" s="1">
        <v>647</v>
      </c>
      <c r="H858" s="1">
        <v>0</v>
      </c>
      <c r="I858" s="1">
        <v>118</v>
      </c>
      <c r="J858" s="4">
        <v>0</v>
      </c>
      <c r="K858" s="4">
        <v>35</v>
      </c>
      <c r="L858" s="4">
        <v>3</v>
      </c>
    </row>
    <row r="859" spans="3:12" x14ac:dyDescent="0.3">
      <c r="C859" s="1">
        <v>102</v>
      </c>
      <c r="D859" s="1">
        <v>193</v>
      </c>
      <c r="E859" s="1">
        <v>39</v>
      </c>
      <c r="F859" s="1">
        <v>0</v>
      </c>
      <c r="G859" s="1">
        <v>648</v>
      </c>
      <c r="H859" s="1">
        <v>0</v>
      </c>
      <c r="I859" s="1">
        <v>118</v>
      </c>
      <c r="J859" s="4">
        <v>0</v>
      </c>
      <c r="K859" s="4">
        <v>34</v>
      </c>
      <c r="L859" s="4">
        <v>3</v>
      </c>
    </row>
    <row r="860" spans="3:12" x14ac:dyDescent="0.3">
      <c r="C860" s="1">
        <v>103</v>
      </c>
      <c r="D860" s="1">
        <v>192</v>
      </c>
      <c r="E860" s="1">
        <v>36</v>
      </c>
      <c r="F860" s="1">
        <v>0</v>
      </c>
      <c r="G860" s="1">
        <v>651</v>
      </c>
      <c r="H860" s="1">
        <v>0</v>
      </c>
      <c r="I860" s="1">
        <v>119</v>
      </c>
      <c r="J860" s="4">
        <v>0</v>
      </c>
      <c r="K860" s="4">
        <v>32</v>
      </c>
      <c r="L860" s="4">
        <v>3</v>
      </c>
    </row>
    <row r="861" spans="3:12" x14ac:dyDescent="0.3">
      <c r="C861" s="1">
        <v>104</v>
      </c>
      <c r="D861" s="1">
        <v>192</v>
      </c>
      <c r="E861" s="1">
        <v>34</v>
      </c>
      <c r="F861" s="1">
        <v>0</v>
      </c>
      <c r="G861" s="1">
        <v>653</v>
      </c>
      <c r="H861" s="1">
        <v>0</v>
      </c>
      <c r="I861" s="1">
        <v>120</v>
      </c>
      <c r="J861" s="4">
        <v>0</v>
      </c>
      <c r="K861" s="4">
        <v>29</v>
      </c>
      <c r="L861" s="4">
        <v>2</v>
      </c>
    </row>
    <row r="862" spans="3:12" x14ac:dyDescent="0.3">
      <c r="C862" s="1">
        <v>105</v>
      </c>
      <c r="D862" s="1">
        <v>191</v>
      </c>
      <c r="E862" s="1">
        <v>32</v>
      </c>
      <c r="F862" s="1">
        <v>0</v>
      </c>
      <c r="G862" s="1">
        <v>655</v>
      </c>
      <c r="H862" s="1">
        <v>0</v>
      </c>
      <c r="I862" s="1">
        <v>120</v>
      </c>
      <c r="J862" s="4">
        <v>0</v>
      </c>
      <c r="K862" s="4">
        <v>28</v>
      </c>
      <c r="L862" s="4">
        <v>2</v>
      </c>
    </row>
    <row r="863" spans="3:12" x14ac:dyDescent="0.3">
      <c r="C863" s="1">
        <v>106</v>
      </c>
      <c r="D863" s="1">
        <v>191</v>
      </c>
      <c r="E863" s="1">
        <v>30</v>
      </c>
      <c r="F863" s="1">
        <v>0</v>
      </c>
      <c r="G863" s="1">
        <v>657</v>
      </c>
      <c r="H863" s="1">
        <v>0</v>
      </c>
      <c r="I863" s="1">
        <v>120</v>
      </c>
      <c r="J863" s="4">
        <v>0</v>
      </c>
      <c r="K863" s="4">
        <v>26</v>
      </c>
      <c r="L863" s="4">
        <v>2</v>
      </c>
    </row>
    <row r="864" spans="3:12" x14ac:dyDescent="0.3">
      <c r="C864" s="1">
        <v>107</v>
      </c>
      <c r="D864" s="1">
        <v>190</v>
      </c>
      <c r="E864" s="1">
        <v>28</v>
      </c>
      <c r="F864" s="1">
        <v>0</v>
      </c>
      <c r="G864" s="1">
        <v>659</v>
      </c>
      <c r="H864" s="1">
        <v>0</v>
      </c>
      <c r="I864" s="1">
        <v>121</v>
      </c>
      <c r="J864" s="4">
        <v>0</v>
      </c>
      <c r="K864" s="4">
        <v>24</v>
      </c>
      <c r="L864" s="4">
        <v>2</v>
      </c>
    </row>
    <row r="865" spans="3:12" x14ac:dyDescent="0.3">
      <c r="C865" s="1">
        <v>108</v>
      </c>
      <c r="D865" s="1">
        <v>190</v>
      </c>
      <c r="E865" s="1">
        <v>26</v>
      </c>
      <c r="F865" s="1">
        <v>0</v>
      </c>
      <c r="G865" s="1">
        <v>661</v>
      </c>
      <c r="H865" s="1">
        <v>0</v>
      </c>
      <c r="I865" s="1">
        <v>121</v>
      </c>
      <c r="J865" s="4">
        <v>0</v>
      </c>
      <c r="K865" s="4">
        <v>23</v>
      </c>
      <c r="L865" s="4">
        <v>1</v>
      </c>
    </row>
    <row r="866" spans="3:12" x14ac:dyDescent="0.3">
      <c r="C866" s="1">
        <v>109</v>
      </c>
      <c r="D866" s="1">
        <v>190</v>
      </c>
      <c r="E866" s="1">
        <v>23</v>
      </c>
      <c r="F866" s="1">
        <v>0</v>
      </c>
      <c r="G866" s="1">
        <v>663</v>
      </c>
      <c r="H866" s="1">
        <v>0</v>
      </c>
      <c r="I866" s="1">
        <v>122</v>
      </c>
      <c r="J866" s="4">
        <v>0</v>
      </c>
      <c r="K866" s="4">
        <v>20</v>
      </c>
      <c r="L866" s="4">
        <v>1</v>
      </c>
    </row>
    <row r="867" spans="3:12" x14ac:dyDescent="0.3">
      <c r="C867" s="1">
        <v>110</v>
      </c>
      <c r="D867" s="1">
        <v>190</v>
      </c>
      <c r="E867" s="1">
        <v>22</v>
      </c>
      <c r="F867" s="1">
        <v>0</v>
      </c>
      <c r="G867" s="1">
        <v>664</v>
      </c>
      <c r="H867" s="1">
        <v>0</v>
      </c>
      <c r="I867" s="1">
        <v>122</v>
      </c>
      <c r="J867" s="4">
        <v>0</v>
      </c>
      <c r="K867" s="4">
        <v>20</v>
      </c>
      <c r="L867" s="4">
        <v>1</v>
      </c>
    </row>
    <row r="868" spans="3:12" x14ac:dyDescent="0.3">
      <c r="C868" s="1">
        <v>111</v>
      </c>
      <c r="D868" s="1">
        <v>189</v>
      </c>
      <c r="E868" s="1">
        <v>20</v>
      </c>
      <c r="F868" s="1">
        <v>0</v>
      </c>
      <c r="G868" s="1">
        <v>666</v>
      </c>
      <c r="H868" s="1">
        <v>0</v>
      </c>
      <c r="I868" s="1">
        <v>123</v>
      </c>
      <c r="J868" s="4">
        <v>0</v>
      </c>
      <c r="K868" s="4">
        <v>18</v>
      </c>
      <c r="L868" s="4">
        <v>1</v>
      </c>
    </row>
    <row r="869" spans="3:12" x14ac:dyDescent="0.3">
      <c r="C869" s="1">
        <v>112</v>
      </c>
      <c r="D869" s="1">
        <v>189</v>
      </c>
      <c r="E869" s="1">
        <v>19</v>
      </c>
      <c r="F869" s="1">
        <v>0</v>
      </c>
      <c r="G869" s="1">
        <v>668</v>
      </c>
      <c r="H869" s="1">
        <v>0</v>
      </c>
      <c r="I869" s="1">
        <v>123</v>
      </c>
      <c r="J869" s="4">
        <v>0</v>
      </c>
      <c r="K869" s="4">
        <v>17</v>
      </c>
      <c r="L869" s="4">
        <v>1</v>
      </c>
    </row>
    <row r="870" spans="3:12" x14ac:dyDescent="0.3">
      <c r="C870" s="1">
        <v>113</v>
      </c>
      <c r="D870" s="1">
        <v>189</v>
      </c>
      <c r="E870" s="1">
        <v>18</v>
      </c>
      <c r="F870" s="1">
        <v>0</v>
      </c>
      <c r="G870" s="1">
        <v>669</v>
      </c>
      <c r="H870" s="1">
        <v>0</v>
      </c>
      <c r="I870" s="1">
        <v>123</v>
      </c>
      <c r="J870" s="4">
        <v>0</v>
      </c>
      <c r="K870" s="4">
        <v>16</v>
      </c>
      <c r="L870" s="4">
        <v>1</v>
      </c>
    </row>
    <row r="871" spans="3:12" x14ac:dyDescent="0.3">
      <c r="C871" s="1">
        <v>114</v>
      </c>
      <c r="D871" s="1">
        <v>189</v>
      </c>
      <c r="E871" s="1">
        <v>17</v>
      </c>
      <c r="F871" s="1">
        <v>0</v>
      </c>
      <c r="G871" s="1">
        <v>670</v>
      </c>
      <c r="H871" s="1">
        <v>0</v>
      </c>
      <c r="I871" s="1">
        <v>123</v>
      </c>
      <c r="J871" s="4">
        <v>0</v>
      </c>
      <c r="K871" s="4">
        <v>15</v>
      </c>
      <c r="L871" s="4">
        <v>0</v>
      </c>
    </row>
    <row r="872" spans="3:12" x14ac:dyDescent="0.3">
      <c r="C872" s="1">
        <v>115</v>
      </c>
      <c r="D872" s="1">
        <v>189</v>
      </c>
      <c r="E872" s="1">
        <v>16</v>
      </c>
      <c r="F872" s="1">
        <v>0</v>
      </c>
      <c r="G872" s="1">
        <v>671</v>
      </c>
      <c r="H872" s="1">
        <v>0</v>
      </c>
      <c r="I872" s="1">
        <v>123</v>
      </c>
      <c r="J872" s="4">
        <v>0</v>
      </c>
      <c r="K872" s="4">
        <v>14</v>
      </c>
      <c r="L872" s="4">
        <v>0</v>
      </c>
    </row>
    <row r="873" spans="3:12" x14ac:dyDescent="0.3">
      <c r="C873" s="1">
        <v>116</v>
      </c>
      <c r="D873" s="1">
        <v>188</v>
      </c>
      <c r="E873" s="1">
        <v>15</v>
      </c>
      <c r="F873" s="1">
        <v>0</v>
      </c>
      <c r="G873" s="1">
        <v>672</v>
      </c>
      <c r="H873" s="1">
        <v>0</v>
      </c>
      <c r="I873" s="1">
        <v>123</v>
      </c>
      <c r="J873" s="4">
        <v>0</v>
      </c>
      <c r="K873" s="4">
        <v>13</v>
      </c>
      <c r="L873" s="4">
        <v>0</v>
      </c>
    </row>
    <row r="874" spans="3:12" x14ac:dyDescent="0.3">
      <c r="C874" s="1">
        <v>117</v>
      </c>
      <c r="D874" s="1">
        <v>188</v>
      </c>
      <c r="E874" s="1">
        <v>13</v>
      </c>
      <c r="F874" s="1">
        <v>0</v>
      </c>
      <c r="G874" s="1">
        <v>674</v>
      </c>
      <c r="H874" s="1">
        <v>0</v>
      </c>
      <c r="I874" s="1">
        <v>123</v>
      </c>
      <c r="J874" s="4">
        <v>0</v>
      </c>
      <c r="K874" s="4">
        <v>11</v>
      </c>
      <c r="L874" s="4">
        <v>0</v>
      </c>
    </row>
    <row r="875" spans="3:12" x14ac:dyDescent="0.3">
      <c r="C875" s="1">
        <v>118</v>
      </c>
      <c r="D875" s="1">
        <v>188</v>
      </c>
      <c r="E875" s="1">
        <v>12</v>
      </c>
      <c r="F875" s="1">
        <v>0</v>
      </c>
      <c r="G875" s="1">
        <v>675</v>
      </c>
      <c r="H875" s="1">
        <v>0</v>
      </c>
      <c r="I875" s="1">
        <v>124</v>
      </c>
      <c r="J875" s="4">
        <v>0</v>
      </c>
      <c r="K875" s="4">
        <v>11</v>
      </c>
      <c r="L875" s="4">
        <v>0</v>
      </c>
    </row>
    <row r="876" spans="3:12" x14ac:dyDescent="0.3">
      <c r="C876" s="1">
        <v>119</v>
      </c>
      <c r="D876" s="1">
        <v>188</v>
      </c>
      <c r="E876" s="1">
        <v>12</v>
      </c>
      <c r="F876" s="1">
        <v>0</v>
      </c>
      <c r="G876" s="1">
        <v>675</v>
      </c>
      <c r="H876" s="1">
        <v>0</v>
      </c>
      <c r="I876" s="1">
        <v>124</v>
      </c>
      <c r="J876" s="4">
        <v>0</v>
      </c>
      <c r="K876" s="4">
        <v>10</v>
      </c>
      <c r="L876" s="4">
        <v>0</v>
      </c>
    </row>
    <row r="877" spans="3:12" x14ac:dyDescent="0.3">
      <c r="C877" s="1">
        <v>120</v>
      </c>
      <c r="D877" s="1">
        <v>187</v>
      </c>
      <c r="E877" s="1">
        <v>11</v>
      </c>
      <c r="F877" s="1">
        <v>0</v>
      </c>
      <c r="G877" s="1">
        <v>676</v>
      </c>
      <c r="H877" s="1">
        <v>0</v>
      </c>
      <c r="I877" s="1">
        <v>124</v>
      </c>
      <c r="J877" s="4">
        <v>0</v>
      </c>
      <c r="K877" s="4">
        <v>10</v>
      </c>
      <c r="L877" s="4">
        <v>0</v>
      </c>
    </row>
    <row r="878" spans="3:12" x14ac:dyDescent="0.3">
      <c r="C878" s="1">
        <v>121</v>
      </c>
      <c r="D878" s="1">
        <v>187</v>
      </c>
      <c r="E878" s="1">
        <v>11</v>
      </c>
      <c r="F878" s="1">
        <v>0</v>
      </c>
      <c r="G878" s="1">
        <v>677</v>
      </c>
      <c r="H878" s="1">
        <v>0</v>
      </c>
      <c r="I878" s="1">
        <v>124</v>
      </c>
      <c r="J878" s="4">
        <v>0</v>
      </c>
      <c r="K878" s="4">
        <v>9</v>
      </c>
      <c r="L878" s="4">
        <v>0</v>
      </c>
    </row>
    <row r="879" spans="3:12" x14ac:dyDescent="0.3">
      <c r="C879" s="1">
        <v>122</v>
      </c>
      <c r="D879" s="1">
        <v>187</v>
      </c>
      <c r="E879" s="1">
        <v>10</v>
      </c>
      <c r="F879" s="1">
        <v>0</v>
      </c>
      <c r="G879" s="1">
        <v>677</v>
      </c>
      <c r="H879" s="1">
        <v>0</v>
      </c>
      <c r="I879" s="1">
        <v>124</v>
      </c>
      <c r="J879" s="4">
        <v>0</v>
      </c>
      <c r="K879" s="4">
        <v>8</v>
      </c>
      <c r="L879" s="4">
        <v>0</v>
      </c>
    </row>
    <row r="880" spans="3:12" x14ac:dyDescent="0.3">
      <c r="C880" s="1">
        <v>123</v>
      </c>
      <c r="D880" s="1">
        <v>187</v>
      </c>
      <c r="E880" s="1">
        <v>9</v>
      </c>
      <c r="F880" s="1">
        <v>0</v>
      </c>
      <c r="G880" s="1">
        <v>678</v>
      </c>
      <c r="H880" s="1">
        <v>0</v>
      </c>
      <c r="I880" s="1">
        <v>124</v>
      </c>
      <c r="J880" s="4">
        <v>0</v>
      </c>
      <c r="K880" s="4">
        <v>8</v>
      </c>
      <c r="L880" s="4">
        <v>0</v>
      </c>
    </row>
    <row r="881" spans="3:12" x14ac:dyDescent="0.3">
      <c r="C881" s="1">
        <v>124</v>
      </c>
      <c r="D881" s="1">
        <v>187</v>
      </c>
      <c r="E881" s="1">
        <v>8</v>
      </c>
      <c r="F881" s="1">
        <v>0</v>
      </c>
      <c r="G881" s="1">
        <v>679</v>
      </c>
      <c r="H881" s="1">
        <v>0</v>
      </c>
      <c r="I881" s="1">
        <v>124</v>
      </c>
      <c r="J881" s="4">
        <v>0</v>
      </c>
      <c r="K881" s="4">
        <v>7</v>
      </c>
      <c r="L881" s="4">
        <v>0</v>
      </c>
    </row>
    <row r="882" spans="3:12" x14ac:dyDescent="0.3">
      <c r="C882" s="1">
        <v>125</v>
      </c>
      <c r="D882" s="1">
        <v>187</v>
      </c>
      <c r="E882" s="1">
        <v>7</v>
      </c>
      <c r="F882" s="1">
        <v>0</v>
      </c>
      <c r="G882" s="1">
        <v>680</v>
      </c>
      <c r="H882" s="1">
        <v>0</v>
      </c>
      <c r="I882" s="1">
        <v>124</v>
      </c>
      <c r="J882" s="4">
        <v>0</v>
      </c>
      <c r="K882" s="4">
        <v>7</v>
      </c>
      <c r="L882" s="4">
        <v>0</v>
      </c>
    </row>
    <row r="883" spans="3:12" x14ac:dyDescent="0.3">
      <c r="C883" s="1">
        <v>126</v>
      </c>
      <c r="D883" s="1">
        <v>187</v>
      </c>
      <c r="E883" s="1">
        <v>7</v>
      </c>
      <c r="F883" s="1">
        <v>0</v>
      </c>
      <c r="G883" s="1">
        <v>681</v>
      </c>
      <c r="H883" s="1">
        <v>0</v>
      </c>
      <c r="I883" s="1">
        <v>124</v>
      </c>
      <c r="J883" s="4">
        <v>0</v>
      </c>
      <c r="K883" s="4">
        <v>6</v>
      </c>
      <c r="L883" s="4">
        <v>0</v>
      </c>
    </row>
    <row r="884" spans="3:12" x14ac:dyDescent="0.3">
      <c r="C884" s="1">
        <v>127</v>
      </c>
      <c r="D884" s="1">
        <v>187</v>
      </c>
      <c r="E884" s="1">
        <v>6</v>
      </c>
      <c r="F884" s="1">
        <v>0</v>
      </c>
      <c r="G884" s="1">
        <v>681</v>
      </c>
      <c r="H884" s="1">
        <v>0</v>
      </c>
      <c r="I884" s="1">
        <v>124</v>
      </c>
      <c r="J884" s="4">
        <v>0</v>
      </c>
      <c r="K884" s="4">
        <v>6</v>
      </c>
      <c r="L884" s="4">
        <v>0</v>
      </c>
    </row>
    <row r="885" spans="3:12" x14ac:dyDescent="0.3">
      <c r="C885" s="1">
        <v>128</v>
      </c>
      <c r="D885" s="1">
        <v>187</v>
      </c>
      <c r="E885" s="1">
        <v>6</v>
      </c>
      <c r="F885" s="1">
        <v>0</v>
      </c>
      <c r="G885" s="1">
        <v>681</v>
      </c>
      <c r="H885" s="1">
        <v>0</v>
      </c>
      <c r="I885" s="1">
        <v>124</v>
      </c>
      <c r="J885" s="4">
        <v>0</v>
      </c>
      <c r="K885" s="4">
        <v>5</v>
      </c>
      <c r="L885" s="4">
        <v>0</v>
      </c>
    </row>
    <row r="886" spans="3:12" x14ac:dyDescent="0.3">
      <c r="C886" s="1">
        <v>129</v>
      </c>
      <c r="D886" s="1">
        <v>187</v>
      </c>
      <c r="E886" s="1">
        <v>5</v>
      </c>
      <c r="F886" s="1">
        <v>0</v>
      </c>
      <c r="G886" s="1">
        <v>682</v>
      </c>
      <c r="H886" s="1">
        <v>0</v>
      </c>
      <c r="I886" s="1">
        <v>124</v>
      </c>
      <c r="J886" s="4">
        <v>0</v>
      </c>
      <c r="K886" s="4">
        <v>5</v>
      </c>
      <c r="L886" s="4">
        <v>0</v>
      </c>
    </row>
    <row r="887" spans="3:12" x14ac:dyDescent="0.3">
      <c r="C887" s="1">
        <v>130</v>
      </c>
      <c r="D887" s="1">
        <v>186</v>
      </c>
      <c r="E887" s="1">
        <v>5</v>
      </c>
      <c r="F887" s="1">
        <v>0</v>
      </c>
      <c r="G887" s="1">
        <v>683</v>
      </c>
      <c r="H887" s="1">
        <v>0</v>
      </c>
      <c r="I887" s="1">
        <v>124</v>
      </c>
      <c r="J887" s="4">
        <v>0</v>
      </c>
      <c r="K887" s="4">
        <v>4</v>
      </c>
      <c r="L887" s="4">
        <v>0</v>
      </c>
    </row>
    <row r="888" spans="3:12" x14ac:dyDescent="0.3">
      <c r="C888" s="1">
        <v>131</v>
      </c>
      <c r="D888" s="1">
        <v>186</v>
      </c>
      <c r="E888" s="1">
        <v>5</v>
      </c>
      <c r="F888" s="1">
        <v>0</v>
      </c>
      <c r="G888" s="1">
        <v>683</v>
      </c>
      <c r="H888" s="1">
        <v>0</v>
      </c>
      <c r="I888" s="1">
        <v>124</v>
      </c>
      <c r="J888" s="4">
        <v>0</v>
      </c>
      <c r="K888" s="4">
        <v>4</v>
      </c>
      <c r="L888" s="4">
        <v>0</v>
      </c>
    </row>
    <row r="889" spans="3:12" x14ac:dyDescent="0.3">
      <c r="C889" s="1">
        <v>132</v>
      </c>
      <c r="D889" s="1">
        <v>186</v>
      </c>
      <c r="E889" s="1">
        <v>5</v>
      </c>
      <c r="F889" s="1">
        <v>0</v>
      </c>
      <c r="G889" s="1">
        <v>683</v>
      </c>
      <c r="H889" s="1">
        <v>0</v>
      </c>
      <c r="I889" s="1">
        <v>125</v>
      </c>
      <c r="J889" s="4">
        <v>0</v>
      </c>
      <c r="K889" s="4">
        <v>4</v>
      </c>
      <c r="L889" s="4">
        <v>0</v>
      </c>
    </row>
    <row r="890" spans="3:12" x14ac:dyDescent="0.3">
      <c r="C890" s="1">
        <v>133</v>
      </c>
      <c r="D890" s="1">
        <v>186</v>
      </c>
      <c r="E890" s="1">
        <v>4</v>
      </c>
      <c r="F890" s="1">
        <v>0</v>
      </c>
      <c r="G890" s="1">
        <v>683</v>
      </c>
      <c r="H890" s="1">
        <v>0</v>
      </c>
      <c r="I890" s="1">
        <v>125</v>
      </c>
      <c r="J890" s="4">
        <v>0</v>
      </c>
      <c r="K890" s="4">
        <v>3</v>
      </c>
      <c r="L890" s="4">
        <v>0</v>
      </c>
    </row>
    <row r="891" spans="3:12" x14ac:dyDescent="0.3">
      <c r="C891" s="1">
        <v>134</v>
      </c>
      <c r="D891" s="1">
        <v>186</v>
      </c>
      <c r="E891" s="1">
        <v>4</v>
      </c>
      <c r="F891" s="1">
        <v>0</v>
      </c>
      <c r="G891" s="1">
        <v>684</v>
      </c>
      <c r="H891" s="1">
        <v>0</v>
      </c>
      <c r="I891" s="1">
        <v>125</v>
      </c>
      <c r="J891" s="4">
        <v>0</v>
      </c>
      <c r="K891" s="4">
        <v>3</v>
      </c>
      <c r="L891" s="4">
        <v>0</v>
      </c>
    </row>
    <row r="892" spans="3:12" x14ac:dyDescent="0.3">
      <c r="C892" s="1">
        <v>135</v>
      </c>
      <c r="D892" s="1">
        <v>186</v>
      </c>
      <c r="E892" s="1">
        <v>4</v>
      </c>
      <c r="F892" s="1">
        <v>0</v>
      </c>
      <c r="G892" s="1">
        <v>684</v>
      </c>
      <c r="H892" s="1">
        <v>0</v>
      </c>
      <c r="I892" s="1">
        <v>125</v>
      </c>
      <c r="J892" s="4">
        <v>0</v>
      </c>
      <c r="K892" s="4">
        <v>3</v>
      </c>
      <c r="L892" s="4">
        <v>0</v>
      </c>
    </row>
    <row r="893" spans="3:12" x14ac:dyDescent="0.3">
      <c r="C893" s="1">
        <v>136</v>
      </c>
      <c r="D893" s="1">
        <v>186</v>
      </c>
      <c r="E893" s="1">
        <v>4</v>
      </c>
      <c r="F893" s="1">
        <v>0</v>
      </c>
      <c r="G893" s="1">
        <v>684</v>
      </c>
      <c r="H893" s="1">
        <v>0</v>
      </c>
      <c r="I893" s="1">
        <v>125</v>
      </c>
      <c r="J893" s="4">
        <v>0</v>
      </c>
      <c r="K893" s="4">
        <v>3</v>
      </c>
      <c r="L893" s="4">
        <v>0</v>
      </c>
    </row>
    <row r="894" spans="3:12" x14ac:dyDescent="0.3">
      <c r="C894" s="1">
        <v>137</v>
      </c>
      <c r="D894" s="1">
        <v>186</v>
      </c>
      <c r="E894" s="1">
        <v>3</v>
      </c>
      <c r="F894" s="1">
        <v>0</v>
      </c>
      <c r="G894" s="1">
        <v>685</v>
      </c>
      <c r="H894" s="1">
        <v>0</v>
      </c>
      <c r="I894" s="1">
        <v>125</v>
      </c>
      <c r="J894" s="4">
        <v>0</v>
      </c>
      <c r="K894" s="4">
        <v>3</v>
      </c>
      <c r="L894" s="4">
        <v>0</v>
      </c>
    </row>
    <row r="895" spans="3:12" x14ac:dyDescent="0.3">
      <c r="C895" s="1">
        <v>138</v>
      </c>
      <c r="D895" s="1">
        <v>186</v>
      </c>
      <c r="E895" s="1">
        <v>3</v>
      </c>
      <c r="F895" s="1">
        <v>0</v>
      </c>
      <c r="G895" s="1">
        <v>685</v>
      </c>
      <c r="H895" s="1">
        <v>0</v>
      </c>
      <c r="I895" s="1">
        <v>125</v>
      </c>
      <c r="J895" s="4">
        <v>0</v>
      </c>
      <c r="K895" s="4">
        <v>3</v>
      </c>
      <c r="L895" s="4">
        <v>0</v>
      </c>
    </row>
    <row r="896" spans="3:12" x14ac:dyDescent="0.3">
      <c r="C896" s="1">
        <v>139</v>
      </c>
      <c r="D896" s="1">
        <v>186</v>
      </c>
      <c r="E896" s="1">
        <v>3</v>
      </c>
      <c r="F896" s="1">
        <v>0</v>
      </c>
      <c r="G896" s="1">
        <v>685</v>
      </c>
      <c r="H896" s="1">
        <v>0</v>
      </c>
      <c r="I896" s="1">
        <v>125</v>
      </c>
      <c r="J896" s="4">
        <v>0</v>
      </c>
      <c r="K896" s="4">
        <v>2</v>
      </c>
      <c r="L896" s="4">
        <v>0</v>
      </c>
    </row>
    <row r="897" spans="3:12" x14ac:dyDescent="0.3">
      <c r="C897" s="1">
        <v>140</v>
      </c>
      <c r="D897" s="1">
        <v>186</v>
      </c>
      <c r="E897" s="1">
        <v>3</v>
      </c>
      <c r="F897" s="1">
        <v>0</v>
      </c>
      <c r="G897" s="1">
        <v>685</v>
      </c>
      <c r="H897" s="1">
        <v>0</v>
      </c>
      <c r="I897" s="1">
        <v>125</v>
      </c>
      <c r="J897" s="4">
        <v>0</v>
      </c>
      <c r="K897" s="4">
        <v>2</v>
      </c>
      <c r="L897" s="4">
        <v>0</v>
      </c>
    </row>
    <row r="898" spans="3:12" x14ac:dyDescent="0.3">
      <c r="C898" s="1">
        <v>141</v>
      </c>
      <c r="D898" s="1">
        <v>185</v>
      </c>
      <c r="E898" s="1">
        <v>2</v>
      </c>
      <c r="F898" s="1">
        <v>0</v>
      </c>
      <c r="G898" s="1">
        <v>686</v>
      </c>
      <c r="H898" s="1">
        <v>0</v>
      </c>
      <c r="I898" s="1">
        <v>125</v>
      </c>
      <c r="J898" s="4">
        <v>0</v>
      </c>
      <c r="K898" s="4">
        <v>2</v>
      </c>
      <c r="L898" s="4">
        <v>0</v>
      </c>
    </row>
    <row r="899" spans="3:12" x14ac:dyDescent="0.3">
      <c r="C899" s="1">
        <v>142</v>
      </c>
      <c r="D899" s="1">
        <v>185</v>
      </c>
      <c r="E899" s="1">
        <v>2</v>
      </c>
      <c r="F899" s="1">
        <v>0</v>
      </c>
      <c r="G899" s="1">
        <v>686</v>
      </c>
      <c r="H899" s="1">
        <v>0</v>
      </c>
      <c r="I899" s="1">
        <v>125</v>
      </c>
      <c r="J899" s="4">
        <v>0</v>
      </c>
      <c r="K899" s="4">
        <v>1</v>
      </c>
      <c r="L899" s="4">
        <v>0</v>
      </c>
    </row>
    <row r="900" spans="3:12" x14ac:dyDescent="0.3">
      <c r="C900" s="1">
        <v>143</v>
      </c>
      <c r="D900" s="1">
        <v>185</v>
      </c>
      <c r="E900" s="1">
        <v>2</v>
      </c>
      <c r="F900" s="1">
        <v>0</v>
      </c>
      <c r="G900" s="1">
        <v>686</v>
      </c>
      <c r="H900" s="1">
        <v>0</v>
      </c>
      <c r="I900" s="1">
        <v>125</v>
      </c>
      <c r="J900" s="4">
        <v>0</v>
      </c>
      <c r="K900" s="4">
        <v>1</v>
      </c>
      <c r="L900" s="4">
        <v>0</v>
      </c>
    </row>
    <row r="901" spans="3:12" x14ac:dyDescent="0.3">
      <c r="C901" s="1">
        <v>144</v>
      </c>
      <c r="D901" s="1">
        <v>185</v>
      </c>
      <c r="E901" s="1">
        <v>2</v>
      </c>
      <c r="F901" s="1">
        <v>0</v>
      </c>
      <c r="G901" s="1">
        <v>686</v>
      </c>
      <c r="H901" s="1">
        <v>0</v>
      </c>
      <c r="I901" s="1">
        <v>125</v>
      </c>
      <c r="J901" s="4">
        <v>0</v>
      </c>
      <c r="K901" s="4">
        <v>1</v>
      </c>
      <c r="L901" s="4">
        <v>0</v>
      </c>
    </row>
    <row r="902" spans="3:12" x14ac:dyDescent="0.3">
      <c r="C902" s="1">
        <v>145</v>
      </c>
      <c r="D902" s="1">
        <v>185</v>
      </c>
      <c r="E902" s="1">
        <v>2</v>
      </c>
      <c r="F902" s="1">
        <v>0</v>
      </c>
      <c r="G902" s="1">
        <v>687</v>
      </c>
      <c r="H902" s="1">
        <v>0</v>
      </c>
      <c r="I902" s="1">
        <v>125</v>
      </c>
      <c r="J902" s="4">
        <v>0</v>
      </c>
      <c r="K902" s="4">
        <v>1</v>
      </c>
      <c r="L902" s="4">
        <v>0</v>
      </c>
    </row>
    <row r="903" spans="3:12" x14ac:dyDescent="0.3">
      <c r="C903" s="1">
        <v>146</v>
      </c>
      <c r="D903" s="1">
        <v>185</v>
      </c>
      <c r="E903" s="1">
        <v>2</v>
      </c>
      <c r="F903" s="1">
        <v>0</v>
      </c>
      <c r="G903" s="1">
        <v>687</v>
      </c>
      <c r="H903" s="1">
        <v>0</v>
      </c>
      <c r="I903" s="1">
        <v>125</v>
      </c>
      <c r="J903" s="4">
        <v>0</v>
      </c>
      <c r="K903" s="4">
        <v>1</v>
      </c>
      <c r="L903" s="4">
        <v>0</v>
      </c>
    </row>
    <row r="904" spans="3:12" x14ac:dyDescent="0.3">
      <c r="C904" s="1">
        <v>147</v>
      </c>
      <c r="D904" s="1">
        <v>185</v>
      </c>
      <c r="E904" s="1">
        <v>2</v>
      </c>
      <c r="F904" s="1">
        <v>0</v>
      </c>
      <c r="G904" s="1">
        <v>687</v>
      </c>
      <c r="H904" s="1">
        <v>0</v>
      </c>
      <c r="I904" s="1">
        <v>125</v>
      </c>
      <c r="J904" s="4">
        <v>0</v>
      </c>
      <c r="K904" s="4">
        <v>1</v>
      </c>
      <c r="L904" s="4">
        <v>0</v>
      </c>
    </row>
    <row r="905" spans="3:12" x14ac:dyDescent="0.3">
      <c r="C905" s="1">
        <v>148</v>
      </c>
      <c r="D905" s="1">
        <v>185</v>
      </c>
      <c r="E905" s="1">
        <v>2</v>
      </c>
      <c r="F905" s="1">
        <v>0</v>
      </c>
      <c r="G905" s="1">
        <v>687</v>
      </c>
      <c r="H905" s="1">
        <v>0</v>
      </c>
      <c r="I905" s="1">
        <v>125</v>
      </c>
      <c r="J905" s="4">
        <v>0</v>
      </c>
      <c r="K905" s="4">
        <v>1</v>
      </c>
      <c r="L905" s="4">
        <v>0</v>
      </c>
    </row>
    <row r="906" spans="3:12" x14ac:dyDescent="0.3">
      <c r="C906" s="1">
        <v>149</v>
      </c>
      <c r="D906" s="1">
        <v>185</v>
      </c>
      <c r="E906" s="1">
        <v>1</v>
      </c>
      <c r="F906" s="1">
        <v>0</v>
      </c>
      <c r="G906" s="1">
        <v>687</v>
      </c>
      <c r="H906" s="1">
        <v>0</v>
      </c>
      <c r="I906" s="1">
        <v>125</v>
      </c>
      <c r="J906" s="4">
        <v>0</v>
      </c>
      <c r="K906" s="4">
        <v>1</v>
      </c>
      <c r="L906" s="4">
        <v>0</v>
      </c>
    </row>
    <row r="907" spans="3:12" x14ac:dyDescent="0.3">
      <c r="C907" s="1">
        <v>150</v>
      </c>
      <c r="D907" s="1">
        <v>185</v>
      </c>
      <c r="E907" s="1">
        <v>1</v>
      </c>
      <c r="F907" s="1">
        <v>0</v>
      </c>
      <c r="G907" s="1">
        <v>687</v>
      </c>
      <c r="H907" s="1">
        <v>0</v>
      </c>
      <c r="I907" s="1">
        <v>125</v>
      </c>
      <c r="J907" s="4">
        <v>0</v>
      </c>
      <c r="K907" s="4">
        <v>1</v>
      </c>
      <c r="L907" s="4">
        <v>0</v>
      </c>
    </row>
    <row r="908" spans="3:12" x14ac:dyDescent="0.3">
      <c r="C908" s="1">
        <v>151</v>
      </c>
      <c r="D908" s="1">
        <v>185</v>
      </c>
      <c r="E908" s="1">
        <v>1</v>
      </c>
      <c r="F908" s="1">
        <v>0</v>
      </c>
      <c r="G908" s="1">
        <v>687</v>
      </c>
      <c r="H908" s="1">
        <v>0</v>
      </c>
      <c r="I908" s="1">
        <v>125</v>
      </c>
      <c r="J908" s="4">
        <v>0</v>
      </c>
      <c r="K908" s="4">
        <v>1</v>
      </c>
      <c r="L908" s="4">
        <v>0</v>
      </c>
    </row>
    <row r="909" spans="3:12" x14ac:dyDescent="0.3">
      <c r="C909" s="1">
        <v>152</v>
      </c>
      <c r="D909" s="1">
        <v>185</v>
      </c>
      <c r="E909" s="1">
        <v>1</v>
      </c>
      <c r="F909" s="1">
        <v>0</v>
      </c>
      <c r="G909" s="1">
        <v>688</v>
      </c>
      <c r="H909" s="1">
        <v>0</v>
      </c>
      <c r="I909" s="1">
        <v>125</v>
      </c>
      <c r="J909" s="4">
        <v>0</v>
      </c>
      <c r="K909" s="4">
        <v>1</v>
      </c>
      <c r="L909" s="4">
        <v>0</v>
      </c>
    </row>
    <row r="910" spans="3:12" x14ac:dyDescent="0.3">
      <c r="C910" s="1">
        <v>153</v>
      </c>
      <c r="D910" s="1">
        <v>185</v>
      </c>
      <c r="E910" s="1">
        <v>1</v>
      </c>
      <c r="F910" s="1">
        <v>0</v>
      </c>
      <c r="G910" s="1">
        <v>688</v>
      </c>
      <c r="H910" s="1">
        <v>0</v>
      </c>
      <c r="I910" s="1">
        <v>125</v>
      </c>
      <c r="J910" s="4">
        <v>0</v>
      </c>
      <c r="K910" s="4">
        <v>1</v>
      </c>
      <c r="L910" s="4">
        <v>0</v>
      </c>
    </row>
    <row r="911" spans="3:12" x14ac:dyDescent="0.3">
      <c r="C911" s="1">
        <v>154</v>
      </c>
      <c r="D911" s="1">
        <v>185</v>
      </c>
      <c r="E911" s="1">
        <v>1</v>
      </c>
      <c r="F911" s="1">
        <v>0</v>
      </c>
      <c r="G911" s="1">
        <v>688</v>
      </c>
      <c r="H911" s="1">
        <v>0</v>
      </c>
      <c r="I911" s="1">
        <v>125</v>
      </c>
      <c r="J911" s="4">
        <v>0</v>
      </c>
      <c r="K911" s="4">
        <v>1</v>
      </c>
      <c r="L911" s="4">
        <v>0</v>
      </c>
    </row>
    <row r="912" spans="3:12" x14ac:dyDescent="0.3">
      <c r="C912" s="1">
        <v>155</v>
      </c>
      <c r="D912" s="1">
        <v>185</v>
      </c>
      <c r="E912" s="1">
        <v>1</v>
      </c>
      <c r="F912" s="1">
        <v>0</v>
      </c>
      <c r="G912" s="1">
        <v>688</v>
      </c>
      <c r="H912" s="1">
        <v>0</v>
      </c>
      <c r="I912" s="1">
        <v>125</v>
      </c>
      <c r="J912" s="4">
        <v>0</v>
      </c>
      <c r="K912" s="4">
        <v>1</v>
      </c>
      <c r="L912" s="4">
        <v>0</v>
      </c>
    </row>
    <row r="913" spans="3:12" x14ac:dyDescent="0.3">
      <c r="C913" s="1">
        <v>156</v>
      </c>
      <c r="D913" s="1">
        <v>185</v>
      </c>
      <c r="E913" s="1">
        <v>1</v>
      </c>
      <c r="F913" s="1">
        <v>0</v>
      </c>
      <c r="G913" s="1">
        <v>688</v>
      </c>
      <c r="H913" s="1">
        <v>0</v>
      </c>
      <c r="I913" s="1">
        <v>125</v>
      </c>
      <c r="J913" s="4">
        <v>0</v>
      </c>
      <c r="K913" s="4">
        <v>1</v>
      </c>
      <c r="L913" s="4">
        <v>0</v>
      </c>
    </row>
    <row r="914" spans="3:12" x14ac:dyDescent="0.3">
      <c r="C914" s="1">
        <v>157</v>
      </c>
      <c r="D914" s="1">
        <v>185</v>
      </c>
      <c r="E914" s="1">
        <v>1</v>
      </c>
      <c r="F914" s="1">
        <v>0</v>
      </c>
      <c r="G914" s="1">
        <v>688</v>
      </c>
      <c r="H914" s="1">
        <v>0</v>
      </c>
      <c r="I914" s="1">
        <v>125</v>
      </c>
      <c r="J914" s="4">
        <v>0</v>
      </c>
      <c r="K914" s="4">
        <v>1</v>
      </c>
      <c r="L914" s="4">
        <v>0</v>
      </c>
    </row>
    <row r="915" spans="3:12" x14ac:dyDescent="0.3">
      <c r="C915" s="1">
        <v>158</v>
      </c>
      <c r="D915" s="1">
        <v>185</v>
      </c>
      <c r="E915" s="1">
        <v>1</v>
      </c>
      <c r="F915" s="1">
        <v>0</v>
      </c>
      <c r="G915" s="1">
        <v>688</v>
      </c>
      <c r="H915" s="1">
        <v>0</v>
      </c>
      <c r="I915" s="1">
        <v>125</v>
      </c>
      <c r="J915" s="4">
        <v>0</v>
      </c>
      <c r="K915" s="4">
        <v>1</v>
      </c>
      <c r="L915" s="4">
        <v>0</v>
      </c>
    </row>
    <row r="916" spans="3:12" x14ac:dyDescent="0.3">
      <c r="C916" s="1">
        <v>159</v>
      </c>
      <c r="D916" s="1">
        <v>184</v>
      </c>
      <c r="E916" s="1">
        <v>1</v>
      </c>
      <c r="F916" s="1">
        <v>0</v>
      </c>
      <c r="G916" s="1">
        <v>688</v>
      </c>
      <c r="H916" s="1">
        <v>0</v>
      </c>
      <c r="I916" s="1">
        <v>125</v>
      </c>
      <c r="J916" s="4">
        <v>0</v>
      </c>
      <c r="K916" s="4">
        <v>1</v>
      </c>
      <c r="L916" s="4">
        <v>0</v>
      </c>
    </row>
    <row r="917" spans="3:12" x14ac:dyDescent="0.3">
      <c r="C917" s="1">
        <v>160</v>
      </c>
      <c r="D917" s="1">
        <v>184</v>
      </c>
      <c r="E917" s="1">
        <v>1</v>
      </c>
      <c r="F917" s="1">
        <v>0</v>
      </c>
      <c r="G917" s="1">
        <v>688</v>
      </c>
      <c r="H917" s="1">
        <v>0</v>
      </c>
      <c r="I917" s="1">
        <v>125</v>
      </c>
      <c r="J917" s="4">
        <v>0</v>
      </c>
      <c r="K917" s="4">
        <v>1</v>
      </c>
      <c r="L917" s="4">
        <v>0</v>
      </c>
    </row>
    <row r="918" spans="3:12" x14ac:dyDescent="0.3">
      <c r="C918" s="1">
        <v>161</v>
      </c>
      <c r="D918" s="1">
        <v>184</v>
      </c>
      <c r="E918" s="1">
        <v>1</v>
      </c>
      <c r="F918" s="1">
        <v>0</v>
      </c>
      <c r="G918" s="1">
        <v>688</v>
      </c>
      <c r="H918" s="1">
        <v>0</v>
      </c>
      <c r="I918" s="1">
        <v>125</v>
      </c>
      <c r="J918" s="4">
        <v>0</v>
      </c>
      <c r="K918" s="4">
        <v>1</v>
      </c>
      <c r="L918" s="4">
        <v>0</v>
      </c>
    </row>
    <row r="919" spans="3:12" x14ac:dyDescent="0.3">
      <c r="C919" s="1">
        <v>162</v>
      </c>
      <c r="D919" s="1">
        <v>184</v>
      </c>
      <c r="E919" s="1">
        <v>1</v>
      </c>
      <c r="F919" s="1">
        <v>0</v>
      </c>
      <c r="G919" s="1">
        <v>688</v>
      </c>
      <c r="H919" s="1">
        <v>0</v>
      </c>
      <c r="I919" s="1">
        <v>125</v>
      </c>
      <c r="J919" s="4">
        <v>0</v>
      </c>
      <c r="K919" s="4">
        <v>1</v>
      </c>
      <c r="L919" s="4">
        <v>0</v>
      </c>
    </row>
    <row r="920" spans="3:12" x14ac:dyDescent="0.3">
      <c r="C920" s="1">
        <v>163</v>
      </c>
      <c r="D920" s="1">
        <v>184</v>
      </c>
      <c r="E920" s="1">
        <v>1</v>
      </c>
      <c r="F920" s="1">
        <v>0</v>
      </c>
      <c r="G920" s="1">
        <v>688</v>
      </c>
      <c r="H920" s="1">
        <v>0</v>
      </c>
      <c r="I920" s="1">
        <v>125</v>
      </c>
      <c r="J920" s="4">
        <v>0</v>
      </c>
      <c r="K920" s="4">
        <v>1</v>
      </c>
      <c r="L920" s="4">
        <v>0</v>
      </c>
    </row>
    <row r="921" spans="3:12" x14ac:dyDescent="0.3">
      <c r="C921" s="1">
        <v>164</v>
      </c>
      <c r="D921" s="1">
        <v>184</v>
      </c>
      <c r="E921" s="1">
        <v>1</v>
      </c>
      <c r="F921" s="1">
        <v>0</v>
      </c>
      <c r="G921" s="1">
        <v>688</v>
      </c>
      <c r="H921" s="1">
        <v>0</v>
      </c>
      <c r="I921" s="1">
        <v>125</v>
      </c>
      <c r="J921" s="4">
        <v>0</v>
      </c>
      <c r="K921" s="4">
        <v>1</v>
      </c>
      <c r="L921" s="4">
        <v>0</v>
      </c>
    </row>
    <row r="922" spans="3:12" x14ac:dyDescent="0.3">
      <c r="C922" s="1">
        <v>165</v>
      </c>
      <c r="D922" s="1">
        <v>184</v>
      </c>
      <c r="E922" s="1">
        <v>1</v>
      </c>
      <c r="F922" s="1">
        <v>0</v>
      </c>
      <c r="G922" s="1">
        <v>688</v>
      </c>
      <c r="H922" s="1">
        <v>0</v>
      </c>
      <c r="I922" s="1">
        <v>125</v>
      </c>
      <c r="J922" s="4">
        <v>0</v>
      </c>
      <c r="K922" s="4">
        <v>1</v>
      </c>
      <c r="L922" s="4">
        <v>0</v>
      </c>
    </row>
    <row r="923" spans="3:12" x14ac:dyDescent="0.3">
      <c r="C923" s="1">
        <v>166</v>
      </c>
      <c r="D923" s="1">
        <v>184</v>
      </c>
      <c r="E923" s="1">
        <v>1</v>
      </c>
      <c r="F923" s="1">
        <v>0</v>
      </c>
      <c r="G923" s="1">
        <v>688</v>
      </c>
      <c r="H923" s="1">
        <v>0</v>
      </c>
      <c r="I923" s="1">
        <v>125</v>
      </c>
      <c r="J923" s="4">
        <v>0</v>
      </c>
      <c r="K923" s="4">
        <v>1</v>
      </c>
      <c r="L923" s="4">
        <v>0</v>
      </c>
    </row>
    <row r="924" spans="3:12" x14ac:dyDescent="0.3">
      <c r="C924" s="1">
        <v>167</v>
      </c>
      <c r="D924" s="1">
        <v>184</v>
      </c>
      <c r="E924" s="1">
        <v>1</v>
      </c>
      <c r="F924" s="1">
        <v>0</v>
      </c>
      <c r="G924" s="1">
        <v>688</v>
      </c>
      <c r="H924" s="1">
        <v>0</v>
      </c>
      <c r="I924" s="1">
        <v>125</v>
      </c>
      <c r="J924" s="4">
        <v>0</v>
      </c>
      <c r="K924" s="4">
        <v>1</v>
      </c>
      <c r="L924" s="4">
        <v>0</v>
      </c>
    </row>
    <row r="925" spans="3:12" x14ac:dyDescent="0.3">
      <c r="C925" s="1">
        <v>168</v>
      </c>
      <c r="D925" s="1">
        <v>184</v>
      </c>
      <c r="E925" s="1">
        <v>1</v>
      </c>
      <c r="F925" s="1">
        <v>0</v>
      </c>
      <c r="G925" s="1">
        <v>688</v>
      </c>
      <c r="H925" s="1">
        <v>0</v>
      </c>
      <c r="I925" s="1">
        <v>125</v>
      </c>
      <c r="J925" s="4">
        <v>0</v>
      </c>
      <c r="K925" s="4">
        <v>1</v>
      </c>
      <c r="L925" s="4">
        <v>0</v>
      </c>
    </row>
    <row r="926" spans="3:12" x14ac:dyDescent="0.3">
      <c r="C926" s="1">
        <v>169</v>
      </c>
      <c r="D926" s="1">
        <v>184</v>
      </c>
      <c r="E926" s="1">
        <v>1</v>
      </c>
      <c r="F926" s="1">
        <v>0</v>
      </c>
      <c r="G926" s="1">
        <v>689</v>
      </c>
      <c r="H926" s="1">
        <v>0</v>
      </c>
      <c r="I926" s="1">
        <v>125</v>
      </c>
      <c r="J926" s="4">
        <v>0</v>
      </c>
      <c r="K926" s="4">
        <v>1</v>
      </c>
      <c r="L926" s="4">
        <v>0</v>
      </c>
    </row>
    <row r="927" spans="3:12" x14ac:dyDescent="0.3">
      <c r="C927" s="1">
        <v>170</v>
      </c>
      <c r="D927" s="1">
        <v>184</v>
      </c>
      <c r="E927" s="1">
        <v>1</v>
      </c>
      <c r="F927" s="1">
        <v>0</v>
      </c>
      <c r="G927" s="1">
        <v>689</v>
      </c>
      <c r="H927" s="1">
        <v>0</v>
      </c>
      <c r="I927" s="1">
        <v>125</v>
      </c>
      <c r="J927" s="4">
        <v>0</v>
      </c>
      <c r="K927" s="4">
        <v>0</v>
      </c>
      <c r="L927" s="4">
        <v>0</v>
      </c>
    </row>
    <row r="928" spans="3:12" x14ac:dyDescent="0.3">
      <c r="C928" s="1">
        <v>171</v>
      </c>
      <c r="D928" s="1">
        <v>184</v>
      </c>
      <c r="E928" s="1">
        <v>1</v>
      </c>
      <c r="F928" s="1">
        <v>0</v>
      </c>
      <c r="G928" s="1">
        <v>689</v>
      </c>
      <c r="H928" s="1">
        <v>0</v>
      </c>
      <c r="I928" s="1">
        <v>125</v>
      </c>
      <c r="J928" s="4">
        <v>0</v>
      </c>
      <c r="K928" s="4">
        <v>0</v>
      </c>
      <c r="L928" s="4">
        <v>0</v>
      </c>
    </row>
    <row r="929" spans="3:12" x14ac:dyDescent="0.3">
      <c r="C929" s="1">
        <v>172</v>
      </c>
      <c r="D929" s="1">
        <v>184</v>
      </c>
      <c r="E929" s="1">
        <v>1</v>
      </c>
      <c r="F929" s="1">
        <v>0</v>
      </c>
      <c r="G929" s="1">
        <v>689</v>
      </c>
      <c r="H929" s="1">
        <v>0</v>
      </c>
      <c r="I929" s="1">
        <v>125</v>
      </c>
      <c r="J929" s="4">
        <v>0</v>
      </c>
      <c r="K929" s="4">
        <v>0</v>
      </c>
      <c r="L929" s="4">
        <v>0</v>
      </c>
    </row>
    <row r="930" spans="3:12" x14ac:dyDescent="0.3">
      <c r="C930" s="1">
        <v>173</v>
      </c>
      <c r="D930" s="1">
        <v>184</v>
      </c>
      <c r="E930" s="1">
        <v>0</v>
      </c>
      <c r="F930" s="1">
        <v>0</v>
      </c>
      <c r="G930" s="1">
        <v>689</v>
      </c>
      <c r="H930" s="1">
        <v>0</v>
      </c>
      <c r="I930" s="1">
        <v>125</v>
      </c>
      <c r="J930" s="4">
        <v>0</v>
      </c>
      <c r="K930" s="4">
        <v>0</v>
      </c>
      <c r="L930" s="4">
        <v>0</v>
      </c>
    </row>
    <row r="931" spans="3:12" x14ac:dyDescent="0.3">
      <c r="C931" s="1">
        <v>174</v>
      </c>
      <c r="D931" s="1">
        <v>184</v>
      </c>
      <c r="E931" s="1">
        <v>0</v>
      </c>
      <c r="F931" s="1">
        <v>0</v>
      </c>
      <c r="G931" s="1">
        <v>689</v>
      </c>
      <c r="H931" s="1">
        <v>0</v>
      </c>
      <c r="I931" s="1">
        <v>125</v>
      </c>
      <c r="J931" s="4">
        <v>0</v>
      </c>
      <c r="K931" s="4">
        <v>0</v>
      </c>
      <c r="L931" s="4">
        <v>0</v>
      </c>
    </row>
    <row r="932" spans="3:12" x14ac:dyDescent="0.3">
      <c r="C932" s="1">
        <v>175</v>
      </c>
      <c r="D932" s="1">
        <v>184</v>
      </c>
      <c r="E932" s="1">
        <v>0</v>
      </c>
      <c r="F932" s="1">
        <v>0</v>
      </c>
      <c r="G932" s="1">
        <v>689</v>
      </c>
      <c r="H932" s="1">
        <v>0</v>
      </c>
      <c r="I932" s="1">
        <v>125</v>
      </c>
      <c r="J932" s="4">
        <v>0</v>
      </c>
      <c r="K932" s="4">
        <v>0</v>
      </c>
      <c r="L932" s="4">
        <v>0</v>
      </c>
    </row>
    <row r="933" spans="3:12" x14ac:dyDescent="0.3">
      <c r="C933" s="1">
        <v>176</v>
      </c>
      <c r="D933" s="1">
        <v>185</v>
      </c>
      <c r="E933" s="1">
        <v>0</v>
      </c>
      <c r="F933" s="1">
        <v>0</v>
      </c>
      <c r="G933" s="1">
        <v>690</v>
      </c>
      <c r="H933" s="1">
        <v>0</v>
      </c>
      <c r="I933" s="1">
        <v>122</v>
      </c>
      <c r="J933" s="4">
        <v>0</v>
      </c>
      <c r="K933" s="4">
        <v>0</v>
      </c>
      <c r="L933" s="4">
        <v>0</v>
      </c>
    </row>
    <row r="934" spans="3:12" x14ac:dyDescent="0.3">
      <c r="C934" s="1">
        <v>177</v>
      </c>
      <c r="D934" s="1">
        <v>185</v>
      </c>
      <c r="E934" s="1">
        <v>1</v>
      </c>
      <c r="F934" s="1">
        <v>0</v>
      </c>
      <c r="G934" s="1">
        <v>690</v>
      </c>
      <c r="H934" s="1">
        <v>0</v>
      </c>
      <c r="I934" s="1">
        <v>122</v>
      </c>
      <c r="J934" s="4">
        <v>0</v>
      </c>
      <c r="K934" s="4">
        <v>0</v>
      </c>
      <c r="L934" s="4">
        <v>0</v>
      </c>
    </row>
    <row r="935" spans="3:12" x14ac:dyDescent="0.3">
      <c r="C935" s="1">
        <v>178</v>
      </c>
      <c r="D935" s="1">
        <v>185</v>
      </c>
      <c r="E935" s="1">
        <v>1</v>
      </c>
      <c r="F935" s="1">
        <v>0</v>
      </c>
      <c r="G935" s="1">
        <v>690</v>
      </c>
      <c r="H935" s="1">
        <v>0</v>
      </c>
      <c r="I935" s="1">
        <v>122</v>
      </c>
      <c r="J935" s="4">
        <v>0</v>
      </c>
      <c r="K935" s="4">
        <v>0</v>
      </c>
      <c r="L935" s="4">
        <v>0</v>
      </c>
    </row>
    <row r="936" spans="3:12" x14ac:dyDescent="0.3">
      <c r="C936" s="1">
        <v>179</v>
      </c>
      <c r="D936" s="1">
        <v>184</v>
      </c>
      <c r="E936" s="1">
        <v>1</v>
      </c>
      <c r="F936" s="1">
        <v>0</v>
      </c>
      <c r="G936" s="1">
        <v>693</v>
      </c>
      <c r="H936" s="1">
        <v>0</v>
      </c>
      <c r="I936" s="1">
        <v>121</v>
      </c>
      <c r="J936" s="4">
        <v>0</v>
      </c>
      <c r="K936" s="4">
        <v>1</v>
      </c>
      <c r="L936" s="4">
        <v>0</v>
      </c>
    </row>
    <row r="937" spans="3:12" x14ac:dyDescent="0.3">
      <c r="C937" s="1">
        <v>180</v>
      </c>
      <c r="D937" s="1">
        <v>184</v>
      </c>
      <c r="E937" s="1">
        <v>1</v>
      </c>
      <c r="F937" s="1">
        <v>0</v>
      </c>
      <c r="G937" s="1">
        <v>693</v>
      </c>
      <c r="H937" s="1">
        <v>0</v>
      </c>
      <c r="I937" s="1">
        <v>121</v>
      </c>
      <c r="J937" s="4">
        <v>0</v>
      </c>
      <c r="K937" s="4">
        <v>0</v>
      </c>
      <c r="L937" s="4">
        <v>0</v>
      </c>
    </row>
    <row r="938" spans="3:12" x14ac:dyDescent="0.3">
      <c r="C938" s="1" t="s">
        <v>146</v>
      </c>
      <c r="D938" s="1" t="s">
        <v>147</v>
      </c>
      <c r="E938" s="1" t="s">
        <v>147</v>
      </c>
      <c r="F938" s="1" t="s">
        <v>147</v>
      </c>
      <c r="G938" s="1" t="s">
        <v>147</v>
      </c>
      <c r="H938" s="1" t="s">
        <v>147</v>
      </c>
      <c r="I938" s="1" t="s">
        <v>147</v>
      </c>
      <c r="J938" s="4" t="s">
        <v>147</v>
      </c>
      <c r="K938" s="4" t="s">
        <v>147</v>
      </c>
      <c r="L938" s="4" t="s">
        <v>147</v>
      </c>
    </row>
    <row r="939" spans="3:12" x14ac:dyDescent="0.3">
      <c r="C939" s="1" t="s">
        <v>2</v>
      </c>
      <c r="D939" s="1" t="s">
        <v>3</v>
      </c>
      <c r="E939" s="1" t="s">
        <v>26</v>
      </c>
      <c r="F939" s="1" t="s">
        <v>15</v>
      </c>
      <c r="G939" s="1" t="s">
        <v>4</v>
      </c>
      <c r="H939" s="1" t="s">
        <v>148</v>
      </c>
      <c r="I939" s="1" t="s">
        <v>5</v>
      </c>
      <c r="J939" s="4" t="s">
        <v>149</v>
      </c>
      <c r="K939" s="4" t="s">
        <v>82</v>
      </c>
      <c r="L939" s="4" t="s">
        <v>150</v>
      </c>
    </row>
    <row r="941" spans="3:12" x14ac:dyDescent="0.3">
      <c r="C941" s="1" t="s">
        <v>151</v>
      </c>
      <c r="D941" s="1" t="s">
        <v>155</v>
      </c>
    </row>
    <row r="942" spans="3:12" x14ac:dyDescent="0.3">
      <c r="C942" s="1" t="s">
        <v>2</v>
      </c>
      <c r="D942" s="1" t="s">
        <v>3</v>
      </c>
      <c r="E942" s="1" t="s">
        <v>26</v>
      </c>
      <c r="F942" s="1" t="s">
        <v>15</v>
      </c>
      <c r="G942" s="1" t="s">
        <v>4</v>
      </c>
      <c r="H942" s="1" t="s">
        <v>148</v>
      </c>
      <c r="I942" s="1" t="s">
        <v>5</v>
      </c>
      <c r="J942" s="4" t="s">
        <v>149</v>
      </c>
      <c r="K942" s="4" t="s">
        <v>82</v>
      </c>
      <c r="L942" s="4" t="s">
        <v>150</v>
      </c>
    </row>
    <row r="943" spans="3:12" x14ac:dyDescent="0.3">
      <c r="C943" s="1" t="s">
        <v>146</v>
      </c>
      <c r="D943" s="1" t="s">
        <v>147</v>
      </c>
      <c r="E943" s="1" t="s">
        <v>147</v>
      </c>
      <c r="F943" s="1" t="s">
        <v>147</v>
      </c>
      <c r="G943" s="1" t="s">
        <v>147</v>
      </c>
      <c r="H943" s="1" t="s">
        <v>147</v>
      </c>
      <c r="I943" s="1" t="s">
        <v>147</v>
      </c>
      <c r="J943" s="4" t="s">
        <v>147</v>
      </c>
      <c r="K943" s="4" t="s">
        <v>147</v>
      </c>
      <c r="L943" s="4" t="s">
        <v>147</v>
      </c>
    </row>
    <row r="944" spans="3:12" x14ac:dyDescent="0.3">
      <c r="C944" s="1">
        <v>1</v>
      </c>
      <c r="D944" s="1">
        <v>2798</v>
      </c>
      <c r="E944" s="1">
        <v>1</v>
      </c>
      <c r="F944" s="1">
        <v>0</v>
      </c>
      <c r="G944" s="1">
        <v>0</v>
      </c>
      <c r="H944" s="1">
        <v>0</v>
      </c>
      <c r="I944" s="1">
        <v>0</v>
      </c>
      <c r="J944" s="4">
        <v>0</v>
      </c>
      <c r="K944" s="4">
        <v>0</v>
      </c>
      <c r="L944" s="4">
        <v>0</v>
      </c>
    </row>
    <row r="945" spans="3:12" x14ac:dyDescent="0.3">
      <c r="C945" s="1">
        <v>2</v>
      </c>
      <c r="D945" s="1">
        <v>2798</v>
      </c>
      <c r="E945" s="1">
        <v>1</v>
      </c>
      <c r="F945" s="1">
        <v>0</v>
      </c>
      <c r="G945" s="1">
        <v>0</v>
      </c>
      <c r="H945" s="1">
        <v>0</v>
      </c>
      <c r="I945" s="1">
        <v>0</v>
      </c>
      <c r="J945" s="4">
        <v>0</v>
      </c>
      <c r="K945" s="4">
        <v>0</v>
      </c>
      <c r="L945" s="4">
        <v>0</v>
      </c>
    </row>
    <row r="946" spans="3:12" x14ac:dyDescent="0.3">
      <c r="C946" s="1">
        <v>3</v>
      </c>
      <c r="D946" s="1">
        <v>2798</v>
      </c>
      <c r="E946" s="1">
        <v>1</v>
      </c>
      <c r="F946" s="1">
        <v>0</v>
      </c>
      <c r="G946" s="1">
        <v>0</v>
      </c>
      <c r="H946" s="1">
        <v>0</v>
      </c>
      <c r="I946" s="1">
        <v>0</v>
      </c>
      <c r="J946" s="4">
        <v>0</v>
      </c>
      <c r="K946" s="4">
        <v>0</v>
      </c>
      <c r="L946" s="4">
        <v>0</v>
      </c>
    </row>
    <row r="947" spans="3:12" x14ac:dyDescent="0.3">
      <c r="C947" s="1">
        <v>4</v>
      </c>
      <c r="D947" s="1">
        <v>2790</v>
      </c>
      <c r="E947" s="1">
        <v>9</v>
      </c>
      <c r="F947" s="1">
        <v>0</v>
      </c>
      <c r="G947" s="1">
        <v>0</v>
      </c>
      <c r="H947" s="1">
        <v>0</v>
      </c>
      <c r="I947" s="1">
        <v>0</v>
      </c>
      <c r="J947" s="4">
        <v>0</v>
      </c>
      <c r="K947" s="4">
        <v>0</v>
      </c>
      <c r="L947" s="4">
        <v>0</v>
      </c>
    </row>
    <row r="948" spans="3:12" x14ac:dyDescent="0.3">
      <c r="C948" s="1">
        <v>5</v>
      </c>
      <c r="D948" s="1">
        <v>2789</v>
      </c>
      <c r="E948" s="1">
        <v>11</v>
      </c>
      <c r="F948" s="1">
        <v>0</v>
      </c>
      <c r="G948" s="1">
        <v>0</v>
      </c>
      <c r="H948" s="1">
        <v>0</v>
      </c>
      <c r="I948" s="1">
        <v>0</v>
      </c>
      <c r="J948" s="4">
        <v>0</v>
      </c>
      <c r="K948" s="4">
        <v>0</v>
      </c>
      <c r="L948" s="4">
        <v>0</v>
      </c>
    </row>
    <row r="949" spans="3:12" x14ac:dyDescent="0.3">
      <c r="C949" s="1">
        <v>6</v>
      </c>
      <c r="D949" s="1">
        <v>2789</v>
      </c>
      <c r="E949" s="1">
        <v>11</v>
      </c>
      <c r="F949" s="1">
        <v>0</v>
      </c>
      <c r="G949" s="1">
        <v>0</v>
      </c>
      <c r="H949" s="1">
        <v>0</v>
      </c>
      <c r="I949" s="1">
        <v>0</v>
      </c>
      <c r="J949" s="4">
        <v>0</v>
      </c>
      <c r="K949" s="4">
        <v>0</v>
      </c>
      <c r="L949" s="4">
        <v>0</v>
      </c>
    </row>
    <row r="950" spans="3:12" x14ac:dyDescent="0.3">
      <c r="C950" s="1">
        <v>7</v>
      </c>
      <c r="D950" s="1">
        <v>2784</v>
      </c>
      <c r="E950" s="1">
        <v>15</v>
      </c>
      <c r="F950" s="1">
        <v>0</v>
      </c>
      <c r="G950" s="1">
        <v>0</v>
      </c>
      <c r="H950" s="1">
        <v>0</v>
      </c>
      <c r="I950" s="1">
        <v>0</v>
      </c>
      <c r="J950" s="4">
        <v>0</v>
      </c>
      <c r="K950" s="4">
        <v>0</v>
      </c>
      <c r="L950" s="4">
        <v>0</v>
      </c>
    </row>
    <row r="951" spans="3:12" x14ac:dyDescent="0.3">
      <c r="C951" s="1">
        <v>8</v>
      </c>
      <c r="D951" s="1">
        <v>2775</v>
      </c>
      <c r="E951" s="1">
        <v>24</v>
      </c>
      <c r="F951" s="1">
        <v>0</v>
      </c>
      <c r="G951" s="1">
        <v>0</v>
      </c>
      <c r="H951" s="1">
        <v>0</v>
      </c>
      <c r="I951" s="1">
        <v>0</v>
      </c>
      <c r="J951" s="4">
        <v>0</v>
      </c>
      <c r="K951" s="4">
        <v>0</v>
      </c>
      <c r="L951" s="4">
        <v>0</v>
      </c>
    </row>
    <row r="952" spans="3:12" x14ac:dyDescent="0.3">
      <c r="C952" s="1">
        <v>9</v>
      </c>
      <c r="D952" s="1">
        <v>2773</v>
      </c>
      <c r="E952" s="1">
        <v>26</v>
      </c>
      <c r="F952" s="1">
        <v>0</v>
      </c>
      <c r="G952" s="1">
        <v>0</v>
      </c>
      <c r="H952" s="1">
        <v>0</v>
      </c>
      <c r="I952" s="1">
        <v>0</v>
      </c>
      <c r="J952" s="4">
        <v>0</v>
      </c>
      <c r="K952" s="4">
        <v>0</v>
      </c>
      <c r="L952" s="4">
        <v>0</v>
      </c>
    </row>
    <row r="953" spans="3:12" x14ac:dyDescent="0.3">
      <c r="C953" s="1">
        <v>10</v>
      </c>
      <c r="D953" s="1">
        <v>2771</v>
      </c>
      <c r="E953" s="1">
        <v>28</v>
      </c>
      <c r="F953" s="1">
        <v>0</v>
      </c>
      <c r="G953" s="1">
        <v>0</v>
      </c>
      <c r="H953" s="1">
        <v>0</v>
      </c>
      <c r="I953" s="1">
        <v>0</v>
      </c>
      <c r="J953" s="4">
        <v>0</v>
      </c>
      <c r="K953" s="4">
        <v>0</v>
      </c>
      <c r="L953" s="4">
        <v>0</v>
      </c>
    </row>
    <row r="954" spans="3:12" x14ac:dyDescent="0.3">
      <c r="C954" s="1">
        <v>11</v>
      </c>
      <c r="D954" s="1">
        <v>2769</v>
      </c>
      <c r="E954" s="1">
        <v>30</v>
      </c>
      <c r="F954" s="1">
        <v>0</v>
      </c>
      <c r="G954" s="1">
        <v>0</v>
      </c>
      <c r="H954" s="1">
        <v>0</v>
      </c>
      <c r="I954" s="1">
        <v>0</v>
      </c>
      <c r="J954" s="4">
        <v>0</v>
      </c>
      <c r="K954" s="4">
        <v>8</v>
      </c>
      <c r="L954" s="4">
        <v>1</v>
      </c>
    </row>
    <row r="955" spans="3:12" x14ac:dyDescent="0.3">
      <c r="C955" s="1">
        <v>12</v>
      </c>
      <c r="D955" s="1">
        <v>2759</v>
      </c>
      <c r="E955" s="1">
        <v>40</v>
      </c>
      <c r="F955" s="1">
        <v>0</v>
      </c>
      <c r="G955" s="1">
        <v>0</v>
      </c>
      <c r="H955" s="1">
        <v>0</v>
      </c>
      <c r="I955" s="1">
        <v>0</v>
      </c>
      <c r="J955" s="4">
        <v>0</v>
      </c>
      <c r="K955" s="4">
        <v>9</v>
      </c>
      <c r="L955" s="4">
        <v>1</v>
      </c>
    </row>
    <row r="956" spans="3:12" x14ac:dyDescent="0.3">
      <c r="C956" s="1">
        <v>13</v>
      </c>
      <c r="D956" s="1">
        <v>2754</v>
      </c>
      <c r="E956" s="1">
        <v>45</v>
      </c>
      <c r="F956" s="1">
        <v>0</v>
      </c>
      <c r="G956" s="1">
        <v>0</v>
      </c>
      <c r="H956" s="1">
        <v>0</v>
      </c>
      <c r="I956" s="1">
        <v>0</v>
      </c>
      <c r="J956" s="4">
        <v>0</v>
      </c>
      <c r="K956" s="4">
        <v>9</v>
      </c>
      <c r="L956" s="4">
        <v>1</v>
      </c>
    </row>
    <row r="957" spans="3:12" x14ac:dyDescent="0.3">
      <c r="C957" s="1">
        <v>14</v>
      </c>
      <c r="D957" s="1">
        <v>2744</v>
      </c>
      <c r="E957" s="1">
        <v>55</v>
      </c>
      <c r="F957" s="1">
        <v>0</v>
      </c>
      <c r="G957" s="1">
        <v>0</v>
      </c>
      <c r="H957" s="1">
        <v>0</v>
      </c>
      <c r="I957" s="1">
        <v>0</v>
      </c>
      <c r="J957" s="4">
        <v>0</v>
      </c>
      <c r="K957" s="4">
        <v>13</v>
      </c>
      <c r="L957" s="4">
        <v>1</v>
      </c>
    </row>
    <row r="958" spans="3:12" x14ac:dyDescent="0.3">
      <c r="C958" s="1">
        <v>15</v>
      </c>
      <c r="D958" s="1">
        <v>2733</v>
      </c>
      <c r="E958" s="1">
        <v>65</v>
      </c>
      <c r="F958" s="1">
        <v>0</v>
      </c>
      <c r="G958" s="1">
        <v>0</v>
      </c>
      <c r="H958" s="1">
        <v>0</v>
      </c>
      <c r="I958" s="1">
        <v>0</v>
      </c>
      <c r="J958" s="4">
        <v>0</v>
      </c>
      <c r="K958" s="4">
        <v>22</v>
      </c>
      <c r="L958" s="4">
        <v>2</v>
      </c>
    </row>
    <row r="959" spans="3:12" x14ac:dyDescent="0.3">
      <c r="C959" s="1">
        <v>16</v>
      </c>
      <c r="D959" s="1">
        <v>2716</v>
      </c>
      <c r="E959" s="1">
        <v>83</v>
      </c>
      <c r="F959" s="1">
        <v>0</v>
      </c>
      <c r="G959" s="1">
        <v>0</v>
      </c>
      <c r="H959" s="1">
        <v>0</v>
      </c>
      <c r="I959" s="1">
        <v>0</v>
      </c>
      <c r="J959" s="4">
        <v>0</v>
      </c>
      <c r="K959" s="4">
        <v>24</v>
      </c>
      <c r="L959" s="4">
        <v>2</v>
      </c>
    </row>
    <row r="960" spans="3:12" x14ac:dyDescent="0.3">
      <c r="C960" s="1">
        <v>17</v>
      </c>
      <c r="D960" s="1">
        <v>2698</v>
      </c>
      <c r="E960" s="1">
        <v>100</v>
      </c>
      <c r="F960" s="1">
        <v>0</v>
      </c>
      <c r="G960" s="1">
        <v>0</v>
      </c>
      <c r="H960" s="1">
        <v>0</v>
      </c>
      <c r="I960" s="1">
        <v>0</v>
      </c>
      <c r="J960" s="4">
        <v>0</v>
      </c>
      <c r="K960" s="4">
        <v>26</v>
      </c>
      <c r="L960" s="4">
        <v>2</v>
      </c>
    </row>
    <row r="961" spans="3:12" x14ac:dyDescent="0.3">
      <c r="C961" s="1">
        <v>18</v>
      </c>
      <c r="D961" s="1">
        <v>2676</v>
      </c>
      <c r="E961" s="1">
        <v>123</v>
      </c>
      <c r="F961" s="1">
        <v>0</v>
      </c>
      <c r="G961" s="1">
        <v>0</v>
      </c>
      <c r="H961" s="1">
        <v>0</v>
      </c>
      <c r="I961" s="1">
        <v>0</v>
      </c>
      <c r="J961" s="4">
        <v>0</v>
      </c>
      <c r="K961" s="4">
        <v>28</v>
      </c>
      <c r="L961" s="4">
        <v>3</v>
      </c>
    </row>
    <row r="962" spans="3:12" x14ac:dyDescent="0.3">
      <c r="C962" s="1">
        <v>19</v>
      </c>
      <c r="D962" s="1">
        <v>2646</v>
      </c>
      <c r="E962" s="1">
        <v>152</v>
      </c>
      <c r="F962" s="1">
        <v>0</v>
      </c>
      <c r="G962" s="1">
        <v>0</v>
      </c>
      <c r="H962" s="1">
        <v>0</v>
      </c>
      <c r="I962" s="1">
        <v>0</v>
      </c>
      <c r="J962" s="4">
        <v>0</v>
      </c>
      <c r="K962" s="4">
        <v>38</v>
      </c>
      <c r="L962" s="4">
        <v>4</v>
      </c>
    </row>
    <row r="963" spans="3:12" x14ac:dyDescent="0.3">
      <c r="C963" s="1">
        <v>20</v>
      </c>
      <c r="D963" s="1">
        <v>2612</v>
      </c>
      <c r="E963" s="1">
        <v>185</v>
      </c>
      <c r="F963" s="1">
        <v>0</v>
      </c>
      <c r="G963" s="1">
        <v>0</v>
      </c>
      <c r="H963" s="1">
        <v>0</v>
      </c>
      <c r="I963" s="1">
        <v>0</v>
      </c>
      <c r="J963" s="4">
        <v>0</v>
      </c>
      <c r="K963" s="4">
        <v>43</v>
      </c>
      <c r="L963" s="4">
        <v>5</v>
      </c>
    </row>
    <row r="964" spans="3:12" x14ac:dyDescent="0.3">
      <c r="C964" s="1">
        <v>21</v>
      </c>
      <c r="D964" s="1">
        <v>2585</v>
      </c>
      <c r="E964" s="1">
        <v>212</v>
      </c>
      <c r="F964" s="1">
        <v>0</v>
      </c>
      <c r="G964" s="1">
        <v>1</v>
      </c>
      <c r="H964" s="1">
        <v>0</v>
      </c>
      <c r="I964" s="1">
        <v>0</v>
      </c>
      <c r="J964" s="4">
        <v>0</v>
      </c>
      <c r="K964" s="4">
        <v>52</v>
      </c>
      <c r="L964" s="4">
        <v>5</v>
      </c>
    </row>
    <row r="965" spans="3:12" x14ac:dyDescent="0.3">
      <c r="C965" s="1">
        <v>22</v>
      </c>
      <c r="D965" s="1">
        <v>2566</v>
      </c>
      <c r="E965" s="1">
        <v>231</v>
      </c>
      <c r="F965" s="1">
        <v>0</v>
      </c>
      <c r="G965" s="1">
        <v>1</v>
      </c>
      <c r="H965" s="1">
        <v>0</v>
      </c>
      <c r="I965" s="1">
        <v>1</v>
      </c>
      <c r="J965" s="4">
        <v>0</v>
      </c>
      <c r="K965" s="4">
        <v>62</v>
      </c>
      <c r="L965" s="4">
        <v>6</v>
      </c>
    </row>
    <row r="966" spans="3:12" x14ac:dyDescent="0.3">
      <c r="C966" s="1">
        <v>23</v>
      </c>
      <c r="D966" s="1">
        <v>2547</v>
      </c>
      <c r="E966" s="1">
        <v>248</v>
      </c>
      <c r="F966" s="1">
        <v>0</v>
      </c>
      <c r="G966" s="1">
        <v>2</v>
      </c>
      <c r="H966" s="1">
        <v>0</v>
      </c>
      <c r="I966" s="1">
        <v>1</v>
      </c>
      <c r="J966" s="4">
        <v>0</v>
      </c>
      <c r="K966" s="4">
        <v>79</v>
      </c>
      <c r="L966" s="4">
        <v>9</v>
      </c>
    </row>
    <row r="967" spans="3:12" x14ac:dyDescent="0.3">
      <c r="C967" s="1">
        <v>24</v>
      </c>
      <c r="D967" s="1">
        <v>2516</v>
      </c>
      <c r="E967" s="1">
        <v>279</v>
      </c>
      <c r="F967" s="1">
        <v>0</v>
      </c>
      <c r="G967" s="1">
        <v>3</v>
      </c>
      <c r="H967" s="1">
        <v>0</v>
      </c>
      <c r="I967" s="1">
        <v>1</v>
      </c>
      <c r="J967" s="4">
        <v>0</v>
      </c>
      <c r="K967" s="4">
        <v>95</v>
      </c>
      <c r="L967" s="4">
        <v>10</v>
      </c>
    </row>
    <row r="968" spans="3:12" x14ac:dyDescent="0.3">
      <c r="C968" s="1">
        <v>25</v>
      </c>
      <c r="D968" s="1">
        <v>2476</v>
      </c>
      <c r="E968" s="1">
        <v>318</v>
      </c>
      <c r="F968" s="1">
        <v>0</v>
      </c>
      <c r="G968" s="1">
        <v>3</v>
      </c>
      <c r="H968" s="1">
        <v>0</v>
      </c>
      <c r="I968" s="1">
        <v>2</v>
      </c>
      <c r="J968" s="4">
        <v>0</v>
      </c>
      <c r="K968" s="4">
        <v>117</v>
      </c>
      <c r="L968" s="4">
        <v>12</v>
      </c>
    </row>
    <row r="969" spans="3:12" x14ac:dyDescent="0.3">
      <c r="C969" s="1">
        <v>26</v>
      </c>
      <c r="D969" s="1">
        <v>2441</v>
      </c>
      <c r="E969" s="1">
        <v>350</v>
      </c>
      <c r="F969" s="1">
        <v>0</v>
      </c>
      <c r="G969" s="1">
        <v>5</v>
      </c>
      <c r="H969" s="1">
        <v>0</v>
      </c>
      <c r="I969" s="1">
        <v>2</v>
      </c>
      <c r="J969" s="4">
        <v>0</v>
      </c>
      <c r="K969" s="4">
        <v>145</v>
      </c>
      <c r="L969" s="4">
        <v>14</v>
      </c>
    </row>
    <row r="970" spans="3:12" x14ac:dyDescent="0.3">
      <c r="C970" s="1">
        <v>27</v>
      </c>
      <c r="D970" s="1">
        <v>2408</v>
      </c>
      <c r="E970" s="1">
        <v>382</v>
      </c>
      <c r="F970" s="1">
        <v>0</v>
      </c>
      <c r="G970" s="1">
        <v>6</v>
      </c>
      <c r="H970" s="1">
        <v>0</v>
      </c>
      <c r="I970" s="1">
        <v>2</v>
      </c>
      <c r="J970" s="4">
        <v>0</v>
      </c>
      <c r="K970" s="4">
        <v>177</v>
      </c>
      <c r="L970" s="4">
        <v>17</v>
      </c>
    </row>
    <row r="971" spans="3:12" x14ac:dyDescent="0.3">
      <c r="C971" s="1">
        <v>28</v>
      </c>
      <c r="D971" s="1">
        <v>2371</v>
      </c>
      <c r="E971" s="1">
        <v>416</v>
      </c>
      <c r="F971" s="1">
        <v>0</v>
      </c>
      <c r="G971" s="1">
        <v>8</v>
      </c>
      <c r="H971" s="1">
        <v>0</v>
      </c>
      <c r="I971" s="1">
        <v>3</v>
      </c>
      <c r="J971" s="4">
        <v>0</v>
      </c>
      <c r="K971" s="4">
        <v>201</v>
      </c>
      <c r="L971" s="4">
        <v>19</v>
      </c>
    </row>
    <row r="972" spans="3:12" x14ac:dyDescent="0.3">
      <c r="C972" s="1">
        <v>29</v>
      </c>
      <c r="D972" s="1">
        <v>2331</v>
      </c>
      <c r="E972" s="1">
        <v>454</v>
      </c>
      <c r="F972" s="1">
        <v>0</v>
      </c>
      <c r="G972" s="1">
        <v>10</v>
      </c>
      <c r="H972" s="1">
        <v>0</v>
      </c>
      <c r="I972" s="1">
        <v>4</v>
      </c>
      <c r="J972" s="4">
        <v>0</v>
      </c>
      <c r="K972" s="4">
        <v>218</v>
      </c>
      <c r="L972" s="4">
        <v>20</v>
      </c>
    </row>
    <row r="973" spans="3:12" x14ac:dyDescent="0.3">
      <c r="C973" s="1">
        <v>30</v>
      </c>
      <c r="D973" s="1">
        <v>2302</v>
      </c>
      <c r="E973" s="1">
        <v>479</v>
      </c>
      <c r="F973" s="1">
        <v>0</v>
      </c>
      <c r="G973" s="1">
        <v>12</v>
      </c>
      <c r="H973" s="1">
        <v>0</v>
      </c>
      <c r="I973" s="1">
        <v>5</v>
      </c>
      <c r="J973" s="4">
        <v>0</v>
      </c>
      <c r="K973" s="4">
        <v>233</v>
      </c>
      <c r="L973" s="4">
        <v>21</v>
      </c>
    </row>
    <row r="974" spans="3:12" x14ac:dyDescent="0.3">
      <c r="C974" s="1">
        <v>31</v>
      </c>
      <c r="D974" s="1">
        <v>2278</v>
      </c>
      <c r="E974" s="1">
        <v>499</v>
      </c>
      <c r="F974" s="1">
        <v>0</v>
      </c>
      <c r="G974" s="1">
        <v>16</v>
      </c>
      <c r="H974" s="1">
        <v>0</v>
      </c>
      <c r="I974" s="1">
        <v>6</v>
      </c>
      <c r="J974" s="4">
        <v>0</v>
      </c>
      <c r="K974" s="4">
        <v>261</v>
      </c>
      <c r="L974" s="4">
        <v>25</v>
      </c>
    </row>
    <row r="975" spans="3:12" x14ac:dyDescent="0.3">
      <c r="C975" s="1">
        <v>32</v>
      </c>
      <c r="D975" s="1">
        <v>2249</v>
      </c>
      <c r="E975" s="1">
        <v>524</v>
      </c>
      <c r="F975" s="1">
        <v>0</v>
      </c>
      <c r="G975" s="1">
        <v>18</v>
      </c>
      <c r="H975" s="1">
        <v>0</v>
      </c>
      <c r="I975" s="1">
        <v>7</v>
      </c>
      <c r="J975" s="4">
        <v>0</v>
      </c>
      <c r="K975" s="4">
        <v>298</v>
      </c>
      <c r="L975" s="4">
        <v>29</v>
      </c>
    </row>
    <row r="976" spans="3:12" x14ac:dyDescent="0.3">
      <c r="C976" s="1">
        <v>33</v>
      </c>
      <c r="D976" s="1">
        <v>2220</v>
      </c>
      <c r="E976" s="1">
        <v>549</v>
      </c>
      <c r="F976" s="1">
        <v>0</v>
      </c>
      <c r="G976" s="1">
        <v>22</v>
      </c>
      <c r="H976" s="1">
        <v>0</v>
      </c>
      <c r="I976" s="1">
        <v>8</v>
      </c>
      <c r="J976" s="4">
        <v>0</v>
      </c>
      <c r="K976" s="4">
        <v>328</v>
      </c>
      <c r="L976" s="4">
        <v>32</v>
      </c>
    </row>
    <row r="977" spans="3:12" x14ac:dyDescent="0.3">
      <c r="C977" s="1">
        <v>34</v>
      </c>
      <c r="D977" s="1">
        <v>2185</v>
      </c>
      <c r="E977" s="1">
        <v>579</v>
      </c>
      <c r="F977" s="1">
        <v>0</v>
      </c>
      <c r="G977" s="1">
        <v>25</v>
      </c>
      <c r="H977" s="1">
        <v>0</v>
      </c>
      <c r="I977" s="1">
        <v>9</v>
      </c>
      <c r="J977" s="4">
        <v>0</v>
      </c>
      <c r="K977" s="4">
        <v>355</v>
      </c>
      <c r="L977" s="4">
        <v>35</v>
      </c>
    </row>
    <row r="978" spans="3:12" x14ac:dyDescent="0.3">
      <c r="C978" s="1">
        <v>35</v>
      </c>
      <c r="D978" s="1">
        <v>2156</v>
      </c>
      <c r="E978" s="1">
        <v>599</v>
      </c>
      <c r="F978" s="1">
        <v>0</v>
      </c>
      <c r="G978" s="1">
        <v>31</v>
      </c>
      <c r="H978" s="1">
        <v>0</v>
      </c>
      <c r="I978" s="1">
        <v>12</v>
      </c>
      <c r="J978" s="4">
        <v>0</v>
      </c>
      <c r="K978" s="4">
        <v>383</v>
      </c>
      <c r="L978" s="4">
        <v>38</v>
      </c>
    </row>
    <row r="979" spans="3:12" x14ac:dyDescent="0.3">
      <c r="C979" s="1">
        <v>36</v>
      </c>
      <c r="D979" s="1">
        <v>2125</v>
      </c>
      <c r="E979" s="1">
        <v>624</v>
      </c>
      <c r="F979" s="1">
        <v>0</v>
      </c>
      <c r="G979" s="1">
        <v>35</v>
      </c>
      <c r="H979" s="1">
        <v>0</v>
      </c>
      <c r="I979" s="1">
        <v>15</v>
      </c>
      <c r="J979" s="4">
        <v>0</v>
      </c>
      <c r="K979" s="4">
        <v>417</v>
      </c>
      <c r="L979" s="4">
        <v>42</v>
      </c>
    </row>
    <row r="980" spans="3:12" x14ac:dyDescent="0.3">
      <c r="C980" s="1">
        <v>37</v>
      </c>
      <c r="D980" s="1">
        <v>2097</v>
      </c>
      <c r="E980" s="1">
        <v>644</v>
      </c>
      <c r="F980" s="1">
        <v>0</v>
      </c>
      <c r="G980" s="1">
        <v>39</v>
      </c>
      <c r="H980" s="1">
        <v>0</v>
      </c>
      <c r="I980" s="1">
        <v>18</v>
      </c>
      <c r="J980" s="4">
        <v>0</v>
      </c>
      <c r="K980" s="4">
        <v>439</v>
      </c>
      <c r="L980" s="4">
        <v>44</v>
      </c>
    </row>
    <row r="981" spans="3:12" x14ac:dyDescent="0.3">
      <c r="C981" s="1">
        <v>38</v>
      </c>
      <c r="D981" s="1">
        <v>2070</v>
      </c>
      <c r="E981" s="1">
        <v>660</v>
      </c>
      <c r="F981" s="1">
        <v>0</v>
      </c>
      <c r="G981" s="1">
        <v>47</v>
      </c>
      <c r="H981" s="1">
        <v>0</v>
      </c>
      <c r="I981" s="1">
        <v>21</v>
      </c>
      <c r="J981" s="4">
        <v>0</v>
      </c>
      <c r="K981" s="4">
        <v>452</v>
      </c>
      <c r="L981" s="4">
        <v>44</v>
      </c>
    </row>
    <row r="982" spans="3:12" x14ac:dyDescent="0.3">
      <c r="C982" s="1">
        <v>39</v>
      </c>
      <c r="D982" s="1">
        <v>2042</v>
      </c>
      <c r="E982" s="1">
        <v>675</v>
      </c>
      <c r="F982" s="1">
        <v>0</v>
      </c>
      <c r="G982" s="1">
        <v>56</v>
      </c>
      <c r="H982" s="1">
        <v>0</v>
      </c>
      <c r="I982" s="1">
        <v>25</v>
      </c>
      <c r="J982" s="4">
        <v>0</v>
      </c>
      <c r="K982" s="4">
        <v>469</v>
      </c>
      <c r="L982" s="4">
        <v>45</v>
      </c>
    </row>
    <row r="983" spans="3:12" x14ac:dyDescent="0.3">
      <c r="C983" s="1">
        <v>40</v>
      </c>
      <c r="D983" s="1">
        <v>2014</v>
      </c>
      <c r="E983" s="1">
        <v>693</v>
      </c>
      <c r="F983" s="1">
        <v>0</v>
      </c>
      <c r="G983" s="1">
        <v>64</v>
      </c>
      <c r="H983" s="1">
        <v>0</v>
      </c>
      <c r="I983" s="1">
        <v>27</v>
      </c>
      <c r="J983" s="4">
        <v>0</v>
      </c>
      <c r="K983" s="4">
        <v>488</v>
      </c>
      <c r="L983" s="4">
        <v>47</v>
      </c>
    </row>
    <row r="984" spans="3:12" x14ac:dyDescent="0.3">
      <c r="C984" s="1">
        <v>41</v>
      </c>
      <c r="D984" s="1">
        <v>1988</v>
      </c>
      <c r="E984" s="1">
        <v>706</v>
      </c>
      <c r="F984" s="1">
        <v>0</v>
      </c>
      <c r="G984" s="1">
        <v>74</v>
      </c>
      <c r="H984" s="1">
        <v>0</v>
      </c>
      <c r="I984" s="1">
        <v>30</v>
      </c>
      <c r="J984" s="4">
        <v>0</v>
      </c>
      <c r="K984" s="4">
        <v>509</v>
      </c>
      <c r="L984" s="4">
        <v>50</v>
      </c>
    </row>
    <row r="985" spans="3:12" x14ac:dyDescent="0.3">
      <c r="C985" s="1">
        <v>42</v>
      </c>
      <c r="D985" s="1">
        <v>1959</v>
      </c>
      <c r="E985" s="1">
        <v>719</v>
      </c>
      <c r="F985" s="1">
        <v>0</v>
      </c>
      <c r="G985" s="1">
        <v>86</v>
      </c>
      <c r="H985" s="1">
        <v>0</v>
      </c>
      <c r="I985" s="1">
        <v>35</v>
      </c>
      <c r="J985" s="4">
        <v>0</v>
      </c>
      <c r="K985" s="4">
        <v>522</v>
      </c>
      <c r="L985" s="4">
        <v>52</v>
      </c>
    </row>
    <row r="986" spans="3:12" x14ac:dyDescent="0.3">
      <c r="C986" s="1">
        <v>43</v>
      </c>
      <c r="D986" s="1">
        <v>1929</v>
      </c>
      <c r="E986" s="1">
        <v>732</v>
      </c>
      <c r="F986" s="1">
        <v>0</v>
      </c>
      <c r="G986" s="1">
        <v>98</v>
      </c>
      <c r="H986" s="1">
        <v>0</v>
      </c>
      <c r="I986" s="1">
        <v>39</v>
      </c>
      <c r="J986" s="4">
        <v>0</v>
      </c>
      <c r="K986" s="4">
        <v>536</v>
      </c>
      <c r="L986" s="4">
        <v>53</v>
      </c>
    </row>
    <row r="987" spans="3:12" x14ac:dyDescent="0.3">
      <c r="C987" s="1">
        <v>44</v>
      </c>
      <c r="D987" s="1">
        <v>1900</v>
      </c>
      <c r="E987" s="1">
        <v>744</v>
      </c>
      <c r="F987" s="1">
        <v>0</v>
      </c>
      <c r="G987" s="1">
        <v>109</v>
      </c>
      <c r="H987" s="1">
        <v>0</v>
      </c>
      <c r="I987" s="1">
        <v>44</v>
      </c>
      <c r="J987" s="4">
        <v>0</v>
      </c>
      <c r="K987" s="4">
        <v>547</v>
      </c>
      <c r="L987" s="4">
        <v>54</v>
      </c>
    </row>
    <row r="988" spans="3:12" x14ac:dyDescent="0.3">
      <c r="C988" s="1">
        <v>45</v>
      </c>
      <c r="D988" s="1">
        <v>1871</v>
      </c>
      <c r="E988" s="1">
        <v>753</v>
      </c>
      <c r="F988" s="1">
        <v>0</v>
      </c>
      <c r="G988" s="1">
        <v>124</v>
      </c>
      <c r="H988" s="1">
        <v>0</v>
      </c>
      <c r="I988" s="1">
        <v>51</v>
      </c>
      <c r="J988" s="4">
        <v>0</v>
      </c>
      <c r="K988" s="4">
        <v>553</v>
      </c>
      <c r="L988" s="4">
        <v>55</v>
      </c>
    </row>
    <row r="989" spans="3:12" x14ac:dyDescent="0.3">
      <c r="C989" s="1">
        <v>46</v>
      </c>
      <c r="D989" s="1">
        <v>1842</v>
      </c>
      <c r="E989" s="1">
        <v>761</v>
      </c>
      <c r="F989" s="1">
        <v>0</v>
      </c>
      <c r="G989" s="1">
        <v>138</v>
      </c>
      <c r="H989" s="1">
        <v>0</v>
      </c>
      <c r="I989" s="1">
        <v>58</v>
      </c>
      <c r="J989" s="4">
        <v>0</v>
      </c>
      <c r="K989" s="4">
        <v>561</v>
      </c>
      <c r="L989" s="4">
        <v>57</v>
      </c>
    </row>
    <row r="990" spans="3:12" x14ac:dyDescent="0.3">
      <c r="C990" s="1">
        <v>47</v>
      </c>
      <c r="D990" s="1">
        <v>1816</v>
      </c>
      <c r="E990" s="1">
        <v>763</v>
      </c>
      <c r="F990" s="1">
        <v>0</v>
      </c>
      <c r="G990" s="1">
        <v>154</v>
      </c>
      <c r="H990" s="1">
        <v>0</v>
      </c>
      <c r="I990" s="1">
        <v>66</v>
      </c>
      <c r="J990" s="4">
        <v>0</v>
      </c>
      <c r="K990" s="4">
        <v>564</v>
      </c>
      <c r="L990" s="4">
        <v>58</v>
      </c>
    </row>
    <row r="991" spans="3:12" x14ac:dyDescent="0.3">
      <c r="C991" s="1">
        <v>48</v>
      </c>
      <c r="D991" s="1">
        <v>1787</v>
      </c>
      <c r="E991" s="1">
        <v>765</v>
      </c>
      <c r="F991" s="1">
        <v>0</v>
      </c>
      <c r="G991" s="1">
        <v>173</v>
      </c>
      <c r="H991" s="1">
        <v>0</v>
      </c>
      <c r="I991" s="1">
        <v>73</v>
      </c>
      <c r="J991" s="4">
        <v>0</v>
      </c>
      <c r="K991" s="4">
        <v>565</v>
      </c>
      <c r="L991" s="4">
        <v>58</v>
      </c>
    </row>
    <row r="992" spans="3:12" x14ac:dyDescent="0.3">
      <c r="C992" s="1">
        <v>49</v>
      </c>
      <c r="D992" s="1">
        <v>1762</v>
      </c>
      <c r="E992" s="1">
        <v>761</v>
      </c>
      <c r="F992" s="1">
        <v>0</v>
      </c>
      <c r="G992" s="1">
        <v>194</v>
      </c>
      <c r="H992" s="1">
        <v>0</v>
      </c>
      <c r="I992" s="1">
        <v>81</v>
      </c>
      <c r="J992" s="4">
        <v>0</v>
      </c>
      <c r="K992" s="4">
        <v>565</v>
      </c>
      <c r="L992" s="4">
        <v>58</v>
      </c>
    </row>
    <row r="993" spans="3:12" x14ac:dyDescent="0.3">
      <c r="C993" s="1">
        <v>50</v>
      </c>
      <c r="D993" s="1">
        <v>1737</v>
      </c>
      <c r="E993" s="1">
        <v>758</v>
      </c>
      <c r="F993" s="1">
        <v>0</v>
      </c>
      <c r="G993" s="1">
        <v>215</v>
      </c>
      <c r="H993" s="1">
        <v>0</v>
      </c>
      <c r="I993" s="1">
        <v>89</v>
      </c>
      <c r="J993" s="4">
        <v>0</v>
      </c>
      <c r="K993" s="4">
        <v>566</v>
      </c>
      <c r="L993" s="4">
        <v>57</v>
      </c>
    </row>
    <row r="994" spans="3:12" x14ac:dyDescent="0.3">
      <c r="C994" s="1">
        <v>51</v>
      </c>
      <c r="D994" s="1">
        <v>1713</v>
      </c>
      <c r="E994" s="1">
        <v>749</v>
      </c>
      <c r="F994" s="1">
        <v>0</v>
      </c>
      <c r="G994" s="1">
        <v>239</v>
      </c>
      <c r="H994" s="1">
        <v>0</v>
      </c>
      <c r="I994" s="1">
        <v>98</v>
      </c>
      <c r="J994" s="4">
        <v>0</v>
      </c>
      <c r="K994" s="4">
        <v>562</v>
      </c>
      <c r="L994" s="4">
        <v>57</v>
      </c>
    </row>
    <row r="995" spans="3:12" x14ac:dyDescent="0.3">
      <c r="C995" s="1">
        <v>52</v>
      </c>
      <c r="D995" s="1">
        <v>1689</v>
      </c>
      <c r="E995" s="1">
        <v>743</v>
      </c>
      <c r="F995" s="1">
        <v>0</v>
      </c>
      <c r="G995" s="1">
        <v>261</v>
      </c>
      <c r="H995" s="1">
        <v>0</v>
      </c>
      <c r="I995" s="1">
        <v>106</v>
      </c>
      <c r="J995" s="4">
        <v>0</v>
      </c>
      <c r="K995" s="4">
        <v>561</v>
      </c>
      <c r="L995" s="4">
        <v>56</v>
      </c>
    </row>
    <row r="996" spans="3:12" x14ac:dyDescent="0.3">
      <c r="C996" s="1">
        <v>53</v>
      </c>
      <c r="D996" s="1">
        <v>1664</v>
      </c>
      <c r="E996" s="1">
        <v>743</v>
      </c>
      <c r="F996" s="1">
        <v>0</v>
      </c>
      <c r="G996" s="1">
        <v>278</v>
      </c>
      <c r="H996" s="1">
        <v>0</v>
      </c>
      <c r="I996" s="1">
        <v>113</v>
      </c>
      <c r="J996" s="4">
        <v>0</v>
      </c>
      <c r="K996" s="4">
        <v>565</v>
      </c>
      <c r="L996" s="4">
        <v>57</v>
      </c>
    </row>
    <row r="997" spans="3:12" x14ac:dyDescent="0.3">
      <c r="C997" s="1">
        <v>54</v>
      </c>
      <c r="D997" s="1">
        <v>1640</v>
      </c>
      <c r="E997" s="1">
        <v>739</v>
      </c>
      <c r="F997" s="1">
        <v>0</v>
      </c>
      <c r="G997" s="1">
        <v>298</v>
      </c>
      <c r="H997" s="1">
        <v>0</v>
      </c>
      <c r="I997" s="1">
        <v>121</v>
      </c>
      <c r="J997" s="4">
        <v>0</v>
      </c>
      <c r="K997" s="4">
        <v>563</v>
      </c>
      <c r="L997" s="4">
        <v>57</v>
      </c>
    </row>
    <row r="998" spans="3:12" x14ac:dyDescent="0.3">
      <c r="C998" s="1">
        <v>55</v>
      </c>
      <c r="D998" s="1">
        <v>1619</v>
      </c>
      <c r="E998" s="1">
        <v>727</v>
      </c>
      <c r="F998" s="1">
        <v>0</v>
      </c>
      <c r="G998" s="1">
        <v>323</v>
      </c>
      <c r="H998" s="1">
        <v>0</v>
      </c>
      <c r="I998" s="1">
        <v>130</v>
      </c>
      <c r="J998" s="4">
        <v>0</v>
      </c>
      <c r="K998" s="4">
        <v>558</v>
      </c>
      <c r="L998" s="4">
        <v>57</v>
      </c>
    </row>
    <row r="999" spans="3:12" x14ac:dyDescent="0.3">
      <c r="C999" s="1">
        <v>56</v>
      </c>
      <c r="D999" s="1">
        <v>1592</v>
      </c>
      <c r="E999" s="1">
        <v>718</v>
      </c>
      <c r="F999" s="1">
        <v>0</v>
      </c>
      <c r="G999" s="1">
        <v>347</v>
      </c>
      <c r="H999" s="1">
        <v>0</v>
      </c>
      <c r="I999" s="1">
        <v>142</v>
      </c>
      <c r="J999" s="4">
        <v>0</v>
      </c>
      <c r="K999" s="4">
        <v>547</v>
      </c>
      <c r="L999" s="4">
        <v>55</v>
      </c>
    </row>
    <row r="1000" spans="3:12" x14ac:dyDescent="0.3">
      <c r="C1000" s="1">
        <v>57</v>
      </c>
      <c r="D1000" s="1">
        <v>1568</v>
      </c>
      <c r="E1000" s="1">
        <v>713</v>
      </c>
      <c r="F1000" s="1">
        <v>0</v>
      </c>
      <c r="G1000" s="1">
        <v>367</v>
      </c>
      <c r="H1000" s="1">
        <v>0</v>
      </c>
      <c r="I1000" s="1">
        <v>151</v>
      </c>
      <c r="J1000" s="4">
        <v>0</v>
      </c>
      <c r="K1000" s="4">
        <v>543</v>
      </c>
      <c r="L1000" s="4">
        <v>55</v>
      </c>
    </row>
    <row r="1001" spans="3:12" x14ac:dyDescent="0.3">
      <c r="C1001" s="1">
        <v>58</v>
      </c>
      <c r="D1001" s="1">
        <v>1544</v>
      </c>
      <c r="E1001" s="1">
        <v>705</v>
      </c>
      <c r="F1001" s="1">
        <v>0</v>
      </c>
      <c r="G1001" s="1">
        <v>389</v>
      </c>
      <c r="H1001" s="1">
        <v>0</v>
      </c>
      <c r="I1001" s="1">
        <v>161</v>
      </c>
      <c r="J1001" s="4">
        <v>0</v>
      </c>
      <c r="K1001" s="4">
        <v>536</v>
      </c>
      <c r="L1001" s="4">
        <v>55</v>
      </c>
    </row>
    <row r="1002" spans="3:12" x14ac:dyDescent="0.3">
      <c r="C1002" s="1">
        <v>59</v>
      </c>
      <c r="D1002" s="1">
        <v>1522</v>
      </c>
      <c r="E1002" s="1">
        <v>697</v>
      </c>
      <c r="F1002" s="1">
        <v>0</v>
      </c>
      <c r="G1002" s="1">
        <v>410</v>
      </c>
      <c r="H1002" s="1">
        <v>0</v>
      </c>
      <c r="I1002" s="1">
        <v>170</v>
      </c>
      <c r="J1002" s="4">
        <v>0</v>
      </c>
      <c r="K1002" s="4">
        <v>530</v>
      </c>
      <c r="L1002" s="4">
        <v>55</v>
      </c>
    </row>
    <row r="1003" spans="3:12" x14ac:dyDescent="0.3">
      <c r="C1003" s="1">
        <v>60</v>
      </c>
      <c r="D1003" s="1">
        <v>1501</v>
      </c>
      <c r="E1003" s="1">
        <v>686</v>
      </c>
      <c r="F1003" s="1">
        <v>0</v>
      </c>
      <c r="G1003" s="1">
        <v>432</v>
      </c>
      <c r="H1003" s="1">
        <v>0</v>
      </c>
      <c r="I1003" s="1">
        <v>180</v>
      </c>
      <c r="J1003" s="4">
        <v>0</v>
      </c>
      <c r="K1003" s="4">
        <v>523</v>
      </c>
      <c r="L1003" s="4">
        <v>54</v>
      </c>
    </row>
    <row r="1004" spans="3:12" x14ac:dyDescent="0.3">
      <c r="C1004" s="1">
        <v>61</v>
      </c>
      <c r="D1004" s="1">
        <v>1480</v>
      </c>
      <c r="E1004" s="1">
        <v>677</v>
      </c>
      <c r="F1004" s="1">
        <v>0</v>
      </c>
      <c r="G1004" s="1">
        <v>453</v>
      </c>
      <c r="H1004" s="1">
        <v>0</v>
      </c>
      <c r="I1004" s="1">
        <v>189</v>
      </c>
      <c r="J1004" s="4">
        <v>0</v>
      </c>
      <c r="K1004" s="4">
        <v>517</v>
      </c>
      <c r="L1004" s="4">
        <v>53</v>
      </c>
    </row>
    <row r="1005" spans="3:12" x14ac:dyDescent="0.3">
      <c r="C1005" s="1">
        <v>62</v>
      </c>
      <c r="D1005" s="1">
        <v>1462</v>
      </c>
      <c r="E1005" s="1">
        <v>667</v>
      </c>
      <c r="F1005" s="1">
        <v>0</v>
      </c>
      <c r="G1005" s="1">
        <v>471</v>
      </c>
      <c r="H1005" s="1">
        <v>0</v>
      </c>
      <c r="I1005" s="1">
        <v>198</v>
      </c>
      <c r="J1005" s="4">
        <v>0</v>
      </c>
      <c r="K1005" s="4">
        <v>511</v>
      </c>
      <c r="L1005" s="4">
        <v>53</v>
      </c>
    </row>
    <row r="1006" spans="3:12" x14ac:dyDescent="0.3">
      <c r="C1006" s="1">
        <v>63</v>
      </c>
      <c r="D1006" s="1">
        <v>1445</v>
      </c>
      <c r="E1006" s="1">
        <v>654</v>
      </c>
      <c r="F1006" s="1">
        <v>0</v>
      </c>
      <c r="G1006" s="1">
        <v>494</v>
      </c>
      <c r="H1006" s="1">
        <v>0</v>
      </c>
      <c r="I1006" s="1">
        <v>205</v>
      </c>
      <c r="J1006" s="4">
        <v>0</v>
      </c>
      <c r="K1006" s="4">
        <v>508</v>
      </c>
      <c r="L1006" s="4">
        <v>53</v>
      </c>
    </row>
    <row r="1007" spans="3:12" x14ac:dyDescent="0.3">
      <c r="C1007" s="1">
        <v>64</v>
      </c>
      <c r="D1007" s="1">
        <v>1430</v>
      </c>
      <c r="E1007" s="1">
        <v>640</v>
      </c>
      <c r="F1007" s="1">
        <v>0</v>
      </c>
      <c r="G1007" s="1">
        <v>513</v>
      </c>
      <c r="H1007" s="1">
        <v>0</v>
      </c>
      <c r="I1007" s="1">
        <v>215</v>
      </c>
      <c r="J1007" s="4">
        <v>0</v>
      </c>
      <c r="K1007" s="4">
        <v>502</v>
      </c>
      <c r="L1007" s="4">
        <v>52</v>
      </c>
    </row>
    <row r="1008" spans="3:12" x14ac:dyDescent="0.3">
      <c r="C1008" s="1">
        <v>65</v>
      </c>
      <c r="D1008" s="1">
        <v>1417</v>
      </c>
      <c r="E1008" s="1">
        <v>620</v>
      </c>
      <c r="F1008" s="1">
        <v>0</v>
      </c>
      <c r="G1008" s="1">
        <v>535</v>
      </c>
      <c r="H1008" s="1">
        <v>0</v>
      </c>
      <c r="I1008" s="1">
        <v>226</v>
      </c>
      <c r="J1008" s="4">
        <v>0</v>
      </c>
      <c r="K1008" s="4">
        <v>493</v>
      </c>
      <c r="L1008" s="4">
        <v>51</v>
      </c>
    </row>
    <row r="1009" spans="3:12" x14ac:dyDescent="0.3">
      <c r="C1009" s="1">
        <v>66</v>
      </c>
      <c r="D1009" s="1">
        <v>1404</v>
      </c>
      <c r="E1009" s="1">
        <v>604</v>
      </c>
      <c r="F1009" s="1">
        <v>0</v>
      </c>
      <c r="G1009" s="1">
        <v>556</v>
      </c>
      <c r="H1009" s="1">
        <v>0</v>
      </c>
      <c r="I1009" s="1">
        <v>234</v>
      </c>
      <c r="J1009" s="4">
        <v>0</v>
      </c>
      <c r="K1009" s="4">
        <v>487</v>
      </c>
      <c r="L1009" s="4">
        <v>50</v>
      </c>
    </row>
    <row r="1010" spans="3:12" x14ac:dyDescent="0.3">
      <c r="C1010" s="1">
        <v>67</v>
      </c>
      <c r="D1010" s="1">
        <v>1391</v>
      </c>
      <c r="E1010" s="1">
        <v>589</v>
      </c>
      <c r="F1010" s="1">
        <v>0</v>
      </c>
      <c r="G1010" s="1">
        <v>576</v>
      </c>
      <c r="H1010" s="1">
        <v>0</v>
      </c>
      <c r="I1010" s="1">
        <v>242</v>
      </c>
      <c r="J1010" s="4">
        <v>0</v>
      </c>
      <c r="K1010" s="4">
        <v>480</v>
      </c>
      <c r="L1010" s="4">
        <v>50</v>
      </c>
    </row>
    <row r="1011" spans="3:12" x14ac:dyDescent="0.3">
      <c r="C1011" s="1">
        <v>68</v>
      </c>
      <c r="D1011" s="1">
        <v>1380</v>
      </c>
      <c r="E1011" s="1">
        <v>574</v>
      </c>
      <c r="F1011" s="1">
        <v>0</v>
      </c>
      <c r="G1011" s="1">
        <v>593</v>
      </c>
      <c r="H1011" s="1">
        <v>0</v>
      </c>
      <c r="I1011" s="1">
        <v>251</v>
      </c>
      <c r="J1011" s="4">
        <v>0</v>
      </c>
      <c r="K1011" s="4">
        <v>475</v>
      </c>
      <c r="L1011" s="4">
        <v>49</v>
      </c>
    </row>
    <row r="1012" spans="3:12" x14ac:dyDescent="0.3">
      <c r="C1012" s="1">
        <v>69</v>
      </c>
      <c r="D1012" s="1">
        <v>1368</v>
      </c>
      <c r="E1012" s="1">
        <v>560</v>
      </c>
      <c r="F1012" s="1">
        <v>0</v>
      </c>
      <c r="G1012" s="1">
        <v>612</v>
      </c>
      <c r="H1012" s="1">
        <v>0</v>
      </c>
      <c r="I1012" s="1">
        <v>258</v>
      </c>
      <c r="J1012" s="4">
        <v>0</v>
      </c>
      <c r="K1012" s="4">
        <v>465</v>
      </c>
      <c r="L1012" s="4">
        <v>48</v>
      </c>
    </row>
    <row r="1013" spans="3:12" x14ac:dyDescent="0.3">
      <c r="C1013" s="1">
        <v>70</v>
      </c>
      <c r="D1013" s="1">
        <v>1358</v>
      </c>
      <c r="E1013" s="1">
        <v>542</v>
      </c>
      <c r="F1013" s="1">
        <v>0</v>
      </c>
      <c r="G1013" s="1">
        <v>632</v>
      </c>
      <c r="H1013" s="1">
        <v>0</v>
      </c>
      <c r="I1013" s="1">
        <v>266</v>
      </c>
      <c r="J1013" s="4">
        <v>0</v>
      </c>
      <c r="K1013" s="4">
        <v>455</v>
      </c>
      <c r="L1013" s="4">
        <v>47</v>
      </c>
    </row>
    <row r="1014" spans="3:12" x14ac:dyDescent="0.3">
      <c r="C1014" s="1">
        <v>71</v>
      </c>
      <c r="D1014" s="1">
        <v>1348</v>
      </c>
      <c r="E1014" s="1">
        <v>523</v>
      </c>
      <c r="F1014" s="1">
        <v>0</v>
      </c>
      <c r="G1014" s="1">
        <v>653</v>
      </c>
      <c r="H1014" s="1">
        <v>0</v>
      </c>
      <c r="I1014" s="1">
        <v>274</v>
      </c>
      <c r="J1014" s="4">
        <v>0</v>
      </c>
      <c r="K1014" s="4">
        <v>441</v>
      </c>
      <c r="L1014" s="4">
        <v>46</v>
      </c>
    </row>
    <row r="1015" spans="3:12" x14ac:dyDescent="0.3">
      <c r="C1015" s="1">
        <v>72</v>
      </c>
      <c r="D1015" s="1">
        <v>1338</v>
      </c>
      <c r="E1015" s="1">
        <v>507</v>
      </c>
      <c r="F1015" s="1">
        <v>0</v>
      </c>
      <c r="G1015" s="1">
        <v>671</v>
      </c>
      <c r="H1015" s="1">
        <v>0</v>
      </c>
      <c r="I1015" s="1">
        <v>281</v>
      </c>
      <c r="J1015" s="4">
        <v>0</v>
      </c>
      <c r="K1015" s="4">
        <v>429</v>
      </c>
      <c r="L1015" s="4">
        <v>45</v>
      </c>
    </row>
    <row r="1016" spans="3:12" x14ac:dyDescent="0.3">
      <c r="C1016" s="1">
        <v>73</v>
      </c>
      <c r="D1016" s="1">
        <v>1330</v>
      </c>
      <c r="E1016" s="1">
        <v>492</v>
      </c>
      <c r="F1016" s="1">
        <v>0</v>
      </c>
      <c r="G1016" s="1">
        <v>687</v>
      </c>
      <c r="H1016" s="1">
        <v>0</v>
      </c>
      <c r="I1016" s="1">
        <v>289</v>
      </c>
      <c r="J1016" s="4">
        <v>0</v>
      </c>
      <c r="K1016" s="4">
        <v>418</v>
      </c>
      <c r="L1016" s="4">
        <v>43</v>
      </c>
    </row>
    <row r="1017" spans="3:12" x14ac:dyDescent="0.3">
      <c r="C1017" s="1">
        <v>74</v>
      </c>
      <c r="D1017" s="1">
        <v>1323</v>
      </c>
      <c r="E1017" s="1">
        <v>473</v>
      </c>
      <c r="F1017" s="1">
        <v>0</v>
      </c>
      <c r="G1017" s="1">
        <v>706</v>
      </c>
      <c r="H1017" s="1">
        <v>0</v>
      </c>
      <c r="I1017" s="1">
        <v>296</v>
      </c>
      <c r="J1017" s="4">
        <v>0</v>
      </c>
      <c r="K1017" s="4">
        <v>405</v>
      </c>
      <c r="L1017" s="4">
        <v>41</v>
      </c>
    </row>
    <row r="1018" spans="3:12" x14ac:dyDescent="0.3">
      <c r="C1018" s="1">
        <v>75</v>
      </c>
      <c r="D1018" s="1">
        <v>1315</v>
      </c>
      <c r="E1018" s="1">
        <v>453</v>
      </c>
      <c r="F1018" s="1">
        <v>0</v>
      </c>
      <c r="G1018" s="1">
        <v>725</v>
      </c>
      <c r="H1018" s="1">
        <v>0</v>
      </c>
      <c r="I1018" s="1">
        <v>305</v>
      </c>
      <c r="J1018" s="4">
        <v>0</v>
      </c>
      <c r="K1018" s="4">
        <v>388</v>
      </c>
      <c r="L1018" s="4">
        <v>37</v>
      </c>
    </row>
    <row r="1019" spans="3:12" x14ac:dyDescent="0.3">
      <c r="C1019" s="1">
        <v>76</v>
      </c>
      <c r="D1019" s="1">
        <v>1307</v>
      </c>
      <c r="E1019" s="1">
        <v>436</v>
      </c>
      <c r="F1019" s="1">
        <v>0</v>
      </c>
      <c r="G1019" s="1">
        <v>744</v>
      </c>
      <c r="H1019" s="1">
        <v>0</v>
      </c>
      <c r="I1019" s="1">
        <v>311</v>
      </c>
      <c r="J1019" s="4">
        <v>0</v>
      </c>
      <c r="K1019" s="4">
        <v>376</v>
      </c>
      <c r="L1019" s="4">
        <v>36</v>
      </c>
    </row>
    <row r="1020" spans="3:12" x14ac:dyDescent="0.3">
      <c r="C1020" s="1">
        <v>77</v>
      </c>
      <c r="D1020" s="1">
        <v>1301</v>
      </c>
      <c r="E1020" s="1">
        <v>419</v>
      </c>
      <c r="F1020" s="1">
        <v>0</v>
      </c>
      <c r="G1020" s="1">
        <v>761</v>
      </c>
      <c r="H1020" s="1">
        <v>0</v>
      </c>
      <c r="I1020" s="1">
        <v>318</v>
      </c>
      <c r="J1020" s="4">
        <v>0</v>
      </c>
      <c r="K1020" s="4">
        <v>362</v>
      </c>
      <c r="L1020" s="4">
        <v>34</v>
      </c>
    </row>
    <row r="1021" spans="3:12" x14ac:dyDescent="0.3">
      <c r="C1021" s="1">
        <v>78</v>
      </c>
      <c r="D1021" s="1">
        <v>1295</v>
      </c>
      <c r="E1021" s="1">
        <v>398</v>
      </c>
      <c r="F1021" s="1">
        <v>0</v>
      </c>
      <c r="G1021" s="1">
        <v>780</v>
      </c>
      <c r="H1021" s="1">
        <v>0</v>
      </c>
      <c r="I1021" s="1">
        <v>326</v>
      </c>
      <c r="J1021" s="4">
        <v>0</v>
      </c>
      <c r="K1021" s="4">
        <v>345</v>
      </c>
      <c r="L1021" s="4">
        <v>32</v>
      </c>
    </row>
    <row r="1022" spans="3:12" x14ac:dyDescent="0.3">
      <c r="C1022" s="1">
        <v>79</v>
      </c>
      <c r="D1022" s="1">
        <v>1288</v>
      </c>
      <c r="E1022" s="1">
        <v>379</v>
      </c>
      <c r="F1022" s="1">
        <v>0</v>
      </c>
      <c r="G1022" s="1">
        <v>798</v>
      </c>
      <c r="H1022" s="1">
        <v>0</v>
      </c>
      <c r="I1022" s="1">
        <v>333</v>
      </c>
      <c r="J1022" s="4">
        <v>0</v>
      </c>
      <c r="K1022" s="4">
        <v>329</v>
      </c>
      <c r="L1022" s="4">
        <v>30</v>
      </c>
    </row>
    <row r="1023" spans="3:12" x14ac:dyDescent="0.3">
      <c r="C1023" s="1">
        <v>80</v>
      </c>
      <c r="D1023" s="1">
        <v>1282</v>
      </c>
      <c r="E1023" s="1">
        <v>362</v>
      </c>
      <c r="F1023" s="1">
        <v>0</v>
      </c>
      <c r="G1023" s="1">
        <v>814</v>
      </c>
      <c r="H1023" s="1">
        <v>0</v>
      </c>
      <c r="I1023" s="1">
        <v>340</v>
      </c>
      <c r="J1023" s="4">
        <v>0</v>
      </c>
      <c r="K1023" s="4">
        <v>314</v>
      </c>
      <c r="L1023" s="4">
        <v>30</v>
      </c>
    </row>
    <row r="1024" spans="3:12" x14ac:dyDescent="0.3">
      <c r="C1024" s="1">
        <v>81</v>
      </c>
      <c r="D1024" s="1">
        <v>1277</v>
      </c>
      <c r="E1024" s="1">
        <v>342</v>
      </c>
      <c r="F1024" s="1">
        <v>0</v>
      </c>
      <c r="G1024" s="1">
        <v>832</v>
      </c>
      <c r="H1024" s="1">
        <v>0</v>
      </c>
      <c r="I1024" s="1">
        <v>347</v>
      </c>
      <c r="J1024" s="4">
        <v>0</v>
      </c>
      <c r="K1024" s="4">
        <v>296</v>
      </c>
      <c r="L1024" s="4">
        <v>27</v>
      </c>
    </row>
    <row r="1025" spans="3:12" x14ac:dyDescent="0.3">
      <c r="C1025" s="1">
        <v>82</v>
      </c>
      <c r="D1025" s="1">
        <v>1274</v>
      </c>
      <c r="E1025" s="1">
        <v>322</v>
      </c>
      <c r="F1025" s="1">
        <v>0</v>
      </c>
      <c r="G1025" s="1">
        <v>848</v>
      </c>
      <c r="H1025" s="1">
        <v>0</v>
      </c>
      <c r="I1025" s="1">
        <v>355</v>
      </c>
      <c r="J1025" s="4">
        <v>0</v>
      </c>
      <c r="K1025" s="4">
        <v>280</v>
      </c>
      <c r="L1025" s="4">
        <v>26</v>
      </c>
    </row>
    <row r="1026" spans="3:12" x14ac:dyDescent="0.3">
      <c r="C1026" s="1">
        <v>83</v>
      </c>
      <c r="D1026" s="1">
        <v>1269</v>
      </c>
      <c r="E1026" s="1">
        <v>306</v>
      </c>
      <c r="F1026" s="1">
        <v>0</v>
      </c>
      <c r="G1026" s="1">
        <v>862</v>
      </c>
      <c r="H1026" s="1">
        <v>0</v>
      </c>
      <c r="I1026" s="1">
        <v>361</v>
      </c>
      <c r="J1026" s="4">
        <v>0</v>
      </c>
      <c r="K1026" s="4">
        <v>268</v>
      </c>
      <c r="L1026" s="4">
        <v>25</v>
      </c>
    </row>
    <row r="1027" spans="3:12" x14ac:dyDescent="0.3">
      <c r="C1027" s="1">
        <v>84</v>
      </c>
      <c r="D1027" s="1">
        <v>1265</v>
      </c>
      <c r="E1027" s="1">
        <v>288</v>
      </c>
      <c r="F1027" s="1">
        <v>0</v>
      </c>
      <c r="G1027" s="1">
        <v>877</v>
      </c>
      <c r="H1027" s="1">
        <v>0</v>
      </c>
      <c r="I1027" s="1">
        <v>368</v>
      </c>
      <c r="J1027" s="4">
        <v>0</v>
      </c>
      <c r="K1027" s="4">
        <v>252</v>
      </c>
      <c r="L1027" s="4">
        <v>23</v>
      </c>
    </row>
    <row r="1028" spans="3:12" x14ac:dyDescent="0.3">
      <c r="C1028" s="1">
        <v>85</v>
      </c>
      <c r="D1028" s="1">
        <v>1261</v>
      </c>
      <c r="E1028" s="1">
        <v>273</v>
      </c>
      <c r="F1028" s="1">
        <v>0</v>
      </c>
      <c r="G1028" s="1">
        <v>890</v>
      </c>
      <c r="H1028" s="1">
        <v>0</v>
      </c>
      <c r="I1028" s="1">
        <v>375</v>
      </c>
      <c r="J1028" s="4">
        <v>0</v>
      </c>
      <c r="K1028" s="4">
        <v>239</v>
      </c>
      <c r="L1028" s="4">
        <v>22</v>
      </c>
    </row>
    <row r="1029" spans="3:12" x14ac:dyDescent="0.3">
      <c r="C1029" s="1">
        <v>86</v>
      </c>
      <c r="D1029" s="1">
        <v>1256</v>
      </c>
      <c r="E1029" s="1">
        <v>260</v>
      </c>
      <c r="F1029" s="1">
        <v>0</v>
      </c>
      <c r="G1029" s="1">
        <v>902</v>
      </c>
      <c r="H1029" s="1">
        <v>0</v>
      </c>
      <c r="I1029" s="1">
        <v>381</v>
      </c>
      <c r="J1029" s="4">
        <v>0</v>
      </c>
      <c r="K1029" s="4">
        <v>228</v>
      </c>
      <c r="L1029" s="4">
        <v>22</v>
      </c>
    </row>
    <row r="1030" spans="3:12" x14ac:dyDescent="0.3">
      <c r="C1030" s="1">
        <v>87</v>
      </c>
      <c r="D1030" s="1">
        <v>1253</v>
      </c>
      <c r="E1030" s="1">
        <v>243</v>
      </c>
      <c r="F1030" s="1">
        <v>0</v>
      </c>
      <c r="G1030" s="1">
        <v>916</v>
      </c>
      <c r="H1030" s="1">
        <v>0</v>
      </c>
      <c r="I1030" s="1">
        <v>386</v>
      </c>
      <c r="J1030" s="4">
        <v>0</v>
      </c>
      <c r="K1030" s="4">
        <v>214</v>
      </c>
      <c r="L1030" s="4">
        <v>20</v>
      </c>
    </row>
    <row r="1031" spans="3:12" x14ac:dyDescent="0.3">
      <c r="C1031" s="1">
        <v>88</v>
      </c>
      <c r="D1031" s="1">
        <v>1248</v>
      </c>
      <c r="E1031" s="1">
        <v>229</v>
      </c>
      <c r="F1031" s="1">
        <v>0</v>
      </c>
      <c r="G1031" s="1">
        <v>929</v>
      </c>
      <c r="H1031" s="1">
        <v>0</v>
      </c>
      <c r="I1031" s="1">
        <v>392</v>
      </c>
      <c r="J1031" s="4">
        <v>0</v>
      </c>
      <c r="K1031" s="4">
        <v>200</v>
      </c>
      <c r="L1031" s="4">
        <v>19</v>
      </c>
    </row>
    <row r="1032" spans="3:12" x14ac:dyDescent="0.3">
      <c r="C1032" s="1">
        <v>89</v>
      </c>
      <c r="D1032" s="1">
        <v>1244</v>
      </c>
      <c r="E1032" s="1">
        <v>215</v>
      </c>
      <c r="F1032" s="1">
        <v>0</v>
      </c>
      <c r="G1032" s="1">
        <v>942</v>
      </c>
      <c r="H1032" s="1">
        <v>0</v>
      </c>
      <c r="I1032" s="1">
        <v>397</v>
      </c>
      <c r="J1032" s="4">
        <v>0</v>
      </c>
      <c r="K1032" s="4">
        <v>185</v>
      </c>
      <c r="L1032" s="4">
        <v>18</v>
      </c>
    </row>
    <row r="1033" spans="3:12" x14ac:dyDescent="0.3">
      <c r="C1033" s="1">
        <v>90</v>
      </c>
      <c r="D1033" s="1">
        <v>1243</v>
      </c>
      <c r="E1033" s="1">
        <v>199</v>
      </c>
      <c r="F1033" s="1">
        <v>0</v>
      </c>
      <c r="G1033" s="1">
        <v>954</v>
      </c>
      <c r="H1033" s="1">
        <v>0</v>
      </c>
      <c r="I1033" s="1">
        <v>402</v>
      </c>
      <c r="J1033" s="4">
        <v>0</v>
      </c>
      <c r="K1033" s="4">
        <v>173</v>
      </c>
      <c r="L1033" s="4">
        <v>16</v>
      </c>
    </row>
    <row r="1034" spans="3:12" x14ac:dyDescent="0.3">
      <c r="C1034" s="1">
        <v>91</v>
      </c>
      <c r="D1034" s="1">
        <v>1239</v>
      </c>
      <c r="E1034" s="1">
        <v>186</v>
      </c>
      <c r="F1034" s="1">
        <v>0</v>
      </c>
      <c r="G1034" s="1">
        <v>965</v>
      </c>
      <c r="H1034" s="1">
        <v>0</v>
      </c>
      <c r="I1034" s="1">
        <v>408</v>
      </c>
      <c r="J1034" s="4">
        <v>0</v>
      </c>
      <c r="K1034" s="4">
        <v>160</v>
      </c>
      <c r="L1034" s="4">
        <v>15</v>
      </c>
    </row>
    <row r="1035" spans="3:12" x14ac:dyDescent="0.3">
      <c r="C1035" s="1">
        <v>92</v>
      </c>
      <c r="D1035" s="1">
        <v>1236</v>
      </c>
      <c r="E1035" s="1">
        <v>175</v>
      </c>
      <c r="F1035" s="1">
        <v>0</v>
      </c>
      <c r="G1035" s="1">
        <v>976</v>
      </c>
      <c r="H1035" s="1">
        <v>0</v>
      </c>
      <c r="I1035" s="1">
        <v>411</v>
      </c>
      <c r="J1035" s="4">
        <v>0</v>
      </c>
      <c r="K1035" s="4">
        <v>150</v>
      </c>
      <c r="L1035" s="4">
        <v>14</v>
      </c>
    </row>
    <row r="1036" spans="3:12" x14ac:dyDescent="0.3">
      <c r="C1036" s="1">
        <v>93</v>
      </c>
      <c r="D1036" s="1">
        <v>1233</v>
      </c>
      <c r="E1036" s="1">
        <v>167</v>
      </c>
      <c r="F1036" s="1">
        <v>0</v>
      </c>
      <c r="G1036" s="1">
        <v>984</v>
      </c>
      <c r="H1036" s="1">
        <v>0</v>
      </c>
      <c r="I1036" s="1">
        <v>414</v>
      </c>
      <c r="J1036" s="4">
        <v>0</v>
      </c>
      <c r="K1036" s="4">
        <v>144</v>
      </c>
      <c r="L1036" s="4">
        <v>14</v>
      </c>
    </row>
    <row r="1037" spans="3:12" x14ac:dyDescent="0.3">
      <c r="C1037" s="1">
        <v>94</v>
      </c>
      <c r="D1037" s="1">
        <v>1231</v>
      </c>
      <c r="E1037" s="1">
        <v>156</v>
      </c>
      <c r="F1037" s="1">
        <v>0</v>
      </c>
      <c r="G1037" s="1">
        <v>992</v>
      </c>
      <c r="H1037" s="1">
        <v>0</v>
      </c>
      <c r="I1037" s="1">
        <v>419</v>
      </c>
      <c r="J1037" s="4">
        <v>0</v>
      </c>
      <c r="K1037" s="4">
        <v>135</v>
      </c>
      <c r="L1037" s="4">
        <v>13</v>
      </c>
    </row>
    <row r="1038" spans="3:12" x14ac:dyDescent="0.3">
      <c r="C1038" s="1">
        <v>95</v>
      </c>
      <c r="D1038" s="1">
        <v>1230</v>
      </c>
      <c r="E1038" s="1">
        <v>145</v>
      </c>
      <c r="F1038" s="1">
        <v>0</v>
      </c>
      <c r="G1038" s="1">
        <v>1000</v>
      </c>
      <c r="H1038" s="1">
        <v>0</v>
      </c>
      <c r="I1038" s="1">
        <v>423</v>
      </c>
      <c r="J1038" s="4">
        <v>0</v>
      </c>
      <c r="K1038" s="4">
        <v>127</v>
      </c>
      <c r="L1038" s="4">
        <v>12</v>
      </c>
    </row>
    <row r="1039" spans="3:12" x14ac:dyDescent="0.3">
      <c r="C1039" s="1">
        <v>96</v>
      </c>
      <c r="D1039" s="1">
        <v>1228</v>
      </c>
      <c r="E1039" s="1">
        <v>137</v>
      </c>
      <c r="F1039" s="1">
        <v>0</v>
      </c>
      <c r="G1039" s="1">
        <v>1009</v>
      </c>
      <c r="H1039" s="1">
        <v>0</v>
      </c>
      <c r="I1039" s="1">
        <v>425</v>
      </c>
      <c r="J1039" s="4">
        <v>0</v>
      </c>
      <c r="K1039" s="4">
        <v>120</v>
      </c>
      <c r="L1039" s="4">
        <v>12</v>
      </c>
    </row>
    <row r="1040" spans="3:12" x14ac:dyDescent="0.3">
      <c r="C1040" s="1">
        <v>97</v>
      </c>
      <c r="D1040" s="1">
        <v>1227</v>
      </c>
      <c r="E1040" s="1">
        <v>127</v>
      </c>
      <c r="F1040" s="1">
        <v>0</v>
      </c>
      <c r="G1040" s="1">
        <v>1016</v>
      </c>
      <c r="H1040" s="1">
        <v>0</v>
      </c>
      <c r="I1040" s="1">
        <v>429</v>
      </c>
      <c r="J1040" s="4">
        <v>0</v>
      </c>
      <c r="K1040" s="4">
        <v>111</v>
      </c>
      <c r="L1040" s="4">
        <v>12</v>
      </c>
    </row>
    <row r="1041" spans="3:12" x14ac:dyDescent="0.3">
      <c r="C1041" s="1">
        <v>98</v>
      </c>
      <c r="D1041" s="1">
        <v>1224</v>
      </c>
      <c r="E1041" s="1">
        <v>120</v>
      </c>
      <c r="F1041" s="1">
        <v>0</v>
      </c>
      <c r="G1041" s="1">
        <v>1023</v>
      </c>
      <c r="H1041" s="1">
        <v>0</v>
      </c>
      <c r="I1041" s="1">
        <v>431</v>
      </c>
      <c r="J1041" s="4">
        <v>0</v>
      </c>
      <c r="K1041" s="4">
        <v>104</v>
      </c>
      <c r="L1041" s="4">
        <v>11</v>
      </c>
    </row>
    <row r="1042" spans="3:12" x14ac:dyDescent="0.3">
      <c r="C1042" s="1">
        <v>99</v>
      </c>
      <c r="D1042" s="1">
        <v>1222</v>
      </c>
      <c r="E1042" s="1">
        <v>114</v>
      </c>
      <c r="F1042" s="1">
        <v>0</v>
      </c>
      <c r="G1042" s="1">
        <v>1028</v>
      </c>
      <c r="H1042" s="1">
        <v>0</v>
      </c>
      <c r="I1042" s="1">
        <v>434</v>
      </c>
      <c r="J1042" s="4">
        <v>0</v>
      </c>
      <c r="K1042" s="4">
        <v>100</v>
      </c>
      <c r="L1042" s="4">
        <v>10</v>
      </c>
    </row>
    <row r="1043" spans="3:12" x14ac:dyDescent="0.3">
      <c r="C1043" s="1">
        <v>100</v>
      </c>
      <c r="D1043" s="1">
        <v>1220</v>
      </c>
      <c r="E1043" s="1">
        <v>106</v>
      </c>
      <c r="F1043" s="1">
        <v>0</v>
      </c>
      <c r="G1043" s="1">
        <v>1035</v>
      </c>
      <c r="H1043" s="1">
        <v>0</v>
      </c>
      <c r="I1043" s="1">
        <v>437</v>
      </c>
      <c r="J1043" s="4">
        <v>0</v>
      </c>
      <c r="K1043" s="4">
        <v>92</v>
      </c>
      <c r="L1043" s="4">
        <v>9</v>
      </c>
    </row>
    <row r="1044" spans="3:12" x14ac:dyDescent="0.3">
      <c r="C1044" s="1">
        <v>101</v>
      </c>
      <c r="D1044" s="1">
        <v>1219</v>
      </c>
      <c r="E1044" s="1">
        <v>101</v>
      </c>
      <c r="F1044" s="1">
        <v>0</v>
      </c>
      <c r="G1044" s="1">
        <v>1040</v>
      </c>
      <c r="H1044" s="1">
        <v>0</v>
      </c>
      <c r="I1044" s="1">
        <v>438</v>
      </c>
      <c r="J1044" s="4">
        <v>0</v>
      </c>
      <c r="K1044" s="4">
        <v>88</v>
      </c>
      <c r="L1044" s="4">
        <v>8</v>
      </c>
    </row>
    <row r="1045" spans="3:12" x14ac:dyDescent="0.3">
      <c r="C1045" s="1">
        <v>102</v>
      </c>
      <c r="D1045" s="1">
        <v>1217</v>
      </c>
      <c r="E1045" s="1">
        <v>93</v>
      </c>
      <c r="F1045" s="1">
        <v>0</v>
      </c>
      <c r="G1045" s="1">
        <v>1047</v>
      </c>
      <c r="H1045" s="1">
        <v>0</v>
      </c>
      <c r="I1045" s="1">
        <v>441</v>
      </c>
      <c r="J1045" s="4">
        <v>0</v>
      </c>
      <c r="K1045" s="4">
        <v>81</v>
      </c>
      <c r="L1045" s="4">
        <v>8</v>
      </c>
    </row>
    <row r="1046" spans="3:12" x14ac:dyDescent="0.3">
      <c r="C1046" s="1">
        <v>103</v>
      </c>
      <c r="D1046" s="1">
        <v>1216</v>
      </c>
      <c r="E1046" s="1">
        <v>87</v>
      </c>
      <c r="F1046" s="1">
        <v>0</v>
      </c>
      <c r="G1046" s="1">
        <v>1051</v>
      </c>
      <c r="H1046" s="1">
        <v>0</v>
      </c>
      <c r="I1046" s="1">
        <v>444</v>
      </c>
      <c r="J1046" s="4">
        <v>0</v>
      </c>
      <c r="K1046" s="4">
        <v>75</v>
      </c>
      <c r="L1046" s="4">
        <v>7</v>
      </c>
    </row>
    <row r="1047" spans="3:12" x14ac:dyDescent="0.3">
      <c r="C1047" s="1">
        <v>104</v>
      </c>
      <c r="D1047" s="1">
        <v>1214</v>
      </c>
      <c r="E1047" s="1">
        <v>82</v>
      </c>
      <c r="F1047" s="1">
        <v>0</v>
      </c>
      <c r="G1047" s="1">
        <v>1056</v>
      </c>
      <c r="H1047" s="1">
        <v>0</v>
      </c>
      <c r="I1047" s="1">
        <v>446</v>
      </c>
      <c r="J1047" s="4">
        <v>0</v>
      </c>
      <c r="K1047" s="4">
        <v>70</v>
      </c>
      <c r="L1047" s="4">
        <v>6</v>
      </c>
    </row>
    <row r="1048" spans="3:12" x14ac:dyDescent="0.3">
      <c r="C1048" s="1">
        <v>105</v>
      </c>
      <c r="D1048" s="1">
        <v>1213</v>
      </c>
      <c r="E1048" s="1">
        <v>76</v>
      </c>
      <c r="F1048" s="1">
        <v>0</v>
      </c>
      <c r="G1048" s="1">
        <v>1060</v>
      </c>
      <c r="H1048" s="1">
        <v>0</v>
      </c>
      <c r="I1048" s="1">
        <v>449</v>
      </c>
      <c r="J1048" s="4">
        <v>0</v>
      </c>
      <c r="K1048" s="4">
        <v>66</v>
      </c>
      <c r="L1048" s="4">
        <v>6</v>
      </c>
    </row>
    <row r="1049" spans="3:12" x14ac:dyDescent="0.3">
      <c r="C1049" s="1">
        <v>106</v>
      </c>
      <c r="D1049" s="1">
        <v>1212</v>
      </c>
      <c r="E1049" s="1">
        <v>74</v>
      </c>
      <c r="F1049" s="1">
        <v>0</v>
      </c>
      <c r="G1049" s="1">
        <v>1063</v>
      </c>
      <c r="H1049" s="1">
        <v>0</v>
      </c>
      <c r="I1049" s="1">
        <v>450</v>
      </c>
      <c r="J1049" s="4">
        <v>0</v>
      </c>
      <c r="K1049" s="4">
        <v>64</v>
      </c>
      <c r="L1049" s="4">
        <v>6</v>
      </c>
    </row>
    <row r="1050" spans="3:12" x14ac:dyDescent="0.3">
      <c r="C1050" s="1">
        <v>107</v>
      </c>
      <c r="D1050" s="1">
        <v>1211</v>
      </c>
      <c r="E1050" s="1">
        <v>70</v>
      </c>
      <c r="F1050" s="1">
        <v>0</v>
      </c>
      <c r="G1050" s="1">
        <v>1066</v>
      </c>
      <c r="H1050" s="1">
        <v>0</v>
      </c>
      <c r="I1050" s="1">
        <v>451</v>
      </c>
      <c r="J1050" s="4">
        <v>0</v>
      </c>
      <c r="K1050" s="4">
        <v>61</v>
      </c>
      <c r="L1050" s="4">
        <v>5</v>
      </c>
    </row>
    <row r="1051" spans="3:12" x14ac:dyDescent="0.3">
      <c r="C1051" s="1">
        <v>108</v>
      </c>
      <c r="D1051" s="1">
        <v>1210</v>
      </c>
      <c r="E1051" s="1">
        <v>66</v>
      </c>
      <c r="F1051" s="1">
        <v>0</v>
      </c>
      <c r="G1051" s="1">
        <v>1070</v>
      </c>
      <c r="H1051" s="1">
        <v>0</v>
      </c>
      <c r="I1051" s="1">
        <v>452</v>
      </c>
      <c r="J1051" s="4">
        <v>0</v>
      </c>
      <c r="K1051" s="4">
        <v>58</v>
      </c>
      <c r="L1051" s="4">
        <v>5</v>
      </c>
    </row>
    <row r="1052" spans="3:12" x14ac:dyDescent="0.3">
      <c r="C1052" s="1">
        <v>109</v>
      </c>
      <c r="D1052" s="1">
        <v>1209</v>
      </c>
      <c r="E1052" s="1">
        <v>61</v>
      </c>
      <c r="F1052" s="1">
        <v>0</v>
      </c>
      <c r="G1052" s="1">
        <v>1074</v>
      </c>
      <c r="H1052" s="1">
        <v>0</v>
      </c>
      <c r="I1052" s="1">
        <v>454</v>
      </c>
      <c r="J1052" s="4">
        <v>0</v>
      </c>
      <c r="K1052" s="4">
        <v>53</v>
      </c>
      <c r="L1052" s="4">
        <v>5</v>
      </c>
    </row>
    <row r="1053" spans="3:12" x14ac:dyDescent="0.3">
      <c r="C1053" s="1">
        <v>110</v>
      </c>
      <c r="D1053" s="1">
        <v>1209</v>
      </c>
      <c r="E1053" s="1">
        <v>57</v>
      </c>
      <c r="F1053" s="1">
        <v>0</v>
      </c>
      <c r="G1053" s="1">
        <v>1077</v>
      </c>
      <c r="H1053" s="1">
        <v>0</v>
      </c>
      <c r="I1053" s="1">
        <v>455</v>
      </c>
      <c r="J1053" s="4">
        <v>0</v>
      </c>
      <c r="K1053" s="4">
        <v>50</v>
      </c>
      <c r="L1053" s="4">
        <v>5</v>
      </c>
    </row>
    <row r="1054" spans="3:12" x14ac:dyDescent="0.3">
      <c r="C1054" s="1">
        <v>111</v>
      </c>
      <c r="D1054" s="1">
        <v>1208</v>
      </c>
      <c r="E1054" s="1">
        <v>55</v>
      </c>
      <c r="F1054" s="1">
        <v>0</v>
      </c>
      <c r="G1054" s="1">
        <v>1079</v>
      </c>
      <c r="H1054" s="1">
        <v>0</v>
      </c>
      <c r="I1054" s="1">
        <v>456</v>
      </c>
      <c r="J1054" s="4">
        <v>0</v>
      </c>
      <c r="K1054" s="4">
        <v>49</v>
      </c>
      <c r="L1054" s="4">
        <v>4</v>
      </c>
    </row>
    <row r="1055" spans="3:12" x14ac:dyDescent="0.3">
      <c r="C1055" s="1">
        <v>112</v>
      </c>
      <c r="D1055" s="1">
        <v>1207</v>
      </c>
      <c r="E1055" s="1">
        <v>52</v>
      </c>
      <c r="F1055" s="1">
        <v>0</v>
      </c>
      <c r="G1055" s="1">
        <v>1082</v>
      </c>
      <c r="H1055" s="1">
        <v>0</v>
      </c>
      <c r="I1055" s="1">
        <v>458</v>
      </c>
      <c r="J1055" s="4">
        <v>0</v>
      </c>
      <c r="K1055" s="4">
        <v>45</v>
      </c>
      <c r="L1055" s="4">
        <v>4</v>
      </c>
    </row>
    <row r="1056" spans="3:12" x14ac:dyDescent="0.3">
      <c r="C1056" s="1">
        <v>113</v>
      </c>
      <c r="D1056" s="1">
        <v>1206</v>
      </c>
      <c r="E1056" s="1">
        <v>49</v>
      </c>
      <c r="F1056" s="1">
        <v>0</v>
      </c>
      <c r="G1056" s="1">
        <v>1084</v>
      </c>
      <c r="H1056" s="1">
        <v>0</v>
      </c>
      <c r="I1056" s="1">
        <v>459</v>
      </c>
      <c r="J1056" s="4">
        <v>0</v>
      </c>
      <c r="K1056" s="4">
        <v>43</v>
      </c>
      <c r="L1056" s="4">
        <v>4</v>
      </c>
    </row>
    <row r="1057" spans="3:12" x14ac:dyDescent="0.3">
      <c r="C1057" s="1">
        <v>114</v>
      </c>
      <c r="D1057" s="1">
        <v>1205</v>
      </c>
      <c r="E1057" s="1">
        <v>46</v>
      </c>
      <c r="F1057" s="1">
        <v>0</v>
      </c>
      <c r="G1057" s="1">
        <v>1087</v>
      </c>
      <c r="H1057" s="1">
        <v>0</v>
      </c>
      <c r="I1057" s="1">
        <v>460</v>
      </c>
      <c r="J1057" s="4">
        <v>0</v>
      </c>
      <c r="K1057" s="4">
        <v>41</v>
      </c>
      <c r="L1057" s="4">
        <v>4</v>
      </c>
    </row>
    <row r="1058" spans="3:12" x14ac:dyDescent="0.3">
      <c r="C1058" s="1">
        <v>115</v>
      </c>
      <c r="D1058" s="1">
        <v>1205</v>
      </c>
      <c r="E1058" s="1">
        <v>43</v>
      </c>
      <c r="F1058" s="1">
        <v>0</v>
      </c>
      <c r="G1058" s="1">
        <v>1090</v>
      </c>
      <c r="H1058" s="1">
        <v>0</v>
      </c>
      <c r="I1058" s="1">
        <v>461</v>
      </c>
      <c r="J1058" s="4">
        <v>0</v>
      </c>
      <c r="K1058" s="4">
        <v>38</v>
      </c>
      <c r="L1058" s="4">
        <v>4</v>
      </c>
    </row>
    <row r="1059" spans="3:12" x14ac:dyDescent="0.3">
      <c r="C1059" s="1">
        <v>116</v>
      </c>
      <c r="D1059" s="1">
        <v>1204</v>
      </c>
      <c r="E1059" s="1">
        <v>40</v>
      </c>
      <c r="F1059" s="1">
        <v>0</v>
      </c>
      <c r="G1059" s="1">
        <v>1092</v>
      </c>
      <c r="H1059" s="1">
        <v>0</v>
      </c>
      <c r="I1059" s="1">
        <v>462</v>
      </c>
      <c r="J1059" s="4">
        <v>0</v>
      </c>
      <c r="K1059" s="4">
        <v>35</v>
      </c>
      <c r="L1059" s="4">
        <v>4</v>
      </c>
    </row>
    <row r="1060" spans="3:12" x14ac:dyDescent="0.3">
      <c r="C1060" s="1">
        <v>117</v>
      </c>
      <c r="D1060" s="1">
        <v>1203</v>
      </c>
      <c r="E1060" s="1">
        <v>38</v>
      </c>
      <c r="F1060" s="1">
        <v>0</v>
      </c>
      <c r="G1060" s="1">
        <v>1093</v>
      </c>
      <c r="H1060" s="1">
        <v>0</v>
      </c>
      <c r="I1060" s="1">
        <v>463</v>
      </c>
      <c r="J1060" s="4">
        <v>0</v>
      </c>
      <c r="K1060" s="4">
        <v>33</v>
      </c>
      <c r="L1060" s="4">
        <v>4</v>
      </c>
    </row>
    <row r="1061" spans="3:12" x14ac:dyDescent="0.3">
      <c r="C1061" s="1">
        <v>118</v>
      </c>
      <c r="D1061" s="1">
        <v>1203</v>
      </c>
      <c r="E1061" s="1">
        <v>36</v>
      </c>
      <c r="F1061" s="1">
        <v>0</v>
      </c>
      <c r="G1061" s="1">
        <v>1095</v>
      </c>
      <c r="H1061" s="1">
        <v>0</v>
      </c>
      <c r="I1061" s="1">
        <v>464</v>
      </c>
      <c r="J1061" s="4">
        <v>0</v>
      </c>
      <c r="K1061" s="4">
        <v>32</v>
      </c>
      <c r="L1061" s="4">
        <v>4</v>
      </c>
    </row>
    <row r="1062" spans="3:12" x14ac:dyDescent="0.3">
      <c r="C1062" s="1">
        <v>119</v>
      </c>
      <c r="D1062" s="1">
        <v>1202</v>
      </c>
      <c r="E1062" s="1">
        <v>34</v>
      </c>
      <c r="F1062" s="1">
        <v>0</v>
      </c>
      <c r="G1062" s="1">
        <v>1098</v>
      </c>
      <c r="H1062" s="1">
        <v>0</v>
      </c>
      <c r="I1062" s="1">
        <v>465</v>
      </c>
      <c r="J1062" s="4">
        <v>0</v>
      </c>
      <c r="K1062" s="4">
        <v>29</v>
      </c>
      <c r="L1062" s="4">
        <v>4</v>
      </c>
    </row>
    <row r="1063" spans="3:12" x14ac:dyDescent="0.3">
      <c r="C1063" s="1">
        <v>120</v>
      </c>
      <c r="D1063" s="1">
        <v>1202</v>
      </c>
      <c r="E1063" s="1">
        <v>32</v>
      </c>
      <c r="F1063" s="1">
        <v>0</v>
      </c>
      <c r="G1063" s="1">
        <v>1100</v>
      </c>
      <c r="H1063" s="1">
        <v>0</v>
      </c>
      <c r="I1063" s="1">
        <v>465</v>
      </c>
      <c r="J1063" s="4">
        <v>0</v>
      </c>
      <c r="K1063" s="4">
        <v>28</v>
      </c>
      <c r="L1063" s="4">
        <v>3</v>
      </c>
    </row>
    <row r="1064" spans="3:12" x14ac:dyDescent="0.3">
      <c r="C1064" s="1">
        <v>121</v>
      </c>
      <c r="D1064" s="1">
        <v>1201</v>
      </c>
      <c r="E1064" s="1">
        <v>30</v>
      </c>
      <c r="F1064" s="1">
        <v>0</v>
      </c>
      <c r="G1064" s="1">
        <v>1101</v>
      </c>
      <c r="H1064" s="1">
        <v>0</v>
      </c>
      <c r="I1064" s="1">
        <v>466</v>
      </c>
      <c r="J1064" s="4">
        <v>0</v>
      </c>
      <c r="K1064" s="4">
        <v>26</v>
      </c>
      <c r="L1064" s="4">
        <v>3</v>
      </c>
    </row>
    <row r="1065" spans="3:12" x14ac:dyDescent="0.3">
      <c r="C1065" s="1">
        <v>122</v>
      </c>
      <c r="D1065" s="1">
        <v>1201</v>
      </c>
      <c r="E1065" s="1">
        <v>28</v>
      </c>
      <c r="F1065" s="1">
        <v>0</v>
      </c>
      <c r="G1065" s="1">
        <v>1103</v>
      </c>
      <c r="H1065" s="1">
        <v>0</v>
      </c>
      <c r="I1065" s="1">
        <v>466</v>
      </c>
      <c r="J1065" s="4">
        <v>0</v>
      </c>
      <c r="K1065" s="4">
        <v>24</v>
      </c>
      <c r="L1065" s="4">
        <v>3</v>
      </c>
    </row>
    <row r="1066" spans="3:12" x14ac:dyDescent="0.3">
      <c r="C1066" s="1">
        <v>123</v>
      </c>
      <c r="D1066" s="1">
        <v>1200</v>
      </c>
      <c r="E1066" s="1">
        <v>26</v>
      </c>
      <c r="F1066" s="1">
        <v>0</v>
      </c>
      <c r="G1066" s="1">
        <v>1104</v>
      </c>
      <c r="H1066" s="1">
        <v>0</v>
      </c>
      <c r="I1066" s="1">
        <v>467</v>
      </c>
      <c r="J1066" s="4">
        <v>0</v>
      </c>
      <c r="K1066" s="4">
        <v>23</v>
      </c>
      <c r="L1066" s="4">
        <v>3</v>
      </c>
    </row>
    <row r="1067" spans="3:12" x14ac:dyDescent="0.3">
      <c r="C1067" s="1">
        <v>124</v>
      </c>
      <c r="D1067" s="1">
        <v>1200</v>
      </c>
      <c r="E1067" s="1">
        <v>26</v>
      </c>
      <c r="F1067" s="1">
        <v>0</v>
      </c>
      <c r="G1067" s="1">
        <v>1105</v>
      </c>
      <c r="H1067" s="1">
        <v>0</v>
      </c>
      <c r="I1067" s="1">
        <v>468</v>
      </c>
      <c r="J1067" s="4">
        <v>0</v>
      </c>
      <c r="K1067" s="4">
        <v>22</v>
      </c>
      <c r="L1067" s="4">
        <v>3</v>
      </c>
    </row>
    <row r="1068" spans="3:12" x14ac:dyDescent="0.3">
      <c r="C1068" s="1">
        <v>125</v>
      </c>
      <c r="D1068" s="1">
        <v>1199</v>
      </c>
      <c r="E1068" s="1">
        <v>25</v>
      </c>
      <c r="F1068" s="1">
        <v>0</v>
      </c>
      <c r="G1068" s="1">
        <v>1106</v>
      </c>
      <c r="H1068" s="1">
        <v>0</v>
      </c>
      <c r="I1068" s="1">
        <v>468</v>
      </c>
      <c r="J1068" s="4">
        <v>0</v>
      </c>
      <c r="K1068" s="4">
        <v>21</v>
      </c>
      <c r="L1068" s="4">
        <v>3</v>
      </c>
    </row>
    <row r="1069" spans="3:12" x14ac:dyDescent="0.3">
      <c r="C1069" s="1">
        <v>126</v>
      </c>
      <c r="D1069" s="1">
        <v>1199</v>
      </c>
      <c r="E1069" s="1">
        <v>23</v>
      </c>
      <c r="F1069" s="1">
        <v>0</v>
      </c>
      <c r="G1069" s="1">
        <v>1108</v>
      </c>
      <c r="H1069" s="1">
        <v>0</v>
      </c>
      <c r="I1069" s="1">
        <v>468</v>
      </c>
      <c r="J1069" s="4">
        <v>0</v>
      </c>
      <c r="K1069" s="4">
        <v>20</v>
      </c>
      <c r="L1069" s="4">
        <v>3</v>
      </c>
    </row>
    <row r="1070" spans="3:12" x14ac:dyDescent="0.3">
      <c r="C1070" s="1">
        <v>127</v>
      </c>
      <c r="D1070" s="1">
        <v>1198</v>
      </c>
      <c r="E1070" s="1">
        <v>23</v>
      </c>
      <c r="F1070" s="1">
        <v>0</v>
      </c>
      <c r="G1070" s="1">
        <v>1109</v>
      </c>
      <c r="H1070" s="1">
        <v>0</v>
      </c>
      <c r="I1070" s="1">
        <v>469</v>
      </c>
      <c r="J1070" s="4">
        <v>0</v>
      </c>
      <c r="K1070" s="4">
        <v>19</v>
      </c>
      <c r="L1070" s="4">
        <v>2</v>
      </c>
    </row>
    <row r="1071" spans="3:12" x14ac:dyDescent="0.3">
      <c r="C1071" s="1">
        <v>128</v>
      </c>
      <c r="D1071" s="1">
        <v>1198</v>
      </c>
      <c r="E1071" s="1">
        <v>21</v>
      </c>
      <c r="F1071" s="1">
        <v>0</v>
      </c>
      <c r="G1071" s="1">
        <v>1110</v>
      </c>
      <c r="H1071" s="1">
        <v>0</v>
      </c>
      <c r="I1071" s="1">
        <v>469</v>
      </c>
      <c r="J1071" s="4">
        <v>0</v>
      </c>
      <c r="K1071" s="4">
        <v>18</v>
      </c>
      <c r="L1071" s="4">
        <v>2</v>
      </c>
    </row>
    <row r="1072" spans="3:12" x14ac:dyDescent="0.3">
      <c r="C1072" s="1">
        <v>129</v>
      </c>
      <c r="D1072" s="1">
        <v>1198</v>
      </c>
      <c r="E1072" s="1">
        <v>19</v>
      </c>
      <c r="F1072" s="1">
        <v>0</v>
      </c>
      <c r="G1072" s="1">
        <v>1111</v>
      </c>
      <c r="H1072" s="1">
        <v>0</v>
      </c>
      <c r="I1072" s="1">
        <v>470</v>
      </c>
      <c r="J1072" s="4">
        <v>0</v>
      </c>
      <c r="K1072" s="4">
        <v>16</v>
      </c>
      <c r="L1072" s="4">
        <v>2</v>
      </c>
    </row>
    <row r="1073" spans="3:12" x14ac:dyDescent="0.3">
      <c r="C1073" s="1">
        <v>130</v>
      </c>
      <c r="D1073" s="1">
        <v>1197</v>
      </c>
      <c r="E1073" s="1">
        <v>18</v>
      </c>
      <c r="F1073" s="1">
        <v>0</v>
      </c>
      <c r="G1073" s="1">
        <v>1113</v>
      </c>
      <c r="H1073" s="1">
        <v>0</v>
      </c>
      <c r="I1073" s="1">
        <v>471</v>
      </c>
      <c r="J1073" s="4">
        <v>0</v>
      </c>
      <c r="K1073" s="4">
        <v>15</v>
      </c>
      <c r="L1073" s="4">
        <v>2</v>
      </c>
    </row>
    <row r="1074" spans="3:12" x14ac:dyDescent="0.3">
      <c r="C1074" s="1">
        <v>131</v>
      </c>
      <c r="D1074" s="1">
        <v>1197</v>
      </c>
      <c r="E1074" s="1">
        <v>17</v>
      </c>
      <c r="F1074" s="1">
        <v>0</v>
      </c>
      <c r="G1074" s="1">
        <v>1113</v>
      </c>
      <c r="H1074" s="1">
        <v>0</v>
      </c>
      <c r="I1074" s="1">
        <v>471</v>
      </c>
      <c r="J1074" s="4">
        <v>0</v>
      </c>
      <c r="K1074" s="4">
        <v>14</v>
      </c>
      <c r="L1074" s="4">
        <v>2</v>
      </c>
    </row>
    <row r="1075" spans="3:12" x14ac:dyDescent="0.3">
      <c r="C1075" s="1">
        <v>132</v>
      </c>
      <c r="D1075" s="1">
        <v>1197</v>
      </c>
      <c r="E1075" s="1">
        <v>16</v>
      </c>
      <c r="F1075" s="1">
        <v>0</v>
      </c>
      <c r="G1075" s="1">
        <v>1114</v>
      </c>
      <c r="H1075" s="1">
        <v>0</v>
      </c>
      <c r="I1075" s="1">
        <v>472</v>
      </c>
      <c r="J1075" s="4">
        <v>0</v>
      </c>
      <c r="K1075" s="4">
        <v>14</v>
      </c>
      <c r="L1075" s="4">
        <v>2</v>
      </c>
    </row>
    <row r="1076" spans="3:12" x14ac:dyDescent="0.3">
      <c r="C1076" s="1">
        <v>133</v>
      </c>
      <c r="D1076" s="1">
        <v>1196</v>
      </c>
      <c r="E1076" s="1">
        <v>15</v>
      </c>
      <c r="F1076" s="1">
        <v>0</v>
      </c>
      <c r="G1076" s="1">
        <v>1114</v>
      </c>
      <c r="H1076" s="1">
        <v>0</v>
      </c>
      <c r="I1076" s="1">
        <v>472</v>
      </c>
      <c r="J1076" s="4">
        <v>0</v>
      </c>
      <c r="K1076" s="4">
        <v>13</v>
      </c>
      <c r="L1076" s="4">
        <v>1</v>
      </c>
    </row>
    <row r="1077" spans="3:12" x14ac:dyDescent="0.3">
      <c r="C1077" s="1">
        <v>134</v>
      </c>
      <c r="D1077" s="1">
        <v>1196</v>
      </c>
      <c r="E1077" s="1">
        <v>14</v>
      </c>
      <c r="F1077" s="1">
        <v>0</v>
      </c>
      <c r="G1077" s="1">
        <v>1115</v>
      </c>
      <c r="H1077" s="1">
        <v>0</v>
      </c>
      <c r="I1077" s="1">
        <v>473</v>
      </c>
      <c r="J1077" s="4">
        <v>0</v>
      </c>
      <c r="K1077" s="4">
        <v>12</v>
      </c>
      <c r="L1077" s="4">
        <v>1</v>
      </c>
    </row>
    <row r="1078" spans="3:12" x14ac:dyDescent="0.3">
      <c r="C1078" s="1">
        <v>135</v>
      </c>
      <c r="D1078" s="1">
        <v>1196</v>
      </c>
      <c r="E1078" s="1">
        <v>14</v>
      </c>
      <c r="F1078" s="1">
        <v>0</v>
      </c>
      <c r="G1078" s="1">
        <v>1116</v>
      </c>
      <c r="H1078" s="1">
        <v>0</v>
      </c>
      <c r="I1078" s="1">
        <v>473</v>
      </c>
      <c r="J1078" s="4">
        <v>0</v>
      </c>
      <c r="K1078" s="4">
        <v>12</v>
      </c>
      <c r="L1078" s="4">
        <v>2</v>
      </c>
    </row>
    <row r="1079" spans="3:12" x14ac:dyDescent="0.3">
      <c r="C1079" s="1">
        <v>136</v>
      </c>
      <c r="D1079" s="1">
        <v>1195</v>
      </c>
      <c r="E1079" s="1">
        <v>13</v>
      </c>
      <c r="F1079" s="1">
        <v>0</v>
      </c>
      <c r="G1079" s="1">
        <v>1116</v>
      </c>
      <c r="H1079" s="1">
        <v>0</v>
      </c>
      <c r="I1079" s="1">
        <v>473</v>
      </c>
      <c r="J1079" s="4">
        <v>0</v>
      </c>
      <c r="K1079" s="4">
        <v>11</v>
      </c>
      <c r="L1079" s="4">
        <v>1</v>
      </c>
    </row>
    <row r="1080" spans="3:12" x14ac:dyDescent="0.3">
      <c r="C1080" s="1">
        <v>137</v>
      </c>
      <c r="D1080" s="1">
        <v>1195</v>
      </c>
      <c r="E1080" s="1">
        <v>14</v>
      </c>
      <c r="F1080" s="1">
        <v>0</v>
      </c>
      <c r="G1080" s="1">
        <v>1116</v>
      </c>
      <c r="H1080" s="1">
        <v>0</v>
      </c>
      <c r="I1080" s="1">
        <v>474</v>
      </c>
      <c r="J1080" s="4">
        <v>0</v>
      </c>
      <c r="K1080" s="4">
        <v>11</v>
      </c>
      <c r="L1080" s="4">
        <v>1</v>
      </c>
    </row>
    <row r="1081" spans="3:12" x14ac:dyDescent="0.3">
      <c r="C1081" s="1">
        <v>138</v>
      </c>
      <c r="D1081" s="1">
        <v>1194</v>
      </c>
      <c r="E1081" s="1">
        <v>13</v>
      </c>
      <c r="F1081" s="1">
        <v>0</v>
      </c>
      <c r="G1081" s="1">
        <v>1117</v>
      </c>
      <c r="H1081" s="1">
        <v>0</v>
      </c>
      <c r="I1081" s="1">
        <v>474</v>
      </c>
      <c r="J1081" s="4">
        <v>0</v>
      </c>
      <c r="K1081" s="4">
        <v>11</v>
      </c>
      <c r="L1081" s="4">
        <v>1</v>
      </c>
    </row>
    <row r="1082" spans="3:12" x14ac:dyDescent="0.3">
      <c r="C1082" s="1">
        <v>139</v>
      </c>
      <c r="D1082" s="1">
        <v>1194</v>
      </c>
      <c r="E1082" s="1">
        <v>12</v>
      </c>
      <c r="F1082" s="1">
        <v>0</v>
      </c>
      <c r="G1082" s="1">
        <v>1118</v>
      </c>
      <c r="H1082" s="1">
        <v>0</v>
      </c>
      <c r="I1082" s="1">
        <v>474</v>
      </c>
      <c r="J1082" s="4">
        <v>0</v>
      </c>
      <c r="K1082" s="4">
        <v>10</v>
      </c>
      <c r="L1082" s="4">
        <v>1</v>
      </c>
    </row>
    <row r="1083" spans="3:12" x14ac:dyDescent="0.3">
      <c r="C1083" s="1">
        <v>140</v>
      </c>
      <c r="D1083" s="1">
        <v>1194</v>
      </c>
      <c r="E1083" s="1">
        <v>12</v>
      </c>
      <c r="F1083" s="1">
        <v>0</v>
      </c>
      <c r="G1083" s="1">
        <v>1118</v>
      </c>
      <c r="H1083" s="1">
        <v>0</v>
      </c>
      <c r="I1083" s="1">
        <v>474</v>
      </c>
      <c r="J1083" s="4">
        <v>0</v>
      </c>
      <c r="K1083" s="4">
        <v>9</v>
      </c>
      <c r="L1083" s="4">
        <v>1</v>
      </c>
    </row>
    <row r="1084" spans="3:12" x14ac:dyDescent="0.3">
      <c r="C1084" s="1">
        <v>141</v>
      </c>
      <c r="D1084" s="1">
        <v>1194</v>
      </c>
      <c r="E1084" s="1">
        <v>11</v>
      </c>
      <c r="F1084" s="1">
        <v>0</v>
      </c>
      <c r="G1084" s="1">
        <v>1119</v>
      </c>
      <c r="H1084" s="1">
        <v>0</v>
      </c>
      <c r="I1084" s="1">
        <v>474</v>
      </c>
      <c r="J1084" s="4">
        <v>0</v>
      </c>
      <c r="K1084" s="4">
        <v>9</v>
      </c>
      <c r="L1084" s="4">
        <v>1</v>
      </c>
    </row>
    <row r="1085" spans="3:12" x14ac:dyDescent="0.3">
      <c r="C1085" s="1">
        <v>142</v>
      </c>
      <c r="D1085" s="1">
        <v>1193</v>
      </c>
      <c r="E1085" s="1">
        <v>11</v>
      </c>
      <c r="F1085" s="1">
        <v>0</v>
      </c>
      <c r="G1085" s="1">
        <v>1120</v>
      </c>
      <c r="H1085" s="1">
        <v>0</v>
      </c>
      <c r="I1085" s="1">
        <v>475</v>
      </c>
      <c r="J1085" s="4">
        <v>0</v>
      </c>
      <c r="K1085" s="4">
        <v>8</v>
      </c>
      <c r="L1085" s="4">
        <v>0</v>
      </c>
    </row>
    <row r="1086" spans="3:12" x14ac:dyDescent="0.3">
      <c r="C1086" s="1">
        <v>143</v>
      </c>
      <c r="D1086" s="1">
        <v>1193</v>
      </c>
      <c r="E1086" s="1">
        <v>10</v>
      </c>
      <c r="F1086" s="1">
        <v>0</v>
      </c>
      <c r="G1086" s="1">
        <v>1120</v>
      </c>
      <c r="H1086" s="1">
        <v>0</v>
      </c>
      <c r="I1086" s="1">
        <v>475</v>
      </c>
      <c r="J1086" s="4">
        <v>0</v>
      </c>
      <c r="K1086" s="4">
        <v>8</v>
      </c>
      <c r="L1086" s="4">
        <v>1</v>
      </c>
    </row>
    <row r="1087" spans="3:12" x14ac:dyDescent="0.3">
      <c r="C1087" s="1">
        <v>144</v>
      </c>
      <c r="D1087" s="1">
        <v>1193</v>
      </c>
      <c r="E1087" s="1">
        <v>10</v>
      </c>
      <c r="F1087" s="1">
        <v>0</v>
      </c>
      <c r="G1087" s="1">
        <v>1121</v>
      </c>
      <c r="H1087" s="1">
        <v>0</v>
      </c>
      <c r="I1087" s="1">
        <v>475</v>
      </c>
      <c r="J1087" s="4">
        <v>0</v>
      </c>
      <c r="K1087" s="4">
        <v>8</v>
      </c>
      <c r="L1087" s="4">
        <v>1</v>
      </c>
    </row>
    <row r="1088" spans="3:12" x14ac:dyDescent="0.3">
      <c r="C1088" s="1">
        <v>145</v>
      </c>
      <c r="D1088" s="1">
        <v>1193</v>
      </c>
      <c r="E1088" s="1">
        <v>9</v>
      </c>
      <c r="F1088" s="1">
        <v>0</v>
      </c>
      <c r="G1088" s="1">
        <v>1121</v>
      </c>
      <c r="H1088" s="1">
        <v>0</v>
      </c>
      <c r="I1088" s="1">
        <v>475</v>
      </c>
      <c r="J1088" s="4">
        <v>0</v>
      </c>
      <c r="K1088" s="4">
        <v>8</v>
      </c>
      <c r="L1088" s="4">
        <v>1</v>
      </c>
    </row>
    <row r="1089" spans="3:12" x14ac:dyDescent="0.3">
      <c r="C1089" s="1">
        <v>146</v>
      </c>
      <c r="D1089" s="1">
        <v>1193</v>
      </c>
      <c r="E1089" s="1">
        <v>9</v>
      </c>
      <c r="F1089" s="1">
        <v>0</v>
      </c>
      <c r="G1089" s="1">
        <v>1121</v>
      </c>
      <c r="H1089" s="1">
        <v>0</v>
      </c>
      <c r="I1089" s="1">
        <v>475</v>
      </c>
      <c r="J1089" s="4">
        <v>0</v>
      </c>
      <c r="K1089" s="4">
        <v>8</v>
      </c>
      <c r="L1089" s="4">
        <v>1</v>
      </c>
    </row>
    <row r="1090" spans="3:12" x14ac:dyDescent="0.3">
      <c r="C1090" s="1">
        <v>147</v>
      </c>
      <c r="D1090" s="1">
        <v>1193</v>
      </c>
      <c r="E1090" s="1">
        <v>9</v>
      </c>
      <c r="F1090" s="1">
        <v>0</v>
      </c>
      <c r="G1090" s="1">
        <v>1122</v>
      </c>
      <c r="H1090" s="1">
        <v>0</v>
      </c>
      <c r="I1090" s="1">
        <v>475</v>
      </c>
      <c r="J1090" s="4">
        <v>0</v>
      </c>
      <c r="K1090" s="4">
        <v>7</v>
      </c>
      <c r="L1090" s="4">
        <v>1</v>
      </c>
    </row>
    <row r="1091" spans="3:12" x14ac:dyDescent="0.3">
      <c r="C1091" s="1">
        <v>148</v>
      </c>
      <c r="D1091" s="1">
        <v>1192</v>
      </c>
      <c r="E1091" s="1">
        <v>8</v>
      </c>
      <c r="F1091" s="1">
        <v>0</v>
      </c>
      <c r="G1091" s="1">
        <v>1122</v>
      </c>
      <c r="H1091" s="1">
        <v>0</v>
      </c>
      <c r="I1091" s="1">
        <v>475</v>
      </c>
      <c r="J1091" s="4">
        <v>0</v>
      </c>
      <c r="K1091" s="4">
        <v>7</v>
      </c>
      <c r="L1091" s="4">
        <v>0</v>
      </c>
    </row>
    <row r="1092" spans="3:12" x14ac:dyDescent="0.3">
      <c r="C1092" s="1">
        <v>149</v>
      </c>
      <c r="D1092" s="1">
        <v>1192</v>
      </c>
      <c r="E1092" s="1">
        <v>8</v>
      </c>
      <c r="F1092" s="1">
        <v>0</v>
      </c>
      <c r="G1092" s="1">
        <v>1123</v>
      </c>
      <c r="H1092" s="1">
        <v>0</v>
      </c>
      <c r="I1092" s="1">
        <v>475</v>
      </c>
      <c r="J1092" s="4">
        <v>0</v>
      </c>
      <c r="K1092" s="4">
        <v>7</v>
      </c>
      <c r="L1092" s="4">
        <v>0</v>
      </c>
    </row>
    <row r="1093" spans="3:12" x14ac:dyDescent="0.3">
      <c r="C1093" s="1">
        <v>150</v>
      </c>
      <c r="D1093" s="1">
        <v>1192</v>
      </c>
      <c r="E1093" s="1">
        <v>7</v>
      </c>
      <c r="F1093" s="1">
        <v>0</v>
      </c>
      <c r="G1093" s="1">
        <v>1123</v>
      </c>
      <c r="H1093" s="1">
        <v>0</v>
      </c>
      <c r="I1093" s="1">
        <v>476</v>
      </c>
      <c r="J1093" s="4">
        <v>0</v>
      </c>
      <c r="K1093" s="4">
        <v>6</v>
      </c>
      <c r="L1093" s="4">
        <v>0</v>
      </c>
    </row>
    <row r="1094" spans="3:12" x14ac:dyDescent="0.3">
      <c r="C1094" s="1">
        <v>151</v>
      </c>
      <c r="D1094" s="1">
        <v>1192</v>
      </c>
      <c r="E1094" s="1">
        <v>7</v>
      </c>
      <c r="F1094" s="1">
        <v>0</v>
      </c>
      <c r="G1094" s="1">
        <v>1123</v>
      </c>
      <c r="H1094" s="1">
        <v>0</v>
      </c>
      <c r="I1094" s="1">
        <v>476</v>
      </c>
      <c r="J1094" s="4">
        <v>0</v>
      </c>
      <c r="K1094" s="4">
        <v>6</v>
      </c>
      <c r="L1094" s="4">
        <v>0</v>
      </c>
    </row>
    <row r="1095" spans="3:12" x14ac:dyDescent="0.3">
      <c r="C1095" s="1">
        <v>152</v>
      </c>
      <c r="D1095" s="1">
        <v>1192</v>
      </c>
      <c r="E1095" s="1">
        <v>6</v>
      </c>
      <c r="F1095" s="1">
        <v>0</v>
      </c>
      <c r="G1095" s="1">
        <v>1124</v>
      </c>
      <c r="H1095" s="1">
        <v>0</v>
      </c>
      <c r="I1095" s="1">
        <v>476</v>
      </c>
      <c r="J1095" s="4">
        <v>0</v>
      </c>
      <c r="K1095" s="4">
        <v>5</v>
      </c>
      <c r="L1095" s="4">
        <v>0</v>
      </c>
    </row>
    <row r="1096" spans="3:12" x14ac:dyDescent="0.3">
      <c r="C1096" s="1">
        <v>153</v>
      </c>
      <c r="D1096" s="1">
        <v>1192</v>
      </c>
      <c r="E1096" s="1">
        <v>6</v>
      </c>
      <c r="F1096" s="1">
        <v>0</v>
      </c>
      <c r="G1096" s="1">
        <v>1124</v>
      </c>
      <c r="H1096" s="1">
        <v>0</v>
      </c>
      <c r="I1096" s="1">
        <v>476</v>
      </c>
      <c r="J1096" s="4">
        <v>0</v>
      </c>
      <c r="K1096" s="4">
        <v>5</v>
      </c>
      <c r="L1096" s="4">
        <v>0</v>
      </c>
    </row>
    <row r="1097" spans="3:12" x14ac:dyDescent="0.3">
      <c r="C1097" s="1">
        <v>154</v>
      </c>
      <c r="D1097" s="1">
        <v>1192</v>
      </c>
      <c r="E1097" s="1">
        <v>6</v>
      </c>
      <c r="F1097" s="1">
        <v>0</v>
      </c>
      <c r="G1097" s="1">
        <v>1125</v>
      </c>
      <c r="H1097" s="1">
        <v>0</v>
      </c>
      <c r="I1097" s="1">
        <v>476</v>
      </c>
      <c r="J1097" s="4">
        <v>0</v>
      </c>
      <c r="K1097" s="4">
        <v>5</v>
      </c>
      <c r="L1097" s="4">
        <v>0</v>
      </c>
    </row>
    <row r="1098" spans="3:12" x14ac:dyDescent="0.3">
      <c r="C1098" s="1">
        <v>155</v>
      </c>
      <c r="D1098" s="1">
        <v>1192</v>
      </c>
      <c r="E1098" s="1">
        <v>5</v>
      </c>
      <c r="F1098" s="1">
        <v>0</v>
      </c>
      <c r="G1098" s="1">
        <v>1125</v>
      </c>
      <c r="H1098" s="1">
        <v>0</v>
      </c>
      <c r="I1098" s="1">
        <v>476</v>
      </c>
      <c r="J1098" s="4">
        <v>0</v>
      </c>
      <c r="K1098" s="4">
        <v>5</v>
      </c>
      <c r="L1098" s="4">
        <v>0</v>
      </c>
    </row>
    <row r="1099" spans="3:12" x14ac:dyDescent="0.3">
      <c r="C1099" s="1">
        <v>156</v>
      </c>
      <c r="D1099" s="1">
        <v>1192</v>
      </c>
      <c r="E1099" s="1">
        <v>5</v>
      </c>
      <c r="F1099" s="1">
        <v>0</v>
      </c>
      <c r="G1099" s="1">
        <v>1125</v>
      </c>
      <c r="H1099" s="1">
        <v>0</v>
      </c>
      <c r="I1099" s="1">
        <v>476</v>
      </c>
      <c r="J1099" s="4">
        <v>0</v>
      </c>
      <c r="K1099" s="4">
        <v>4</v>
      </c>
      <c r="L1099" s="4">
        <v>0</v>
      </c>
    </row>
    <row r="1100" spans="3:12" x14ac:dyDescent="0.3">
      <c r="C1100" s="1">
        <v>157</v>
      </c>
      <c r="D1100" s="1">
        <v>1192</v>
      </c>
      <c r="E1100" s="1">
        <v>5</v>
      </c>
      <c r="F1100" s="1">
        <v>0</v>
      </c>
      <c r="G1100" s="1">
        <v>1126</v>
      </c>
      <c r="H1100" s="1">
        <v>0</v>
      </c>
      <c r="I1100" s="1">
        <v>476</v>
      </c>
      <c r="J1100" s="4">
        <v>0</v>
      </c>
      <c r="K1100" s="4">
        <v>4</v>
      </c>
      <c r="L1100" s="4">
        <v>0</v>
      </c>
    </row>
    <row r="1101" spans="3:12" x14ac:dyDescent="0.3">
      <c r="C1101" s="1">
        <v>158</v>
      </c>
      <c r="D1101" s="1">
        <v>1192</v>
      </c>
      <c r="E1101" s="1">
        <v>4</v>
      </c>
      <c r="F1101" s="1">
        <v>0</v>
      </c>
      <c r="G1101" s="1">
        <v>1126</v>
      </c>
      <c r="H1101" s="1">
        <v>0</v>
      </c>
      <c r="I1101" s="1">
        <v>476</v>
      </c>
      <c r="J1101" s="4">
        <v>0</v>
      </c>
      <c r="K1101" s="4">
        <v>4</v>
      </c>
      <c r="L1101" s="4">
        <v>0</v>
      </c>
    </row>
    <row r="1102" spans="3:12" x14ac:dyDescent="0.3">
      <c r="C1102" s="1">
        <v>159</v>
      </c>
      <c r="D1102" s="1">
        <v>1192</v>
      </c>
      <c r="E1102" s="1">
        <v>4</v>
      </c>
      <c r="F1102" s="1">
        <v>0</v>
      </c>
      <c r="G1102" s="1">
        <v>1126</v>
      </c>
      <c r="H1102" s="1">
        <v>0</v>
      </c>
      <c r="I1102" s="1">
        <v>476</v>
      </c>
      <c r="J1102" s="4">
        <v>0</v>
      </c>
      <c r="K1102" s="4">
        <v>3</v>
      </c>
      <c r="L1102" s="4">
        <v>0</v>
      </c>
    </row>
    <row r="1103" spans="3:12" x14ac:dyDescent="0.3">
      <c r="C1103" s="1">
        <v>160</v>
      </c>
      <c r="D1103" s="1">
        <v>1192</v>
      </c>
      <c r="E1103" s="1">
        <v>4</v>
      </c>
      <c r="F1103" s="1">
        <v>0</v>
      </c>
      <c r="G1103" s="1">
        <v>1126</v>
      </c>
      <c r="H1103" s="1">
        <v>0</v>
      </c>
      <c r="I1103" s="1">
        <v>477</v>
      </c>
      <c r="J1103" s="4">
        <v>0</v>
      </c>
      <c r="K1103" s="4">
        <v>4</v>
      </c>
      <c r="L1103" s="4">
        <v>0</v>
      </c>
    </row>
    <row r="1104" spans="3:12" x14ac:dyDescent="0.3">
      <c r="C1104" s="1">
        <v>161</v>
      </c>
      <c r="D1104" s="1">
        <v>1191</v>
      </c>
      <c r="E1104" s="1">
        <v>3</v>
      </c>
      <c r="F1104" s="1">
        <v>0</v>
      </c>
      <c r="G1104" s="1">
        <v>1127</v>
      </c>
      <c r="H1104" s="1">
        <v>0</v>
      </c>
      <c r="I1104" s="1">
        <v>477</v>
      </c>
      <c r="J1104" s="4">
        <v>0</v>
      </c>
      <c r="K1104" s="4">
        <v>3</v>
      </c>
      <c r="L1104" s="4">
        <v>0</v>
      </c>
    </row>
    <row r="1105" spans="3:12" x14ac:dyDescent="0.3">
      <c r="C1105" s="1">
        <v>162</v>
      </c>
      <c r="D1105" s="1">
        <v>1191</v>
      </c>
      <c r="E1105" s="1">
        <v>3</v>
      </c>
      <c r="F1105" s="1">
        <v>0</v>
      </c>
      <c r="G1105" s="1">
        <v>1127</v>
      </c>
      <c r="H1105" s="1">
        <v>0</v>
      </c>
      <c r="I1105" s="1">
        <v>477</v>
      </c>
      <c r="J1105" s="4">
        <v>0</v>
      </c>
      <c r="K1105" s="4">
        <v>3</v>
      </c>
      <c r="L1105" s="4">
        <v>0</v>
      </c>
    </row>
    <row r="1106" spans="3:12" x14ac:dyDescent="0.3">
      <c r="C1106" s="1">
        <v>163</v>
      </c>
      <c r="D1106" s="1">
        <v>1191</v>
      </c>
      <c r="E1106" s="1">
        <v>3</v>
      </c>
      <c r="F1106" s="1">
        <v>0</v>
      </c>
      <c r="G1106" s="1">
        <v>1127</v>
      </c>
      <c r="H1106" s="1">
        <v>0</v>
      </c>
      <c r="I1106" s="1">
        <v>477</v>
      </c>
      <c r="J1106" s="4">
        <v>0</v>
      </c>
      <c r="K1106" s="4">
        <v>3</v>
      </c>
      <c r="L1106" s="4">
        <v>0</v>
      </c>
    </row>
    <row r="1107" spans="3:12" x14ac:dyDescent="0.3">
      <c r="C1107" s="1">
        <v>164</v>
      </c>
      <c r="D1107" s="1">
        <v>1191</v>
      </c>
      <c r="E1107" s="1">
        <v>3</v>
      </c>
      <c r="F1107" s="1">
        <v>0</v>
      </c>
      <c r="G1107" s="1">
        <v>1127</v>
      </c>
      <c r="H1107" s="1">
        <v>0</v>
      </c>
      <c r="I1107" s="1">
        <v>477</v>
      </c>
      <c r="J1107" s="4">
        <v>0</v>
      </c>
      <c r="K1107" s="4">
        <v>3</v>
      </c>
      <c r="L1107" s="4">
        <v>0</v>
      </c>
    </row>
    <row r="1108" spans="3:12" x14ac:dyDescent="0.3">
      <c r="C1108" s="1">
        <v>165</v>
      </c>
      <c r="D1108" s="1">
        <v>1191</v>
      </c>
      <c r="E1108" s="1">
        <v>3</v>
      </c>
      <c r="F1108" s="1">
        <v>0</v>
      </c>
      <c r="G1108" s="1">
        <v>1127</v>
      </c>
      <c r="H1108" s="1">
        <v>0</v>
      </c>
      <c r="I1108" s="1">
        <v>477</v>
      </c>
      <c r="J1108" s="4">
        <v>0</v>
      </c>
      <c r="K1108" s="4">
        <v>3</v>
      </c>
      <c r="L1108" s="4">
        <v>0</v>
      </c>
    </row>
    <row r="1109" spans="3:12" x14ac:dyDescent="0.3">
      <c r="C1109" s="1">
        <v>166</v>
      </c>
      <c r="D1109" s="1">
        <v>1191</v>
      </c>
      <c r="E1109" s="1">
        <v>3</v>
      </c>
      <c r="F1109" s="1">
        <v>0</v>
      </c>
      <c r="G1109" s="1">
        <v>1127</v>
      </c>
      <c r="H1109" s="1">
        <v>0</v>
      </c>
      <c r="I1109" s="1">
        <v>477</v>
      </c>
      <c r="J1109" s="4">
        <v>0</v>
      </c>
      <c r="K1109" s="4">
        <v>3</v>
      </c>
      <c r="L1109" s="4">
        <v>0</v>
      </c>
    </row>
    <row r="1110" spans="3:12" x14ac:dyDescent="0.3">
      <c r="C1110" s="1">
        <v>167</v>
      </c>
      <c r="D1110" s="1">
        <v>1191</v>
      </c>
      <c r="E1110" s="1">
        <v>3</v>
      </c>
      <c r="F1110" s="1">
        <v>0</v>
      </c>
      <c r="G1110" s="1">
        <v>1128</v>
      </c>
      <c r="H1110" s="1">
        <v>0</v>
      </c>
      <c r="I1110" s="1">
        <v>477</v>
      </c>
      <c r="J1110" s="4">
        <v>0</v>
      </c>
      <c r="K1110" s="4">
        <v>2</v>
      </c>
      <c r="L1110" s="4">
        <v>0</v>
      </c>
    </row>
    <row r="1111" spans="3:12" x14ac:dyDescent="0.3">
      <c r="C1111" s="1">
        <v>168</v>
      </c>
      <c r="D1111" s="1">
        <v>1191</v>
      </c>
      <c r="E1111" s="1">
        <v>3</v>
      </c>
      <c r="F1111" s="1">
        <v>0</v>
      </c>
      <c r="G1111" s="1">
        <v>1128</v>
      </c>
      <c r="H1111" s="1">
        <v>0</v>
      </c>
      <c r="I1111" s="1">
        <v>477</v>
      </c>
      <c r="J1111" s="4">
        <v>0</v>
      </c>
      <c r="K1111" s="4">
        <v>2</v>
      </c>
      <c r="L1111" s="4">
        <v>0</v>
      </c>
    </row>
    <row r="1112" spans="3:12" x14ac:dyDescent="0.3">
      <c r="C1112" s="1">
        <v>169</v>
      </c>
      <c r="D1112" s="1">
        <v>1191</v>
      </c>
      <c r="E1112" s="1">
        <v>2</v>
      </c>
      <c r="F1112" s="1">
        <v>0</v>
      </c>
      <c r="G1112" s="1">
        <v>1128</v>
      </c>
      <c r="H1112" s="1">
        <v>0</v>
      </c>
      <c r="I1112" s="1">
        <v>477</v>
      </c>
      <c r="J1112" s="4">
        <v>0</v>
      </c>
      <c r="K1112" s="4">
        <v>2</v>
      </c>
      <c r="L1112" s="4">
        <v>0</v>
      </c>
    </row>
    <row r="1113" spans="3:12" x14ac:dyDescent="0.3">
      <c r="C1113" s="1">
        <v>170</v>
      </c>
      <c r="D1113" s="1">
        <v>1191</v>
      </c>
      <c r="E1113" s="1">
        <v>2</v>
      </c>
      <c r="F1113" s="1">
        <v>0</v>
      </c>
      <c r="G1113" s="1">
        <v>1129</v>
      </c>
      <c r="H1113" s="1">
        <v>0</v>
      </c>
      <c r="I1113" s="1">
        <v>477</v>
      </c>
      <c r="J1113" s="4">
        <v>0</v>
      </c>
      <c r="K1113" s="4">
        <v>2</v>
      </c>
      <c r="L1113" s="4">
        <v>0</v>
      </c>
    </row>
    <row r="1114" spans="3:12" x14ac:dyDescent="0.3">
      <c r="C1114" s="1">
        <v>171</v>
      </c>
      <c r="D1114" s="1">
        <v>1191</v>
      </c>
      <c r="E1114" s="1">
        <v>2</v>
      </c>
      <c r="F1114" s="1">
        <v>0</v>
      </c>
      <c r="G1114" s="1">
        <v>1129</v>
      </c>
      <c r="H1114" s="1">
        <v>0</v>
      </c>
      <c r="I1114" s="1">
        <v>477</v>
      </c>
      <c r="J1114" s="4">
        <v>0</v>
      </c>
      <c r="K1114" s="4">
        <v>2</v>
      </c>
      <c r="L1114" s="4">
        <v>0</v>
      </c>
    </row>
    <row r="1115" spans="3:12" x14ac:dyDescent="0.3">
      <c r="C1115" s="1">
        <v>172</v>
      </c>
      <c r="D1115" s="1">
        <v>1191</v>
      </c>
      <c r="E1115" s="1">
        <v>2</v>
      </c>
      <c r="F1115" s="1">
        <v>0</v>
      </c>
      <c r="G1115" s="1">
        <v>1129</v>
      </c>
      <c r="H1115" s="1">
        <v>0</v>
      </c>
      <c r="I1115" s="1">
        <v>477</v>
      </c>
      <c r="J1115" s="4">
        <v>0</v>
      </c>
      <c r="K1115" s="4">
        <v>2</v>
      </c>
      <c r="L1115" s="4">
        <v>0</v>
      </c>
    </row>
    <row r="1116" spans="3:12" x14ac:dyDescent="0.3">
      <c r="C1116" s="1">
        <v>173</v>
      </c>
      <c r="D1116" s="1">
        <v>1191</v>
      </c>
      <c r="E1116" s="1">
        <v>2</v>
      </c>
      <c r="F1116" s="1">
        <v>0</v>
      </c>
      <c r="G1116" s="1">
        <v>1129</v>
      </c>
      <c r="H1116" s="1">
        <v>0</v>
      </c>
      <c r="I1116" s="1">
        <v>477</v>
      </c>
      <c r="J1116" s="4">
        <v>0</v>
      </c>
      <c r="K1116" s="4">
        <v>2</v>
      </c>
      <c r="L1116" s="4">
        <v>0</v>
      </c>
    </row>
    <row r="1117" spans="3:12" x14ac:dyDescent="0.3">
      <c r="C1117" s="1">
        <v>174</v>
      </c>
      <c r="D1117" s="1">
        <v>1191</v>
      </c>
      <c r="E1117" s="1">
        <v>1</v>
      </c>
      <c r="F1117" s="1">
        <v>0</v>
      </c>
      <c r="G1117" s="1">
        <v>1129</v>
      </c>
      <c r="H1117" s="1">
        <v>0</v>
      </c>
      <c r="I1117" s="1">
        <v>477</v>
      </c>
      <c r="J1117" s="4">
        <v>0</v>
      </c>
      <c r="K1117" s="4">
        <v>1</v>
      </c>
      <c r="L1117" s="4">
        <v>0</v>
      </c>
    </row>
    <row r="1118" spans="3:12" x14ac:dyDescent="0.3">
      <c r="C1118" s="1">
        <v>175</v>
      </c>
      <c r="D1118" s="1">
        <v>1191</v>
      </c>
      <c r="E1118" s="1">
        <v>1</v>
      </c>
      <c r="F1118" s="1">
        <v>0</v>
      </c>
      <c r="G1118" s="1">
        <v>1129</v>
      </c>
      <c r="H1118" s="1">
        <v>0</v>
      </c>
      <c r="I1118" s="1">
        <v>477</v>
      </c>
      <c r="J1118" s="4">
        <v>0</v>
      </c>
      <c r="K1118" s="4">
        <v>1</v>
      </c>
      <c r="L1118" s="4">
        <v>0</v>
      </c>
    </row>
    <row r="1119" spans="3:12" x14ac:dyDescent="0.3">
      <c r="C1119" s="1">
        <v>176</v>
      </c>
      <c r="D1119" s="1">
        <v>1193</v>
      </c>
      <c r="E1119" s="1">
        <v>1</v>
      </c>
      <c r="F1119" s="1">
        <v>0</v>
      </c>
      <c r="G1119" s="1">
        <v>1126</v>
      </c>
      <c r="H1119" s="1">
        <v>0</v>
      </c>
      <c r="I1119" s="1">
        <v>477</v>
      </c>
      <c r="J1119" s="4">
        <v>0</v>
      </c>
      <c r="K1119" s="4">
        <v>1</v>
      </c>
      <c r="L1119" s="4">
        <v>0</v>
      </c>
    </row>
    <row r="1120" spans="3:12" x14ac:dyDescent="0.3">
      <c r="C1120" s="1">
        <v>177</v>
      </c>
      <c r="D1120" s="1">
        <v>1193</v>
      </c>
      <c r="E1120" s="1">
        <v>1</v>
      </c>
      <c r="F1120" s="1">
        <v>0</v>
      </c>
      <c r="G1120" s="1">
        <v>1126</v>
      </c>
      <c r="H1120" s="1">
        <v>0</v>
      </c>
      <c r="I1120" s="1">
        <v>477</v>
      </c>
      <c r="J1120" s="4">
        <v>0</v>
      </c>
      <c r="K1120" s="4">
        <v>1</v>
      </c>
      <c r="L1120" s="4">
        <v>0</v>
      </c>
    </row>
    <row r="1121" spans="3:12" x14ac:dyDescent="0.3">
      <c r="C1121" s="1">
        <v>178</v>
      </c>
      <c r="D1121" s="1">
        <v>1193</v>
      </c>
      <c r="E1121" s="1">
        <v>1</v>
      </c>
      <c r="F1121" s="1">
        <v>0</v>
      </c>
      <c r="G1121" s="1">
        <v>1126</v>
      </c>
      <c r="H1121" s="1">
        <v>0</v>
      </c>
      <c r="I1121" s="1">
        <v>477</v>
      </c>
      <c r="J1121" s="4">
        <v>0</v>
      </c>
      <c r="K1121" s="4">
        <v>1</v>
      </c>
      <c r="L1121" s="4">
        <v>0</v>
      </c>
    </row>
    <row r="1122" spans="3:12" x14ac:dyDescent="0.3">
      <c r="C1122" s="1">
        <v>179</v>
      </c>
      <c r="D1122" s="1">
        <v>1188</v>
      </c>
      <c r="E1122" s="1">
        <v>1</v>
      </c>
      <c r="F1122" s="1">
        <v>0</v>
      </c>
      <c r="G1122" s="1">
        <v>1127</v>
      </c>
      <c r="H1122" s="1">
        <v>0</v>
      </c>
      <c r="I1122" s="1">
        <v>481</v>
      </c>
      <c r="J1122" s="4">
        <v>0</v>
      </c>
      <c r="K1122" s="4">
        <v>1</v>
      </c>
      <c r="L1122" s="4">
        <v>0</v>
      </c>
    </row>
    <row r="1123" spans="3:12" x14ac:dyDescent="0.3">
      <c r="C1123" s="1">
        <v>180</v>
      </c>
      <c r="D1123" s="1">
        <v>1188</v>
      </c>
      <c r="E1123" s="1">
        <v>1</v>
      </c>
      <c r="F1123" s="1">
        <v>0</v>
      </c>
      <c r="G1123" s="1">
        <v>1127</v>
      </c>
      <c r="H1123" s="1">
        <v>0</v>
      </c>
      <c r="I1123" s="1">
        <v>482</v>
      </c>
      <c r="J1123" s="4">
        <v>0</v>
      </c>
      <c r="K1123" s="4">
        <v>1</v>
      </c>
      <c r="L1123" s="4">
        <v>0</v>
      </c>
    </row>
  </sheetData>
  <mergeCells count="15">
    <mergeCell ref="CC1:CD1"/>
    <mergeCell ref="CF1:CG1"/>
    <mergeCell ref="AJ11:AO11"/>
    <mergeCell ref="AU11:AZ11"/>
    <mergeCell ref="N12:O12"/>
    <mergeCell ref="P12:R12"/>
    <mergeCell ref="AD12:AG12"/>
    <mergeCell ref="AJ12:AO12"/>
    <mergeCell ref="AP12:AS12"/>
    <mergeCell ref="AU12:AZ12"/>
    <mergeCell ref="BJ12:BK12"/>
    <mergeCell ref="BL12:BM12"/>
    <mergeCell ref="BR12:BU12"/>
    <mergeCell ref="CC12:CD12"/>
    <mergeCell ref="CF12:CG12"/>
  </mergeCells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18CC3-374E-4FB0-A67B-74F3746A1197}">
  <dimension ref="A1:CW1123"/>
  <sheetViews>
    <sheetView topLeftCell="BQ16" workbookViewId="0">
      <selection activeCell="BX15" sqref="BX15"/>
    </sheetView>
  </sheetViews>
  <sheetFormatPr baseColWidth="10" defaultRowHeight="14.4" x14ac:dyDescent="0.3"/>
  <cols>
    <col min="1" max="1" width="15.33203125" style="7" bestFit="1" customWidth="1"/>
    <col min="2" max="2" width="9.44140625" style="1" bestFit="1" customWidth="1"/>
    <col min="3" max="3" width="4" style="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6640625" style="4" bestFit="1" customWidth="1"/>
    <col min="11" max="11" width="10.5546875" style="4" bestFit="1" customWidth="1"/>
    <col min="12" max="12" width="8.77734375" style="4" bestFit="1" customWidth="1"/>
    <col min="13" max="13" width="3.44140625" style="61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8.109375" style="1" customWidth="1"/>
    <col min="20" max="20" width="9" style="1" bestFit="1" customWidth="1"/>
    <col min="21" max="21" width="13" style="1" bestFit="1" customWidth="1"/>
    <col min="22" max="22" width="9.88671875" style="1" bestFit="1" customWidth="1"/>
    <col min="23" max="23" width="7.88671875" style="1" bestFit="1" customWidth="1"/>
    <col min="24" max="24" width="8.109375" style="1" bestFit="1" customWidth="1"/>
    <col min="25" max="25" width="3.44140625" style="58" bestFit="1" customWidth="1"/>
    <col min="26" max="26" width="2" style="1" bestFit="1" customWidth="1"/>
    <col min="27" max="27" width="9.88671875" style="1" bestFit="1" customWidth="1"/>
    <col min="28" max="28" width="7.88671875" style="1" bestFit="1" customWidth="1"/>
    <col min="29" max="29" width="8.109375" style="1" bestFit="1" customWidth="1"/>
    <col min="30" max="30" width="4.6640625" style="1" bestFit="1" customWidth="1"/>
    <col min="31" max="31" width="4" style="1" bestFit="1" customWidth="1"/>
    <col min="32" max="32" width="4" style="1" customWidth="1"/>
    <col min="33" max="33" width="5.33203125" style="1" bestFit="1" customWidth="1"/>
    <col min="34" max="34" width="6.44140625" style="1" bestFit="1" customWidth="1"/>
    <col min="35" max="35" width="10.5546875" style="9" bestFit="1" customWidth="1"/>
    <col min="36" max="36" width="9.44140625" style="9" bestFit="1" customWidth="1"/>
    <col min="37" max="37" width="9.88671875" style="9" bestFit="1" customWidth="1"/>
    <col min="38" max="38" width="7.88671875" style="9" bestFit="1" customWidth="1"/>
    <col min="39" max="39" width="8.109375" style="9" bestFit="1" customWidth="1"/>
    <col min="40" max="40" width="9" style="9" bestFit="1" customWidth="1"/>
    <col min="41" max="41" width="11" style="9" bestFit="1" customWidth="1"/>
    <col min="42" max="42" width="3.33203125" style="9" bestFit="1" customWidth="1"/>
    <col min="43" max="43" width="3.88671875" style="9" bestFit="1" customWidth="1"/>
    <col min="44" max="44" width="4" style="9" bestFit="1" customWidth="1"/>
    <col min="45" max="45" width="5.33203125" style="9" bestFit="1" customWidth="1"/>
    <col min="46" max="46" width="6.44140625" style="9" bestFit="1" customWidth="1"/>
    <col min="47" max="47" width="9.44140625" style="9" bestFit="1" customWidth="1"/>
    <col min="48" max="48" width="9.44140625" style="9" customWidth="1"/>
    <col min="49" max="49" width="9.88671875" style="9" bestFit="1" customWidth="1"/>
    <col min="50" max="50" width="7.88671875" style="9" bestFit="1" customWidth="1"/>
    <col min="51" max="51" width="8.109375" style="9" bestFit="1" customWidth="1"/>
    <col min="52" max="52" width="11" style="9" bestFit="1" customWidth="1"/>
    <col min="53" max="53" width="10.5546875" style="1" customWidth="1"/>
    <col min="54" max="63" width="11.5546875" style="7"/>
    <col min="64" max="64" width="11.5546875" style="1"/>
    <col min="65" max="65" width="11.5546875" style="48"/>
    <col min="66" max="68" width="11.5546875" style="1"/>
    <col min="69" max="69" width="13.6640625" style="1" bestFit="1" customWidth="1"/>
    <col min="70" max="70" width="13.6640625" style="1" customWidth="1"/>
    <col min="71" max="71" width="11.44140625" style="1" bestFit="1" customWidth="1"/>
    <col min="72" max="72" width="11.5546875" style="1" bestFit="1" customWidth="1"/>
    <col min="73" max="73" width="9" style="1" bestFit="1" customWidth="1"/>
    <col min="74" max="75" width="9" style="1" customWidth="1"/>
    <col min="76" max="76" width="14.33203125" style="7" bestFit="1" customWidth="1"/>
    <col min="77" max="77" width="6.109375" style="4" bestFit="1" customWidth="1"/>
    <col min="78" max="78" width="12.6640625" style="7" bestFit="1" customWidth="1"/>
    <col min="79" max="79" width="3" style="7" bestFit="1" customWidth="1"/>
    <col min="80" max="80" width="11.109375" style="7" bestFit="1" customWidth="1"/>
    <col min="81" max="81" width="9" style="1" bestFit="1" customWidth="1"/>
    <col min="82" max="82" width="7.5546875" style="1" bestFit="1" customWidth="1"/>
    <col min="83" max="83" width="6.6640625" style="7" bestFit="1" customWidth="1"/>
    <col min="84" max="84" width="9.88671875" style="7" bestFit="1" customWidth="1"/>
    <col min="85" max="85" width="7.5546875" style="7" bestFit="1" customWidth="1"/>
    <col min="86" max="86" width="3" style="7" bestFit="1" customWidth="1"/>
    <col min="87" max="87" width="9.109375" style="7" bestFit="1" customWidth="1"/>
    <col min="88" max="88" width="10.109375" style="7" bestFit="1" customWidth="1"/>
    <col min="89" max="89" width="11.109375" style="7" bestFit="1" customWidth="1"/>
    <col min="90" max="90" width="3" style="7" bestFit="1" customWidth="1"/>
    <col min="91" max="91" width="10.109375" style="7" bestFit="1" customWidth="1"/>
    <col min="92" max="92" width="11.44140625" style="47" bestFit="1" customWidth="1"/>
    <col min="93" max="93" width="9.44140625" style="47" bestFit="1" customWidth="1"/>
    <col min="94" max="94" width="9.44140625" style="47" customWidth="1"/>
    <col min="95" max="95" width="11.5546875" style="4"/>
    <col min="96" max="16384" width="11.5546875" style="7"/>
  </cols>
  <sheetData>
    <row r="1" spans="1:98" x14ac:dyDescent="0.3">
      <c r="BL1" s="7"/>
      <c r="BM1" s="7"/>
      <c r="BN1" s="7"/>
      <c r="BO1" s="7"/>
      <c r="BP1" s="7"/>
      <c r="BQ1" s="7"/>
      <c r="BR1" s="7"/>
      <c r="BX1" s="88" t="s">
        <v>102</v>
      </c>
      <c r="CC1" s="157" t="s">
        <v>104</v>
      </c>
      <c r="CD1" s="157"/>
      <c r="CE1" s="150" t="s">
        <v>130</v>
      </c>
      <c r="CF1" s="158" t="s">
        <v>104</v>
      </c>
      <c r="CG1" s="158"/>
    </row>
    <row r="2" spans="1:98" x14ac:dyDescent="0.3">
      <c r="BL2" s="7"/>
      <c r="BM2" s="7"/>
      <c r="BN2" s="7"/>
      <c r="BO2" s="7"/>
      <c r="BP2" s="7"/>
      <c r="BQ2" s="7"/>
      <c r="BR2" s="7"/>
      <c r="BX2" s="50" t="s">
        <v>158</v>
      </c>
      <c r="BY2" s="55" t="s">
        <v>101</v>
      </c>
      <c r="BZ2" s="50" t="s">
        <v>96</v>
      </c>
      <c r="CA2" s="50" t="s">
        <v>107</v>
      </c>
      <c r="CB2" s="50" t="s">
        <v>106</v>
      </c>
      <c r="CC2" s="147" t="s">
        <v>82</v>
      </c>
      <c r="CD2" s="147" t="s">
        <v>80</v>
      </c>
      <c r="CE2" s="45" t="s">
        <v>133</v>
      </c>
      <c r="CF2" s="45" t="s">
        <v>26</v>
      </c>
      <c r="CG2" s="45" t="s">
        <v>80</v>
      </c>
      <c r="CK2" s="32" t="s">
        <v>129</v>
      </c>
    </row>
    <row r="3" spans="1:98" x14ac:dyDescent="0.3">
      <c r="A3" s="1"/>
      <c r="BL3" s="7"/>
      <c r="BM3" s="7"/>
      <c r="BN3" s="7"/>
      <c r="BO3" s="7"/>
      <c r="BP3" s="7"/>
      <c r="BQ3" s="7"/>
      <c r="BR3" s="7"/>
      <c r="BW3" s="1">
        <f>+BY12</f>
        <v>34</v>
      </c>
      <c r="BX3" s="43">
        <v>0</v>
      </c>
      <c r="BY3" s="56">
        <v>28.821591955992155</v>
      </c>
      <c r="BZ3" s="1">
        <v>541767874.75057375</v>
      </c>
      <c r="CA3" s="7">
        <v>25</v>
      </c>
      <c r="CB3" s="1">
        <v>21670714.99002295</v>
      </c>
      <c r="CC3" s="47">
        <v>142724.52336607315</v>
      </c>
      <c r="CD3" s="47">
        <v>176849.28824196785</v>
      </c>
      <c r="CE3" s="38">
        <v>-4</v>
      </c>
      <c r="CF3" s="38">
        <v>139035.35959570616</v>
      </c>
      <c r="CG3" s="38">
        <v>179789.09062147906</v>
      </c>
      <c r="CI3" s="1">
        <f>+BY3*AJ11</f>
        <v>1441079.5977996078</v>
      </c>
      <c r="CJ3" s="1">
        <v>47000000</v>
      </c>
      <c r="CK3" s="22">
        <f>+CI3/CJ3</f>
        <v>3.0661268038289526E-2</v>
      </c>
    </row>
    <row r="4" spans="1:98" x14ac:dyDescent="0.3">
      <c r="A4" s="1"/>
      <c r="BL4" s="7"/>
      <c r="BM4" s="7"/>
      <c r="BN4" s="7"/>
      <c r="BO4" s="7"/>
      <c r="BP4" s="7"/>
      <c r="BQ4" s="7"/>
      <c r="BR4" s="7"/>
      <c r="BW4" s="1">
        <f>+CA12</f>
        <v>58</v>
      </c>
      <c r="CC4" s="47"/>
      <c r="CD4" s="47"/>
      <c r="CE4" s="1"/>
      <c r="CF4" s="1"/>
      <c r="CG4" s="1"/>
    </row>
    <row r="5" spans="1:98" x14ac:dyDescent="0.3">
      <c r="A5" s="1"/>
      <c r="BL5" s="7"/>
      <c r="BM5" s="7"/>
      <c r="BN5" s="7"/>
      <c r="BO5" s="7"/>
      <c r="BP5" s="7"/>
      <c r="BQ5" s="7"/>
      <c r="BR5" s="7"/>
      <c r="BX5" s="43">
        <v>0</v>
      </c>
      <c r="BY5" s="56">
        <v>20.101589211517499</v>
      </c>
      <c r="BZ5" s="1">
        <v>724513453.32654893</v>
      </c>
      <c r="CA5" s="7">
        <v>25</v>
      </c>
      <c r="CB5" s="1">
        <v>28980538.133061957</v>
      </c>
      <c r="CC5" s="47">
        <v>139324.11482502779</v>
      </c>
      <c r="CD5" s="47">
        <v>170521.78128130294</v>
      </c>
      <c r="CE5" s="38">
        <v>-4</v>
      </c>
      <c r="CF5" s="38">
        <v>135786.2351238007</v>
      </c>
      <c r="CG5" s="38">
        <v>170521.78128130294</v>
      </c>
    </row>
    <row r="6" spans="1:98" x14ac:dyDescent="0.3">
      <c r="A6" s="1"/>
      <c r="BL6" s="7"/>
      <c r="BM6" s="7"/>
      <c r="BN6" s="7"/>
      <c r="BO6" s="7"/>
      <c r="BP6" s="7"/>
      <c r="BQ6" s="7"/>
      <c r="BR6" s="7"/>
      <c r="BX6" s="43">
        <v>1</v>
      </c>
      <c r="BY6" s="56">
        <v>20.817597932525988</v>
      </c>
      <c r="BZ6" s="1">
        <v>183896595.03771126</v>
      </c>
      <c r="CA6" s="7">
        <v>25</v>
      </c>
      <c r="CB6" s="1">
        <v>7355863.8015084509</v>
      </c>
      <c r="CC6" s="47">
        <v>140622.87403421305</v>
      </c>
      <c r="CD6" s="47">
        <v>172931.78602549338</v>
      </c>
      <c r="CE6" s="38">
        <v>-4</v>
      </c>
      <c r="CF6" s="38">
        <v>140622.87403421305</v>
      </c>
      <c r="CG6" s="38">
        <v>172931.78602549338</v>
      </c>
    </row>
    <row r="7" spans="1:98" x14ac:dyDescent="0.3">
      <c r="A7" s="1"/>
      <c r="BL7" s="7"/>
      <c r="BM7" s="7"/>
      <c r="BN7" s="7"/>
      <c r="BO7" s="7"/>
      <c r="BP7" s="7"/>
      <c r="BQ7" s="7"/>
      <c r="BR7" s="7"/>
      <c r="BX7" s="43">
        <v>2</v>
      </c>
      <c r="BY7" s="56">
        <v>21.591578288733189</v>
      </c>
      <c r="BZ7" s="1">
        <v>71808779.513663501</v>
      </c>
      <c r="CA7" s="7">
        <v>25</v>
      </c>
      <c r="CB7" s="1">
        <v>2872351.1805465398</v>
      </c>
      <c r="CC7" s="47">
        <v>141986.21882670943</v>
      </c>
      <c r="CD7" s="47">
        <v>175496.34833082336</v>
      </c>
      <c r="CE7" s="38">
        <v>-4</v>
      </c>
      <c r="CF7" s="38">
        <v>145851.1113403927</v>
      </c>
      <c r="CG7" s="38">
        <v>175496.34833082336</v>
      </c>
    </row>
    <row r="8" spans="1:98" x14ac:dyDescent="0.3">
      <c r="A8" s="1"/>
      <c r="BL8" s="7"/>
      <c r="BM8" s="7"/>
      <c r="BN8" s="7"/>
      <c r="BO8" s="7"/>
      <c r="BP8" s="7"/>
      <c r="BQ8" s="7"/>
      <c r="BR8" s="7"/>
      <c r="BU8" s="7"/>
      <c r="BV8" s="7"/>
      <c r="BW8" s="7"/>
      <c r="BX8" s="43">
        <v>3</v>
      </c>
      <c r="BY8" s="56">
        <v>22.428707421588907</v>
      </c>
      <c r="BZ8" s="1">
        <v>437260596.86775976</v>
      </c>
      <c r="CA8" s="7">
        <v>25</v>
      </c>
      <c r="CB8" s="1">
        <v>17490423.874710392</v>
      </c>
      <c r="CC8" s="47">
        <v>143364.29783879628</v>
      </c>
      <c r="CD8" s="47">
        <v>182300.53392267463</v>
      </c>
      <c r="CE8" s="38">
        <v>-3</v>
      </c>
      <c r="CF8" s="38">
        <v>151505.91863283305</v>
      </c>
      <c r="CG8" s="38">
        <v>177926.93597546479</v>
      </c>
      <c r="CH8" s="1"/>
      <c r="CI8" s="43"/>
      <c r="CJ8" s="51"/>
      <c r="CK8" s="1"/>
      <c r="CM8" s="1"/>
    </row>
    <row r="9" spans="1:98" x14ac:dyDescent="0.3">
      <c r="A9" s="1"/>
      <c r="BL9" s="7"/>
      <c r="BM9" s="7"/>
      <c r="BN9" s="7"/>
      <c r="BO9" s="7"/>
      <c r="BP9" s="7"/>
      <c r="BQ9" s="7"/>
      <c r="BR9" s="7"/>
      <c r="BU9" s="7"/>
      <c r="BV9" s="7"/>
      <c r="BW9" s="7"/>
      <c r="BX9" s="43"/>
      <c r="BY9" s="56"/>
      <c r="BZ9" s="1"/>
      <c r="CB9" s="1"/>
      <c r="CC9" s="47"/>
      <c r="CD9" s="47"/>
      <c r="CE9" s="38"/>
      <c r="CF9" s="38"/>
      <c r="CG9" s="38"/>
      <c r="CH9" s="51"/>
      <c r="CI9" s="1"/>
      <c r="CK9" s="1"/>
      <c r="CL9" s="38"/>
      <c r="CM9" s="38"/>
    </row>
    <row r="10" spans="1:98" x14ac:dyDescent="0.3">
      <c r="A10" s="1"/>
      <c r="BL10" s="148" t="s">
        <v>100</v>
      </c>
      <c r="BU10" s="7"/>
      <c r="BV10" s="7"/>
      <c r="BW10" s="7"/>
      <c r="BX10" s="43"/>
      <c r="BY10" s="56"/>
      <c r="BZ10" s="1"/>
      <c r="CB10" s="1"/>
      <c r="CC10" s="47"/>
      <c r="CD10" s="47"/>
      <c r="CE10" s="38"/>
      <c r="CF10" s="38"/>
      <c r="CG10" s="38"/>
    </row>
    <row r="11" spans="1:98" x14ac:dyDescent="0.3">
      <c r="A11" s="1"/>
      <c r="N11" s="40"/>
      <c r="O11" s="40"/>
      <c r="P11" s="40"/>
      <c r="AI11" s="1"/>
      <c r="AJ11" s="159">
        <v>50000</v>
      </c>
      <c r="AK11" s="159"/>
      <c r="AL11" s="159"/>
      <c r="AM11" s="159"/>
      <c r="AN11" s="159"/>
      <c r="AO11" s="159"/>
      <c r="AP11" s="52"/>
      <c r="AQ11" s="52"/>
      <c r="AR11" s="52"/>
      <c r="AS11" s="52"/>
      <c r="AT11" s="52"/>
      <c r="AU11" s="159"/>
      <c r="AV11" s="159"/>
      <c r="AW11" s="159"/>
      <c r="AX11" s="159"/>
      <c r="AY11" s="159"/>
      <c r="AZ11" s="159"/>
      <c r="BB11" s="1"/>
      <c r="BL11" s="82">
        <f>+BY14</f>
        <v>21.591578286748074</v>
      </c>
      <c r="BZ11" s="1"/>
      <c r="CA11" s="1"/>
      <c r="CB11" s="1"/>
      <c r="CQ11" s="103" t="s">
        <v>163</v>
      </c>
      <c r="CR11" s="15">
        <f>+CW53</f>
        <v>12</v>
      </c>
      <c r="CT11" s="100"/>
    </row>
    <row r="12" spans="1:98" x14ac:dyDescent="0.3">
      <c r="C12" s="37"/>
      <c r="D12" s="37"/>
      <c r="E12" s="37"/>
      <c r="F12" s="37"/>
      <c r="G12" s="37"/>
      <c r="H12" s="37"/>
      <c r="I12" s="37"/>
      <c r="J12" s="62"/>
      <c r="K12" s="62"/>
      <c r="L12" s="62"/>
      <c r="N12" s="160" t="s">
        <v>16</v>
      </c>
      <c r="O12" s="160"/>
      <c r="P12" s="161" t="s">
        <v>25</v>
      </c>
      <c r="Q12" s="161"/>
      <c r="R12" s="161"/>
      <c r="S12" s="149"/>
      <c r="T12" s="149"/>
      <c r="U12" s="149"/>
      <c r="V12" s="149"/>
      <c r="W12" s="149"/>
      <c r="X12" s="149"/>
      <c r="Y12" s="67"/>
      <c r="Z12" s="57"/>
      <c r="AA12" s="149"/>
      <c r="AB12" s="149"/>
      <c r="AC12" s="149"/>
      <c r="AD12" s="158" t="s">
        <v>11</v>
      </c>
      <c r="AE12" s="158"/>
      <c r="AF12" s="158"/>
      <c r="AG12" s="158"/>
      <c r="AH12" s="34" t="s">
        <v>50</v>
      </c>
      <c r="AJ12" s="162" t="s">
        <v>136</v>
      </c>
      <c r="AK12" s="162"/>
      <c r="AL12" s="162"/>
      <c r="AM12" s="162"/>
      <c r="AN12" s="162"/>
      <c r="AO12" s="162"/>
      <c r="AP12" s="158" t="s">
        <v>11</v>
      </c>
      <c r="AQ12" s="158"/>
      <c r="AR12" s="158"/>
      <c r="AS12" s="158"/>
      <c r="AT12" s="34" t="s">
        <v>50</v>
      </c>
      <c r="AU12" s="162" t="s">
        <v>137</v>
      </c>
      <c r="AV12" s="162"/>
      <c r="AW12" s="162"/>
      <c r="AX12" s="162"/>
      <c r="AY12" s="162"/>
      <c r="AZ12" s="162"/>
      <c r="BA12" s="22">
        <f>+BD92</f>
        <v>0.54</v>
      </c>
      <c r="BJ12" s="163" t="s">
        <v>97</v>
      </c>
      <c r="BK12" s="163"/>
      <c r="BL12" s="164" t="s">
        <v>16</v>
      </c>
      <c r="BM12" s="164"/>
      <c r="BN12" s="46" t="s">
        <v>98</v>
      </c>
      <c r="BO12" s="44"/>
      <c r="BP12" s="44"/>
      <c r="BR12" s="157" t="s">
        <v>132</v>
      </c>
      <c r="BS12" s="157"/>
      <c r="BT12" s="157"/>
      <c r="BU12" s="157"/>
      <c r="BV12" s="68"/>
      <c r="BW12" s="68"/>
      <c r="BX12" s="17" t="s">
        <v>108</v>
      </c>
      <c r="BY12" s="43">
        <v>34</v>
      </c>
      <c r="BZ12" s="17" t="s">
        <v>103</v>
      </c>
      <c r="CA12" s="43">
        <v>58</v>
      </c>
      <c r="CB12" s="1"/>
      <c r="CC12" s="157" t="s">
        <v>104</v>
      </c>
      <c r="CD12" s="157"/>
      <c r="CE12" s="150" t="s">
        <v>130</v>
      </c>
      <c r="CF12" s="158" t="s">
        <v>104</v>
      </c>
      <c r="CG12" s="158"/>
      <c r="CJ12" s="1"/>
      <c r="CK12" s="38"/>
      <c r="CL12" s="38"/>
      <c r="CQ12" s="101" t="s">
        <v>161</v>
      </c>
      <c r="CT12" s="101" t="s">
        <v>160</v>
      </c>
    </row>
    <row r="13" spans="1:98" x14ac:dyDescent="0.3">
      <c r="B13" s="2" t="s">
        <v>16</v>
      </c>
      <c r="C13" s="149" t="s">
        <v>2</v>
      </c>
      <c r="D13" s="149" t="s">
        <v>3</v>
      </c>
      <c r="E13" s="149" t="s">
        <v>26</v>
      </c>
      <c r="F13" s="149" t="s">
        <v>15</v>
      </c>
      <c r="G13" s="149" t="s">
        <v>4</v>
      </c>
      <c r="H13" s="149" t="s">
        <v>14</v>
      </c>
      <c r="I13" s="149" t="s">
        <v>5</v>
      </c>
      <c r="J13" s="63" t="s">
        <v>6</v>
      </c>
      <c r="K13" s="63" t="s">
        <v>7</v>
      </c>
      <c r="L13" s="63" t="s">
        <v>9</v>
      </c>
      <c r="M13" s="64" t="s">
        <v>10</v>
      </c>
      <c r="N13" s="149" t="s">
        <v>81</v>
      </c>
      <c r="O13" s="149" t="s">
        <v>25</v>
      </c>
      <c r="P13" s="149" t="s">
        <v>26</v>
      </c>
      <c r="Q13" s="149" t="s">
        <v>4</v>
      </c>
      <c r="R13" s="149" t="s">
        <v>5</v>
      </c>
      <c r="S13" s="149"/>
      <c r="T13" s="149" t="s">
        <v>82</v>
      </c>
      <c r="U13" s="149" t="s">
        <v>54</v>
      </c>
      <c r="V13" s="147" t="s">
        <v>26</v>
      </c>
      <c r="W13" s="147" t="s">
        <v>4</v>
      </c>
      <c r="X13" s="147" t="s">
        <v>5</v>
      </c>
      <c r="Y13" s="59" t="s">
        <v>10</v>
      </c>
      <c r="Z13" s="147"/>
      <c r="AA13" s="45" t="s">
        <v>26</v>
      </c>
      <c r="AB13" s="45" t="s">
        <v>4</v>
      </c>
      <c r="AC13" s="45" t="s">
        <v>5</v>
      </c>
      <c r="AD13" s="148" t="s">
        <v>41</v>
      </c>
      <c r="AE13" s="148" t="s">
        <v>12</v>
      </c>
      <c r="AF13" s="148" t="s">
        <v>40</v>
      </c>
      <c r="AG13" s="148" t="s">
        <v>13</v>
      </c>
      <c r="AH13" s="148" t="s">
        <v>51</v>
      </c>
      <c r="AI13" s="148" t="s">
        <v>17</v>
      </c>
      <c r="AJ13" s="33" t="s">
        <v>16</v>
      </c>
      <c r="AK13" s="33" t="s">
        <v>26</v>
      </c>
      <c r="AL13" s="33" t="s">
        <v>4</v>
      </c>
      <c r="AM13" s="33" t="s">
        <v>5</v>
      </c>
      <c r="AN13" s="33" t="s">
        <v>82</v>
      </c>
      <c r="AO13" s="33" t="s">
        <v>8</v>
      </c>
      <c r="AP13" s="148" t="s">
        <v>41</v>
      </c>
      <c r="AQ13" s="148" t="s">
        <v>12</v>
      </c>
      <c r="AR13" s="148" t="s">
        <v>40</v>
      </c>
      <c r="AS13" s="148" t="s">
        <v>13</v>
      </c>
      <c r="AT13" s="148" t="s">
        <v>51</v>
      </c>
      <c r="AU13" s="33" t="s">
        <v>16</v>
      </c>
      <c r="AV13" s="33" t="s">
        <v>16</v>
      </c>
      <c r="AW13" s="33" t="s">
        <v>26</v>
      </c>
      <c r="AX13" s="33" t="s">
        <v>4</v>
      </c>
      <c r="AY13" s="33" t="s">
        <v>5</v>
      </c>
      <c r="AZ13" s="33" t="s">
        <v>8</v>
      </c>
      <c r="BA13" s="84" t="s">
        <v>80</v>
      </c>
      <c r="BJ13" s="45" t="s">
        <v>94</v>
      </c>
      <c r="BK13" s="45" t="s">
        <v>93</v>
      </c>
      <c r="BL13" s="45" t="s">
        <v>99</v>
      </c>
      <c r="BM13" s="49" t="s">
        <v>93</v>
      </c>
      <c r="BN13" s="45" t="s">
        <v>93</v>
      </c>
      <c r="BO13" s="45" t="s">
        <v>95</v>
      </c>
      <c r="BP13" s="45"/>
      <c r="BQ13" s="45" t="s">
        <v>105</v>
      </c>
      <c r="BR13" s="147" t="s">
        <v>80</v>
      </c>
      <c r="BS13" s="147" t="s">
        <v>26</v>
      </c>
      <c r="BT13" s="147" t="s">
        <v>135</v>
      </c>
      <c r="BU13" s="147" t="s">
        <v>82</v>
      </c>
      <c r="BV13" s="147" t="s">
        <v>4</v>
      </c>
      <c r="BW13" s="147" t="s">
        <v>5</v>
      </c>
      <c r="BX13" s="50" t="s">
        <v>102</v>
      </c>
      <c r="BY13" s="55" t="s">
        <v>101</v>
      </c>
      <c r="BZ13" s="50" t="s">
        <v>96</v>
      </c>
      <c r="CA13" s="50" t="s">
        <v>107</v>
      </c>
      <c r="CB13" s="50" t="s">
        <v>106</v>
      </c>
      <c r="CC13" s="147" t="s">
        <v>82</v>
      </c>
      <c r="CD13" s="147" t="s">
        <v>80</v>
      </c>
      <c r="CE13" s="45" t="s">
        <v>133</v>
      </c>
      <c r="CF13" s="45" t="s">
        <v>26</v>
      </c>
      <c r="CG13" s="45" t="s">
        <v>80</v>
      </c>
      <c r="CJ13" s="1"/>
      <c r="CK13" s="38"/>
      <c r="CL13" s="38"/>
      <c r="CQ13" s="102" t="s">
        <v>5</v>
      </c>
      <c r="CR13" s="102" t="s">
        <v>162</v>
      </c>
      <c r="CS13" s="102" t="s">
        <v>131</v>
      </c>
      <c r="CT13" s="102" t="s">
        <v>162</v>
      </c>
    </row>
    <row r="14" spans="1:98" x14ac:dyDescent="0.3">
      <c r="A14" s="1">
        <f>+C14</f>
        <v>1</v>
      </c>
      <c r="B14" s="1">
        <f t="shared" ref="B14:B77" si="0">IF(C14="",NA(),E14+G14+H14+I14)</f>
        <v>10</v>
      </c>
      <c r="C14" s="1">
        <v>1</v>
      </c>
      <c r="D14" s="1">
        <v>49990</v>
      </c>
      <c r="E14" s="1">
        <v>10</v>
      </c>
      <c r="F14" s="1">
        <v>0</v>
      </c>
      <c r="G14" s="1">
        <v>0</v>
      </c>
      <c r="H14" s="1">
        <v>0</v>
      </c>
      <c r="I14" s="1">
        <v>0</v>
      </c>
      <c r="J14" s="4">
        <v>53.62</v>
      </c>
      <c r="K14" s="4">
        <v>0</v>
      </c>
      <c r="L14" s="4">
        <v>0</v>
      </c>
      <c r="M14" s="6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1</v>
      </c>
      <c r="W14" s="1">
        <v>0</v>
      </c>
      <c r="X14" s="1">
        <v>0</v>
      </c>
      <c r="Y14" s="58">
        <v>0</v>
      </c>
      <c r="AA14" s="1">
        <f t="shared" ref="AA14:AA77" si="1">+E14+V14</f>
        <v>11</v>
      </c>
      <c r="AB14" s="1">
        <f t="shared" ref="AB14:AB77" si="2">+G14+W14</f>
        <v>0</v>
      </c>
      <c r="AC14" s="1">
        <f t="shared" ref="AC14:AC77" si="3">+I14+X14</f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9">
        <f>IF(OR(ISNA(AU14),AU14=0),NA(),X14/AU14)</f>
        <v>0</v>
      </c>
      <c r="AJ14" s="9">
        <f t="shared" ref="AJ14:AJ77" si="4">IF(OR(ISNA(B14),B14=0),NA(),B14/$AJ$11)</f>
        <v>2.0000000000000001E-4</v>
      </c>
      <c r="AK14" s="9">
        <f t="shared" ref="AK14:AK77" si="5">IF(OR(ISNA(B14),B14=0),NA(),E14/$AJ$11)</f>
        <v>2.0000000000000001E-4</v>
      </c>
      <c r="AL14" s="9">
        <f t="shared" ref="AL14:AL77" si="6">IF(OR(ISNA(B14),B14=0),NA(),G14/$AJ$11)</f>
        <v>0</v>
      </c>
      <c r="AM14" s="9">
        <f t="shared" ref="AM14:AM77" si="7">IF(OR(ISNA(B14),B14=0),NA(),I14/$AJ$11)</f>
        <v>0</v>
      </c>
      <c r="AN14" s="9">
        <f t="shared" ref="AN14:AN77" si="8">IF(OR(ISNA(B14),B14=0),NA(),T14/$AJ$11)</f>
        <v>0</v>
      </c>
      <c r="AO14" s="9">
        <f t="shared" ref="AO14:AO77" si="9">+IF(OR(ISNA(B14),B14=0),NA(),AH14/$AJ$11)</f>
        <v>0</v>
      </c>
      <c r="AP14" s="1">
        <v>0</v>
      </c>
      <c r="AQ14" s="1">
        <v>0</v>
      </c>
      <c r="AR14" s="1"/>
      <c r="AS14" s="1">
        <v>0</v>
      </c>
      <c r="AT14" s="1">
        <v>0</v>
      </c>
      <c r="AU14" s="1">
        <f t="shared" ref="AU14:AU77" si="10">IF(C14="",NA(),V14+W14+X14)</f>
        <v>1</v>
      </c>
      <c r="AV14" s="9">
        <f t="shared" ref="AV14:AV77" si="11">IF(OR(ISNA(B14),B14=0),NA(),AU14/$AJ$11)</f>
        <v>2.0000000000000002E-5</v>
      </c>
      <c r="AW14" s="9">
        <f t="shared" ref="AW14:AW77" si="12">IF(OR(ISNA(B14),B14=0),NA(),V14/$AJ$11)</f>
        <v>2.0000000000000002E-5</v>
      </c>
      <c r="AX14" s="9">
        <f t="shared" ref="AX14:AX77" si="13">IF(OR(ISNA(B14),B14=0),NA(),W14/$AJ$11)</f>
        <v>0</v>
      </c>
      <c r="AY14" s="9">
        <f t="shared" ref="AY14:AY77" si="14">IF(OR(ISNA(B14),B14=0),NA(),X14/$AJ$11)</f>
        <v>0</v>
      </c>
      <c r="AZ14" s="9">
        <f t="shared" ref="AZ14:AZ77" si="15">IF(OR(ISNA(B14),B14=0),NA(),AT14/$AJ$11)</f>
        <v>0</v>
      </c>
      <c r="BA14" s="9">
        <f>+AJ14*$BA$12</f>
        <v>1.0800000000000001E-4</v>
      </c>
      <c r="BJ14" s="7">
        <f>+BX14</f>
        <v>2</v>
      </c>
      <c r="BK14" s="7">
        <v>1</v>
      </c>
      <c r="BL14" s="1">
        <f t="shared" ref="BL14:BL77" si="16">IF(OR(BJ14&lt;$BY$12,BJ14&gt;$CA$12),0,$BY$14*AU14)</f>
        <v>0</v>
      </c>
      <c r="BM14" s="48">
        <f>+EvolOf!M3</f>
        <v>2</v>
      </c>
      <c r="BN14" s="1">
        <f t="shared" ref="BN14:BN77" si="17">IF(OR(BJ14&lt;$BY$12,BJ14&gt;$CA$12),0,IF(BJ14&gt;$CA$12,0,VLOOKUP(BJ14,$BK$14:$BM$87,3)))</f>
        <v>0</v>
      </c>
      <c r="BO14" s="1">
        <f>+BL14-BN14</f>
        <v>0</v>
      </c>
      <c r="BP14" s="28">
        <f>IF(BN14=0,0,BL14/BN14-1)</f>
        <v>0</v>
      </c>
      <c r="BQ14" s="1">
        <f t="shared" ref="BQ14:BQ77" si="18">+BO14*BO14</f>
        <v>0</v>
      </c>
      <c r="BR14" s="1" cm="1">
        <f t="array" ref="BR14">IF(BK14&lt;=$BX$14,0,INDEX($AU$14:$AU$300,BK14-$BX$14+1))*$BY$14</f>
        <v>0</v>
      </c>
      <c r="BS14" s="1">
        <f t="shared" ref="BS14:BS77" si="19">+$BY$14*V14</f>
        <v>21.591578286748074</v>
      </c>
      <c r="BT14" s="1">
        <f>$BY$14*(W14+X14)</f>
        <v>0</v>
      </c>
      <c r="BU14" s="1">
        <f>IF(BS14=0,0,BR14-BT14)</f>
        <v>0</v>
      </c>
      <c r="BV14" s="1">
        <f t="shared" ref="BV14:BW45" si="20">+$BY$14*W14</f>
        <v>0</v>
      </c>
      <c r="BW14" s="1">
        <f t="shared" si="20"/>
        <v>0</v>
      </c>
      <c r="BX14" s="43">
        <v>2</v>
      </c>
      <c r="BY14" s="56">
        <v>21.591578286748074</v>
      </c>
      <c r="BZ14" s="1">
        <f>SUM(BQ14:BQ103)</f>
        <v>71808779.513663337</v>
      </c>
      <c r="CA14" s="7">
        <f>COUNTIF(BQ14:BQ103,"&gt;0")</f>
        <v>25</v>
      </c>
      <c r="CB14" s="1">
        <f>+BZ14/CA14</f>
        <v>2872351.1805465333</v>
      </c>
      <c r="CC14" s="47">
        <f>MAX(BU14:BU90)</f>
        <v>141986.21881365532</v>
      </c>
      <c r="CD14" s="47">
        <f>INDEX(BR14:BR90,MATCH(CC14,BU14:BU90,0),1)</f>
        <v>175496.34831468834</v>
      </c>
      <c r="CE14" s="38">
        <f>MATCH(CC14,BU14:BU93,0)-CA12</f>
        <v>-4</v>
      </c>
      <c r="CF14" s="38">
        <f>MAX(BS14:BS90)</f>
        <v>145851.11132698323</v>
      </c>
      <c r="CG14" s="38">
        <f>INDEX(BR14:BR90,MATCH(CF14,BS14:BS90,0),1)</f>
        <v>175496.34831468834</v>
      </c>
      <c r="CJ14" s="1"/>
      <c r="CK14" s="38"/>
      <c r="CL14" s="38"/>
      <c r="CQ14" s="4">
        <f>IF(X14=0,0,W14/X14)</f>
        <v>0</v>
      </c>
      <c r="CR14" s="7" cm="1">
        <f t="array" ref="CR14">IF(BK14&lt;=$CW$48,0,INDEX($B$14:$B$300,BK14-$CW$48+1))</f>
        <v>0</v>
      </c>
      <c r="CS14" s="1">
        <f t="shared" ref="CS14:CS77" si="21">+G14+I14</f>
        <v>0</v>
      </c>
      <c r="CT14" s="100">
        <f>IF(CR14=0,0,CS14/CR14)</f>
        <v>0</v>
      </c>
    </row>
    <row r="15" spans="1:98" x14ac:dyDescent="0.3">
      <c r="A15" s="1">
        <f t="shared" ref="A15:A78" si="22">+C15</f>
        <v>2</v>
      </c>
      <c r="B15" s="1">
        <f t="shared" si="0"/>
        <v>10</v>
      </c>
      <c r="C15" s="1">
        <v>2</v>
      </c>
      <c r="D15" s="1">
        <v>49990</v>
      </c>
      <c r="E15" s="1">
        <v>10</v>
      </c>
      <c r="F15" s="1">
        <v>0</v>
      </c>
      <c r="G15" s="1">
        <v>0</v>
      </c>
      <c r="H15" s="1">
        <v>0</v>
      </c>
      <c r="I15" s="1">
        <v>0</v>
      </c>
      <c r="J15" s="4">
        <v>53.62</v>
      </c>
      <c r="K15" s="4">
        <v>0</v>
      </c>
      <c r="L15" s="4">
        <v>0</v>
      </c>
      <c r="M15" s="6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1</v>
      </c>
      <c r="W15" s="1">
        <v>0</v>
      </c>
      <c r="X15" s="1">
        <v>0</v>
      </c>
      <c r="Y15" s="58">
        <v>0</v>
      </c>
      <c r="AA15" s="1">
        <f t="shared" si="1"/>
        <v>11</v>
      </c>
      <c r="AB15" s="1">
        <f t="shared" si="2"/>
        <v>0</v>
      </c>
      <c r="AC15" s="1">
        <f t="shared" si="3"/>
        <v>0</v>
      </c>
      <c r="AD15" s="1">
        <f t="shared" ref="AD15:AD78" si="23">IF($C15="","",E15-E14)</f>
        <v>0</v>
      </c>
      <c r="AE15" s="1">
        <f t="shared" ref="AE15:AG78" si="24">IF($C15="","",G15-G14)</f>
        <v>0</v>
      </c>
      <c r="AF15" s="1">
        <f t="shared" si="24"/>
        <v>0</v>
      </c>
      <c r="AG15" s="1">
        <f t="shared" si="24"/>
        <v>0</v>
      </c>
      <c r="AH15" s="1">
        <f>IF(OR($C15="",ISNA($C15)),NA(),AD15+AE15+AF15+AG15)</f>
        <v>0</v>
      </c>
      <c r="AI15" s="9">
        <f t="shared" ref="AI15:AI78" si="25">IF(OR(ISNA(AU15),AU15=0),NA(),X15/AU15)</f>
        <v>0</v>
      </c>
      <c r="AJ15" s="9">
        <f t="shared" si="4"/>
        <v>2.0000000000000001E-4</v>
      </c>
      <c r="AK15" s="9">
        <f t="shared" si="5"/>
        <v>2.0000000000000001E-4</v>
      </c>
      <c r="AL15" s="9">
        <f t="shared" si="6"/>
        <v>0</v>
      </c>
      <c r="AM15" s="9">
        <f t="shared" si="7"/>
        <v>0</v>
      </c>
      <c r="AN15" s="9">
        <f t="shared" si="8"/>
        <v>0</v>
      </c>
      <c r="AO15" s="9">
        <f t="shared" si="9"/>
        <v>0</v>
      </c>
      <c r="AP15" s="1">
        <f t="shared" ref="AP15:AQ78" si="26">IF($C15="","",V15-V14)</f>
        <v>0</v>
      </c>
      <c r="AQ15" s="1">
        <f t="shared" si="26"/>
        <v>0</v>
      </c>
      <c r="AR15" s="1"/>
      <c r="AS15" s="1">
        <f t="shared" ref="AS15:AS78" si="27">IF($C15="","",X15-X14)</f>
        <v>0</v>
      </c>
      <c r="AT15" s="1">
        <f t="shared" ref="AT15:AT78" si="28">IF(OR($C15="",ISNA($C15)),NA(),AP15+AQ15+AR15+AS15)</f>
        <v>0</v>
      </c>
      <c r="AU15" s="1">
        <f t="shared" si="10"/>
        <v>1</v>
      </c>
      <c r="AV15" s="9">
        <f t="shared" si="11"/>
        <v>2.0000000000000002E-5</v>
      </c>
      <c r="AW15" s="9">
        <f t="shared" si="12"/>
        <v>2.0000000000000002E-5</v>
      </c>
      <c r="AX15" s="9">
        <f t="shared" si="13"/>
        <v>0</v>
      </c>
      <c r="AY15" s="9">
        <f t="shared" si="14"/>
        <v>0</v>
      </c>
      <c r="AZ15" s="9">
        <f t="shared" si="15"/>
        <v>0</v>
      </c>
      <c r="BA15" s="9">
        <f t="shared" ref="BA15:BA78" si="29">+AJ15*$BA$12</f>
        <v>1.0800000000000001E-4</v>
      </c>
      <c r="BJ15" s="7">
        <f>+BJ14+1</f>
        <v>3</v>
      </c>
      <c r="BK15" s="7">
        <f>+BK14+1</f>
        <v>2</v>
      </c>
      <c r="BL15" s="1">
        <f t="shared" si="16"/>
        <v>0</v>
      </c>
      <c r="BM15" s="48">
        <f>+EvolOf!M4</f>
        <v>2</v>
      </c>
      <c r="BN15" s="1">
        <f t="shared" si="17"/>
        <v>0</v>
      </c>
      <c r="BO15" s="1">
        <f t="shared" ref="BO15:BO78" si="30">+BL15-BN15</f>
        <v>0</v>
      </c>
      <c r="BP15" s="28">
        <f t="shared" ref="BP15:BP78" si="31">IF(BN15=0,0,BL15/BN15-1)</f>
        <v>0</v>
      </c>
      <c r="BQ15" s="1">
        <f t="shared" si="18"/>
        <v>0</v>
      </c>
      <c r="BR15" s="1" cm="1">
        <f t="array" ref="BR15">IF(BK15&lt;=$BX$14,0,INDEX($AU$14:$AU$300,BK15-$BX$14+1))*$BY$14</f>
        <v>0</v>
      </c>
      <c r="BS15" s="1">
        <f t="shared" si="19"/>
        <v>21.591578286748074</v>
      </c>
      <c r="BT15" s="1">
        <f>$BY$14*(W15+X15)</f>
        <v>0</v>
      </c>
      <c r="BU15" s="1">
        <f t="shared" ref="BU15:BU78" si="32">IF(BS15=0,0,BR15-BT15)</f>
        <v>0</v>
      </c>
      <c r="BV15" s="1">
        <f t="shared" si="20"/>
        <v>0</v>
      </c>
      <c r="BW15" s="1">
        <f t="shared" si="20"/>
        <v>0</v>
      </c>
      <c r="CF15" s="43"/>
      <c r="CG15" s="43"/>
      <c r="CH15" s="51"/>
      <c r="CI15" s="1"/>
      <c r="CK15" s="1"/>
      <c r="CL15" s="38"/>
      <c r="CM15" s="38"/>
      <c r="CQ15" s="4">
        <f t="shared" ref="CQ15:CQ78" si="33">IF(X15=0,0,W15/X15)</f>
        <v>0</v>
      </c>
      <c r="CR15" s="7" cm="1">
        <f t="array" ref="CR15">IF(BK15&lt;=$CW$48,0,INDEX($B$14:$B$300,BK15-$CW$48+1))</f>
        <v>0</v>
      </c>
      <c r="CS15" s="1">
        <f t="shared" si="21"/>
        <v>0</v>
      </c>
      <c r="CT15" s="100">
        <f t="shared" ref="CT15:CT78" si="34">IF(CR15=0,0,CS15/CR15)</f>
        <v>0</v>
      </c>
    </row>
    <row r="16" spans="1:98" x14ac:dyDescent="0.3">
      <c r="A16" s="1">
        <f t="shared" si="22"/>
        <v>3</v>
      </c>
      <c r="B16" s="1">
        <f t="shared" si="0"/>
        <v>10</v>
      </c>
      <c r="C16" s="1">
        <v>3</v>
      </c>
      <c r="D16" s="1">
        <v>49990</v>
      </c>
      <c r="E16" s="1">
        <v>10</v>
      </c>
      <c r="F16" s="1">
        <v>0</v>
      </c>
      <c r="G16" s="1">
        <v>0</v>
      </c>
      <c r="H16" s="1">
        <v>0</v>
      </c>
      <c r="I16" s="1">
        <v>0</v>
      </c>
      <c r="J16" s="4">
        <v>53.63</v>
      </c>
      <c r="K16" s="4">
        <v>0</v>
      </c>
      <c r="L16" s="4">
        <v>0</v>
      </c>
      <c r="M16" s="6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1</v>
      </c>
      <c r="W16" s="1">
        <v>0</v>
      </c>
      <c r="X16" s="1">
        <v>0</v>
      </c>
      <c r="Y16" s="58">
        <v>0</v>
      </c>
      <c r="AA16" s="1">
        <f t="shared" si="1"/>
        <v>11</v>
      </c>
      <c r="AB16" s="1">
        <f t="shared" si="2"/>
        <v>0</v>
      </c>
      <c r="AC16" s="1">
        <f t="shared" si="3"/>
        <v>0</v>
      </c>
      <c r="AD16" s="1">
        <f t="shared" si="23"/>
        <v>0</v>
      </c>
      <c r="AE16" s="1">
        <f t="shared" si="24"/>
        <v>0</v>
      </c>
      <c r="AF16" s="1">
        <f t="shared" si="24"/>
        <v>0</v>
      </c>
      <c r="AG16" s="1">
        <f t="shared" si="24"/>
        <v>0</v>
      </c>
      <c r="AH16" s="1">
        <f t="shared" ref="AH16:AH79" si="35">IF(OR($C16="",ISNA($C16)),NA(),AD16+AE16+AF16+AG16)</f>
        <v>0</v>
      </c>
      <c r="AI16" s="9">
        <f t="shared" si="25"/>
        <v>0</v>
      </c>
      <c r="AJ16" s="9">
        <f t="shared" si="4"/>
        <v>2.0000000000000001E-4</v>
      </c>
      <c r="AK16" s="9">
        <f t="shared" si="5"/>
        <v>2.0000000000000001E-4</v>
      </c>
      <c r="AL16" s="9">
        <f t="shared" si="6"/>
        <v>0</v>
      </c>
      <c r="AM16" s="9">
        <f t="shared" si="7"/>
        <v>0</v>
      </c>
      <c r="AN16" s="9">
        <f t="shared" si="8"/>
        <v>0</v>
      </c>
      <c r="AO16" s="9">
        <f t="shared" si="9"/>
        <v>0</v>
      </c>
      <c r="AP16" s="1">
        <f t="shared" si="26"/>
        <v>0</v>
      </c>
      <c r="AQ16" s="1">
        <f t="shared" si="26"/>
        <v>0</v>
      </c>
      <c r="AR16" s="1"/>
      <c r="AS16" s="1">
        <f t="shared" si="27"/>
        <v>0</v>
      </c>
      <c r="AT16" s="1">
        <f t="shared" si="28"/>
        <v>0</v>
      </c>
      <c r="AU16" s="1">
        <f t="shared" si="10"/>
        <v>1</v>
      </c>
      <c r="AV16" s="9">
        <f t="shared" si="11"/>
        <v>2.0000000000000002E-5</v>
      </c>
      <c r="AW16" s="9">
        <f t="shared" si="12"/>
        <v>2.0000000000000002E-5</v>
      </c>
      <c r="AX16" s="9">
        <f t="shared" si="13"/>
        <v>0</v>
      </c>
      <c r="AY16" s="9">
        <f t="shared" si="14"/>
        <v>0</v>
      </c>
      <c r="AZ16" s="9">
        <f t="shared" si="15"/>
        <v>0</v>
      </c>
      <c r="BA16" s="9">
        <f t="shared" si="29"/>
        <v>1.0800000000000001E-4</v>
      </c>
      <c r="BJ16" s="7">
        <f t="shared" ref="BJ16:BK31" si="36">+BJ15+1</f>
        <v>4</v>
      </c>
      <c r="BK16" s="7">
        <f t="shared" si="36"/>
        <v>3</v>
      </c>
      <c r="BL16" s="1">
        <f t="shared" si="16"/>
        <v>0</v>
      </c>
      <c r="BM16" s="48">
        <f>+EvolOf!M5</f>
        <v>2</v>
      </c>
      <c r="BN16" s="1">
        <f t="shared" si="17"/>
        <v>0</v>
      </c>
      <c r="BO16" s="1">
        <f t="shared" si="30"/>
        <v>0</v>
      </c>
      <c r="BP16" s="28">
        <f t="shared" si="31"/>
        <v>0</v>
      </c>
      <c r="BQ16" s="1">
        <f t="shared" si="18"/>
        <v>0</v>
      </c>
      <c r="BR16" s="1" cm="1">
        <f t="array" ref="BR16">IF(BK16&lt;=$BX$14,0,INDEX($AU$14:$AU$300,BK16-$BX$14+1))*$BY$14</f>
        <v>21.591578286748074</v>
      </c>
      <c r="BS16" s="1">
        <f t="shared" si="19"/>
        <v>21.591578286748074</v>
      </c>
      <c r="BT16" s="1">
        <f t="shared" ref="BT16:BT79" si="37">$BY$14*(W16+X16)</f>
        <v>0</v>
      </c>
      <c r="BU16" s="1">
        <f t="shared" si="32"/>
        <v>21.591578286748074</v>
      </c>
      <c r="BV16" s="1">
        <f t="shared" si="20"/>
        <v>0</v>
      </c>
      <c r="BW16" s="1">
        <f t="shared" si="20"/>
        <v>0</v>
      </c>
      <c r="CF16" s="43"/>
      <c r="CG16" s="43"/>
      <c r="CH16" s="51"/>
      <c r="CI16" s="1"/>
      <c r="CK16" s="1"/>
      <c r="CL16" s="38"/>
      <c r="CM16" s="38"/>
      <c r="CQ16" s="4">
        <f t="shared" si="33"/>
        <v>0</v>
      </c>
      <c r="CR16" s="7" cm="1">
        <f t="array" ref="CR16">IF(BK16&lt;=$CW$48,0,INDEX($B$14:$B$300,BK16-$CW$48+1))</f>
        <v>0</v>
      </c>
      <c r="CS16" s="1">
        <f t="shared" si="21"/>
        <v>0</v>
      </c>
      <c r="CT16" s="100">
        <f t="shared" si="34"/>
        <v>0</v>
      </c>
    </row>
    <row r="17" spans="1:101" x14ac:dyDescent="0.3">
      <c r="A17" s="1">
        <f t="shared" si="22"/>
        <v>4</v>
      </c>
      <c r="B17" s="1">
        <f t="shared" si="0"/>
        <v>15</v>
      </c>
      <c r="C17" s="1">
        <v>4</v>
      </c>
      <c r="D17" s="1">
        <v>49984</v>
      </c>
      <c r="E17" s="1">
        <v>15</v>
      </c>
      <c r="F17" s="1">
        <v>0</v>
      </c>
      <c r="G17" s="1">
        <v>0</v>
      </c>
      <c r="H17" s="1">
        <v>0</v>
      </c>
      <c r="I17" s="1">
        <v>0</v>
      </c>
      <c r="J17" s="4">
        <v>53.64</v>
      </c>
      <c r="K17" s="4">
        <v>0.3</v>
      </c>
      <c r="L17" s="4">
        <v>0</v>
      </c>
      <c r="M17" s="61">
        <v>0</v>
      </c>
      <c r="N17" s="1">
        <v>1</v>
      </c>
      <c r="O17" s="1">
        <v>4</v>
      </c>
      <c r="P17" s="1">
        <v>4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5</v>
      </c>
      <c r="W17" s="1">
        <v>0</v>
      </c>
      <c r="X17" s="1">
        <v>0</v>
      </c>
      <c r="Y17" s="58">
        <v>0</v>
      </c>
      <c r="AA17" s="1">
        <f t="shared" si="1"/>
        <v>20</v>
      </c>
      <c r="AB17" s="1">
        <f t="shared" si="2"/>
        <v>0</v>
      </c>
      <c r="AC17" s="1">
        <f t="shared" si="3"/>
        <v>0</v>
      </c>
      <c r="AD17" s="1">
        <f t="shared" si="23"/>
        <v>5</v>
      </c>
      <c r="AE17" s="1">
        <f t="shared" si="24"/>
        <v>0</v>
      </c>
      <c r="AF17" s="1">
        <f t="shared" si="24"/>
        <v>0</v>
      </c>
      <c r="AG17" s="1">
        <f t="shared" si="24"/>
        <v>0</v>
      </c>
      <c r="AH17" s="1">
        <f t="shared" si="35"/>
        <v>5</v>
      </c>
      <c r="AI17" s="9">
        <f t="shared" si="25"/>
        <v>0</v>
      </c>
      <c r="AJ17" s="9">
        <f t="shared" si="4"/>
        <v>2.9999999999999997E-4</v>
      </c>
      <c r="AK17" s="9">
        <f t="shared" si="5"/>
        <v>2.9999999999999997E-4</v>
      </c>
      <c r="AL17" s="9">
        <f t="shared" si="6"/>
        <v>0</v>
      </c>
      <c r="AM17" s="9">
        <f t="shared" si="7"/>
        <v>0</v>
      </c>
      <c r="AN17" s="9">
        <f t="shared" si="8"/>
        <v>0</v>
      </c>
      <c r="AO17" s="9">
        <f t="shared" si="9"/>
        <v>1E-4</v>
      </c>
      <c r="AP17" s="1">
        <f t="shared" si="26"/>
        <v>4</v>
      </c>
      <c r="AQ17" s="1">
        <f t="shared" si="26"/>
        <v>0</v>
      </c>
      <c r="AR17" s="1"/>
      <c r="AS17" s="1">
        <f t="shared" si="27"/>
        <v>0</v>
      </c>
      <c r="AT17" s="1">
        <f t="shared" si="28"/>
        <v>4</v>
      </c>
      <c r="AU17" s="1">
        <f t="shared" si="10"/>
        <v>5</v>
      </c>
      <c r="AV17" s="9">
        <f t="shared" si="11"/>
        <v>1E-4</v>
      </c>
      <c r="AW17" s="9">
        <f t="shared" si="12"/>
        <v>1E-4</v>
      </c>
      <c r="AX17" s="9">
        <f t="shared" si="13"/>
        <v>0</v>
      </c>
      <c r="AY17" s="9">
        <f t="shared" si="14"/>
        <v>0</v>
      </c>
      <c r="AZ17" s="9">
        <f t="shared" si="15"/>
        <v>8.0000000000000007E-5</v>
      </c>
      <c r="BA17" s="9">
        <f t="shared" si="29"/>
        <v>1.6200000000000001E-4</v>
      </c>
      <c r="BJ17" s="7">
        <f t="shared" si="36"/>
        <v>5</v>
      </c>
      <c r="BK17" s="7">
        <f t="shared" si="36"/>
        <v>4</v>
      </c>
      <c r="BL17" s="1">
        <f t="shared" si="16"/>
        <v>0</v>
      </c>
      <c r="BM17" s="48">
        <f>+EvolOf!M6</f>
        <v>2</v>
      </c>
      <c r="BN17" s="1">
        <f t="shared" si="17"/>
        <v>0</v>
      </c>
      <c r="BO17" s="1">
        <f t="shared" si="30"/>
        <v>0</v>
      </c>
      <c r="BP17" s="28">
        <f t="shared" si="31"/>
        <v>0</v>
      </c>
      <c r="BQ17" s="1">
        <f t="shared" si="18"/>
        <v>0</v>
      </c>
      <c r="BR17" s="1" cm="1">
        <f t="array" ref="BR17">IF(BK17&lt;=$BX$14,0,INDEX($AU$14:$AU$300,BK17-$BX$14+1))*$BY$14</f>
        <v>21.591578286748074</v>
      </c>
      <c r="BS17" s="1">
        <f t="shared" si="19"/>
        <v>107.95789143374037</v>
      </c>
      <c r="BT17" s="1">
        <f t="shared" si="37"/>
        <v>0</v>
      </c>
      <c r="BU17" s="1">
        <f t="shared" si="32"/>
        <v>21.591578286748074</v>
      </c>
      <c r="BV17" s="1">
        <f t="shared" si="20"/>
        <v>0</v>
      </c>
      <c r="BW17" s="1">
        <f t="shared" si="20"/>
        <v>0</v>
      </c>
      <c r="CH17" s="1"/>
      <c r="CI17" s="1"/>
      <c r="CJ17" s="1"/>
      <c r="CK17" s="1"/>
      <c r="CQ17" s="4">
        <f t="shared" si="33"/>
        <v>0</v>
      </c>
      <c r="CR17" s="7" cm="1">
        <f t="array" ref="CR17">IF(BK17&lt;=$CW$48,0,INDEX($B$14:$B$300,BK17-$CW$48+1))</f>
        <v>0</v>
      </c>
      <c r="CS17" s="1">
        <f t="shared" si="21"/>
        <v>0</v>
      </c>
      <c r="CT17" s="100">
        <f t="shared" si="34"/>
        <v>0</v>
      </c>
    </row>
    <row r="18" spans="1:101" x14ac:dyDescent="0.3">
      <c r="A18" s="1">
        <f t="shared" si="22"/>
        <v>5</v>
      </c>
      <c r="B18" s="1">
        <f t="shared" si="0"/>
        <v>20</v>
      </c>
      <c r="C18" s="1">
        <v>5</v>
      </c>
      <c r="D18" s="1">
        <v>49979</v>
      </c>
      <c r="E18" s="1">
        <v>20</v>
      </c>
      <c r="F18" s="1">
        <v>0</v>
      </c>
      <c r="G18" s="1">
        <v>0</v>
      </c>
      <c r="H18" s="1">
        <v>0</v>
      </c>
      <c r="I18" s="1">
        <v>0</v>
      </c>
      <c r="J18" s="4">
        <v>53.64</v>
      </c>
      <c r="K18" s="4">
        <v>0.41</v>
      </c>
      <c r="L18" s="4">
        <v>0</v>
      </c>
      <c r="M18" s="61">
        <v>0</v>
      </c>
      <c r="N18" s="1">
        <v>1</v>
      </c>
      <c r="O18" s="1">
        <v>8</v>
      </c>
      <c r="P18" s="1">
        <v>8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8</v>
      </c>
      <c r="W18" s="1">
        <v>0</v>
      </c>
      <c r="X18" s="1">
        <v>0</v>
      </c>
      <c r="Y18" s="58">
        <v>0</v>
      </c>
      <c r="AA18" s="1">
        <f t="shared" si="1"/>
        <v>28</v>
      </c>
      <c r="AB18" s="1">
        <f t="shared" si="2"/>
        <v>0</v>
      </c>
      <c r="AC18" s="1">
        <f t="shared" si="3"/>
        <v>0</v>
      </c>
      <c r="AD18" s="1">
        <f t="shared" si="23"/>
        <v>5</v>
      </c>
      <c r="AE18" s="1">
        <f t="shared" si="24"/>
        <v>0</v>
      </c>
      <c r="AF18" s="1">
        <f t="shared" si="24"/>
        <v>0</v>
      </c>
      <c r="AG18" s="1">
        <f t="shared" si="24"/>
        <v>0</v>
      </c>
      <c r="AH18" s="1">
        <f t="shared" si="35"/>
        <v>5</v>
      </c>
      <c r="AI18" s="9">
        <f t="shared" si="25"/>
        <v>0</v>
      </c>
      <c r="AJ18" s="9">
        <f t="shared" si="4"/>
        <v>4.0000000000000002E-4</v>
      </c>
      <c r="AK18" s="9">
        <f t="shared" si="5"/>
        <v>4.0000000000000002E-4</v>
      </c>
      <c r="AL18" s="9">
        <f t="shared" si="6"/>
        <v>0</v>
      </c>
      <c r="AM18" s="9">
        <f t="shared" si="7"/>
        <v>0</v>
      </c>
      <c r="AN18" s="9">
        <f t="shared" si="8"/>
        <v>0</v>
      </c>
      <c r="AO18" s="9">
        <f t="shared" si="9"/>
        <v>1E-4</v>
      </c>
      <c r="AP18" s="1">
        <f t="shared" si="26"/>
        <v>3</v>
      </c>
      <c r="AQ18" s="1">
        <f t="shared" si="26"/>
        <v>0</v>
      </c>
      <c r="AR18" s="1"/>
      <c r="AS18" s="1">
        <f t="shared" si="27"/>
        <v>0</v>
      </c>
      <c r="AT18" s="1">
        <f t="shared" si="28"/>
        <v>3</v>
      </c>
      <c r="AU18" s="1">
        <f t="shared" si="10"/>
        <v>8</v>
      </c>
      <c r="AV18" s="9">
        <f t="shared" si="11"/>
        <v>1.6000000000000001E-4</v>
      </c>
      <c r="AW18" s="9">
        <f t="shared" si="12"/>
        <v>1.6000000000000001E-4</v>
      </c>
      <c r="AX18" s="9">
        <f t="shared" si="13"/>
        <v>0</v>
      </c>
      <c r="AY18" s="9">
        <f t="shared" si="14"/>
        <v>0</v>
      </c>
      <c r="AZ18" s="9">
        <f t="shared" si="15"/>
        <v>6.0000000000000002E-5</v>
      </c>
      <c r="BA18" s="9">
        <f t="shared" si="29"/>
        <v>2.1600000000000002E-4</v>
      </c>
      <c r="BJ18" s="7">
        <f t="shared" si="36"/>
        <v>6</v>
      </c>
      <c r="BK18" s="7">
        <f t="shared" si="36"/>
        <v>5</v>
      </c>
      <c r="BL18" s="1">
        <f t="shared" si="16"/>
        <v>0</v>
      </c>
      <c r="BM18" s="48">
        <f>+EvolOf!M7</f>
        <v>3</v>
      </c>
      <c r="BN18" s="1">
        <f t="shared" si="17"/>
        <v>0</v>
      </c>
      <c r="BO18" s="1">
        <f t="shared" si="30"/>
        <v>0</v>
      </c>
      <c r="BP18" s="28">
        <f t="shared" si="31"/>
        <v>0</v>
      </c>
      <c r="BQ18" s="1">
        <f t="shared" si="18"/>
        <v>0</v>
      </c>
      <c r="BR18" s="1" cm="1">
        <f t="array" ref="BR18">IF(BK18&lt;=$BX$14,0,INDEX($AU$14:$AU$300,BK18-$BX$14+1))*$BY$14</f>
        <v>107.95789143374037</v>
      </c>
      <c r="BS18" s="1">
        <f t="shared" si="19"/>
        <v>172.73262629398459</v>
      </c>
      <c r="BT18" s="1">
        <f t="shared" si="37"/>
        <v>0</v>
      </c>
      <c r="BU18" s="1">
        <f t="shared" si="32"/>
        <v>107.95789143374037</v>
      </c>
      <c r="BV18" s="1">
        <f t="shared" si="20"/>
        <v>0</v>
      </c>
      <c r="BW18" s="1">
        <f t="shared" si="20"/>
        <v>0</v>
      </c>
      <c r="CQ18" s="4">
        <f t="shared" si="33"/>
        <v>0</v>
      </c>
      <c r="CR18" s="7" cm="1">
        <f t="array" ref="CR18">IF(BK18&lt;=$CW$48,0,INDEX($B$14:$B$300,BK18-$CW$48+1))</f>
        <v>0</v>
      </c>
      <c r="CS18" s="1">
        <f t="shared" si="21"/>
        <v>0</v>
      </c>
      <c r="CT18" s="100">
        <f t="shared" si="34"/>
        <v>0</v>
      </c>
    </row>
    <row r="19" spans="1:101" x14ac:dyDescent="0.3">
      <c r="A19" s="1">
        <f t="shared" si="22"/>
        <v>6</v>
      </c>
      <c r="B19" s="1">
        <f t="shared" si="0"/>
        <v>25</v>
      </c>
      <c r="C19" s="1">
        <v>6</v>
      </c>
      <c r="D19" s="1">
        <v>49974</v>
      </c>
      <c r="E19" s="1">
        <v>25</v>
      </c>
      <c r="F19" s="1">
        <v>0</v>
      </c>
      <c r="G19" s="1">
        <v>0</v>
      </c>
      <c r="H19" s="1">
        <v>0</v>
      </c>
      <c r="I19" s="1">
        <v>0</v>
      </c>
      <c r="J19" s="4">
        <v>53.64</v>
      </c>
      <c r="K19" s="4">
        <v>0.45</v>
      </c>
      <c r="L19" s="4">
        <v>0</v>
      </c>
      <c r="M19" s="61">
        <v>0</v>
      </c>
      <c r="N19" s="1">
        <v>2</v>
      </c>
      <c r="O19" s="1">
        <v>12</v>
      </c>
      <c r="P19" s="1">
        <v>12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11</v>
      </c>
      <c r="W19" s="1">
        <v>0</v>
      </c>
      <c r="X19" s="1">
        <v>0</v>
      </c>
      <c r="Y19" s="58">
        <v>0</v>
      </c>
      <c r="AA19" s="1">
        <f t="shared" si="1"/>
        <v>36</v>
      </c>
      <c r="AB19" s="1">
        <f t="shared" si="2"/>
        <v>0</v>
      </c>
      <c r="AC19" s="1">
        <f t="shared" si="3"/>
        <v>0</v>
      </c>
      <c r="AD19" s="1">
        <f t="shared" si="23"/>
        <v>5</v>
      </c>
      <c r="AE19" s="1">
        <f t="shared" si="24"/>
        <v>0</v>
      </c>
      <c r="AF19" s="1">
        <f t="shared" si="24"/>
        <v>0</v>
      </c>
      <c r="AG19" s="1">
        <f t="shared" si="24"/>
        <v>0</v>
      </c>
      <c r="AH19" s="1">
        <f t="shared" si="35"/>
        <v>5</v>
      </c>
      <c r="AI19" s="9">
        <f t="shared" si="25"/>
        <v>0</v>
      </c>
      <c r="AJ19" s="9">
        <f t="shared" si="4"/>
        <v>5.0000000000000001E-4</v>
      </c>
      <c r="AK19" s="9">
        <f t="shared" si="5"/>
        <v>5.0000000000000001E-4</v>
      </c>
      <c r="AL19" s="9">
        <f t="shared" si="6"/>
        <v>0</v>
      </c>
      <c r="AM19" s="9">
        <f t="shared" si="7"/>
        <v>0</v>
      </c>
      <c r="AN19" s="9">
        <f t="shared" si="8"/>
        <v>0</v>
      </c>
      <c r="AO19" s="9">
        <f t="shared" si="9"/>
        <v>1E-4</v>
      </c>
      <c r="AP19" s="1">
        <f t="shared" si="26"/>
        <v>3</v>
      </c>
      <c r="AQ19" s="1">
        <f t="shared" si="26"/>
        <v>0</v>
      </c>
      <c r="AR19" s="1"/>
      <c r="AS19" s="1">
        <f t="shared" si="27"/>
        <v>0</v>
      </c>
      <c r="AT19" s="1">
        <f t="shared" si="28"/>
        <v>3</v>
      </c>
      <c r="AU19" s="1">
        <f t="shared" si="10"/>
        <v>11</v>
      </c>
      <c r="AV19" s="9">
        <f t="shared" si="11"/>
        <v>2.2000000000000001E-4</v>
      </c>
      <c r="AW19" s="9">
        <f t="shared" si="12"/>
        <v>2.2000000000000001E-4</v>
      </c>
      <c r="AX19" s="9">
        <f t="shared" si="13"/>
        <v>0</v>
      </c>
      <c r="AY19" s="9">
        <f t="shared" si="14"/>
        <v>0</v>
      </c>
      <c r="AZ19" s="9">
        <f t="shared" si="15"/>
        <v>6.0000000000000002E-5</v>
      </c>
      <c r="BA19" s="9">
        <f t="shared" si="29"/>
        <v>2.7E-4</v>
      </c>
      <c r="BJ19" s="7">
        <f t="shared" si="36"/>
        <v>7</v>
      </c>
      <c r="BK19" s="7">
        <f t="shared" si="36"/>
        <v>6</v>
      </c>
      <c r="BL19" s="1">
        <f t="shared" si="16"/>
        <v>0</v>
      </c>
      <c r="BM19" s="48">
        <f>+EvolOf!M8</f>
        <v>10</v>
      </c>
      <c r="BN19" s="1">
        <f t="shared" si="17"/>
        <v>0</v>
      </c>
      <c r="BO19" s="1">
        <f t="shared" si="30"/>
        <v>0</v>
      </c>
      <c r="BP19" s="28">
        <f t="shared" si="31"/>
        <v>0</v>
      </c>
      <c r="BQ19" s="1">
        <f t="shared" si="18"/>
        <v>0</v>
      </c>
      <c r="BR19" s="1" cm="1">
        <f t="array" ref="BR19">IF(BK19&lt;=$BX$14,0,INDEX($AU$14:$AU$300,BK19-$BX$14+1))*$BY$14</f>
        <v>172.73262629398459</v>
      </c>
      <c r="BS19" s="1">
        <f t="shared" si="19"/>
        <v>237.50736115422882</v>
      </c>
      <c r="BT19" s="1">
        <f t="shared" si="37"/>
        <v>0</v>
      </c>
      <c r="BU19" s="1">
        <f t="shared" si="32"/>
        <v>172.73262629398459</v>
      </c>
      <c r="BV19" s="1">
        <f t="shared" si="20"/>
        <v>0</v>
      </c>
      <c r="BW19" s="1">
        <f t="shared" si="20"/>
        <v>0</v>
      </c>
      <c r="CQ19" s="4">
        <f t="shared" si="33"/>
        <v>0</v>
      </c>
      <c r="CR19" s="7" cm="1">
        <f t="array" ref="CR19">IF(BK19&lt;=$CW$48,0,INDEX($B$14:$B$300,BK19-$CW$48+1))</f>
        <v>0</v>
      </c>
      <c r="CS19" s="1">
        <f t="shared" si="21"/>
        <v>0</v>
      </c>
      <c r="CT19" s="100">
        <f t="shared" si="34"/>
        <v>0</v>
      </c>
    </row>
    <row r="20" spans="1:101" x14ac:dyDescent="0.3">
      <c r="A20" s="1">
        <f t="shared" si="22"/>
        <v>7</v>
      </c>
      <c r="B20" s="1">
        <f t="shared" si="0"/>
        <v>37</v>
      </c>
      <c r="C20" s="1">
        <v>7</v>
      </c>
      <c r="D20" s="1">
        <v>49962</v>
      </c>
      <c r="E20" s="1">
        <v>37</v>
      </c>
      <c r="F20" s="1">
        <v>0</v>
      </c>
      <c r="G20" s="1">
        <v>0</v>
      </c>
      <c r="H20" s="1">
        <v>0</v>
      </c>
      <c r="I20" s="1">
        <v>0</v>
      </c>
      <c r="J20" s="4">
        <v>53.64</v>
      </c>
      <c r="K20" s="4">
        <v>0.5</v>
      </c>
      <c r="L20" s="4">
        <v>0</v>
      </c>
      <c r="M20" s="61">
        <v>0</v>
      </c>
      <c r="N20" s="1">
        <v>3</v>
      </c>
      <c r="O20" s="1">
        <v>24</v>
      </c>
      <c r="P20" s="1">
        <v>24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19</v>
      </c>
      <c r="W20" s="1">
        <v>0</v>
      </c>
      <c r="X20" s="1">
        <v>0</v>
      </c>
      <c r="Y20" s="58">
        <v>0</v>
      </c>
      <c r="AA20" s="1">
        <f t="shared" si="1"/>
        <v>56</v>
      </c>
      <c r="AB20" s="1">
        <f t="shared" si="2"/>
        <v>0</v>
      </c>
      <c r="AC20" s="1">
        <f t="shared" si="3"/>
        <v>0</v>
      </c>
      <c r="AD20" s="1">
        <f t="shared" si="23"/>
        <v>12</v>
      </c>
      <c r="AE20" s="1">
        <f t="shared" si="24"/>
        <v>0</v>
      </c>
      <c r="AF20" s="1">
        <f t="shared" si="24"/>
        <v>0</v>
      </c>
      <c r="AG20" s="1">
        <f t="shared" si="24"/>
        <v>0</v>
      </c>
      <c r="AH20" s="1">
        <f t="shared" si="35"/>
        <v>12</v>
      </c>
      <c r="AI20" s="9">
        <f t="shared" si="25"/>
        <v>0</v>
      </c>
      <c r="AJ20" s="9">
        <f t="shared" si="4"/>
        <v>7.3999999999999999E-4</v>
      </c>
      <c r="AK20" s="9">
        <f t="shared" si="5"/>
        <v>7.3999999999999999E-4</v>
      </c>
      <c r="AL20" s="9">
        <f t="shared" si="6"/>
        <v>0</v>
      </c>
      <c r="AM20" s="9">
        <f t="shared" si="7"/>
        <v>0</v>
      </c>
      <c r="AN20" s="9">
        <f t="shared" si="8"/>
        <v>0</v>
      </c>
      <c r="AO20" s="9">
        <f t="shared" si="9"/>
        <v>2.4000000000000001E-4</v>
      </c>
      <c r="AP20" s="1">
        <f t="shared" si="26"/>
        <v>8</v>
      </c>
      <c r="AQ20" s="1">
        <f t="shared" si="26"/>
        <v>0</v>
      </c>
      <c r="AR20" s="1"/>
      <c r="AS20" s="1">
        <f t="shared" si="27"/>
        <v>0</v>
      </c>
      <c r="AT20" s="1">
        <f t="shared" si="28"/>
        <v>8</v>
      </c>
      <c r="AU20" s="1">
        <f t="shared" si="10"/>
        <v>19</v>
      </c>
      <c r="AV20" s="9">
        <f t="shared" si="11"/>
        <v>3.8000000000000002E-4</v>
      </c>
      <c r="AW20" s="9">
        <f t="shared" si="12"/>
        <v>3.8000000000000002E-4</v>
      </c>
      <c r="AX20" s="9">
        <f t="shared" si="13"/>
        <v>0</v>
      </c>
      <c r="AY20" s="9">
        <f t="shared" si="14"/>
        <v>0</v>
      </c>
      <c r="AZ20" s="9">
        <f t="shared" si="15"/>
        <v>1.6000000000000001E-4</v>
      </c>
      <c r="BA20" s="9">
        <f t="shared" si="29"/>
        <v>3.9960000000000001E-4</v>
      </c>
      <c r="BJ20" s="7">
        <f t="shared" si="36"/>
        <v>8</v>
      </c>
      <c r="BK20" s="7">
        <f t="shared" si="36"/>
        <v>7</v>
      </c>
      <c r="BL20" s="1">
        <f t="shared" si="16"/>
        <v>0</v>
      </c>
      <c r="BM20" s="48">
        <f>+EvolOf!M9</f>
        <v>16</v>
      </c>
      <c r="BN20" s="1">
        <f t="shared" si="17"/>
        <v>0</v>
      </c>
      <c r="BO20" s="1">
        <f t="shared" si="30"/>
        <v>0</v>
      </c>
      <c r="BP20" s="28">
        <f t="shared" si="31"/>
        <v>0</v>
      </c>
      <c r="BQ20" s="1">
        <f t="shared" si="18"/>
        <v>0</v>
      </c>
      <c r="BR20" s="1" cm="1">
        <f t="array" ref="BR20">IF(BK20&lt;=$BX$14,0,INDEX($AU$14:$AU$300,BK20-$BX$14+1))*$BY$14</f>
        <v>237.50736115422882</v>
      </c>
      <c r="BS20" s="1">
        <f t="shared" si="19"/>
        <v>410.23998744821341</v>
      </c>
      <c r="BT20" s="1">
        <f t="shared" si="37"/>
        <v>0</v>
      </c>
      <c r="BU20" s="1">
        <f t="shared" si="32"/>
        <v>237.50736115422882</v>
      </c>
      <c r="BV20" s="1">
        <f t="shared" si="20"/>
        <v>0</v>
      </c>
      <c r="BW20" s="1">
        <f t="shared" si="20"/>
        <v>0</v>
      </c>
      <c r="CQ20" s="4">
        <f t="shared" si="33"/>
        <v>0</v>
      </c>
      <c r="CR20" s="7" cm="1">
        <f t="array" ref="CR20">IF(BK20&lt;=$CW$48,0,INDEX($B$14:$B$300,BK20-$CW$48+1))</f>
        <v>0</v>
      </c>
      <c r="CS20" s="1">
        <f t="shared" si="21"/>
        <v>0</v>
      </c>
      <c r="CT20" s="100">
        <f t="shared" si="34"/>
        <v>0</v>
      </c>
    </row>
    <row r="21" spans="1:101" x14ac:dyDescent="0.3">
      <c r="A21" s="1">
        <f t="shared" si="22"/>
        <v>8</v>
      </c>
      <c r="B21" s="1">
        <f t="shared" si="0"/>
        <v>53</v>
      </c>
      <c r="C21" s="1">
        <v>8</v>
      </c>
      <c r="D21" s="1">
        <v>49946</v>
      </c>
      <c r="E21" s="1">
        <v>53</v>
      </c>
      <c r="F21" s="1">
        <v>0</v>
      </c>
      <c r="G21" s="1">
        <v>0</v>
      </c>
      <c r="H21" s="1">
        <v>0</v>
      </c>
      <c r="I21" s="1">
        <v>0</v>
      </c>
      <c r="J21" s="4">
        <v>53.63</v>
      </c>
      <c r="K21" s="4">
        <v>0.52</v>
      </c>
      <c r="L21" s="4">
        <v>0.3</v>
      </c>
      <c r="M21" s="61">
        <v>0.18</v>
      </c>
      <c r="N21" s="1">
        <v>5</v>
      </c>
      <c r="O21" s="1">
        <v>38</v>
      </c>
      <c r="P21" s="1">
        <v>38</v>
      </c>
      <c r="Q21" s="1">
        <v>0</v>
      </c>
      <c r="R21" s="1">
        <v>0</v>
      </c>
      <c r="S21" s="1">
        <v>0</v>
      </c>
      <c r="T21" s="1">
        <v>1</v>
      </c>
      <c r="U21" s="1">
        <v>0</v>
      </c>
      <c r="V21" s="1">
        <v>28</v>
      </c>
      <c r="W21" s="1">
        <v>0</v>
      </c>
      <c r="X21" s="1">
        <v>0</v>
      </c>
      <c r="Y21" s="58">
        <v>0</v>
      </c>
      <c r="AA21" s="1">
        <f t="shared" si="1"/>
        <v>81</v>
      </c>
      <c r="AB21" s="1">
        <f t="shared" si="2"/>
        <v>0</v>
      </c>
      <c r="AC21" s="1">
        <f t="shared" si="3"/>
        <v>0</v>
      </c>
      <c r="AD21" s="1">
        <f t="shared" si="23"/>
        <v>16</v>
      </c>
      <c r="AE21" s="1">
        <f t="shared" si="24"/>
        <v>0</v>
      </c>
      <c r="AF21" s="1">
        <f t="shared" si="24"/>
        <v>0</v>
      </c>
      <c r="AG21" s="1">
        <f t="shared" si="24"/>
        <v>0</v>
      </c>
      <c r="AH21" s="1">
        <f t="shared" si="35"/>
        <v>16</v>
      </c>
      <c r="AI21" s="9">
        <f t="shared" si="25"/>
        <v>0</v>
      </c>
      <c r="AJ21" s="9">
        <f t="shared" si="4"/>
        <v>1.06E-3</v>
      </c>
      <c r="AK21" s="9">
        <f t="shared" si="5"/>
        <v>1.06E-3</v>
      </c>
      <c r="AL21" s="9">
        <f t="shared" si="6"/>
        <v>0</v>
      </c>
      <c r="AM21" s="9">
        <f t="shared" si="7"/>
        <v>0</v>
      </c>
      <c r="AN21" s="9">
        <f t="shared" si="8"/>
        <v>2.0000000000000002E-5</v>
      </c>
      <c r="AO21" s="9">
        <f t="shared" si="9"/>
        <v>3.2000000000000003E-4</v>
      </c>
      <c r="AP21" s="1">
        <f t="shared" si="26"/>
        <v>9</v>
      </c>
      <c r="AQ21" s="1">
        <f t="shared" si="26"/>
        <v>0</v>
      </c>
      <c r="AR21" s="1"/>
      <c r="AS21" s="1">
        <f t="shared" si="27"/>
        <v>0</v>
      </c>
      <c r="AT21" s="1">
        <f t="shared" si="28"/>
        <v>9</v>
      </c>
      <c r="AU21" s="1">
        <f t="shared" si="10"/>
        <v>28</v>
      </c>
      <c r="AV21" s="9">
        <f t="shared" si="11"/>
        <v>5.5999999999999995E-4</v>
      </c>
      <c r="AW21" s="9">
        <f t="shared" si="12"/>
        <v>5.5999999999999995E-4</v>
      </c>
      <c r="AX21" s="9">
        <f t="shared" si="13"/>
        <v>0</v>
      </c>
      <c r="AY21" s="9">
        <f t="shared" si="14"/>
        <v>0</v>
      </c>
      <c r="AZ21" s="9">
        <f t="shared" si="15"/>
        <v>1.8000000000000001E-4</v>
      </c>
      <c r="BA21" s="9">
        <f t="shared" si="29"/>
        <v>5.7240000000000004E-4</v>
      </c>
      <c r="BJ21" s="7">
        <f t="shared" si="36"/>
        <v>9</v>
      </c>
      <c r="BK21" s="7">
        <f t="shared" si="36"/>
        <v>8</v>
      </c>
      <c r="BL21" s="1">
        <f t="shared" si="16"/>
        <v>0</v>
      </c>
      <c r="BM21" s="48">
        <f>+EvolOf!M10</f>
        <v>29</v>
      </c>
      <c r="BN21" s="1">
        <f t="shared" si="17"/>
        <v>0</v>
      </c>
      <c r="BO21" s="1">
        <f t="shared" si="30"/>
        <v>0</v>
      </c>
      <c r="BP21" s="28">
        <f t="shared" si="31"/>
        <v>0</v>
      </c>
      <c r="BQ21" s="1">
        <f t="shared" si="18"/>
        <v>0</v>
      </c>
      <c r="BR21" s="1" cm="1">
        <f t="array" ref="BR21">IF(BK21&lt;=$BX$14,0,INDEX($AU$14:$AU$300,BK21-$BX$14+1))*$BY$14</f>
        <v>410.23998744821341</v>
      </c>
      <c r="BS21" s="1">
        <f t="shared" si="19"/>
        <v>604.56419202894608</v>
      </c>
      <c r="BT21" s="1">
        <f t="shared" si="37"/>
        <v>0</v>
      </c>
      <c r="BU21" s="1">
        <f t="shared" si="32"/>
        <v>410.23998744821341</v>
      </c>
      <c r="BV21" s="1">
        <f t="shared" si="20"/>
        <v>0</v>
      </c>
      <c r="BW21" s="1">
        <f t="shared" si="20"/>
        <v>0</v>
      </c>
      <c r="CQ21" s="4">
        <f t="shared" si="33"/>
        <v>0</v>
      </c>
      <c r="CR21" s="7" cm="1">
        <f t="array" ref="CR21">IF(BK21&lt;=$CW$48,0,INDEX($B$14:$B$300,BK21-$CW$48+1))</f>
        <v>0</v>
      </c>
      <c r="CS21" s="1">
        <f t="shared" si="21"/>
        <v>0</v>
      </c>
      <c r="CT21" s="100">
        <f t="shared" si="34"/>
        <v>0</v>
      </c>
    </row>
    <row r="22" spans="1:101" x14ac:dyDescent="0.3">
      <c r="A22" s="1">
        <f t="shared" si="22"/>
        <v>9</v>
      </c>
      <c r="B22" s="1">
        <f t="shared" si="0"/>
        <v>67</v>
      </c>
      <c r="C22" s="1">
        <v>9</v>
      </c>
      <c r="D22" s="1">
        <v>49932</v>
      </c>
      <c r="E22" s="1">
        <v>67</v>
      </c>
      <c r="F22" s="1">
        <v>0</v>
      </c>
      <c r="G22" s="1">
        <v>0</v>
      </c>
      <c r="H22" s="1">
        <v>0</v>
      </c>
      <c r="I22" s="1">
        <v>0</v>
      </c>
      <c r="J22" s="4">
        <v>53.63</v>
      </c>
      <c r="K22" s="4">
        <v>0.51</v>
      </c>
      <c r="L22" s="4">
        <v>0.5</v>
      </c>
      <c r="M22" s="61">
        <v>0.18</v>
      </c>
      <c r="N22" s="1">
        <v>6</v>
      </c>
      <c r="O22" s="1">
        <v>51</v>
      </c>
      <c r="P22" s="1">
        <v>51</v>
      </c>
      <c r="Q22" s="1">
        <v>0</v>
      </c>
      <c r="R22" s="1">
        <v>0</v>
      </c>
      <c r="S22" s="1">
        <v>0</v>
      </c>
      <c r="T22" s="1">
        <v>1</v>
      </c>
      <c r="U22" s="1">
        <v>0</v>
      </c>
      <c r="V22" s="1">
        <v>37</v>
      </c>
      <c r="W22" s="1">
        <v>0</v>
      </c>
      <c r="X22" s="1">
        <v>0</v>
      </c>
      <c r="Y22" s="58">
        <v>0</v>
      </c>
      <c r="AA22" s="1">
        <f t="shared" si="1"/>
        <v>104</v>
      </c>
      <c r="AB22" s="1">
        <f t="shared" si="2"/>
        <v>0</v>
      </c>
      <c r="AC22" s="1">
        <f t="shared" si="3"/>
        <v>0</v>
      </c>
      <c r="AD22" s="1">
        <f t="shared" si="23"/>
        <v>14</v>
      </c>
      <c r="AE22" s="1">
        <f t="shared" si="24"/>
        <v>0</v>
      </c>
      <c r="AF22" s="1">
        <f t="shared" si="24"/>
        <v>0</v>
      </c>
      <c r="AG22" s="1">
        <f t="shared" si="24"/>
        <v>0</v>
      </c>
      <c r="AH22" s="1">
        <f t="shared" si="35"/>
        <v>14</v>
      </c>
      <c r="AI22" s="9">
        <f t="shared" si="25"/>
        <v>0</v>
      </c>
      <c r="AJ22" s="9">
        <f t="shared" si="4"/>
        <v>1.34E-3</v>
      </c>
      <c r="AK22" s="9">
        <f t="shared" si="5"/>
        <v>1.34E-3</v>
      </c>
      <c r="AL22" s="9">
        <f t="shared" si="6"/>
        <v>0</v>
      </c>
      <c r="AM22" s="9">
        <f t="shared" si="7"/>
        <v>0</v>
      </c>
      <c r="AN22" s="9">
        <f t="shared" si="8"/>
        <v>2.0000000000000002E-5</v>
      </c>
      <c r="AO22" s="9">
        <f t="shared" si="9"/>
        <v>2.7999999999999998E-4</v>
      </c>
      <c r="AP22" s="1">
        <f t="shared" si="26"/>
        <v>9</v>
      </c>
      <c r="AQ22" s="1">
        <f t="shared" si="26"/>
        <v>0</v>
      </c>
      <c r="AR22" s="1"/>
      <c r="AS22" s="1">
        <f t="shared" si="27"/>
        <v>0</v>
      </c>
      <c r="AT22" s="1">
        <f t="shared" si="28"/>
        <v>9</v>
      </c>
      <c r="AU22" s="1">
        <f t="shared" si="10"/>
        <v>37</v>
      </c>
      <c r="AV22" s="9">
        <f t="shared" si="11"/>
        <v>7.3999999999999999E-4</v>
      </c>
      <c r="AW22" s="9">
        <f t="shared" si="12"/>
        <v>7.3999999999999999E-4</v>
      </c>
      <c r="AX22" s="9">
        <f t="shared" si="13"/>
        <v>0</v>
      </c>
      <c r="AY22" s="9">
        <f t="shared" si="14"/>
        <v>0</v>
      </c>
      <c r="AZ22" s="9">
        <f t="shared" si="15"/>
        <v>1.8000000000000001E-4</v>
      </c>
      <c r="BA22" s="9">
        <f t="shared" si="29"/>
        <v>7.2360000000000002E-4</v>
      </c>
      <c r="BJ22" s="7">
        <f t="shared" si="36"/>
        <v>10</v>
      </c>
      <c r="BK22" s="7">
        <f t="shared" si="36"/>
        <v>9</v>
      </c>
      <c r="BL22" s="1">
        <f t="shared" si="16"/>
        <v>0</v>
      </c>
      <c r="BM22" s="48">
        <f>+EvolOf!M11</f>
        <v>43</v>
      </c>
      <c r="BN22" s="1">
        <f t="shared" si="17"/>
        <v>0</v>
      </c>
      <c r="BO22" s="1">
        <f t="shared" si="30"/>
        <v>0</v>
      </c>
      <c r="BP22" s="28">
        <f t="shared" si="31"/>
        <v>0</v>
      </c>
      <c r="BQ22" s="1">
        <f t="shared" si="18"/>
        <v>0</v>
      </c>
      <c r="BR22" s="1" cm="1">
        <f t="array" ref="BR22">IF(BK22&lt;=$BX$14,0,INDEX($AU$14:$AU$300,BK22-$BX$14+1))*$BY$14</f>
        <v>604.56419202894608</v>
      </c>
      <c r="BS22" s="1">
        <f t="shared" si="19"/>
        <v>798.88839660967869</v>
      </c>
      <c r="BT22" s="1">
        <f t="shared" si="37"/>
        <v>0</v>
      </c>
      <c r="BU22" s="1">
        <f t="shared" si="32"/>
        <v>604.56419202894608</v>
      </c>
      <c r="BV22" s="1">
        <f t="shared" si="20"/>
        <v>0</v>
      </c>
      <c r="BW22" s="1">
        <f t="shared" si="20"/>
        <v>0</v>
      </c>
      <c r="CQ22" s="4">
        <f t="shared" si="33"/>
        <v>0</v>
      </c>
      <c r="CR22" s="7" cm="1">
        <f t="array" ref="CR22">IF(BK22&lt;=$CW$48,0,INDEX($B$14:$B$300,BK22-$CW$48+1))</f>
        <v>0</v>
      </c>
      <c r="CS22" s="1">
        <f t="shared" si="21"/>
        <v>0</v>
      </c>
      <c r="CT22" s="100">
        <f t="shared" si="34"/>
        <v>0</v>
      </c>
    </row>
    <row r="23" spans="1:101" x14ac:dyDescent="0.3">
      <c r="A23" s="1">
        <f t="shared" si="22"/>
        <v>10</v>
      </c>
      <c r="B23" s="1">
        <f t="shared" si="0"/>
        <v>86</v>
      </c>
      <c r="C23" s="1">
        <v>10</v>
      </c>
      <c r="D23" s="1">
        <v>49913</v>
      </c>
      <c r="E23" s="1">
        <v>86</v>
      </c>
      <c r="F23" s="1">
        <v>0</v>
      </c>
      <c r="G23" s="1">
        <v>0</v>
      </c>
      <c r="H23" s="1">
        <v>0</v>
      </c>
      <c r="I23" s="1">
        <v>0</v>
      </c>
      <c r="J23" s="4">
        <v>53.63</v>
      </c>
      <c r="K23" s="4">
        <v>0.53</v>
      </c>
      <c r="L23" s="4">
        <v>0.9</v>
      </c>
      <c r="M23" s="61">
        <v>0.39</v>
      </c>
      <c r="N23" s="1">
        <v>9</v>
      </c>
      <c r="O23" s="1">
        <v>67</v>
      </c>
      <c r="P23" s="1">
        <v>67</v>
      </c>
      <c r="Q23" s="1">
        <v>0</v>
      </c>
      <c r="R23" s="1">
        <v>0</v>
      </c>
      <c r="S23" s="1">
        <v>0</v>
      </c>
      <c r="T23" s="1">
        <v>1</v>
      </c>
      <c r="U23" s="1">
        <v>0</v>
      </c>
      <c r="V23" s="1">
        <v>45</v>
      </c>
      <c r="W23" s="1">
        <v>0</v>
      </c>
      <c r="X23" s="1">
        <v>0</v>
      </c>
      <c r="Y23" s="58">
        <v>0</v>
      </c>
      <c r="AA23" s="1">
        <f t="shared" si="1"/>
        <v>131</v>
      </c>
      <c r="AB23" s="1">
        <f t="shared" si="2"/>
        <v>0</v>
      </c>
      <c r="AC23" s="1">
        <f t="shared" si="3"/>
        <v>0</v>
      </c>
      <c r="AD23" s="1">
        <f t="shared" si="23"/>
        <v>19</v>
      </c>
      <c r="AE23" s="1">
        <f t="shared" si="24"/>
        <v>0</v>
      </c>
      <c r="AF23" s="1">
        <f t="shared" si="24"/>
        <v>0</v>
      </c>
      <c r="AG23" s="1">
        <f t="shared" si="24"/>
        <v>0</v>
      </c>
      <c r="AH23" s="1">
        <f t="shared" si="35"/>
        <v>19</v>
      </c>
      <c r="AI23" s="9">
        <f t="shared" si="25"/>
        <v>0</v>
      </c>
      <c r="AJ23" s="9">
        <f t="shared" si="4"/>
        <v>1.72E-3</v>
      </c>
      <c r="AK23" s="9">
        <f t="shared" si="5"/>
        <v>1.72E-3</v>
      </c>
      <c r="AL23" s="9">
        <f t="shared" si="6"/>
        <v>0</v>
      </c>
      <c r="AM23" s="9">
        <f t="shared" si="7"/>
        <v>0</v>
      </c>
      <c r="AN23" s="9">
        <f t="shared" si="8"/>
        <v>2.0000000000000002E-5</v>
      </c>
      <c r="AO23" s="9">
        <f t="shared" si="9"/>
        <v>3.8000000000000002E-4</v>
      </c>
      <c r="AP23" s="1">
        <f t="shared" si="26"/>
        <v>8</v>
      </c>
      <c r="AQ23" s="1">
        <f t="shared" si="26"/>
        <v>0</v>
      </c>
      <c r="AR23" s="1"/>
      <c r="AS23" s="1">
        <f t="shared" si="27"/>
        <v>0</v>
      </c>
      <c r="AT23" s="1">
        <f t="shared" si="28"/>
        <v>8</v>
      </c>
      <c r="AU23" s="1">
        <f t="shared" si="10"/>
        <v>45</v>
      </c>
      <c r="AV23" s="9">
        <f t="shared" si="11"/>
        <v>8.9999999999999998E-4</v>
      </c>
      <c r="AW23" s="9">
        <f t="shared" si="12"/>
        <v>8.9999999999999998E-4</v>
      </c>
      <c r="AX23" s="9">
        <f t="shared" si="13"/>
        <v>0</v>
      </c>
      <c r="AY23" s="9">
        <f t="shared" si="14"/>
        <v>0</v>
      </c>
      <c r="AZ23" s="9">
        <f t="shared" si="15"/>
        <v>1.6000000000000001E-4</v>
      </c>
      <c r="BA23" s="9">
        <f t="shared" si="29"/>
        <v>9.2880000000000002E-4</v>
      </c>
      <c r="BJ23" s="7">
        <f t="shared" si="36"/>
        <v>11</v>
      </c>
      <c r="BK23" s="7">
        <f t="shared" si="36"/>
        <v>10</v>
      </c>
      <c r="BL23" s="1">
        <f t="shared" si="16"/>
        <v>0</v>
      </c>
      <c r="BM23" s="48">
        <f>+EvolOf!M12</f>
        <v>65</v>
      </c>
      <c r="BN23" s="1">
        <f t="shared" si="17"/>
        <v>0</v>
      </c>
      <c r="BO23" s="1">
        <f t="shared" si="30"/>
        <v>0</v>
      </c>
      <c r="BP23" s="28">
        <f t="shared" si="31"/>
        <v>0</v>
      </c>
      <c r="BQ23" s="1">
        <f t="shared" si="18"/>
        <v>0</v>
      </c>
      <c r="BR23" s="1" cm="1">
        <f t="array" ref="BR23">IF(BK23&lt;=$BX$14,0,INDEX($AU$14:$AU$300,BK23-$BX$14+1))*$BY$14</f>
        <v>798.88839660967869</v>
      </c>
      <c r="BS23" s="1">
        <f t="shared" si="19"/>
        <v>971.62102290366329</v>
      </c>
      <c r="BT23" s="1">
        <f t="shared" si="37"/>
        <v>0</v>
      </c>
      <c r="BU23" s="1">
        <f t="shared" si="32"/>
        <v>798.88839660967869</v>
      </c>
      <c r="BV23" s="1">
        <f t="shared" si="20"/>
        <v>0</v>
      </c>
      <c r="BW23" s="1">
        <f t="shared" si="20"/>
        <v>0</v>
      </c>
      <c r="CQ23" s="4">
        <f t="shared" si="33"/>
        <v>0</v>
      </c>
      <c r="CR23" s="7" cm="1">
        <f t="array" ref="CR23">IF(BK23&lt;=$CW$48,0,INDEX($B$14:$B$300,BK23-$CW$48+1))</f>
        <v>0</v>
      </c>
      <c r="CS23" s="1">
        <f t="shared" si="21"/>
        <v>0</v>
      </c>
      <c r="CT23" s="100">
        <f t="shared" si="34"/>
        <v>0</v>
      </c>
    </row>
    <row r="24" spans="1:101" x14ac:dyDescent="0.3">
      <c r="A24" s="1">
        <f t="shared" si="22"/>
        <v>11</v>
      </c>
      <c r="B24" s="1">
        <f t="shared" si="0"/>
        <v>112</v>
      </c>
      <c r="C24" s="1">
        <v>11</v>
      </c>
      <c r="D24" s="1">
        <v>49887</v>
      </c>
      <c r="E24" s="1">
        <v>112</v>
      </c>
      <c r="F24" s="1">
        <v>0</v>
      </c>
      <c r="G24" s="1">
        <v>0</v>
      </c>
      <c r="H24" s="1">
        <v>0</v>
      </c>
      <c r="I24" s="1">
        <v>0</v>
      </c>
      <c r="J24" s="4">
        <v>53.63</v>
      </c>
      <c r="K24" s="4">
        <v>0.53</v>
      </c>
      <c r="L24" s="4">
        <v>1.5</v>
      </c>
      <c r="M24" s="61">
        <v>0.54</v>
      </c>
      <c r="N24" s="1">
        <v>12</v>
      </c>
      <c r="O24" s="1">
        <v>89</v>
      </c>
      <c r="P24" s="1">
        <v>89</v>
      </c>
      <c r="Q24" s="1">
        <v>0</v>
      </c>
      <c r="R24" s="1">
        <v>0</v>
      </c>
      <c r="S24" s="1">
        <v>0</v>
      </c>
      <c r="T24" s="1">
        <v>5</v>
      </c>
      <c r="U24" s="1">
        <v>0</v>
      </c>
      <c r="V24" s="1">
        <v>57</v>
      </c>
      <c r="W24" s="1">
        <v>0</v>
      </c>
      <c r="X24" s="1">
        <v>0</v>
      </c>
      <c r="Y24" s="58">
        <v>0.14000000000000001</v>
      </c>
      <c r="AA24" s="1">
        <f t="shared" si="1"/>
        <v>169</v>
      </c>
      <c r="AB24" s="1">
        <f t="shared" si="2"/>
        <v>0</v>
      </c>
      <c r="AC24" s="1">
        <f t="shared" si="3"/>
        <v>0</v>
      </c>
      <c r="AD24" s="1">
        <f t="shared" si="23"/>
        <v>26</v>
      </c>
      <c r="AE24" s="1">
        <f t="shared" si="24"/>
        <v>0</v>
      </c>
      <c r="AF24" s="1">
        <f t="shared" si="24"/>
        <v>0</v>
      </c>
      <c r="AG24" s="1">
        <f t="shared" si="24"/>
        <v>0</v>
      </c>
      <c r="AH24" s="1">
        <f t="shared" si="35"/>
        <v>26</v>
      </c>
      <c r="AI24" s="9">
        <f t="shared" si="25"/>
        <v>0</v>
      </c>
      <c r="AJ24" s="9">
        <f t="shared" si="4"/>
        <v>2.2399999999999998E-3</v>
      </c>
      <c r="AK24" s="9">
        <f t="shared" si="5"/>
        <v>2.2399999999999998E-3</v>
      </c>
      <c r="AL24" s="9">
        <f t="shared" si="6"/>
        <v>0</v>
      </c>
      <c r="AM24" s="9">
        <f t="shared" si="7"/>
        <v>0</v>
      </c>
      <c r="AN24" s="9">
        <f t="shared" si="8"/>
        <v>1E-4</v>
      </c>
      <c r="AO24" s="9">
        <f t="shared" si="9"/>
        <v>5.1999999999999995E-4</v>
      </c>
      <c r="AP24" s="1">
        <f t="shared" si="26"/>
        <v>12</v>
      </c>
      <c r="AQ24" s="1">
        <f t="shared" si="26"/>
        <v>0</v>
      </c>
      <c r="AR24" s="1"/>
      <c r="AS24" s="1">
        <f t="shared" si="27"/>
        <v>0</v>
      </c>
      <c r="AT24" s="1">
        <f t="shared" si="28"/>
        <v>12</v>
      </c>
      <c r="AU24" s="1">
        <f t="shared" si="10"/>
        <v>57</v>
      </c>
      <c r="AV24" s="9">
        <f t="shared" si="11"/>
        <v>1.14E-3</v>
      </c>
      <c r="AW24" s="9">
        <f t="shared" si="12"/>
        <v>1.14E-3</v>
      </c>
      <c r="AX24" s="9">
        <f t="shared" si="13"/>
        <v>0</v>
      </c>
      <c r="AY24" s="9">
        <f t="shared" si="14"/>
        <v>0</v>
      </c>
      <c r="AZ24" s="9">
        <f t="shared" si="15"/>
        <v>2.4000000000000001E-4</v>
      </c>
      <c r="BA24" s="9">
        <f t="shared" si="29"/>
        <v>1.2095999999999999E-3</v>
      </c>
      <c r="BJ24" s="7">
        <f t="shared" si="36"/>
        <v>12</v>
      </c>
      <c r="BK24" s="7">
        <f t="shared" si="36"/>
        <v>11</v>
      </c>
      <c r="BL24" s="1">
        <f t="shared" si="16"/>
        <v>0</v>
      </c>
      <c r="BM24" s="48">
        <f>+EvolOf!M13</f>
        <v>113</v>
      </c>
      <c r="BN24" s="1">
        <f t="shared" si="17"/>
        <v>0</v>
      </c>
      <c r="BO24" s="1">
        <f t="shared" si="30"/>
        <v>0</v>
      </c>
      <c r="BP24" s="28">
        <f t="shared" si="31"/>
        <v>0</v>
      </c>
      <c r="BQ24" s="1">
        <f t="shared" si="18"/>
        <v>0</v>
      </c>
      <c r="BR24" s="1" cm="1">
        <f t="array" ref="BR24">IF(BK24&lt;=$BX$14,0,INDEX($AU$14:$AU$300,BK24-$BX$14+1))*$BY$14</f>
        <v>971.62102290366329</v>
      </c>
      <c r="BS24" s="1">
        <f t="shared" si="19"/>
        <v>1230.7199623446402</v>
      </c>
      <c r="BT24" s="1">
        <f t="shared" si="37"/>
        <v>0</v>
      </c>
      <c r="BU24" s="1">
        <f t="shared" si="32"/>
        <v>971.62102290366329</v>
      </c>
      <c r="BV24" s="1">
        <f t="shared" si="20"/>
        <v>0</v>
      </c>
      <c r="BW24" s="1">
        <f t="shared" si="20"/>
        <v>0</v>
      </c>
      <c r="CQ24" s="4">
        <f t="shared" si="33"/>
        <v>0</v>
      </c>
      <c r="CR24" s="7" cm="1">
        <f t="array" ref="CR24">IF(BK24&lt;=$CW$48,0,INDEX($B$14:$B$300,BK24-$CW$48+1))</f>
        <v>0</v>
      </c>
      <c r="CS24" s="1">
        <f t="shared" si="21"/>
        <v>0</v>
      </c>
      <c r="CT24" s="100">
        <f t="shared" si="34"/>
        <v>0</v>
      </c>
    </row>
    <row r="25" spans="1:101" x14ac:dyDescent="0.3">
      <c r="A25" s="1">
        <f t="shared" si="22"/>
        <v>12</v>
      </c>
      <c r="B25" s="1">
        <f t="shared" si="0"/>
        <v>143</v>
      </c>
      <c r="C25" s="1">
        <v>12</v>
      </c>
      <c r="D25" s="1">
        <v>49856</v>
      </c>
      <c r="E25" s="1">
        <v>143</v>
      </c>
      <c r="F25" s="1">
        <v>0</v>
      </c>
      <c r="G25" s="1">
        <v>0</v>
      </c>
      <c r="H25" s="1">
        <v>0</v>
      </c>
      <c r="I25" s="1">
        <v>0</v>
      </c>
      <c r="J25" s="4">
        <v>53.64</v>
      </c>
      <c r="K25" s="4">
        <v>0.52</v>
      </c>
      <c r="L25" s="4">
        <v>1.5</v>
      </c>
      <c r="M25" s="61">
        <v>0.54</v>
      </c>
      <c r="N25" s="1">
        <v>16</v>
      </c>
      <c r="O25" s="1">
        <v>117</v>
      </c>
      <c r="P25" s="1">
        <v>117</v>
      </c>
      <c r="Q25" s="1">
        <v>0</v>
      </c>
      <c r="R25" s="1">
        <v>0</v>
      </c>
      <c r="S25" s="1">
        <v>0</v>
      </c>
      <c r="T25" s="1">
        <v>7</v>
      </c>
      <c r="U25" s="1">
        <v>0</v>
      </c>
      <c r="V25" s="1">
        <v>72</v>
      </c>
      <c r="W25" s="1">
        <v>0</v>
      </c>
      <c r="X25" s="1">
        <v>0</v>
      </c>
      <c r="Y25" s="58">
        <v>0.14000000000000001</v>
      </c>
      <c r="AA25" s="1">
        <f t="shared" si="1"/>
        <v>215</v>
      </c>
      <c r="AB25" s="1">
        <f t="shared" si="2"/>
        <v>0</v>
      </c>
      <c r="AC25" s="1">
        <f t="shared" si="3"/>
        <v>0</v>
      </c>
      <c r="AD25" s="1">
        <f t="shared" si="23"/>
        <v>31</v>
      </c>
      <c r="AE25" s="1">
        <f t="shared" si="24"/>
        <v>0</v>
      </c>
      <c r="AF25" s="1">
        <f t="shared" si="24"/>
        <v>0</v>
      </c>
      <c r="AG25" s="1">
        <f t="shared" si="24"/>
        <v>0</v>
      </c>
      <c r="AH25" s="1">
        <f t="shared" si="35"/>
        <v>31</v>
      </c>
      <c r="AI25" s="9">
        <f t="shared" si="25"/>
        <v>0</v>
      </c>
      <c r="AJ25" s="9">
        <f t="shared" si="4"/>
        <v>2.8600000000000001E-3</v>
      </c>
      <c r="AK25" s="9">
        <f t="shared" si="5"/>
        <v>2.8600000000000001E-3</v>
      </c>
      <c r="AL25" s="9">
        <f t="shared" si="6"/>
        <v>0</v>
      </c>
      <c r="AM25" s="9">
        <f t="shared" si="7"/>
        <v>0</v>
      </c>
      <c r="AN25" s="9">
        <f t="shared" si="8"/>
        <v>1.3999999999999999E-4</v>
      </c>
      <c r="AO25" s="9">
        <f t="shared" si="9"/>
        <v>6.2E-4</v>
      </c>
      <c r="AP25" s="1">
        <f t="shared" si="26"/>
        <v>15</v>
      </c>
      <c r="AQ25" s="1">
        <f t="shared" si="26"/>
        <v>0</v>
      </c>
      <c r="AR25" s="1"/>
      <c r="AS25" s="1">
        <f t="shared" si="27"/>
        <v>0</v>
      </c>
      <c r="AT25" s="1">
        <f t="shared" si="28"/>
        <v>15</v>
      </c>
      <c r="AU25" s="1">
        <f t="shared" si="10"/>
        <v>72</v>
      </c>
      <c r="AV25" s="9">
        <f t="shared" si="11"/>
        <v>1.4400000000000001E-3</v>
      </c>
      <c r="AW25" s="9">
        <f t="shared" si="12"/>
        <v>1.4400000000000001E-3</v>
      </c>
      <c r="AX25" s="9">
        <f t="shared" si="13"/>
        <v>0</v>
      </c>
      <c r="AY25" s="9">
        <f t="shared" si="14"/>
        <v>0</v>
      </c>
      <c r="AZ25" s="9">
        <f t="shared" si="15"/>
        <v>2.9999999999999997E-4</v>
      </c>
      <c r="BA25" s="9">
        <f t="shared" si="29"/>
        <v>1.5444000000000002E-3</v>
      </c>
      <c r="BJ25" s="7">
        <f t="shared" si="36"/>
        <v>13</v>
      </c>
      <c r="BK25" s="7">
        <f t="shared" si="36"/>
        <v>12</v>
      </c>
      <c r="BL25" s="1">
        <f t="shared" si="16"/>
        <v>0</v>
      </c>
      <c r="BM25" s="48">
        <f>+EvolOf!M14</f>
        <v>148</v>
      </c>
      <c r="BN25" s="1">
        <f t="shared" si="17"/>
        <v>0</v>
      </c>
      <c r="BO25" s="1">
        <f t="shared" si="30"/>
        <v>0</v>
      </c>
      <c r="BP25" s="28">
        <f t="shared" si="31"/>
        <v>0</v>
      </c>
      <c r="BQ25" s="1">
        <f t="shared" si="18"/>
        <v>0</v>
      </c>
      <c r="BR25" s="1" cm="1">
        <f t="array" ref="BR25">IF(BK25&lt;=$BX$14,0,INDEX($AU$14:$AU$300,BK25-$BX$14+1))*$BY$14</f>
        <v>1230.7199623446402</v>
      </c>
      <c r="BS25" s="1">
        <f t="shared" si="19"/>
        <v>1554.5936366458614</v>
      </c>
      <c r="BT25" s="1">
        <f t="shared" si="37"/>
        <v>0</v>
      </c>
      <c r="BU25" s="1">
        <f t="shared" si="32"/>
        <v>1230.7199623446402</v>
      </c>
      <c r="BV25" s="1">
        <f t="shared" si="20"/>
        <v>0</v>
      </c>
      <c r="BW25" s="1">
        <f t="shared" si="20"/>
        <v>0</v>
      </c>
      <c r="CQ25" s="4">
        <f t="shared" si="33"/>
        <v>0</v>
      </c>
      <c r="CR25" s="7" cm="1">
        <f t="array" ref="CR25">IF(BK25&lt;=$CW$48,0,INDEX($B$14:$B$300,BK25-$CW$48+1))</f>
        <v>0</v>
      </c>
      <c r="CS25" s="1">
        <f t="shared" si="21"/>
        <v>0</v>
      </c>
      <c r="CT25" s="100">
        <f t="shared" si="34"/>
        <v>0</v>
      </c>
    </row>
    <row r="26" spans="1:101" x14ac:dyDescent="0.3">
      <c r="A26" s="1">
        <f t="shared" si="22"/>
        <v>13</v>
      </c>
      <c r="B26" s="1">
        <f t="shared" si="0"/>
        <v>182</v>
      </c>
      <c r="C26" s="1">
        <v>13</v>
      </c>
      <c r="D26" s="1">
        <v>49816</v>
      </c>
      <c r="E26" s="1">
        <v>182</v>
      </c>
      <c r="F26" s="1">
        <v>0</v>
      </c>
      <c r="G26" s="1">
        <v>0</v>
      </c>
      <c r="H26" s="1">
        <v>0</v>
      </c>
      <c r="I26" s="1">
        <v>0</v>
      </c>
      <c r="J26" s="4">
        <v>53.63</v>
      </c>
      <c r="K26" s="4">
        <v>0.53</v>
      </c>
      <c r="L26" s="4">
        <v>1.5</v>
      </c>
      <c r="M26" s="61">
        <v>0.54</v>
      </c>
      <c r="N26" s="1">
        <v>21</v>
      </c>
      <c r="O26" s="1">
        <v>151</v>
      </c>
      <c r="P26" s="1">
        <v>151</v>
      </c>
      <c r="Q26" s="1">
        <v>0</v>
      </c>
      <c r="R26" s="1">
        <v>0</v>
      </c>
      <c r="S26" s="1">
        <v>0</v>
      </c>
      <c r="T26" s="1">
        <v>10</v>
      </c>
      <c r="U26" s="1">
        <v>1</v>
      </c>
      <c r="V26" s="1">
        <v>92</v>
      </c>
      <c r="W26" s="1">
        <v>0</v>
      </c>
      <c r="X26" s="1">
        <v>0</v>
      </c>
      <c r="Y26" s="58">
        <v>0.14000000000000001</v>
      </c>
      <c r="AA26" s="1">
        <f t="shared" si="1"/>
        <v>274</v>
      </c>
      <c r="AB26" s="1">
        <f t="shared" si="2"/>
        <v>0</v>
      </c>
      <c r="AC26" s="1">
        <f t="shared" si="3"/>
        <v>0</v>
      </c>
      <c r="AD26" s="1">
        <f t="shared" si="23"/>
        <v>39</v>
      </c>
      <c r="AE26" s="1">
        <f t="shared" si="24"/>
        <v>0</v>
      </c>
      <c r="AF26" s="1">
        <f t="shared" si="24"/>
        <v>0</v>
      </c>
      <c r="AG26" s="1">
        <f t="shared" si="24"/>
        <v>0</v>
      </c>
      <c r="AH26" s="1">
        <f t="shared" si="35"/>
        <v>39</v>
      </c>
      <c r="AI26" s="9">
        <f t="shared" si="25"/>
        <v>0</v>
      </c>
      <c r="AJ26" s="9">
        <f t="shared" si="4"/>
        <v>3.64E-3</v>
      </c>
      <c r="AK26" s="9">
        <f t="shared" si="5"/>
        <v>3.64E-3</v>
      </c>
      <c r="AL26" s="9">
        <f t="shared" si="6"/>
        <v>0</v>
      </c>
      <c r="AM26" s="9">
        <f t="shared" si="7"/>
        <v>0</v>
      </c>
      <c r="AN26" s="9">
        <f t="shared" si="8"/>
        <v>2.0000000000000001E-4</v>
      </c>
      <c r="AO26" s="9">
        <f t="shared" si="9"/>
        <v>7.7999999999999999E-4</v>
      </c>
      <c r="AP26" s="1">
        <f t="shared" si="26"/>
        <v>20</v>
      </c>
      <c r="AQ26" s="1">
        <f t="shared" si="26"/>
        <v>0</v>
      </c>
      <c r="AR26" s="1"/>
      <c r="AS26" s="1">
        <f t="shared" si="27"/>
        <v>0</v>
      </c>
      <c r="AT26" s="1">
        <f t="shared" si="28"/>
        <v>20</v>
      </c>
      <c r="AU26" s="1">
        <f t="shared" si="10"/>
        <v>92</v>
      </c>
      <c r="AV26" s="9">
        <f t="shared" si="11"/>
        <v>1.8400000000000001E-3</v>
      </c>
      <c r="AW26" s="9">
        <f t="shared" si="12"/>
        <v>1.8400000000000001E-3</v>
      </c>
      <c r="AX26" s="9">
        <f t="shared" si="13"/>
        <v>0</v>
      </c>
      <c r="AY26" s="9">
        <f t="shared" si="14"/>
        <v>0</v>
      </c>
      <c r="AZ26" s="9">
        <f t="shared" si="15"/>
        <v>4.0000000000000002E-4</v>
      </c>
      <c r="BA26" s="9">
        <f t="shared" si="29"/>
        <v>1.9656000000000001E-3</v>
      </c>
      <c r="BJ26" s="7">
        <f t="shared" si="36"/>
        <v>14</v>
      </c>
      <c r="BK26" s="7">
        <f t="shared" si="36"/>
        <v>13</v>
      </c>
      <c r="BL26" s="1">
        <f t="shared" si="16"/>
        <v>0</v>
      </c>
      <c r="BM26" s="48">
        <f>+EvolOf!M15</f>
        <v>194</v>
      </c>
      <c r="BN26" s="1">
        <f t="shared" si="17"/>
        <v>0</v>
      </c>
      <c r="BO26" s="1">
        <f t="shared" si="30"/>
        <v>0</v>
      </c>
      <c r="BP26" s="28">
        <f t="shared" si="31"/>
        <v>0</v>
      </c>
      <c r="BQ26" s="1">
        <f t="shared" si="18"/>
        <v>0</v>
      </c>
      <c r="BR26" s="1" cm="1">
        <f t="array" ref="BR26">IF(BK26&lt;=$BX$14,0,INDEX($AU$14:$AU$300,BK26-$BX$14+1))*$BY$14</f>
        <v>1554.5936366458614</v>
      </c>
      <c r="BS26" s="1">
        <f t="shared" si="19"/>
        <v>1986.4252023808228</v>
      </c>
      <c r="BT26" s="1">
        <f t="shared" si="37"/>
        <v>0</v>
      </c>
      <c r="BU26" s="1">
        <f t="shared" si="32"/>
        <v>1554.5936366458614</v>
      </c>
      <c r="BV26" s="1">
        <f t="shared" si="20"/>
        <v>0</v>
      </c>
      <c r="BW26" s="1">
        <f t="shared" si="20"/>
        <v>0</v>
      </c>
      <c r="CQ26" s="4">
        <f t="shared" si="33"/>
        <v>0</v>
      </c>
      <c r="CR26" s="7" cm="1">
        <f t="array" ref="CR26">IF(BK26&lt;=$CW$48,0,INDEX($B$14:$B$300,BK26-$CW$48+1))</f>
        <v>0</v>
      </c>
      <c r="CS26" s="1">
        <f t="shared" si="21"/>
        <v>0</v>
      </c>
      <c r="CT26" s="100">
        <f t="shared" si="34"/>
        <v>0</v>
      </c>
    </row>
    <row r="27" spans="1:101" x14ac:dyDescent="0.3">
      <c r="A27" s="1">
        <f t="shared" si="22"/>
        <v>14</v>
      </c>
      <c r="B27" s="1">
        <f t="shared" si="0"/>
        <v>229</v>
      </c>
      <c r="C27" s="1">
        <v>14</v>
      </c>
      <c r="D27" s="1">
        <v>49770</v>
      </c>
      <c r="E27" s="1">
        <v>229</v>
      </c>
      <c r="F27" s="1">
        <v>0</v>
      </c>
      <c r="G27" s="1">
        <v>0</v>
      </c>
      <c r="H27" s="1">
        <v>0</v>
      </c>
      <c r="I27" s="1">
        <v>0</v>
      </c>
      <c r="J27" s="4">
        <v>53.63</v>
      </c>
      <c r="K27" s="4">
        <v>0.54</v>
      </c>
      <c r="L27" s="4">
        <v>3</v>
      </c>
      <c r="M27" s="61">
        <v>0.79</v>
      </c>
      <c r="N27" s="1">
        <v>29</v>
      </c>
      <c r="O27" s="1">
        <v>190</v>
      </c>
      <c r="P27" s="1">
        <v>190</v>
      </c>
      <c r="Q27" s="1">
        <v>0</v>
      </c>
      <c r="R27" s="1">
        <v>0</v>
      </c>
      <c r="S27" s="1">
        <v>0</v>
      </c>
      <c r="T27" s="1">
        <v>19</v>
      </c>
      <c r="U27" s="1">
        <v>2</v>
      </c>
      <c r="V27" s="1">
        <v>115</v>
      </c>
      <c r="W27" s="1">
        <v>0</v>
      </c>
      <c r="X27" s="1">
        <v>0</v>
      </c>
      <c r="Y27" s="58">
        <v>0.25</v>
      </c>
      <c r="AA27" s="1">
        <f t="shared" si="1"/>
        <v>344</v>
      </c>
      <c r="AB27" s="1">
        <f t="shared" si="2"/>
        <v>0</v>
      </c>
      <c r="AC27" s="1">
        <f t="shared" si="3"/>
        <v>0</v>
      </c>
      <c r="AD27" s="1">
        <f t="shared" si="23"/>
        <v>47</v>
      </c>
      <c r="AE27" s="1">
        <f t="shared" si="24"/>
        <v>0</v>
      </c>
      <c r="AF27" s="1">
        <f t="shared" si="24"/>
        <v>0</v>
      </c>
      <c r="AG27" s="1">
        <f t="shared" si="24"/>
        <v>0</v>
      </c>
      <c r="AH27" s="1">
        <f t="shared" si="35"/>
        <v>47</v>
      </c>
      <c r="AI27" s="9">
        <f t="shared" si="25"/>
        <v>0</v>
      </c>
      <c r="AJ27" s="9">
        <f t="shared" si="4"/>
        <v>4.5799999999999999E-3</v>
      </c>
      <c r="AK27" s="9">
        <f t="shared" si="5"/>
        <v>4.5799999999999999E-3</v>
      </c>
      <c r="AL27" s="9">
        <f t="shared" si="6"/>
        <v>0</v>
      </c>
      <c r="AM27" s="9">
        <f t="shared" si="7"/>
        <v>0</v>
      </c>
      <c r="AN27" s="9">
        <f t="shared" si="8"/>
        <v>3.8000000000000002E-4</v>
      </c>
      <c r="AO27" s="9">
        <f t="shared" si="9"/>
        <v>9.3999999999999997E-4</v>
      </c>
      <c r="AP27" s="1">
        <f t="shared" si="26"/>
        <v>23</v>
      </c>
      <c r="AQ27" s="1">
        <f t="shared" si="26"/>
        <v>0</v>
      </c>
      <c r="AR27" s="1"/>
      <c r="AS27" s="1">
        <f t="shared" si="27"/>
        <v>0</v>
      </c>
      <c r="AT27" s="1">
        <f t="shared" si="28"/>
        <v>23</v>
      </c>
      <c r="AU27" s="1">
        <f t="shared" si="10"/>
        <v>115</v>
      </c>
      <c r="AV27" s="9">
        <f t="shared" si="11"/>
        <v>2.3E-3</v>
      </c>
      <c r="AW27" s="9">
        <f t="shared" si="12"/>
        <v>2.3E-3</v>
      </c>
      <c r="AX27" s="9">
        <f t="shared" si="13"/>
        <v>0</v>
      </c>
      <c r="AY27" s="9">
        <f t="shared" si="14"/>
        <v>0</v>
      </c>
      <c r="AZ27" s="9">
        <f t="shared" si="15"/>
        <v>4.6000000000000001E-4</v>
      </c>
      <c r="BA27" s="9">
        <f t="shared" si="29"/>
        <v>2.4732000000000001E-3</v>
      </c>
      <c r="BJ27" s="7">
        <f t="shared" si="36"/>
        <v>15</v>
      </c>
      <c r="BK27" s="7">
        <f t="shared" si="36"/>
        <v>14</v>
      </c>
      <c r="BL27" s="1">
        <f t="shared" si="16"/>
        <v>0</v>
      </c>
      <c r="BM27" s="48">
        <f>+EvolOf!M16</f>
        <v>238</v>
      </c>
      <c r="BN27" s="1">
        <f t="shared" si="17"/>
        <v>0</v>
      </c>
      <c r="BO27" s="1">
        <f t="shared" si="30"/>
        <v>0</v>
      </c>
      <c r="BP27" s="28">
        <f t="shared" si="31"/>
        <v>0</v>
      </c>
      <c r="BQ27" s="1">
        <f t="shared" si="18"/>
        <v>0</v>
      </c>
      <c r="BR27" s="1" cm="1">
        <f t="array" ref="BR27">IF(BK27&lt;=$BX$14,0,INDEX($AU$14:$AU$300,BK27-$BX$14+1))*$BY$14</f>
        <v>1986.4252023808228</v>
      </c>
      <c r="BS27" s="1">
        <f t="shared" si="19"/>
        <v>2483.0315029760286</v>
      </c>
      <c r="BT27" s="1">
        <f t="shared" si="37"/>
        <v>0</v>
      </c>
      <c r="BU27" s="1">
        <f t="shared" si="32"/>
        <v>1986.4252023808228</v>
      </c>
      <c r="BV27" s="1">
        <f t="shared" si="20"/>
        <v>0</v>
      </c>
      <c r="BW27" s="1">
        <f t="shared" si="20"/>
        <v>0</v>
      </c>
      <c r="CI27" s="1"/>
      <c r="CJ27" s="1"/>
      <c r="CK27" s="1"/>
      <c r="CL27" s="1"/>
      <c r="CQ27" s="4">
        <f t="shared" si="33"/>
        <v>0</v>
      </c>
      <c r="CR27" s="7" cm="1">
        <f t="array" ref="CR27">IF(BK27&lt;=$CW$48,0,INDEX($B$14:$B$300,BK27-$CW$48+1))</f>
        <v>0</v>
      </c>
      <c r="CS27" s="1">
        <f t="shared" si="21"/>
        <v>0</v>
      </c>
      <c r="CT27" s="100">
        <f t="shared" si="34"/>
        <v>0</v>
      </c>
    </row>
    <row r="28" spans="1:101" x14ac:dyDescent="0.3">
      <c r="A28" s="1">
        <f t="shared" si="22"/>
        <v>15</v>
      </c>
      <c r="B28" s="1">
        <f t="shared" si="0"/>
        <v>281</v>
      </c>
      <c r="C28" s="1">
        <v>15</v>
      </c>
      <c r="D28" s="1">
        <v>49718</v>
      </c>
      <c r="E28" s="1">
        <v>280</v>
      </c>
      <c r="F28" s="1">
        <v>0</v>
      </c>
      <c r="G28" s="1">
        <v>1</v>
      </c>
      <c r="H28" s="1">
        <v>0</v>
      </c>
      <c r="I28" s="1">
        <v>0</v>
      </c>
      <c r="J28" s="4">
        <v>53.63</v>
      </c>
      <c r="K28" s="4">
        <v>0.55000000000000004</v>
      </c>
      <c r="L28" s="4">
        <v>6.3</v>
      </c>
      <c r="M28" s="61">
        <v>1.59</v>
      </c>
      <c r="N28" s="1">
        <v>38</v>
      </c>
      <c r="O28" s="1">
        <v>233</v>
      </c>
      <c r="P28" s="1">
        <v>232</v>
      </c>
      <c r="Q28" s="1">
        <v>0</v>
      </c>
      <c r="R28" s="1">
        <v>0</v>
      </c>
      <c r="S28" s="1">
        <v>0</v>
      </c>
      <c r="T28" s="1">
        <v>28</v>
      </c>
      <c r="U28" s="1">
        <v>3</v>
      </c>
      <c r="V28" s="1">
        <v>140</v>
      </c>
      <c r="W28" s="1">
        <v>0</v>
      </c>
      <c r="X28" s="1">
        <v>0</v>
      </c>
      <c r="Y28" s="58">
        <v>0.79</v>
      </c>
      <c r="AA28" s="1">
        <f t="shared" si="1"/>
        <v>420</v>
      </c>
      <c r="AB28" s="1">
        <f t="shared" si="2"/>
        <v>1</v>
      </c>
      <c r="AC28" s="1">
        <f t="shared" si="3"/>
        <v>0</v>
      </c>
      <c r="AD28" s="1">
        <f t="shared" si="23"/>
        <v>51</v>
      </c>
      <c r="AE28" s="1">
        <f t="shared" si="24"/>
        <v>1</v>
      </c>
      <c r="AF28" s="1">
        <f t="shared" si="24"/>
        <v>0</v>
      </c>
      <c r="AG28" s="1">
        <f t="shared" si="24"/>
        <v>0</v>
      </c>
      <c r="AH28" s="1">
        <f t="shared" si="35"/>
        <v>52</v>
      </c>
      <c r="AI28" s="9">
        <f t="shared" si="25"/>
        <v>0</v>
      </c>
      <c r="AJ28" s="9">
        <f t="shared" si="4"/>
        <v>5.62E-3</v>
      </c>
      <c r="AK28" s="9">
        <f t="shared" si="5"/>
        <v>5.5999999999999999E-3</v>
      </c>
      <c r="AL28" s="9">
        <f t="shared" si="6"/>
        <v>2.0000000000000002E-5</v>
      </c>
      <c r="AM28" s="9">
        <f t="shared" si="7"/>
        <v>0</v>
      </c>
      <c r="AN28" s="9">
        <f t="shared" si="8"/>
        <v>5.5999999999999995E-4</v>
      </c>
      <c r="AO28" s="9">
        <f t="shared" si="9"/>
        <v>1.0399999999999999E-3</v>
      </c>
      <c r="AP28" s="1">
        <f t="shared" si="26"/>
        <v>25</v>
      </c>
      <c r="AQ28" s="1">
        <f t="shared" si="26"/>
        <v>0</v>
      </c>
      <c r="AR28" s="1"/>
      <c r="AS28" s="1">
        <f t="shared" si="27"/>
        <v>0</v>
      </c>
      <c r="AT28" s="1">
        <f t="shared" si="28"/>
        <v>25</v>
      </c>
      <c r="AU28" s="1">
        <f t="shared" si="10"/>
        <v>140</v>
      </c>
      <c r="AV28" s="9">
        <f t="shared" si="11"/>
        <v>2.8E-3</v>
      </c>
      <c r="AW28" s="9">
        <f t="shared" si="12"/>
        <v>2.8E-3</v>
      </c>
      <c r="AX28" s="9">
        <f t="shared" si="13"/>
        <v>0</v>
      </c>
      <c r="AY28" s="9">
        <f t="shared" si="14"/>
        <v>0</v>
      </c>
      <c r="AZ28" s="9">
        <f t="shared" si="15"/>
        <v>5.0000000000000001E-4</v>
      </c>
      <c r="BA28" s="9">
        <f t="shared" si="29"/>
        <v>3.0348000000000003E-3</v>
      </c>
      <c r="BJ28" s="7">
        <f t="shared" si="36"/>
        <v>16</v>
      </c>
      <c r="BK28" s="7">
        <f t="shared" si="36"/>
        <v>15</v>
      </c>
      <c r="BL28" s="1">
        <f t="shared" si="16"/>
        <v>0</v>
      </c>
      <c r="BM28" s="48">
        <f>+EvolOf!M17</f>
        <v>364</v>
      </c>
      <c r="BN28" s="1">
        <f t="shared" si="17"/>
        <v>0</v>
      </c>
      <c r="BO28" s="1">
        <f t="shared" si="30"/>
        <v>0</v>
      </c>
      <c r="BP28" s="28">
        <f t="shared" si="31"/>
        <v>0</v>
      </c>
      <c r="BQ28" s="1">
        <f t="shared" si="18"/>
        <v>0</v>
      </c>
      <c r="BR28" s="1" cm="1">
        <f t="array" ref="BR28">IF(BK28&lt;=$BX$14,0,INDEX($AU$14:$AU$300,BK28-$BX$14+1))*$BY$14</f>
        <v>2483.0315029760286</v>
      </c>
      <c r="BS28" s="1">
        <f t="shared" si="19"/>
        <v>3022.8209601447306</v>
      </c>
      <c r="BT28" s="1">
        <f t="shared" si="37"/>
        <v>0</v>
      </c>
      <c r="BU28" s="1">
        <f t="shared" si="32"/>
        <v>2483.0315029760286</v>
      </c>
      <c r="BV28" s="1">
        <f t="shared" si="20"/>
        <v>0</v>
      </c>
      <c r="BW28" s="1">
        <f t="shared" si="20"/>
        <v>0</v>
      </c>
      <c r="CI28" s="1"/>
      <c r="CJ28" s="1"/>
      <c r="CK28" s="1"/>
      <c r="CL28" s="1"/>
      <c r="CQ28" s="4">
        <f t="shared" si="33"/>
        <v>0</v>
      </c>
      <c r="CR28" s="7" cm="1">
        <f t="array" ref="CR28">IF(BK28&lt;=$CW$48,0,INDEX($B$14:$B$300,BK28-$CW$48+1))</f>
        <v>0</v>
      </c>
      <c r="CS28" s="1">
        <f t="shared" si="21"/>
        <v>1</v>
      </c>
      <c r="CT28" s="100">
        <f t="shared" si="34"/>
        <v>0</v>
      </c>
    </row>
    <row r="29" spans="1:101" x14ac:dyDescent="0.3">
      <c r="A29" s="1">
        <f t="shared" si="22"/>
        <v>16</v>
      </c>
      <c r="B29" s="1">
        <f t="shared" si="0"/>
        <v>339</v>
      </c>
      <c r="C29" s="1">
        <v>16</v>
      </c>
      <c r="D29" s="1">
        <v>49659</v>
      </c>
      <c r="E29" s="1">
        <v>338</v>
      </c>
      <c r="F29" s="1">
        <v>0</v>
      </c>
      <c r="G29" s="1">
        <v>1</v>
      </c>
      <c r="H29" s="1">
        <v>0</v>
      </c>
      <c r="I29" s="1">
        <v>0</v>
      </c>
      <c r="J29" s="4">
        <v>53.63</v>
      </c>
      <c r="K29" s="4">
        <v>0.56000000000000005</v>
      </c>
      <c r="L29" s="4">
        <v>8.4</v>
      </c>
      <c r="M29" s="61">
        <v>2.15</v>
      </c>
      <c r="N29" s="1">
        <v>49</v>
      </c>
      <c r="O29" s="1">
        <v>280</v>
      </c>
      <c r="P29" s="1">
        <v>279</v>
      </c>
      <c r="Q29" s="1">
        <v>0</v>
      </c>
      <c r="R29" s="1">
        <v>0</v>
      </c>
      <c r="S29" s="1">
        <v>0</v>
      </c>
      <c r="T29" s="1">
        <v>36</v>
      </c>
      <c r="U29" s="1">
        <v>3</v>
      </c>
      <c r="V29" s="1">
        <v>171</v>
      </c>
      <c r="W29" s="1">
        <v>0</v>
      </c>
      <c r="X29" s="1">
        <v>0</v>
      </c>
      <c r="Y29" s="58">
        <v>1.1599999999999999</v>
      </c>
      <c r="AA29" s="1">
        <f t="shared" si="1"/>
        <v>509</v>
      </c>
      <c r="AB29" s="1">
        <f t="shared" si="2"/>
        <v>1</v>
      </c>
      <c r="AC29" s="1">
        <f t="shared" si="3"/>
        <v>0</v>
      </c>
      <c r="AD29" s="1">
        <f t="shared" si="23"/>
        <v>58</v>
      </c>
      <c r="AE29" s="1">
        <f t="shared" si="24"/>
        <v>0</v>
      </c>
      <c r="AF29" s="1">
        <f t="shared" si="24"/>
        <v>0</v>
      </c>
      <c r="AG29" s="1">
        <f t="shared" si="24"/>
        <v>0</v>
      </c>
      <c r="AH29" s="1">
        <f t="shared" si="35"/>
        <v>58</v>
      </c>
      <c r="AI29" s="9">
        <f t="shared" si="25"/>
        <v>0</v>
      </c>
      <c r="AJ29" s="9">
        <f t="shared" si="4"/>
        <v>6.7799999999999996E-3</v>
      </c>
      <c r="AK29" s="9">
        <f t="shared" si="5"/>
        <v>6.7600000000000004E-3</v>
      </c>
      <c r="AL29" s="9">
        <f t="shared" si="6"/>
        <v>2.0000000000000002E-5</v>
      </c>
      <c r="AM29" s="9">
        <f t="shared" si="7"/>
        <v>0</v>
      </c>
      <c r="AN29" s="9">
        <f t="shared" si="8"/>
        <v>7.2000000000000005E-4</v>
      </c>
      <c r="AO29" s="9">
        <f t="shared" si="9"/>
        <v>1.16E-3</v>
      </c>
      <c r="AP29" s="1">
        <f t="shared" si="26"/>
        <v>31</v>
      </c>
      <c r="AQ29" s="1">
        <f t="shared" si="26"/>
        <v>0</v>
      </c>
      <c r="AR29" s="1"/>
      <c r="AS29" s="1">
        <f t="shared" si="27"/>
        <v>0</v>
      </c>
      <c r="AT29" s="1">
        <f t="shared" si="28"/>
        <v>31</v>
      </c>
      <c r="AU29" s="1">
        <f t="shared" si="10"/>
        <v>171</v>
      </c>
      <c r="AV29" s="9">
        <f t="shared" si="11"/>
        <v>3.4199999999999999E-3</v>
      </c>
      <c r="AW29" s="9">
        <f t="shared" si="12"/>
        <v>3.4199999999999999E-3</v>
      </c>
      <c r="AX29" s="9">
        <f t="shared" si="13"/>
        <v>0</v>
      </c>
      <c r="AY29" s="9">
        <f t="shared" si="14"/>
        <v>0</v>
      </c>
      <c r="AZ29" s="9">
        <f t="shared" si="15"/>
        <v>6.2E-4</v>
      </c>
      <c r="BA29" s="9">
        <f t="shared" si="29"/>
        <v>3.6611999999999999E-3</v>
      </c>
      <c r="BJ29" s="7">
        <f t="shared" si="36"/>
        <v>17</v>
      </c>
      <c r="BK29" s="7">
        <f t="shared" si="36"/>
        <v>16</v>
      </c>
      <c r="BL29" s="1">
        <f t="shared" si="16"/>
        <v>0</v>
      </c>
      <c r="BM29" s="48">
        <f>+EvolOf!M18</f>
        <v>386</v>
      </c>
      <c r="BN29" s="1">
        <f t="shared" si="17"/>
        <v>0</v>
      </c>
      <c r="BO29" s="1">
        <f t="shared" si="30"/>
        <v>0</v>
      </c>
      <c r="BP29" s="28">
        <f t="shared" si="31"/>
        <v>0</v>
      </c>
      <c r="BQ29" s="1">
        <f t="shared" si="18"/>
        <v>0</v>
      </c>
      <c r="BR29" s="1" cm="1">
        <f t="array" ref="BR29">IF(BK29&lt;=$BX$14,0,INDEX($AU$14:$AU$300,BK29-$BX$14+1))*$BY$14</f>
        <v>3022.8209601447306</v>
      </c>
      <c r="BS29" s="1">
        <f t="shared" si="19"/>
        <v>3692.1598870339208</v>
      </c>
      <c r="BT29" s="1">
        <f t="shared" si="37"/>
        <v>0</v>
      </c>
      <c r="BU29" s="1">
        <f t="shared" si="32"/>
        <v>3022.8209601447306</v>
      </c>
      <c r="BV29" s="1">
        <f t="shared" si="20"/>
        <v>0</v>
      </c>
      <c r="BW29" s="1">
        <f t="shared" si="20"/>
        <v>0</v>
      </c>
      <c r="CI29" s="1"/>
      <c r="CJ29" s="1"/>
      <c r="CK29" s="1"/>
      <c r="CL29" s="1"/>
      <c r="CQ29" s="4">
        <f t="shared" si="33"/>
        <v>0</v>
      </c>
      <c r="CR29" s="7" cm="1">
        <f t="array" ref="CR29">IF(BK29&lt;=$CW$48,0,INDEX($B$14:$B$300,BK29-$CW$48+1))</f>
        <v>0</v>
      </c>
      <c r="CS29" s="1">
        <f t="shared" si="21"/>
        <v>1</v>
      </c>
      <c r="CT29" s="100">
        <f t="shared" si="34"/>
        <v>0</v>
      </c>
    </row>
    <row r="30" spans="1:101" x14ac:dyDescent="0.3">
      <c r="A30" s="1">
        <f t="shared" si="22"/>
        <v>17</v>
      </c>
      <c r="B30" s="1">
        <f t="shared" si="0"/>
        <v>402</v>
      </c>
      <c r="C30" s="1">
        <v>17</v>
      </c>
      <c r="D30" s="1">
        <v>49597</v>
      </c>
      <c r="E30" s="1">
        <v>400</v>
      </c>
      <c r="F30" s="1">
        <v>0</v>
      </c>
      <c r="G30" s="1">
        <v>2</v>
      </c>
      <c r="H30" s="1">
        <v>0</v>
      </c>
      <c r="I30" s="1">
        <v>0</v>
      </c>
      <c r="J30" s="4">
        <v>53.63</v>
      </c>
      <c r="K30" s="4">
        <v>0.56999999999999995</v>
      </c>
      <c r="L30" s="4">
        <v>9.3000000000000007</v>
      </c>
      <c r="M30" s="61">
        <v>2.57</v>
      </c>
      <c r="N30" s="1">
        <v>65</v>
      </c>
      <c r="O30" s="1">
        <v>327</v>
      </c>
      <c r="P30" s="1">
        <v>326</v>
      </c>
      <c r="Q30" s="1">
        <v>1</v>
      </c>
      <c r="R30" s="1">
        <v>0</v>
      </c>
      <c r="S30" s="1">
        <v>0</v>
      </c>
      <c r="T30" s="1">
        <v>44</v>
      </c>
      <c r="U30" s="1">
        <v>4</v>
      </c>
      <c r="V30" s="1">
        <v>206</v>
      </c>
      <c r="W30" s="1">
        <v>1</v>
      </c>
      <c r="X30" s="1">
        <v>0</v>
      </c>
      <c r="Y30" s="58">
        <v>1.56</v>
      </c>
      <c r="AA30" s="1">
        <f t="shared" si="1"/>
        <v>606</v>
      </c>
      <c r="AB30" s="1">
        <f t="shared" si="2"/>
        <v>3</v>
      </c>
      <c r="AC30" s="1">
        <f t="shared" si="3"/>
        <v>0</v>
      </c>
      <c r="AD30" s="1">
        <f t="shared" si="23"/>
        <v>62</v>
      </c>
      <c r="AE30" s="1">
        <f t="shared" si="24"/>
        <v>1</v>
      </c>
      <c r="AF30" s="1">
        <f t="shared" si="24"/>
        <v>0</v>
      </c>
      <c r="AG30" s="1">
        <f t="shared" si="24"/>
        <v>0</v>
      </c>
      <c r="AH30" s="1">
        <f t="shared" si="35"/>
        <v>63</v>
      </c>
      <c r="AI30" s="9">
        <f t="shared" si="25"/>
        <v>0</v>
      </c>
      <c r="AJ30" s="9">
        <f t="shared" si="4"/>
        <v>8.0400000000000003E-3</v>
      </c>
      <c r="AK30" s="9">
        <f t="shared" si="5"/>
        <v>8.0000000000000002E-3</v>
      </c>
      <c r="AL30" s="9">
        <f t="shared" si="6"/>
        <v>4.0000000000000003E-5</v>
      </c>
      <c r="AM30" s="9">
        <f t="shared" si="7"/>
        <v>0</v>
      </c>
      <c r="AN30" s="9">
        <f t="shared" si="8"/>
        <v>8.8000000000000003E-4</v>
      </c>
      <c r="AO30" s="9">
        <f t="shared" si="9"/>
        <v>1.2600000000000001E-3</v>
      </c>
      <c r="AP30" s="1">
        <f t="shared" si="26"/>
        <v>35</v>
      </c>
      <c r="AQ30" s="1">
        <f t="shared" si="26"/>
        <v>1</v>
      </c>
      <c r="AR30" s="1"/>
      <c r="AS30" s="1">
        <f t="shared" si="27"/>
        <v>0</v>
      </c>
      <c r="AT30" s="1">
        <f t="shared" si="28"/>
        <v>36</v>
      </c>
      <c r="AU30" s="1">
        <f t="shared" si="10"/>
        <v>207</v>
      </c>
      <c r="AV30" s="9">
        <f t="shared" si="11"/>
        <v>4.1399999999999996E-3</v>
      </c>
      <c r="AW30" s="9">
        <f t="shared" si="12"/>
        <v>4.1200000000000004E-3</v>
      </c>
      <c r="AX30" s="9">
        <f t="shared" si="13"/>
        <v>2.0000000000000002E-5</v>
      </c>
      <c r="AY30" s="9">
        <f t="shared" si="14"/>
        <v>0</v>
      </c>
      <c r="AZ30" s="9">
        <f t="shared" si="15"/>
        <v>7.2000000000000005E-4</v>
      </c>
      <c r="BA30" s="9">
        <f t="shared" si="29"/>
        <v>4.3416000000000001E-3</v>
      </c>
      <c r="BJ30" s="7">
        <f t="shared" si="36"/>
        <v>18</v>
      </c>
      <c r="BK30" s="7">
        <f t="shared" si="36"/>
        <v>17</v>
      </c>
      <c r="BL30" s="1">
        <f t="shared" si="16"/>
        <v>0</v>
      </c>
      <c r="BM30" s="48">
        <f>+EvolOf!M19</f>
        <v>526</v>
      </c>
      <c r="BN30" s="1">
        <f t="shared" si="17"/>
        <v>0</v>
      </c>
      <c r="BO30" s="1">
        <f t="shared" si="30"/>
        <v>0</v>
      </c>
      <c r="BP30" s="28">
        <f t="shared" si="31"/>
        <v>0</v>
      </c>
      <c r="BQ30" s="1">
        <f t="shared" si="18"/>
        <v>0</v>
      </c>
      <c r="BR30" s="1" cm="1">
        <f t="array" ref="BR30">IF(BK30&lt;=$BX$14,0,INDEX($AU$14:$AU$300,BK30-$BX$14+1))*$BY$14</f>
        <v>3692.1598870339208</v>
      </c>
      <c r="BS30" s="1">
        <f t="shared" si="19"/>
        <v>4447.865127070103</v>
      </c>
      <c r="BT30" s="1">
        <f t="shared" si="37"/>
        <v>21.591578286748074</v>
      </c>
      <c r="BU30" s="1">
        <f t="shared" si="32"/>
        <v>3670.5683087471725</v>
      </c>
      <c r="BV30" s="1">
        <f t="shared" si="20"/>
        <v>21.591578286748074</v>
      </c>
      <c r="BW30" s="1">
        <f t="shared" si="20"/>
        <v>0</v>
      </c>
      <c r="CQ30" s="4">
        <f t="shared" si="33"/>
        <v>0</v>
      </c>
      <c r="CR30" s="7" cm="1">
        <f t="array" ref="CR30">IF(BK30&lt;=$CW$48,0,INDEX($B$14:$B$300,BK30-$CW$48+1))</f>
        <v>0</v>
      </c>
      <c r="CS30" s="1">
        <f t="shared" si="21"/>
        <v>2</v>
      </c>
      <c r="CT30" s="100">
        <f t="shared" si="34"/>
        <v>0</v>
      </c>
    </row>
    <row r="31" spans="1:101" x14ac:dyDescent="0.3">
      <c r="A31" s="1">
        <f t="shared" si="22"/>
        <v>18</v>
      </c>
      <c r="B31" s="1">
        <f t="shared" si="0"/>
        <v>471</v>
      </c>
      <c r="C31" s="1">
        <v>18</v>
      </c>
      <c r="D31" s="1">
        <v>49527</v>
      </c>
      <c r="E31" s="1">
        <v>469</v>
      </c>
      <c r="F31" s="1">
        <v>0</v>
      </c>
      <c r="G31" s="1">
        <v>2</v>
      </c>
      <c r="H31" s="1">
        <v>0</v>
      </c>
      <c r="I31" s="1">
        <v>0</v>
      </c>
      <c r="J31" s="4">
        <v>53.63</v>
      </c>
      <c r="K31" s="4">
        <v>0.6</v>
      </c>
      <c r="L31" s="4">
        <v>9.6999999999999993</v>
      </c>
      <c r="M31" s="61">
        <v>2.73</v>
      </c>
      <c r="N31" s="1">
        <v>82</v>
      </c>
      <c r="O31" s="1">
        <v>380</v>
      </c>
      <c r="P31" s="1">
        <v>378</v>
      </c>
      <c r="Q31" s="1">
        <v>1</v>
      </c>
      <c r="R31" s="1">
        <v>0</v>
      </c>
      <c r="S31" s="1">
        <v>0</v>
      </c>
      <c r="T31" s="1">
        <v>56</v>
      </c>
      <c r="U31" s="1">
        <v>5</v>
      </c>
      <c r="V31" s="1">
        <v>245</v>
      </c>
      <c r="W31" s="1">
        <v>1</v>
      </c>
      <c r="X31" s="1">
        <v>0</v>
      </c>
      <c r="Y31" s="58">
        <v>1.75</v>
      </c>
      <c r="AA31" s="1">
        <f t="shared" si="1"/>
        <v>714</v>
      </c>
      <c r="AB31" s="1">
        <f t="shared" si="2"/>
        <v>3</v>
      </c>
      <c r="AC31" s="1">
        <f t="shared" si="3"/>
        <v>0</v>
      </c>
      <c r="AD31" s="1">
        <f t="shared" si="23"/>
        <v>69</v>
      </c>
      <c r="AE31" s="1">
        <f t="shared" si="24"/>
        <v>0</v>
      </c>
      <c r="AF31" s="1">
        <f t="shared" si="24"/>
        <v>0</v>
      </c>
      <c r="AG31" s="1">
        <f t="shared" si="24"/>
        <v>0</v>
      </c>
      <c r="AH31" s="1">
        <f t="shared" si="35"/>
        <v>69</v>
      </c>
      <c r="AI31" s="9">
        <f t="shared" si="25"/>
        <v>0</v>
      </c>
      <c r="AJ31" s="9">
        <f t="shared" si="4"/>
        <v>9.4199999999999996E-3</v>
      </c>
      <c r="AK31" s="9">
        <f t="shared" si="5"/>
        <v>9.3799999999999994E-3</v>
      </c>
      <c r="AL31" s="9">
        <f t="shared" si="6"/>
        <v>4.0000000000000003E-5</v>
      </c>
      <c r="AM31" s="9">
        <f t="shared" si="7"/>
        <v>0</v>
      </c>
      <c r="AN31" s="9">
        <f t="shared" si="8"/>
        <v>1.1199999999999999E-3</v>
      </c>
      <c r="AO31" s="9">
        <f t="shared" si="9"/>
        <v>1.3799999999999999E-3</v>
      </c>
      <c r="AP31" s="1">
        <f t="shared" si="26"/>
        <v>39</v>
      </c>
      <c r="AQ31" s="1">
        <f t="shared" si="26"/>
        <v>0</v>
      </c>
      <c r="AR31" s="1"/>
      <c r="AS31" s="1">
        <f t="shared" si="27"/>
        <v>0</v>
      </c>
      <c r="AT31" s="1">
        <f t="shared" si="28"/>
        <v>39</v>
      </c>
      <c r="AU31" s="1">
        <f t="shared" si="10"/>
        <v>246</v>
      </c>
      <c r="AV31" s="9">
        <f t="shared" si="11"/>
        <v>4.9199999999999999E-3</v>
      </c>
      <c r="AW31" s="9">
        <f t="shared" si="12"/>
        <v>4.8999999999999998E-3</v>
      </c>
      <c r="AX31" s="9">
        <f t="shared" si="13"/>
        <v>2.0000000000000002E-5</v>
      </c>
      <c r="AY31" s="9">
        <f t="shared" si="14"/>
        <v>0</v>
      </c>
      <c r="AZ31" s="9">
        <f t="shared" si="15"/>
        <v>7.7999999999999999E-4</v>
      </c>
      <c r="BA31" s="9">
        <f t="shared" si="29"/>
        <v>5.0867999999999998E-3</v>
      </c>
      <c r="BJ31" s="7">
        <f t="shared" si="36"/>
        <v>19</v>
      </c>
      <c r="BK31" s="7">
        <f t="shared" si="36"/>
        <v>18</v>
      </c>
      <c r="BL31" s="1">
        <f t="shared" si="16"/>
        <v>0</v>
      </c>
      <c r="BM31" s="48">
        <f>+EvolOf!M20</f>
        <v>990</v>
      </c>
      <c r="BN31" s="1">
        <f t="shared" si="17"/>
        <v>0</v>
      </c>
      <c r="BO31" s="1">
        <f t="shared" si="30"/>
        <v>0</v>
      </c>
      <c r="BP31" s="28">
        <f t="shared" si="31"/>
        <v>0</v>
      </c>
      <c r="BQ31" s="1">
        <f t="shared" si="18"/>
        <v>0</v>
      </c>
      <c r="BR31" s="1" cm="1">
        <f t="array" ref="BR31">IF(BK31&lt;=$BX$14,0,INDEX($AU$14:$AU$300,BK31-$BX$14+1))*$BY$14</f>
        <v>4469.4567053568517</v>
      </c>
      <c r="BS31" s="1">
        <f t="shared" si="19"/>
        <v>5289.9366802532786</v>
      </c>
      <c r="BT31" s="1">
        <f t="shared" si="37"/>
        <v>21.591578286748074</v>
      </c>
      <c r="BU31" s="1">
        <f t="shared" si="32"/>
        <v>4447.8651270701039</v>
      </c>
      <c r="BV31" s="1">
        <f t="shared" si="20"/>
        <v>21.591578286748074</v>
      </c>
      <c r="BW31" s="1">
        <f t="shared" si="20"/>
        <v>0</v>
      </c>
      <c r="CQ31" s="4">
        <f t="shared" si="33"/>
        <v>0</v>
      </c>
      <c r="CR31" s="7" cm="1">
        <f t="array" ref="CR31">IF(BK31&lt;=$CW$48,0,INDEX($B$14:$B$300,BK31-$CW$48+1))</f>
        <v>0</v>
      </c>
      <c r="CS31" s="1">
        <f t="shared" si="21"/>
        <v>2</v>
      </c>
      <c r="CT31" s="100">
        <f t="shared" si="34"/>
        <v>0</v>
      </c>
      <c r="CV31" s="106" t="s">
        <v>159</v>
      </c>
      <c r="CW31" s="110">
        <v>7.1999999999999995E-2</v>
      </c>
    </row>
    <row r="32" spans="1:101" x14ac:dyDescent="0.3">
      <c r="A32" s="1">
        <f t="shared" si="22"/>
        <v>19</v>
      </c>
      <c r="B32" s="1">
        <f t="shared" si="0"/>
        <v>545</v>
      </c>
      <c r="C32" s="1">
        <v>19</v>
      </c>
      <c r="D32" s="1">
        <v>49453</v>
      </c>
      <c r="E32" s="1">
        <v>542</v>
      </c>
      <c r="F32" s="1">
        <v>0</v>
      </c>
      <c r="G32" s="1">
        <v>3</v>
      </c>
      <c r="H32" s="1">
        <v>0</v>
      </c>
      <c r="I32" s="1">
        <v>0</v>
      </c>
      <c r="J32" s="4">
        <v>53.63</v>
      </c>
      <c r="K32" s="4">
        <v>0.62</v>
      </c>
      <c r="L32" s="4">
        <v>10.5</v>
      </c>
      <c r="M32" s="61">
        <v>2.57</v>
      </c>
      <c r="N32" s="1">
        <v>102</v>
      </c>
      <c r="O32" s="1">
        <v>433</v>
      </c>
      <c r="P32" s="1">
        <v>431</v>
      </c>
      <c r="Q32" s="1">
        <v>2</v>
      </c>
      <c r="R32" s="1">
        <v>0</v>
      </c>
      <c r="S32" s="1">
        <v>0</v>
      </c>
      <c r="T32" s="1">
        <v>70</v>
      </c>
      <c r="U32" s="1">
        <v>6</v>
      </c>
      <c r="V32" s="1">
        <v>289</v>
      </c>
      <c r="W32" s="1">
        <v>2</v>
      </c>
      <c r="X32" s="1">
        <v>0</v>
      </c>
      <c r="Y32" s="58">
        <v>1.89</v>
      </c>
      <c r="AA32" s="1">
        <f t="shared" si="1"/>
        <v>831</v>
      </c>
      <c r="AB32" s="1">
        <f t="shared" si="2"/>
        <v>5</v>
      </c>
      <c r="AC32" s="1">
        <f t="shared" si="3"/>
        <v>0</v>
      </c>
      <c r="AD32" s="1">
        <f t="shared" si="23"/>
        <v>73</v>
      </c>
      <c r="AE32" s="1">
        <f t="shared" si="24"/>
        <v>1</v>
      </c>
      <c r="AF32" s="1">
        <f t="shared" si="24"/>
        <v>0</v>
      </c>
      <c r="AG32" s="1">
        <f t="shared" si="24"/>
        <v>0</v>
      </c>
      <c r="AH32" s="1">
        <f t="shared" si="35"/>
        <v>74</v>
      </c>
      <c r="AI32" s="9">
        <f t="shared" si="25"/>
        <v>0</v>
      </c>
      <c r="AJ32" s="9">
        <f t="shared" si="4"/>
        <v>1.09E-2</v>
      </c>
      <c r="AK32" s="9">
        <f t="shared" si="5"/>
        <v>1.0840000000000001E-2</v>
      </c>
      <c r="AL32" s="9">
        <f t="shared" si="6"/>
        <v>6.0000000000000002E-5</v>
      </c>
      <c r="AM32" s="9">
        <f t="shared" si="7"/>
        <v>0</v>
      </c>
      <c r="AN32" s="9">
        <f t="shared" si="8"/>
        <v>1.4E-3</v>
      </c>
      <c r="AO32" s="9">
        <f t="shared" si="9"/>
        <v>1.48E-3</v>
      </c>
      <c r="AP32" s="1">
        <f t="shared" si="26"/>
        <v>44</v>
      </c>
      <c r="AQ32" s="1">
        <f t="shared" si="26"/>
        <v>1</v>
      </c>
      <c r="AR32" s="1"/>
      <c r="AS32" s="1">
        <f t="shared" si="27"/>
        <v>0</v>
      </c>
      <c r="AT32" s="1">
        <f t="shared" si="28"/>
        <v>45</v>
      </c>
      <c r="AU32" s="1">
        <f t="shared" si="10"/>
        <v>291</v>
      </c>
      <c r="AV32" s="9">
        <f t="shared" si="11"/>
        <v>5.8199999999999997E-3</v>
      </c>
      <c r="AW32" s="9">
        <f t="shared" si="12"/>
        <v>5.7800000000000004E-3</v>
      </c>
      <c r="AX32" s="9">
        <f t="shared" si="13"/>
        <v>4.0000000000000003E-5</v>
      </c>
      <c r="AY32" s="9">
        <f t="shared" si="14"/>
        <v>0</v>
      </c>
      <c r="AZ32" s="9">
        <f t="shared" si="15"/>
        <v>8.9999999999999998E-4</v>
      </c>
      <c r="BA32" s="9">
        <f t="shared" si="29"/>
        <v>5.8860000000000006E-3</v>
      </c>
      <c r="BJ32" s="7">
        <f t="shared" ref="BJ32:BK47" si="38">+BJ31+1</f>
        <v>20</v>
      </c>
      <c r="BK32" s="7">
        <f t="shared" si="38"/>
        <v>19</v>
      </c>
      <c r="BL32" s="1">
        <f t="shared" si="16"/>
        <v>0</v>
      </c>
      <c r="BM32" s="48">
        <f>+EvolOf!M21</f>
        <v>1564</v>
      </c>
      <c r="BN32" s="1">
        <f t="shared" si="17"/>
        <v>0</v>
      </c>
      <c r="BO32" s="1">
        <f t="shared" si="30"/>
        <v>0</v>
      </c>
      <c r="BP32" s="28">
        <f t="shared" si="31"/>
        <v>0</v>
      </c>
      <c r="BQ32" s="1">
        <f t="shared" si="18"/>
        <v>0</v>
      </c>
      <c r="BR32" s="1" cm="1">
        <f t="array" ref="BR32">IF(BK32&lt;=$BX$14,0,INDEX($AU$14:$AU$300,BK32-$BX$14+1))*$BY$14</f>
        <v>5311.5282585400264</v>
      </c>
      <c r="BS32" s="1">
        <f t="shared" si="19"/>
        <v>6239.9661248701932</v>
      </c>
      <c r="BT32" s="1">
        <f t="shared" si="37"/>
        <v>43.183156573496149</v>
      </c>
      <c r="BU32" s="1">
        <f t="shared" si="32"/>
        <v>5268.3451019665299</v>
      </c>
      <c r="BV32" s="1">
        <f t="shared" si="20"/>
        <v>43.183156573496149</v>
      </c>
      <c r="BW32" s="1">
        <f t="shared" si="20"/>
        <v>0</v>
      </c>
      <c r="CQ32" s="4">
        <f t="shared" si="33"/>
        <v>0</v>
      </c>
      <c r="CR32" s="7" cm="1">
        <f t="array" ref="CR32">IF(BK32&lt;=$CW$48,0,INDEX($B$14:$B$300,BK32-$CW$48+1))</f>
        <v>0</v>
      </c>
      <c r="CS32" s="1">
        <f t="shared" si="21"/>
        <v>3</v>
      </c>
      <c r="CT32" s="100">
        <f t="shared" si="34"/>
        <v>0</v>
      </c>
      <c r="CV32" s="107" t="s">
        <v>164</v>
      </c>
      <c r="CW32" s="108">
        <f>(1-CW31)/CW31</f>
        <v>12.888888888888891</v>
      </c>
    </row>
    <row r="33" spans="1:101" x14ac:dyDescent="0.3">
      <c r="A33" s="1">
        <f t="shared" si="22"/>
        <v>20</v>
      </c>
      <c r="B33" s="1">
        <f t="shared" si="0"/>
        <v>632</v>
      </c>
      <c r="C33" s="1">
        <v>20</v>
      </c>
      <c r="D33" s="1">
        <v>49366</v>
      </c>
      <c r="E33" s="1">
        <v>628</v>
      </c>
      <c r="F33" s="1">
        <v>0</v>
      </c>
      <c r="G33" s="1">
        <v>4</v>
      </c>
      <c r="H33" s="1">
        <v>0</v>
      </c>
      <c r="I33" s="1">
        <v>0</v>
      </c>
      <c r="J33" s="4">
        <v>53.63</v>
      </c>
      <c r="K33" s="4">
        <v>0.64</v>
      </c>
      <c r="L33" s="4">
        <v>11.2</v>
      </c>
      <c r="M33" s="61">
        <v>2.8</v>
      </c>
      <c r="N33" s="1">
        <v>125</v>
      </c>
      <c r="O33" s="1">
        <v>497</v>
      </c>
      <c r="P33" s="1">
        <v>494</v>
      </c>
      <c r="Q33" s="1">
        <v>2</v>
      </c>
      <c r="R33" s="1">
        <v>0</v>
      </c>
      <c r="S33" s="1">
        <v>0</v>
      </c>
      <c r="T33" s="1">
        <v>89</v>
      </c>
      <c r="U33" s="1">
        <v>8</v>
      </c>
      <c r="V33" s="1">
        <v>344</v>
      </c>
      <c r="W33" s="1">
        <v>2</v>
      </c>
      <c r="X33" s="1">
        <v>0</v>
      </c>
      <c r="Y33" s="58">
        <v>1.96</v>
      </c>
      <c r="AA33" s="1">
        <f t="shared" si="1"/>
        <v>972</v>
      </c>
      <c r="AB33" s="1">
        <f t="shared" si="2"/>
        <v>6</v>
      </c>
      <c r="AC33" s="1">
        <f t="shared" si="3"/>
        <v>0</v>
      </c>
      <c r="AD33" s="1">
        <f t="shared" si="23"/>
        <v>86</v>
      </c>
      <c r="AE33" s="1">
        <f t="shared" si="24"/>
        <v>1</v>
      </c>
      <c r="AF33" s="1">
        <f t="shared" si="24"/>
        <v>0</v>
      </c>
      <c r="AG33" s="1">
        <f t="shared" si="24"/>
        <v>0</v>
      </c>
      <c r="AH33" s="1">
        <f t="shared" si="35"/>
        <v>87</v>
      </c>
      <c r="AI33" s="9">
        <f t="shared" si="25"/>
        <v>0</v>
      </c>
      <c r="AJ33" s="9">
        <f t="shared" si="4"/>
        <v>1.264E-2</v>
      </c>
      <c r="AK33" s="9">
        <f t="shared" si="5"/>
        <v>1.256E-2</v>
      </c>
      <c r="AL33" s="9">
        <f t="shared" si="6"/>
        <v>8.0000000000000007E-5</v>
      </c>
      <c r="AM33" s="9">
        <f t="shared" si="7"/>
        <v>0</v>
      </c>
      <c r="AN33" s="9">
        <f t="shared" si="8"/>
        <v>1.7799999999999999E-3</v>
      </c>
      <c r="AO33" s="9">
        <f t="shared" si="9"/>
        <v>1.74E-3</v>
      </c>
      <c r="AP33" s="1">
        <f t="shared" si="26"/>
        <v>55</v>
      </c>
      <c r="AQ33" s="1">
        <f t="shared" si="26"/>
        <v>0</v>
      </c>
      <c r="AR33" s="1"/>
      <c r="AS33" s="1">
        <f t="shared" si="27"/>
        <v>0</v>
      </c>
      <c r="AT33" s="1">
        <f t="shared" si="28"/>
        <v>55</v>
      </c>
      <c r="AU33" s="1">
        <f t="shared" si="10"/>
        <v>346</v>
      </c>
      <c r="AV33" s="9">
        <f t="shared" si="11"/>
        <v>6.9199999999999999E-3</v>
      </c>
      <c r="AW33" s="9">
        <f t="shared" si="12"/>
        <v>6.8799999999999998E-3</v>
      </c>
      <c r="AX33" s="9">
        <f t="shared" si="13"/>
        <v>4.0000000000000003E-5</v>
      </c>
      <c r="AY33" s="9">
        <f t="shared" si="14"/>
        <v>0</v>
      </c>
      <c r="AZ33" s="9">
        <f t="shared" si="15"/>
        <v>1.1000000000000001E-3</v>
      </c>
      <c r="BA33" s="9">
        <f t="shared" si="29"/>
        <v>6.8256000000000002E-3</v>
      </c>
      <c r="BJ33" s="7">
        <f t="shared" si="38"/>
        <v>21</v>
      </c>
      <c r="BK33" s="7">
        <f t="shared" si="38"/>
        <v>20</v>
      </c>
      <c r="BL33" s="1">
        <f t="shared" si="16"/>
        <v>0</v>
      </c>
      <c r="BM33" s="48">
        <f>+EvolOf!M22</f>
        <v>2084</v>
      </c>
      <c r="BN33" s="1">
        <f t="shared" si="17"/>
        <v>0</v>
      </c>
      <c r="BO33" s="1">
        <f t="shared" si="30"/>
        <v>0</v>
      </c>
      <c r="BP33" s="28">
        <f t="shared" si="31"/>
        <v>0</v>
      </c>
      <c r="BQ33" s="1">
        <f t="shared" si="18"/>
        <v>0</v>
      </c>
      <c r="BR33" s="1" cm="1">
        <f t="array" ref="BR33">IF(BK33&lt;=$BX$14,0,INDEX($AU$14:$AU$300,BK33-$BX$14+1))*$BY$14</f>
        <v>6283.1492814436897</v>
      </c>
      <c r="BS33" s="1">
        <f t="shared" si="19"/>
        <v>7427.502930641338</v>
      </c>
      <c r="BT33" s="1">
        <f t="shared" si="37"/>
        <v>43.183156573496149</v>
      </c>
      <c r="BU33" s="1">
        <f t="shared" si="32"/>
        <v>6239.9661248701932</v>
      </c>
      <c r="BV33" s="1">
        <f t="shared" si="20"/>
        <v>43.183156573496149</v>
      </c>
      <c r="BW33" s="1">
        <f t="shared" si="20"/>
        <v>0</v>
      </c>
      <c r="CQ33" s="4">
        <f t="shared" si="33"/>
        <v>0</v>
      </c>
      <c r="CR33" s="7" cm="1">
        <f t="array" ref="CR33">IF(BK33&lt;=$CW$48,0,INDEX($B$14:$B$300,BK33-$CW$48+1))</f>
        <v>0</v>
      </c>
      <c r="CS33" s="1">
        <f t="shared" si="21"/>
        <v>4</v>
      </c>
      <c r="CT33" s="100">
        <f t="shared" si="34"/>
        <v>0</v>
      </c>
    </row>
    <row r="34" spans="1:101" x14ac:dyDescent="0.3">
      <c r="A34" s="1">
        <f t="shared" si="22"/>
        <v>21</v>
      </c>
      <c r="B34" s="1">
        <f t="shared" si="0"/>
        <v>735</v>
      </c>
      <c r="C34" s="1">
        <v>21</v>
      </c>
      <c r="D34" s="1">
        <v>49264</v>
      </c>
      <c r="E34" s="1">
        <v>729</v>
      </c>
      <c r="F34" s="1">
        <v>0</v>
      </c>
      <c r="G34" s="1">
        <v>6</v>
      </c>
      <c r="H34" s="1">
        <v>0</v>
      </c>
      <c r="I34" s="1">
        <v>0</v>
      </c>
      <c r="J34" s="4">
        <v>53.63</v>
      </c>
      <c r="K34" s="4">
        <v>0.66</v>
      </c>
      <c r="L34" s="4">
        <v>11.4</v>
      </c>
      <c r="M34" s="61">
        <v>3.02</v>
      </c>
      <c r="N34" s="1">
        <v>153</v>
      </c>
      <c r="O34" s="1">
        <v>572</v>
      </c>
      <c r="P34" s="1">
        <v>568</v>
      </c>
      <c r="Q34" s="1">
        <v>3</v>
      </c>
      <c r="R34" s="1">
        <v>0</v>
      </c>
      <c r="S34" s="1">
        <v>0</v>
      </c>
      <c r="T34" s="1">
        <v>112</v>
      </c>
      <c r="U34" s="1">
        <v>10</v>
      </c>
      <c r="V34" s="1">
        <v>409</v>
      </c>
      <c r="W34" s="1">
        <v>3</v>
      </c>
      <c r="X34" s="1">
        <v>0</v>
      </c>
      <c r="Y34" s="58">
        <v>1.84</v>
      </c>
      <c r="AA34" s="1">
        <f t="shared" si="1"/>
        <v>1138</v>
      </c>
      <c r="AB34" s="1">
        <f t="shared" si="2"/>
        <v>9</v>
      </c>
      <c r="AC34" s="1">
        <f t="shared" si="3"/>
        <v>0</v>
      </c>
      <c r="AD34" s="1">
        <f t="shared" si="23"/>
        <v>101</v>
      </c>
      <c r="AE34" s="1">
        <f t="shared" si="24"/>
        <v>2</v>
      </c>
      <c r="AF34" s="1">
        <f t="shared" si="24"/>
        <v>0</v>
      </c>
      <c r="AG34" s="1">
        <f t="shared" si="24"/>
        <v>0</v>
      </c>
      <c r="AH34" s="1">
        <f t="shared" si="35"/>
        <v>103</v>
      </c>
      <c r="AI34" s="9">
        <f t="shared" si="25"/>
        <v>0</v>
      </c>
      <c r="AJ34" s="9">
        <f t="shared" si="4"/>
        <v>1.47E-2</v>
      </c>
      <c r="AK34" s="9">
        <f t="shared" si="5"/>
        <v>1.4579999999999999E-2</v>
      </c>
      <c r="AL34" s="9">
        <f t="shared" si="6"/>
        <v>1.2E-4</v>
      </c>
      <c r="AM34" s="9">
        <f t="shared" si="7"/>
        <v>0</v>
      </c>
      <c r="AN34" s="9">
        <f t="shared" si="8"/>
        <v>2.2399999999999998E-3</v>
      </c>
      <c r="AO34" s="9">
        <f t="shared" si="9"/>
        <v>2.0600000000000002E-3</v>
      </c>
      <c r="AP34" s="1">
        <f t="shared" si="26"/>
        <v>65</v>
      </c>
      <c r="AQ34" s="1">
        <f t="shared" si="26"/>
        <v>1</v>
      </c>
      <c r="AR34" s="1"/>
      <c r="AS34" s="1">
        <f t="shared" si="27"/>
        <v>0</v>
      </c>
      <c r="AT34" s="1">
        <f t="shared" si="28"/>
        <v>66</v>
      </c>
      <c r="AU34" s="1">
        <f t="shared" si="10"/>
        <v>412</v>
      </c>
      <c r="AV34" s="9">
        <f t="shared" si="11"/>
        <v>8.2400000000000008E-3</v>
      </c>
      <c r="AW34" s="9">
        <f t="shared" si="12"/>
        <v>8.1799999999999998E-3</v>
      </c>
      <c r="AX34" s="9">
        <f t="shared" si="13"/>
        <v>6.0000000000000002E-5</v>
      </c>
      <c r="AY34" s="9">
        <f t="shared" si="14"/>
        <v>0</v>
      </c>
      <c r="AZ34" s="9">
        <f t="shared" si="15"/>
        <v>1.32E-3</v>
      </c>
      <c r="BA34" s="9">
        <f t="shared" si="29"/>
        <v>7.9380000000000006E-3</v>
      </c>
      <c r="BJ34" s="7">
        <f t="shared" si="38"/>
        <v>22</v>
      </c>
      <c r="BK34" s="7">
        <f t="shared" si="38"/>
        <v>21</v>
      </c>
      <c r="BL34" s="1">
        <f t="shared" si="16"/>
        <v>0</v>
      </c>
      <c r="BM34" s="48">
        <f>+EvolOf!M23</f>
        <v>2871</v>
      </c>
      <c r="BN34" s="1">
        <f t="shared" si="17"/>
        <v>0</v>
      </c>
      <c r="BO34" s="1">
        <f t="shared" si="30"/>
        <v>0</v>
      </c>
      <c r="BP34" s="28">
        <f t="shared" si="31"/>
        <v>0</v>
      </c>
      <c r="BQ34" s="1">
        <f t="shared" si="18"/>
        <v>0</v>
      </c>
      <c r="BR34" s="1" cm="1">
        <f t="array" ref="BR34">IF(BK34&lt;=$BX$14,0,INDEX($AU$14:$AU$300,BK34-$BX$14+1))*$BY$14</f>
        <v>7470.6860872148336</v>
      </c>
      <c r="BS34" s="1">
        <f t="shared" si="19"/>
        <v>8830.9555192799617</v>
      </c>
      <c r="BT34" s="1">
        <f t="shared" si="37"/>
        <v>64.774734860244223</v>
      </c>
      <c r="BU34" s="1">
        <f t="shared" si="32"/>
        <v>7405.9113523545893</v>
      </c>
      <c r="BV34" s="1">
        <f t="shared" si="20"/>
        <v>64.774734860244223</v>
      </c>
      <c r="BW34" s="1">
        <f t="shared" si="20"/>
        <v>0</v>
      </c>
      <c r="CQ34" s="4">
        <f t="shared" si="33"/>
        <v>0</v>
      </c>
      <c r="CR34" s="7" cm="1">
        <f t="array" ref="CR34">IF(BK34&lt;=$CW$48,0,INDEX($B$14:$B$300,BK34-$CW$48+1))</f>
        <v>0</v>
      </c>
      <c r="CS34" s="1">
        <f t="shared" si="21"/>
        <v>6</v>
      </c>
      <c r="CT34" s="100">
        <f t="shared" si="34"/>
        <v>0</v>
      </c>
    </row>
    <row r="35" spans="1:101" x14ac:dyDescent="0.3">
      <c r="A35" s="1">
        <f t="shared" si="22"/>
        <v>22</v>
      </c>
      <c r="B35" s="1">
        <f t="shared" si="0"/>
        <v>854</v>
      </c>
      <c r="C35" s="1">
        <v>22</v>
      </c>
      <c r="D35" s="1">
        <v>49145</v>
      </c>
      <c r="E35" s="1">
        <v>846</v>
      </c>
      <c r="F35" s="1">
        <v>0</v>
      </c>
      <c r="G35" s="1">
        <v>8</v>
      </c>
      <c r="H35" s="1">
        <v>0</v>
      </c>
      <c r="I35" s="1">
        <v>0</v>
      </c>
      <c r="J35" s="4">
        <v>53.63</v>
      </c>
      <c r="K35" s="4">
        <v>0.67</v>
      </c>
      <c r="L35" s="4">
        <v>12.2</v>
      </c>
      <c r="M35" s="61">
        <v>3.11</v>
      </c>
      <c r="N35" s="1">
        <v>184</v>
      </c>
      <c r="O35" s="1">
        <v>659</v>
      </c>
      <c r="P35" s="1">
        <v>654</v>
      </c>
      <c r="Q35" s="1">
        <v>5</v>
      </c>
      <c r="R35" s="1">
        <v>0</v>
      </c>
      <c r="S35" s="1">
        <v>0</v>
      </c>
      <c r="T35" s="1">
        <v>137</v>
      </c>
      <c r="U35" s="1">
        <v>12</v>
      </c>
      <c r="V35" s="1">
        <v>487</v>
      </c>
      <c r="W35" s="1">
        <v>3</v>
      </c>
      <c r="X35" s="1">
        <v>0</v>
      </c>
      <c r="Y35" s="58">
        <v>1.87</v>
      </c>
      <c r="AA35" s="1">
        <f t="shared" si="1"/>
        <v>1333</v>
      </c>
      <c r="AB35" s="1">
        <f t="shared" si="2"/>
        <v>11</v>
      </c>
      <c r="AC35" s="1">
        <f t="shared" si="3"/>
        <v>0</v>
      </c>
      <c r="AD35" s="1">
        <f t="shared" si="23"/>
        <v>117</v>
      </c>
      <c r="AE35" s="1">
        <f t="shared" si="24"/>
        <v>2</v>
      </c>
      <c r="AF35" s="1">
        <f t="shared" si="24"/>
        <v>0</v>
      </c>
      <c r="AG35" s="1">
        <f t="shared" si="24"/>
        <v>0</v>
      </c>
      <c r="AH35" s="1">
        <f t="shared" si="35"/>
        <v>119</v>
      </c>
      <c r="AI35" s="9">
        <f t="shared" si="25"/>
        <v>0</v>
      </c>
      <c r="AJ35" s="9">
        <f t="shared" si="4"/>
        <v>1.7080000000000001E-2</v>
      </c>
      <c r="AK35" s="9">
        <f t="shared" si="5"/>
        <v>1.6920000000000001E-2</v>
      </c>
      <c r="AL35" s="9">
        <f t="shared" si="6"/>
        <v>1.6000000000000001E-4</v>
      </c>
      <c r="AM35" s="9">
        <f t="shared" si="7"/>
        <v>0</v>
      </c>
      <c r="AN35" s="9">
        <f t="shared" si="8"/>
        <v>2.7399999999999998E-3</v>
      </c>
      <c r="AO35" s="9">
        <f t="shared" si="9"/>
        <v>2.3800000000000002E-3</v>
      </c>
      <c r="AP35" s="1">
        <f t="shared" si="26"/>
        <v>78</v>
      </c>
      <c r="AQ35" s="1">
        <f t="shared" si="26"/>
        <v>0</v>
      </c>
      <c r="AR35" s="1"/>
      <c r="AS35" s="1">
        <f t="shared" si="27"/>
        <v>0</v>
      </c>
      <c r="AT35" s="1">
        <f t="shared" si="28"/>
        <v>78</v>
      </c>
      <c r="AU35" s="1">
        <f t="shared" si="10"/>
        <v>490</v>
      </c>
      <c r="AV35" s="9">
        <f t="shared" si="11"/>
        <v>9.7999999999999997E-3</v>
      </c>
      <c r="AW35" s="9">
        <f t="shared" si="12"/>
        <v>9.7400000000000004E-3</v>
      </c>
      <c r="AX35" s="9">
        <f t="shared" si="13"/>
        <v>6.0000000000000002E-5</v>
      </c>
      <c r="AY35" s="9">
        <f t="shared" si="14"/>
        <v>0</v>
      </c>
      <c r="AZ35" s="9">
        <f t="shared" si="15"/>
        <v>1.56E-3</v>
      </c>
      <c r="BA35" s="9">
        <f t="shared" si="29"/>
        <v>9.2232000000000008E-3</v>
      </c>
      <c r="BJ35" s="7">
        <f t="shared" si="38"/>
        <v>23</v>
      </c>
      <c r="BK35" s="7">
        <f t="shared" si="38"/>
        <v>22</v>
      </c>
      <c r="BL35" s="1">
        <f t="shared" si="16"/>
        <v>0</v>
      </c>
      <c r="BM35" s="48">
        <f>+EvolOf!M24</f>
        <v>4163</v>
      </c>
      <c r="BN35" s="1">
        <f t="shared" si="17"/>
        <v>0</v>
      </c>
      <c r="BO35" s="1">
        <f t="shared" si="30"/>
        <v>0</v>
      </c>
      <c r="BP35" s="28">
        <f t="shared" si="31"/>
        <v>0</v>
      </c>
      <c r="BQ35" s="1">
        <f t="shared" si="18"/>
        <v>0</v>
      </c>
      <c r="BR35" s="1" cm="1">
        <f t="array" ref="BR35">IF(BK35&lt;=$BX$14,0,INDEX($AU$14:$AU$300,BK35-$BX$14+1))*$BY$14</f>
        <v>8895.7302541402059</v>
      </c>
      <c r="BS35" s="1">
        <f t="shared" si="19"/>
        <v>10515.098625646313</v>
      </c>
      <c r="BT35" s="1">
        <f t="shared" si="37"/>
        <v>64.774734860244223</v>
      </c>
      <c r="BU35" s="1">
        <f t="shared" si="32"/>
        <v>8830.9555192799617</v>
      </c>
      <c r="BV35" s="1">
        <f t="shared" si="20"/>
        <v>64.774734860244223</v>
      </c>
      <c r="BW35" s="1">
        <f t="shared" si="20"/>
        <v>0</v>
      </c>
      <c r="CQ35" s="4">
        <f t="shared" si="33"/>
        <v>0</v>
      </c>
      <c r="CR35" s="7" cm="1">
        <f t="array" ref="CR35">IF(BK35&lt;=$CW$48,0,INDEX($B$14:$B$300,BK35-$CW$48+1))</f>
        <v>0</v>
      </c>
      <c r="CS35" s="1">
        <f t="shared" si="21"/>
        <v>8</v>
      </c>
      <c r="CT35" s="100">
        <f t="shared" si="34"/>
        <v>0</v>
      </c>
    </row>
    <row r="36" spans="1:101" x14ac:dyDescent="0.3">
      <c r="A36" s="1">
        <f t="shared" si="22"/>
        <v>23</v>
      </c>
      <c r="B36" s="1">
        <f t="shared" si="0"/>
        <v>994</v>
      </c>
      <c r="C36" s="1">
        <v>23</v>
      </c>
      <c r="D36" s="1">
        <v>49004</v>
      </c>
      <c r="E36" s="1">
        <v>984</v>
      </c>
      <c r="F36" s="1">
        <v>0</v>
      </c>
      <c r="G36" s="1">
        <v>10</v>
      </c>
      <c r="H36" s="1">
        <v>0</v>
      </c>
      <c r="I36" s="1">
        <v>0</v>
      </c>
      <c r="J36" s="4">
        <v>53.63</v>
      </c>
      <c r="K36" s="4">
        <v>0.68</v>
      </c>
      <c r="L36" s="4">
        <v>13.1</v>
      </c>
      <c r="M36" s="61">
        <v>3.26</v>
      </c>
      <c r="N36" s="1">
        <v>219</v>
      </c>
      <c r="O36" s="1">
        <v>766</v>
      </c>
      <c r="P36" s="1">
        <v>759</v>
      </c>
      <c r="Q36" s="1">
        <v>7</v>
      </c>
      <c r="R36" s="1">
        <v>0</v>
      </c>
      <c r="S36" s="1">
        <v>0</v>
      </c>
      <c r="T36" s="1">
        <v>166</v>
      </c>
      <c r="U36" s="1">
        <v>16</v>
      </c>
      <c r="V36" s="1">
        <v>578</v>
      </c>
      <c r="W36" s="1">
        <v>5</v>
      </c>
      <c r="X36" s="1">
        <v>0</v>
      </c>
      <c r="Y36" s="58">
        <v>2.5099999999999998</v>
      </c>
      <c r="AA36" s="1">
        <f t="shared" si="1"/>
        <v>1562</v>
      </c>
      <c r="AB36" s="1">
        <f t="shared" si="2"/>
        <v>15</v>
      </c>
      <c r="AC36" s="1">
        <f t="shared" si="3"/>
        <v>0</v>
      </c>
      <c r="AD36" s="1">
        <f t="shared" si="23"/>
        <v>138</v>
      </c>
      <c r="AE36" s="1">
        <f t="shared" si="24"/>
        <v>2</v>
      </c>
      <c r="AF36" s="1">
        <f t="shared" si="24"/>
        <v>0</v>
      </c>
      <c r="AG36" s="1">
        <f t="shared" si="24"/>
        <v>0</v>
      </c>
      <c r="AH36" s="1">
        <f t="shared" si="35"/>
        <v>140</v>
      </c>
      <c r="AI36" s="9">
        <f t="shared" si="25"/>
        <v>0</v>
      </c>
      <c r="AJ36" s="9">
        <f t="shared" si="4"/>
        <v>1.9879999999999998E-2</v>
      </c>
      <c r="AK36" s="9">
        <f t="shared" si="5"/>
        <v>1.968E-2</v>
      </c>
      <c r="AL36" s="9">
        <f t="shared" si="6"/>
        <v>2.0000000000000001E-4</v>
      </c>
      <c r="AM36" s="9">
        <f t="shared" si="7"/>
        <v>0</v>
      </c>
      <c r="AN36" s="9">
        <f t="shared" si="8"/>
        <v>3.32E-3</v>
      </c>
      <c r="AO36" s="9">
        <f t="shared" si="9"/>
        <v>2.8E-3</v>
      </c>
      <c r="AP36" s="1">
        <f t="shared" si="26"/>
        <v>91</v>
      </c>
      <c r="AQ36" s="1">
        <f t="shared" si="26"/>
        <v>2</v>
      </c>
      <c r="AR36" s="1"/>
      <c r="AS36" s="1">
        <f t="shared" si="27"/>
        <v>0</v>
      </c>
      <c r="AT36" s="1">
        <f t="shared" si="28"/>
        <v>93</v>
      </c>
      <c r="AU36" s="1">
        <f t="shared" si="10"/>
        <v>583</v>
      </c>
      <c r="AV36" s="9">
        <f t="shared" si="11"/>
        <v>1.166E-2</v>
      </c>
      <c r="AW36" s="9">
        <f t="shared" si="12"/>
        <v>1.1560000000000001E-2</v>
      </c>
      <c r="AX36" s="9">
        <f t="shared" si="13"/>
        <v>1E-4</v>
      </c>
      <c r="AY36" s="9">
        <f t="shared" si="14"/>
        <v>0</v>
      </c>
      <c r="AZ36" s="9">
        <f t="shared" si="15"/>
        <v>1.8600000000000001E-3</v>
      </c>
      <c r="BA36" s="9">
        <f t="shared" si="29"/>
        <v>1.07352E-2</v>
      </c>
      <c r="BJ36" s="7">
        <f t="shared" si="38"/>
        <v>24</v>
      </c>
      <c r="BK36" s="7">
        <f t="shared" si="38"/>
        <v>23</v>
      </c>
      <c r="BL36" s="1">
        <f t="shared" si="16"/>
        <v>0</v>
      </c>
      <c r="BM36" s="48">
        <f>+EvolOf!M25</f>
        <v>5893</v>
      </c>
      <c r="BN36" s="1">
        <f t="shared" si="17"/>
        <v>0</v>
      </c>
      <c r="BO36" s="1">
        <f t="shared" si="30"/>
        <v>0</v>
      </c>
      <c r="BP36" s="28">
        <f t="shared" si="31"/>
        <v>0</v>
      </c>
      <c r="BQ36" s="1">
        <f t="shared" si="18"/>
        <v>0</v>
      </c>
      <c r="BR36" s="1" cm="1">
        <f t="array" ref="BR36">IF(BK36&lt;=$BX$14,0,INDEX($AU$14:$AU$300,BK36-$BX$14+1))*$BY$14</f>
        <v>10579.873360506557</v>
      </c>
      <c r="BS36" s="1">
        <f t="shared" si="19"/>
        <v>12479.932249740386</v>
      </c>
      <c r="BT36" s="1">
        <f t="shared" si="37"/>
        <v>107.95789143374037</v>
      </c>
      <c r="BU36" s="1">
        <f t="shared" si="32"/>
        <v>10471.915469072817</v>
      </c>
      <c r="BV36" s="1">
        <f t="shared" si="20"/>
        <v>107.95789143374037</v>
      </c>
      <c r="BW36" s="1">
        <f t="shared" si="20"/>
        <v>0</v>
      </c>
      <c r="CI36" s="1"/>
      <c r="CJ36" s="1"/>
      <c r="CK36" s="1"/>
      <c r="CL36" s="1"/>
      <c r="CQ36" s="4">
        <f t="shared" si="33"/>
        <v>0</v>
      </c>
      <c r="CR36" s="7" cm="1">
        <f t="array" ref="CR36">IF(BK36&lt;=$CW$48,0,INDEX($B$14:$B$300,BK36-$CW$48+1))</f>
        <v>0</v>
      </c>
      <c r="CS36" s="1">
        <f t="shared" si="21"/>
        <v>10</v>
      </c>
      <c r="CT36" s="100">
        <f t="shared" si="34"/>
        <v>0</v>
      </c>
    </row>
    <row r="37" spans="1:101" x14ac:dyDescent="0.3">
      <c r="A37" s="1">
        <f t="shared" si="22"/>
        <v>24</v>
      </c>
      <c r="B37" s="1">
        <f t="shared" si="0"/>
        <v>1163</v>
      </c>
      <c r="C37" s="1">
        <v>24</v>
      </c>
      <c r="D37" s="1">
        <v>48836</v>
      </c>
      <c r="E37" s="1">
        <v>1149</v>
      </c>
      <c r="F37" s="1">
        <v>0</v>
      </c>
      <c r="G37" s="1">
        <v>14</v>
      </c>
      <c r="H37" s="1">
        <v>0</v>
      </c>
      <c r="I37" s="1">
        <v>0</v>
      </c>
      <c r="J37" s="4">
        <v>53.63</v>
      </c>
      <c r="K37" s="4">
        <v>0.68</v>
      </c>
      <c r="L37" s="4">
        <v>13.4</v>
      </c>
      <c r="M37" s="61">
        <v>3.19</v>
      </c>
      <c r="N37" s="1">
        <v>257</v>
      </c>
      <c r="O37" s="1">
        <v>896</v>
      </c>
      <c r="P37" s="1">
        <v>886</v>
      </c>
      <c r="Q37" s="1">
        <v>9</v>
      </c>
      <c r="R37" s="1">
        <v>0</v>
      </c>
      <c r="S37" s="1">
        <v>0</v>
      </c>
      <c r="T37" s="1">
        <v>200</v>
      </c>
      <c r="U37" s="1">
        <v>19</v>
      </c>
      <c r="V37" s="1">
        <v>682</v>
      </c>
      <c r="W37" s="1">
        <v>7</v>
      </c>
      <c r="X37" s="1">
        <v>0</v>
      </c>
      <c r="Y37" s="58">
        <v>2.4700000000000002</v>
      </c>
      <c r="AA37" s="1">
        <f t="shared" si="1"/>
        <v>1831</v>
      </c>
      <c r="AB37" s="1">
        <f t="shared" si="2"/>
        <v>21</v>
      </c>
      <c r="AC37" s="1">
        <f t="shared" si="3"/>
        <v>0</v>
      </c>
      <c r="AD37" s="1">
        <f t="shared" si="23"/>
        <v>165</v>
      </c>
      <c r="AE37" s="1">
        <f t="shared" si="24"/>
        <v>4</v>
      </c>
      <c r="AF37" s="1">
        <f t="shared" si="24"/>
        <v>0</v>
      </c>
      <c r="AG37" s="1">
        <f t="shared" si="24"/>
        <v>0</v>
      </c>
      <c r="AH37" s="1">
        <f t="shared" si="35"/>
        <v>169</v>
      </c>
      <c r="AI37" s="9">
        <f t="shared" si="25"/>
        <v>0</v>
      </c>
      <c r="AJ37" s="9">
        <f t="shared" si="4"/>
        <v>2.3259999999999999E-2</v>
      </c>
      <c r="AK37" s="9">
        <f t="shared" si="5"/>
        <v>2.298E-2</v>
      </c>
      <c r="AL37" s="9">
        <f t="shared" si="6"/>
        <v>2.7999999999999998E-4</v>
      </c>
      <c r="AM37" s="9">
        <f t="shared" si="7"/>
        <v>0</v>
      </c>
      <c r="AN37" s="9">
        <f t="shared" si="8"/>
        <v>4.0000000000000001E-3</v>
      </c>
      <c r="AO37" s="9">
        <f t="shared" si="9"/>
        <v>3.3800000000000002E-3</v>
      </c>
      <c r="AP37" s="1">
        <f t="shared" si="26"/>
        <v>104</v>
      </c>
      <c r="AQ37" s="1">
        <f t="shared" si="26"/>
        <v>2</v>
      </c>
      <c r="AR37" s="1"/>
      <c r="AS37" s="1">
        <f t="shared" si="27"/>
        <v>0</v>
      </c>
      <c r="AT37" s="1">
        <f t="shared" si="28"/>
        <v>106</v>
      </c>
      <c r="AU37" s="1">
        <f t="shared" si="10"/>
        <v>689</v>
      </c>
      <c r="AV37" s="9">
        <f t="shared" si="11"/>
        <v>1.3780000000000001E-2</v>
      </c>
      <c r="AW37" s="9">
        <f t="shared" si="12"/>
        <v>1.3639999999999999E-2</v>
      </c>
      <c r="AX37" s="9">
        <f t="shared" si="13"/>
        <v>1.3999999999999999E-4</v>
      </c>
      <c r="AY37" s="9">
        <f t="shared" si="14"/>
        <v>0</v>
      </c>
      <c r="AZ37" s="9">
        <f t="shared" si="15"/>
        <v>2.1199999999999999E-3</v>
      </c>
      <c r="BA37" s="9">
        <f t="shared" si="29"/>
        <v>1.2560400000000001E-2</v>
      </c>
      <c r="BJ37" s="7">
        <f t="shared" si="38"/>
        <v>25</v>
      </c>
      <c r="BK37" s="7">
        <f t="shared" si="38"/>
        <v>24</v>
      </c>
      <c r="BL37" s="1">
        <f t="shared" si="16"/>
        <v>0</v>
      </c>
      <c r="BM37" s="48">
        <f>+EvolOf!M26</f>
        <v>7725</v>
      </c>
      <c r="BN37" s="1">
        <f t="shared" si="17"/>
        <v>0</v>
      </c>
      <c r="BO37" s="1">
        <f t="shared" si="30"/>
        <v>0</v>
      </c>
      <c r="BP37" s="28">
        <f t="shared" si="31"/>
        <v>0</v>
      </c>
      <c r="BQ37" s="1">
        <f t="shared" si="18"/>
        <v>0</v>
      </c>
      <c r="BR37" s="1" cm="1">
        <f t="array" ref="BR37">IF(BK37&lt;=$BX$14,0,INDEX($AU$14:$AU$300,BK37-$BX$14+1))*$BY$14</f>
        <v>12587.890141174128</v>
      </c>
      <c r="BS37" s="1">
        <f t="shared" si="19"/>
        <v>14725.456391562187</v>
      </c>
      <c r="BT37" s="1">
        <f t="shared" si="37"/>
        <v>151.14104800723652</v>
      </c>
      <c r="BU37" s="1">
        <f t="shared" si="32"/>
        <v>12436.749093166891</v>
      </c>
      <c r="BV37" s="1">
        <f t="shared" si="20"/>
        <v>151.14104800723652</v>
      </c>
      <c r="BW37" s="1">
        <f t="shared" si="20"/>
        <v>0</v>
      </c>
      <c r="CI37" s="1"/>
      <c r="CJ37" s="1"/>
      <c r="CK37" s="1"/>
      <c r="CL37" s="1"/>
      <c r="CQ37" s="4">
        <f t="shared" si="33"/>
        <v>0</v>
      </c>
      <c r="CR37" s="7" cm="1">
        <f t="array" ref="CR37">IF(BK37&lt;=$CW$48,0,INDEX($B$14:$B$300,BK37-$CW$48+1))</f>
        <v>0</v>
      </c>
      <c r="CS37" s="1">
        <f t="shared" si="21"/>
        <v>14</v>
      </c>
      <c r="CT37" s="100">
        <f t="shared" si="34"/>
        <v>0</v>
      </c>
    </row>
    <row r="38" spans="1:101" x14ac:dyDescent="0.3">
      <c r="A38" s="1">
        <f t="shared" si="22"/>
        <v>25</v>
      </c>
      <c r="B38" s="1">
        <f t="shared" si="0"/>
        <v>1359</v>
      </c>
      <c r="C38" s="1">
        <v>25</v>
      </c>
      <c r="D38" s="1">
        <v>48639</v>
      </c>
      <c r="E38" s="1">
        <v>1341</v>
      </c>
      <c r="F38" s="1">
        <v>0</v>
      </c>
      <c r="G38" s="1">
        <v>18</v>
      </c>
      <c r="H38" s="1">
        <v>0</v>
      </c>
      <c r="I38" s="1">
        <v>0</v>
      </c>
      <c r="J38" s="4">
        <v>53.63</v>
      </c>
      <c r="K38" s="4">
        <v>0.69</v>
      </c>
      <c r="L38" s="4">
        <v>13.7</v>
      </c>
      <c r="M38" s="61">
        <v>2.95</v>
      </c>
      <c r="N38" s="1">
        <v>300</v>
      </c>
      <c r="O38" s="1">
        <v>1049</v>
      </c>
      <c r="P38" s="1">
        <v>1036</v>
      </c>
      <c r="Q38" s="1">
        <v>13</v>
      </c>
      <c r="R38" s="1">
        <v>0</v>
      </c>
      <c r="S38" s="1">
        <v>0</v>
      </c>
      <c r="T38" s="1">
        <v>237</v>
      </c>
      <c r="U38" s="1">
        <v>22</v>
      </c>
      <c r="V38" s="1">
        <v>800</v>
      </c>
      <c r="W38" s="1">
        <v>9</v>
      </c>
      <c r="X38" s="1">
        <v>0</v>
      </c>
      <c r="Y38" s="58">
        <v>2.2400000000000002</v>
      </c>
      <c r="AA38" s="1">
        <f t="shared" si="1"/>
        <v>2141</v>
      </c>
      <c r="AB38" s="1">
        <f t="shared" si="2"/>
        <v>27</v>
      </c>
      <c r="AC38" s="1">
        <f t="shared" si="3"/>
        <v>0</v>
      </c>
      <c r="AD38" s="1">
        <f t="shared" si="23"/>
        <v>192</v>
      </c>
      <c r="AE38" s="1">
        <f t="shared" si="24"/>
        <v>4</v>
      </c>
      <c r="AF38" s="1">
        <f t="shared" si="24"/>
        <v>0</v>
      </c>
      <c r="AG38" s="1">
        <f t="shared" si="24"/>
        <v>0</v>
      </c>
      <c r="AH38" s="1">
        <f t="shared" si="35"/>
        <v>196</v>
      </c>
      <c r="AI38" s="9">
        <f t="shared" si="25"/>
        <v>0</v>
      </c>
      <c r="AJ38" s="9">
        <f t="shared" si="4"/>
        <v>2.7179999999999999E-2</v>
      </c>
      <c r="AK38" s="9">
        <f t="shared" si="5"/>
        <v>2.682E-2</v>
      </c>
      <c r="AL38" s="9">
        <f t="shared" si="6"/>
        <v>3.6000000000000002E-4</v>
      </c>
      <c r="AM38" s="9">
        <f t="shared" si="7"/>
        <v>0</v>
      </c>
      <c r="AN38" s="9">
        <f t="shared" si="8"/>
        <v>4.7400000000000003E-3</v>
      </c>
      <c r="AO38" s="9">
        <f t="shared" si="9"/>
        <v>3.9199999999999999E-3</v>
      </c>
      <c r="AP38" s="1">
        <f t="shared" si="26"/>
        <v>118</v>
      </c>
      <c r="AQ38" s="1">
        <f t="shared" si="26"/>
        <v>2</v>
      </c>
      <c r="AR38" s="1"/>
      <c r="AS38" s="1">
        <f t="shared" si="27"/>
        <v>0</v>
      </c>
      <c r="AT38" s="1">
        <f t="shared" si="28"/>
        <v>120</v>
      </c>
      <c r="AU38" s="1">
        <f t="shared" si="10"/>
        <v>809</v>
      </c>
      <c r="AV38" s="9">
        <f t="shared" si="11"/>
        <v>1.618E-2</v>
      </c>
      <c r="AW38" s="9">
        <f t="shared" si="12"/>
        <v>1.6E-2</v>
      </c>
      <c r="AX38" s="9">
        <f t="shared" si="13"/>
        <v>1.8000000000000001E-4</v>
      </c>
      <c r="AY38" s="9">
        <f t="shared" si="14"/>
        <v>0</v>
      </c>
      <c r="AZ38" s="9">
        <f t="shared" si="15"/>
        <v>2.3999999999999998E-3</v>
      </c>
      <c r="BA38" s="9">
        <f t="shared" si="29"/>
        <v>1.4677200000000001E-2</v>
      </c>
      <c r="BJ38" s="7">
        <f t="shared" si="38"/>
        <v>26</v>
      </c>
      <c r="BK38" s="7">
        <f t="shared" si="38"/>
        <v>25</v>
      </c>
      <c r="BL38" s="1">
        <f t="shared" si="16"/>
        <v>0</v>
      </c>
      <c r="BM38" s="48">
        <f>+EvolOf!M27</f>
        <v>9263</v>
      </c>
      <c r="BN38" s="1">
        <f t="shared" si="17"/>
        <v>0</v>
      </c>
      <c r="BO38" s="1">
        <f t="shared" si="30"/>
        <v>0</v>
      </c>
      <c r="BP38" s="28">
        <f t="shared" si="31"/>
        <v>0</v>
      </c>
      <c r="BQ38" s="1">
        <f t="shared" si="18"/>
        <v>0</v>
      </c>
      <c r="BR38" s="1" cm="1">
        <f t="array" ref="BR38">IF(BK38&lt;=$BX$14,0,INDEX($AU$14:$AU$300,BK38-$BX$14+1))*$BY$14</f>
        <v>14876.597439569423</v>
      </c>
      <c r="BS38" s="1">
        <f t="shared" si="19"/>
        <v>17273.262629398458</v>
      </c>
      <c r="BT38" s="1">
        <f t="shared" si="37"/>
        <v>194.32420458073267</v>
      </c>
      <c r="BU38" s="1">
        <f t="shared" si="32"/>
        <v>14682.27323498869</v>
      </c>
      <c r="BV38" s="1">
        <f t="shared" si="20"/>
        <v>194.32420458073267</v>
      </c>
      <c r="BW38" s="1">
        <f t="shared" si="20"/>
        <v>0</v>
      </c>
      <c r="CI38" s="1"/>
      <c r="CJ38" s="1"/>
      <c r="CK38" s="1"/>
      <c r="CL38" s="1"/>
      <c r="CQ38" s="4">
        <f t="shared" si="33"/>
        <v>0</v>
      </c>
      <c r="CR38" s="7" cm="1">
        <f t="array" ref="CR38">IF(BK38&lt;=$CW$48,0,INDEX($B$14:$B$300,BK38-$CW$48+1))</f>
        <v>0</v>
      </c>
      <c r="CS38" s="1">
        <f t="shared" si="21"/>
        <v>18</v>
      </c>
      <c r="CT38" s="100">
        <f t="shared" si="34"/>
        <v>0</v>
      </c>
    </row>
    <row r="39" spans="1:101" x14ac:dyDescent="0.3">
      <c r="A39" s="1">
        <f t="shared" si="22"/>
        <v>26</v>
      </c>
      <c r="B39" s="1">
        <f t="shared" si="0"/>
        <v>1584</v>
      </c>
      <c r="C39" s="1">
        <v>26</v>
      </c>
      <c r="D39" s="1">
        <v>48414</v>
      </c>
      <c r="E39" s="1">
        <v>1561</v>
      </c>
      <c r="F39" s="1">
        <v>0</v>
      </c>
      <c r="G39" s="1">
        <v>23</v>
      </c>
      <c r="H39" s="1">
        <v>0</v>
      </c>
      <c r="I39" s="1">
        <v>0</v>
      </c>
      <c r="J39" s="4">
        <v>53.63</v>
      </c>
      <c r="K39" s="4">
        <v>0.69</v>
      </c>
      <c r="L39" s="4">
        <v>14</v>
      </c>
      <c r="M39" s="61">
        <v>2.96</v>
      </c>
      <c r="N39" s="1">
        <v>352</v>
      </c>
      <c r="O39" s="1">
        <v>1222</v>
      </c>
      <c r="P39" s="1">
        <v>1205</v>
      </c>
      <c r="Q39" s="1">
        <v>16</v>
      </c>
      <c r="R39" s="1">
        <v>0</v>
      </c>
      <c r="S39" s="1">
        <v>0</v>
      </c>
      <c r="T39" s="1">
        <v>280</v>
      </c>
      <c r="U39" s="1">
        <v>27</v>
      </c>
      <c r="V39" s="1">
        <v>931</v>
      </c>
      <c r="W39" s="1">
        <v>11</v>
      </c>
      <c r="X39" s="1">
        <v>0</v>
      </c>
      <c r="Y39" s="58">
        <v>2.23</v>
      </c>
      <c r="AA39" s="1">
        <f t="shared" si="1"/>
        <v>2492</v>
      </c>
      <c r="AB39" s="1">
        <f t="shared" si="2"/>
        <v>34</v>
      </c>
      <c r="AC39" s="1">
        <f t="shared" si="3"/>
        <v>0</v>
      </c>
      <c r="AD39" s="1">
        <f t="shared" si="23"/>
        <v>220</v>
      </c>
      <c r="AE39" s="1">
        <f t="shared" si="24"/>
        <v>5</v>
      </c>
      <c r="AF39" s="1">
        <f t="shared" si="24"/>
        <v>0</v>
      </c>
      <c r="AG39" s="1">
        <f t="shared" si="24"/>
        <v>0</v>
      </c>
      <c r="AH39" s="1">
        <f t="shared" si="35"/>
        <v>225</v>
      </c>
      <c r="AI39" s="9">
        <f t="shared" si="25"/>
        <v>0</v>
      </c>
      <c r="AJ39" s="9">
        <f t="shared" si="4"/>
        <v>3.168E-2</v>
      </c>
      <c r="AK39" s="9">
        <f t="shared" si="5"/>
        <v>3.1220000000000001E-2</v>
      </c>
      <c r="AL39" s="9">
        <f t="shared" si="6"/>
        <v>4.6000000000000001E-4</v>
      </c>
      <c r="AM39" s="9">
        <f t="shared" si="7"/>
        <v>0</v>
      </c>
      <c r="AN39" s="9">
        <f t="shared" si="8"/>
        <v>5.5999999999999999E-3</v>
      </c>
      <c r="AO39" s="9">
        <f t="shared" si="9"/>
        <v>4.4999999999999997E-3</v>
      </c>
      <c r="AP39" s="1">
        <f t="shared" si="26"/>
        <v>131</v>
      </c>
      <c r="AQ39" s="1">
        <f t="shared" si="26"/>
        <v>2</v>
      </c>
      <c r="AR39" s="1"/>
      <c r="AS39" s="1">
        <f t="shared" si="27"/>
        <v>0</v>
      </c>
      <c r="AT39" s="1">
        <f t="shared" si="28"/>
        <v>133</v>
      </c>
      <c r="AU39" s="1">
        <f t="shared" si="10"/>
        <v>942</v>
      </c>
      <c r="AV39" s="9">
        <f t="shared" si="11"/>
        <v>1.8839999999999999E-2</v>
      </c>
      <c r="AW39" s="9">
        <f t="shared" si="12"/>
        <v>1.8620000000000001E-2</v>
      </c>
      <c r="AX39" s="9">
        <f t="shared" si="13"/>
        <v>2.2000000000000001E-4</v>
      </c>
      <c r="AY39" s="9">
        <f t="shared" si="14"/>
        <v>0</v>
      </c>
      <c r="AZ39" s="9">
        <f t="shared" si="15"/>
        <v>2.66E-3</v>
      </c>
      <c r="BA39" s="9">
        <f t="shared" si="29"/>
        <v>1.7107199999999999E-2</v>
      </c>
      <c r="BJ39" s="7">
        <f t="shared" si="38"/>
        <v>27</v>
      </c>
      <c r="BK39" s="7">
        <f t="shared" si="38"/>
        <v>26</v>
      </c>
      <c r="BL39" s="1">
        <f t="shared" si="16"/>
        <v>0</v>
      </c>
      <c r="BM39" s="48">
        <f>+EvolOf!M28</f>
        <v>11198</v>
      </c>
      <c r="BN39" s="1">
        <f t="shared" si="17"/>
        <v>0</v>
      </c>
      <c r="BO39" s="1">
        <f t="shared" si="30"/>
        <v>0</v>
      </c>
      <c r="BP39" s="28">
        <f t="shared" si="31"/>
        <v>0</v>
      </c>
      <c r="BQ39" s="1">
        <f t="shared" si="18"/>
        <v>0</v>
      </c>
      <c r="BR39" s="1" cm="1">
        <f t="array" ref="BR39">IF(BK39&lt;=$BX$14,0,INDEX($AU$14:$AU$300,BK39-$BX$14+1))*$BY$14</f>
        <v>17467.586833979192</v>
      </c>
      <c r="BS39" s="1">
        <f t="shared" si="19"/>
        <v>20101.759384962457</v>
      </c>
      <c r="BT39" s="1">
        <f t="shared" si="37"/>
        <v>237.50736115422882</v>
      </c>
      <c r="BU39" s="1">
        <f t="shared" si="32"/>
        <v>17230.079472824964</v>
      </c>
      <c r="BV39" s="1">
        <f t="shared" si="20"/>
        <v>237.50736115422882</v>
      </c>
      <c r="BW39" s="1">
        <f t="shared" si="20"/>
        <v>0</v>
      </c>
      <c r="CI39" s="1"/>
      <c r="CJ39" s="1"/>
      <c r="CK39" s="1"/>
      <c r="CL39" s="1"/>
      <c r="CQ39" s="4">
        <f t="shared" si="33"/>
        <v>0</v>
      </c>
      <c r="CR39" s="7" cm="1">
        <f t="array" ref="CR39">IF(BK39&lt;=$CW$48,0,INDEX($B$14:$B$300,BK39-$CW$48+1))</f>
        <v>10</v>
      </c>
      <c r="CS39" s="1">
        <f t="shared" si="21"/>
        <v>23</v>
      </c>
      <c r="CT39" s="100">
        <f t="shared" si="34"/>
        <v>2.2999999999999998</v>
      </c>
    </row>
    <row r="40" spans="1:101" x14ac:dyDescent="0.3">
      <c r="A40" s="1">
        <f t="shared" si="22"/>
        <v>27</v>
      </c>
      <c r="B40" s="1">
        <f t="shared" si="0"/>
        <v>1844</v>
      </c>
      <c r="C40" s="1">
        <v>27</v>
      </c>
      <c r="D40" s="1">
        <v>48154</v>
      </c>
      <c r="E40" s="1">
        <v>1815</v>
      </c>
      <c r="F40" s="1">
        <v>0</v>
      </c>
      <c r="G40" s="1">
        <v>29</v>
      </c>
      <c r="H40" s="1">
        <v>0</v>
      </c>
      <c r="I40" s="1">
        <v>0</v>
      </c>
      <c r="J40" s="4">
        <v>53.63</v>
      </c>
      <c r="K40" s="4">
        <v>0.69</v>
      </c>
      <c r="L40" s="4">
        <v>14.4</v>
      </c>
      <c r="M40" s="61">
        <v>3.05</v>
      </c>
      <c r="N40" s="1">
        <v>410</v>
      </c>
      <c r="O40" s="1">
        <v>1424</v>
      </c>
      <c r="P40" s="1">
        <v>1403</v>
      </c>
      <c r="Q40" s="1">
        <v>21</v>
      </c>
      <c r="R40" s="1">
        <v>0</v>
      </c>
      <c r="S40" s="1">
        <v>0</v>
      </c>
      <c r="T40" s="1">
        <v>332</v>
      </c>
      <c r="U40" s="1">
        <v>32</v>
      </c>
      <c r="V40" s="1">
        <v>1076</v>
      </c>
      <c r="W40" s="1">
        <v>14</v>
      </c>
      <c r="X40" s="1">
        <v>0</v>
      </c>
      <c r="Y40" s="58">
        <v>2.25</v>
      </c>
      <c r="AA40" s="1">
        <f t="shared" si="1"/>
        <v>2891</v>
      </c>
      <c r="AB40" s="1">
        <f t="shared" si="2"/>
        <v>43</v>
      </c>
      <c r="AC40" s="1">
        <f t="shared" si="3"/>
        <v>0</v>
      </c>
      <c r="AD40" s="1">
        <f t="shared" si="23"/>
        <v>254</v>
      </c>
      <c r="AE40" s="1">
        <f t="shared" si="24"/>
        <v>6</v>
      </c>
      <c r="AF40" s="1">
        <f t="shared" si="24"/>
        <v>0</v>
      </c>
      <c r="AG40" s="1">
        <f t="shared" si="24"/>
        <v>0</v>
      </c>
      <c r="AH40" s="1">
        <f t="shared" si="35"/>
        <v>260</v>
      </c>
      <c r="AI40" s="9">
        <f t="shared" si="25"/>
        <v>0</v>
      </c>
      <c r="AJ40" s="9">
        <f t="shared" si="4"/>
        <v>3.6880000000000003E-2</v>
      </c>
      <c r="AK40" s="9">
        <f t="shared" si="5"/>
        <v>3.6299999999999999E-2</v>
      </c>
      <c r="AL40" s="9">
        <f t="shared" si="6"/>
        <v>5.8E-4</v>
      </c>
      <c r="AM40" s="9">
        <f t="shared" si="7"/>
        <v>0</v>
      </c>
      <c r="AN40" s="9">
        <f t="shared" si="8"/>
        <v>6.6400000000000001E-3</v>
      </c>
      <c r="AO40" s="9">
        <f t="shared" si="9"/>
        <v>5.1999999999999998E-3</v>
      </c>
      <c r="AP40" s="1">
        <f t="shared" si="26"/>
        <v>145</v>
      </c>
      <c r="AQ40" s="1">
        <f t="shared" si="26"/>
        <v>3</v>
      </c>
      <c r="AR40" s="1"/>
      <c r="AS40" s="1">
        <f t="shared" si="27"/>
        <v>0</v>
      </c>
      <c r="AT40" s="1">
        <f t="shared" si="28"/>
        <v>148</v>
      </c>
      <c r="AU40" s="1">
        <f t="shared" si="10"/>
        <v>1090</v>
      </c>
      <c r="AV40" s="9">
        <f t="shared" si="11"/>
        <v>2.18E-2</v>
      </c>
      <c r="AW40" s="9">
        <f t="shared" si="12"/>
        <v>2.1520000000000001E-2</v>
      </c>
      <c r="AX40" s="9">
        <f t="shared" si="13"/>
        <v>2.7999999999999998E-4</v>
      </c>
      <c r="AY40" s="9">
        <f t="shared" si="14"/>
        <v>0</v>
      </c>
      <c r="AZ40" s="9">
        <f t="shared" si="15"/>
        <v>2.96E-3</v>
      </c>
      <c r="BA40" s="9">
        <f t="shared" si="29"/>
        <v>1.9915200000000004E-2</v>
      </c>
      <c r="BJ40" s="7">
        <f t="shared" si="38"/>
        <v>28</v>
      </c>
      <c r="BK40" s="7">
        <f t="shared" si="38"/>
        <v>27</v>
      </c>
      <c r="BL40" s="1">
        <f t="shared" si="16"/>
        <v>0</v>
      </c>
      <c r="BM40" s="48">
        <f>+EvolOf!M29</f>
        <v>13716</v>
      </c>
      <c r="BN40" s="1">
        <f t="shared" si="17"/>
        <v>0</v>
      </c>
      <c r="BO40" s="1">
        <f t="shared" si="30"/>
        <v>0</v>
      </c>
      <c r="BP40" s="28">
        <f t="shared" si="31"/>
        <v>0</v>
      </c>
      <c r="BQ40" s="1">
        <f t="shared" si="18"/>
        <v>0</v>
      </c>
      <c r="BR40" s="1" cm="1">
        <f t="array" ref="BR40">IF(BK40&lt;=$BX$14,0,INDEX($AU$14:$AU$300,BK40-$BX$14+1))*$BY$14</f>
        <v>20339.266746116686</v>
      </c>
      <c r="BS40" s="1">
        <f t="shared" si="19"/>
        <v>23232.538236540928</v>
      </c>
      <c r="BT40" s="1">
        <f t="shared" si="37"/>
        <v>302.28209601447304</v>
      </c>
      <c r="BU40" s="1">
        <f t="shared" si="32"/>
        <v>20036.984650102211</v>
      </c>
      <c r="BV40" s="1">
        <f t="shared" si="20"/>
        <v>302.28209601447304</v>
      </c>
      <c r="BW40" s="1">
        <f t="shared" si="20"/>
        <v>0</v>
      </c>
      <c r="CI40" s="1"/>
      <c r="CJ40" s="1"/>
      <c r="CK40" s="1"/>
      <c r="CL40" s="1"/>
      <c r="CQ40" s="4">
        <f t="shared" si="33"/>
        <v>0</v>
      </c>
      <c r="CR40" s="7" cm="1">
        <f t="array" ref="CR40">IF(BK40&lt;=$CW$48,0,INDEX($B$14:$B$300,BK40-$CW$48+1))</f>
        <v>10</v>
      </c>
      <c r="CS40" s="1">
        <f t="shared" si="21"/>
        <v>29</v>
      </c>
      <c r="CT40" s="100">
        <f t="shared" si="34"/>
        <v>2.9</v>
      </c>
    </row>
    <row r="41" spans="1:101" x14ac:dyDescent="0.3">
      <c r="A41" s="1">
        <f t="shared" si="22"/>
        <v>28</v>
      </c>
      <c r="B41" s="1">
        <f t="shared" si="0"/>
        <v>2145</v>
      </c>
      <c r="C41" s="1">
        <v>28</v>
      </c>
      <c r="D41" s="1">
        <v>47853</v>
      </c>
      <c r="E41" s="1">
        <v>2109</v>
      </c>
      <c r="F41" s="1">
        <v>0</v>
      </c>
      <c r="G41" s="1">
        <v>36</v>
      </c>
      <c r="H41" s="1">
        <v>0</v>
      </c>
      <c r="I41" s="1">
        <v>0</v>
      </c>
      <c r="J41" s="4">
        <v>53.62</v>
      </c>
      <c r="K41" s="4">
        <v>0.69</v>
      </c>
      <c r="L41" s="4">
        <v>14.8</v>
      </c>
      <c r="M41" s="61">
        <v>2.85</v>
      </c>
      <c r="N41" s="1">
        <v>477</v>
      </c>
      <c r="O41" s="1">
        <v>1659</v>
      </c>
      <c r="P41" s="1">
        <v>1631</v>
      </c>
      <c r="Q41" s="1">
        <v>26</v>
      </c>
      <c r="R41" s="1">
        <v>0</v>
      </c>
      <c r="S41" s="1">
        <v>0</v>
      </c>
      <c r="T41" s="1">
        <v>393</v>
      </c>
      <c r="U41" s="1">
        <v>39</v>
      </c>
      <c r="V41" s="1">
        <v>1236</v>
      </c>
      <c r="W41" s="1">
        <v>18</v>
      </c>
      <c r="X41" s="1">
        <v>0</v>
      </c>
      <c r="Y41" s="58">
        <v>2.11</v>
      </c>
      <c r="AA41" s="1">
        <f t="shared" si="1"/>
        <v>3345</v>
      </c>
      <c r="AB41" s="1">
        <f t="shared" si="2"/>
        <v>54</v>
      </c>
      <c r="AC41" s="1">
        <f t="shared" si="3"/>
        <v>0</v>
      </c>
      <c r="AD41" s="1">
        <f t="shared" si="23"/>
        <v>294</v>
      </c>
      <c r="AE41" s="1">
        <f t="shared" si="24"/>
        <v>7</v>
      </c>
      <c r="AF41" s="1">
        <f t="shared" si="24"/>
        <v>0</v>
      </c>
      <c r="AG41" s="1">
        <f t="shared" si="24"/>
        <v>0</v>
      </c>
      <c r="AH41" s="1">
        <f t="shared" si="35"/>
        <v>301</v>
      </c>
      <c r="AI41" s="9">
        <f t="shared" si="25"/>
        <v>0</v>
      </c>
      <c r="AJ41" s="9">
        <f t="shared" si="4"/>
        <v>4.2900000000000001E-2</v>
      </c>
      <c r="AK41" s="9">
        <f t="shared" si="5"/>
        <v>4.2180000000000002E-2</v>
      </c>
      <c r="AL41" s="9">
        <f t="shared" si="6"/>
        <v>7.2000000000000005E-4</v>
      </c>
      <c r="AM41" s="9">
        <f t="shared" si="7"/>
        <v>0</v>
      </c>
      <c r="AN41" s="9">
        <f t="shared" si="8"/>
        <v>7.8600000000000007E-3</v>
      </c>
      <c r="AO41" s="9">
        <f t="shared" si="9"/>
        <v>6.0200000000000002E-3</v>
      </c>
      <c r="AP41" s="1">
        <f t="shared" si="26"/>
        <v>160</v>
      </c>
      <c r="AQ41" s="1">
        <f t="shared" si="26"/>
        <v>4</v>
      </c>
      <c r="AR41" s="1"/>
      <c r="AS41" s="1">
        <f t="shared" si="27"/>
        <v>0</v>
      </c>
      <c r="AT41" s="1">
        <f t="shared" si="28"/>
        <v>164</v>
      </c>
      <c r="AU41" s="1">
        <f t="shared" si="10"/>
        <v>1254</v>
      </c>
      <c r="AV41" s="9">
        <f t="shared" si="11"/>
        <v>2.5080000000000002E-2</v>
      </c>
      <c r="AW41" s="9">
        <f t="shared" si="12"/>
        <v>2.4719999999999999E-2</v>
      </c>
      <c r="AX41" s="9">
        <f t="shared" si="13"/>
        <v>3.6000000000000002E-4</v>
      </c>
      <c r="AY41" s="9">
        <f t="shared" si="14"/>
        <v>0</v>
      </c>
      <c r="AZ41" s="9">
        <f t="shared" si="15"/>
        <v>3.2799999999999999E-3</v>
      </c>
      <c r="BA41" s="9">
        <f t="shared" si="29"/>
        <v>2.3166000000000003E-2</v>
      </c>
      <c r="BJ41" s="7">
        <f t="shared" si="38"/>
        <v>29</v>
      </c>
      <c r="BK41" s="7">
        <f t="shared" si="38"/>
        <v>28</v>
      </c>
      <c r="BL41" s="1">
        <f t="shared" si="16"/>
        <v>0</v>
      </c>
      <c r="BM41" s="48">
        <f>+EvolOf!M30</f>
        <v>17147</v>
      </c>
      <c r="BN41" s="1">
        <f t="shared" si="17"/>
        <v>0</v>
      </c>
      <c r="BO41" s="1">
        <f t="shared" si="30"/>
        <v>0</v>
      </c>
      <c r="BP41" s="28">
        <f t="shared" si="31"/>
        <v>0</v>
      </c>
      <c r="BQ41" s="1">
        <f t="shared" si="18"/>
        <v>0</v>
      </c>
      <c r="BR41" s="1" cm="1">
        <f t="array" ref="BR41">IF(BK41&lt;=$BX$14,0,INDEX($AU$14:$AU$300,BK41-$BX$14+1))*$BY$14</f>
        <v>23534.820332555402</v>
      </c>
      <c r="BS41" s="1">
        <f t="shared" si="19"/>
        <v>26687.190762420621</v>
      </c>
      <c r="BT41" s="1">
        <f t="shared" si="37"/>
        <v>388.64840916146534</v>
      </c>
      <c r="BU41" s="1">
        <f t="shared" si="32"/>
        <v>23146.171923393937</v>
      </c>
      <c r="BV41" s="1">
        <f t="shared" si="20"/>
        <v>388.64840916146534</v>
      </c>
      <c r="BW41" s="1">
        <f t="shared" si="20"/>
        <v>0</v>
      </c>
      <c r="CI41" s="1"/>
      <c r="CJ41" s="1"/>
      <c r="CK41" s="1"/>
      <c r="CL41" s="1"/>
      <c r="CQ41" s="4">
        <f t="shared" si="33"/>
        <v>0</v>
      </c>
      <c r="CR41" s="7" cm="1">
        <f t="array" ref="CR41">IF(BK41&lt;=$CW$48,0,INDEX($B$14:$B$300,BK41-$CW$48+1))</f>
        <v>15</v>
      </c>
      <c r="CS41" s="1">
        <f t="shared" si="21"/>
        <v>36</v>
      </c>
      <c r="CT41" s="100">
        <f t="shared" si="34"/>
        <v>2.4</v>
      </c>
    </row>
    <row r="42" spans="1:101" x14ac:dyDescent="0.3">
      <c r="A42" s="1">
        <f t="shared" si="22"/>
        <v>29</v>
      </c>
      <c r="B42" s="1">
        <f t="shared" si="0"/>
        <v>2488</v>
      </c>
      <c r="C42" s="1">
        <v>29</v>
      </c>
      <c r="D42" s="1">
        <v>47510</v>
      </c>
      <c r="E42" s="1">
        <v>2442</v>
      </c>
      <c r="F42" s="1">
        <v>0</v>
      </c>
      <c r="G42" s="1">
        <v>45</v>
      </c>
      <c r="H42" s="1">
        <v>0</v>
      </c>
      <c r="I42" s="1">
        <v>1</v>
      </c>
      <c r="J42" s="4">
        <v>53.62</v>
      </c>
      <c r="K42" s="4">
        <v>0.69</v>
      </c>
      <c r="L42" s="4">
        <v>15.1</v>
      </c>
      <c r="M42" s="61">
        <v>2.75</v>
      </c>
      <c r="N42" s="1">
        <v>557</v>
      </c>
      <c r="O42" s="1">
        <v>1921</v>
      </c>
      <c r="P42" s="1">
        <v>1887</v>
      </c>
      <c r="Q42" s="1">
        <v>33</v>
      </c>
      <c r="R42" s="1">
        <v>0</v>
      </c>
      <c r="S42" s="1">
        <v>0</v>
      </c>
      <c r="T42" s="1">
        <v>467</v>
      </c>
      <c r="U42" s="1">
        <v>46</v>
      </c>
      <c r="V42" s="1">
        <v>1414</v>
      </c>
      <c r="W42" s="1">
        <v>23</v>
      </c>
      <c r="X42" s="1">
        <v>1</v>
      </c>
      <c r="Y42" s="58">
        <v>2.0099999999999998</v>
      </c>
      <c r="AA42" s="1">
        <f t="shared" si="1"/>
        <v>3856</v>
      </c>
      <c r="AB42" s="1">
        <f t="shared" si="2"/>
        <v>68</v>
      </c>
      <c r="AC42" s="1">
        <f t="shared" si="3"/>
        <v>2</v>
      </c>
      <c r="AD42" s="1">
        <f t="shared" si="23"/>
        <v>333</v>
      </c>
      <c r="AE42" s="1">
        <f t="shared" si="24"/>
        <v>9</v>
      </c>
      <c r="AF42" s="1">
        <f t="shared" si="24"/>
        <v>0</v>
      </c>
      <c r="AG42" s="1">
        <f t="shared" si="24"/>
        <v>1</v>
      </c>
      <c r="AH42" s="1">
        <f t="shared" si="35"/>
        <v>343</v>
      </c>
      <c r="AI42" s="9">
        <f t="shared" si="25"/>
        <v>6.9541029207232264E-4</v>
      </c>
      <c r="AJ42" s="9">
        <f t="shared" si="4"/>
        <v>4.9759999999999999E-2</v>
      </c>
      <c r="AK42" s="9">
        <f t="shared" si="5"/>
        <v>4.8840000000000001E-2</v>
      </c>
      <c r="AL42" s="9">
        <f t="shared" si="6"/>
        <v>8.9999999999999998E-4</v>
      </c>
      <c r="AM42" s="9">
        <f t="shared" si="7"/>
        <v>2.0000000000000002E-5</v>
      </c>
      <c r="AN42" s="9">
        <f t="shared" si="8"/>
        <v>9.3399999999999993E-3</v>
      </c>
      <c r="AO42" s="9">
        <f t="shared" si="9"/>
        <v>6.8599999999999998E-3</v>
      </c>
      <c r="AP42" s="1">
        <f t="shared" si="26"/>
        <v>178</v>
      </c>
      <c r="AQ42" s="1">
        <f t="shared" si="26"/>
        <v>5</v>
      </c>
      <c r="AR42" s="1"/>
      <c r="AS42" s="1">
        <f t="shared" si="27"/>
        <v>1</v>
      </c>
      <c r="AT42" s="1">
        <f t="shared" si="28"/>
        <v>184</v>
      </c>
      <c r="AU42" s="1">
        <f t="shared" si="10"/>
        <v>1438</v>
      </c>
      <c r="AV42" s="9">
        <f t="shared" si="11"/>
        <v>2.8760000000000001E-2</v>
      </c>
      <c r="AW42" s="9">
        <f t="shared" si="12"/>
        <v>2.828E-2</v>
      </c>
      <c r="AX42" s="9">
        <f t="shared" si="13"/>
        <v>4.6000000000000001E-4</v>
      </c>
      <c r="AY42" s="9">
        <f t="shared" si="14"/>
        <v>2.0000000000000002E-5</v>
      </c>
      <c r="AZ42" s="9">
        <f t="shared" si="15"/>
        <v>3.6800000000000001E-3</v>
      </c>
      <c r="BA42" s="9">
        <f t="shared" si="29"/>
        <v>2.6870400000000003E-2</v>
      </c>
      <c r="BJ42" s="7">
        <f t="shared" si="38"/>
        <v>30</v>
      </c>
      <c r="BK42" s="7">
        <f t="shared" si="38"/>
        <v>29</v>
      </c>
      <c r="BL42" s="1">
        <f t="shared" si="16"/>
        <v>0</v>
      </c>
      <c r="BM42" s="48">
        <f>+EvolOf!M31</f>
        <v>19980</v>
      </c>
      <c r="BN42" s="1">
        <f t="shared" si="17"/>
        <v>0</v>
      </c>
      <c r="BO42" s="1">
        <f t="shared" si="30"/>
        <v>0</v>
      </c>
      <c r="BP42" s="28">
        <f t="shared" si="31"/>
        <v>0</v>
      </c>
      <c r="BQ42" s="1">
        <f t="shared" si="18"/>
        <v>0</v>
      </c>
      <c r="BR42" s="1" cm="1">
        <f t="array" ref="BR42">IF(BK42&lt;=$BX$14,0,INDEX($AU$14:$AU$300,BK42-$BX$14+1))*$BY$14</f>
        <v>27075.839171582084</v>
      </c>
      <c r="BS42" s="1">
        <f t="shared" si="19"/>
        <v>30530.491697461777</v>
      </c>
      <c r="BT42" s="1">
        <f t="shared" si="37"/>
        <v>518.19787888195378</v>
      </c>
      <c r="BU42" s="1">
        <f t="shared" si="32"/>
        <v>26557.641292700129</v>
      </c>
      <c r="BV42" s="1">
        <f t="shared" si="20"/>
        <v>496.60630059520571</v>
      </c>
      <c r="BW42" s="1">
        <f t="shared" si="20"/>
        <v>21.591578286748074</v>
      </c>
      <c r="CI42" s="1"/>
      <c r="CJ42" s="1"/>
      <c r="CK42" s="1"/>
      <c r="CL42" s="1"/>
      <c r="CQ42" s="4">
        <f t="shared" si="33"/>
        <v>23</v>
      </c>
      <c r="CR42" s="7" cm="1">
        <f t="array" ref="CR42">IF(BK42&lt;=$CW$48,0,INDEX($B$14:$B$300,BK42-$CW$48+1))</f>
        <v>20</v>
      </c>
      <c r="CS42" s="1">
        <f t="shared" si="21"/>
        <v>46</v>
      </c>
      <c r="CT42" s="100">
        <f t="shared" si="34"/>
        <v>2.2999999999999998</v>
      </c>
    </row>
    <row r="43" spans="1:101" x14ac:dyDescent="0.3">
      <c r="A43" s="1">
        <f t="shared" si="22"/>
        <v>30</v>
      </c>
      <c r="B43" s="1">
        <f t="shared" si="0"/>
        <v>2869</v>
      </c>
      <c r="C43" s="1">
        <v>30</v>
      </c>
      <c r="D43" s="1">
        <v>47129</v>
      </c>
      <c r="E43" s="1">
        <v>2813</v>
      </c>
      <c r="F43" s="1">
        <v>0</v>
      </c>
      <c r="G43" s="1">
        <v>55</v>
      </c>
      <c r="H43" s="1">
        <v>0</v>
      </c>
      <c r="I43" s="1">
        <v>1</v>
      </c>
      <c r="J43" s="4">
        <v>53.62</v>
      </c>
      <c r="K43" s="4">
        <v>0.69</v>
      </c>
      <c r="L43" s="4">
        <v>15.4</v>
      </c>
      <c r="M43" s="61">
        <v>2.62</v>
      </c>
      <c r="N43" s="1">
        <v>645</v>
      </c>
      <c r="O43" s="1">
        <v>2214</v>
      </c>
      <c r="P43" s="1">
        <v>2171</v>
      </c>
      <c r="Q43" s="1">
        <v>42</v>
      </c>
      <c r="R43" s="1">
        <v>0</v>
      </c>
      <c r="S43" s="1">
        <v>0</v>
      </c>
      <c r="T43" s="1">
        <v>554</v>
      </c>
      <c r="U43" s="1">
        <v>54</v>
      </c>
      <c r="V43" s="1">
        <v>1604</v>
      </c>
      <c r="W43" s="1">
        <v>28</v>
      </c>
      <c r="X43" s="1">
        <v>1</v>
      </c>
      <c r="Y43" s="58">
        <v>2</v>
      </c>
      <c r="AA43" s="1">
        <f t="shared" si="1"/>
        <v>4417</v>
      </c>
      <c r="AB43" s="1">
        <f t="shared" si="2"/>
        <v>83</v>
      </c>
      <c r="AC43" s="1">
        <f t="shared" si="3"/>
        <v>2</v>
      </c>
      <c r="AD43" s="1">
        <f t="shared" si="23"/>
        <v>371</v>
      </c>
      <c r="AE43" s="1">
        <f t="shared" si="24"/>
        <v>10</v>
      </c>
      <c r="AF43" s="1">
        <f t="shared" si="24"/>
        <v>0</v>
      </c>
      <c r="AG43" s="1">
        <f t="shared" si="24"/>
        <v>0</v>
      </c>
      <c r="AH43" s="1">
        <f t="shared" si="35"/>
        <v>381</v>
      </c>
      <c r="AI43" s="9">
        <f t="shared" si="25"/>
        <v>6.1236987140232701E-4</v>
      </c>
      <c r="AJ43" s="9">
        <f t="shared" si="4"/>
        <v>5.738E-2</v>
      </c>
      <c r="AK43" s="9">
        <f t="shared" si="5"/>
        <v>5.6259999999999998E-2</v>
      </c>
      <c r="AL43" s="9">
        <f t="shared" si="6"/>
        <v>1.1000000000000001E-3</v>
      </c>
      <c r="AM43" s="9">
        <f t="shared" si="7"/>
        <v>2.0000000000000002E-5</v>
      </c>
      <c r="AN43" s="9">
        <f t="shared" si="8"/>
        <v>1.108E-2</v>
      </c>
      <c r="AO43" s="9">
        <f t="shared" si="9"/>
        <v>7.62E-3</v>
      </c>
      <c r="AP43" s="1">
        <f t="shared" si="26"/>
        <v>190</v>
      </c>
      <c r="AQ43" s="1">
        <f t="shared" si="26"/>
        <v>5</v>
      </c>
      <c r="AR43" s="1"/>
      <c r="AS43" s="1">
        <f t="shared" si="27"/>
        <v>0</v>
      </c>
      <c r="AT43" s="1">
        <f t="shared" si="28"/>
        <v>195</v>
      </c>
      <c r="AU43" s="1">
        <f t="shared" si="10"/>
        <v>1633</v>
      </c>
      <c r="AV43" s="9">
        <f t="shared" si="11"/>
        <v>3.2660000000000002E-2</v>
      </c>
      <c r="AW43" s="9">
        <f t="shared" si="12"/>
        <v>3.2079999999999997E-2</v>
      </c>
      <c r="AX43" s="9">
        <f t="shared" si="13"/>
        <v>5.5999999999999995E-4</v>
      </c>
      <c r="AY43" s="9">
        <f t="shared" si="14"/>
        <v>2.0000000000000002E-5</v>
      </c>
      <c r="AZ43" s="9">
        <f t="shared" si="15"/>
        <v>3.8999999999999998E-3</v>
      </c>
      <c r="BA43" s="9">
        <f t="shared" si="29"/>
        <v>3.0985200000000001E-2</v>
      </c>
      <c r="BJ43" s="7">
        <f t="shared" si="38"/>
        <v>31</v>
      </c>
      <c r="BK43" s="7">
        <f t="shared" si="38"/>
        <v>30</v>
      </c>
      <c r="BL43" s="1">
        <f t="shared" si="16"/>
        <v>0</v>
      </c>
      <c r="BM43" s="48">
        <f>+EvolOf!M32</f>
        <v>24926</v>
      </c>
      <c r="BN43" s="1">
        <f t="shared" si="17"/>
        <v>0</v>
      </c>
      <c r="BO43" s="1">
        <f t="shared" si="30"/>
        <v>0</v>
      </c>
      <c r="BP43" s="28">
        <f t="shared" si="31"/>
        <v>0</v>
      </c>
      <c r="BQ43" s="1">
        <f t="shared" si="18"/>
        <v>0</v>
      </c>
      <c r="BR43" s="1" cm="1">
        <f t="array" ref="BR43">IF(BK43&lt;=$BX$14,0,INDEX($AU$14:$AU$300,BK43-$BX$14+1))*$BY$14</f>
        <v>31048.689576343731</v>
      </c>
      <c r="BS43" s="1">
        <f t="shared" si="19"/>
        <v>34632.89157194391</v>
      </c>
      <c r="BT43" s="1">
        <f t="shared" si="37"/>
        <v>626.1557703156941</v>
      </c>
      <c r="BU43" s="1">
        <f t="shared" si="32"/>
        <v>30422.533806028037</v>
      </c>
      <c r="BV43" s="1">
        <f t="shared" si="20"/>
        <v>604.56419202894608</v>
      </c>
      <c r="BW43" s="1">
        <f t="shared" si="20"/>
        <v>21.591578286748074</v>
      </c>
      <c r="CI43" s="1"/>
      <c r="CJ43" s="1"/>
      <c r="CK43" s="1"/>
      <c r="CL43" s="1"/>
      <c r="CQ43" s="4">
        <f t="shared" si="33"/>
        <v>28</v>
      </c>
      <c r="CR43" s="7" cm="1">
        <f t="array" ref="CR43">IF(BK43&lt;=$CW$48,0,INDEX($B$14:$B$300,BK43-$CW$48+1))</f>
        <v>25</v>
      </c>
      <c r="CS43" s="1">
        <f t="shared" si="21"/>
        <v>56</v>
      </c>
      <c r="CT43" s="100">
        <f t="shared" si="34"/>
        <v>2.2400000000000002</v>
      </c>
    </row>
    <row r="44" spans="1:101" x14ac:dyDescent="0.3">
      <c r="A44" s="1">
        <f t="shared" si="22"/>
        <v>31</v>
      </c>
      <c r="B44" s="1">
        <f t="shared" si="0"/>
        <v>3298</v>
      </c>
      <c r="C44" s="1">
        <v>31</v>
      </c>
      <c r="D44" s="1">
        <v>46700</v>
      </c>
      <c r="E44" s="1">
        <v>3228</v>
      </c>
      <c r="F44" s="1">
        <v>0</v>
      </c>
      <c r="G44" s="1">
        <v>68</v>
      </c>
      <c r="H44" s="1">
        <v>0</v>
      </c>
      <c r="I44" s="1">
        <v>2</v>
      </c>
      <c r="J44" s="4">
        <v>53.62</v>
      </c>
      <c r="K44" s="4">
        <v>0.69</v>
      </c>
      <c r="L44" s="4">
        <v>15.7</v>
      </c>
      <c r="M44" s="61">
        <v>2.52</v>
      </c>
      <c r="N44" s="1">
        <v>749</v>
      </c>
      <c r="O44" s="1">
        <v>2540</v>
      </c>
      <c r="P44" s="1">
        <v>2487</v>
      </c>
      <c r="Q44" s="1">
        <v>52</v>
      </c>
      <c r="R44" s="1">
        <v>1</v>
      </c>
      <c r="S44" s="1">
        <v>0</v>
      </c>
      <c r="T44" s="1">
        <v>653</v>
      </c>
      <c r="U44" s="1">
        <v>64</v>
      </c>
      <c r="V44" s="1">
        <v>1813</v>
      </c>
      <c r="W44" s="1">
        <v>35</v>
      </c>
      <c r="X44" s="1">
        <v>2</v>
      </c>
      <c r="Y44" s="58">
        <v>1.87</v>
      </c>
      <c r="AA44" s="1">
        <f t="shared" si="1"/>
        <v>5041</v>
      </c>
      <c r="AB44" s="1">
        <f t="shared" si="2"/>
        <v>103</v>
      </c>
      <c r="AC44" s="1">
        <f t="shared" si="3"/>
        <v>4</v>
      </c>
      <c r="AD44" s="1">
        <f t="shared" si="23"/>
        <v>415</v>
      </c>
      <c r="AE44" s="1">
        <f t="shared" si="24"/>
        <v>13</v>
      </c>
      <c r="AF44" s="1">
        <f t="shared" si="24"/>
        <v>0</v>
      </c>
      <c r="AG44" s="1">
        <f t="shared" si="24"/>
        <v>1</v>
      </c>
      <c r="AH44" s="1">
        <f t="shared" si="35"/>
        <v>429</v>
      </c>
      <c r="AI44" s="9">
        <f t="shared" si="25"/>
        <v>1.0810810810810811E-3</v>
      </c>
      <c r="AJ44" s="9">
        <f t="shared" si="4"/>
        <v>6.5960000000000005E-2</v>
      </c>
      <c r="AK44" s="9">
        <f t="shared" si="5"/>
        <v>6.4560000000000006E-2</v>
      </c>
      <c r="AL44" s="9">
        <f t="shared" si="6"/>
        <v>1.3600000000000001E-3</v>
      </c>
      <c r="AM44" s="9">
        <f t="shared" si="7"/>
        <v>4.0000000000000003E-5</v>
      </c>
      <c r="AN44" s="9">
        <f t="shared" si="8"/>
        <v>1.306E-2</v>
      </c>
      <c r="AO44" s="9">
        <f t="shared" si="9"/>
        <v>8.5800000000000008E-3</v>
      </c>
      <c r="AP44" s="1">
        <f t="shared" si="26"/>
        <v>209</v>
      </c>
      <c r="AQ44" s="1">
        <f t="shared" si="26"/>
        <v>7</v>
      </c>
      <c r="AR44" s="1"/>
      <c r="AS44" s="1">
        <f t="shared" si="27"/>
        <v>1</v>
      </c>
      <c r="AT44" s="1">
        <f t="shared" si="28"/>
        <v>217</v>
      </c>
      <c r="AU44" s="1">
        <f t="shared" si="10"/>
        <v>1850</v>
      </c>
      <c r="AV44" s="9">
        <f t="shared" si="11"/>
        <v>3.6999999999999998E-2</v>
      </c>
      <c r="AW44" s="9">
        <f t="shared" si="12"/>
        <v>3.6260000000000001E-2</v>
      </c>
      <c r="AX44" s="9">
        <f t="shared" si="13"/>
        <v>6.9999999999999999E-4</v>
      </c>
      <c r="AY44" s="9">
        <f t="shared" si="14"/>
        <v>4.0000000000000003E-5</v>
      </c>
      <c r="AZ44" s="9">
        <f t="shared" si="15"/>
        <v>4.3400000000000001E-3</v>
      </c>
      <c r="BA44" s="9">
        <f t="shared" si="29"/>
        <v>3.5618400000000001E-2</v>
      </c>
      <c r="BJ44" s="7">
        <f t="shared" si="38"/>
        <v>32</v>
      </c>
      <c r="BK44" s="7">
        <f t="shared" si="38"/>
        <v>31</v>
      </c>
      <c r="BL44" s="1">
        <f t="shared" si="16"/>
        <v>0</v>
      </c>
      <c r="BM44" s="48">
        <f>+EvolOf!M33</f>
        <v>28914</v>
      </c>
      <c r="BN44" s="1">
        <f t="shared" si="17"/>
        <v>0</v>
      </c>
      <c r="BO44" s="1">
        <f t="shared" si="30"/>
        <v>0</v>
      </c>
      <c r="BP44" s="28">
        <f t="shared" si="31"/>
        <v>0</v>
      </c>
      <c r="BQ44" s="1">
        <f t="shared" si="18"/>
        <v>0</v>
      </c>
      <c r="BR44" s="1" cm="1">
        <f t="array" ref="BR44">IF(BK44&lt;=$BX$14,0,INDEX($AU$14:$AU$300,BK44-$BX$14+1))*$BY$14</f>
        <v>35259.047342259604</v>
      </c>
      <c r="BS44" s="1">
        <f t="shared" si="19"/>
        <v>39145.531433874261</v>
      </c>
      <c r="BT44" s="1">
        <f t="shared" si="37"/>
        <v>798.88839660967869</v>
      </c>
      <c r="BU44" s="1">
        <f t="shared" si="32"/>
        <v>34460.158945649928</v>
      </c>
      <c r="BV44" s="1">
        <f t="shared" si="20"/>
        <v>755.70524003618266</v>
      </c>
      <c r="BW44" s="1">
        <f t="shared" si="20"/>
        <v>43.183156573496149</v>
      </c>
      <c r="CI44" s="1"/>
      <c r="CJ44" s="1"/>
      <c r="CK44" s="1"/>
      <c r="CL44" s="1"/>
      <c r="CQ44" s="4">
        <f t="shared" si="33"/>
        <v>17.5</v>
      </c>
      <c r="CR44" s="7" cm="1">
        <f t="array" ref="CR44">IF(BK44&lt;=$CW$48,0,INDEX($B$14:$B$300,BK44-$CW$48+1))</f>
        <v>37</v>
      </c>
      <c r="CS44" s="1">
        <f t="shared" si="21"/>
        <v>70</v>
      </c>
      <c r="CT44" s="100">
        <f t="shared" si="34"/>
        <v>1.8918918918918919</v>
      </c>
    </row>
    <row r="45" spans="1:101" x14ac:dyDescent="0.3">
      <c r="A45" s="1">
        <f t="shared" si="22"/>
        <v>32</v>
      </c>
      <c r="B45" s="1">
        <f t="shared" si="0"/>
        <v>3774</v>
      </c>
      <c r="C45" s="1">
        <v>32</v>
      </c>
      <c r="D45" s="1">
        <v>46223</v>
      </c>
      <c r="E45" s="1">
        <v>3685</v>
      </c>
      <c r="F45" s="1">
        <v>0</v>
      </c>
      <c r="G45" s="1">
        <v>87</v>
      </c>
      <c r="H45" s="1">
        <v>0</v>
      </c>
      <c r="I45" s="1">
        <v>2</v>
      </c>
      <c r="J45" s="4">
        <v>53.62</v>
      </c>
      <c r="K45" s="4">
        <v>0.69</v>
      </c>
      <c r="L45" s="4">
        <v>16.600000000000001</v>
      </c>
      <c r="M45" s="61">
        <v>2.63</v>
      </c>
      <c r="N45" s="1">
        <v>864</v>
      </c>
      <c r="O45" s="1">
        <v>2901</v>
      </c>
      <c r="P45" s="1">
        <v>2835</v>
      </c>
      <c r="Q45" s="1">
        <v>64</v>
      </c>
      <c r="R45" s="1">
        <v>1</v>
      </c>
      <c r="S45" s="1">
        <v>0</v>
      </c>
      <c r="T45" s="1">
        <v>763</v>
      </c>
      <c r="U45" s="1">
        <v>75</v>
      </c>
      <c r="V45" s="1">
        <v>2037</v>
      </c>
      <c r="W45" s="1">
        <v>44</v>
      </c>
      <c r="X45" s="1">
        <v>2</v>
      </c>
      <c r="Y45" s="58">
        <v>1.93</v>
      </c>
      <c r="AA45" s="1">
        <f t="shared" si="1"/>
        <v>5722</v>
      </c>
      <c r="AB45" s="1">
        <f t="shared" si="2"/>
        <v>131</v>
      </c>
      <c r="AC45" s="1">
        <f t="shared" si="3"/>
        <v>4</v>
      </c>
      <c r="AD45" s="1">
        <f t="shared" si="23"/>
        <v>457</v>
      </c>
      <c r="AE45" s="1">
        <f t="shared" si="24"/>
        <v>19</v>
      </c>
      <c r="AF45" s="1">
        <f t="shared" si="24"/>
        <v>0</v>
      </c>
      <c r="AG45" s="1">
        <f t="shared" si="24"/>
        <v>0</v>
      </c>
      <c r="AH45" s="1">
        <f t="shared" si="35"/>
        <v>476</v>
      </c>
      <c r="AI45" s="9">
        <f t="shared" si="25"/>
        <v>9.6015362457993274E-4</v>
      </c>
      <c r="AJ45" s="9">
        <f t="shared" si="4"/>
        <v>7.5480000000000005E-2</v>
      </c>
      <c r="AK45" s="9">
        <f t="shared" si="5"/>
        <v>7.3700000000000002E-2</v>
      </c>
      <c r="AL45" s="9">
        <f t="shared" si="6"/>
        <v>1.74E-3</v>
      </c>
      <c r="AM45" s="9">
        <f t="shared" si="7"/>
        <v>4.0000000000000003E-5</v>
      </c>
      <c r="AN45" s="9">
        <f t="shared" si="8"/>
        <v>1.5259999999999999E-2</v>
      </c>
      <c r="AO45" s="9">
        <f t="shared" si="9"/>
        <v>9.5200000000000007E-3</v>
      </c>
      <c r="AP45" s="1">
        <f t="shared" si="26"/>
        <v>224</v>
      </c>
      <c r="AQ45" s="1">
        <f t="shared" si="26"/>
        <v>9</v>
      </c>
      <c r="AR45" s="1"/>
      <c r="AS45" s="1">
        <f t="shared" si="27"/>
        <v>0</v>
      </c>
      <c r="AT45" s="1">
        <f t="shared" si="28"/>
        <v>233</v>
      </c>
      <c r="AU45" s="1">
        <f t="shared" si="10"/>
        <v>2083</v>
      </c>
      <c r="AV45" s="9">
        <f t="shared" si="11"/>
        <v>4.1660000000000003E-2</v>
      </c>
      <c r="AW45" s="9">
        <f t="shared" si="12"/>
        <v>4.0739999999999998E-2</v>
      </c>
      <c r="AX45" s="9">
        <f t="shared" si="13"/>
        <v>8.8000000000000003E-4</v>
      </c>
      <c r="AY45" s="9">
        <f t="shared" si="14"/>
        <v>4.0000000000000003E-5</v>
      </c>
      <c r="AZ45" s="9">
        <f t="shared" si="15"/>
        <v>4.6600000000000001E-3</v>
      </c>
      <c r="BA45" s="9">
        <f t="shared" si="29"/>
        <v>4.0759200000000002E-2</v>
      </c>
      <c r="BJ45" s="7">
        <f t="shared" si="38"/>
        <v>33</v>
      </c>
      <c r="BK45" s="7">
        <f t="shared" si="38"/>
        <v>32</v>
      </c>
      <c r="BL45" s="1">
        <f t="shared" si="16"/>
        <v>0</v>
      </c>
      <c r="BM45" s="48">
        <f>+EvolOf!M34</f>
        <v>32911</v>
      </c>
      <c r="BN45" s="1">
        <f t="shared" si="17"/>
        <v>0</v>
      </c>
      <c r="BO45" s="1">
        <f t="shared" si="30"/>
        <v>0</v>
      </c>
      <c r="BP45" s="28">
        <f t="shared" si="31"/>
        <v>0</v>
      </c>
      <c r="BQ45" s="1">
        <f t="shared" si="18"/>
        <v>0</v>
      </c>
      <c r="BR45" s="1" cm="1">
        <f t="array" ref="BR45">IF(BK45&lt;=$BX$14,0,INDEX($AU$14:$AU$300,BK45-$BX$14+1))*$BY$14</f>
        <v>39944.419830483937</v>
      </c>
      <c r="BS45" s="1">
        <f t="shared" si="19"/>
        <v>43982.044970105824</v>
      </c>
      <c r="BT45" s="1">
        <f t="shared" si="37"/>
        <v>993.21260119041142</v>
      </c>
      <c r="BU45" s="1">
        <f t="shared" si="32"/>
        <v>38951.207229293526</v>
      </c>
      <c r="BV45" s="1">
        <f t="shared" si="20"/>
        <v>950.02944461691527</v>
      </c>
      <c r="BW45" s="1">
        <f t="shared" si="20"/>
        <v>43.183156573496149</v>
      </c>
      <c r="CI45" s="1"/>
      <c r="CJ45" s="1"/>
      <c r="CK45" s="1"/>
      <c r="CL45" s="1"/>
      <c r="CQ45" s="4">
        <f t="shared" si="33"/>
        <v>22</v>
      </c>
      <c r="CR45" s="7" cm="1">
        <f t="array" ref="CR45">IF(BK45&lt;=$CW$48,0,INDEX($B$14:$B$300,BK45-$CW$48+1))</f>
        <v>53</v>
      </c>
      <c r="CS45" s="1">
        <f t="shared" si="21"/>
        <v>89</v>
      </c>
      <c r="CT45" s="100">
        <f t="shared" si="34"/>
        <v>1.679245283018868</v>
      </c>
    </row>
    <row r="46" spans="1:101" x14ac:dyDescent="0.3">
      <c r="A46" s="1">
        <f t="shared" si="22"/>
        <v>33</v>
      </c>
      <c r="B46" s="1">
        <f t="shared" si="0"/>
        <v>4309</v>
      </c>
      <c r="C46" s="1">
        <v>33</v>
      </c>
      <c r="D46" s="1">
        <v>45689</v>
      </c>
      <c r="E46" s="1">
        <v>4202</v>
      </c>
      <c r="F46" s="1">
        <v>0</v>
      </c>
      <c r="G46" s="1">
        <v>104</v>
      </c>
      <c r="H46" s="1">
        <v>0</v>
      </c>
      <c r="I46" s="1">
        <v>3</v>
      </c>
      <c r="J46" s="4">
        <v>53.62</v>
      </c>
      <c r="K46" s="4">
        <v>0.69</v>
      </c>
      <c r="L46" s="4">
        <v>16.7</v>
      </c>
      <c r="M46" s="61">
        <v>2.57</v>
      </c>
      <c r="N46" s="1">
        <v>994</v>
      </c>
      <c r="O46" s="1">
        <v>3305</v>
      </c>
      <c r="P46" s="1">
        <v>3226</v>
      </c>
      <c r="Q46" s="1">
        <v>77</v>
      </c>
      <c r="R46" s="1">
        <v>1</v>
      </c>
      <c r="S46" s="1">
        <v>0</v>
      </c>
      <c r="T46" s="1">
        <v>887</v>
      </c>
      <c r="U46" s="1">
        <v>86</v>
      </c>
      <c r="V46" s="1">
        <v>2288</v>
      </c>
      <c r="W46" s="1">
        <v>53</v>
      </c>
      <c r="X46" s="1">
        <v>3</v>
      </c>
      <c r="Y46" s="58">
        <v>1.87</v>
      </c>
      <c r="AA46" s="1">
        <f t="shared" si="1"/>
        <v>6490</v>
      </c>
      <c r="AB46" s="1">
        <f t="shared" si="2"/>
        <v>157</v>
      </c>
      <c r="AC46" s="1">
        <f t="shared" si="3"/>
        <v>6</v>
      </c>
      <c r="AD46" s="1">
        <f t="shared" si="23"/>
        <v>517</v>
      </c>
      <c r="AE46" s="1">
        <f t="shared" si="24"/>
        <v>17</v>
      </c>
      <c r="AF46" s="1">
        <f t="shared" si="24"/>
        <v>0</v>
      </c>
      <c r="AG46" s="1">
        <f t="shared" si="24"/>
        <v>1</v>
      </c>
      <c r="AH46" s="1">
        <f t="shared" si="35"/>
        <v>535</v>
      </c>
      <c r="AI46" s="9">
        <f t="shared" si="25"/>
        <v>1.2798634812286689E-3</v>
      </c>
      <c r="AJ46" s="9">
        <f t="shared" si="4"/>
        <v>8.6180000000000007E-2</v>
      </c>
      <c r="AK46" s="9">
        <f t="shared" si="5"/>
        <v>8.4040000000000004E-2</v>
      </c>
      <c r="AL46" s="9">
        <f t="shared" si="6"/>
        <v>2.0799999999999998E-3</v>
      </c>
      <c r="AM46" s="9">
        <f t="shared" si="7"/>
        <v>6.0000000000000002E-5</v>
      </c>
      <c r="AN46" s="9">
        <f t="shared" si="8"/>
        <v>1.7739999999999999E-2</v>
      </c>
      <c r="AO46" s="9">
        <f t="shared" si="9"/>
        <v>1.0699999999999999E-2</v>
      </c>
      <c r="AP46" s="1">
        <f t="shared" si="26"/>
        <v>251</v>
      </c>
      <c r="AQ46" s="1">
        <f t="shared" si="26"/>
        <v>9</v>
      </c>
      <c r="AR46" s="1"/>
      <c r="AS46" s="1">
        <f t="shared" si="27"/>
        <v>1</v>
      </c>
      <c r="AT46" s="1">
        <f t="shared" si="28"/>
        <v>261</v>
      </c>
      <c r="AU46" s="1">
        <f t="shared" si="10"/>
        <v>2344</v>
      </c>
      <c r="AV46" s="9">
        <f t="shared" si="11"/>
        <v>4.6879999999999998E-2</v>
      </c>
      <c r="AW46" s="9">
        <f t="shared" si="12"/>
        <v>4.5760000000000002E-2</v>
      </c>
      <c r="AX46" s="9">
        <f t="shared" si="13"/>
        <v>1.06E-3</v>
      </c>
      <c r="AY46" s="9">
        <f t="shared" si="14"/>
        <v>6.0000000000000002E-5</v>
      </c>
      <c r="AZ46" s="9">
        <f t="shared" si="15"/>
        <v>5.2199999999999998E-3</v>
      </c>
      <c r="BA46" s="9">
        <f t="shared" si="29"/>
        <v>4.6537200000000008E-2</v>
      </c>
      <c r="BJ46" s="7">
        <f t="shared" si="38"/>
        <v>34</v>
      </c>
      <c r="BK46" s="7">
        <f t="shared" si="38"/>
        <v>33</v>
      </c>
      <c r="BL46" s="1">
        <f t="shared" si="16"/>
        <v>50610.659504137489</v>
      </c>
      <c r="BM46" s="48">
        <f>+EvolOf!M35</f>
        <v>39673</v>
      </c>
      <c r="BN46" s="1">
        <f t="shared" si="17"/>
        <v>47610</v>
      </c>
      <c r="BO46" s="1">
        <f t="shared" si="30"/>
        <v>3000.6595041374894</v>
      </c>
      <c r="BP46" s="28">
        <f t="shared" si="31"/>
        <v>6.3025824493541105E-2</v>
      </c>
      <c r="BQ46" s="1">
        <f t="shared" si="18"/>
        <v>9003957.4597706441</v>
      </c>
      <c r="BR46" s="1" cm="1">
        <f t="array" ref="BR46">IF(BK46&lt;=$BX$14,0,INDEX($AU$14:$AU$300,BK46-$BX$14+1))*$BY$14</f>
        <v>44975.257571296235</v>
      </c>
      <c r="BS46" s="1">
        <f t="shared" si="19"/>
        <v>49401.531120079591</v>
      </c>
      <c r="BT46" s="1">
        <f t="shared" si="37"/>
        <v>1209.1283840578922</v>
      </c>
      <c r="BU46" s="1">
        <f t="shared" si="32"/>
        <v>43766.129187238344</v>
      </c>
      <c r="BV46" s="1">
        <f t="shared" ref="BV46:BW77" si="39">+$BY$14*W46</f>
        <v>1144.3536491976479</v>
      </c>
      <c r="BW46" s="1">
        <f t="shared" si="39"/>
        <v>64.774734860244223</v>
      </c>
      <c r="CI46" s="1"/>
      <c r="CJ46" s="1"/>
      <c r="CK46" s="1"/>
      <c r="CL46" s="1"/>
      <c r="CQ46" s="4">
        <f t="shared" si="33"/>
        <v>17.666666666666668</v>
      </c>
      <c r="CR46" s="7" cm="1">
        <f t="array" ref="CR46">IF(BK46&lt;=$CW$48,0,INDEX($B$14:$B$300,BK46-$CW$48+1))</f>
        <v>67</v>
      </c>
      <c r="CS46" s="1">
        <f t="shared" si="21"/>
        <v>107</v>
      </c>
      <c r="CT46" s="100">
        <f t="shared" si="34"/>
        <v>1.5970149253731343</v>
      </c>
    </row>
    <row r="47" spans="1:101" x14ac:dyDescent="0.3">
      <c r="A47" s="1">
        <f t="shared" si="22"/>
        <v>34</v>
      </c>
      <c r="B47" s="1">
        <f t="shared" si="0"/>
        <v>4883</v>
      </c>
      <c r="C47" s="1">
        <v>34</v>
      </c>
      <c r="D47" s="1">
        <v>45116</v>
      </c>
      <c r="E47" s="1">
        <v>4754</v>
      </c>
      <c r="F47" s="1">
        <v>0</v>
      </c>
      <c r="G47" s="1">
        <v>125</v>
      </c>
      <c r="H47" s="1">
        <v>0</v>
      </c>
      <c r="I47" s="1">
        <v>4</v>
      </c>
      <c r="J47" s="4">
        <v>53.63</v>
      </c>
      <c r="K47" s="4">
        <v>0.69</v>
      </c>
      <c r="L47" s="4">
        <v>16.899999999999999</v>
      </c>
      <c r="M47" s="61">
        <v>2.59</v>
      </c>
      <c r="N47" s="1">
        <v>1136</v>
      </c>
      <c r="O47" s="1">
        <v>3736</v>
      </c>
      <c r="P47" s="1">
        <v>3639</v>
      </c>
      <c r="Q47" s="1">
        <v>95</v>
      </c>
      <c r="R47" s="1">
        <v>2</v>
      </c>
      <c r="S47" s="1">
        <v>0</v>
      </c>
      <c r="T47" s="1">
        <v>1022</v>
      </c>
      <c r="U47" s="1">
        <v>99</v>
      </c>
      <c r="V47" s="1">
        <v>2549</v>
      </c>
      <c r="W47" s="1">
        <v>64</v>
      </c>
      <c r="X47" s="1">
        <v>4</v>
      </c>
      <c r="Y47" s="58">
        <v>1.92</v>
      </c>
      <c r="AA47" s="1">
        <f t="shared" si="1"/>
        <v>7303</v>
      </c>
      <c r="AB47" s="1">
        <f t="shared" si="2"/>
        <v>189</v>
      </c>
      <c r="AC47" s="1">
        <f t="shared" si="3"/>
        <v>8</v>
      </c>
      <c r="AD47" s="1">
        <f t="shared" si="23"/>
        <v>552</v>
      </c>
      <c r="AE47" s="1">
        <f t="shared" si="24"/>
        <v>21</v>
      </c>
      <c r="AF47" s="1">
        <f t="shared" si="24"/>
        <v>0</v>
      </c>
      <c r="AG47" s="1">
        <f t="shared" si="24"/>
        <v>1</v>
      </c>
      <c r="AH47" s="1">
        <f t="shared" si="35"/>
        <v>574</v>
      </c>
      <c r="AI47" s="9">
        <f t="shared" si="25"/>
        <v>1.5284677111196026E-3</v>
      </c>
      <c r="AJ47" s="9">
        <f t="shared" si="4"/>
        <v>9.7659999999999997E-2</v>
      </c>
      <c r="AK47" s="9">
        <f t="shared" si="5"/>
        <v>9.5079999999999998E-2</v>
      </c>
      <c r="AL47" s="9">
        <f t="shared" si="6"/>
        <v>2.5000000000000001E-3</v>
      </c>
      <c r="AM47" s="9">
        <f t="shared" si="7"/>
        <v>8.0000000000000007E-5</v>
      </c>
      <c r="AN47" s="9">
        <f t="shared" si="8"/>
        <v>2.044E-2</v>
      </c>
      <c r="AO47" s="9">
        <f t="shared" si="9"/>
        <v>1.1480000000000001E-2</v>
      </c>
      <c r="AP47" s="1">
        <f t="shared" si="26"/>
        <v>261</v>
      </c>
      <c r="AQ47" s="1">
        <f t="shared" si="26"/>
        <v>11</v>
      </c>
      <c r="AR47" s="1"/>
      <c r="AS47" s="1">
        <f t="shared" si="27"/>
        <v>1</v>
      </c>
      <c r="AT47" s="1">
        <f t="shared" si="28"/>
        <v>273</v>
      </c>
      <c r="AU47" s="1">
        <f t="shared" si="10"/>
        <v>2617</v>
      </c>
      <c r="AV47" s="9">
        <f t="shared" si="11"/>
        <v>5.2339999999999998E-2</v>
      </c>
      <c r="AW47" s="9">
        <f t="shared" si="12"/>
        <v>5.0979999999999998E-2</v>
      </c>
      <c r="AX47" s="9">
        <f t="shared" si="13"/>
        <v>1.2800000000000001E-3</v>
      </c>
      <c r="AY47" s="9">
        <f t="shared" si="14"/>
        <v>8.0000000000000007E-5</v>
      </c>
      <c r="AZ47" s="9">
        <f t="shared" si="15"/>
        <v>5.4599999999999996E-3</v>
      </c>
      <c r="BA47" s="9">
        <f t="shared" si="29"/>
        <v>5.2736400000000003E-2</v>
      </c>
      <c r="BJ47" s="7">
        <f t="shared" si="38"/>
        <v>35</v>
      </c>
      <c r="BK47" s="7">
        <f t="shared" si="38"/>
        <v>34</v>
      </c>
      <c r="BL47" s="1">
        <f t="shared" si="16"/>
        <v>56505.160376419713</v>
      </c>
      <c r="BM47" s="48">
        <f>+EvolOf!M36</f>
        <v>47610</v>
      </c>
      <c r="BN47" s="1">
        <f t="shared" si="17"/>
        <v>56188</v>
      </c>
      <c r="BO47" s="1">
        <f t="shared" si="30"/>
        <v>317.16037641971343</v>
      </c>
      <c r="BP47" s="28">
        <f t="shared" si="31"/>
        <v>5.644628326683776E-3</v>
      </c>
      <c r="BQ47" s="1">
        <f t="shared" si="18"/>
        <v>100590.70437069431</v>
      </c>
      <c r="BR47" s="1" cm="1">
        <f t="array" ref="BR47">IF(BK47&lt;=$BX$14,0,INDEX($AU$14:$AU$300,BK47-$BX$14+1))*$BY$14</f>
        <v>50610.659504137489</v>
      </c>
      <c r="BS47" s="1">
        <f t="shared" si="19"/>
        <v>55036.933052920838</v>
      </c>
      <c r="BT47" s="1">
        <f t="shared" si="37"/>
        <v>1468.2273234988691</v>
      </c>
      <c r="BU47" s="1">
        <f t="shared" si="32"/>
        <v>49142.432180638622</v>
      </c>
      <c r="BV47" s="1">
        <f t="shared" si="39"/>
        <v>1381.8610103518768</v>
      </c>
      <c r="BW47" s="1">
        <f t="shared" si="39"/>
        <v>86.366313146992297</v>
      </c>
      <c r="CQ47" s="4">
        <f t="shared" si="33"/>
        <v>16</v>
      </c>
      <c r="CR47" s="7" cm="1">
        <f t="array" ref="CR47">IF(BK47&lt;=$CW$48,0,INDEX($B$14:$B$300,BK47-$CW$48+1))</f>
        <v>86</v>
      </c>
      <c r="CS47" s="1">
        <f t="shared" si="21"/>
        <v>129</v>
      </c>
      <c r="CT47" s="100">
        <f t="shared" si="34"/>
        <v>1.5</v>
      </c>
    </row>
    <row r="48" spans="1:101" x14ac:dyDescent="0.3">
      <c r="A48" s="1">
        <f t="shared" si="22"/>
        <v>35</v>
      </c>
      <c r="B48" s="1">
        <f t="shared" si="0"/>
        <v>5508</v>
      </c>
      <c r="C48" s="1">
        <v>35</v>
      </c>
      <c r="D48" s="1">
        <v>44490</v>
      </c>
      <c r="E48" s="1">
        <v>5355</v>
      </c>
      <c r="F48" s="1">
        <v>0</v>
      </c>
      <c r="G48" s="1">
        <v>149</v>
      </c>
      <c r="H48" s="1">
        <v>0</v>
      </c>
      <c r="I48" s="1">
        <v>4</v>
      </c>
      <c r="J48" s="4">
        <v>53.62</v>
      </c>
      <c r="K48" s="4">
        <v>0.69</v>
      </c>
      <c r="L48" s="4">
        <v>17.100000000000001</v>
      </c>
      <c r="M48" s="61">
        <v>2.57</v>
      </c>
      <c r="N48" s="1">
        <v>1297</v>
      </c>
      <c r="O48" s="1">
        <v>4201</v>
      </c>
      <c r="P48" s="1">
        <v>4084</v>
      </c>
      <c r="Q48" s="1">
        <v>115</v>
      </c>
      <c r="R48" s="1">
        <v>2</v>
      </c>
      <c r="S48" s="1">
        <v>0</v>
      </c>
      <c r="T48" s="1">
        <v>1173</v>
      </c>
      <c r="U48" s="1">
        <v>114</v>
      </c>
      <c r="V48" s="1">
        <v>2827</v>
      </c>
      <c r="W48" s="1">
        <v>78</v>
      </c>
      <c r="X48" s="1">
        <v>4</v>
      </c>
      <c r="Y48" s="58">
        <v>1.94</v>
      </c>
      <c r="AA48" s="1">
        <f t="shared" si="1"/>
        <v>8182</v>
      </c>
      <c r="AB48" s="1">
        <f t="shared" si="2"/>
        <v>227</v>
      </c>
      <c r="AC48" s="1">
        <f t="shared" si="3"/>
        <v>8</v>
      </c>
      <c r="AD48" s="1">
        <f t="shared" si="23"/>
        <v>601</v>
      </c>
      <c r="AE48" s="1">
        <f t="shared" si="24"/>
        <v>24</v>
      </c>
      <c r="AF48" s="1">
        <f t="shared" si="24"/>
        <v>0</v>
      </c>
      <c r="AG48" s="1">
        <f t="shared" si="24"/>
        <v>0</v>
      </c>
      <c r="AH48" s="1">
        <f t="shared" si="35"/>
        <v>625</v>
      </c>
      <c r="AI48" s="9">
        <f t="shared" si="25"/>
        <v>1.3750429700928155E-3</v>
      </c>
      <c r="AJ48" s="9">
        <f t="shared" si="4"/>
        <v>0.11015999999999999</v>
      </c>
      <c r="AK48" s="9">
        <f t="shared" si="5"/>
        <v>0.1071</v>
      </c>
      <c r="AL48" s="9">
        <f t="shared" si="6"/>
        <v>2.98E-3</v>
      </c>
      <c r="AM48" s="9">
        <f t="shared" si="7"/>
        <v>8.0000000000000007E-5</v>
      </c>
      <c r="AN48" s="9">
        <f t="shared" si="8"/>
        <v>2.3460000000000002E-2</v>
      </c>
      <c r="AO48" s="9">
        <f t="shared" si="9"/>
        <v>1.2500000000000001E-2</v>
      </c>
      <c r="AP48" s="1">
        <f t="shared" si="26"/>
        <v>278</v>
      </c>
      <c r="AQ48" s="1">
        <f t="shared" si="26"/>
        <v>14</v>
      </c>
      <c r="AR48" s="1"/>
      <c r="AS48" s="1">
        <f t="shared" si="27"/>
        <v>0</v>
      </c>
      <c r="AT48" s="1">
        <f t="shared" si="28"/>
        <v>292</v>
      </c>
      <c r="AU48" s="1">
        <f t="shared" si="10"/>
        <v>2909</v>
      </c>
      <c r="AV48" s="9">
        <f t="shared" si="11"/>
        <v>5.8180000000000003E-2</v>
      </c>
      <c r="AW48" s="9">
        <f t="shared" si="12"/>
        <v>5.654E-2</v>
      </c>
      <c r="AX48" s="9">
        <f t="shared" si="13"/>
        <v>1.56E-3</v>
      </c>
      <c r="AY48" s="9">
        <f t="shared" si="14"/>
        <v>8.0000000000000007E-5</v>
      </c>
      <c r="AZ48" s="9">
        <f t="shared" si="15"/>
        <v>5.8399999999999997E-3</v>
      </c>
      <c r="BA48" s="9">
        <f t="shared" si="29"/>
        <v>5.9486400000000002E-2</v>
      </c>
      <c r="BJ48" s="7">
        <f t="shared" ref="BJ48:BK63" si="40">+BJ47+1</f>
        <v>36</v>
      </c>
      <c r="BK48" s="7">
        <f t="shared" si="40"/>
        <v>35</v>
      </c>
      <c r="BL48" s="1">
        <f t="shared" si="16"/>
        <v>62809.901236150152</v>
      </c>
      <c r="BM48" s="48">
        <f>+EvolOf!M37</f>
        <v>56188</v>
      </c>
      <c r="BN48" s="1">
        <f t="shared" si="17"/>
        <v>64059</v>
      </c>
      <c r="BO48" s="1">
        <f t="shared" si="30"/>
        <v>-1249.0987638498482</v>
      </c>
      <c r="BP48" s="28">
        <f t="shared" si="31"/>
        <v>-1.9499192367190332E-2</v>
      </c>
      <c r="BQ48" s="1">
        <f t="shared" si="18"/>
        <v>1560247.7218512187</v>
      </c>
      <c r="BR48" s="1" cm="1">
        <f t="array" ref="BR48">IF(BK48&lt;=$BX$14,0,INDEX($AU$14:$AU$300,BK48-$BX$14+1))*$BY$14</f>
        <v>56505.160376419713</v>
      </c>
      <c r="BS48" s="1">
        <f t="shared" si="19"/>
        <v>61039.391816636809</v>
      </c>
      <c r="BT48" s="1">
        <f t="shared" si="37"/>
        <v>1770.509419513342</v>
      </c>
      <c r="BU48" s="1">
        <f t="shared" si="32"/>
        <v>54734.650956906371</v>
      </c>
      <c r="BV48" s="1">
        <f t="shared" si="39"/>
        <v>1684.1431063663499</v>
      </c>
      <c r="BW48" s="1">
        <f t="shared" si="39"/>
        <v>86.366313146992297</v>
      </c>
      <c r="CQ48" s="4">
        <f t="shared" si="33"/>
        <v>19.5</v>
      </c>
      <c r="CR48" s="7" cm="1">
        <f t="array" ref="CR48">IF(BK48&lt;=$CW$48,0,INDEX($B$14:$B$300,BK48-$CW$48+1))</f>
        <v>112</v>
      </c>
      <c r="CS48" s="1">
        <f t="shared" si="21"/>
        <v>153</v>
      </c>
      <c r="CT48" s="100">
        <f t="shared" si="34"/>
        <v>1.3660714285714286</v>
      </c>
      <c r="CW48" s="7">
        <v>25</v>
      </c>
    </row>
    <row r="49" spans="1:101" x14ac:dyDescent="0.3">
      <c r="A49" s="1">
        <f t="shared" si="22"/>
        <v>36</v>
      </c>
      <c r="B49" s="1">
        <f t="shared" si="0"/>
        <v>6196</v>
      </c>
      <c r="C49" s="1">
        <v>36</v>
      </c>
      <c r="D49" s="1">
        <v>43801</v>
      </c>
      <c r="E49" s="1">
        <v>6010</v>
      </c>
      <c r="F49" s="1">
        <v>0</v>
      </c>
      <c r="G49" s="1">
        <v>181</v>
      </c>
      <c r="H49" s="1">
        <v>0</v>
      </c>
      <c r="I49" s="1">
        <v>5</v>
      </c>
      <c r="J49" s="4">
        <v>53.62</v>
      </c>
      <c r="K49" s="4">
        <v>0.69</v>
      </c>
      <c r="L49" s="4">
        <v>17.3</v>
      </c>
      <c r="M49" s="61">
        <v>2.54</v>
      </c>
      <c r="N49" s="1">
        <v>1478</v>
      </c>
      <c r="O49" s="1">
        <v>4709</v>
      </c>
      <c r="P49" s="1">
        <v>4565</v>
      </c>
      <c r="Q49" s="1">
        <v>140</v>
      </c>
      <c r="R49" s="1">
        <v>3</v>
      </c>
      <c r="S49" s="1">
        <v>0</v>
      </c>
      <c r="T49" s="1">
        <v>1338</v>
      </c>
      <c r="U49" s="1">
        <v>130</v>
      </c>
      <c r="V49" s="1">
        <v>3132</v>
      </c>
      <c r="W49" s="1">
        <v>95</v>
      </c>
      <c r="X49" s="1">
        <v>5</v>
      </c>
      <c r="Y49" s="58">
        <v>1.91</v>
      </c>
      <c r="AA49" s="1">
        <f t="shared" si="1"/>
        <v>9142</v>
      </c>
      <c r="AB49" s="1">
        <f t="shared" si="2"/>
        <v>276</v>
      </c>
      <c r="AC49" s="1">
        <f t="shared" si="3"/>
        <v>10</v>
      </c>
      <c r="AD49" s="1">
        <f t="shared" si="23"/>
        <v>655</v>
      </c>
      <c r="AE49" s="1">
        <f t="shared" si="24"/>
        <v>32</v>
      </c>
      <c r="AF49" s="1">
        <f t="shared" si="24"/>
        <v>0</v>
      </c>
      <c r="AG49" s="1">
        <f t="shared" si="24"/>
        <v>1</v>
      </c>
      <c r="AH49" s="1">
        <f t="shared" si="35"/>
        <v>688</v>
      </c>
      <c r="AI49" s="9">
        <f t="shared" si="25"/>
        <v>1.5470297029702971E-3</v>
      </c>
      <c r="AJ49" s="9">
        <f t="shared" si="4"/>
        <v>0.12392</v>
      </c>
      <c r="AK49" s="9">
        <f t="shared" si="5"/>
        <v>0.1202</v>
      </c>
      <c r="AL49" s="9">
        <f t="shared" si="6"/>
        <v>3.62E-3</v>
      </c>
      <c r="AM49" s="9">
        <f t="shared" si="7"/>
        <v>1E-4</v>
      </c>
      <c r="AN49" s="9">
        <f t="shared" si="8"/>
        <v>2.6759999999999999E-2</v>
      </c>
      <c r="AO49" s="9">
        <f t="shared" si="9"/>
        <v>1.376E-2</v>
      </c>
      <c r="AP49" s="1">
        <f t="shared" si="26"/>
        <v>305</v>
      </c>
      <c r="AQ49" s="1">
        <f t="shared" si="26"/>
        <v>17</v>
      </c>
      <c r="AR49" s="1"/>
      <c r="AS49" s="1">
        <f t="shared" si="27"/>
        <v>1</v>
      </c>
      <c r="AT49" s="1">
        <f t="shared" si="28"/>
        <v>323</v>
      </c>
      <c r="AU49" s="1">
        <f t="shared" si="10"/>
        <v>3232</v>
      </c>
      <c r="AV49" s="9">
        <f t="shared" si="11"/>
        <v>6.4640000000000003E-2</v>
      </c>
      <c r="AW49" s="9">
        <f t="shared" si="12"/>
        <v>6.2640000000000001E-2</v>
      </c>
      <c r="AX49" s="9">
        <f t="shared" si="13"/>
        <v>1.9E-3</v>
      </c>
      <c r="AY49" s="9">
        <f t="shared" si="14"/>
        <v>1E-4</v>
      </c>
      <c r="AZ49" s="9">
        <f t="shared" si="15"/>
        <v>6.4599999999999996E-3</v>
      </c>
      <c r="BA49" s="9">
        <f t="shared" si="29"/>
        <v>6.6916800000000012E-2</v>
      </c>
      <c r="BJ49" s="7">
        <f t="shared" si="40"/>
        <v>37</v>
      </c>
      <c r="BK49" s="7">
        <f t="shared" si="40"/>
        <v>36</v>
      </c>
      <c r="BL49" s="1">
        <f t="shared" si="16"/>
        <v>69783.981022769774</v>
      </c>
      <c r="BM49" s="48">
        <f>+EvolOf!M38</f>
        <v>64059</v>
      </c>
      <c r="BN49" s="1">
        <f t="shared" si="17"/>
        <v>72248</v>
      </c>
      <c r="BO49" s="1">
        <f t="shared" si="30"/>
        <v>-2464.0189772302256</v>
      </c>
      <c r="BP49" s="28">
        <f t="shared" si="31"/>
        <v>-3.4105012972403759E-2</v>
      </c>
      <c r="BQ49" s="1">
        <f t="shared" si="18"/>
        <v>6071389.5201506866</v>
      </c>
      <c r="BR49" s="1" cm="1">
        <f t="array" ref="BR49">IF(BK49&lt;=$BX$14,0,INDEX($AU$14:$AU$300,BK49-$BX$14+1))*$BY$14</f>
        <v>62809.901236150152</v>
      </c>
      <c r="BS49" s="1">
        <f t="shared" si="19"/>
        <v>67624.823194094963</v>
      </c>
      <c r="BT49" s="1">
        <f t="shared" si="37"/>
        <v>2159.1578286748072</v>
      </c>
      <c r="BU49" s="1">
        <f t="shared" si="32"/>
        <v>60650.743407475347</v>
      </c>
      <c r="BV49" s="1">
        <f t="shared" si="39"/>
        <v>2051.1999372410669</v>
      </c>
      <c r="BW49" s="1">
        <f t="shared" si="39"/>
        <v>107.95789143374037</v>
      </c>
      <c r="CQ49" s="4">
        <f t="shared" si="33"/>
        <v>19</v>
      </c>
      <c r="CR49" s="7" cm="1">
        <f t="array" ref="CR49">IF(BK49&lt;=$CW$48,0,INDEX($B$14:$B$300,BK49-$CW$48+1))</f>
        <v>143</v>
      </c>
      <c r="CS49" s="1">
        <f t="shared" si="21"/>
        <v>186</v>
      </c>
      <c r="CT49" s="100">
        <f t="shared" si="34"/>
        <v>1.3006993006993006</v>
      </c>
    </row>
    <row r="50" spans="1:101" x14ac:dyDescent="0.3">
      <c r="A50" s="1">
        <f t="shared" si="22"/>
        <v>37</v>
      </c>
      <c r="B50" s="1">
        <f t="shared" si="0"/>
        <v>6931</v>
      </c>
      <c r="C50" s="1">
        <v>37</v>
      </c>
      <c r="D50" s="1">
        <v>43067</v>
      </c>
      <c r="E50" s="1">
        <v>6706</v>
      </c>
      <c r="F50" s="1">
        <v>0</v>
      </c>
      <c r="G50" s="1">
        <v>218</v>
      </c>
      <c r="H50" s="1">
        <v>0</v>
      </c>
      <c r="I50" s="1">
        <v>7</v>
      </c>
      <c r="J50" s="4">
        <v>53.62</v>
      </c>
      <c r="K50" s="4">
        <v>0.69</v>
      </c>
      <c r="L50" s="4">
        <v>17.5</v>
      </c>
      <c r="M50" s="61">
        <v>2.5099999999999998</v>
      </c>
      <c r="N50" s="1">
        <v>1677</v>
      </c>
      <c r="O50" s="1">
        <v>5244</v>
      </c>
      <c r="P50" s="1">
        <v>5070</v>
      </c>
      <c r="Q50" s="1">
        <v>170</v>
      </c>
      <c r="R50" s="1">
        <v>3</v>
      </c>
      <c r="S50" s="1">
        <v>0</v>
      </c>
      <c r="T50" s="1">
        <v>1512</v>
      </c>
      <c r="U50" s="1">
        <v>147</v>
      </c>
      <c r="V50" s="1">
        <v>3459</v>
      </c>
      <c r="W50" s="1">
        <v>115</v>
      </c>
      <c r="X50" s="1">
        <v>7</v>
      </c>
      <c r="Y50" s="58">
        <v>1.91</v>
      </c>
      <c r="AA50" s="1">
        <f t="shared" si="1"/>
        <v>10165</v>
      </c>
      <c r="AB50" s="1">
        <f t="shared" si="2"/>
        <v>333</v>
      </c>
      <c r="AC50" s="1">
        <f t="shared" si="3"/>
        <v>14</v>
      </c>
      <c r="AD50" s="1">
        <f t="shared" si="23"/>
        <v>696</v>
      </c>
      <c r="AE50" s="1">
        <f t="shared" si="24"/>
        <v>37</v>
      </c>
      <c r="AF50" s="1">
        <f t="shared" si="24"/>
        <v>0</v>
      </c>
      <c r="AG50" s="1">
        <f t="shared" si="24"/>
        <v>2</v>
      </c>
      <c r="AH50" s="1">
        <f t="shared" si="35"/>
        <v>735</v>
      </c>
      <c r="AI50" s="9">
        <f t="shared" si="25"/>
        <v>1.9547612398771292E-3</v>
      </c>
      <c r="AJ50" s="9">
        <f t="shared" si="4"/>
        <v>0.13861999999999999</v>
      </c>
      <c r="AK50" s="9">
        <f t="shared" si="5"/>
        <v>0.13411999999999999</v>
      </c>
      <c r="AL50" s="9">
        <f t="shared" si="6"/>
        <v>4.3600000000000002E-3</v>
      </c>
      <c r="AM50" s="9">
        <f t="shared" si="7"/>
        <v>1.3999999999999999E-4</v>
      </c>
      <c r="AN50" s="9">
        <f t="shared" si="8"/>
        <v>3.024E-2</v>
      </c>
      <c r="AO50" s="9">
        <f t="shared" si="9"/>
        <v>1.47E-2</v>
      </c>
      <c r="AP50" s="1">
        <f t="shared" si="26"/>
        <v>327</v>
      </c>
      <c r="AQ50" s="1">
        <f t="shared" si="26"/>
        <v>20</v>
      </c>
      <c r="AR50" s="1"/>
      <c r="AS50" s="1">
        <f t="shared" si="27"/>
        <v>2</v>
      </c>
      <c r="AT50" s="1">
        <f t="shared" si="28"/>
        <v>349</v>
      </c>
      <c r="AU50" s="1">
        <f t="shared" si="10"/>
        <v>3581</v>
      </c>
      <c r="AV50" s="9">
        <f t="shared" si="11"/>
        <v>7.1620000000000003E-2</v>
      </c>
      <c r="AW50" s="9">
        <f t="shared" si="12"/>
        <v>6.9180000000000005E-2</v>
      </c>
      <c r="AX50" s="9">
        <f t="shared" si="13"/>
        <v>2.3E-3</v>
      </c>
      <c r="AY50" s="9">
        <f t="shared" si="14"/>
        <v>1.3999999999999999E-4</v>
      </c>
      <c r="AZ50" s="9">
        <f t="shared" si="15"/>
        <v>6.9800000000000001E-3</v>
      </c>
      <c r="BA50" s="9">
        <f t="shared" si="29"/>
        <v>7.4854799999999999E-2</v>
      </c>
      <c r="BJ50" s="7">
        <f t="shared" si="40"/>
        <v>38</v>
      </c>
      <c r="BK50" s="7">
        <f t="shared" si="40"/>
        <v>37</v>
      </c>
      <c r="BL50" s="1">
        <f t="shared" si="16"/>
        <v>77319.441844844856</v>
      </c>
      <c r="BM50" s="48">
        <f>+EvolOf!M39</f>
        <v>72248</v>
      </c>
      <c r="BN50" s="1">
        <f t="shared" si="17"/>
        <v>78796</v>
      </c>
      <c r="BO50" s="1">
        <f t="shared" si="30"/>
        <v>-1476.558155155144</v>
      </c>
      <c r="BP50" s="28">
        <f t="shared" si="31"/>
        <v>-1.8738998872469992E-2</v>
      </c>
      <c r="BQ50" s="1">
        <f t="shared" si="18"/>
        <v>2180223.9855551627</v>
      </c>
      <c r="BR50" s="1" cm="1">
        <f t="array" ref="BR50">IF(BK50&lt;=$BX$14,0,INDEX($AU$14:$AU$300,BK50-$BX$14+1))*$BY$14</f>
        <v>69783.981022769774</v>
      </c>
      <c r="BS50" s="1">
        <f t="shared" si="19"/>
        <v>74685.269293861595</v>
      </c>
      <c r="BT50" s="1">
        <f t="shared" si="37"/>
        <v>2634.172550983265</v>
      </c>
      <c r="BU50" s="1">
        <f t="shared" si="32"/>
        <v>67149.808471786513</v>
      </c>
      <c r="BV50" s="1">
        <f t="shared" si="39"/>
        <v>2483.0315029760286</v>
      </c>
      <c r="BW50" s="1">
        <f t="shared" si="39"/>
        <v>151.14104800723652</v>
      </c>
      <c r="CQ50" s="4">
        <f t="shared" si="33"/>
        <v>16.428571428571427</v>
      </c>
      <c r="CR50" s="7" cm="1">
        <f t="array" ref="CR50">IF(BK50&lt;=$CW$48,0,INDEX($B$14:$B$300,BK50-$CW$48+1))</f>
        <v>182</v>
      </c>
      <c r="CS50" s="1">
        <f t="shared" si="21"/>
        <v>225</v>
      </c>
      <c r="CT50" s="100">
        <f t="shared" si="34"/>
        <v>1.2362637362637363</v>
      </c>
    </row>
    <row r="51" spans="1:101" x14ac:dyDescent="0.3">
      <c r="A51" s="1">
        <f t="shared" si="22"/>
        <v>38</v>
      </c>
      <c r="B51" s="1">
        <f t="shared" si="0"/>
        <v>7719</v>
      </c>
      <c r="C51" s="1">
        <v>38</v>
      </c>
      <c r="D51" s="1">
        <v>42279</v>
      </c>
      <c r="E51" s="1">
        <v>7448</v>
      </c>
      <c r="F51" s="1">
        <v>0</v>
      </c>
      <c r="G51" s="1">
        <v>263</v>
      </c>
      <c r="H51" s="1">
        <v>0</v>
      </c>
      <c r="I51" s="1">
        <v>8</v>
      </c>
      <c r="J51" s="4">
        <v>53.62</v>
      </c>
      <c r="K51" s="4">
        <v>0.69</v>
      </c>
      <c r="L51" s="4">
        <v>17.8</v>
      </c>
      <c r="M51" s="61">
        <v>2.46</v>
      </c>
      <c r="N51" s="1">
        <v>1895</v>
      </c>
      <c r="O51" s="1">
        <v>5814</v>
      </c>
      <c r="P51" s="1">
        <v>5602</v>
      </c>
      <c r="Q51" s="1">
        <v>206</v>
      </c>
      <c r="R51" s="1">
        <v>4</v>
      </c>
      <c r="S51" s="1">
        <v>0</v>
      </c>
      <c r="T51" s="1">
        <v>1702</v>
      </c>
      <c r="U51" s="1">
        <v>167</v>
      </c>
      <c r="V51" s="1">
        <v>3799</v>
      </c>
      <c r="W51" s="1">
        <v>140</v>
      </c>
      <c r="X51" s="1">
        <v>8</v>
      </c>
      <c r="Y51" s="58">
        <v>1.86</v>
      </c>
      <c r="AA51" s="1">
        <f t="shared" si="1"/>
        <v>11247</v>
      </c>
      <c r="AB51" s="1">
        <f t="shared" si="2"/>
        <v>403</v>
      </c>
      <c r="AC51" s="1">
        <f t="shared" si="3"/>
        <v>16</v>
      </c>
      <c r="AD51" s="1">
        <f t="shared" si="23"/>
        <v>742</v>
      </c>
      <c r="AE51" s="1">
        <f t="shared" si="24"/>
        <v>45</v>
      </c>
      <c r="AF51" s="1">
        <f t="shared" si="24"/>
        <v>0</v>
      </c>
      <c r="AG51" s="1">
        <f t="shared" si="24"/>
        <v>1</v>
      </c>
      <c r="AH51" s="1">
        <f t="shared" si="35"/>
        <v>788</v>
      </c>
      <c r="AI51" s="9">
        <f t="shared" si="25"/>
        <v>2.0268558398783888E-3</v>
      </c>
      <c r="AJ51" s="9">
        <f t="shared" si="4"/>
        <v>0.15437999999999999</v>
      </c>
      <c r="AK51" s="9">
        <f t="shared" si="5"/>
        <v>0.14896000000000001</v>
      </c>
      <c r="AL51" s="9">
        <f t="shared" si="6"/>
        <v>5.2599999999999999E-3</v>
      </c>
      <c r="AM51" s="9">
        <f t="shared" si="7"/>
        <v>1.6000000000000001E-4</v>
      </c>
      <c r="AN51" s="9">
        <f t="shared" si="8"/>
        <v>3.4040000000000001E-2</v>
      </c>
      <c r="AO51" s="9">
        <f t="shared" si="9"/>
        <v>1.576E-2</v>
      </c>
      <c r="AP51" s="1">
        <f t="shared" si="26"/>
        <v>340</v>
      </c>
      <c r="AQ51" s="1">
        <f t="shared" si="26"/>
        <v>25</v>
      </c>
      <c r="AR51" s="1"/>
      <c r="AS51" s="1">
        <f t="shared" si="27"/>
        <v>1</v>
      </c>
      <c r="AT51" s="1">
        <f t="shared" si="28"/>
        <v>366</v>
      </c>
      <c r="AU51" s="1">
        <f t="shared" si="10"/>
        <v>3947</v>
      </c>
      <c r="AV51" s="9">
        <f t="shared" si="11"/>
        <v>7.8939999999999996E-2</v>
      </c>
      <c r="AW51" s="9">
        <f t="shared" si="12"/>
        <v>7.5980000000000006E-2</v>
      </c>
      <c r="AX51" s="9">
        <f t="shared" si="13"/>
        <v>2.8E-3</v>
      </c>
      <c r="AY51" s="9">
        <f t="shared" si="14"/>
        <v>1.6000000000000001E-4</v>
      </c>
      <c r="AZ51" s="9">
        <f t="shared" si="15"/>
        <v>7.3200000000000001E-3</v>
      </c>
      <c r="BA51" s="9">
        <f t="shared" si="29"/>
        <v>8.33652E-2</v>
      </c>
      <c r="BJ51" s="7">
        <f t="shared" si="40"/>
        <v>39</v>
      </c>
      <c r="BK51" s="7">
        <f t="shared" si="40"/>
        <v>38</v>
      </c>
      <c r="BL51" s="1">
        <f t="shared" si="16"/>
        <v>85221.959497794654</v>
      </c>
      <c r="BM51" s="48">
        <f>+EvolOf!M40</f>
        <v>78796</v>
      </c>
      <c r="BN51" s="1">
        <f t="shared" si="17"/>
        <v>85142</v>
      </c>
      <c r="BO51" s="1">
        <f t="shared" si="30"/>
        <v>79.959497794654453</v>
      </c>
      <c r="BP51" s="28">
        <f t="shared" si="31"/>
        <v>9.3913107273335683E-4</v>
      </c>
      <c r="BQ51" s="1">
        <f t="shared" si="18"/>
        <v>6393.5212875733505</v>
      </c>
      <c r="BR51" s="1" cm="1">
        <f t="array" ref="BR51">IF(BK51&lt;=$BX$14,0,INDEX($AU$14:$AU$300,BK51-$BX$14+1))*$BY$14</f>
        <v>77319.441844844856</v>
      </c>
      <c r="BS51" s="1">
        <f t="shared" si="19"/>
        <v>82026.405911355934</v>
      </c>
      <c r="BT51" s="1">
        <f t="shared" si="37"/>
        <v>3195.5535864387148</v>
      </c>
      <c r="BU51" s="1">
        <f t="shared" si="32"/>
        <v>74123.888258406136</v>
      </c>
      <c r="BV51" s="1">
        <f t="shared" si="39"/>
        <v>3022.8209601447306</v>
      </c>
      <c r="BW51" s="1">
        <f t="shared" si="39"/>
        <v>172.73262629398459</v>
      </c>
      <c r="CQ51" s="4">
        <f t="shared" si="33"/>
        <v>17.5</v>
      </c>
      <c r="CR51" s="7" cm="1">
        <f t="array" ref="CR51">IF(BK51&lt;=$CW$48,0,INDEX($B$14:$B$300,BK51-$CW$48+1))</f>
        <v>229</v>
      </c>
      <c r="CS51" s="1">
        <f t="shared" si="21"/>
        <v>271</v>
      </c>
      <c r="CT51" s="100">
        <f t="shared" si="34"/>
        <v>1.1834061135371179</v>
      </c>
    </row>
    <row r="52" spans="1:101" x14ac:dyDescent="0.3">
      <c r="A52" s="1">
        <f t="shared" si="22"/>
        <v>39</v>
      </c>
      <c r="B52" s="1">
        <f t="shared" si="0"/>
        <v>8557</v>
      </c>
      <c r="C52" s="1">
        <v>39</v>
      </c>
      <c r="D52" s="1">
        <v>41441</v>
      </c>
      <c r="E52" s="1">
        <v>8234</v>
      </c>
      <c r="F52" s="1">
        <v>0</v>
      </c>
      <c r="G52" s="1">
        <v>313</v>
      </c>
      <c r="H52" s="1">
        <v>0</v>
      </c>
      <c r="I52" s="1">
        <v>10</v>
      </c>
      <c r="J52" s="4">
        <v>53.62</v>
      </c>
      <c r="K52" s="4">
        <v>0.69</v>
      </c>
      <c r="L52" s="4">
        <v>18.100000000000001</v>
      </c>
      <c r="M52" s="61">
        <v>2.44</v>
      </c>
      <c r="N52" s="1">
        <v>2138</v>
      </c>
      <c r="O52" s="1">
        <v>6410</v>
      </c>
      <c r="P52" s="1">
        <v>6157</v>
      </c>
      <c r="Q52" s="1">
        <v>247</v>
      </c>
      <c r="R52" s="1">
        <v>5</v>
      </c>
      <c r="S52" s="1">
        <v>0</v>
      </c>
      <c r="T52" s="1">
        <v>1906</v>
      </c>
      <c r="U52" s="1">
        <v>187</v>
      </c>
      <c r="V52" s="1">
        <v>4160</v>
      </c>
      <c r="W52" s="1">
        <v>169</v>
      </c>
      <c r="X52" s="1">
        <v>10</v>
      </c>
      <c r="Y52" s="58">
        <v>1.87</v>
      </c>
      <c r="AA52" s="1">
        <f t="shared" si="1"/>
        <v>12394</v>
      </c>
      <c r="AB52" s="1">
        <f t="shared" si="2"/>
        <v>482</v>
      </c>
      <c r="AC52" s="1">
        <f t="shared" si="3"/>
        <v>20</v>
      </c>
      <c r="AD52" s="1">
        <f t="shared" si="23"/>
        <v>786</v>
      </c>
      <c r="AE52" s="1">
        <f t="shared" si="24"/>
        <v>50</v>
      </c>
      <c r="AF52" s="1">
        <f t="shared" si="24"/>
        <v>0</v>
      </c>
      <c r="AG52" s="1">
        <f t="shared" si="24"/>
        <v>2</v>
      </c>
      <c r="AH52" s="1">
        <f t="shared" si="35"/>
        <v>838</v>
      </c>
      <c r="AI52" s="9">
        <f t="shared" si="25"/>
        <v>2.3046784973496199E-3</v>
      </c>
      <c r="AJ52" s="9">
        <f t="shared" si="4"/>
        <v>0.17113999999999999</v>
      </c>
      <c r="AK52" s="9">
        <f t="shared" si="5"/>
        <v>0.16467999999999999</v>
      </c>
      <c r="AL52" s="9">
        <f t="shared" si="6"/>
        <v>6.2599999999999999E-3</v>
      </c>
      <c r="AM52" s="9">
        <f t="shared" si="7"/>
        <v>2.0000000000000001E-4</v>
      </c>
      <c r="AN52" s="9">
        <f t="shared" si="8"/>
        <v>3.8120000000000001E-2</v>
      </c>
      <c r="AO52" s="9">
        <f t="shared" si="9"/>
        <v>1.6760000000000001E-2</v>
      </c>
      <c r="AP52" s="1">
        <f t="shared" si="26"/>
        <v>361</v>
      </c>
      <c r="AQ52" s="1">
        <f t="shared" si="26"/>
        <v>29</v>
      </c>
      <c r="AR52" s="1"/>
      <c r="AS52" s="1">
        <f t="shared" si="27"/>
        <v>2</v>
      </c>
      <c r="AT52" s="1">
        <f t="shared" si="28"/>
        <v>392</v>
      </c>
      <c r="AU52" s="1">
        <f t="shared" si="10"/>
        <v>4339</v>
      </c>
      <c r="AV52" s="9">
        <f t="shared" si="11"/>
        <v>8.6779999999999996E-2</v>
      </c>
      <c r="AW52" s="9">
        <f t="shared" si="12"/>
        <v>8.3199999999999996E-2</v>
      </c>
      <c r="AX52" s="9">
        <f t="shared" si="13"/>
        <v>3.3800000000000002E-3</v>
      </c>
      <c r="AY52" s="9">
        <f t="shared" si="14"/>
        <v>2.0000000000000001E-4</v>
      </c>
      <c r="AZ52" s="9">
        <f t="shared" si="15"/>
        <v>7.8399999999999997E-3</v>
      </c>
      <c r="BA52" s="9">
        <f t="shared" si="29"/>
        <v>9.2415600000000001E-2</v>
      </c>
      <c r="BJ52" s="7">
        <f t="shared" si="40"/>
        <v>40</v>
      </c>
      <c r="BK52" s="7">
        <f t="shared" si="40"/>
        <v>39</v>
      </c>
      <c r="BL52" s="1">
        <f t="shared" si="16"/>
        <v>93685.858186199897</v>
      </c>
      <c r="BM52" s="48">
        <f>+EvolOf!M41</f>
        <v>85142</v>
      </c>
      <c r="BN52" s="1">
        <f t="shared" si="17"/>
        <v>94164</v>
      </c>
      <c r="BO52" s="1">
        <f t="shared" si="30"/>
        <v>-478.14181380010268</v>
      </c>
      <c r="BP52" s="28">
        <f t="shared" si="31"/>
        <v>-5.0777559768074854E-3</v>
      </c>
      <c r="BQ52" s="1">
        <f t="shared" si="18"/>
        <v>228619.59410405206</v>
      </c>
      <c r="BR52" s="1" cm="1">
        <f t="array" ref="BR52">IF(BK52&lt;=$BX$14,0,INDEX($AU$14:$AU$300,BK52-$BX$14+1))*$BY$14</f>
        <v>85221.959497794654</v>
      </c>
      <c r="BS52" s="1">
        <f t="shared" si="19"/>
        <v>89820.965672871986</v>
      </c>
      <c r="BT52" s="1">
        <f t="shared" si="37"/>
        <v>3864.8925133279054</v>
      </c>
      <c r="BU52" s="1">
        <f t="shared" si="32"/>
        <v>81357.066984466743</v>
      </c>
      <c r="BV52" s="1">
        <f t="shared" si="39"/>
        <v>3648.9767304604247</v>
      </c>
      <c r="BW52" s="1">
        <f t="shared" si="39"/>
        <v>215.91578286748074</v>
      </c>
      <c r="CQ52" s="4">
        <f t="shared" si="33"/>
        <v>16.899999999999999</v>
      </c>
      <c r="CR52" s="7" cm="1">
        <f t="array" ref="CR52">IF(BK52&lt;=$CW$48,0,INDEX($B$14:$B$300,BK52-$CW$48+1))</f>
        <v>281</v>
      </c>
      <c r="CS52" s="1">
        <f t="shared" si="21"/>
        <v>323</v>
      </c>
      <c r="CT52" s="100">
        <f t="shared" si="34"/>
        <v>1.1494661921708185</v>
      </c>
      <c r="CV52" s="96" t="s">
        <v>93</v>
      </c>
      <c r="CW52" s="7">
        <v>10</v>
      </c>
    </row>
    <row r="53" spans="1:101" x14ac:dyDescent="0.3">
      <c r="A53" s="1">
        <f t="shared" si="22"/>
        <v>40</v>
      </c>
      <c r="B53" s="1">
        <f t="shared" si="0"/>
        <v>9442</v>
      </c>
      <c r="C53" s="1">
        <v>40</v>
      </c>
      <c r="D53" s="1">
        <v>40556</v>
      </c>
      <c r="E53" s="1">
        <v>9058</v>
      </c>
      <c r="F53" s="1">
        <v>0</v>
      </c>
      <c r="G53" s="1">
        <v>372</v>
      </c>
      <c r="H53" s="1">
        <v>0</v>
      </c>
      <c r="I53" s="1">
        <v>12</v>
      </c>
      <c r="J53" s="4">
        <v>53.62</v>
      </c>
      <c r="K53" s="4">
        <v>0.69</v>
      </c>
      <c r="L53" s="4">
        <v>18.3</v>
      </c>
      <c r="M53" s="61">
        <v>2.4</v>
      </c>
      <c r="N53" s="1">
        <v>2400</v>
      </c>
      <c r="O53" s="1">
        <v>7033</v>
      </c>
      <c r="P53" s="1">
        <v>6732</v>
      </c>
      <c r="Q53" s="1">
        <v>294</v>
      </c>
      <c r="R53" s="1">
        <v>6</v>
      </c>
      <c r="S53" s="1">
        <v>0</v>
      </c>
      <c r="T53" s="1">
        <v>2131</v>
      </c>
      <c r="U53" s="1">
        <v>209</v>
      </c>
      <c r="V53" s="1">
        <v>4543</v>
      </c>
      <c r="W53" s="1">
        <v>202</v>
      </c>
      <c r="X53" s="1">
        <v>12</v>
      </c>
      <c r="Y53" s="58">
        <v>1.85</v>
      </c>
      <c r="AA53" s="1">
        <f t="shared" si="1"/>
        <v>13601</v>
      </c>
      <c r="AB53" s="1">
        <f t="shared" si="2"/>
        <v>574</v>
      </c>
      <c r="AC53" s="1">
        <f t="shared" si="3"/>
        <v>24</v>
      </c>
      <c r="AD53" s="1">
        <f t="shared" si="23"/>
        <v>824</v>
      </c>
      <c r="AE53" s="1">
        <f t="shared" si="24"/>
        <v>59</v>
      </c>
      <c r="AF53" s="1">
        <f t="shared" si="24"/>
        <v>0</v>
      </c>
      <c r="AG53" s="1">
        <f t="shared" si="24"/>
        <v>2</v>
      </c>
      <c r="AH53" s="1">
        <f t="shared" si="35"/>
        <v>885</v>
      </c>
      <c r="AI53" s="9">
        <f t="shared" si="25"/>
        <v>2.5225982762245112E-3</v>
      </c>
      <c r="AJ53" s="9">
        <f t="shared" si="4"/>
        <v>0.18884000000000001</v>
      </c>
      <c r="AK53" s="9">
        <f t="shared" si="5"/>
        <v>0.18115999999999999</v>
      </c>
      <c r="AL53" s="9">
        <f t="shared" si="6"/>
        <v>7.4400000000000004E-3</v>
      </c>
      <c r="AM53" s="9">
        <f t="shared" si="7"/>
        <v>2.4000000000000001E-4</v>
      </c>
      <c r="AN53" s="9">
        <f t="shared" si="8"/>
        <v>4.2619999999999998E-2</v>
      </c>
      <c r="AO53" s="9">
        <f t="shared" si="9"/>
        <v>1.77E-2</v>
      </c>
      <c r="AP53" s="1">
        <f t="shared" si="26"/>
        <v>383</v>
      </c>
      <c r="AQ53" s="1">
        <f t="shared" si="26"/>
        <v>33</v>
      </c>
      <c r="AR53" s="1"/>
      <c r="AS53" s="1">
        <f t="shared" si="27"/>
        <v>2</v>
      </c>
      <c r="AT53" s="1">
        <f t="shared" si="28"/>
        <v>418</v>
      </c>
      <c r="AU53" s="1">
        <f t="shared" si="10"/>
        <v>4757</v>
      </c>
      <c r="AV53" s="9">
        <f t="shared" si="11"/>
        <v>9.5140000000000002E-2</v>
      </c>
      <c r="AW53" s="9">
        <f t="shared" si="12"/>
        <v>9.0859999999999996E-2</v>
      </c>
      <c r="AX53" s="9">
        <f t="shared" si="13"/>
        <v>4.0400000000000002E-3</v>
      </c>
      <c r="AY53" s="9">
        <f t="shared" si="14"/>
        <v>2.4000000000000001E-4</v>
      </c>
      <c r="AZ53" s="9">
        <f t="shared" si="15"/>
        <v>8.3599999999999994E-3</v>
      </c>
      <c r="BA53" s="9">
        <f t="shared" si="29"/>
        <v>0.10197360000000001</v>
      </c>
      <c r="BJ53" s="7">
        <f t="shared" si="40"/>
        <v>41</v>
      </c>
      <c r="BK53" s="7">
        <f t="shared" si="40"/>
        <v>40</v>
      </c>
      <c r="BL53" s="1">
        <f t="shared" si="16"/>
        <v>102711.13791006058</v>
      </c>
      <c r="BM53" s="48">
        <f>+EvolOf!M42</f>
        <v>94164</v>
      </c>
      <c r="BN53" s="1">
        <f t="shared" si="17"/>
        <v>102136</v>
      </c>
      <c r="BO53" s="1">
        <f t="shared" si="30"/>
        <v>575.13791006058455</v>
      </c>
      <c r="BP53" s="28">
        <f t="shared" si="31"/>
        <v>5.631098829605552E-3</v>
      </c>
      <c r="BQ53" s="1">
        <f t="shared" si="18"/>
        <v>330783.61558885704</v>
      </c>
      <c r="BR53" s="1" cm="1">
        <f t="array" ref="BR53">IF(BK53&lt;=$BX$14,0,INDEX($AU$14:$AU$300,BK53-$BX$14+1))*$BY$14</f>
        <v>93685.858186199897</v>
      </c>
      <c r="BS53" s="1">
        <f t="shared" si="19"/>
        <v>98090.540156696501</v>
      </c>
      <c r="BT53" s="1">
        <f t="shared" si="37"/>
        <v>4620.597753364088</v>
      </c>
      <c r="BU53" s="1">
        <f t="shared" si="32"/>
        <v>89065.260432835814</v>
      </c>
      <c r="BV53" s="1">
        <f t="shared" si="39"/>
        <v>4361.4988139231109</v>
      </c>
      <c r="BW53" s="1">
        <f t="shared" si="39"/>
        <v>259.09893944097689</v>
      </c>
      <c r="CQ53" s="4">
        <f t="shared" si="33"/>
        <v>16.833333333333332</v>
      </c>
      <c r="CR53" s="7" cm="1">
        <f t="array" ref="CR53">IF(BK53&lt;=$CW$48,0,INDEX($B$14:$B$300,BK53-$CW$48+1))</f>
        <v>339</v>
      </c>
      <c r="CS53" s="1">
        <f t="shared" si="21"/>
        <v>384</v>
      </c>
      <c r="CT53" s="100">
        <f t="shared" si="34"/>
        <v>1.1327433628318584</v>
      </c>
      <c r="CV53" s="104" t="s">
        <v>163</v>
      </c>
      <c r="CW53" s="109">
        <f>+BX14+CW52</f>
        <v>12</v>
      </c>
    </row>
    <row r="54" spans="1:101" x14ac:dyDescent="0.3">
      <c r="A54" s="1">
        <f t="shared" si="22"/>
        <v>41</v>
      </c>
      <c r="B54" s="1">
        <f t="shared" si="0"/>
        <v>9989</v>
      </c>
      <c r="C54" s="1">
        <v>41</v>
      </c>
      <c r="D54" s="1">
        <v>40008</v>
      </c>
      <c r="E54" s="1">
        <v>9534</v>
      </c>
      <c r="F54" s="1">
        <v>0</v>
      </c>
      <c r="G54" s="1">
        <v>442</v>
      </c>
      <c r="H54" s="1">
        <v>0</v>
      </c>
      <c r="I54" s="1">
        <v>13</v>
      </c>
      <c r="J54" s="4">
        <v>53.3</v>
      </c>
      <c r="K54" s="4">
        <v>0.67</v>
      </c>
      <c r="L54" s="4">
        <v>18.5</v>
      </c>
      <c r="M54" s="61">
        <v>2.38</v>
      </c>
      <c r="N54" s="1">
        <v>2627</v>
      </c>
      <c r="O54" s="1">
        <v>7353</v>
      </c>
      <c r="P54" s="1">
        <v>7052</v>
      </c>
      <c r="Q54" s="1">
        <v>294</v>
      </c>
      <c r="R54" s="1">
        <v>6</v>
      </c>
      <c r="S54" s="1">
        <v>0</v>
      </c>
      <c r="T54" s="1">
        <v>2365</v>
      </c>
      <c r="U54" s="1">
        <v>232</v>
      </c>
      <c r="V54" s="1">
        <v>4783</v>
      </c>
      <c r="W54" s="1">
        <v>240</v>
      </c>
      <c r="X54" s="1">
        <v>13</v>
      </c>
      <c r="Y54" s="58">
        <v>1.84</v>
      </c>
      <c r="AA54" s="1">
        <f t="shared" si="1"/>
        <v>14317</v>
      </c>
      <c r="AB54" s="1">
        <f t="shared" si="2"/>
        <v>682</v>
      </c>
      <c r="AC54" s="1">
        <f t="shared" si="3"/>
        <v>26</v>
      </c>
      <c r="AD54" s="1">
        <f t="shared" si="23"/>
        <v>476</v>
      </c>
      <c r="AE54" s="1">
        <f t="shared" si="24"/>
        <v>70</v>
      </c>
      <c r="AF54" s="1">
        <f t="shared" si="24"/>
        <v>0</v>
      </c>
      <c r="AG54" s="1">
        <f t="shared" si="24"/>
        <v>1</v>
      </c>
      <c r="AH54" s="1">
        <f t="shared" si="35"/>
        <v>547</v>
      </c>
      <c r="AI54" s="9">
        <f t="shared" si="25"/>
        <v>2.5814138204924542E-3</v>
      </c>
      <c r="AJ54" s="9">
        <f t="shared" si="4"/>
        <v>0.19978000000000001</v>
      </c>
      <c r="AK54" s="9">
        <f t="shared" si="5"/>
        <v>0.19067999999999999</v>
      </c>
      <c r="AL54" s="9">
        <f t="shared" si="6"/>
        <v>8.8400000000000006E-3</v>
      </c>
      <c r="AM54" s="9">
        <f t="shared" si="7"/>
        <v>2.5999999999999998E-4</v>
      </c>
      <c r="AN54" s="9">
        <f t="shared" si="8"/>
        <v>4.7300000000000002E-2</v>
      </c>
      <c r="AO54" s="9">
        <f t="shared" si="9"/>
        <v>1.094E-2</v>
      </c>
      <c r="AP54" s="1">
        <f t="shared" si="26"/>
        <v>240</v>
      </c>
      <c r="AQ54" s="1">
        <f t="shared" si="26"/>
        <v>38</v>
      </c>
      <c r="AR54" s="1"/>
      <c r="AS54" s="1">
        <f t="shared" si="27"/>
        <v>1</v>
      </c>
      <c r="AT54" s="1">
        <f t="shared" si="28"/>
        <v>279</v>
      </c>
      <c r="AU54" s="1">
        <f t="shared" si="10"/>
        <v>5036</v>
      </c>
      <c r="AV54" s="9">
        <f t="shared" si="11"/>
        <v>0.10072</v>
      </c>
      <c r="AW54" s="9">
        <f t="shared" si="12"/>
        <v>9.5659999999999995E-2</v>
      </c>
      <c r="AX54" s="9">
        <f t="shared" si="13"/>
        <v>4.7999999999999996E-3</v>
      </c>
      <c r="AY54" s="9">
        <f t="shared" si="14"/>
        <v>2.5999999999999998E-4</v>
      </c>
      <c r="AZ54" s="9">
        <f t="shared" si="15"/>
        <v>5.5799999999999999E-3</v>
      </c>
      <c r="BA54" s="9">
        <f t="shared" si="29"/>
        <v>0.10788120000000001</v>
      </c>
      <c r="BJ54" s="7">
        <f t="shared" si="40"/>
        <v>42</v>
      </c>
      <c r="BK54" s="7">
        <f t="shared" si="40"/>
        <v>41</v>
      </c>
      <c r="BL54" s="1">
        <f t="shared" si="16"/>
        <v>108735.18825206331</v>
      </c>
      <c r="BM54" s="48">
        <f>+EvolOf!M43</f>
        <v>102136</v>
      </c>
      <c r="BN54" s="1">
        <f t="shared" si="17"/>
        <v>110238</v>
      </c>
      <c r="BO54" s="1">
        <f t="shared" si="30"/>
        <v>-1502.811747936692</v>
      </c>
      <c r="BP54" s="28">
        <f t="shared" si="31"/>
        <v>-1.3632429361351783E-2</v>
      </c>
      <c r="BQ54" s="1">
        <f t="shared" si="18"/>
        <v>2258443.1497365353</v>
      </c>
      <c r="BR54" s="1" cm="1">
        <f t="array" ref="BR54">IF(BK54&lt;=$BX$14,0,INDEX($AU$14:$AU$300,BK54-$BX$14+1))*$BY$14</f>
        <v>102711.13791006058</v>
      </c>
      <c r="BS54" s="1">
        <f t="shared" si="19"/>
        <v>103272.51894551604</v>
      </c>
      <c r="BT54" s="1">
        <f t="shared" si="37"/>
        <v>5462.6693065472627</v>
      </c>
      <c r="BU54" s="1">
        <f t="shared" si="32"/>
        <v>97248.46860351332</v>
      </c>
      <c r="BV54" s="1">
        <f t="shared" si="39"/>
        <v>5181.9787888195378</v>
      </c>
      <c r="BW54" s="1">
        <f t="shared" si="39"/>
        <v>280.69051772772497</v>
      </c>
      <c r="CQ54" s="4">
        <f t="shared" si="33"/>
        <v>18.46153846153846</v>
      </c>
      <c r="CR54" s="7" cm="1">
        <f t="array" ref="CR54">IF(BK54&lt;=$CW$48,0,INDEX($B$14:$B$300,BK54-$CW$48+1))</f>
        <v>402</v>
      </c>
      <c r="CS54" s="1">
        <f t="shared" si="21"/>
        <v>455</v>
      </c>
      <c r="CT54" s="100">
        <f t="shared" si="34"/>
        <v>1.1318407960199004</v>
      </c>
    </row>
    <row r="55" spans="1:101" x14ac:dyDescent="0.3">
      <c r="A55" s="1">
        <f t="shared" si="22"/>
        <v>42</v>
      </c>
      <c r="B55" s="1">
        <f t="shared" si="0"/>
        <v>10550</v>
      </c>
      <c r="C55" s="1">
        <v>42</v>
      </c>
      <c r="D55" s="1">
        <v>39449</v>
      </c>
      <c r="E55" s="1">
        <v>10011</v>
      </c>
      <c r="F55" s="1">
        <v>0</v>
      </c>
      <c r="G55" s="1">
        <v>523</v>
      </c>
      <c r="H55" s="1">
        <v>0</v>
      </c>
      <c r="I55" s="1">
        <v>16</v>
      </c>
      <c r="J55" s="4">
        <v>52.99</v>
      </c>
      <c r="K55" s="4">
        <v>0.66</v>
      </c>
      <c r="L55" s="4">
        <v>18.7</v>
      </c>
      <c r="M55" s="61">
        <v>2.37</v>
      </c>
      <c r="N55" s="1">
        <v>2865</v>
      </c>
      <c r="O55" s="1">
        <v>7675</v>
      </c>
      <c r="P55" s="1">
        <v>7375</v>
      </c>
      <c r="Q55" s="1">
        <v>294</v>
      </c>
      <c r="R55" s="1">
        <v>6</v>
      </c>
      <c r="S55" s="1">
        <v>0</v>
      </c>
      <c r="T55" s="1">
        <v>2612</v>
      </c>
      <c r="U55" s="1">
        <v>257</v>
      </c>
      <c r="V55" s="1">
        <v>5019</v>
      </c>
      <c r="W55" s="1">
        <v>283</v>
      </c>
      <c r="X55" s="1">
        <v>16</v>
      </c>
      <c r="Y55" s="58">
        <v>1.83</v>
      </c>
      <c r="AA55" s="1">
        <f t="shared" si="1"/>
        <v>15030</v>
      </c>
      <c r="AB55" s="1">
        <f t="shared" si="2"/>
        <v>806</v>
      </c>
      <c r="AC55" s="1">
        <f t="shared" si="3"/>
        <v>32</v>
      </c>
      <c r="AD55" s="1">
        <f t="shared" si="23"/>
        <v>477</v>
      </c>
      <c r="AE55" s="1">
        <f t="shared" si="24"/>
        <v>81</v>
      </c>
      <c r="AF55" s="1">
        <f t="shared" si="24"/>
        <v>0</v>
      </c>
      <c r="AG55" s="1">
        <f t="shared" si="24"/>
        <v>3</v>
      </c>
      <c r="AH55" s="1">
        <f t="shared" si="35"/>
        <v>561</v>
      </c>
      <c r="AI55" s="9">
        <f t="shared" si="25"/>
        <v>3.0086498683715682E-3</v>
      </c>
      <c r="AJ55" s="9">
        <f t="shared" si="4"/>
        <v>0.21099999999999999</v>
      </c>
      <c r="AK55" s="9">
        <f t="shared" si="5"/>
        <v>0.20022000000000001</v>
      </c>
      <c r="AL55" s="9">
        <f t="shared" si="6"/>
        <v>1.0460000000000001E-2</v>
      </c>
      <c r="AM55" s="9">
        <f t="shared" si="7"/>
        <v>3.2000000000000003E-4</v>
      </c>
      <c r="AN55" s="9">
        <f t="shared" si="8"/>
        <v>5.2240000000000002E-2</v>
      </c>
      <c r="AO55" s="9">
        <f t="shared" si="9"/>
        <v>1.1220000000000001E-2</v>
      </c>
      <c r="AP55" s="1">
        <f t="shared" si="26"/>
        <v>236</v>
      </c>
      <c r="AQ55" s="1">
        <f t="shared" si="26"/>
        <v>43</v>
      </c>
      <c r="AR55" s="1"/>
      <c r="AS55" s="1">
        <f t="shared" si="27"/>
        <v>3</v>
      </c>
      <c r="AT55" s="1">
        <f t="shared" si="28"/>
        <v>282</v>
      </c>
      <c r="AU55" s="1">
        <f t="shared" si="10"/>
        <v>5318</v>
      </c>
      <c r="AV55" s="9">
        <f t="shared" si="11"/>
        <v>0.10636</v>
      </c>
      <c r="AW55" s="9">
        <f t="shared" si="12"/>
        <v>0.10038</v>
      </c>
      <c r="AX55" s="9">
        <f t="shared" si="13"/>
        <v>5.6600000000000001E-3</v>
      </c>
      <c r="AY55" s="9">
        <f t="shared" si="14"/>
        <v>3.2000000000000003E-4</v>
      </c>
      <c r="AZ55" s="9">
        <f t="shared" si="15"/>
        <v>5.64E-3</v>
      </c>
      <c r="BA55" s="9">
        <f t="shared" si="29"/>
        <v>0.11394</v>
      </c>
      <c r="BJ55" s="7">
        <f t="shared" si="40"/>
        <v>43</v>
      </c>
      <c r="BK55" s="7">
        <f t="shared" si="40"/>
        <v>42</v>
      </c>
      <c r="BL55" s="1">
        <f t="shared" si="16"/>
        <v>114824.01332892626</v>
      </c>
      <c r="BM55" s="48">
        <f>+EvolOf!M44</f>
        <v>110238</v>
      </c>
      <c r="BN55" s="1">
        <f t="shared" si="17"/>
        <v>117710</v>
      </c>
      <c r="BO55" s="1">
        <f t="shared" si="30"/>
        <v>-2885.9866710737406</v>
      </c>
      <c r="BP55" s="28">
        <f t="shared" si="31"/>
        <v>-2.4517769697338765E-2</v>
      </c>
      <c r="BQ55" s="1">
        <f t="shared" si="18"/>
        <v>8328919.0656152908</v>
      </c>
      <c r="BR55" s="1" cm="1">
        <f t="array" ref="BR55">IF(BK55&lt;=$BX$14,0,INDEX($AU$14:$AU$300,BK55-$BX$14+1))*$BY$14</f>
        <v>108735.18825206331</v>
      </c>
      <c r="BS55" s="1">
        <f t="shared" si="19"/>
        <v>108368.13142118859</v>
      </c>
      <c r="BT55" s="1">
        <f t="shared" si="37"/>
        <v>6455.8819077376738</v>
      </c>
      <c r="BU55" s="1">
        <f t="shared" si="32"/>
        <v>102279.30634432564</v>
      </c>
      <c r="BV55" s="1">
        <f t="shared" si="39"/>
        <v>6110.4166551497046</v>
      </c>
      <c r="BW55" s="1">
        <f t="shared" si="39"/>
        <v>345.46525258796919</v>
      </c>
      <c r="CQ55" s="4">
        <f t="shared" si="33"/>
        <v>17.6875</v>
      </c>
      <c r="CR55" s="7" cm="1">
        <f t="array" ref="CR55">IF(BK55&lt;=$CW$48,0,INDEX($B$14:$B$300,BK55-$CW$48+1))</f>
        <v>471</v>
      </c>
      <c r="CS55" s="1">
        <f t="shared" si="21"/>
        <v>539</v>
      </c>
      <c r="CT55" s="100">
        <f t="shared" si="34"/>
        <v>1.1443736730360934</v>
      </c>
    </row>
    <row r="56" spans="1:101" x14ac:dyDescent="0.3">
      <c r="A56" s="1">
        <f t="shared" si="22"/>
        <v>43</v>
      </c>
      <c r="B56" s="1">
        <f t="shared" si="0"/>
        <v>11131</v>
      </c>
      <c r="C56" s="1">
        <v>43</v>
      </c>
      <c r="D56" s="1">
        <v>38867</v>
      </c>
      <c r="E56" s="1">
        <v>10500</v>
      </c>
      <c r="F56" s="1">
        <v>0</v>
      </c>
      <c r="G56" s="1">
        <v>613</v>
      </c>
      <c r="H56" s="1">
        <v>0</v>
      </c>
      <c r="I56" s="1">
        <v>18</v>
      </c>
      <c r="J56" s="4">
        <v>52.69</v>
      </c>
      <c r="K56" s="4">
        <v>0.66</v>
      </c>
      <c r="L56" s="4">
        <v>18.899999999999999</v>
      </c>
      <c r="M56" s="61">
        <v>2.34</v>
      </c>
      <c r="N56" s="1">
        <v>3128</v>
      </c>
      <c r="O56" s="1">
        <v>7994</v>
      </c>
      <c r="P56" s="1">
        <v>7693</v>
      </c>
      <c r="Q56" s="1">
        <v>294</v>
      </c>
      <c r="R56" s="1">
        <v>6</v>
      </c>
      <c r="S56" s="1">
        <v>0</v>
      </c>
      <c r="T56" s="1">
        <v>2885</v>
      </c>
      <c r="U56" s="1">
        <v>284</v>
      </c>
      <c r="V56" s="1">
        <v>5271</v>
      </c>
      <c r="W56" s="1">
        <v>331</v>
      </c>
      <c r="X56" s="1">
        <v>18</v>
      </c>
      <c r="Y56" s="58">
        <v>1.81</v>
      </c>
      <c r="AA56" s="1">
        <f t="shared" si="1"/>
        <v>15771</v>
      </c>
      <c r="AB56" s="1">
        <f t="shared" si="2"/>
        <v>944</v>
      </c>
      <c r="AC56" s="1">
        <f t="shared" si="3"/>
        <v>36</v>
      </c>
      <c r="AD56" s="1">
        <f t="shared" si="23"/>
        <v>489</v>
      </c>
      <c r="AE56" s="1">
        <f t="shared" si="24"/>
        <v>90</v>
      </c>
      <c r="AF56" s="1">
        <f t="shared" si="24"/>
        <v>0</v>
      </c>
      <c r="AG56" s="1">
        <f t="shared" si="24"/>
        <v>2</v>
      </c>
      <c r="AH56" s="1">
        <f t="shared" si="35"/>
        <v>581</v>
      </c>
      <c r="AI56" s="9">
        <f t="shared" si="25"/>
        <v>3.202846975088968E-3</v>
      </c>
      <c r="AJ56" s="9">
        <f t="shared" si="4"/>
        <v>0.22262000000000001</v>
      </c>
      <c r="AK56" s="9">
        <f t="shared" si="5"/>
        <v>0.21</v>
      </c>
      <c r="AL56" s="9">
        <f t="shared" si="6"/>
        <v>1.226E-2</v>
      </c>
      <c r="AM56" s="9">
        <f t="shared" si="7"/>
        <v>3.6000000000000002E-4</v>
      </c>
      <c r="AN56" s="9">
        <f t="shared" si="8"/>
        <v>5.7700000000000001E-2</v>
      </c>
      <c r="AO56" s="9">
        <f t="shared" si="9"/>
        <v>1.162E-2</v>
      </c>
      <c r="AP56" s="1">
        <f t="shared" si="26"/>
        <v>252</v>
      </c>
      <c r="AQ56" s="1">
        <f t="shared" si="26"/>
        <v>48</v>
      </c>
      <c r="AR56" s="1"/>
      <c r="AS56" s="1">
        <f t="shared" si="27"/>
        <v>2</v>
      </c>
      <c r="AT56" s="1">
        <f t="shared" si="28"/>
        <v>302</v>
      </c>
      <c r="AU56" s="1">
        <f t="shared" si="10"/>
        <v>5620</v>
      </c>
      <c r="AV56" s="9">
        <f t="shared" si="11"/>
        <v>0.1124</v>
      </c>
      <c r="AW56" s="9">
        <f t="shared" si="12"/>
        <v>0.10542</v>
      </c>
      <c r="AX56" s="9">
        <f t="shared" si="13"/>
        <v>6.62E-3</v>
      </c>
      <c r="AY56" s="9">
        <f t="shared" si="14"/>
        <v>3.6000000000000002E-4</v>
      </c>
      <c r="AZ56" s="9">
        <f t="shared" si="15"/>
        <v>6.0400000000000002E-3</v>
      </c>
      <c r="BA56" s="9">
        <f t="shared" si="29"/>
        <v>0.12021480000000001</v>
      </c>
      <c r="BJ56" s="7">
        <f t="shared" si="40"/>
        <v>44</v>
      </c>
      <c r="BK56" s="7">
        <f t="shared" si="40"/>
        <v>43</v>
      </c>
      <c r="BL56" s="1">
        <f t="shared" si="16"/>
        <v>121344.66997152418</v>
      </c>
      <c r="BM56" s="48">
        <f>+EvolOf!M45</f>
        <v>117710</v>
      </c>
      <c r="BN56" s="1">
        <f t="shared" si="17"/>
        <v>124736</v>
      </c>
      <c r="BO56" s="1">
        <f t="shared" si="30"/>
        <v>-3391.3300284758152</v>
      </c>
      <c r="BP56" s="28">
        <f t="shared" si="31"/>
        <v>-2.7188061413511821E-2</v>
      </c>
      <c r="BQ56" s="1">
        <f t="shared" si="18"/>
        <v>11501119.362041773</v>
      </c>
      <c r="BR56" s="1" cm="1">
        <f t="array" ref="BR56">IF(BK56&lt;=$BX$14,0,INDEX($AU$14:$AU$300,BK56-$BX$14+1))*$BY$14</f>
        <v>114824.01332892626</v>
      </c>
      <c r="BS56" s="1">
        <f t="shared" si="19"/>
        <v>113809.2091494491</v>
      </c>
      <c r="BT56" s="1">
        <f t="shared" si="37"/>
        <v>7535.4608220750779</v>
      </c>
      <c r="BU56" s="1">
        <f t="shared" si="32"/>
        <v>107288.55250685118</v>
      </c>
      <c r="BV56" s="1">
        <f t="shared" si="39"/>
        <v>7146.8124129136122</v>
      </c>
      <c r="BW56" s="1">
        <f t="shared" si="39"/>
        <v>388.64840916146534</v>
      </c>
      <c r="CQ56" s="4">
        <f t="shared" si="33"/>
        <v>18.388888888888889</v>
      </c>
      <c r="CR56" s="7" cm="1">
        <f t="array" ref="CR56">IF(BK56&lt;=$CW$48,0,INDEX($B$14:$B$300,BK56-$CW$48+1))</f>
        <v>545</v>
      </c>
      <c r="CS56" s="1">
        <f t="shared" si="21"/>
        <v>631</v>
      </c>
      <c r="CT56" s="100">
        <f t="shared" si="34"/>
        <v>1.1577981651376146</v>
      </c>
    </row>
    <row r="57" spans="1:101" x14ac:dyDescent="0.3">
      <c r="A57" s="1">
        <f t="shared" si="22"/>
        <v>44</v>
      </c>
      <c r="B57" s="1">
        <f t="shared" si="0"/>
        <v>11714</v>
      </c>
      <c r="C57" s="1">
        <v>44</v>
      </c>
      <c r="D57" s="1">
        <v>38284</v>
      </c>
      <c r="E57" s="1">
        <v>10978</v>
      </c>
      <c r="F57" s="1">
        <v>0</v>
      </c>
      <c r="G57" s="1">
        <v>714</v>
      </c>
      <c r="H57" s="1">
        <v>0</v>
      </c>
      <c r="I57" s="1">
        <v>22</v>
      </c>
      <c r="J57" s="4">
        <v>52.41</v>
      </c>
      <c r="K57" s="4">
        <v>0.65</v>
      </c>
      <c r="L57" s="4">
        <v>19.100000000000001</v>
      </c>
      <c r="M57" s="61">
        <v>2.29</v>
      </c>
      <c r="N57" s="1">
        <v>3400</v>
      </c>
      <c r="O57" s="1">
        <v>8305</v>
      </c>
      <c r="P57" s="1">
        <v>8004</v>
      </c>
      <c r="Q57" s="1">
        <v>294</v>
      </c>
      <c r="R57" s="1">
        <v>6</v>
      </c>
      <c r="S57" s="1">
        <v>0</v>
      </c>
      <c r="T57" s="1">
        <v>3175</v>
      </c>
      <c r="U57" s="1">
        <v>314</v>
      </c>
      <c r="V57" s="1">
        <v>5513</v>
      </c>
      <c r="W57" s="1">
        <v>385</v>
      </c>
      <c r="X57" s="1">
        <v>22</v>
      </c>
      <c r="Y57" s="58">
        <v>1.78</v>
      </c>
      <c r="AA57" s="1">
        <f t="shared" si="1"/>
        <v>16491</v>
      </c>
      <c r="AB57" s="1">
        <f t="shared" si="2"/>
        <v>1099</v>
      </c>
      <c r="AC57" s="1">
        <f t="shared" si="3"/>
        <v>44</v>
      </c>
      <c r="AD57" s="1">
        <f t="shared" si="23"/>
        <v>478</v>
      </c>
      <c r="AE57" s="1">
        <f t="shared" si="24"/>
        <v>101</v>
      </c>
      <c r="AF57" s="1">
        <f t="shared" si="24"/>
        <v>0</v>
      </c>
      <c r="AG57" s="1">
        <f t="shared" si="24"/>
        <v>4</v>
      </c>
      <c r="AH57" s="1">
        <f t="shared" si="35"/>
        <v>583</v>
      </c>
      <c r="AI57" s="9">
        <f t="shared" si="25"/>
        <v>3.7162162162162164E-3</v>
      </c>
      <c r="AJ57" s="9">
        <f t="shared" si="4"/>
        <v>0.23427999999999999</v>
      </c>
      <c r="AK57" s="9">
        <f t="shared" si="5"/>
        <v>0.21956000000000001</v>
      </c>
      <c r="AL57" s="9">
        <f t="shared" si="6"/>
        <v>1.4279999999999999E-2</v>
      </c>
      <c r="AM57" s="9">
        <f t="shared" si="7"/>
        <v>4.4000000000000002E-4</v>
      </c>
      <c r="AN57" s="9">
        <f t="shared" si="8"/>
        <v>6.3500000000000001E-2</v>
      </c>
      <c r="AO57" s="9">
        <f t="shared" si="9"/>
        <v>1.166E-2</v>
      </c>
      <c r="AP57" s="1">
        <f t="shared" si="26"/>
        <v>242</v>
      </c>
      <c r="AQ57" s="1">
        <f t="shared" si="26"/>
        <v>54</v>
      </c>
      <c r="AR57" s="1"/>
      <c r="AS57" s="1">
        <f t="shared" si="27"/>
        <v>4</v>
      </c>
      <c r="AT57" s="1">
        <f t="shared" si="28"/>
        <v>300</v>
      </c>
      <c r="AU57" s="1">
        <f t="shared" si="10"/>
        <v>5920</v>
      </c>
      <c r="AV57" s="9">
        <f t="shared" si="11"/>
        <v>0.11840000000000001</v>
      </c>
      <c r="AW57" s="9">
        <f t="shared" si="12"/>
        <v>0.11026</v>
      </c>
      <c r="AX57" s="9">
        <f t="shared" si="13"/>
        <v>7.7000000000000002E-3</v>
      </c>
      <c r="AY57" s="9">
        <f t="shared" si="14"/>
        <v>4.4000000000000002E-4</v>
      </c>
      <c r="AZ57" s="9">
        <f t="shared" si="15"/>
        <v>6.0000000000000001E-3</v>
      </c>
      <c r="BA57" s="9">
        <f t="shared" si="29"/>
        <v>0.12651119999999999</v>
      </c>
      <c r="BJ57" s="7">
        <f t="shared" si="40"/>
        <v>45</v>
      </c>
      <c r="BK57" s="7">
        <f t="shared" si="40"/>
        <v>44</v>
      </c>
      <c r="BL57" s="1">
        <f t="shared" si="16"/>
        <v>127822.14345754861</v>
      </c>
      <c r="BM57" s="48">
        <f>+EvolOf!M46</f>
        <v>124736</v>
      </c>
      <c r="BN57" s="1">
        <f t="shared" si="17"/>
        <v>130759</v>
      </c>
      <c r="BO57" s="1">
        <f t="shared" si="30"/>
        <v>-2936.8565424513945</v>
      </c>
      <c r="BP57" s="28">
        <f t="shared" si="31"/>
        <v>-2.2460071906724499E-2</v>
      </c>
      <c r="BQ57" s="1">
        <f t="shared" si="18"/>
        <v>8625126.3509395588</v>
      </c>
      <c r="BR57" s="1" cm="1">
        <f t="array" ref="BR57">IF(BK57&lt;=$BX$14,0,INDEX($AU$14:$AU$300,BK57-$BX$14+1))*$BY$14</f>
        <v>121344.66997152418</v>
      </c>
      <c r="BS57" s="1">
        <f t="shared" si="19"/>
        <v>119034.37109484214</v>
      </c>
      <c r="BT57" s="1">
        <f t="shared" si="37"/>
        <v>8787.7723627064661</v>
      </c>
      <c r="BU57" s="1">
        <f t="shared" si="32"/>
        <v>112556.89760881772</v>
      </c>
      <c r="BV57" s="1">
        <f t="shared" si="39"/>
        <v>8312.7576403980092</v>
      </c>
      <c r="BW57" s="1">
        <f t="shared" si="39"/>
        <v>475.01472230845764</v>
      </c>
      <c r="CQ57" s="4">
        <f t="shared" si="33"/>
        <v>17.5</v>
      </c>
      <c r="CR57" s="7" cm="1">
        <f t="array" ref="CR57">IF(BK57&lt;=$CW$48,0,INDEX($B$14:$B$300,BK57-$CW$48+1))</f>
        <v>632</v>
      </c>
      <c r="CS57" s="1">
        <f t="shared" si="21"/>
        <v>736</v>
      </c>
      <c r="CT57" s="100">
        <f t="shared" si="34"/>
        <v>1.1645569620253164</v>
      </c>
    </row>
    <row r="58" spans="1:101" x14ac:dyDescent="0.3">
      <c r="A58" s="1">
        <f t="shared" si="22"/>
        <v>45</v>
      </c>
      <c r="B58" s="1">
        <f t="shared" si="0"/>
        <v>12276</v>
      </c>
      <c r="C58" s="1">
        <v>45</v>
      </c>
      <c r="D58" s="1">
        <v>37723</v>
      </c>
      <c r="E58" s="1">
        <v>11420</v>
      </c>
      <c r="F58" s="1">
        <v>0</v>
      </c>
      <c r="G58" s="1">
        <v>830</v>
      </c>
      <c r="H58" s="1">
        <v>0</v>
      </c>
      <c r="I58" s="1">
        <v>26</v>
      </c>
      <c r="J58" s="4">
        <v>52.14</v>
      </c>
      <c r="K58" s="4">
        <v>0.65</v>
      </c>
      <c r="L58" s="4">
        <v>19.3</v>
      </c>
      <c r="M58" s="61">
        <v>2.2599999999999998</v>
      </c>
      <c r="N58" s="1">
        <v>3668</v>
      </c>
      <c r="O58" s="1">
        <v>8598</v>
      </c>
      <c r="P58" s="1">
        <v>8297</v>
      </c>
      <c r="Q58" s="1">
        <v>294</v>
      </c>
      <c r="R58" s="1">
        <v>6</v>
      </c>
      <c r="S58" s="1">
        <v>0</v>
      </c>
      <c r="T58" s="1">
        <v>3477</v>
      </c>
      <c r="U58" s="1">
        <v>345</v>
      </c>
      <c r="V58" s="1">
        <v>5739</v>
      </c>
      <c r="W58" s="1">
        <v>447</v>
      </c>
      <c r="X58" s="1">
        <v>26</v>
      </c>
      <c r="Y58" s="58">
        <v>1.75</v>
      </c>
      <c r="AA58" s="1">
        <f t="shared" si="1"/>
        <v>17159</v>
      </c>
      <c r="AB58" s="1">
        <f t="shared" si="2"/>
        <v>1277</v>
      </c>
      <c r="AC58" s="1">
        <f t="shared" si="3"/>
        <v>52</v>
      </c>
      <c r="AD58" s="1">
        <f t="shared" si="23"/>
        <v>442</v>
      </c>
      <c r="AE58" s="1">
        <f t="shared" si="24"/>
        <v>116</v>
      </c>
      <c r="AF58" s="1">
        <f t="shared" si="24"/>
        <v>0</v>
      </c>
      <c r="AG58" s="1">
        <f t="shared" si="24"/>
        <v>4</v>
      </c>
      <c r="AH58" s="1">
        <f t="shared" si="35"/>
        <v>562</v>
      </c>
      <c r="AI58" s="9">
        <f t="shared" si="25"/>
        <v>4.1854475209272372E-3</v>
      </c>
      <c r="AJ58" s="9">
        <f t="shared" si="4"/>
        <v>0.24551999999999999</v>
      </c>
      <c r="AK58" s="9">
        <f t="shared" si="5"/>
        <v>0.22839999999999999</v>
      </c>
      <c r="AL58" s="9">
        <f t="shared" si="6"/>
        <v>1.66E-2</v>
      </c>
      <c r="AM58" s="9">
        <f t="shared" si="7"/>
        <v>5.1999999999999995E-4</v>
      </c>
      <c r="AN58" s="9">
        <f t="shared" si="8"/>
        <v>6.9540000000000005E-2</v>
      </c>
      <c r="AO58" s="9">
        <f t="shared" si="9"/>
        <v>1.124E-2</v>
      </c>
      <c r="AP58" s="1">
        <f t="shared" si="26"/>
        <v>226</v>
      </c>
      <c r="AQ58" s="1">
        <f t="shared" si="26"/>
        <v>62</v>
      </c>
      <c r="AR58" s="1"/>
      <c r="AS58" s="1">
        <f t="shared" si="27"/>
        <v>4</v>
      </c>
      <c r="AT58" s="1">
        <f t="shared" si="28"/>
        <v>292</v>
      </c>
      <c r="AU58" s="1">
        <f t="shared" si="10"/>
        <v>6212</v>
      </c>
      <c r="AV58" s="9">
        <f t="shared" si="11"/>
        <v>0.12424</v>
      </c>
      <c r="AW58" s="9">
        <f t="shared" si="12"/>
        <v>0.11477999999999999</v>
      </c>
      <c r="AX58" s="9">
        <f t="shared" si="13"/>
        <v>8.94E-3</v>
      </c>
      <c r="AY58" s="9">
        <f t="shared" si="14"/>
        <v>5.1999999999999995E-4</v>
      </c>
      <c r="AZ58" s="9">
        <f t="shared" si="15"/>
        <v>5.8399999999999997E-3</v>
      </c>
      <c r="BA58" s="9">
        <f t="shared" si="29"/>
        <v>0.1325808</v>
      </c>
      <c r="BJ58" s="7">
        <f t="shared" si="40"/>
        <v>46</v>
      </c>
      <c r="BK58" s="7">
        <f t="shared" si="40"/>
        <v>45</v>
      </c>
      <c r="BL58" s="1">
        <f t="shared" si="16"/>
        <v>134126.88431727904</v>
      </c>
      <c r="BM58" s="48">
        <f>+EvolOf!M47</f>
        <v>130759</v>
      </c>
      <c r="BN58" s="1">
        <f t="shared" si="17"/>
        <v>135032</v>
      </c>
      <c r="BO58" s="1">
        <f t="shared" si="30"/>
        <v>-905.11568272096338</v>
      </c>
      <c r="BP58" s="28">
        <f t="shared" si="31"/>
        <v>-6.70297176018253E-3</v>
      </c>
      <c r="BQ58" s="1">
        <f t="shared" si="18"/>
        <v>819234.3991074356</v>
      </c>
      <c r="BR58" s="1" cm="1">
        <f t="array" ref="BR58">IF(BK58&lt;=$BX$14,0,INDEX($AU$14:$AU$300,BK58-$BX$14+1))*$BY$14</f>
        <v>127822.14345754861</v>
      </c>
      <c r="BS58" s="1">
        <f t="shared" si="19"/>
        <v>123914.0677876472</v>
      </c>
      <c r="BT58" s="1">
        <f t="shared" si="37"/>
        <v>10212.816529631838</v>
      </c>
      <c r="BU58" s="1">
        <f t="shared" si="32"/>
        <v>117609.32692791677</v>
      </c>
      <c r="BV58" s="1">
        <f t="shared" si="39"/>
        <v>9651.4354941763886</v>
      </c>
      <c r="BW58" s="1">
        <f t="shared" si="39"/>
        <v>561.38103545544993</v>
      </c>
      <c r="CQ58" s="4">
        <f t="shared" si="33"/>
        <v>17.192307692307693</v>
      </c>
      <c r="CR58" s="7" cm="1">
        <f t="array" ref="CR58">IF(BK58&lt;=$CW$48,0,INDEX($B$14:$B$300,BK58-$CW$48+1))</f>
        <v>735</v>
      </c>
      <c r="CS58" s="1">
        <f t="shared" si="21"/>
        <v>856</v>
      </c>
      <c r="CT58" s="100">
        <f t="shared" si="34"/>
        <v>1.1646258503401361</v>
      </c>
    </row>
    <row r="59" spans="1:101" x14ac:dyDescent="0.3">
      <c r="A59" s="1">
        <f t="shared" si="22"/>
        <v>46</v>
      </c>
      <c r="B59" s="1">
        <f t="shared" si="0"/>
        <v>12817</v>
      </c>
      <c r="C59" s="1">
        <v>46</v>
      </c>
      <c r="D59" s="1">
        <v>37181</v>
      </c>
      <c r="E59" s="1">
        <v>11826</v>
      </c>
      <c r="F59" s="1">
        <v>0</v>
      </c>
      <c r="G59" s="1">
        <v>961</v>
      </c>
      <c r="H59" s="1">
        <v>0</v>
      </c>
      <c r="I59" s="1">
        <v>30</v>
      </c>
      <c r="J59" s="4">
        <v>51.89</v>
      </c>
      <c r="K59" s="4">
        <v>0.64</v>
      </c>
      <c r="L59" s="4">
        <v>19.399999999999999</v>
      </c>
      <c r="M59" s="61">
        <v>2.2200000000000002</v>
      </c>
      <c r="N59" s="1">
        <v>3937</v>
      </c>
      <c r="O59" s="1">
        <v>8870</v>
      </c>
      <c r="P59" s="1">
        <v>8569</v>
      </c>
      <c r="Q59" s="1">
        <v>294</v>
      </c>
      <c r="R59" s="1">
        <v>6</v>
      </c>
      <c r="S59" s="1">
        <v>0</v>
      </c>
      <c r="T59" s="1">
        <v>3794</v>
      </c>
      <c r="U59" s="1">
        <v>379</v>
      </c>
      <c r="V59" s="1">
        <v>5950</v>
      </c>
      <c r="W59" s="1">
        <v>516</v>
      </c>
      <c r="X59" s="1">
        <v>30</v>
      </c>
      <c r="Y59" s="58">
        <v>1.72</v>
      </c>
      <c r="AA59" s="1">
        <f t="shared" si="1"/>
        <v>17776</v>
      </c>
      <c r="AB59" s="1">
        <f t="shared" si="2"/>
        <v>1477</v>
      </c>
      <c r="AC59" s="1">
        <f t="shared" si="3"/>
        <v>60</v>
      </c>
      <c r="AD59" s="1">
        <f t="shared" si="23"/>
        <v>406</v>
      </c>
      <c r="AE59" s="1">
        <f t="shared" si="24"/>
        <v>131</v>
      </c>
      <c r="AF59" s="1">
        <f t="shared" si="24"/>
        <v>0</v>
      </c>
      <c r="AG59" s="1">
        <f t="shared" si="24"/>
        <v>4</v>
      </c>
      <c r="AH59" s="1">
        <f t="shared" si="35"/>
        <v>541</v>
      </c>
      <c r="AI59" s="9">
        <f t="shared" si="25"/>
        <v>4.6182266009852221E-3</v>
      </c>
      <c r="AJ59" s="9">
        <f t="shared" si="4"/>
        <v>0.25634000000000001</v>
      </c>
      <c r="AK59" s="9">
        <f t="shared" si="5"/>
        <v>0.23652000000000001</v>
      </c>
      <c r="AL59" s="9">
        <f t="shared" si="6"/>
        <v>1.9220000000000001E-2</v>
      </c>
      <c r="AM59" s="9">
        <f t="shared" si="7"/>
        <v>5.9999999999999995E-4</v>
      </c>
      <c r="AN59" s="9">
        <f t="shared" si="8"/>
        <v>7.5880000000000003E-2</v>
      </c>
      <c r="AO59" s="9">
        <f t="shared" si="9"/>
        <v>1.082E-2</v>
      </c>
      <c r="AP59" s="1">
        <f t="shared" si="26"/>
        <v>211</v>
      </c>
      <c r="AQ59" s="1">
        <f t="shared" si="26"/>
        <v>69</v>
      </c>
      <c r="AR59" s="1"/>
      <c r="AS59" s="1">
        <f t="shared" si="27"/>
        <v>4</v>
      </c>
      <c r="AT59" s="1">
        <f t="shared" si="28"/>
        <v>284</v>
      </c>
      <c r="AU59" s="1">
        <f t="shared" si="10"/>
        <v>6496</v>
      </c>
      <c r="AV59" s="9">
        <f t="shared" si="11"/>
        <v>0.12992000000000001</v>
      </c>
      <c r="AW59" s="9">
        <f t="shared" si="12"/>
        <v>0.11899999999999999</v>
      </c>
      <c r="AX59" s="9">
        <f t="shared" si="13"/>
        <v>1.0319999999999999E-2</v>
      </c>
      <c r="AY59" s="9">
        <f t="shared" si="14"/>
        <v>5.9999999999999995E-4</v>
      </c>
      <c r="AZ59" s="9">
        <f t="shared" si="15"/>
        <v>5.6800000000000002E-3</v>
      </c>
      <c r="BA59" s="9">
        <f t="shared" si="29"/>
        <v>0.13842360000000001</v>
      </c>
      <c r="BJ59" s="7">
        <f t="shared" si="40"/>
        <v>47</v>
      </c>
      <c r="BK59" s="7">
        <f t="shared" si="40"/>
        <v>46</v>
      </c>
      <c r="BL59" s="1">
        <f t="shared" si="16"/>
        <v>140258.89255071548</v>
      </c>
      <c r="BM59" s="48">
        <f>+EvolOf!M48</f>
        <v>135032</v>
      </c>
      <c r="BN59" s="1">
        <f t="shared" si="17"/>
        <v>140510</v>
      </c>
      <c r="BO59" s="1">
        <f t="shared" si="30"/>
        <v>-251.10744928452186</v>
      </c>
      <c r="BP59" s="28">
        <f t="shared" si="31"/>
        <v>-1.78711443516133E-3</v>
      </c>
      <c r="BQ59" s="1">
        <f t="shared" si="18"/>
        <v>63054.95108617872</v>
      </c>
      <c r="BR59" s="1" cm="1">
        <f t="array" ref="BR59">IF(BK59&lt;=$BX$14,0,INDEX($AU$14:$AU$300,BK59-$BX$14+1))*$BY$14</f>
        <v>134126.88431727904</v>
      </c>
      <c r="BS59" s="1">
        <f t="shared" si="19"/>
        <v>128469.89080615104</v>
      </c>
      <c r="BT59" s="1">
        <f t="shared" si="37"/>
        <v>11789.001744564448</v>
      </c>
      <c r="BU59" s="1">
        <f t="shared" si="32"/>
        <v>122337.88257271459</v>
      </c>
      <c r="BV59" s="1">
        <f t="shared" si="39"/>
        <v>11141.254395962007</v>
      </c>
      <c r="BW59" s="1">
        <f t="shared" si="39"/>
        <v>647.74734860244223</v>
      </c>
      <c r="CQ59" s="4">
        <f t="shared" si="33"/>
        <v>17.2</v>
      </c>
      <c r="CR59" s="7" cm="1">
        <f t="array" ref="CR59">IF(BK59&lt;=$CW$48,0,INDEX($B$14:$B$300,BK59-$CW$48+1))</f>
        <v>854</v>
      </c>
      <c r="CS59" s="1">
        <f t="shared" si="21"/>
        <v>991</v>
      </c>
      <c r="CT59" s="100">
        <f t="shared" si="34"/>
        <v>1.1604215456674474</v>
      </c>
    </row>
    <row r="60" spans="1:101" x14ac:dyDescent="0.3">
      <c r="A60" s="1">
        <f t="shared" si="22"/>
        <v>47</v>
      </c>
      <c r="B60" s="1">
        <f t="shared" si="0"/>
        <v>13322</v>
      </c>
      <c r="C60" s="1">
        <v>47</v>
      </c>
      <c r="D60" s="1">
        <v>36676</v>
      </c>
      <c r="E60" s="1">
        <v>12176</v>
      </c>
      <c r="F60" s="1">
        <v>0</v>
      </c>
      <c r="G60" s="1">
        <v>1112</v>
      </c>
      <c r="H60" s="1">
        <v>0</v>
      </c>
      <c r="I60" s="1">
        <v>34</v>
      </c>
      <c r="J60" s="4">
        <v>51.64</v>
      </c>
      <c r="K60" s="4">
        <v>0.64</v>
      </c>
      <c r="L60" s="4">
        <v>19.600000000000001</v>
      </c>
      <c r="M60" s="61">
        <v>2.1800000000000002</v>
      </c>
      <c r="N60" s="1">
        <v>4203</v>
      </c>
      <c r="O60" s="1">
        <v>9110</v>
      </c>
      <c r="P60" s="1">
        <v>8808</v>
      </c>
      <c r="Q60" s="1">
        <v>295</v>
      </c>
      <c r="R60" s="1">
        <v>6</v>
      </c>
      <c r="S60" s="1">
        <v>0</v>
      </c>
      <c r="T60" s="1">
        <v>4125</v>
      </c>
      <c r="U60" s="1">
        <v>412</v>
      </c>
      <c r="V60" s="1">
        <v>6132</v>
      </c>
      <c r="W60" s="1">
        <v>598</v>
      </c>
      <c r="X60" s="1">
        <v>34</v>
      </c>
      <c r="Y60" s="58">
        <v>1.69</v>
      </c>
      <c r="AA60" s="1">
        <f t="shared" si="1"/>
        <v>18308</v>
      </c>
      <c r="AB60" s="1">
        <f t="shared" si="2"/>
        <v>1710</v>
      </c>
      <c r="AC60" s="1">
        <f t="shared" si="3"/>
        <v>68</v>
      </c>
      <c r="AD60" s="1">
        <f t="shared" si="23"/>
        <v>350</v>
      </c>
      <c r="AE60" s="1">
        <f t="shared" si="24"/>
        <v>151</v>
      </c>
      <c r="AF60" s="1">
        <f t="shared" si="24"/>
        <v>0</v>
      </c>
      <c r="AG60" s="1">
        <f t="shared" si="24"/>
        <v>4</v>
      </c>
      <c r="AH60" s="1">
        <f t="shared" si="35"/>
        <v>505</v>
      </c>
      <c r="AI60" s="9">
        <f t="shared" si="25"/>
        <v>5.0266114725014783E-3</v>
      </c>
      <c r="AJ60" s="9">
        <f t="shared" si="4"/>
        <v>0.26644000000000001</v>
      </c>
      <c r="AK60" s="9">
        <f t="shared" si="5"/>
        <v>0.24351999999999999</v>
      </c>
      <c r="AL60" s="9">
        <f t="shared" si="6"/>
        <v>2.2239999999999999E-2</v>
      </c>
      <c r="AM60" s="9">
        <f t="shared" si="7"/>
        <v>6.8000000000000005E-4</v>
      </c>
      <c r="AN60" s="9">
        <f t="shared" si="8"/>
        <v>8.2500000000000004E-2</v>
      </c>
      <c r="AO60" s="9">
        <f t="shared" si="9"/>
        <v>1.01E-2</v>
      </c>
      <c r="AP60" s="1">
        <f t="shared" si="26"/>
        <v>182</v>
      </c>
      <c r="AQ60" s="1">
        <f t="shared" si="26"/>
        <v>82</v>
      </c>
      <c r="AR60" s="1"/>
      <c r="AS60" s="1">
        <f t="shared" si="27"/>
        <v>4</v>
      </c>
      <c r="AT60" s="1">
        <f t="shared" si="28"/>
        <v>268</v>
      </c>
      <c r="AU60" s="1">
        <f t="shared" si="10"/>
        <v>6764</v>
      </c>
      <c r="AV60" s="9">
        <f t="shared" si="11"/>
        <v>0.13528000000000001</v>
      </c>
      <c r="AW60" s="9">
        <f t="shared" si="12"/>
        <v>0.12264</v>
      </c>
      <c r="AX60" s="9">
        <f t="shared" si="13"/>
        <v>1.196E-2</v>
      </c>
      <c r="AY60" s="9">
        <f t="shared" si="14"/>
        <v>6.8000000000000005E-4</v>
      </c>
      <c r="AZ60" s="9">
        <f t="shared" si="15"/>
        <v>5.3600000000000002E-3</v>
      </c>
      <c r="BA60" s="9">
        <f t="shared" si="29"/>
        <v>0.14387760000000002</v>
      </c>
      <c r="BJ60" s="7">
        <f t="shared" si="40"/>
        <v>48</v>
      </c>
      <c r="BK60" s="7">
        <f t="shared" si="40"/>
        <v>47</v>
      </c>
      <c r="BL60" s="1">
        <f t="shared" si="16"/>
        <v>146045.43553156397</v>
      </c>
      <c r="BM60" s="48">
        <f>+EvolOf!M49</f>
        <v>140510</v>
      </c>
      <c r="BN60" s="1">
        <f t="shared" si="17"/>
        <v>146690</v>
      </c>
      <c r="BO60" s="1">
        <f t="shared" si="30"/>
        <v>-644.56446843603044</v>
      </c>
      <c r="BP60" s="28">
        <f t="shared" si="31"/>
        <v>-4.3940586845458984E-3</v>
      </c>
      <c r="BQ60" s="1">
        <f t="shared" si="18"/>
        <v>415463.35397022247</v>
      </c>
      <c r="BR60" s="1" cm="1">
        <f t="array" ref="BR60">IF(BK60&lt;=$BX$14,0,INDEX($AU$14:$AU$300,BK60-$BX$14+1))*$BY$14</f>
        <v>140258.89255071548</v>
      </c>
      <c r="BS60" s="1">
        <f t="shared" si="19"/>
        <v>132399.5580543392</v>
      </c>
      <c r="BT60" s="1">
        <f t="shared" si="37"/>
        <v>13645.877477224783</v>
      </c>
      <c r="BU60" s="1">
        <f t="shared" si="32"/>
        <v>126613.01507349069</v>
      </c>
      <c r="BV60" s="1">
        <f t="shared" si="39"/>
        <v>12911.763815475348</v>
      </c>
      <c r="BW60" s="1">
        <f t="shared" si="39"/>
        <v>734.11366174943453</v>
      </c>
      <c r="CQ60" s="4">
        <f t="shared" si="33"/>
        <v>17.588235294117649</v>
      </c>
      <c r="CR60" s="7" cm="1">
        <f t="array" ref="CR60">IF(BK60&lt;=$CW$48,0,INDEX($B$14:$B$300,BK60-$CW$48+1))</f>
        <v>994</v>
      </c>
      <c r="CS60" s="1">
        <f t="shared" si="21"/>
        <v>1146</v>
      </c>
      <c r="CT60" s="100">
        <f t="shared" si="34"/>
        <v>1.152917505030181</v>
      </c>
    </row>
    <row r="61" spans="1:101" x14ac:dyDescent="0.3">
      <c r="A61" s="1">
        <f t="shared" si="22"/>
        <v>48</v>
      </c>
      <c r="B61" s="1">
        <f t="shared" si="0"/>
        <v>13802</v>
      </c>
      <c r="C61" s="1">
        <v>48</v>
      </c>
      <c r="D61" s="1">
        <v>36196</v>
      </c>
      <c r="E61" s="1">
        <v>12479</v>
      </c>
      <c r="F61" s="1">
        <v>0</v>
      </c>
      <c r="G61" s="1">
        <v>1282</v>
      </c>
      <c r="H61" s="1">
        <v>0</v>
      </c>
      <c r="I61" s="1">
        <v>41</v>
      </c>
      <c r="J61" s="4">
        <v>51.41</v>
      </c>
      <c r="K61" s="4">
        <v>0.63</v>
      </c>
      <c r="L61" s="4">
        <v>19.7</v>
      </c>
      <c r="M61" s="61">
        <v>2.13</v>
      </c>
      <c r="N61" s="1">
        <v>4472</v>
      </c>
      <c r="O61" s="1">
        <v>9321</v>
      </c>
      <c r="P61" s="1">
        <v>9017</v>
      </c>
      <c r="Q61" s="1">
        <v>296</v>
      </c>
      <c r="R61" s="1">
        <v>6</v>
      </c>
      <c r="S61" s="1">
        <v>0</v>
      </c>
      <c r="T61" s="1">
        <v>4306</v>
      </c>
      <c r="U61" s="1">
        <v>430</v>
      </c>
      <c r="V61" s="1">
        <v>6298</v>
      </c>
      <c r="W61" s="1">
        <v>690</v>
      </c>
      <c r="X61" s="1">
        <v>41</v>
      </c>
      <c r="Y61" s="58">
        <v>1.65</v>
      </c>
      <c r="AA61" s="1">
        <f t="shared" si="1"/>
        <v>18777</v>
      </c>
      <c r="AB61" s="1">
        <f t="shared" si="2"/>
        <v>1972</v>
      </c>
      <c r="AC61" s="1">
        <f t="shared" si="3"/>
        <v>82</v>
      </c>
      <c r="AD61" s="1">
        <f t="shared" si="23"/>
        <v>303</v>
      </c>
      <c r="AE61" s="1">
        <f t="shared" si="24"/>
        <v>170</v>
      </c>
      <c r="AF61" s="1">
        <f t="shared" si="24"/>
        <v>0</v>
      </c>
      <c r="AG61" s="1">
        <f t="shared" si="24"/>
        <v>7</v>
      </c>
      <c r="AH61" s="1">
        <f t="shared" si="35"/>
        <v>480</v>
      </c>
      <c r="AI61" s="9">
        <f t="shared" si="25"/>
        <v>5.832977663963579E-3</v>
      </c>
      <c r="AJ61" s="9">
        <f t="shared" si="4"/>
        <v>0.27604000000000001</v>
      </c>
      <c r="AK61" s="9">
        <f t="shared" si="5"/>
        <v>0.24958</v>
      </c>
      <c r="AL61" s="9">
        <f t="shared" si="6"/>
        <v>2.564E-2</v>
      </c>
      <c r="AM61" s="9">
        <f t="shared" si="7"/>
        <v>8.1999999999999998E-4</v>
      </c>
      <c r="AN61" s="9">
        <f t="shared" si="8"/>
        <v>8.6120000000000002E-2</v>
      </c>
      <c r="AO61" s="9">
        <f t="shared" si="9"/>
        <v>9.5999999999999992E-3</v>
      </c>
      <c r="AP61" s="1">
        <f t="shared" si="26"/>
        <v>166</v>
      </c>
      <c r="AQ61" s="1">
        <f t="shared" si="26"/>
        <v>92</v>
      </c>
      <c r="AR61" s="1"/>
      <c r="AS61" s="1">
        <f t="shared" si="27"/>
        <v>7</v>
      </c>
      <c r="AT61" s="1">
        <f t="shared" si="28"/>
        <v>265</v>
      </c>
      <c r="AU61" s="1">
        <f t="shared" si="10"/>
        <v>7029</v>
      </c>
      <c r="AV61" s="9">
        <f t="shared" si="11"/>
        <v>0.14058000000000001</v>
      </c>
      <c r="AW61" s="9">
        <f t="shared" si="12"/>
        <v>0.12595999999999999</v>
      </c>
      <c r="AX61" s="9">
        <f t="shared" si="13"/>
        <v>1.38E-2</v>
      </c>
      <c r="AY61" s="9">
        <f t="shared" si="14"/>
        <v>8.1999999999999998E-4</v>
      </c>
      <c r="AZ61" s="9">
        <f t="shared" si="15"/>
        <v>5.3E-3</v>
      </c>
      <c r="BA61" s="9">
        <f t="shared" si="29"/>
        <v>0.14906160000000002</v>
      </c>
      <c r="BJ61" s="7">
        <f t="shared" si="40"/>
        <v>49</v>
      </c>
      <c r="BK61" s="7">
        <f t="shared" si="40"/>
        <v>48</v>
      </c>
      <c r="BL61" s="1">
        <f t="shared" si="16"/>
        <v>151767.2037775522</v>
      </c>
      <c r="BM61" s="48">
        <f>+EvolOf!M50</f>
        <v>146690</v>
      </c>
      <c r="BN61" s="1">
        <f t="shared" si="17"/>
        <v>152446</v>
      </c>
      <c r="BO61" s="1">
        <f t="shared" si="30"/>
        <v>-678.79622244779603</v>
      </c>
      <c r="BP61" s="28">
        <f t="shared" si="31"/>
        <v>-4.4526994637300588E-3</v>
      </c>
      <c r="BQ61" s="1">
        <f t="shared" si="18"/>
        <v>460764.31160939776</v>
      </c>
      <c r="BR61" s="1" cm="1">
        <f t="array" ref="BR61">IF(BK61&lt;=$BX$14,0,INDEX($AU$14:$AU$300,BK61-$BX$14+1))*$BY$14</f>
        <v>146045.43553156397</v>
      </c>
      <c r="BS61" s="1">
        <f t="shared" si="19"/>
        <v>135983.76004993936</v>
      </c>
      <c r="BT61" s="1">
        <f t="shared" si="37"/>
        <v>15783.443727612843</v>
      </c>
      <c r="BU61" s="1">
        <f t="shared" si="32"/>
        <v>130261.99180395112</v>
      </c>
      <c r="BV61" s="1">
        <f t="shared" si="39"/>
        <v>14898.189017856172</v>
      </c>
      <c r="BW61" s="1">
        <f t="shared" si="39"/>
        <v>885.25470975667099</v>
      </c>
      <c r="CQ61" s="4">
        <f t="shared" si="33"/>
        <v>16.829268292682926</v>
      </c>
      <c r="CR61" s="7" cm="1">
        <f t="array" ref="CR61">IF(BK61&lt;=$CW$48,0,INDEX($B$14:$B$300,BK61-$CW$48+1))</f>
        <v>1163</v>
      </c>
      <c r="CS61" s="1">
        <f t="shared" si="21"/>
        <v>1323</v>
      </c>
      <c r="CT61" s="100">
        <f t="shared" si="34"/>
        <v>1.1375752364574376</v>
      </c>
    </row>
    <row r="62" spans="1:101" x14ac:dyDescent="0.3">
      <c r="A62" s="1">
        <f t="shared" si="22"/>
        <v>49</v>
      </c>
      <c r="B62" s="1">
        <f t="shared" si="0"/>
        <v>14242</v>
      </c>
      <c r="C62" s="1">
        <v>49</v>
      </c>
      <c r="D62" s="1">
        <v>35757</v>
      </c>
      <c r="E62" s="1">
        <v>12725</v>
      </c>
      <c r="F62" s="1">
        <v>0</v>
      </c>
      <c r="G62" s="1">
        <v>1469</v>
      </c>
      <c r="H62" s="1">
        <v>0</v>
      </c>
      <c r="I62" s="1">
        <v>48</v>
      </c>
      <c r="J62" s="4">
        <v>51.18</v>
      </c>
      <c r="K62" s="4">
        <v>0.63</v>
      </c>
      <c r="L62" s="4">
        <v>19.8</v>
      </c>
      <c r="M62" s="61">
        <v>2.1</v>
      </c>
      <c r="N62" s="1">
        <v>4740</v>
      </c>
      <c r="O62" s="1">
        <v>9492</v>
      </c>
      <c r="P62" s="1">
        <v>9187</v>
      </c>
      <c r="Q62" s="1">
        <v>298</v>
      </c>
      <c r="R62" s="1">
        <v>6</v>
      </c>
      <c r="S62" s="1">
        <v>0</v>
      </c>
      <c r="T62" s="1">
        <v>4482</v>
      </c>
      <c r="U62" s="1">
        <v>448</v>
      </c>
      <c r="V62" s="1">
        <v>6436</v>
      </c>
      <c r="W62" s="1">
        <v>789</v>
      </c>
      <c r="X62" s="1">
        <v>48</v>
      </c>
      <c r="Y62" s="58">
        <v>1.62</v>
      </c>
      <c r="AA62" s="1">
        <f t="shared" si="1"/>
        <v>19161</v>
      </c>
      <c r="AB62" s="1">
        <f t="shared" si="2"/>
        <v>2258</v>
      </c>
      <c r="AC62" s="1">
        <f t="shared" si="3"/>
        <v>96</v>
      </c>
      <c r="AD62" s="1">
        <f t="shared" si="23"/>
        <v>246</v>
      </c>
      <c r="AE62" s="1">
        <f t="shared" si="24"/>
        <v>187</v>
      </c>
      <c r="AF62" s="1">
        <f t="shared" si="24"/>
        <v>0</v>
      </c>
      <c r="AG62" s="1">
        <f t="shared" si="24"/>
        <v>7</v>
      </c>
      <c r="AH62" s="1">
        <f t="shared" si="35"/>
        <v>440</v>
      </c>
      <c r="AI62" s="9">
        <f t="shared" si="25"/>
        <v>6.5997525092809017E-3</v>
      </c>
      <c r="AJ62" s="9">
        <f t="shared" si="4"/>
        <v>0.28483999999999998</v>
      </c>
      <c r="AK62" s="9">
        <f t="shared" si="5"/>
        <v>0.2545</v>
      </c>
      <c r="AL62" s="9">
        <f t="shared" si="6"/>
        <v>2.938E-2</v>
      </c>
      <c r="AM62" s="9">
        <f t="shared" si="7"/>
        <v>9.6000000000000002E-4</v>
      </c>
      <c r="AN62" s="9">
        <f t="shared" si="8"/>
        <v>8.9639999999999997E-2</v>
      </c>
      <c r="AO62" s="9">
        <f t="shared" si="9"/>
        <v>8.8000000000000005E-3</v>
      </c>
      <c r="AP62" s="1">
        <f t="shared" si="26"/>
        <v>138</v>
      </c>
      <c r="AQ62" s="1">
        <f t="shared" si="26"/>
        <v>99</v>
      </c>
      <c r="AR62" s="1"/>
      <c r="AS62" s="1">
        <f t="shared" si="27"/>
        <v>7</v>
      </c>
      <c r="AT62" s="1">
        <f t="shared" si="28"/>
        <v>244</v>
      </c>
      <c r="AU62" s="1">
        <f t="shared" si="10"/>
        <v>7273</v>
      </c>
      <c r="AV62" s="9">
        <f t="shared" si="11"/>
        <v>0.14546000000000001</v>
      </c>
      <c r="AW62" s="9">
        <f t="shared" si="12"/>
        <v>0.12872</v>
      </c>
      <c r="AX62" s="9">
        <f t="shared" si="13"/>
        <v>1.5779999999999999E-2</v>
      </c>
      <c r="AY62" s="9">
        <f t="shared" si="14"/>
        <v>9.6000000000000002E-4</v>
      </c>
      <c r="AZ62" s="9">
        <f t="shared" si="15"/>
        <v>4.8799999999999998E-3</v>
      </c>
      <c r="BA62" s="9">
        <f t="shared" si="29"/>
        <v>0.15381359999999999</v>
      </c>
      <c r="BJ62" s="7">
        <f t="shared" si="40"/>
        <v>50</v>
      </c>
      <c r="BK62" s="7">
        <f t="shared" si="40"/>
        <v>49</v>
      </c>
      <c r="BL62" s="1">
        <f t="shared" si="16"/>
        <v>157035.54887951876</v>
      </c>
      <c r="BM62" s="48">
        <f>+EvolOf!M51</f>
        <v>152446</v>
      </c>
      <c r="BN62" s="1">
        <f t="shared" si="17"/>
        <v>157022</v>
      </c>
      <c r="BO62" s="1">
        <f t="shared" si="30"/>
        <v>13.548879518755712</v>
      </c>
      <c r="BP62" s="28">
        <f t="shared" si="31"/>
        <v>8.6286504558330535E-5</v>
      </c>
      <c r="BQ62" s="1">
        <f t="shared" si="18"/>
        <v>183.572136213758</v>
      </c>
      <c r="BR62" s="1" cm="1">
        <f t="array" ref="BR62">IF(BK62&lt;=$BX$14,0,INDEX($AU$14:$AU$300,BK62-$BX$14+1))*$BY$14</f>
        <v>151767.2037775522</v>
      </c>
      <c r="BS62" s="1">
        <f t="shared" si="19"/>
        <v>138963.3978535106</v>
      </c>
      <c r="BT62" s="1">
        <f t="shared" si="37"/>
        <v>18072.151026008138</v>
      </c>
      <c r="BU62" s="1">
        <f t="shared" si="32"/>
        <v>133695.05275154408</v>
      </c>
      <c r="BV62" s="1">
        <f t="shared" si="39"/>
        <v>17035.755268244229</v>
      </c>
      <c r="BW62" s="1">
        <f t="shared" si="39"/>
        <v>1036.3957577639076</v>
      </c>
      <c r="CQ62" s="4">
        <f t="shared" si="33"/>
        <v>16.4375</v>
      </c>
      <c r="CR62" s="7" cm="1">
        <f t="array" ref="CR62">IF(BK62&lt;=$CW$48,0,INDEX($B$14:$B$300,BK62-$CW$48+1))</f>
        <v>1359</v>
      </c>
      <c r="CS62" s="1">
        <f t="shared" si="21"/>
        <v>1517</v>
      </c>
      <c r="CT62" s="100">
        <f t="shared" si="34"/>
        <v>1.11626195732156</v>
      </c>
    </row>
    <row r="63" spans="1:101" x14ac:dyDescent="0.3">
      <c r="A63" s="1">
        <f t="shared" si="22"/>
        <v>50</v>
      </c>
      <c r="B63" s="1">
        <f t="shared" si="0"/>
        <v>14653</v>
      </c>
      <c r="C63" s="1">
        <v>50</v>
      </c>
      <c r="D63" s="1">
        <v>35345</v>
      </c>
      <c r="E63" s="1">
        <v>12923</v>
      </c>
      <c r="F63" s="1">
        <v>0</v>
      </c>
      <c r="G63" s="1">
        <v>1675</v>
      </c>
      <c r="H63" s="1">
        <v>0</v>
      </c>
      <c r="I63" s="1">
        <v>55</v>
      </c>
      <c r="J63" s="4">
        <v>50.97</v>
      </c>
      <c r="K63" s="4">
        <v>0.62</v>
      </c>
      <c r="L63" s="4">
        <v>20</v>
      </c>
      <c r="M63" s="61">
        <v>2.0699999999999998</v>
      </c>
      <c r="N63" s="1">
        <v>5010</v>
      </c>
      <c r="O63" s="1">
        <v>9634</v>
      </c>
      <c r="P63" s="1">
        <v>9326</v>
      </c>
      <c r="Q63" s="1">
        <v>301</v>
      </c>
      <c r="R63" s="1">
        <v>6</v>
      </c>
      <c r="S63" s="1">
        <v>0</v>
      </c>
      <c r="T63" s="1">
        <v>4669</v>
      </c>
      <c r="U63" s="1">
        <v>465</v>
      </c>
      <c r="V63" s="1">
        <v>6554</v>
      </c>
      <c r="W63" s="1">
        <v>898</v>
      </c>
      <c r="X63" s="1">
        <v>55</v>
      </c>
      <c r="Y63" s="58">
        <v>1.59</v>
      </c>
      <c r="AA63" s="1">
        <f t="shared" si="1"/>
        <v>19477</v>
      </c>
      <c r="AB63" s="1">
        <f t="shared" si="2"/>
        <v>2573</v>
      </c>
      <c r="AC63" s="1">
        <f t="shared" si="3"/>
        <v>110</v>
      </c>
      <c r="AD63" s="1">
        <f t="shared" si="23"/>
        <v>198</v>
      </c>
      <c r="AE63" s="1">
        <f t="shared" si="24"/>
        <v>206</v>
      </c>
      <c r="AF63" s="1">
        <f t="shared" si="24"/>
        <v>0</v>
      </c>
      <c r="AG63" s="1">
        <f t="shared" si="24"/>
        <v>7</v>
      </c>
      <c r="AH63" s="1">
        <f t="shared" si="35"/>
        <v>411</v>
      </c>
      <c r="AI63" s="9">
        <f t="shared" si="25"/>
        <v>7.3264952710803254E-3</v>
      </c>
      <c r="AJ63" s="9">
        <f t="shared" si="4"/>
        <v>0.29305999999999999</v>
      </c>
      <c r="AK63" s="9">
        <f t="shared" si="5"/>
        <v>0.25846000000000002</v>
      </c>
      <c r="AL63" s="9">
        <f t="shared" si="6"/>
        <v>3.3500000000000002E-2</v>
      </c>
      <c r="AM63" s="9">
        <f t="shared" si="7"/>
        <v>1.1000000000000001E-3</v>
      </c>
      <c r="AN63" s="9">
        <f t="shared" si="8"/>
        <v>9.3380000000000005E-2</v>
      </c>
      <c r="AO63" s="9">
        <f t="shared" si="9"/>
        <v>8.2199999999999999E-3</v>
      </c>
      <c r="AP63" s="1">
        <f t="shared" si="26"/>
        <v>118</v>
      </c>
      <c r="AQ63" s="1">
        <f t="shared" si="26"/>
        <v>109</v>
      </c>
      <c r="AR63" s="1"/>
      <c r="AS63" s="1">
        <f t="shared" si="27"/>
        <v>7</v>
      </c>
      <c r="AT63" s="1">
        <f t="shared" si="28"/>
        <v>234</v>
      </c>
      <c r="AU63" s="1">
        <f t="shared" si="10"/>
        <v>7507</v>
      </c>
      <c r="AV63" s="9">
        <f t="shared" si="11"/>
        <v>0.15014</v>
      </c>
      <c r="AW63" s="9">
        <f t="shared" si="12"/>
        <v>0.13108</v>
      </c>
      <c r="AX63" s="9">
        <f t="shared" si="13"/>
        <v>1.796E-2</v>
      </c>
      <c r="AY63" s="9">
        <f t="shared" si="14"/>
        <v>1.1000000000000001E-3</v>
      </c>
      <c r="AZ63" s="9">
        <f t="shared" si="15"/>
        <v>4.6800000000000001E-3</v>
      </c>
      <c r="BA63" s="9">
        <f t="shared" si="29"/>
        <v>0.15825240000000002</v>
      </c>
      <c r="BJ63" s="7">
        <f t="shared" si="40"/>
        <v>51</v>
      </c>
      <c r="BK63" s="7">
        <f t="shared" si="40"/>
        <v>50</v>
      </c>
      <c r="BL63" s="1">
        <f t="shared" si="16"/>
        <v>162087.97819861778</v>
      </c>
      <c r="BM63" s="48">
        <f>+EvolOf!M52</f>
        <v>157022</v>
      </c>
      <c r="BN63" s="1">
        <f t="shared" si="17"/>
        <v>161852</v>
      </c>
      <c r="BO63" s="1">
        <f t="shared" si="30"/>
        <v>235.97819861778407</v>
      </c>
      <c r="BP63" s="28">
        <f t="shared" si="31"/>
        <v>1.457987535636196E-3</v>
      </c>
      <c r="BQ63" s="1">
        <f t="shared" si="18"/>
        <v>55685.710222894348</v>
      </c>
      <c r="BR63" s="1" cm="1">
        <f t="array" ref="BR63">IF(BK63&lt;=$BX$14,0,INDEX($AU$14:$AU$300,BK63-$BX$14+1))*$BY$14</f>
        <v>157035.54887951876</v>
      </c>
      <c r="BS63" s="1">
        <f t="shared" si="19"/>
        <v>141511.20409134688</v>
      </c>
      <c r="BT63" s="1">
        <f t="shared" si="37"/>
        <v>20576.774107270914</v>
      </c>
      <c r="BU63" s="1">
        <f t="shared" si="32"/>
        <v>136458.77477224785</v>
      </c>
      <c r="BV63" s="1">
        <f t="shared" si="39"/>
        <v>19389.237301499772</v>
      </c>
      <c r="BW63" s="1">
        <f t="shared" si="39"/>
        <v>1187.5368057711441</v>
      </c>
      <c r="CQ63" s="4">
        <f t="shared" si="33"/>
        <v>16.327272727272728</v>
      </c>
      <c r="CR63" s="7" cm="1">
        <f t="array" ref="CR63">IF(BK63&lt;=$CW$48,0,INDEX($B$14:$B$300,BK63-$CW$48+1))</f>
        <v>1584</v>
      </c>
      <c r="CS63" s="1">
        <f t="shared" si="21"/>
        <v>1730</v>
      </c>
      <c r="CT63" s="100">
        <f t="shared" si="34"/>
        <v>1.0921717171717171</v>
      </c>
    </row>
    <row r="64" spans="1:101" x14ac:dyDescent="0.3">
      <c r="A64" s="1">
        <f t="shared" si="22"/>
        <v>51</v>
      </c>
      <c r="B64" s="1">
        <f t="shared" si="0"/>
        <v>15030</v>
      </c>
      <c r="C64" s="1">
        <v>51</v>
      </c>
      <c r="D64" s="1">
        <v>34967</v>
      </c>
      <c r="E64" s="1">
        <v>13061</v>
      </c>
      <c r="F64" s="1">
        <v>0</v>
      </c>
      <c r="G64" s="1">
        <v>1907</v>
      </c>
      <c r="H64" s="1">
        <v>0</v>
      </c>
      <c r="I64" s="1">
        <v>62</v>
      </c>
      <c r="J64" s="4">
        <v>50.76</v>
      </c>
      <c r="K64" s="4">
        <v>0.62</v>
      </c>
      <c r="L64" s="4">
        <v>20.100000000000001</v>
      </c>
      <c r="M64" s="61">
        <v>2.0299999999999998</v>
      </c>
      <c r="N64" s="1">
        <v>5277</v>
      </c>
      <c r="O64" s="1">
        <v>9745</v>
      </c>
      <c r="P64" s="1">
        <v>9433</v>
      </c>
      <c r="Q64" s="1">
        <v>305</v>
      </c>
      <c r="R64" s="1">
        <v>6</v>
      </c>
      <c r="S64" s="1">
        <v>0</v>
      </c>
      <c r="T64" s="1">
        <v>4838</v>
      </c>
      <c r="U64" s="1">
        <v>481</v>
      </c>
      <c r="V64" s="1">
        <v>6644</v>
      </c>
      <c r="W64" s="1">
        <v>1020</v>
      </c>
      <c r="X64" s="1">
        <v>62</v>
      </c>
      <c r="Y64" s="58">
        <v>1.56</v>
      </c>
      <c r="AA64" s="1">
        <f t="shared" si="1"/>
        <v>19705</v>
      </c>
      <c r="AB64" s="1">
        <f t="shared" si="2"/>
        <v>2927</v>
      </c>
      <c r="AC64" s="1">
        <f t="shared" si="3"/>
        <v>124</v>
      </c>
      <c r="AD64" s="1">
        <f t="shared" si="23"/>
        <v>138</v>
      </c>
      <c r="AE64" s="1">
        <f t="shared" si="24"/>
        <v>232</v>
      </c>
      <c r="AF64" s="1">
        <f t="shared" si="24"/>
        <v>0</v>
      </c>
      <c r="AG64" s="1">
        <f t="shared" si="24"/>
        <v>7</v>
      </c>
      <c r="AH64" s="1">
        <f t="shared" si="35"/>
        <v>377</v>
      </c>
      <c r="AI64" s="9">
        <f t="shared" si="25"/>
        <v>8.0248511519544399E-3</v>
      </c>
      <c r="AJ64" s="9">
        <f t="shared" si="4"/>
        <v>0.30059999999999998</v>
      </c>
      <c r="AK64" s="9">
        <f t="shared" si="5"/>
        <v>0.26122000000000001</v>
      </c>
      <c r="AL64" s="9">
        <f t="shared" si="6"/>
        <v>3.814E-2</v>
      </c>
      <c r="AM64" s="9">
        <f t="shared" si="7"/>
        <v>1.24E-3</v>
      </c>
      <c r="AN64" s="9">
        <f t="shared" si="8"/>
        <v>9.6759999999999999E-2</v>
      </c>
      <c r="AO64" s="9">
        <f t="shared" si="9"/>
        <v>7.5399999999999998E-3</v>
      </c>
      <c r="AP64" s="1">
        <f t="shared" si="26"/>
        <v>90</v>
      </c>
      <c r="AQ64" s="1">
        <f t="shared" si="26"/>
        <v>122</v>
      </c>
      <c r="AR64" s="1"/>
      <c r="AS64" s="1">
        <f t="shared" si="27"/>
        <v>7</v>
      </c>
      <c r="AT64" s="1">
        <f t="shared" si="28"/>
        <v>219</v>
      </c>
      <c r="AU64" s="1">
        <f t="shared" si="10"/>
        <v>7726</v>
      </c>
      <c r="AV64" s="9">
        <f t="shared" si="11"/>
        <v>0.15451999999999999</v>
      </c>
      <c r="AW64" s="9">
        <f t="shared" si="12"/>
        <v>0.13288</v>
      </c>
      <c r="AX64" s="9">
        <f t="shared" si="13"/>
        <v>2.0400000000000001E-2</v>
      </c>
      <c r="AY64" s="9">
        <f t="shared" si="14"/>
        <v>1.24E-3</v>
      </c>
      <c r="AZ64" s="9">
        <f t="shared" si="15"/>
        <v>4.3800000000000002E-3</v>
      </c>
      <c r="BA64" s="9">
        <f t="shared" si="29"/>
        <v>0.162324</v>
      </c>
      <c r="BJ64" s="7">
        <f t="shared" ref="BJ64:BK79" si="41">+BJ63+1</f>
        <v>52</v>
      </c>
      <c r="BK64" s="7">
        <f t="shared" si="41"/>
        <v>51</v>
      </c>
      <c r="BL64" s="1">
        <f t="shared" si="16"/>
        <v>166816.53384341561</v>
      </c>
      <c r="BM64" s="48">
        <f>+EvolOf!M53</f>
        <v>161852</v>
      </c>
      <c r="BN64" s="1">
        <f t="shared" si="17"/>
        <v>166019</v>
      </c>
      <c r="BO64" s="1">
        <f t="shared" si="30"/>
        <v>797.53384341561468</v>
      </c>
      <c r="BP64" s="28">
        <f t="shared" si="31"/>
        <v>4.8038709028219717E-3</v>
      </c>
      <c r="BQ64" s="1">
        <f t="shared" si="18"/>
        <v>636060.23139328219</v>
      </c>
      <c r="BR64" s="1" cm="1">
        <f t="array" ref="BR64">IF(BK64&lt;=$BX$14,0,INDEX($AU$14:$AU$300,BK64-$BX$14+1))*$BY$14</f>
        <v>162087.97819861778</v>
      </c>
      <c r="BS64" s="1">
        <f t="shared" si="19"/>
        <v>143454.44613715421</v>
      </c>
      <c r="BT64" s="1">
        <f t="shared" si="37"/>
        <v>23362.087706261416</v>
      </c>
      <c r="BU64" s="1">
        <f t="shared" si="32"/>
        <v>138725.89049235638</v>
      </c>
      <c r="BV64" s="1">
        <f t="shared" si="39"/>
        <v>22023.409852483037</v>
      </c>
      <c r="BW64" s="1">
        <f t="shared" si="39"/>
        <v>1338.6778537783807</v>
      </c>
      <c r="CQ64" s="4">
        <f t="shared" si="33"/>
        <v>16.451612903225808</v>
      </c>
      <c r="CR64" s="7" cm="1">
        <f t="array" ref="CR64">IF(BK64&lt;=$CW$48,0,INDEX($B$14:$B$300,BK64-$CW$48+1))</f>
        <v>1844</v>
      </c>
      <c r="CS64" s="1">
        <f t="shared" si="21"/>
        <v>1969</v>
      </c>
      <c r="CT64" s="100">
        <f t="shared" si="34"/>
        <v>1.0677874186550975</v>
      </c>
    </row>
    <row r="65" spans="1:98" x14ac:dyDescent="0.3">
      <c r="A65" s="1">
        <f t="shared" si="22"/>
        <v>52</v>
      </c>
      <c r="B65" s="1">
        <f t="shared" si="0"/>
        <v>15377</v>
      </c>
      <c r="C65" s="1">
        <v>52</v>
      </c>
      <c r="D65" s="1">
        <v>34620</v>
      </c>
      <c r="E65" s="1">
        <v>13144</v>
      </c>
      <c r="F65" s="1">
        <v>0</v>
      </c>
      <c r="G65" s="1">
        <v>2163</v>
      </c>
      <c r="H65" s="1">
        <v>0</v>
      </c>
      <c r="I65" s="1">
        <v>70</v>
      </c>
      <c r="J65" s="4">
        <v>50.56</v>
      </c>
      <c r="K65" s="4">
        <v>0.62</v>
      </c>
      <c r="L65" s="4">
        <v>20.3</v>
      </c>
      <c r="M65" s="61">
        <v>2</v>
      </c>
      <c r="N65" s="1">
        <v>5541</v>
      </c>
      <c r="O65" s="1">
        <v>9827</v>
      </c>
      <c r="P65" s="1">
        <v>9510</v>
      </c>
      <c r="Q65" s="1">
        <v>310</v>
      </c>
      <c r="R65" s="1">
        <v>6</v>
      </c>
      <c r="S65" s="1">
        <v>0</v>
      </c>
      <c r="T65" s="1">
        <v>4987</v>
      </c>
      <c r="U65" s="1">
        <v>496</v>
      </c>
      <c r="V65" s="1">
        <v>6708</v>
      </c>
      <c r="W65" s="1">
        <v>1155</v>
      </c>
      <c r="X65" s="1">
        <v>70</v>
      </c>
      <c r="Y65" s="58">
        <v>1.53</v>
      </c>
      <c r="AA65" s="1">
        <f t="shared" si="1"/>
        <v>19852</v>
      </c>
      <c r="AB65" s="1">
        <f t="shared" si="2"/>
        <v>3318</v>
      </c>
      <c r="AC65" s="1">
        <f t="shared" si="3"/>
        <v>140</v>
      </c>
      <c r="AD65" s="1">
        <f t="shared" si="23"/>
        <v>83</v>
      </c>
      <c r="AE65" s="1">
        <f t="shared" si="24"/>
        <v>256</v>
      </c>
      <c r="AF65" s="1">
        <f t="shared" si="24"/>
        <v>0</v>
      </c>
      <c r="AG65" s="1">
        <f t="shared" si="24"/>
        <v>8</v>
      </c>
      <c r="AH65" s="1">
        <f t="shared" si="35"/>
        <v>347</v>
      </c>
      <c r="AI65" s="9">
        <f t="shared" si="25"/>
        <v>8.8239001638724321E-3</v>
      </c>
      <c r="AJ65" s="9">
        <f t="shared" si="4"/>
        <v>0.30753999999999998</v>
      </c>
      <c r="AK65" s="9">
        <f t="shared" si="5"/>
        <v>0.26288</v>
      </c>
      <c r="AL65" s="9">
        <f t="shared" si="6"/>
        <v>4.326E-2</v>
      </c>
      <c r="AM65" s="9">
        <f t="shared" si="7"/>
        <v>1.4E-3</v>
      </c>
      <c r="AN65" s="9">
        <f t="shared" si="8"/>
        <v>9.9739999999999995E-2</v>
      </c>
      <c r="AO65" s="9">
        <f t="shared" si="9"/>
        <v>6.94E-3</v>
      </c>
      <c r="AP65" s="1">
        <f t="shared" si="26"/>
        <v>64</v>
      </c>
      <c r="AQ65" s="1">
        <f t="shared" si="26"/>
        <v>135</v>
      </c>
      <c r="AR65" s="1"/>
      <c r="AS65" s="1">
        <f t="shared" si="27"/>
        <v>8</v>
      </c>
      <c r="AT65" s="1">
        <f t="shared" si="28"/>
        <v>207</v>
      </c>
      <c r="AU65" s="1">
        <f t="shared" si="10"/>
        <v>7933</v>
      </c>
      <c r="AV65" s="9">
        <f t="shared" si="11"/>
        <v>0.15866</v>
      </c>
      <c r="AW65" s="9">
        <f t="shared" si="12"/>
        <v>0.13416</v>
      </c>
      <c r="AX65" s="9">
        <f t="shared" si="13"/>
        <v>2.3099999999999999E-2</v>
      </c>
      <c r="AY65" s="9">
        <f t="shared" si="14"/>
        <v>1.4E-3</v>
      </c>
      <c r="AZ65" s="9">
        <f t="shared" si="15"/>
        <v>4.1399999999999996E-3</v>
      </c>
      <c r="BA65" s="9">
        <f t="shared" si="29"/>
        <v>0.16607160000000001</v>
      </c>
      <c r="BJ65" s="7">
        <f t="shared" si="41"/>
        <v>53</v>
      </c>
      <c r="BK65" s="7">
        <f t="shared" si="41"/>
        <v>52</v>
      </c>
      <c r="BL65" s="1">
        <f t="shared" si="16"/>
        <v>171285.99054877248</v>
      </c>
      <c r="BM65" s="48">
        <f>+EvolOf!M54</f>
        <v>166019</v>
      </c>
      <c r="BN65" s="1">
        <f t="shared" si="17"/>
        <v>169404</v>
      </c>
      <c r="BO65" s="1">
        <f t="shared" si="30"/>
        <v>1881.9905487724754</v>
      </c>
      <c r="BP65" s="28">
        <f t="shared" si="31"/>
        <v>1.11094811738357E-2</v>
      </c>
      <c r="BQ65" s="1">
        <f t="shared" si="18"/>
        <v>3541888.4256689232</v>
      </c>
      <c r="BR65" s="1" cm="1">
        <f t="array" ref="BR65">IF(BK65&lt;=$BX$14,0,INDEX($AU$14:$AU$300,BK65-$BX$14+1))*$BY$14</f>
        <v>166816.53384341561</v>
      </c>
      <c r="BS65" s="1">
        <f t="shared" si="19"/>
        <v>144836.30714750607</v>
      </c>
      <c r="BT65" s="1">
        <f t="shared" si="37"/>
        <v>26449.683401266389</v>
      </c>
      <c r="BU65" s="1">
        <f t="shared" si="32"/>
        <v>140366.85044214921</v>
      </c>
      <c r="BV65" s="1">
        <f t="shared" si="39"/>
        <v>24938.272921194024</v>
      </c>
      <c r="BW65" s="1">
        <f t="shared" si="39"/>
        <v>1511.4104800723653</v>
      </c>
      <c r="CQ65" s="4">
        <f t="shared" si="33"/>
        <v>16.5</v>
      </c>
      <c r="CR65" s="7" cm="1">
        <f t="array" ref="CR65">IF(BK65&lt;=$CW$48,0,INDEX($B$14:$B$300,BK65-$CW$48+1))</f>
        <v>2145</v>
      </c>
      <c r="CS65" s="1">
        <f t="shared" si="21"/>
        <v>2233</v>
      </c>
      <c r="CT65" s="100">
        <f t="shared" si="34"/>
        <v>1.0410256410256411</v>
      </c>
    </row>
    <row r="66" spans="1:98" x14ac:dyDescent="0.3">
      <c r="A66" s="1">
        <f t="shared" si="22"/>
        <v>53</v>
      </c>
      <c r="B66" s="1">
        <f t="shared" si="0"/>
        <v>15701</v>
      </c>
      <c r="C66" s="1">
        <v>53</v>
      </c>
      <c r="D66" s="1">
        <v>34297</v>
      </c>
      <c r="E66" s="1">
        <v>13174</v>
      </c>
      <c r="F66" s="1">
        <v>0</v>
      </c>
      <c r="G66" s="1">
        <v>2447</v>
      </c>
      <c r="H66" s="1">
        <v>0</v>
      </c>
      <c r="I66" s="1">
        <v>80</v>
      </c>
      <c r="J66" s="4">
        <v>50.37</v>
      </c>
      <c r="K66" s="4">
        <v>0.62</v>
      </c>
      <c r="L66" s="4">
        <v>20.5</v>
      </c>
      <c r="M66" s="61">
        <v>1.97</v>
      </c>
      <c r="N66" s="1">
        <v>5801</v>
      </c>
      <c r="O66" s="1">
        <v>9890</v>
      </c>
      <c r="P66" s="1">
        <v>9565</v>
      </c>
      <c r="Q66" s="1">
        <v>318</v>
      </c>
      <c r="R66" s="1">
        <v>6</v>
      </c>
      <c r="S66" s="1">
        <v>0</v>
      </c>
      <c r="T66" s="1">
        <v>5114</v>
      </c>
      <c r="U66" s="1">
        <v>509</v>
      </c>
      <c r="V66" s="1">
        <v>6746</v>
      </c>
      <c r="W66" s="1">
        <v>1302</v>
      </c>
      <c r="X66" s="1">
        <v>80</v>
      </c>
      <c r="Y66" s="58">
        <v>1.5</v>
      </c>
      <c r="AA66" s="1">
        <f t="shared" si="1"/>
        <v>19920</v>
      </c>
      <c r="AB66" s="1">
        <f t="shared" si="2"/>
        <v>3749</v>
      </c>
      <c r="AC66" s="1">
        <f t="shared" si="3"/>
        <v>160</v>
      </c>
      <c r="AD66" s="1">
        <f t="shared" si="23"/>
        <v>30</v>
      </c>
      <c r="AE66" s="1">
        <f t="shared" si="24"/>
        <v>284</v>
      </c>
      <c r="AF66" s="1">
        <f t="shared" si="24"/>
        <v>0</v>
      </c>
      <c r="AG66" s="1">
        <f t="shared" si="24"/>
        <v>10</v>
      </c>
      <c r="AH66" s="1">
        <f t="shared" si="35"/>
        <v>324</v>
      </c>
      <c r="AI66" s="9">
        <f t="shared" si="25"/>
        <v>9.8425196850393699E-3</v>
      </c>
      <c r="AJ66" s="9">
        <f t="shared" si="4"/>
        <v>0.31402000000000002</v>
      </c>
      <c r="AK66" s="9">
        <f t="shared" si="5"/>
        <v>0.26347999999999999</v>
      </c>
      <c r="AL66" s="9">
        <f t="shared" si="6"/>
        <v>4.8939999999999997E-2</v>
      </c>
      <c r="AM66" s="9">
        <f t="shared" si="7"/>
        <v>1.6000000000000001E-3</v>
      </c>
      <c r="AN66" s="9">
        <f t="shared" si="8"/>
        <v>0.10228</v>
      </c>
      <c r="AO66" s="9">
        <f t="shared" si="9"/>
        <v>6.4799999999999996E-3</v>
      </c>
      <c r="AP66" s="1">
        <f t="shared" si="26"/>
        <v>38</v>
      </c>
      <c r="AQ66" s="1">
        <f t="shared" si="26"/>
        <v>147</v>
      </c>
      <c r="AR66" s="1"/>
      <c r="AS66" s="1">
        <f t="shared" si="27"/>
        <v>10</v>
      </c>
      <c r="AT66" s="1">
        <f t="shared" si="28"/>
        <v>195</v>
      </c>
      <c r="AU66" s="1">
        <f t="shared" si="10"/>
        <v>8128</v>
      </c>
      <c r="AV66" s="9">
        <f t="shared" si="11"/>
        <v>0.16256000000000001</v>
      </c>
      <c r="AW66" s="9">
        <f t="shared" si="12"/>
        <v>0.13492000000000001</v>
      </c>
      <c r="AX66" s="9">
        <f t="shared" si="13"/>
        <v>2.6040000000000001E-2</v>
      </c>
      <c r="AY66" s="9">
        <f t="shared" si="14"/>
        <v>1.6000000000000001E-3</v>
      </c>
      <c r="AZ66" s="9">
        <f t="shared" si="15"/>
        <v>3.8999999999999998E-3</v>
      </c>
      <c r="BA66" s="9">
        <f t="shared" si="29"/>
        <v>0.16957080000000002</v>
      </c>
      <c r="BJ66" s="7">
        <f t="shared" si="41"/>
        <v>54</v>
      </c>
      <c r="BK66" s="7">
        <f t="shared" si="41"/>
        <v>53</v>
      </c>
      <c r="BL66" s="1">
        <f t="shared" si="16"/>
        <v>175496.34831468834</v>
      </c>
      <c r="BM66" s="48">
        <f>+EvolOf!M55</f>
        <v>169404</v>
      </c>
      <c r="BN66" s="1">
        <f t="shared" si="17"/>
        <v>172552</v>
      </c>
      <c r="BO66" s="1">
        <f t="shared" si="30"/>
        <v>2944.3483146883373</v>
      </c>
      <c r="BP66" s="28">
        <f t="shared" si="31"/>
        <v>1.7063542089853057E-2</v>
      </c>
      <c r="BQ66" s="1">
        <f t="shared" si="18"/>
        <v>8669186.9982080515</v>
      </c>
      <c r="BR66" s="1" cm="1">
        <f t="array" ref="BR66">IF(BK66&lt;=$BX$14,0,INDEX($AU$14:$AU$300,BK66-$BX$14+1))*$BY$14</f>
        <v>171285.99054877248</v>
      </c>
      <c r="BS66" s="1">
        <f t="shared" si="19"/>
        <v>145656.78712240251</v>
      </c>
      <c r="BT66" s="1">
        <f t="shared" si="37"/>
        <v>29839.561192285837</v>
      </c>
      <c r="BU66" s="1">
        <f t="shared" si="32"/>
        <v>141446.42935648665</v>
      </c>
      <c r="BV66" s="1">
        <f t="shared" si="39"/>
        <v>28112.234929345992</v>
      </c>
      <c r="BW66" s="1">
        <f t="shared" si="39"/>
        <v>1727.3262629398459</v>
      </c>
      <c r="CQ66" s="4">
        <f t="shared" si="33"/>
        <v>16.274999999999999</v>
      </c>
      <c r="CR66" s="7" cm="1">
        <f t="array" ref="CR66">IF(BK66&lt;=$CW$48,0,INDEX($B$14:$B$300,BK66-$CW$48+1))</f>
        <v>2488</v>
      </c>
      <c r="CS66" s="1">
        <f t="shared" si="21"/>
        <v>2527</v>
      </c>
      <c r="CT66" s="100">
        <f t="shared" si="34"/>
        <v>1.0156752411575563</v>
      </c>
    </row>
    <row r="67" spans="1:98" x14ac:dyDescent="0.3">
      <c r="A67" s="1">
        <f t="shared" si="22"/>
        <v>54</v>
      </c>
      <c r="B67" s="1">
        <f t="shared" si="0"/>
        <v>15994</v>
      </c>
      <c r="C67" s="1">
        <v>54</v>
      </c>
      <c r="D67" s="1">
        <v>34003</v>
      </c>
      <c r="E67" s="1">
        <v>13147</v>
      </c>
      <c r="F67" s="1">
        <v>0</v>
      </c>
      <c r="G67" s="1">
        <v>2757</v>
      </c>
      <c r="H67" s="1">
        <v>0</v>
      </c>
      <c r="I67" s="1">
        <v>90</v>
      </c>
      <c r="J67" s="4">
        <v>50.19</v>
      </c>
      <c r="K67" s="4">
        <v>0.61</v>
      </c>
      <c r="L67" s="4">
        <v>20.7</v>
      </c>
      <c r="M67" s="61">
        <v>1.93</v>
      </c>
      <c r="N67" s="1">
        <v>6047</v>
      </c>
      <c r="O67" s="1">
        <v>9938</v>
      </c>
      <c r="P67" s="1">
        <v>9600</v>
      </c>
      <c r="Q67" s="1">
        <v>330</v>
      </c>
      <c r="R67" s="1">
        <v>6</v>
      </c>
      <c r="S67" s="1">
        <v>0</v>
      </c>
      <c r="T67" s="1">
        <v>5214</v>
      </c>
      <c r="U67" s="1">
        <v>521</v>
      </c>
      <c r="V67" s="1">
        <v>6755</v>
      </c>
      <c r="W67" s="1">
        <v>1462</v>
      </c>
      <c r="X67" s="1">
        <v>90</v>
      </c>
      <c r="Y67" s="58">
        <v>1.47</v>
      </c>
      <c r="AA67" s="1">
        <f t="shared" si="1"/>
        <v>19902</v>
      </c>
      <c r="AB67" s="1">
        <f t="shared" si="2"/>
        <v>4219</v>
      </c>
      <c r="AC67" s="1">
        <f t="shared" si="3"/>
        <v>180</v>
      </c>
      <c r="AD67" s="1">
        <f t="shared" si="23"/>
        <v>-27</v>
      </c>
      <c r="AE67" s="1">
        <f t="shared" si="24"/>
        <v>310</v>
      </c>
      <c r="AF67" s="1">
        <f t="shared" si="24"/>
        <v>0</v>
      </c>
      <c r="AG67" s="1">
        <f t="shared" si="24"/>
        <v>10</v>
      </c>
      <c r="AH67" s="1">
        <f t="shared" si="35"/>
        <v>293</v>
      </c>
      <c r="AI67" s="9">
        <f t="shared" si="25"/>
        <v>1.0834236186348862E-2</v>
      </c>
      <c r="AJ67" s="9">
        <f t="shared" si="4"/>
        <v>0.31988</v>
      </c>
      <c r="AK67" s="9">
        <f t="shared" si="5"/>
        <v>0.26294000000000001</v>
      </c>
      <c r="AL67" s="9">
        <f t="shared" si="6"/>
        <v>5.5140000000000002E-2</v>
      </c>
      <c r="AM67" s="9">
        <f t="shared" si="7"/>
        <v>1.8E-3</v>
      </c>
      <c r="AN67" s="9">
        <f t="shared" si="8"/>
        <v>0.10428</v>
      </c>
      <c r="AO67" s="9">
        <f t="shared" si="9"/>
        <v>5.8599999999999998E-3</v>
      </c>
      <c r="AP67" s="1">
        <f t="shared" si="26"/>
        <v>9</v>
      </c>
      <c r="AQ67" s="1">
        <f t="shared" si="26"/>
        <v>160</v>
      </c>
      <c r="AR67" s="1"/>
      <c r="AS67" s="1">
        <f t="shared" si="27"/>
        <v>10</v>
      </c>
      <c r="AT67" s="1">
        <f t="shared" si="28"/>
        <v>179</v>
      </c>
      <c r="AU67" s="1">
        <f t="shared" si="10"/>
        <v>8307</v>
      </c>
      <c r="AV67" s="9">
        <f t="shared" si="11"/>
        <v>0.16614000000000001</v>
      </c>
      <c r="AW67" s="9">
        <f t="shared" si="12"/>
        <v>0.1351</v>
      </c>
      <c r="AX67" s="9">
        <f t="shared" si="13"/>
        <v>2.9239999999999999E-2</v>
      </c>
      <c r="AY67" s="9">
        <f t="shared" si="14"/>
        <v>1.8E-3</v>
      </c>
      <c r="AZ67" s="9">
        <f t="shared" si="15"/>
        <v>3.5799999999999998E-3</v>
      </c>
      <c r="BA67" s="9">
        <f t="shared" si="29"/>
        <v>0.17273520000000001</v>
      </c>
      <c r="BJ67" s="7">
        <f t="shared" si="41"/>
        <v>55</v>
      </c>
      <c r="BK67" s="7">
        <f t="shared" si="41"/>
        <v>54</v>
      </c>
      <c r="BL67" s="1">
        <f t="shared" si="16"/>
        <v>179361.24082801625</v>
      </c>
      <c r="BM67" s="48">
        <f>+EvolOf!M56</f>
        <v>172552</v>
      </c>
      <c r="BN67" s="1">
        <f t="shared" si="17"/>
        <v>177464</v>
      </c>
      <c r="BO67" s="1">
        <f t="shared" si="30"/>
        <v>1897.240828016249</v>
      </c>
      <c r="BP67" s="28">
        <f t="shared" si="31"/>
        <v>1.0690849006087078E-2</v>
      </c>
      <c r="BQ67" s="1">
        <f t="shared" si="18"/>
        <v>3599522.7594917822</v>
      </c>
      <c r="BR67" s="1" cm="1">
        <f t="array" ref="BR67">IF(BK67&lt;=$BX$14,0,INDEX($AU$14:$AU$300,BK67-$BX$14+1))*$BY$14</f>
        <v>175496.34831468834</v>
      </c>
      <c r="BS67" s="1">
        <f t="shared" si="19"/>
        <v>145851.11132698323</v>
      </c>
      <c r="BT67" s="1">
        <f t="shared" si="37"/>
        <v>33510.129501033014</v>
      </c>
      <c r="BU67" s="1">
        <f t="shared" si="32"/>
        <v>141986.21881365532</v>
      </c>
      <c r="BV67" s="1">
        <f t="shared" si="39"/>
        <v>31566.887455225686</v>
      </c>
      <c r="BW67" s="1">
        <f t="shared" si="39"/>
        <v>1943.2420458073266</v>
      </c>
      <c r="CQ67" s="4">
        <f t="shared" si="33"/>
        <v>16.244444444444444</v>
      </c>
      <c r="CR67" s="7" cm="1">
        <f t="array" ref="CR67">IF(BK67&lt;=$CW$48,0,INDEX($B$14:$B$300,BK67-$CW$48+1))</f>
        <v>2869</v>
      </c>
      <c r="CS67" s="1">
        <f t="shared" si="21"/>
        <v>2847</v>
      </c>
      <c r="CT67" s="100">
        <f t="shared" si="34"/>
        <v>0.99233182293482047</v>
      </c>
    </row>
    <row r="68" spans="1:98" x14ac:dyDescent="0.3">
      <c r="A68" s="1">
        <f t="shared" si="22"/>
        <v>55</v>
      </c>
      <c r="B68" s="1">
        <f t="shared" si="0"/>
        <v>16272</v>
      </c>
      <c r="C68" s="1">
        <v>55</v>
      </c>
      <c r="D68" s="1">
        <v>33725</v>
      </c>
      <c r="E68" s="1">
        <v>13074</v>
      </c>
      <c r="F68" s="1">
        <v>0</v>
      </c>
      <c r="G68" s="1">
        <v>3097</v>
      </c>
      <c r="H68" s="1">
        <v>0</v>
      </c>
      <c r="I68" s="1">
        <v>101</v>
      </c>
      <c r="J68" s="4">
        <v>50.01</v>
      </c>
      <c r="K68" s="4">
        <v>0.61</v>
      </c>
      <c r="L68" s="4">
        <v>21</v>
      </c>
      <c r="M68" s="61">
        <v>1.9</v>
      </c>
      <c r="N68" s="1">
        <v>6293</v>
      </c>
      <c r="O68" s="1">
        <v>9970</v>
      </c>
      <c r="P68" s="1">
        <v>9619</v>
      </c>
      <c r="Q68" s="1">
        <v>344</v>
      </c>
      <c r="R68" s="1">
        <v>6</v>
      </c>
      <c r="S68" s="1">
        <v>0</v>
      </c>
      <c r="T68" s="1">
        <v>5294</v>
      </c>
      <c r="U68" s="1">
        <v>528</v>
      </c>
      <c r="V68" s="1">
        <v>6747</v>
      </c>
      <c r="W68" s="1">
        <v>1635</v>
      </c>
      <c r="X68" s="1">
        <v>101</v>
      </c>
      <c r="Y68" s="58">
        <v>1.44</v>
      </c>
      <c r="AA68" s="1">
        <f t="shared" si="1"/>
        <v>19821</v>
      </c>
      <c r="AB68" s="1">
        <f t="shared" si="2"/>
        <v>4732</v>
      </c>
      <c r="AC68" s="1">
        <f t="shared" si="3"/>
        <v>202</v>
      </c>
      <c r="AD68" s="1">
        <f t="shared" si="23"/>
        <v>-73</v>
      </c>
      <c r="AE68" s="1">
        <f t="shared" si="24"/>
        <v>340</v>
      </c>
      <c r="AF68" s="1">
        <f t="shared" si="24"/>
        <v>0</v>
      </c>
      <c r="AG68" s="1">
        <f t="shared" si="24"/>
        <v>11</v>
      </c>
      <c r="AH68" s="1">
        <f t="shared" si="35"/>
        <v>278</v>
      </c>
      <c r="AI68" s="9">
        <f t="shared" si="25"/>
        <v>1.190616527171991E-2</v>
      </c>
      <c r="AJ68" s="9">
        <f t="shared" si="4"/>
        <v>0.32544000000000001</v>
      </c>
      <c r="AK68" s="9">
        <f t="shared" si="5"/>
        <v>0.26147999999999999</v>
      </c>
      <c r="AL68" s="9">
        <f t="shared" si="6"/>
        <v>6.1940000000000002E-2</v>
      </c>
      <c r="AM68" s="9">
        <f t="shared" si="7"/>
        <v>2.0200000000000001E-3</v>
      </c>
      <c r="AN68" s="9">
        <f t="shared" si="8"/>
        <v>0.10588</v>
      </c>
      <c r="AO68" s="9">
        <f t="shared" si="9"/>
        <v>5.5599999999999998E-3</v>
      </c>
      <c r="AP68" s="1">
        <f t="shared" si="26"/>
        <v>-8</v>
      </c>
      <c r="AQ68" s="1">
        <f t="shared" si="26"/>
        <v>173</v>
      </c>
      <c r="AR68" s="1"/>
      <c r="AS68" s="1">
        <f t="shared" si="27"/>
        <v>11</v>
      </c>
      <c r="AT68" s="1">
        <f t="shared" si="28"/>
        <v>176</v>
      </c>
      <c r="AU68" s="1">
        <f t="shared" si="10"/>
        <v>8483</v>
      </c>
      <c r="AV68" s="9">
        <f t="shared" si="11"/>
        <v>0.16966000000000001</v>
      </c>
      <c r="AW68" s="9">
        <f t="shared" si="12"/>
        <v>0.13494</v>
      </c>
      <c r="AX68" s="9">
        <f t="shared" si="13"/>
        <v>3.27E-2</v>
      </c>
      <c r="AY68" s="9">
        <f t="shared" si="14"/>
        <v>2.0200000000000001E-3</v>
      </c>
      <c r="AZ68" s="9">
        <f t="shared" si="15"/>
        <v>3.5200000000000001E-3</v>
      </c>
      <c r="BA68" s="9">
        <f t="shared" si="29"/>
        <v>0.17573760000000002</v>
      </c>
      <c r="BJ68" s="7">
        <f t="shared" si="41"/>
        <v>56</v>
      </c>
      <c r="BK68" s="7">
        <f t="shared" si="41"/>
        <v>55</v>
      </c>
      <c r="BL68" s="1">
        <f t="shared" si="16"/>
        <v>183161.3586064839</v>
      </c>
      <c r="BM68" s="48">
        <f>+EvolOf!M57</f>
        <v>177464</v>
      </c>
      <c r="BN68" s="1">
        <f t="shared" si="17"/>
        <v>181504</v>
      </c>
      <c r="BO68" s="1">
        <f t="shared" si="30"/>
        <v>1657.3586064839037</v>
      </c>
      <c r="BP68" s="28">
        <f t="shared" si="31"/>
        <v>9.1312511376273608E-3</v>
      </c>
      <c r="BQ68" s="1">
        <f t="shared" si="18"/>
        <v>2746837.5504862671</v>
      </c>
      <c r="BR68" s="1" cm="1">
        <f t="array" ref="BR68">IF(BK68&lt;=$BX$14,0,INDEX($AU$14:$AU$300,BK68-$BX$14+1))*$BY$14</f>
        <v>179361.24082801625</v>
      </c>
      <c r="BS68" s="1">
        <f t="shared" si="19"/>
        <v>145678.37870068927</v>
      </c>
      <c r="BT68" s="1">
        <f t="shared" si="37"/>
        <v>37482.979905794658</v>
      </c>
      <c r="BU68" s="1">
        <f t="shared" si="32"/>
        <v>141878.26092222158</v>
      </c>
      <c r="BV68" s="1">
        <f t="shared" si="39"/>
        <v>35302.230498833102</v>
      </c>
      <c r="BW68" s="1">
        <f t="shared" si="39"/>
        <v>2180.7494069615555</v>
      </c>
      <c r="CQ68" s="4">
        <f t="shared" si="33"/>
        <v>16.188118811881189</v>
      </c>
      <c r="CR68" s="7" cm="1">
        <f t="array" ref="CR68">IF(BK68&lt;=$CW$48,0,INDEX($B$14:$B$300,BK68-$CW$48+1))</f>
        <v>3298</v>
      </c>
      <c r="CS68" s="1">
        <f t="shared" si="21"/>
        <v>3198</v>
      </c>
      <c r="CT68" s="100">
        <f t="shared" si="34"/>
        <v>0.96967859308671922</v>
      </c>
    </row>
    <row r="69" spans="1:98" x14ac:dyDescent="0.3">
      <c r="A69" s="1">
        <f t="shared" si="22"/>
        <v>56</v>
      </c>
      <c r="B69" s="1">
        <f t="shared" si="0"/>
        <v>16533</v>
      </c>
      <c r="C69" s="1">
        <v>56</v>
      </c>
      <c r="D69" s="1">
        <v>33465</v>
      </c>
      <c r="E69" s="1">
        <v>12949</v>
      </c>
      <c r="F69" s="1">
        <v>0</v>
      </c>
      <c r="G69" s="1">
        <v>3471</v>
      </c>
      <c r="H69" s="1">
        <v>0</v>
      </c>
      <c r="I69" s="1">
        <v>113</v>
      </c>
      <c r="J69" s="4">
        <v>49.84</v>
      </c>
      <c r="K69" s="4">
        <v>0.61</v>
      </c>
      <c r="L69" s="4">
        <v>21.2</v>
      </c>
      <c r="M69" s="61">
        <v>1.86</v>
      </c>
      <c r="N69" s="1">
        <v>6529</v>
      </c>
      <c r="O69" s="1">
        <v>9994</v>
      </c>
      <c r="P69" s="1">
        <v>9623</v>
      </c>
      <c r="Q69" s="1">
        <v>363</v>
      </c>
      <c r="R69" s="1">
        <v>6</v>
      </c>
      <c r="S69" s="1">
        <v>0</v>
      </c>
      <c r="T69" s="1">
        <v>5338</v>
      </c>
      <c r="U69" s="1">
        <v>531</v>
      </c>
      <c r="V69" s="1">
        <v>6710</v>
      </c>
      <c r="W69" s="1">
        <v>1823</v>
      </c>
      <c r="X69" s="1">
        <v>113</v>
      </c>
      <c r="Y69" s="58">
        <v>1.41</v>
      </c>
      <c r="AA69" s="1">
        <f t="shared" si="1"/>
        <v>19659</v>
      </c>
      <c r="AB69" s="1">
        <f t="shared" si="2"/>
        <v>5294</v>
      </c>
      <c r="AC69" s="1">
        <f t="shared" si="3"/>
        <v>226</v>
      </c>
      <c r="AD69" s="1">
        <f t="shared" si="23"/>
        <v>-125</v>
      </c>
      <c r="AE69" s="1">
        <f t="shared" si="24"/>
        <v>374</v>
      </c>
      <c r="AF69" s="1">
        <f t="shared" si="24"/>
        <v>0</v>
      </c>
      <c r="AG69" s="1">
        <f t="shared" si="24"/>
        <v>12</v>
      </c>
      <c r="AH69" s="1">
        <f t="shared" si="35"/>
        <v>261</v>
      </c>
      <c r="AI69" s="9">
        <f t="shared" si="25"/>
        <v>1.3069627573444367E-2</v>
      </c>
      <c r="AJ69" s="9">
        <f t="shared" si="4"/>
        <v>0.33066000000000001</v>
      </c>
      <c r="AK69" s="9">
        <f t="shared" si="5"/>
        <v>0.25897999999999999</v>
      </c>
      <c r="AL69" s="9">
        <f t="shared" si="6"/>
        <v>6.9419999999999996E-2</v>
      </c>
      <c r="AM69" s="9">
        <f t="shared" si="7"/>
        <v>2.2599999999999999E-3</v>
      </c>
      <c r="AN69" s="9">
        <f t="shared" si="8"/>
        <v>0.10675999999999999</v>
      </c>
      <c r="AO69" s="9">
        <f t="shared" si="9"/>
        <v>5.2199999999999998E-3</v>
      </c>
      <c r="AP69" s="1">
        <f t="shared" si="26"/>
        <v>-37</v>
      </c>
      <c r="AQ69" s="1">
        <f t="shared" si="26"/>
        <v>188</v>
      </c>
      <c r="AR69" s="1"/>
      <c r="AS69" s="1">
        <f t="shared" si="27"/>
        <v>12</v>
      </c>
      <c r="AT69" s="1">
        <f t="shared" si="28"/>
        <v>163</v>
      </c>
      <c r="AU69" s="1">
        <f t="shared" si="10"/>
        <v>8646</v>
      </c>
      <c r="AV69" s="9">
        <f t="shared" si="11"/>
        <v>0.17291999999999999</v>
      </c>
      <c r="AW69" s="9">
        <f t="shared" si="12"/>
        <v>0.13420000000000001</v>
      </c>
      <c r="AX69" s="9">
        <f t="shared" si="13"/>
        <v>3.6459999999999999E-2</v>
      </c>
      <c r="AY69" s="9">
        <f t="shared" si="14"/>
        <v>2.2599999999999999E-3</v>
      </c>
      <c r="AZ69" s="9">
        <f t="shared" si="15"/>
        <v>3.2599999999999999E-3</v>
      </c>
      <c r="BA69" s="9">
        <f t="shared" si="29"/>
        <v>0.1785564</v>
      </c>
      <c r="BJ69" s="7">
        <f t="shared" si="41"/>
        <v>57</v>
      </c>
      <c r="BK69" s="7">
        <f t="shared" si="41"/>
        <v>56</v>
      </c>
      <c r="BL69" s="1">
        <f t="shared" si="16"/>
        <v>186680.78586722384</v>
      </c>
      <c r="BM69" s="48">
        <f>+EvolOf!M58</f>
        <v>181504</v>
      </c>
      <c r="BN69" s="1">
        <f t="shared" si="17"/>
        <v>185904</v>
      </c>
      <c r="BO69" s="1">
        <f t="shared" si="30"/>
        <v>776.78586722383625</v>
      </c>
      <c r="BP69" s="28">
        <f t="shared" si="31"/>
        <v>4.1784247096556815E-3</v>
      </c>
      <c r="BQ69" s="1">
        <f t="shared" si="18"/>
        <v>603396.28351868736</v>
      </c>
      <c r="BR69" s="1" cm="1">
        <f t="array" ref="BR69">IF(BK69&lt;=$BX$14,0,INDEX($AU$14:$AU$300,BK69-$BX$14+1))*$BY$14</f>
        <v>183161.3586064839</v>
      </c>
      <c r="BS69" s="1">
        <f t="shared" si="19"/>
        <v>144879.49030407958</v>
      </c>
      <c r="BT69" s="1">
        <f t="shared" si="37"/>
        <v>41801.295563144275</v>
      </c>
      <c r="BU69" s="1">
        <f t="shared" si="32"/>
        <v>141360.06304333964</v>
      </c>
      <c r="BV69" s="1">
        <f t="shared" si="39"/>
        <v>39361.447216741741</v>
      </c>
      <c r="BW69" s="1">
        <f t="shared" si="39"/>
        <v>2439.8483464025326</v>
      </c>
      <c r="CQ69" s="4">
        <f t="shared" si="33"/>
        <v>16.13274336283186</v>
      </c>
      <c r="CR69" s="7" cm="1">
        <f t="array" ref="CR69">IF(BK69&lt;=$CW$48,0,INDEX($B$14:$B$300,BK69-$CW$48+1))</f>
        <v>3774</v>
      </c>
      <c r="CS69" s="1">
        <f t="shared" si="21"/>
        <v>3584</v>
      </c>
      <c r="CT69" s="100">
        <f t="shared" si="34"/>
        <v>0.94965553789083201</v>
      </c>
    </row>
    <row r="70" spans="1:98" x14ac:dyDescent="0.3">
      <c r="A70" s="1">
        <f t="shared" si="22"/>
        <v>57</v>
      </c>
      <c r="B70" s="1">
        <f t="shared" si="0"/>
        <v>16780</v>
      </c>
      <c r="C70" s="1">
        <v>57</v>
      </c>
      <c r="D70" s="1">
        <v>33218</v>
      </c>
      <c r="E70" s="1">
        <v>12781</v>
      </c>
      <c r="F70" s="1">
        <v>0</v>
      </c>
      <c r="G70" s="1">
        <v>3873</v>
      </c>
      <c r="H70" s="1">
        <v>0</v>
      </c>
      <c r="I70" s="1">
        <v>126</v>
      </c>
      <c r="J70" s="4">
        <v>49.68</v>
      </c>
      <c r="K70" s="4">
        <v>0.61</v>
      </c>
      <c r="L70" s="4">
        <v>21.4</v>
      </c>
      <c r="M70" s="61">
        <v>1.83</v>
      </c>
      <c r="N70" s="1">
        <v>6761</v>
      </c>
      <c r="O70" s="1">
        <v>10010</v>
      </c>
      <c r="P70" s="1">
        <v>9613</v>
      </c>
      <c r="Q70" s="1">
        <v>389</v>
      </c>
      <c r="R70" s="1">
        <v>7</v>
      </c>
      <c r="S70" s="1">
        <v>0</v>
      </c>
      <c r="T70" s="1">
        <v>5360</v>
      </c>
      <c r="U70" s="1">
        <v>533</v>
      </c>
      <c r="V70" s="1">
        <v>6654</v>
      </c>
      <c r="W70" s="1">
        <v>2022</v>
      </c>
      <c r="X70" s="1">
        <v>126</v>
      </c>
      <c r="Y70" s="58">
        <v>1.38</v>
      </c>
      <c r="AA70" s="1">
        <f t="shared" si="1"/>
        <v>19435</v>
      </c>
      <c r="AB70" s="1">
        <f t="shared" si="2"/>
        <v>5895</v>
      </c>
      <c r="AC70" s="1">
        <f t="shared" si="3"/>
        <v>252</v>
      </c>
      <c r="AD70" s="1">
        <f t="shared" si="23"/>
        <v>-168</v>
      </c>
      <c r="AE70" s="1">
        <f t="shared" si="24"/>
        <v>402</v>
      </c>
      <c r="AF70" s="1">
        <f t="shared" si="24"/>
        <v>0</v>
      </c>
      <c r="AG70" s="1">
        <f t="shared" si="24"/>
        <v>13</v>
      </c>
      <c r="AH70" s="1">
        <f t="shared" si="35"/>
        <v>247</v>
      </c>
      <c r="AI70" s="9">
        <f t="shared" si="25"/>
        <v>1.4314928425357873E-2</v>
      </c>
      <c r="AJ70" s="9">
        <f t="shared" si="4"/>
        <v>0.33560000000000001</v>
      </c>
      <c r="AK70" s="9">
        <f t="shared" si="5"/>
        <v>0.25562000000000001</v>
      </c>
      <c r="AL70" s="9">
        <f t="shared" si="6"/>
        <v>7.7460000000000001E-2</v>
      </c>
      <c r="AM70" s="9">
        <f t="shared" si="7"/>
        <v>2.5200000000000001E-3</v>
      </c>
      <c r="AN70" s="9">
        <f t="shared" si="8"/>
        <v>0.1072</v>
      </c>
      <c r="AO70" s="9">
        <f t="shared" si="9"/>
        <v>4.9399999999999999E-3</v>
      </c>
      <c r="AP70" s="1">
        <f t="shared" si="26"/>
        <v>-56</v>
      </c>
      <c r="AQ70" s="1">
        <f t="shared" si="26"/>
        <v>199</v>
      </c>
      <c r="AR70" s="1"/>
      <c r="AS70" s="1">
        <f t="shared" si="27"/>
        <v>13</v>
      </c>
      <c r="AT70" s="1">
        <f t="shared" si="28"/>
        <v>156</v>
      </c>
      <c r="AU70" s="1">
        <f t="shared" si="10"/>
        <v>8802</v>
      </c>
      <c r="AV70" s="9">
        <f t="shared" si="11"/>
        <v>0.17604</v>
      </c>
      <c r="AW70" s="9">
        <f t="shared" si="12"/>
        <v>0.13308</v>
      </c>
      <c r="AX70" s="9">
        <f t="shared" si="13"/>
        <v>4.0439999999999997E-2</v>
      </c>
      <c r="AY70" s="9">
        <f t="shared" si="14"/>
        <v>2.5200000000000001E-3</v>
      </c>
      <c r="AZ70" s="9">
        <f t="shared" si="15"/>
        <v>3.1199999999999999E-3</v>
      </c>
      <c r="BA70" s="9">
        <f t="shared" si="29"/>
        <v>0.18122400000000002</v>
      </c>
      <c r="BJ70" s="7">
        <f t="shared" si="41"/>
        <v>58</v>
      </c>
      <c r="BK70" s="7">
        <f t="shared" si="41"/>
        <v>57</v>
      </c>
      <c r="BL70" s="1">
        <f t="shared" si="16"/>
        <v>190049.07207995656</v>
      </c>
      <c r="BM70" s="48">
        <f>+EvolOf!M59</f>
        <v>185904</v>
      </c>
      <c r="BN70" s="1">
        <f t="shared" si="17"/>
        <v>190008</v>
      </c>
      <c r="BO70" s="1">
        <f t="shared" si="30"/>
        <v>41.072079956560628</v>
      </c>
      <c r="BP70" s="28">
        <f t="shared" si="31"/>
        <v>2.1615974041377939E-4</v>
      </c>
      <c r="BQ70" s="1">
        <f t="shared" si="18"/>
        <v>1686.9157519581092</v>
      </c>
      <c r="BR70" s="1" cm="1">
        <f t="array" ref="BR70">IF(BK70&lt;=$BX$14,0,INDEX($AU$14:$AU$300,BK70-$BX$14+1))*$BY$14</f>
        <v>186680.78586722384</v>
      </c>
      <c r="BS70" s="1">
        <f t="shared" si="19"/>
        <v>143670.36192002168</v>
      </c>
      <c r="BT70" s="1">
        <f t="shared" si="37"/>
        <v>46378.710159934861</v>
      </c>
      <c r="BU70" s="1">
        <f t="shared" si="32"/>
        <v>140302.07570728898</v>
      </c>
      <c r="BV70" s="1">
        <f t="shared" si="39"/>
        <v>43658.171295804605</v>
      </c>
      <c r="BW70" s="1">
        <f t="shared" si="39"/>
        <v>2720.5388641302575</v>
      </c>
      <c r="CQ70" s="4">
        <f t="shared" si="33"/>
        <v>16.047619047619047</v>
      </c>
      <c r="CR70" s="7" cm="1">
        <f t="array" ref="CR70">IF(BK70&lt;=$CW$48,0,INDEX($B$14:$B$300,BK70-$CW$48+1))</f>
        <v>4309</v>
      </c>
      <c r="CS70" s="1">
        <f t="shared" si="21"/>
        <v>3999</v>
      </c>
      <c r="CT70" s="100">
        <f t="shared" si="34"/>
        <v>0.92805755395683454</v>
      </c>
    </row>
    <row r="71" spans="1:98" x14ac:dyDescent="0.3">
      <c r="A71" s="1">
        <f t="shared" si="22"/>
        <v>58</v>
      </c>
      <c r="B71" s="1">
        <f t="shared" si="0"/>
        <v>17010</v>
      </c>
      <c r="C71" s="1">
        <v>58</v>
      </c>
      <c r="D71" s="1">
        <v>32988</v>
      </c>
      <c r="E71" s="1">
        <v>12568</v>
      </c>
      <c r="F71" s="1">
        <v>0</v>
      </c>
      <c r="G71" s="1">
        <v>4302</v>
      </c>
      <c r="H71" s="1">
        <v>0</v>
      </c>
      <c r="I71" s="1">
        <v>140</v>
      </c>
      <c r="J71" s="4">
        <v>49.52</v>
      </c>
      <c r="K71" s="4">
        <v>0.61</v>
      </c>
      <c r="L71" s="4">
        <v>21.7</v>
      </c>
      <c r="M71" s="61">
        <v>1.79</v>
      </c>
      <c r="N71" s="1">
        <v>6980</v>
      </c>
      <c r="O71" s="1">
        <v>10021</v>
      </c>
      <c r="P71" s="1">
        <v>9595</v>
      </c>
      <c r="Q71" s="1">
        <v>418</v>
      </c>
      <c r="R71" s="1">
        <v>7</v>
      </c>
      <c r="S71" s="1">
        <v>0</v>
      </c>
      <c r="T71" s="1">
        <v>5354</v>
      </c>
      <c r="U71" s="1">
        <v>532</v>
      </c>
      <c r="V71" s="1">
        <v>6576</v>
      </c>
      <c r="W71" s="1">
        <v>2234</v>
      </c>
      <c r="X71" s="1">
        <v>140</v>
      </c>
      <c r="Y71" s="58">
        <v>1.34</v>
      </c>
      <c r="AA71" s="1">
        <f t="shared" si="1"/>
        <v>19144</v>
      </c>
      <c r="AB71" s="1">
        <f t="shared" si="2"/>
        <v>6536</v>
      </c>
      <c r="AC71" s="1">
        <f t="shared" si="3"/>
        <v>280</v>
      </c>
      <c r="AD71" s="1">
        <f t="shared" si="23"/>
        <v>-213</v>
      </c>
      <c r="AE71" s="1">
        <f t="shared" si="24"/>
        <v>429</v>
      </c>
      <c r="AF71" s="1">
        <f t="shared" si="24"/>
        <v>0</v>
      </c>
      <c r="AG71" s="1">
        <f t="shared" si="24"/>
        <v>14</v>
      </c>
      <c r="AH71" s="1">
        <f t="shared" si="35"/>
        <v>230</v>
      </c>
      <c r="AI71" s="9">
        <f t="shared" si="25"/>
        <v>1.564245810055866E-2</v>
      </c>
      <c r="AJ71" s="9">
        <f t="shared" si="4"/>
        <v>0.3402</v>
      </c>
      <c r="AK71" s="9">
        <f t="shared" si="5"/>
        <v>0.25135999999999997</v>
      </c>
      <c r="AL71" s="9">
        <f t="shared" si="6"/>
        <v>8.6040000000000005E-2</v>
      </c>
      <c r="AM71" s="9">
        <f t="shared" si="7"/>
        <v>2.8E-3</v>
      </c>
      <c r="AN71" s="9">
        <f t="shared" si="8"/>
        <v>0.10707999999999999</v>
      </c>
      <c r="AO71" s="9">
        <f t="shared" si="9"/>
        <v>4.5999999999999999E-3</v>
      </c>
      <c r="AP71" s="1">
        <f t="shared" si="26"/>
        <v>-78</v>
      </c>
      <c r="AQ71" s="1">
        <f t="shared" si="26"/>
        <v>212</v>
      </c>
      <c r="AR71" s="1"/>
      <c r="AS71" s="1">
        <f t="shared" si="27"/>
        <v>14</v>
      </c>
      <c r="AT71" s="1">
        <f t="shared" si="28"/>
        <v>148</v>
      </c>
      <c r="AU71" s="1">
        <f t="shared" si="10"/>
        <v>8950</v>
      </c>
      <c r="AV71" s="9">
        <f t="shared" si="11"/>
        <v>0.17899999999999999</v>
      </c>
      <c r="AW71" s="9">
        <f t="shared" si="12"/>
        <v>0.13152</v>
      </c>
      <c r="AX71" s="9">
        <f t="shared" si="13"/>
        <v>4.4679999999999997E-2</v>
      </c>
      <c r="AY71" s="9">
        <f t="shared" si="14"/>
        <v>2.8E-3</v>
      </c>
      <c r="AZ71" s="9">
        <f t="shared" si="15"/>
        <v>2.96E-3</v>
      </c>
      <c r="BA71" s="9">
        <f t="shared" si="29"/>
        <v>0.18370800000000001</v>
      </c>
      <c r="BJ71" s="7">
        <f t="shared" si="41"/>
        <v>59</v>
      </c>
      <c r="BK71" s="7">
        <f t="shared" si="41"/>
        <v>58</v>
      </c>
      <c r="BL71" s="1">
        <f t="shared" si="16"/>
        <v>0</v>
      </c>
      <c r="BM71" s="48">
        <f>+EvolOf!M60</f>
        <v>190008</v>
      </c>
      <c r="BN71" s="1">
        <f t="shared" si="17"/>
        <v>0</v>
      </c>
      <c r="BO71" s="1">
        <f t="shared" si="30"/>
        <v>0</v>
      </c>
      <c r="BP71" s="28">
        <f t="shared" si="31"/>
        <v>0</v>
      </c>
      <c r="BQ71" s="1">
        <f t="shared" si="18"/>
        <v>0</v>
      </c>
      <c r="BR71" s="1" cm="1">
        <f t="array" ref="BR71">IF(BK71&lt;=$BX$14,0,INDEX($AU$14:$AU$300,BK71-$BX$14+1))*$BY$14</f>
        <v>190049.07207995656</v>
      </c>
      <c r="BS71" s="1">
        <f t="shared" si="19"/>
        <v>141986.21881365535</v>
      </c>
      <c r="BT71" s="1">
        <f t="shared" si="37"/>
        <v>51258.406852739929</v>
      </c>
      <c r="BU71" s="1">
        <f t="shared" si="32"/>
        <v>138790.66522721664</v>
      </c>
      <c r="BV71" s="1">
        <f t="shared" si="39"/>
        <v>48235.585892595198</v>
      </c>
      <c r="BW71" s="1">
        <f t="shared" si="39"/>
        <v>3022.8209601447306</v>
      </c>
      <c r="CQ71" s="4">
        <f t="shared" si="33"/>
        <v>15.957142857142857</v>
      </c>
      <c r="CR71" s="7" cm="1">
        <f t="array" ref="CR71">IF(BK71&lt;=$CW$48,0,INDEX($B$14:$B$300,BK71-$CW$48+1))</f>
        <v>4883</v>
      </c>
      <c r="CS71" s="1">
        <f t="shared" si="21"/>
        <v>4442</v>
      </c>
      <c r="CT71" s="100">
        <f t="shared" si="34"/>
        <v>0.90968666803194753</v>
      </c>
    </row>
    <row r="72" spans="1:98" x14ac:dyDescent="0.3">
      <c r="A72" s="1">
        <f t="shared" si="22"/>
        <v>59</v>
      </c>
      <c r="B72" s="1">
        <f t="shared" si="0"/>
        <v>17227</v>
      </c>
      <c r="C72" s="1">
        <v>59</v>
      </c>
      <c r="D72" s="1">
        <v>32771</v>
      </c>
      <c r="E72" s="1">
        <v>12306</v>
      </c>
      <c r="F72" s="1">
        <v>0</v>
      </c>
      <c r="G72" s="1">
        <v>4765</v>
      </c>
      <c r="H72" s="1">
        <v>0</v>
      </c>
      <c r="I72" s="1">
        <v>156</v>
      </c>
      <c r="J72" s="4">
        <v>49.37</v>
      </c>
      <c r="K72" s="4">
        <v>0.6</v>
      </c>
      <c r="L72" s="4">
        <v>21.9</v>
      </c>
      <c r="M72" s="61">
        <v>1.76</v>
      </c>
      <c r="N72" s="1">
        <v>7190</v>
      </c>
      <c r="O72" s="1">
        <v>10028</v>
      </c>
      <c r="P72" s="1">
        <v>9565</v>
      </c>
      <c r="Q72" s="1">
        <v>455</v>
      </c>
      <c r="R72" s="1">
        <v>7</v>
      </c>
      <c r="S72" s="1">
        <v>0</v>
      </c>
      <c r="T72" s="1">
        <v>5319</v>
      </c>
      <c r="U72" s="1">
        <v>530</v>
      </c>
      <c r="V72" s="1">
        <v>6472</v>
      </c>
      <c r="W72" s="1">
        <v>2460</v>
      </c>
      <c r="X72" s="1">
        <v>156</v>
      </c>
      <c r="Y72" s="58">
        <v>1.31</v>
      </c>
      <c r="AA72" s="1">
        <f t="shared" si="1"/>
        <v>18778</v>
      </c>
      <c r="AB72" s="1">
        <f t="shared" si="2"/>
        <v>7225</v>
      </c>
      <c r="AC72" s="1">
        <f t="shared" si="3"/>
        <v>312</v>
      </c>
      <c r="AD72" s="1">
        <f t="shared" si="23"/>
        <v>-262</v>
      </c>
      <c r="AE72" s="1">
        <f t="shared" si="24"/>
        <v>463</v>
      </c>
      <c r="AF72" s="1">
        <f t="shared" si="24"/>
        <v>0</v>
      </c>
      <c r="AG72" s="1">
        <f t="shared" si="24"/>
        <v>16</v>
      </c>
      <c r="AH72" s="1">
        <f t="shared" si="35"/>
        <v>217</v>
      </c>
      <c r="AI72" s="9">
        <f t="shared" si="25"/>
        <v>1.716549295774648E-2</v>
      </c>
      <c r="AJ72" s="9">
        <f t="shared" si="4"/>
        <v>0.34454000000000001</v>
      </c>
      <c r="AK72" s="9">
        <f t="shared" si="5"/>
        <v>0.24612000000000001</v>
      </c>
      <c r="AL72" s="9">
        <f t="shared" si="6"/>
        <v>9.5299999999999996E-2</v>
      </c>
      <c r="AM72" s="9">
        <f t="shared" si="7"/>
        <v>3.1199999999999999E-3</v>
      </c>
      <c r="AN72" s="9">
        <f t="shared" si="8"/>
        <v>0.10638</v>
      </c>
      <c r="AO72" s="9">
        <f t="shared" si="9"/>
        <v>4.3400000000000001E-3</v>
      </c>
      <c r="AP72" s="1">
        <f t="shared" si="26"/>
        <v>-104</v>
      </c>
      <c r="AQ72" s="1">
        <f t="shared" si="26"/>
        <v>226</v>
      </c>
      <c r="AR72" s="1"/>
      <c r="AS72" s="1">
        <f t="shared" si="27"/>
        <v>16</v>
      </c>
      <c r="AT72" s="1">
        <f t="shared" si="28"/>
        <v>138</v>
      </c>
      <c r="AU72" s="1">
        <f t="shared" si="10"/>
        <v>9088</v>
      </c>
      <c r="AV72" s="9">
        <f t="shared" si="11"/>
        <v>0.18176</v>
      </c>
      <c r="AW72" s="9">
        <f t="shared" si="12"/>
        <v>0.12944</v>
      </c>
      <c r="AX72" s="9">
        <f t="shared" si="13"/>
        <v>4.9200000000000001E-2</v>
      </c>
      <c r="AY72" s="9">
        <f t="shared" si="14"/>
        <v>3.1199999999999999E-3</v>
      </c>
      <c r="AZ72" s="9">
        <f t="shared" si="15"/>
        <v>2.7599999999999999E-3</v>
      </c>
      <c r="BA72" s="9">
        <f t="shared" si="29"/>
        <v>0.18605160000000001</v>
      </c>
      <c r="BJ72" s="7">
        <f t="shared" si="41"/>
        <v>60</v>
      </c>
      <c r="BK72" s="7">
        <f t="shared" si="41"/>
        <v>59</v>
      </c>
      <c r="BL72" s="1">
        <f t="shared" si="16"/>
        <v>0</v>
      </c>
      <c r="BM72" s="48">
        <f>+EvolOf!M61</f>
        <v>188578</v>
      </c>
      <c r="BN72" s="1">
        <f t="shared" si="17"/>
        <v>0</v>
      </c>
      <c r="BO72" s="1">
        <f t="shared" si="30"/>
        <v>0</v>
      </c>
      <c r="BP72" s="28">
        <f t="shared" si="31"/>
        <v>0</v>
      </c>
      <c r="BQ72" s="1">
        <f t="shared" si="18"/>
        <v>0</v>
      </c>
      <c r="BR72" s="1" cm="1">
        <f t="array" ref="BR72">IF(BK72&lt;=$BX$14,0,INDEX($AU$14:$AU$300,BK72-$BX$14+1))*$BY$14</f>
        <v>193244.62566639527</v>
      </c>
      <c r="BS72" s="1">
        <f t="shared" si="19"/>
        <v>139740.69467183354</v>
      </c>
      <c r="BT72" s="1">
        <f t="shared" si="37"/>
        <v>56483.568798132961</v>
      </c>
      <c r="BU72" s="1">
        <f t="shared" si="32"/>
        <v>136761.0568682623</v>
      </c>
      <c r="BV72" s="1">
        <f t="shared" si="39"/>
        <v>53115.282585400266</v>
      </c>
      <c r="BW72" s="1">
        <f t="shared" si="39"/>
        <v>3368.2862127326998</v>
      </c>
      <c r="CQ72" s="4">
        <f t="shared" si="33"/>
        <v>15.76923076923077</v>
      </c>
      <c r="CR72" s="7" cm="1">
        <f t="array" ref="CR72">IF(BK72&lt;=$CW$48,0,INDEX($B$14:$B$300,BK72-$CW$48+1))</f>
        <v>5508</v>
      </c>
      <c r="CS72" s="1">
        <f t="shared" si="21"/>
        <v>4921</v>
      </c>
      <c r="CT72" s="100">
        <f t="shared" si="34"/>
        <v>0.89342774146695714</v>
      </c>
    </row>
    <row r="73" spans="1:98" x14ac:dyDescent="0.3">
      <c r="A73" s="1">
        <f t="shared" si="22"/>
        <v>60</v>
      </c>
      <c r="B73" s="1">
        <f t="shared" si="0"/>
        <v>17431</v>
      </c>
      <c r="C73" s="1">
        <v>60</v>
      </c>
      <c r="D73" s="1">
        <v>32567</v>
      </c>
      <c r="E73" s="1">
        <v>12004</v>
      </c>
      <c r="F73" s="1">
        <v>0</v>
      </c>
      <c r="G73" s="1">
        <v>5256</v>
      </c>
      <c r="H73" s="1">
        <v>0</v>
      </c>
      <c r="I73" s="1">
        <v>171</v>
      </c>
      <c r="J73" s="4">
        <v>49.23</v>
      </c>
      <c r="K73" s="4">
        <v>0.6</v>
      </c>
      <c r="L73" s="4">
        <v>22.2</v>
      </c>
      <c r="M73" s="61">
        <v>1.72</v>
      </c>
      <c r="N73" s="1">
        <v>7389</v>
      </c>
      <c r="O73" s="1">
        <v>10033</v>
      </c>
      <c r="P73" s="1">
        <v>9524</v>
      </c>
      <c r="Q73" s="1">
        <v>500</v>
      </c>
      <c r="R73" s="1">
        <v>8</v>
      </c>
      <c r="S73" s="1">
        <v>0</v>
      </c>
      <c r="T73" s="1">
        <v>5261</v>
      </c>
      <c r="U73" s="1">
        <v>527</v>
      </c>
      <c r="V73" s="1">
        <v>6347</v>
      </c>
      <c r="W73" s="1">
        <v>2696</v>
      </c>
      <c r="X73" s="1">
        <v>171</v>
      </c>
      <c r="Y73" s="58">
        <v>1.28</v>
      </c>
      <c r="AA73" s="1">
        <f t="shared" si="1"/>
        <v>18351</v>
      </c>
      <c r="AB73" s="1">
        <f t="shared" si="2"/>
        <v>7952</v>
      </c>
      <c r="AC73" s="1">
        <f t="shared" si="3"/>
        <v>342</v>
      </c>
      <c r="AD73" s="1">
        <f t="shared" si="23"/>
        <v>-302</v>
      </c>
      <c r="AE73" s="1">
        <f t="shared" si="24"/>
        <v>491</v>
      </c>
      <c r="AF73" s="1">
        <f t="shared" si="24"/>
        <v>0</v>
      </c>
      <c r="AG73" s="1">
        <f t="shared" si="24"/>
        <v>15</v>
      </c>
      <c r="AH73" s="1">
        <f t="shared" si="35"/>
        <v>204</v>
      </c>
      <c r="AI73" s="9">
        <f t="shared" si="25"/>
        <v>1.8558714998914694E-2</v>
      </c>
      <c r="AJ73" s="9">
        <f t="shared" si="4"/>
        <v>0.34861999999999999</v>
      </c>
      <c r="AK73" s="9">
        <f t="shared" si="5"/>
        <v>0.24007999999999999</v>
      </c>
      <c r="AL73" s="9">
        <f t="shared" si="6"/>
        <v>0.10512000000000001</v>
      </c>
      <c r="AM73" s="9">
        <f t="shared" si="7"/>
        <v>3.4199999999999999E-3</v>
      </c>
      <c r="AN73" s="9">
        <f t="shared" si="8"/>
        <v>0.10521999999999999</v>
      </c>
      <c r="AO73" s="9">
        <f t="shared" si="9"/>
        <v>4.0800000000000003E-3</v>
      </c>
      <c r="AP73" s="1">
        <f t="shared" si="26"/>
        <v>-125</v>
      </c>
      <c r="AQ73" s="1">
        <f t="shared" si="26"/>
        <v>236</v>
      </c>
      <c r="AR73" s="1"/>
      <c r="AS73" s="1">
        <f t="shared" si="27"/>
        <v>15</v>
      </c>
      <c r="AT73" s="1">
        <f t="shared" si="28"/>
        <v>126</v>
      </c>
      <c r="AU73" s="1">
        <f t="shared" si="10"/>
        <v>9214</v>
      </c>
      <c r="AV73" s="9">
        <f t="shared" si="11"/>
        <v>0.18428</v>
      </c>
      <c r="AW73" s="9">
        <f t="shared" si="12"/>
        <v>0.12694</v>
      </c>
      <c r="AX73" s="9">
        <f t="shared" si="13"/>
        <v>5.3920000000000003E-2</v>
      </c>
      <c r="AY73" s="9">
        <f t="shared" si="14"/>
        <v>3.4199999999999999E-3</v>
      </c>
      <c r="AZ73" s="9">
        <f t="shared" si="15"/>
        <v>2.5200000000000001E-3</v>
      </c>
      <c r="BA73" s="9">
        <f t="shared" si="29"/>
        <v>0.1882548</v>
      </c>
      <c r="BJ73" s="7">
        <f t="shared" si="41"/>
        <v>61</v>
      </c>
      <c r="BK73" s="7">
        <f t="shared" si="41"/>
        <v>60</v>
      </c>
      <c r="BL73" s="1">
        <f t="shared" si="16"/>
        <v>0</v>
      </c>
      <c r="BM73" s="48">
        <f>+EvolOf!M62</f>
        <v>191163</v>
      </c>
      <c r="BN73" s="1">
        <f t="shared" si="17"/>
        <v>0</v>
      </c>
      <c r="BO73" s="1">
        <f t="shared" si="30"/>
        <v>0</v>
      </c>
      <c r="BP73" s="28">
        <f t="shared" si="31"/>
        <v>0</v>
      </c>
      <c r="BQ73" s="1">
        <f t="shared" si="18"/>
        <v>0</v>
      </c>
      <c r="BR73" s="1" cm="1">
        <f t="array" ref="BR73">IF(BK73&lt;=$BX$14,0,INDEX($AU$14:$AU$300,BK73-$BX$14+1))*$BY$14</f>
        <v>196224.26346996651</v>
      </c>
      <c r="BS73" s="1">
        <f t="shared" si="19"/>
        <v>137041.74738599002</v>
      </c>
      <c r="BT73" s="1">
        <f t="shared" si="37"/>
        <v>61903.054948106728</v>
      </c>
      <c r="BU73" s="1">
        <f t="shared" si="32"/>
        <v>134321.20852185978</v>
      </c>
      <c r="BV73" s="1">
        <f t="shared" si="39"/>
        <v>58210.895061072806</v>
      </c>
      <c r="BW73" s="1">
        <f t="shared" si="39"/>
        <v>3692.1598870339208</v>
      </c>
      <c r="CQ73" s="4">
        <f t="shared" si="33"/>
        <v>15.76608187134503</v>
      </c>
      <c r="CR73" s="7" cm="1">
        <f t="array" ref="CR73">IF(BK73&lt;=$CW$48,0,INDEX($B$14:$B$300,BK73-$CW$48+1))</f>
        <v>6196</v>
      </c>
      <c r="CS73" s="1">
        <f t="shared" si="21"/>
        <v>5427</v>
      </c>
      <c r="CT73" s="100">
        <f t="shared" si="34"/>
        <v>0.8758876694641704</v>
      </c>
    </row>
    <row r="74" spans="1:98" x14ac:dyDescent="0.3">
      <c r="A74" s="1">
        <f t="shared" si="22"/>
        <v>61</v>
      </c>
      <c r="B74" s="1">
        <f t="shared" si="0"/>
        <v>17623</v>
      </c>
      <c r="C74" s="1">
        <v>61</v>
      </c>
      <c r="D74" s="1">
        <v>32375</v>
      </c>
      <c r="E74" s="1">
        <v>11669</v>
      </c>
      <c r="F74" s="1">
        <v>0</v>
      </c>
      <c r="G74" s="1">
        <v>5766</v>
      </c>
      <c r="H74" s="1">
        <v>0</v>
      </c>
      <c r="I74" s="1">
        <v>188</v>
      </c>
      <c r="J74" s="4">
        <v>49.09</v>
      </c>
      <c r="K74" s="4">
        <v>0.6</v>
      </c>
      <c r="L74" s="4">
        <v>22.4</v>
      </c>
      <c r="M74" s="61">
        <v>1.69</v>
      </c>
      <c r="N74" s="1">
        <v>7578</v>
      </c>
      <c r="O74" s="1">
        <v>10037</v>
      </c>
      <c r="P74" s="1">
        <v>9478</v>
      </c>
      <c r="Q74" s="1">
        <v>549</v>
      </c>
      <c r="R74" s="1">
        <v>8</v>
      </c>
      <c r="S74" s="1">
        <v>0</v>
      </c>
      <c r="T74" s="1">
        <v>5180</v>
      </c>
      <c r="U74" s="1">
        <v>518</v>
      </c>
      <c r="V74" s="1">
        <v>6209</v>
      </c>
      <c r="W74" s="1">
        <v>2939</v>
      </c>
      <c r="X74" s="1">
        <v>188</v>
      </c>
      <c r="Y74" s="58">
        <v>1.25</v>
      </c>
      <c r="AA74" s="1">
        <f t="shared" si="1"/>
        <v>17878</v>
      </c>
      <c r="AB74" s="1">
        <f t="shared" si="2"/>
        <v>8705</v>
      </c>
      <c r="AC74" s="1">
        <f t="shared" si="3"/>
        <v>376</v>
      </c>
      <c r="AD74" s="1">
        <f t="shared" si="23"/>
        <v>-335</v>
      </c>
      <c r="AE74" s="1">
        <f t="shared" si="24"/>
        <v>510</v>
      </c>
      <c r="AF74" s="1">
        <f t="shared" si="24"/>
        <v>0</v>
      </c>
      <c r="AG74" s="1">
        <f t="shared" si="24"/>
        <v>17</v>
      </c>
      <c r="AH74" s="1">
        <f t="shared" si="35"/>
        <v>192</v>
      </c>
      <c r="AI74" s="9">
        <f t="shared" si="25"/>
        <v>2.0137103684661525E-2</v>
      </c>
      <c r="AJ74" s="9">
        <f t="shared" si="4"/>
        <v>0.35246</v>
      </c>
      <c r="AK74" s="9">
        <f t="shared" si="5"/>
        <v>0.23338</v>
      </c>
      <c r="AL74" s="9">
        <f t="shared" si="6"/>
        <v>0.11532000000000001</v>
      </c>
      <c r="AM74" s="9">
        <f t="shared" si="7"/>
        <v>3.7599999999999999E-3</v>
      </c>
      <c r="AN74" s="9">
        <f t="shared" si="8"/>
        <v>0.1036</v>
      </c>
      <c r="AO74" s="9">
        <f t="shared" si="9"/>
        <v>3.8400000000000001E-3</v>
      </c>
      <c r="AP74" s="1">
        <f t="shared" si="26"/>
        <v>-138</v>
      </c>
      <c r="AQ74" s="1">
        <f t="shared" si="26"/>
        <v>243</v>
      </c>
      <c r="AR74" s="1"/>
      <c r="AS74" s="1">
        <f t="shared" si="27"/>
        <v>17</v>
      </c>
      <c r="AT74" s="1">
        <f t="shared" si="28"/>
        <v>122</v>
      </c>
      <c r="AU74" s="1">
        <f t="shared" si="10"/>
        <v>9336</v>
      </c>
      <c r="AV74" s="9">
        <f t="shared" si="11"/>
        <v>0.18672</v>
      </c>
      <c r="AW74" s="9">
        <f t="shared" si="12"/>
        <v>0.12418</v>
      </c>
      <c r="AX74" s="9">
        <f t="shared" si="13"/>
        <v>5.8779999999999999E-2</v>
      </c>
      <c r="AY74" s="9">
        <f t="shared" si="14"/>
        <v>3.7599999999999999E-3</v>
      </c>
      <c r="AZ74" s="9">
        <f t="shared" si="15"/>
        <v>2.4399999999999999E-3</v>
      </c>
      <c r="BA74" s="9">
        <f t="shared" si="29"/>
        <v>0.19032840000000001</v>
      </c>
      <c r="BJ74" s="7">
        <f t="shared" si="41"/>
        <v>62</v>
      </c>
      <c r="BK74" s="7">
        <f t="shared" si="41"/>
        <v>61</v>
      </c>
      <c r="BL74" s="1">
        <f t="shared" si="16"/>
        <v>0</v>
      </c>
      <c r="BM74" s="48">
        <f>+EvolOf!M63</f>
        <v>194515</v>
      </c>
      <c r="BN74" s="1">
        <f t="shared" si="17"/>
        <v>0</v>
      </c>
      <c r="BO74" s="1">
        <f t="shared" si="30"/>
        <v>0</v>
      </c>
      <c r="BP74" s="28">
        <f t="shared" si="31"/>
        <v>0</v>
      </c>
      <c r="BQ74" s="1">
        <f t="shared" si="18"/>
        <v>0</v>
      </c>
      <c r="BR74" s="1" cm="1">
        <f t="array" ref="BR74">IF(BK74&lt;=$BX$14,0,INDEX($AU$14:$AU$300,BK74-$BX$14+1))*$BY$14</f>
        <v>198944.80233409675</v>
      </c>
      <c r="BS74" s="1">
        <f t="shared" si="19"/>
        <v>134062.10958241878</v>
      </c>
      <c r="BT74" s="1">
        <f t="shared" si="37"/>
        <v>67516.86530266123</v>
      </c>
      <c r="BU74" s="1">
        <f t="shared" si="32"/>
        <v>131427.93703143552</v>
      </c>
      <c r="BV74" s="1">
        <f t="shared" si="39"/>
        <v>63457.648584752591</v>
      </c>
      <c r="BW74" s="1">
        <f t="shared" si="39"/>
        <v>4059.2167179086382</v>
      </c>
      <c r="CQ74" s="4">
        <f t="shared" si="33"/>
        <v>15.632978723404255</v>
      </c>
      <c r="CR74" s="7" cm="1">
        <f t="array" ref="CR74">IF(BK74&lt;=$CW$48,0,INDEX($B$14:$B$300,BK74-$CW$48+1))</f>
        <v>6931</v>
      </c>
      <c r="CS74" s="1">
        <f t="shared" si="21"/>
        <v>5954</v>
      </c>
      <c r="CT74" s="100">
        <f t="shared" si="34"/>
        <v>0.85903909969701342</v>
      </c>
    </row>
    <row r="75" spans="1:98" x14ac:dyDescent="0.3">
      <c r="A75" s="1">
        <f t="shared" si="22"/>
        <v>62</v>
      </c>
      <c r="B75" s="1">
        <f t="shared" si="0"/>
        <v>17805</v>
      </c>
      <c r="C75" s="1">
        <v>62</v>
      </c>
      <c r="D75" s="1">
        <v>32193</v>
      </c>
      <c r="E75" s="1">
        <v>11296</v>
      </c>
      <c r="F75" s="1">
        <v>0</v>
      </c>
      <c r="G75" s="1">
        <v>6303</v>
      </c>
      <c r="H75" s="1">
        <v>0</v>
      </c>
      <c r="I75" s="1">
        <v>206</v>
      </c>
      <c r="J75" s="4">
        <v>48.95</v>
      </c>
      <c r="K75" s="4">
        <v>0.6</v>
      </c>
      <c r="L75" s="4">
        <v>22.7</v>
      </c>
      <c r="M75" s="61">
        <v>1.65</v>
      </c>
      <c r="N75" s="1">
        <v>7757</v>
      </c>
      <c r="O75" s="1">
        <v>10039</v>
      </c>
      <c r="P75" s="1">
        <v>9419</v>
      </c>
      <c r="Q75" s="1">
        <v>610</v>
      </c>
      <c r="R75" s="1">
        <v>9</v>
      </c>
      <c r="S75" s="1">
        <v>0</v>
      </c>
      <c r="T75" s="1">
        <v>5080</v>
      </c>
      <c r="U75" s="1">
        <v>507</v>
      </c>
      <c r="V75" s="1">
        <v>6048</v>
      </c>
      <c r="W75" s="1">
        <v>3196</v>
      </c>
      <c r="X75" s="1">
        <v>206</v>
      </c>
      <c r="Y75" s="58">
        <v>1.22</v>
      </c>
      <c r="AA75" s="1">
        <f t="shared" si="1"/>
        <v>17344</v>
      </c>
      <c r="AB75" s="1">
        <f t="shared" si="2"/>
        <v>9499</v>
      </c>
      <c r="AC75" s="1">
        <f t="shared" si="3"/>
        <v>412</v>
      </c>
      <c r="AD75" s="1">
        <f t="shared" si="23"/>
        <v>-373</v>
      </c>
      <c r="AE75" s="1">
        <f t="shared" si="24"/>
        <v>537</v>
      </c>
      <c r="AF75" s="1">
        <f t="shared" si="24"/>
        <v>0</v>
      </c>
      <c r="AG75" s="1">
        <f t="shared" si="24"/>
        <v>18</v>
      </c>
      <c r="AH75" s="1">
        <f t="shared" si="35"/>
        <v>182</v>
      </c>
      <c r="AI75" s="9">
        <f t="shared" si="25"/>
        <v>2.17989417989418E-2</v>
      </c>
      <c r="AJ75" s="9">
        <f t="shared" si="4"/>
        <v>0.35610000000000003</v>
      </c>
      <c r="AK75" s="9">
        <f t="shared" si="5"/>
        <v>0.22592000000000001</v>
      </c>
      <c r="AL75" s="9">
        <f t="shared" si="6"/>
        <v>0.12606000000000001</v>
      </c>
      <c r="AM75" s="9">
        <f t="shared" si="7"/>
        <v>4.1200000000000004E-3</v>
      </c>
      <c r="AN75" s="9">
        <f t="shared" si="8"/>
        <v>0.1016</v>
      </c>
      <c r="AO75" s="9">
        <f t="shared" si="9"/>
        <v>3.64E-3</v>
      </c>
      <c r="AP75" s="1">
        <f t="shared" si="26"/>
        <v>-161</v>
      </c>
      <c r="AQ75" s="1">
        <f t="shared" si="26"/>
        <v>257</v>
      </c>
      <c r="AR75" s="1"/>
      <c r="AS75" s="1">
        <f t="shared" si="27"/>
        <v>18</v>
      </c>
      <c r="AT75" s="1">
        <f t="shared" si="28"/>
        <v>114</v>
      </c>
      <c r="AU75" s="1">
        <f t="shared" si="10"/>
        <v>9450</v>
      </c>
      <c r="AV75" s="9">
        <f t="shared" si="11"/>
        <v>0.189</v>
      </c>
      <c r="AW75" s="9">
        <f t="shared" si="12"/>
        <v>0.12096</v>
      </c>
      <c r="AX75" s="9">
        <f t="shared" si="13"/>
        <v>6.3920000000000005E-2</v>
      </c>
      <c r="AY75" s="9">
        <f t="shared" si="14"/>
        <v>4.1200000000000004E-3</v>
      </c>
      <c r="AZ75" s="9">
        <f t="shared" si="15"/>
        <v>2.2799999999999999E-3</v>
      </c>
      <c r="BA75" s="9">
        <f t="shared" si="29"/>
        <v>0.19229400000000002</v>
      </c>
      <c r="BJ75" s="7">
        <f t="shared" si="41"/>
        <v>63</v>
      </c>
      <c r="BK75" s="7">
        <f t="shared" si="41"/>
        <v>62</v>
      </c>
      <c r="BL75" s="1">
        <f t="shared" si="16"/>
        <v>0</v>
      </c>
      <c r="BM75" s="48">
        <f>+EvolOf!M64</f>
        <v>197142</v>
      </c>
      <c r="BN75" s="1">
        <f t="shared" si="17"/>
        <v>0</v>
      </c>
      <c r="BO75" s="1">
        <f t="shared" si="30"/>
        <v>0</v>
      </c>
      <c r="BP75" s="28">
        <f t="shared" si="31"/>
        <v>0</v>
      </c>
      <c r="BQ75" s="1">
        <f t="shared" si="18"/>
        <v>0</v>
      </c>
      <c r="BR75" s="1" cm="1">
        <f t="array" ref="BR75">IF(BK75&lt;=$BX$14,0,INDEX($AU$14:$AU$300,BK75-$BX$14+1))*$BY$14</f>
        <v>201578.97488508001</v>
      </c>
      <c r="BS75" s="1">
        <f t="shared" si="19"/>
        <v>130585.86547825235</v>
      </c>
      <c r="BT75" s="1">
        <f t="shared" si="37"/>
        <v>73454.549331516944</v>
      </c>
      <c r="BU75" s="1">
        <f t="shared" si="32"/>
        <v>128124.42555356307</v>
      </c>
      <c r="BV75" s="1">
        <f t="shared" si="39"/>
        <v>69006.68420444685</v>
      </c>
      <c r="BW75" s="1">
        <f t="shared" si="39"/>
        <v>4447.865127070103</v>
      </c>
      <c r="CQ75" s="4">
        <f t="shared" si="33"/>
        <v>15.514563106796116</v>
      </c>
      <c r="CR75" s="7" cm="1">
        <f t="array" ref="CR75">IF(BK75&lt;=$CW$48,0,INDEX($B$14:$B$300,BK75-$CW$48+1))</f>
        <v>7719</v>
      </c>
      <c r="CS75" s="1">
        <f t="shared" si="21"/>
        <v>6509</v>
      </c>
      <c r="CT75" s="100">
        <f t="shared" si="34"/>
        <v>0.84324394351599952</v>
      </c>
    </row>
    <row r="76" spans="1:98" x14ac:dyDescent="0.3">
      <c r="A76" s="1">
        <f t="shared" si="22"/>
        <v>63</v>
      </c>
      <c r="B76" s="1">
        <f t="shared" si="0"/>
        <v>17979</v>
      </c>
      <c r="C76" s="1">
        <v>63</v>
      </c>
      <c r="D76" s="1">
        <v>32019</v>
      </c>
      <c r="E76" s="1">
        <v>10891</v>
      </c>
      <c r="F76" s="1">
        <v>0</v>
      </c>
      <c r="G76" s="1">
        <v>6862</v>
      </c>
      <c r="H76" s="1">
        <v>0</v>
      </c>
      <c r="I76" s="1">
        <v>226</v>
      </c>
      <c r="J76" s="4">
        <v>48.83</v>
      </c>
      <c r="K76" s="4">
        <v>0.6</v>
      </c>
      <c r="L76" s="4">
        <v>22.9</v>
      </c>
      <c r="M76" s="61">
        <v>1.62</v>
      </c>
      <c r="N76" s="1">
        <v>7929</v>
      </c>
      <c r="O76" s="1">
        <v>10041</v>
      </c>
      <c r="P76" s="1">
        <v>9351</v>
      </c>
      <c r="Q76" s="1">
        <v>678</v>
      </c>
      <c r="R76" s="1">
        <v>10</v>
      </c>
      <c r="S76" s="1">
        <v>0</v>
      </c>
      <c r="T76" s="1">
        <v>4959</v>
      </c>
      <c r="U76" s="1">
        <v>496</v>
      </c>
      <c r="V76" s="1">
        <v>5875</v>
      </c>
      <c r="W76" s="1">
        <v>3460</v>
      </c>
      <c r="X76" s="1">
        <v>226</v>
      </c>
      <c r="Y76" s="58">
        <v>1.19</v>
      </c>
      <c r="AA76" s="1">
        <f t="shared" si="1"/>
        <v>16766</v>
      </c>
      <c r="AB76" s="1">
        <f t="shared" si="2"/>
        <v>10322</v>
      </c>
      <c r="AC76" s="1">
        <f t="shared" si="3"/>
        <v>452</v>
      </c>
      <c r="AD76" s="1">
        <f t="shared" si="23"/>
        <v>-405</v>
      </c>
      <c r="AE76" s="1">
        <f t="shared" si="24"/>
        <v>559</v>
      </c>
      <c r="AF76" s="1">
        <f t="shared" si="24"/>
        <v>0</v>
      </c>
      <c r="AG76" s="1">
        <f t="shared" si="24"/>
        <v>20</v>
      </c>
      <c r="AH76" s="1">
        <f t="shared" si="35"/>
        <v>174</v>
      </c>
      <c r="AI76" s="9">
        <f t="shared" si="25"/>
        <v>2.3637694801798975E-2</v>
      </c>
      <c r="AJ76" s="9">
        <f t="shared" si="4"/>
        <v>0.35958000000000001</v>
      </c>
      <c r="AK76" s="9">
        <f t="shared" si="5"/>
        <v>0.21782000000000001</v>
      </c>
      <c r="AL76" s="9">
        <f t="shared" si="6"/>
        <v>0.13724</v>
      </c>
      <c r="AM76" s="9">
        <f t="shared" si="7"/>
        <v>4.5199999999999997E-3</v>
      </c>
      <c r="AN76" s="9">
        <f t="shared" si="8"/>
        <v>9.9180000000000004E-2</v>
      </c>
      <c r="AO76" s="9">
        <f t="shared" si="9"/>
        <v>3.48E-3</v>
      </c>
      <c r="AP76" s="1">
        <f t="shared" si="26"/>
        <v>-173</v>
      </c>
      <c r="AQ76" s="1">
        <f t="shared" si="26"/>
        <v>264</v>
      </c>
      <c r="AR76" s="1"/>
      <c r="AS76" s="1">
        <f t="shared" si="27"/>
        <v>20</v>
      </c>
      <c r="AT76" s="1">
        <f t="shared" si="28"/>
        <v>111</v>
      </c>
      <c r="AU76" s="1">
        <f t="shared" si="10"/>
        <v>9561</v>
      </c>
      <c r="AV76" s="9">
        <f t="shared" si="11"/>
        <v>0.19122</v>
      </c>
      <c r="AW76" s="9">
        <f t="shared" si="12"/>
        <v>0.11749999999999999</v>
      </c>
      <c r="AX76" s="9">
        <f t="shared" si="13"/>
        <v>6.9199999999999998E-2</v>
      </c>
      <c r="AY76" s="9">
        <f t="shared" si="14"/>
        <v>4.5199999999999997E-3</v>
      </c>
      <c r="AZ76" s="9">
        <f t="shared" si="15"/>
        <v>2.2200000000000002E-3</v>
      </c>
      <c r="BA76" s="9">
        <f t="shared" si="29"/>
        <v>0.19417320000000002</v>
      </c>
      <c r="BJ76" s="7">
        <f t="shared" si="41"/>
        <v>64</v>
      </c>
      <c r="BK76" s="7">
        <f t="shared" si="41"/>
        <v>63</v>
      </c>
      <c r="BL76" s="1">
        <f t="shared" si="16"/>
        <v>0</v>
      </c>
      <c r="BM76" s="48">
        <f>+EvolOf!M65</f>
        <v>200194</v>
      </c>
      <c r="BN76" s="1">
        <f t="shared" si="17"/>
        <v>0</v>
      </c>
      <c r="BO76" s="1">
        <f t="shared" si="30"/>
        <v>0</v>
      </c>
      <c r="BP76" s="28">
        <f t="shared" si="31"/>
        <v>0</v>
      </c>
      <c r="BQ76" s="1">
        <f t="shared" si="18"/>
        <v>0</v>
      </c>
      <c r="BR76" s="1" cm="1">
        <f t="array" ref="BR76">IF(BK76&lt;=$BX$14,0,INDEX($AU$14:$AU$300,BK76-$BX$14+1))*$BY$14</f>
        <v>204040.41480976931</v>
      </c>
      <c r="BS76" s="1">
        <f t="shared" si="19"/>
        <v>126850.52243464494</v>
      </c>
      <c r="BT76" s="1">
        <f t="shared" si="37"/>
        <v>79586.5575649534</v>
      </c>
      <c r="BU76" s="1">
        <f t="shared" si="32"/>
        <v>124453.85724481591</v>
      </c>
      <c r="BV76" s="1">
        <f t="shared" si="39"/>
        <v>74706.860872148332</v>
      </c>
      <c r="BW76" s="1">
        <f t="shared" si="39"/>
        <v>4879.6966928050651</v>
      </c>
      <c r="CQ76" s="4">
        <f t="shared" si="33"/>
        <v>15.309734513274336</v>
      </c>
      <c r="CR76" s="7" cm="1">
        <f t="array" ref="CR76">IF(BK76&lt;=$CW$48,0,INDEX($B$14:$B$300,BK76-$CW$48+1))</f>
        <v>8557</v>
      </c>
      <c r="CS76" s="1">
        <f t="shared" si="21"/>
        <v>7088</v>
      </c>
      <c r="CT76" s="100">
        <f t="shared" si="34"/>
        <v>0.82832768493630948</v>
      </c>
    </row>
    <row r="77" spans="1:98" x14ac:dyDescent="0.3">
      <c r="A77" s="1">
        <f t="shared" si="22"/>
        <v>64</v>
      </c>
      <c r="B77" s="1">
        <f t="shared" si="0"/>
        <v>18145</v>
      </c>
      <c r="C77" s="1">
        <v>64</v>
      </c>
      <c r="D77" s="1">
        <v>31853</v>
      </c>
      <c r="E77" s="1">
        <v>10468</v>
      </c>
      <c r="F77" s="1">
        <v>0</v>
      </c>
      <c r="G77" s="1">
        <v>7432</v>
      </c>
      <c r="H77" s="1">
        <v>0</v>
      </c>
      <c r="I77" s="1">
        <v>245</v>
      </c>
      <c r="J77" s="4">
        <v>48.71</v>
      </c>
      <c r="K77" s="4">
        <v>0.6</v>
      </c>
      <c r="L77" s="4">
        <v>23.2</v>
      </c>
      <c r="M77" s="61">
        <v>1.59</v>
      </c>
      <c r="N77" s="1">
        <v>8094</v>
      </c>
      <c r="O77" s="1">
        <v>10042</v>
      </c>
      <c r="P77" s="1">
        <v>9276</v>
      </c>
      <c r="Q77" s="1">
        <v>754</v>
      </c>
      <c r="R77" s="1">
        <v>11</v>
      </c>
      <c r="S77" s="1">
        <v>0</v>
      </c>
      <c r="T77" s="1">
        <v>4828</v>
      </c>
      <c r="U77" s="1">
        <v>483</v>
      </c>
      <c r="V77" s="1">
        <v>5691</v>
      </c>
      <c r="W77" s="1">
        <v>3729</v>
      </c>
      <c r="X77" s="1">
        <v>245</v>
      </c>
      <c r="Y77" s="58">
        <v>1.1599999999999999</v>
      </c>
      <c r="AA77" s="1">
        <f t="shared" si="1"/>
        <v>16159</v>
      </c>
      <c r="AB77" s="1">
        <f t="shared" si="2"/>
        <v>11161</v>
      </c>
      <c r="AC77" s="1">
        <f t="shared" si="3"/>
        <v>490</v>
      </c>
      <c r="AD77" s="1">
        <f t="shared" si="23"/>
        <v>-423</v>
      </c>
      <c r="AE77" s="1">
        <f t="shared" si="24"/>
        <v>570</v>
      </c>
      <c r="AF77" s="1">
        <f t="shared" si="24"/>
        <v>0</v>
      </c>
      <c r="AG77" s="1">
        <f t="shared" si="24"/>
        <v>19</v>
      </c>
      <c r="AH77" s="1">
        <f t="shared" si="35"/>
        <v>166</v>
      </c>
      <c r="AI77" s="9">
        <f t="shared" si="25"/>
        <v>2.5349198137609934E-2</v>
      </c>
      <c r="AJ77" s="9">
        <f t="shared" si="4"/>
        <v>0.3629</v>
      </c>
      <c r="AK77" s="9">
        <f t="shared" si="5"/>
        <v>0.20935999999999999</v>
      </c>
      <c r="AL77" s="9">
        <f t="shared" si="6"/>
        <v>0.14863999999999999</v>
      </c>
      <c r="AM77" s="9">
        <f t="shared" si="7"/>
        <v>4.8999999999999998E-3</v>
      </c>
      <c r="AN77" s="9">
        <f t="shared" si="8"/>
        <v>9.6560000000000007E-2</v>
      </c>
      <c r="AO77" s="9">
        <f t="shared" si="9"/>
        <v>3.32E-3</v>
      </c>
      <c r="AP77" s="1">
        <f t="shared" si="26"/>
        <v>-184</v>
      </c>
      <c r="AQ77" s="1">
        <f t="shared" si="26"/>
        <v>269</v>
      </c>
      <c r="AR77" s="1"/>
      <c r="AS77" s="1">
        <f t="shared" si="27"/>
        <v>19</v>
      </c>
      <c r="AT77" s="1">
        <f t="shared" si="28"/>
        <v>104</v>
      </c>
      <c r="AU77" s="1">
        <f t="shared" si="10"/>
        <v>9665</v>
      </c>
      <c r="AV77" s="9">
        <f t="shared" si="11"/>
        <v>0.1933</v>
      </c>
      <c r="AW77" s="9">
        <f t="shared" si="12"/>
        <v>0.11382</v>
      </c>
      <c r="AX77" s="9">
        <f t="shared" si="13"/>
        <v>7.4579999999999994E-2</v>
      </c>
      <c r="AY77" s="9">
        <f t="shared" si="14"/>
        <v>4.8999999999999998E-3</v>
      </c>
      <c r="AZ77" s="9">
        <f t="shared" si="15"/>
        <v>2.0799999999999998E-3</v>
      </c>
      <c r="BA77" s="9">
        <f t="shared" si="29"/>
        <v>0.195966</v>
      </c>
      <c r="BJ77" s="7">
        <f t="shared" si="41"/>
        <v>65</v>
      </c>
      <c r="BK77" s="7">
        <f t="shared" si="41"/>
        <v>64</v>
      </c>
      <c r="BL77" s="1">
        <f t="shared" si="16"/>
        <v>0</v>
      </c>
      <c r="BM77" s="48">
        <f>+EvolOf!M66</f>
        <v>202961</v>
      </c>
      <c r="BN77" s="1">
        <f t="shared" si="17"/>
        <v>0</v>
      </c>
      <c r="BO77" s="1">
        <f t="shared" si="30"/>
        <v>0</v>
      </c>
      <c r="BP77" s="28">
        <f t="shared" si="31"/>
        <v>0</v>
      </c>
      <c r="BQ77" s="1">
        <f t="shared" si="18"/>
        <v>0</v>
      </c>
      <c r="BR77" s="1" cm="1">
        <f t="array" ref="BR77">IF(BK77&lt;=$BX$14,0,INDEX($AU$14:$AU$300,BK77-$BX$14+1))*$BY$14</f>
        <v>206437.07999959833</v>
      </c>
      <c r="BS77" s="1">
        <f t="shared" si="19"/>
        <v>122877.6720298833</v>
      </c>
      <c r="BT77" s="1">
        <f t="shared" si="37"/>
        <v>85804.932111536851</v>
      </c>
      <c r="BU77" s="1">
        <f t="shared" si="32"/>
        <v>120632.14788806147</v>
      </c>
      <c r="BV77" s="1">
        <f t="shared" si="39"/>
        <v>80514.995431283576</v>
      </c>
      <c r="BW77" s="1">
        <f t="shared" si="39"/>
        <v>5289.9366802532786</v>
      </c>
      <c r="CQ77" s="4">
        <f t="shared" si="33"/>
        <v>15.220408163265306</v>
      </c>
      <c r="CR77" s="7" cm="1">
        <f t="array" ref="CR77">IF(BK77&lt;=$CW$48,0,INDEX($B$14:$B$300,BK77-$CW$48+1))</f>
        <v>9442</v>
      </c>
      <c r="CS77" s="1">
        <f t="shared" si="21"/>
        <v>7677</v>
      </c>
      <c r="CT77" s="100">
        <f t="shared" si="34"/>
        <v>0.81306926498623178</v>
      </c>
    </row>
    <row r="78" spans="1:98" x14ac:dyDescent="0.3">
      <c r="A78" s="1">
        <f t="shared" si="22"/>
        <v>65</v>
      </c>
      <c r="B78" s="1">
        <f t="shared" ref="B78:B141" si="42">IF(C78="",NA(),E78+G78+H78+I78)</f>
        <v>18300</v>
      </c>
      <c r="C78" s="1">
        <v>65</v>
      </c>
      <c r="D78" s="1">
        <v>31697</v>
      </c>
      <c r="E78" s="1">
        <v>10021</v>
      </c>
      <c r="F78" s="1">
        <v>0</v>
      </c>
      <c r="G78" s="1">
        <v>8015</v>
      </c>
      <c r="H78" s="1">
        <v>0</v>
      </c>
      <c r="I78" s="1">
        <v>264</v>
      </c>
      <c r="J78" s="4">
        <v>48.59</v>
      </c>
      <c r="K78" s="4">
        <v>0.6</v>
      </c>
      <c r="L78" s="4">
        <v>23.4</v>
      </c>
      <c r="M78" s="61">
        <v>1.56</v>
      </c>
      <c r="N78" s="1">
        <v>8249</v>
      </c>
      <c r="O78" s="1">
        <v>10043</v>
      </c>
      <c r="P78" s="1">
        <v>9193</v>
      </c>
      <c r="Q78" s="1">
        <v>837</v>
      </c>
      <c r="R78" s="1">
        <v>11</v>
      </c>
      <c r="S78" s="1">
        <v>0</v>
      </c>
      <c r="T78" s="1">
        <v>4683</v>
      </c>
      <c r="U78" s="1">
        <v>469</v>
      </c>
      <c r="V78" s="1">
        <v>5497</v>
      </c>
      <c r="W78" s="1">
        <v>4002</v>
      </c>
      <c r="X78" s="1">
        <v>264</v>
      </c>
      <c r="Y78" s="58">
        <v>1.1399999999999999</v>
      </c>
      <c r="AA78" s="1">
        <f t="shared" ref="AA78:AA141" si="43">+E78+V78</f>
        <v>15518</v>
      </c>
      <c r="AB78" s="1">
        <f t="shared" ref="AB78:AB141" si="44">+G78+W78</f>
        <v>12017</v>
      </c>
      <c r="AC78" s="1">
        <f t="shared" ref="AC78:AC141" si="45">+I78+X78</f>
        <v>528</v>
      </c>
      <c r="AD78" s="1">
        <f t="shared" si="23"/>
        <v>-447</v>
      </c>
      <c r="AE78" s="1">
        <f t="shared" si="24"/>
        <v>583</v>
      </c>
      <c r="AF78" s="1">
        <f t="shared" si="24"/>
        <v>0</v>
      </c>
      <c r="AG78" s="1">
        <f t="shared" si="24"/>
        <v>19</v>
      </c>
      <c r="AH78" s="1">
        <f t="shared" si="35"/>
        <v>155</v>
      </c>
      <c r="AI78" s="9">
        <f t="shared" si="25"/>
        <v>2.7040868585475775E-2</v>
      </c>
      <c r="AJ78" s="9">
        <f t="shared" ref="AJ78:AJ141" si="46">IF(OR(ISNA(B78),B78=0),NA(),B78/$AJ$11)</f>
        <v>0.36599999999999999</v>
      </c>
      <c r="AK78" s="9">
        <f t="shared" ref="AK78:AK141" si="47">IF(OR(ISNA(B78),B78=0),NA(),E78/$AJ$11)</f>
        <v>0.20041999999999999</v>
      </c>
      <c r="AL78" s="9">
        <f t="shared" ref="AL78:AL141" si="48">IF(OR(ISNA(B78),B78=0),NA(),G78/$AJ$11)</f>
        <v>0.1603</v>
      </c>
      <c r="AM78" s="9">
        <f t="shared" ref="AM78:AM141" si="49">IF(OR(ISNA(B78),B78=0),NA(),I78/$AJ$11)</f>
        <v>5.28E-3</v>
      </c>
      <c r="AN78" s="9">
        <f t="shared" ref="AN78:AN141" si="50">IF(OR(ISNA(B78),B78=0),NA(),T78/$AJ$11)</f>
        <v>9.3659999999999993E-2</v>
      </c>
      <c r="AO78" s="9">
        <f t="shared" ref="AO78:AO141" si="51">+IF(OR(ISNA(B78),B78=0),NA(),AH78/$AJ$11)</f>
        <v>3.0999999999999999E-3</v>
      </c>
      <c r="AP78" s="1">
        <f t="shared" si="26"/>
        <v>-194</v>
      </c>
      <c r="AQ78" s="1">
        <f t="shared" si="26"/>
        <v>273</v>
      </c>
      <c r="AR78" s="1"/>
      <c r="AS78" s="1">
        <f t="shared" si="27"/>
        <v>19</v>
      </c>
      <c r="AT78" s="1">
        <f t="shared" si="28"/>
        <v>98</v>
      </c>
      <c r="AU78" s="1">
        <f t="shared" ref="AU78:AU141" si="52">IF(C78="",NA(),V78+W78+X78)</f>
        <v>9763</v>
      </c>
      <c r="AV78" s="9">
        <f t="shared" ref="AV78:AV141" si="53">IF(OR(ISNA(B78),B78=0),NA(),AU78/$AJ$11)</f>
        <v>0.19525999999999999</v>
      </c>
      <c r="AW78" s="9">
        <f t="shared" ref="AW78:AW141" si="54">IF(OR(ISNA(B78),B78=0),NA(),V78/$AJ$11)</f>
        <v>0.10994</v>
      </c>
      <c r="AX78" s="9">
        <f t="shared" ref="AX78:AX141" si="55">IF(OR(ISNA(B78),B78=0),NA(),W78/$AJ$11)</f>
        <v>8.004E-2</v>
      </c>
      <c r="AY78" s="9">
        <f t="shared" ref="AY78:AY141" si="56">IF(OR(ISNA(B78),B78=0),NA(),X78/$AJ$11)</f>
        <v>5.28E-3</v>
      </c>
      <c r="AZ78" s="9">
        <f t="shared" ref="AZ78:AZ141" si="57">IF(OR(ISNA(B78),B78=0),NA(),AT78/$AJ$11)</f>
        <v>1.9599999999999999E-3</v>
      </c>
      <c r="BA78" s="9">
        <f t="shared" si="29"/>
        <v>0.19764000000000001</v>
      </c>
      <c r="BJ78" s="7">
        <f t="shared" si="41"/>
        <v>66</v>
      </c>
      <c r="BK78" s="7">
        <f t="shared" si="41"/>
        <v>65</v>
      </c>
      <c r="BL78" s="1">
        <f t="shared" ref="BL78:BL103" si="58">IF(OR(BJ78&lt;$BY$12,BJ78&gt;$CA$12),0,$BY$14*AU78)</f>
        <v>0</v>
      </c>
      <c r="BM78" s="48">
        <f>+EvolOf!M67</f>
        <v>205905</v>
      </c>
      <c r="BN78" s="1">
        <f t="shared" ref="BN78:BN103" si="59">IF(OR(BJ78&lt;$BY$12,BJ78&gt;$CA$12),0,IF(BJ78&gt;$CA$12,0,VLOOKUP(BJ78,$BK$14:$BM$87,3)))</f>
        <v>0</v>
      </c>
      <c r="BO78" s="1">
        <f t="shared" si="30"/>
        <v>0</v>
      </c>
      <c r="BP78" s="28">
        <f t="shared" si="31"/>
        <v>0</v>
      </c>
      <c r="BQ78" s="1">
        <f t="shared" ref="BQ78:BQ103" si="60">+BO78*BO78</f>
        <v>0</v>
      </c>
      <c r="BR78" s="1" cm="1">
        <f t="array" ref="BR78">IF(BK78&lt;=$BX$14,0,INDEX($AU$14:$AU$300,BK78-$BX$14+1))*$BY$14</f>
        <v>208682.60414142013</v>
      </c>
      <c r="BS78" s="1">
        <f t="shared" ref="BS78:BS113" si="61">+$BY$14*V78</f>
        <v>118688.90584225417</v>
      </c>
      <c r="BT78" s="1">
        <f t="shared" si="37"/>
        <v>92109.672971267282</v>
      </c>
      <c r="BU78" s="1">
        <f t="shared" si="32"/>
        <v>116572.93117015285</v>
      </c>
      <c r="BV78" s="1">
        <f t="shared" ref="BV78:BW103" si="62">+$BY$14*W78</f>
        <v>86409.4963035658</v>
      </c>
      <c r="BW78" s="1">
        <f t="shared" si="62"/>
        <v>5700.1766677014912</v>
      </c>
      <c r="CQ78" s="4">
        <f t="shared" si="33"/>
        <v>15.159090909090908</v>
      </c>
      <c r="CR78" s="7" cm="1">
        <f t="array" ref="CR78">IF(BK78&lt;=$CW$48,0,INDEX($B$14:$B$300,BK78-$CW$48+1))</f>
        <v>9989</v>
      </c>
      <c r="CS78" s="1">
        <f t="shared" ref="CS78:CS121" si="63">+G78+I78</f>
        <v>8279</v>
      </c>
      <c r="CT78" s="100">
        <f t="shared" si="34"/>
        <v>0.8288116928621484</v>
      </c>
    </row>
    <row r="79" spans="1:98" x14ac:dyDescent="0.3">
      <c r="A79" s="1">
        <f t="shared" ref="A79:A142" si="64">+C79</f>
        <v>66</v>
      </c>
      <c r="B79" s="1">
        <f t="shared" si="42"/>
        <v>18393</v>
      </c>
      <c r="C79" s="1">
        <v>66</v>
      </c>
      <c r="D79" s="1">
        <v>31605</v>
      </c>
      <c r="E79" s="1">
        <v>9503</v>
      </c>
      <c r="F79" s="1">
        <v>0</v>
      </c>
      <c r="G79" s="1">
        <v>8605</v>
      </c>
      <c r="H79" s="1">
        <v>0</v>
      </c>
      <c r="I79" s="1">
        <v>285</v>
      </c>
      <c r="J79" s="4">
        <v>48.29</v>
      </c>
      <c r="K79" s="4">
        <v>0.59</v>
      </c>
      <c r="L79" s="4">
        <v>23.6</v>
      </c>
      <c r="M79" s="61">
        <v>1.53</v>
      </c>
      <c r="N79" s="1">
        <v>8340</v>
      </c>
      <c r="O79" s="1">
        <v>10043</v>
      </c>
      <c r="P79" s="1">
        <v>9194</v>
      </c>
      <c r="Q79" s="1">
        <v>837</v>
      </c>
      <c r="R79" s="1">
        <v>11</v>
      </c>
      <c r="S79" s="1">
        <v>0</v>
      </c>
      <c r="T79" s="1">
        <v>4524</v>
      </c>
      <c r="U79" s="1">
        <v>454</v>
      </c>
      <c r="V79" s="1">
        <v>5257</v>
      </c>
      <c r="W79" s="1">
        <v>4279</v>
      </c>
      <c r="X79" s="1">
        <v>285</v>
      </c>
      <c r="Y79" s="58">
        <v>1.1100000000000001</v>
      </c>
      <c r="AA79" s="1">
        <f t="shared" si="43"/>
        <v>14760</v>
      </c>
      <c r="AB79" s="1">
        <f t="shared" si="44"/>
        <v>12884</v>
      </c>
      <c r="AC79" s="1">
        <f t="shared" si="45"/>
        <v>570</v>
      </c>
      <c r="AD79" s="1">
        <f t="shared" ref="AD79:AD142" si="65">IF($C79="","",E79-E78)</f>
        <v>-518</v>
      </c>
      <c r="AE79" s="1">
        <f t="shared" ref="AE79:AG142" si="66">IF($C79="","",G79-G78)</f>
        <v>590</v>
      </c>
      <c r="AF79" s="1">
        <f t="shared" si="66"/>
        <v>0</v>
      </c>
      <c r="AG79" s="1">
        <f t="shared" si="66"/>
        <v>21</v>
      </c>
      <c r="AH79" s="1">
        <f t="shared" si="35"/>
        <v>93</v>
      </c>
      <c r="AI79" s="9">
        <f t="shared" ref="AI79:AI142" si="67">IF(OR(ISNA(AU79),AU79=0),NA(),X79/AU79)</f>
        <v>2.9019448121372568E-2</v>
      </c>
      <c r="AJ79" s="9">
        <f t="shared" si="46"/>
        <v>0.36786000000000002</v>
      </c>
      <c r="AK79" s="9">
        <f t="shared" si="47"/>
        <v>0.19006000000000001</v>
      </c>
      <c r="AL79" s="9">
        <f t="shared" si="48"/>
        <v>0.1721</v>
      </c>
      <c r="AM79" s="9">
        <f t="shared" si="49"/>
        <v>5.7000000000000002E-3</v>
      </c>
      <c r="AN79" s="9">
        <f t="shared" si="50"/>
        <v>9.0480000000000005E-2</v>
      </c>
      <c r="AO79" s="9">
        <f t="shared" si="51"/>
        <v>1.8600000000000001E-3</v>
      </c>
      <c r="AP79" s="1">
        <f t="shared" ref="AP79:AQ142" si="68">IF($C79="","",V79-V78)</f>
        <v>-240</v>
      </c>
      <c r="AQ79" s="1">
        <f t="shared" si="68"/>
        <v>277</v>
      </c>
      <c r="AR79" s="1"/>
      <c r="AS79" s="1">
        <f t="shared" ref="AS79:AS142" si="69">IF($C79="","",X79-X78)</f>
        <v>21</v>
      </c>
      <c r="AT79" s="1">
        <f t="shared" ref="AT79:AT142" si="70">IF(OR($C79="",ISNA($C79)),NA(),AP79+AQ79+AR79+AS79)</f>
        <v>58</v>
      </c>
      <c r="AU79" s="1">
        <f t="shared" si="52"/>
        <v>9821</v>
      </c>
      <c r="AV79" s="9">
        <f t="shared" si="53"/>
        <v>0.19642000000000001</v>
      </c>
      <c r="AW79" s="9">
        <f t="shared" si="54"/>
        <v>0.10514</v>
      </c>
      <c r="AX79" s="9">
        <f t="shared" si="55"/>
        <v>8.5580000000000003E-2</v>
      </c>
      <c r="AY79" s="9">
        <f t="shared" si="56"/>
        <v>5.7000000000000002E-3</v>
      </c>
      <c r="AZ79" s="9">
        <f t="shared" si="57"/>
        <v>1.16E-3</v>
      </c>
      <c r="BA79" s="9">
        <f t="shared" ref="BA79:BA142" si="71">+AJ79*$BA$12</f>
        <v>0.19864440000000003</v>
      </c>
      <c r="BJ79" s="7">
        <f t="shared" si="41"/>
        <v>67</v>
      </c>
      <c r="BK79" s="7">
        <f t="shared" si="41"/>
        <v>66</v>
      </c>
      <c r="BL79" s="1">
        <f t="shared" si="58"/>
        <v>0</v>
      </c>
      <c r="BM79" s="48">
        <f>+EvolOf!M68</f>
        <v>207634</v>
      </c>
      <c r="BN79" s="1">
        <f t="shared" si="59"/>
        <v>0</v>
      </c>
      <c r="BO79" s="1">
        <f t="shared" ref="BO79:BO103" si="72">+BL79-BN79</f>
        <v>0</v>
      </c>
      <c r="BP79" s="28">
        <f t="shared" ref="BP79:BP103" si="73">IF(BN79=0,0,BL79/BN79-1)</f>
        <v>0</v>
      </c>
      <c r="BQ79" s="1">
        <f t="shared" si="60"/>
        <v>0</v>
      </c>
      <c r="BR79" s="1" cm="1">
        <f t="array" ref="BR79">IF(BK79&lt;=$BX$14,0,INDEX($AU$14:$AU$300,BK79-$BX$14+1))*$BY$14</f>
        <v>210798.57881352145</v>
      </c>
      <c r="BS79" s="1">
        <f t="shared" si="61"/>
        <v>113506.92705343463</v>
      </c>
      <c r="BT79" s="1">
        <f t="shared" si="37"/>
        <v>98543.963300718213</v>
      </c>
      <c r="BU79" s="1">
        <f t="shared" ref="BU79:BU113" si="74">IF(BS79=0,0,BR79-BT79)</f>
        <v>112254.61551280324</v>
      </c>
      <c r="BV79" s="1">
        <f t="shared" si="62"/>
        <v>92390.363488995004</v>
      </c>
      <c r="BW79" s="1">
        <f t="shared" si="62"/>
        <v>6153.5998117232011</v>
      </c>
      <c r="CQ79" s="4">
        <f t="shared" ref="CQ79:CQ121" si="75">IF(X79=0,0,W79/X79)</f>
        <v>15.014035087719298</v>
      </c>
      <c r="CR79" s="7" cm="1">
        <f t="array" ref="CR79">IF(BK79&lt;=$CW$48,0,INDEX($B$14:$B$300,BK79-$CW$48+1))</f>
        <v>10550</v>
      </c>
      <c r="CS79" s="1">
        <f t="shared" si="63"/>
        <v>8890</v>
      </c>
      <c r="CT79" s="100">
        <f t="shared" ref="CT79:CT121" si="76">IF(CR79=0,0,CS79/CR79)</f>
        <v>0.842654028436019</v>
      </c>
    </row>
    <row r="80" spans="1:98" x14ac:dyDescent="0.3">
      <c r="A80" s="1">
        <f t="shared" si="64"/>
        <v>67</v>
      </c>
      <c r="B80" s="1">
        <f t="shared" si="42"/>
        <v>18477</v>
      </c>
      <c r="C80" s="1">
        <v>67</v>
      </c>
      <c r="D80" s="1">
        <v>31521</v>
      </c>
      <c r="E80" s="1">
        <v>8965</v>
      </c>
      <c r="F80" s="1">
        <v>0</v>
      </c>
      <c r="G80" s="1">
        <v>9206</v>
      </c>
      <c r="H80" s="1">
        <v>0</v>
      </c>
      <c r="I80" s="1">
        <v>306</v>
      </c>
      <c r="J80" s="4">
        <v>48.02</v>
      </c>
      <c r="K80" s="4">
        <v>0.59</v>
      </c>
      <c r="L80" s="4">
        <v>23.9</v>
      </c>
      <c r="M80" s="61">
        <v>1.49</v>
      </c>
      <c r="N80" s="1">
        <v>8424</v>
      </c>
      <c r="O80" s="1">
        <v>10043</v>
      </c>
      <c r="P80" s="1">
        <v>9194</v>
      </c>
      <c r="Q80" s="1">
        <v>837</v>
      </c>
      <c r="R80" s="1">
        <v>11</v>
      </c>
      <c r="S80" s="1">
        <v>0</v>
      </c>
      <c r="T80" s="1">
        <v>4342</v>
      </c>
      <c r="U80" s="1">
        <v>436</v>
      </c>
      <c r="V80" s="1">
        <v>5000</v>
      </c>
      <c r="W80" s="1">
        <v>4567</v>
      </c>
      <c r="X80" s="1">
        <v>306</v>
      </c>
      <c r="Y80" s="58">
        <v>1.08</v>
      </c>
      <c r="AA80" s="1">
        <f t="shared" si="43"/>
        <v>13965</v>
      </c>
      <c r="AB80" s="1">
        <f t="shared" si="44"/>
        <v>13773</v>
      </c>
      <c r="AC80" s="1">
        <f t="shared" si="45"/>
        <v>612</v>
      </c>
      <c r="AD80" s="1">
        <f t="shared" si="65"/>
        <v>-538</v>
      </c>
      <c r="AE80" s="1">
        <f t="shared" si="66"/>
        <v>601</v>
      </c>
      <c r="AF80" s="1">
        <f t="shared" si="66"/>
        <v>0</v>
      </c>
      <c r="AG80" s="1">
        <f t="shared" si="66"/>
        <v>21</v>
      </c>
      <c r="AH80" s="1">
        <f t="shared" ref="AH80:AH143" si="77">IF(OR($C80="",ISNA($C80)),NA(),AD80+AE80+AF80+AG80)</f>
        <v>84</v>
      </c>
      <c r="AI80" s="9">
        <f t="shared" si="67"/>
        <v>3.0993618960802188E-2</v>
      </c>
      <c r="AJ80" s="9">
        <f t="shared" si="46"/>
        <v>0.36953999999999998</v>
      </c>
      <c r="AK80" s="9">
        <f t="shared" si="47"/>
        <v>0.17929999999999999</v>
      </c>
      <c r="AL80" s="9">
        <f t="shared" si="48"/>
        <v>0.18412000000000001</v>
      </c>
      <c r="AM80" s="9">
        <f t="shared" si="49"/>
        <v>6.1199999999999996E-3</v>
      </c>
      <c r="AN80" s="9">
        <f t="shared" si="50"/>
        <v>8.6840000000000001E-2</v>
      </c>
      <c r="AO80" s="9">
        <f t="shared" si="51"/>
        <v>1.6800000000000001E-3</v>
      </c>
      <c r="AP80" s="1">
        <f t="shared" si="68"/>
        <v>-257</v>
      </c>
      <c r="AQ80" s="1">
        <f t="shared" si="68"/>
        <v>288</v>
      </c>
      <c r="AR80" s="1"/>
      <c r="AS80" s="1">
        <f t="shared" si="69"/>
        <v>21</v>
      </c>
      <c r="AT80" s="1">
        <f t="shared" si="70"/>
        <v>52</v>
      </c>
      <c r="AU80" s="1">
        <f t="shared" si="52"/>
        <v>9873</v>
      </c>
      <c r="AV80" s="9">
        <f t="shared" si="53"/>
        <v>0.19746</v>
      </c>
      <c r="AW80" s="9">
        <f t="shared" si="54"/>
        <v>0.1</v>
      </c>
      <c r="AX80" s="9">
        <f t="shared" si="55"/>
        <v>9.1340000000000005E-2</v>
      </c>
      <c r="AY80" s="9">
        <f t="shared" si="56"/>
        <v>6.1199999999999996E-3</v>
      </c>
      <c r="AZ80" s="9">
        <f t="shared" si="57"/>
        <v>1.0399999999999999E-3</v>
      </c>
      <c r="BA80" s="9">
        <f t="shared" si="71"/>
        <v>0.1995516</v>
      </c>
      <c r="BJ80" s="7">
        <f t="shared" ref="BJ80:BK95" si="78">+BJ79+1</f>
        <v>68</v>
      </c>
      <c r="BK80" s="7">
        <f t="shared" si="78"/>
        <v>67</v>
      </c>
      <c r="BL80" s="1">
        <f t="shared" si="58"/>
        <v>0</v>
      </c>
      <c r="BM80" s="48">
        <f>+EvolOf!M69</f>
        <v>209465</v>
      </c>
      <c r="BN80" s="1">
        <f t="shared" si="59"/>
        <v>0</v>
      </c>
      <c r="BO80" s="1">
        <f t="shared" si="72"/>
        <v>0</v>
      </c>
      <c r="BP80" s="28">
        <f t="shared" si="73"/>
        <v>0</v>
      </c>
      <c r="BQ80" s="1">
        <f t="shared" si="60"/>
        <v>0</v>
      </c>
      <c r="BR80" s="1" cm="1">
        <f t="array" ref="BR80">IF(BK80&lt;=$BX$14,0,INDEX($AU$14:$AU$300,BK80-$BX$14+1))*$BY$14</f>
        <v>212050.89035415283</v>
      </c>
      <c r="BS80" s="1">
        <f t="shared" si="61"/>
        <v>107957.89143374037</v>
      </c>
      <c r="BT80" s="1">
        <f t="shared" ref="BT80:BT113" si="79">$BY$14*(W80+X80)</f>
        <v>105215.76099132336</v>
      </c>
      <c r="BU80" s="1">
        <f t="shared" si="74"/>
        <v>106835.12936282947</v>
      </c>
      <c r="BV80" s="1">
        <f t="shared" si="62"/>
        <v>98608.738035578455</v>
      </c>
      <c r="BW80" s="1">
        <f t="shared" si="62"/>
        <v>6607.0229557449111</v>
      </c>
      <c r="CQ80" s="4">
        <f t="shared" si="75"/>
        <v>14.92483660130719</v>
      </c>
      <c r="CR80" s="7" cm="1">
        <f t="array" ref="CR80">IF(BK80&lt;=$CW$48,0,INDEX($B$14:$B$300,BK80-$CW$48+1))</f>
        <v>11131</v>
      </c>
      <c r="CS80" s="1">
        <f t="shared" si="63"/>
        <v>9512</v>
      </c>
      <c r="CT80" s="100">
        <f t="shared" si="76"/>
        <v>0.85455035486479203</v>
      </c>
    </row>
    <row r="81" spans="1:98" x14ac:dyDescent="0.3">
      <c r="A81" s="1">
        <f t="shared" si="64"/>
        <v>68</v>
      </c>
      <c r="B81" s="1">
        <f t="shared" si="42"/>
        <v>18555</v>
      </c>
      <c r="C81" s="1">
        <v>68</v>
      </c>
      <c r="D81" s="1">
        <v>31444</v>
      </c>
      <c r="E81" s="1">
        <v>8415</v>
      </c>
      <c r="F81" s="1">
        <v>0</v>
      </c>
      <c r="G81" s="1">
        <v>9813</v>
      </c>
      <c r="H81" s="1">
        <v>0</v>
      </c>
      <c r="I81" s="1">
        <v>327</v>
      </c>
      <c r="J81" s="4">
        <v>47.75</v>
      </c>
      <c r="K81" s="4">
        <v>0.57999999999999996</v>
      </c>
      <c r="L81" s="4">
        <v>24.1</v>
      </c>
      <c r="M81" s="61">
        <v>1.45</v>
      </c>
      <c r="N81" s="1">
        <v>8502</v>
      </c>
      <c r="O81" s="1">
        <v>10043</v>
      </c>
      <c r="P81" s="1">
        <v>9194</v>
      </c>
      <c r="Q81" s="1">
        <v>837</v>
      </c>
      <c r="R81" s="1">
        <v>11</v>
      </c>
      <c r="S81" s="1">
        <v>0</v>
      </c>
      <c r="T81" s="1">
        <v>4150</v>
      </c>
      <c r="U81" s="1">
        <v>415</v>
      </c>
      <c r="V81" s="1">
        <v>4734</v>
      </c>
      <c r="W81" s="1">
        <v>4860</v>
      </c>
      <c r="X81" s="1">
        <v>327</v>
      </c>
      <c r="Y81" s="58">
        <v>1.05</v>
      </c>
      <c r="AA81" s="1">
        <f t="shared" si="43"/>
        <v>13149</v>
      </c>
      <c r="AB81" s="1">
        <f t="shared" si="44"/>
        <v>14673</v>
      </c>
      <c r="AC81" s="1">
        <f t="shared" si="45"/>
        <v>654</v>
      </c>
      <c r="AD81" s="1">
        <f t="shared" si="65"/>
        <v>-550</v>
      </c>
      <c r="AE81" s="1">
        <f t="shared" si="66"/>
        <v>607</v>
      </c>
      <c r="AF81" s="1">
        <f t="shared" si="66"/>
        <v>0</v>
      </c>
      <c r="AG81" s="1">
        <f t="shared" si="66"/>
        <v>21</v>
      </c>
      <c r="AH81" s="1">
        <f t="shared" si="77"/>
        <v>78</v>
      </c>
      <c r="AI81" s="9">
        <f t="shared" si="67"/>
        <v>3.2960387057756273E-2</v>
      </c>
      <c r="AJ81" s="9">
        <f t="shared" si="46"/>
        <v>0.37109999999999999</v>
      </c>
      <c r="AK81" s="9">
        <f t="shared" si="47"/>
        <v>0.16830000000000001</v>
      </c>
      <c r="AL81" s="9">
        <f t="shared" si="48"/>
        <v>0.19625999999999999</v>
      </c>
      <c r="AM81" s="9">
        <f t="shared" si="49"/>
        <v>6.5399999999999998E-3</v>
      </c>
      <c r="AN81" s="9">
        <f t="shared" si="50"/>
        <v>8.3000000000000004E-2</v>
      </c>
      <c r="AO81" s="9">
        <f t="shared" si="51"/>
        <v>1.56E-3</v>
      </c>
      <c r="AP81" s="1">
        <f t="shared" si="68"/>
        <v>-266</v>
      </c>
      <c r="AQ81" s="1">
        <f t="shared" si="68"/>
        <v>293</v>
      </c>
      <c r="AR81" s="1"/>
      <c r="AS81" s="1">
        <f t="shared" si="69"/>
        <v>21</v>
      </c>
      <c r="AT81" s="1">
        <f t="shared" si="70"/>
        <v>48</v>
      </c>
      <c r="AU81" s="1">
        <f t="shared" si="52"/>
        <v>9921</v>
      </c>
      <c r="AV81" s="9">
        <f t="shared" si="53"/>
        <v>0.19842000000000001</v>
      </c>
      <c r="AW81" s="9">
        <f t="shared" si="54"/>
        <v>9.468E-2</v>
      </c>
      <c r="AX81" s="9">
        <f t="shared" si="55"/>
        <v>9.7199999999999995E-2</v>
      </c>
      <c r="AY81" s="9">
        <f t="shared" si="56"/>
        <v>6.5399999999999998E-3</v>
      </c>
      <c r="AZ81" s="9">
        <f t="shared" si="57"/>
        <v>9.6000000000000002E-4</v>
      </c>
      <c r="BA81" s="9">
        <f t="shared" si="71"/>
        <v>0.20039400000000002</v>
      </c>
      <c r="BJ81" s="7">
        <f t="shared" si="78"/>
        <v>69</v>
      </c>
      <c r="BK81" s="7">
        <f t="shared" si="78"/>
        <v>68</v>
      </c>
      <c r="BL81" s="1">
        <f t="shared" si="58"/>
        <v>0</v>
      </c>
      <c r="BM81" s="48">
        <f>+EvolOf!M70</f>
        <v>210773</v>
      </c>
      <c r="BN81" s="1">
        <f t="shared" si="59"/>
        <v>0</v>
      </c>
      <c r="BO81" s="1">
        <f t="shared" si="72"/>
        <v>0</v>
      </c>
      <c r="BP81" s="28">
        <f t="shared" si="73"/>
        <v>0</v>
      </c>
      <c r="BQ81" s="1">
        <f t="shared" si="60"/>
        <v>0</v>
      </c>
      <c r="BR81" s="1" cm="1">
        <f t="array" ref="BR81">IF(BK81&lt;=$BX$14,0,INDEX($AU$14:$AU$300,BK81-$BX$14+1))*$BY$14</f>
        <v>213173.65242506374</v>
      </c>
      <c r="BS81" s="1">
        <f t="shared" si="61"/>
        <v>102214.53160946538</v>
      </c>
      <c r="BT81" s="1">
        <f t="shared" si="79"/>
        <v>111995.51657336226</v>
      </c>
      <c r="BU81" s="1">
        <f t="shared" si="74"/>
        <v>101178.13585170149</v>
      </c>
      <c r="BV81" s="1">
        <f t="shared" si="62"/>
        <v>104935.07047359564</v>
      </c>
      <c r="BW81" s="1">
        <f t="shared" si="62"/>
        <v>7060.4460997666201</v>
      </c>
      <c r="CQ81" s="4">
        <f t="shared" si="75"/>
        <v>14.862385321100918</v>
      </c>
      <c r="CR81" s="7" cm="1">
        <f t="array" ref="CR81">IF(BK81&lt;=$CW$48,0,INDEX($B$14:$B$300,BK81-$CW$48+1))</f>
        <v>11714</v>
      </c>
      <c r="CS81" s="1">
        <f t="shared" si="63"/>
        <v>10140</v>
      </c>
      <c r="CT81" s="100">
        <f t="shared" si="76"/>
        <v>0.8656308690455865</v>
      </c>
    </row>
    <row r="82" spans="1:98" x14ac:dyDescent="0.3">
      <c r="A82" s="1">
        <f t="shared" si="64"/>
        <v>69</v>
      </c>
      <c r="B82" s="1">
        <f t="shared" si="42"/>
        <v>18627</v>
      </c>
      <c r="C82" s="1">
        <v>69</v>
      </c>
      <c r="D82" s="1">
        <v>31371</v>
      </c>
      <c r="E82" s="1">
        <v>7856</v>
      </c>
      <c r="F82" s="1">
        <v>0</v>
      </c>
      <c r="G82" s="1">
        <v>10421</v>
      </c>
      <c r="H82" s="1">
        <v>0</v>
      </c>
      <c r="I82" s="1">
        <v>350</v>
      </c>
      <c r="J82" s="4">
        <v>47.49</v>
      </c>
      <c r="K82" s="4">
        <v>0.57999999999999996</v>
      </c>
      <c r="L82" s="4">
        <v>24.3</v>
      </c>
      <c r="M82" s="61">
        <v>1.42</v>
      </c>
      <c r="N82" s="1">
        <v>8574</v>
      </c>
      <c r="O82" s="1">
        <v>10043</v>
      </c>
      <c r="P82" s="1">
        <v>9194</v>
      </c>
      <c r="Q82" s="1">
        <v>837</v>
      </c>
      <c r="R82" s="1">
        <v>11</v>
      </c>
      <c r="S82" s="1">
        <v>0</v>
      </c>
      <c r="T82" s="1">
        <v>3951</v>
      </c>
      <c r="U82" s="1">
        <v>394</v>
      </c>
      <c r="V82" s="1">
        <v>4464</v>
      </c>
      <c r="W82" s="1">
        <v>5150</v>
      </c>
      <c r="X82" s="1">
        <v>350</v>
      </c>
      <c r="Y82" s="58">
        <v>1.02</v>
      </c>
      <c r="AA82" s="1">
        <f t="shared" si="43"/>
        <v>12320</v>
      </c>
      <c r="AB82" s="1">
        <f t="shared" si="44"/>
        <v>15571</v>
      </c>
      <c r="AC82" s="1">
        <f t="shared" si="45"/>
        <v>700</v>
      </c>
      <c r="AD82" s="1">
        <f t="shared" si="65"/>
        <v>-559</v>
      </c>
      <c r="AE82" s="1">
        <f t="shared" si="66"/>
        <v>608</v>
      </c>
      <c r="AF82" s="1">
        <f t="shared" si="66"/>
        <v>0</v>
      </c>
      <c r="AG82" s="1">
        <f t="shared" si="66"/>
        <v>23</v>
      </c>
      <c r="AH82" s="1">
        <f t="shared" si="77"/>
        <v>72</v>
      </c>
      <c r="AI82" s="9">
        <f t="shared" si="67"/>
        <v>3.5126455238859898E-2</v>
      </c>
      <c r="AJ82" s="9">
        <f t="shared" si="46"/>
        <v>0.37253999999999998</v>
      </c>
      <c r="AK82" s="9">
        <f t="shared" si="47"/>
        <v>0.15712000000000001</v>
      </c>
      <c r="AL82" s="9">
        <f t="shared" si="48"/>
        <v>0.20841999999999999</v>
      </c>
      <c r="AM82" s="9">
        <f t="shared" si="49"/>
        <v>7.0000000000000001E-3</v>
      </c>
      <c r="AN82" s="9">
        <f t="shared" si="50"/>
        <v>7.9020000000000007E-2</v>
      </c>
      <c r="AO82" s="9">
        <f t="shared" si="51"/>
        <v>1.4400000000000001E-3</v>
      </c>
      <c r="AP82" s="1">
        <f t="shared" si="68"/>
        <v>-270</v>
      </c>
      <c r="AQ82" s="1">
        <f t="shared" si="68"/>
        <v>290</v>
      </c>
      <c r="AR82" s="1"/>
      <c r="AS82" s="1">
        <f t="shared" si="69"/>
        <v>23</v>
      </c>
      <c r="AT82" s="1">
        <f t="shared" si="70"/>
        <v>43</v>
      </c>
      <c r="AU82" s="1">
        <f t="shared" si="52"/>
        <v>9964</v>
      </c>
      <c r="AV82" s="9">
        <f t="shared" si="53"/>
        <v>0.19928000000000001</v>
      </c>
      <c r="AW82" s="9">
        <f t="shared" si="54"/>
        <v>8.9279999999999998E-2</v>
      </c>
      <c r="AX82" s="9">
        <f t="shared" si="55"/>
        <v>0.10299999999999999</v>
      </c>
      <c r="AY82" s="9">
        <f t="shared" si="56"/>
        <v>7.0000000000000001E-3</v>
      </c>
      <c r="AZ82" s="9">
        <f t="shared" si="57"/>
        <v>8.5999999999999998E-4</v>
      </c>
      <c r="BA82" s="9">
        <f t="shared" si="71"/>
        <v>0.20117160000000001</v>
      </c>
      <c r="BJ82" s="7">
        <f t="shared" si="78"/>
        <v>70</v>
      </c>
      <c r="BK82" s="7">
        <f t="shared" si="78"/>
        <v>69</v>
      </c>
      <c r="BL82" s="1">
        <f t="shared" si="58"/>
        <v>0</v>
      </c>
      <c r="BM82" s="48">
        <f>+EvolOf!M71</f>
        <v>212126</v>
      </c>
      <c r="BN82" s="1">
        <f t="shared" si="59"/>
        <v>0</v>
      </c>
      <c r="BO82" s="1">
        <f t="shared" si="72"/>
        <v>0</v>
      </c>
      <c r="BP82" s="28">
        <f t="shared" si="73"/>
        <v>0</v>
      </c>
      <c r="BQ82" s="1">
        <f t="shared" si="60"/>
        <v>0</v>
      </c>
      <c r="BR82" s="1" cm="1">
        <f t="array" ref="BR82">IF(BK82&lt;=$BX$14,0,INDEX($AU$14:$AU$300,BK82-$BX$14+1))*$BY$14</f>
        <v>214210.04818282765</v>
      </c>
      <c r="BS82" s="1">
        <f t="shared" si="61"/>
        <v>96384.805472043401</v>
      </c>
      <c r="BT82" s="1">
        <f t="shared" si="79"/>
        <v>118753.68057711441</v>
      </c>
      <c r="BU82" s="1">
        <f t="shared" si="74"/>
        <v>95456.36760571324</v>
      </c>
      <c r="BV82" s="1">
        <f t="shared" si="62"/>
        <v>111196.62817675258</v>
      </c>
      <c r="BW82" s="1">
        <f t="shared" si="62"/>
        <v>7557.0524003618257</v>
      </c>
      <c r="CQ82" s="4">
        <f t="shared" si="75"/>
        <v>14.714285714285714</v>
      </c>
      <c r="CR82" s="7" cm="1">
        <f t="array" ref="CR82">IF(BK82&lt;=$CW$48,0,INDEX($B$14:$B$300,BK82-$CW$48+1))</f>
        <v>12276</v>
      </c>
      <c r="CS82" s="1">
        <f t="shared" si="63"/>
        <v>10771</v>
      </c>
      <c r="CT82" s="100">
        <f t="shared" si="76"/>
        <v>0.87740306288693382</v>
      </c>
    </row>
    <row r="83" spans="1:98" x14ac:dyDescent="0.3">
      <c r="A83" s="1">
        <f t="shared" si="64"/>
        <v>70</v>
      </c>
      <c r="B83" s="1">
        <f t="shared" si="42"/>
        <v>18695</v>
      </c>
      <c r="C83" s="1">
        <v>70</v>
      </c>
      <c r="D83" s="1">
        <v>31303</v>
      </c>
      <c r="E83" s="1">
        <v>7308</v>
      </c>
      <c r="F83" s="1">
        <v>0</v>
      </c>
      <c r="G83" s="1">
        <v>11015</v>
      </c>
      <c r="H83" s="1">
        <v>0</v>
      </c>
      <c r="I83" s="1">
        <v>372</v>
      </c>
      <c r="J83" s="4">
        <v>47.24</v>
      </c>
      <c r="K83" s="4">
        <v>0.57999999999999996</v>
      </c>
      <c r="L83" s="4">
        <v>24.4</v>
      </c>
      <c r="M83" s="61">
        <v>1.38</v>
      </c>
      <c r="N83" s="1">
        <v>8642</v>
      </c>
      <c r="O83" s="1">
        <v>10044</v>
      </c>
      <c r="P83" s="1">
        <v>9194</v>
      </c>
      <c r="Q83" s="1">
        <v>837</v>
      </c>
      <c r="R83" s="1">
        <v>11</v>
      </c>
      <c r="S83" s="1">
        <v>0</v>
      </c>
      <c r="T83" s="1">
        <v>3756</v>
      </c>
      <c r="U83" s="1">
        <v>375</v>
      </c>
      <c r="V83" s="1">
        <v>4200</v>
      </c>
      <c r="W83" s="1">
        <v>5433</v>
      </c>
      <c r="X83" s="1">
        <v>372</v>
      </c>
      <c r="Y83" s="58">
        <v>0.99</v>
      </c>
      <c r="AA83" s="1">
        <f t="shared" si="43"/>
        <v>11508</v>
      </c>
      <c r="AB83" s="1">
        <f t="shared" si="44"/>
        <v>16448</v>
      </c>
      <c r="AC83" s="1">
        <f t="shared" si="45"/>
        <v>744</v>
      </c>
      <c r="AD83" s="1">
        <f t="shared" si="65"/>
        <v>-548</v>
      </c>
      <c r="AE83" s="1">
        <f t="shared" si="66"/>
        <v>594</v>
      </c>
      <c r="AF83" s="1">
        <f t="shared" si="66"/>
        <v>0</v>
      </c>
      <c r="AG83" s="1">
        <f t="shared" si="66"/>
        <v>22</v>
      </c>
      <c r="AH83" s="1">
        <f t="shared" si="77"/>
        <v>68</v>
      </c>
      <c r="AI83" s="9">
        <f t="shared" si="67"/>
        <v>3.7181409295352325E-2</v>
      </c>
      <c r="AJ83" s="9">
        <f t="shared" si="46"/>
        <v>0.37390000000000001</v>
      </c>
      <c r="AK83" s="9">
        <f t="shared" si="47"/>
        <v>0.14616000000000001</v>
      </c>
      <c r="AL83" s="9">
        <f t="shared" si="48"/>
        <v>0.2203</v>
      </c>
      <c r="AM83" s="9">
        <f t="shared" si="49"/>
        <v>7.4400000000000004E-3</v>
      </c>
      <c r="AN83" s="9">
        <f t="shared" si="50"/>
        <v>7.5120000000000006E-2</v>
      </c>
      <c r="AO83" s="9">
        <f t="shared" si="51"/>
        <v>1.3600000000000001E-3</v>
      </c>
      <c r="AP83" s="1">
        <f t="shared" si="68"/>
        <v>-264</v>
      </c>
      <c r="AQ83" s="1">
        <f t="shared" si="68"/>
        <v>283</v>
      </c>
      <c r="AR83" s="1"/>
      <c r="AS83" s="1">
        <f t="shared" si="69"/>
        <v>22</v>
      </c>
      <c r="AT83" s="1">
        <f t="shared" si="70"/>
        <v>41</v>
      </c>
      <c r="AU83" s="1">
        <f t="shared" si="52"/>
        <v>10005</v>
      </c>
      <c r="AV83" s="9">
        <f t="shared" si="53"/>
        <v>0.2001</v>
      </c>
      <c r="AW83" s="9">
        <f t="shared" si="54"/>
        <v>8.4000000000000005E-2</v>
      </c>
      <c r="AX83" s="9">
        <f t="shared" si="55"/>
        <v>0.10866000000000001</v>
      </c>
      <c r="AY83" s="9">
        <f t="shared" si="56"/>
        <v>7.4400000000000004E-3</v>
      </c>
      <c r="AZ83" s="9">
        <f t="shared" si="57"/>
        <v>8.1999999999999998E-4</v>
      </c>
      <c r="BA83" s="9">
        <f t="shared" si="71"/>
        <v>0.20190600000000003</v>
      </c>
      <c r="BJ83" s="7">
        <f t="shared" si="78"/>
        <v>71</v>
      </c>
      <c r="BK83" s="7">
        <f t="shared" si="78"/>
        <v>70</v>
      </c>
      <c r="BL83" s="1">
        <f t="shared" si="58"/>
        <v>0</v>
      </c>
      <c r="BM83" s="48">
        <f>+EvolOf!M72</f>
        <v>213435</v>
      </c>
      <c r="BN83" s="1">
        <f t="shared" si="59"/>
        <v>0</v>
      </c>
      <c r="BO83" s="1">
        <f t="shared" si="72"/>
        <v>0</v>
      </c>
      <c r="BP83" s="28">
        <f t="shared" si="73"/>
        <v>0</v>
      </c>
      <c r="BQ83" s="1">
        <f t="shared" si="60"/>
        <v>0</v>
      </c>
      <c r="BR83" s="1" cm="1">
        <f t="array" ref="BR83">IF(BK83&lt;=$BX$14,0,INDEX($AU$14:$AU$300,BK83-$BX$14+1))*$BY$14</f>
        <v>215138.4860491578</v>
      </c>
      <c r="BS83" s="1">
        <f t="shared" si="61"/>
        <v>90684.628804341919</v>
      </c>
      <c r="BT83" s="1">
        <f t="shared" si="79"/>
        <v>125339.11195457257</v>
      </c>
      <c r="BU83" s="1">
        <f t="shared" si="74"/>
        <v>89799.374094585233</v>
      </c>
      <c r="BV83" s="1">
        <f t="shared" si="62"/>
        <v>117307.04483190228</v>
      </c>
      <c r="BW83" s="1">
        <f t="shared" si="62"/>
        <v>8032.0671226702834</v>
      </c>
      <c r="CQ83" s="4">
        <f t="shared" si="75"/>
        <v>14.60483870967742</v>
      </c>
      <c r="CR83" s="7" cm="1">
        <f t="array" ref="CR83">IF(BK83&lt;=$CW$48,0,INDEX($B$14:$B$300,BK83-$CW$48+1))</f>
        <v>12817</v>
      </c>
      <c r="CS83" s="1">
        <f t="shared" si="63"/>
        <v>11387</v>
      </c>
      <c r="CT83" s="100">
        <f t="shared" si="76"/>
        <v>0.88842942966372784</v>
      </c>
    </row>
    <row r="84" spans="1:98" x14ac:dyDescent="0.3">
      <c r="A84" s="1">
        <f t="shared" si="64"/>
        <v>71</v>
      </c>
      <c r="B84" s="1">
        <f t="shared" si="42"/>
        <v>18755</v>
      </c>
      <c r="C84" s="1">
        <v>71</v>
      </c>
      <c r="D84" s="1">
        <v>31243</v>
      </c>
      <c r="E84" s="1">
        <v>6761</v>
      </c>
      <c r="F84" s="1">
        <v>0</v>
      </c>
      <c r="G84" s="1">
        <v>11599</v>
      </c>
      <c r="H84" s="1">
        <v>0</v>
      </c>
      <c r="I84" s="1">
        <v>395</v>
      </c>
      <c r="J84" s="4">
        <v>47</v>
      </c>
      <c r="K84" s="4">
        <v>0.56999999999999995</v>
      </c>
      <c r="L84" s="4">
        <v>24.6</v>
      </c>
      <c r="M84" s="61">
        <v>1.35</v>
      </c>
      <c r="N84" s="1">
        <v>8702</v>
      </c>
      <c r="O84" s="1">
        <v>10044</v>
      </c>
      <c r="P84" s="1">
        <v>9194</v>
      </c>
      <c r="Q84" s="1">
        <v>837</v>
      </c>
      <c r="R84" s="1">
        <v>11</v>
      </c>
      <c r="S84" s="1">
        <v>0</v>
      </c>
      <c r="T84" s="1">
        <v>3554</v>
      </c>
      <c r="U84" s="1">
        <v>358</v>
      </c>
      <c r="V84" s="1">
        <v>3929</v>
      </c>
      <c r="W84" s="1">
        <v>5717</v>
      </c>
      <c r="X84" s="1">
        <v>395</v>
      </c>
      <c r="Y84" s="58">
        <v>0.97</v>
      </c>
      <c r="AA84" s="1">
        <f t="shared" si="43"/>
        <v>10690</v>
      </c>
      <c r="AB84" s="1">
        <f t="shared" si="44"/>
        <v>17316</v>
      </c>
      <c r="AC84" s="1">
        <f t="shared" si="45"/>
        <v>790</v>
      </c>
      <c r="AD84" s="1">
        <f t="shared" si="65"/>
        <v>-547</v>
      </c>
      <c r="AE84" s="1">
        <f t="shared" si="66"/>
        <v>584</v>
      </c>
      <c r="AF84" s="1">
        <f t="shared" si="66"/>
        <v>0</v>
      </c>
      <c r="AG84" s="1">
        <f t="shared" si="66"/>
        <v>23</v>
      </c>
      <c r="AH84" s="1">
        <f t="shared" si="77"/>
        <v>60</v>
      </c>
      <c r="AI84" s="9">
        <f t="shared" si="67"/>
        <v>3.9338711283736678E-2</v>
      </c>
      <c r="AJ84" s="9">
        <f t="shared" si="46"/>
        <v>0.37509999999999999</v>
      </c>
      <c r="AK84" s="9">
        <f t="shared" si="47"/>
        <v>0.13522000000000001</v>
      </c>
      <c r="AL84" s="9">
        <f t="shared" si="48"/>
        <v>0.23197999999999999</v>
      </c>
      <c r="AM84" s="9">
        <f t="shared" si="49"/>
        <v>7.9000000000000008E-3</v>
      </c>
      <c r="AN84" s="9">
        <f t="shared" si="50"/>
        <v>7.1080000000000004E-2</v>
      </c>
      <c r="AO84" s="9">
        <f t="shared" si="51"/>
        <v>1.1999999999999999E-3</v>
      </c>
      <c r="AP84" s="1">
        <f t="shared" si="68"/>
        <v>-271</v>
      </c>
      <c r="AQ84" s="1">
        <f t="shared" si="68"/>
        <v>284</v>
      </c>
      <c r="AR84" s="1"/>
      <c r="AS84" s="1">
        <f t="shared" si="69"/>
        <v>23</v>
      </c>
      <c r="AT84" s="1">
        <f t="shared" si="70"/>
        <v>36</v>
      </c>
      <c r="AU84" s="1">
        <f t="shared" si="52"/>
        <v>10041</v>
      </c>
      <c r="AV84" s="9">
        <f t="shared" si="53"/>
        <v>0.20082</v>
      </c>
      <c r="AW84" s="9">
        <f t="shared" si="54"/>
        <v>7.8579999999999997E-2</v>
      </c>
      <c r="AX84" s="9">
        <f t="shared" si="55"/>
        <v>0.11434</v>
      </c>
      <c r="AY84" s="9">
        <f t="shared" si="56"/>
        <v>7.9000000000000008E-3</v>
      </c>
      <c r="AZ84" s="9">
        <f t="shared" si="57"/>
        <v>7.2000000000000005E-4</v>
      </c>
      <c r="BA84" s="9">
        <f t="shared" si="71"/>
        <v>0.20255400000000001</v>
      </c>
      <c r="BJ84" s="7">
        <f t="shared" si="78"/>
        <v>72</v>
      </c>
      <c r="BK84" s="7">
        <f t="shared" si="78"/>
        <v>71</v>
      </c>
      <c r="BL84" s="1">
        <f t="shared" si="58"/>
        <v>0</v>
      </c>
      <c r="BM84" s="48">
        <f>+EvolOf!M73</f>
        <v>215216</v>
      </c>
      <c r="BN84" s="1">
        <f t="shared" si="59"/>
        <v>0</v>
      </c>
      <c r="BO84" s="1">
        <f t="shared" si="72"/>
        <v>0</v>
      </c>
      <c r="BP84" s="28">
        <f t="shared" si="73"/>
        <v>0</v>
      </c>
      <c r="BQ84" s="1">
        <f t="shared" si="60"/>
        <v>0</v>
      </c>
      <c r="BR84" s="1" cm="1">
        <f t="array" ref="BR84">IF(BK84&lt;=$BX$14,0,INDEX($AU$14:$AU$300,BK84-$BX$14+1))*$BY$14</f>
        <v>216023.74075891447</v>
      </c>
      <c r="BS84" s="1">
        <f t="shared" si="61"/>
        <v>84833.311088633185</v>
      </c>
      <c r="BT84" s="1">
        <f t="shared" si="79"/>
        <v>131967.72648860424</v>
      </c>
      <c r="BU84" s="1">
        <f t="shared" si="74"/>
        <v>84056.014270310232</v>
      </c>
      <c r="BV84" s="1">
        <f t="shared" si="62"/>
        <v>123439.05306533874</v>
      </c>
      <c r="BW84" s="1">
        <f t="shared" si="62"/>
        <v>8528.673423265489</v>
      </c>
      <c r="CQ84" s="4">
        <f t="shared" si="75"/>
        <v>14.473417721518988</v>
      </c>
      <c r="CR84" s="7" cm="1">
        <f t="array" ref="CR84">IF(BK84&lt;=$CW$48,0,INDEX($B$14:$B$300,BK84-$CW$48+1))</f>
        <v>13322</v>
      </c>
      <c r="CS84" s="1">
        <f t="shared" si="63"/>
        <v>11994</v>
      </c>
      <c r="CT84" s="100">
        <f t="shared" si="76"/>
        <v>0.90031526797778116</v>
      </c>
    </row>
    <row r="85" spans="1:98" x14ac:dyDescent="0.3">
      <c r="A85" s="1">
        <f t="shared" si="64"/>
        <v>72</v>
      </c>
      <c r="B85" s="1">
        <f t="shared" si="42"/>
        <v>18812</v>
      </c>
      <c r="C85" s="1">
        <v>72</v>
      </c>
      <c r="D85" s="1">
        <v>31186</v>
      </c>
      <c r="E85" s="1">
        <v>6341</v>
      </c>
      <c r="F85" s="1">
        <v>0</v>
      </c>
      <c r="G85" s="1">
        <v>12056</v>
      </c>
      <c r="H85" s="1">
        <v>0</v>
      </c>
      <c r="I85" s="1">
        <v>415</v>
      </c>
      <c r="J85" s="4">
        <v>46.77</v>
      </c>
      <c r="K85" s="4">
        <v>0.56999999999999995</v>
      </c>
      <c r="L85" s="4">
        <v>24.7</v>
      </c>
      <c r="M85" s="61">
        <v>1.33</v>
      </c>
      <c r="N85" s="1">
        <v>8759</v>
      </c>
      <c r="O85" s="1">
        <v>10044</v>
      </c>
      <c r="P85" s="1">
        <v>9195</v>
      </c>
      <c r="Q85" s="1">
        <v>837</v>
      </c>
      <c r="R85" s="1">
        <v>11</v>
      </c>
      <c r="S85" s="1">
        <v>0</v>
      </c>
      <c r="T85" s="1">
        <v>3395</v>
      </c>
      <c r="U85" s="1">
        <v>341</v>
      </c>
      <c r="V85" s="1">
        <v>3706</v>
      </c>
      <c r="W85" s="1">
        <v>5954</v>
      </c>
      <c r="X85" s="1">
        <v>415</v>
      </c>
      <c r="Y85" s="58">
        <v>0.94</v>
      </c>
      <c r="AA85" s="1">
        <f t="shared" si="43"/>
        <v>10047</v>
      </c>
      <c r="AB85" s="1">
        <f t="shared" si="44"/>
        <v>18010</v>
      </c>
      <c r="AC85" s="1">
        <f t="shared" si="45"/>
        <v>830</v>
      </c>
      <c r="AD85" s="1">
        <f t="shared" si="65"/>
        <v>-420</v>
      </c>
      <c r="AE85" s="1">
        <f t="shared" si="66"/>
        <v>457</v>
      </c>
      <c r="AF85" s="1">
        <f t="shared" si="66"/>
        <v>0</v>
      </c>
      <c r="AG85" s="1">
        <f t="shared" si="66"/>
        <v>20</v>
      </c>
      <c r="AH85" s="1">
        <f t="shared" si="77"/>
        <v>57</v>
      </c>
      <c r="AI85" s="9">
        <f t="shared" si="67"/>
        <v>4.1191066997518608E-2</v>
      </c>
      <c r="AJ85" s="9">
        <f t="shared" si="46"/>
        <v>0.37624000000000002</v>
      </c>
      <c r="AK85" s="9">
        <f t="shared" si="47"/>
        <v>0.12681999999999999</v>
      </c>
      <c r="AL85" s="9">
        <f t="shared" si="48"/>
        <v>0.24112</v>
      </c>
      <c r="AM85" s="9">
        <f t="shared" si="49"/>
        <v>8.3000000000000001E-3</v>
      </c>
      <c r="AN85" s="9">
        <f t="shared" si="50"/>
        <v>6.7900000000000002E-2</v>
      </c>
      <c r="AO85" s="9">
        <f t="shared" si="51"/>
        <v>1.14E-3</v>
      </c>
      <c r="AP85" s="1">
        <f t="shared" si="68"/>
        <v>-223</v>
      </c>
      <c r="AQ85" s="1">
        <f t="shared" si="68"/>
        <v>237</v>
      </c>
      <c r="AR85" s="1"/>
      <c r="AS85" s="1">
        <f t="shared" si="69"/>
        <v>20</v>
      </c>
      <c r="AT85" s="1">
        <f t="shared" si="70"/>
        <v>34</v>
      </c>
      <c r="AU85" s="1">
        <f t="shared" si="52"/>
        <v>10075</v>
      </c>
      <c r="AV85" s="9">
        <f t="shared" si="53"/>
        <v>0.20150000000000001</v>
      </c>
      <c r="AW85" s="9">
        <f t="shared" si="54"/>
        <v>7.4120000000000005E-2</v>
      </c>
      <c r="AX85" s="9">
        <f t="shared" si="55"/>
        <v>0.11908000000000001</v>
      </c>
      <c r="AY85" s="9">
        <f t="shared" si="56"/>
        <v>8.3000000000000001E-3</v>
      </c>
      <c r="AZ85" s="9">
        <f t="shared" si="57"/>
        <v>6.8000000000000005E-4</v>
      </c>
      <c r="BA85" s="9">
        <f t="shared" si="71"/>
        <v>0.20316960000000003</v>
      </c>
      <c r="BJ85" s="7">
        <f t="shared" si="78"/>
        <v>73</v>
      </c>
      <c r="BK85" s="7">
        <f t="shared" si="78"/>
        <v>72</v>
      </c>
      <c r="BL85" s="1">
        <f t="shared" si="58"/>
        <v>0</v>
      </c>
      <c r="BM85" s="48">
        <f>+EvolOf!M74</f>
        <v>216582</v>
      </c>
      <c r="BN85" s="1">
        <f t="shared" si="59"/>
        <v>0</v>
      </c>
      <c r="BO85" s="1">
        <f t="shared" si="72"/>
        <v>0</v>
      </c>
      <c r="BP85" s="28">
        <f t="shared" si="73"/>
        <v>0</v>
      </c>
      <c r="BQ85" s="1">
        <f t="shared" si="60"/>
        <v>0</v>
      </c>
      <c r="BR85" s="1" cm="1">
        <f t="array" ref="BR85">IF(BK85&lt;=$BX$14,0,INDEX($AU$14:$AU$300,BK85-$BX$14+1))*$BY$14</f>
        <v>216801.03757723741</v>
      </c>
      <c r="BS85" s="1">
        <f t="shared" si="61"/>
        <v>80018.38913068836</v>
      </c>
      <c r="BT85" s="1">
        <f t="shared" si="79"/>
        <v>137516.76210829848</v>
      </c>
      <c r="BU85" s="1">
        <f t="shared" si="74"/>
        <v>79284.275468938926</v>
      </c>
      <c r="BV85" s="1">
        <f t="shared" si="62"/>
        <v>128556.25711929804</v>
      </c>
      <c r="BW85" s="1">
        <f t="shared" si="62"/>
        <v>8960.5049890004502</v>
      </c>
      <c r="CQ85" s="4">
        <f t="shared" si="75"/>
        <v>14.346987951807229</v>
      </c>
      <c r="CR85" s="7" cm="1">
        <f t="array" ref="CR85">IF(BK85&lt;=$CW$48,0,INDEX($B$14:$B$300,BK85-$CW$48+1))</f>
        <v>13802</v>
      </c>
      <c r="CS85" s="1">
        <f t="shared" si="63"/>
        <v>12471</v>
      </c>
      <c r="CT85" s="100">
        <f t="shared" si="76"/>
        <v>0.90356470076800466</v>
      </c>
    </row>
    <row r="86" spans="1:98" x14ac:dyDescent="0.3">
      <c r="A86" s="1">
        <f t="shared" si="64"/>
        <v>73</v>
      </c>
      <c r="B86" s="1">
        <f t="shared" si="42"/>
        <v>18863</v>
      </c>
      <c r="C86" s="1">
        <v>73</v>
      </c>
      <c r="D86" s="1">
        <v>31135</v>
      </c>
      <c r="E86" s="1">
        <v>5922</v>
      </c>
      <c r="F86" s="1">
        <v>0</v>
      </c>
      <c r="G86" s="1">
        <v>12505</v>
      </c>
      <c r="H86" s="1">
        <v>0</v>
      </c>
      <c r="I86" s="1">
        <v>436</v>
      </c>
      <c r="J86" s="4">
        <v>46.55</v>
      </c>
      <c r="K86" s="4">
        <v>0.56999999999999995</v>
      </c>
      <c r="L86" s="4">
        <v>24.8</v>
      </c>
      <c r="M86" s="61">
        <v>1.31</v>
      </c>
      <c r="N86" s="1">
        <v>8809</v>
      </c>
      <c r="O86" s="1">
        <v>10044</v>
      </c>
      <c r="P86" s="1">
        <v>9195</v>
      </c>
      <c r="Q86" s="1">
        <v>837</v>
      </c>
      <c r="R86" s="1">
        <v>11</v>
      </c>
      <c r="S86" s="1">
        <v>0</v>
      </c>
      <c r="T86" s="1">
        <v>3205</v>
      </c>
      <c r="U86" s="1">
        <v>322</v>
      </c>
      <c r="V86" s="1">
        <v>3488</v>
      </c>
      <c r="W86" s="1">
        <v>6180</v>
      </c>
      <c r="X86" s="1">
        <v>436</v>
      </c>
      <c r="Y86" s="58">
        <v>0.93</v>
      </c>
      <c r="AA86" s="1">
        <f t="shared" si="43"/>
        <v>9410</v>
      </c>
      <c r="AB86" s="1">
        <f t="shared" si="44"/>
        <v>18685</v>
      </c>
      <c r="AC86" s="1">
        <f t="shared" si="45"/>
        <v>872</v>
      </c>
      <c r="AD86" s="1">
        <f t="shared" si="65"/>
        <v>-419</v>
      </c>
      <c r="AE86" s="1">
        <f t="shared" si="66"/>
        <v>449</v>
      </c>
      <c r="AF86" s="1">
        <f t="shared" si="66"/>
        <v>0</v>
      </c>
      <c r="AG86" s="1">
        <f t="shared" si="66"/>
        <v>21</v>
      </c>
      <c r="AH86" s="1">
        <f t="shared" si="77"/>
        <v>51</v>
      </c>
      <c r="AI86" s="9">
        <f t="shared" si="67"/>
        <v>4.3151227236737928E-2</v>
      </c>
      <c r="AJ86" s="9">
        <f t="shared" si="46"/>
        <v>0.37725999999999998</v>
      </c>
      <c r="AK86" s="9">
        <f t="shared" si="47"/>
        <v>0.11844</v>
      </c>
      <c r="AL86" s="9">
        <f t="shared" si="48"/>
        <v>0.25009999999999999</v>
      </c>
      <c r="AM86" s="9">
        <f t="shared" si="49"/>
        <v>8.7200000000000003E-3</v>
      </c>
      <c r="AN86" s="9">
        <f t="shared" si="50"/>
        <v>6.4100000000000004E-2</v>
      </c>
      <c r="AO86" s="9">
        <f t="shared" si="51"/>
        <v>1.0200000000000001E-3</v>
      </c>
      <c r="AP86" s="1">
        <f t="shared" si="68"/>
        <v>-218</v>
      </c>
      <c r="AQ86" s="1">
        <f t="shared" si="68"/>
        <v>226</v>
      </c>
      <c r="AR86" s="1"/>
      <c r="AS86" s="1">
        <f t="shared" si="69"/>
        <v>21</v>
      </c>
      <c r="AT86" s="1">
        <f t="shared" si="70"/>
        <v>29</v>
      </c>
      <c r="AU86" s="1">
        <f t="shared" si="52"/>
        <v>10104</v>
      </c>
      <c r="AV86" s="9">
        <f t="shared" si="53"/>
        <v>0.20208000000000001</v>
      </c>
      <c r="AW86" s="9">
        <f t="shared" si="54"/>
        <v>6.9760000000000003E-2</v>
      </c>
      <c r="AX86" s="9">
        <f t="shared" si="55"/>
        <v>0.1236</v>
      </c>
      <c r="AY86" s="9">
        <f t="shared" si="56"/>
        <v>8.7200000000000003E-3</v>
      </c>
      <c r="AZ86" s="9">
        <f t="shared" si="57"/>
        <v>5.8E-4</v>
      </c>
      <c r="BA86" s="9">
        <f t="shared" si="71"/>
        <v>0.2037204</v>
      </c>
      <c r="BJ86" s="7">
        <f t="shared" si="78"/>
        <v>74</v>
      </c>
      <c r="BK86" s="7">
        <f t="shared" si="78"/>
        <v>73</v>
      </c>
      <c r="BL86" s="1">
        <f t="shared" si="58"/>
        <v>0</v>
      </c>
      <c r="BM86" s="48">
        <f>+EvolOf!M75</f>
        <v>217466</v>
      </c>
      <c r="BN86" s="1">
        <f t="shared" si="59"/>
        <v>0</v>
      </c>
      <c r="BO86" s="1">
        <f t="shared" si="72"/>
        <v>0</v>
      </c>
      <c r="BP86" s="28">
        <f t="shared" si="73"/>
        <v>0</v>
      </c>
      <c r="BQ86" s="1">
        <f t="shared" si="60"/>
        <v>0</v>
      </c>
      <c r="BR86" s="1" cm="1">
        <f t="array" ref="BR86">IF(BK86&lt;=$BX$14,0,INDEX($AU$14:$AU$300,BK86-$BX$14+1))*$BY$14</f>
        <v>217535.15123898684</v>
      </c>
      <c r="BS86" s="1">
        <f t="shared" si="61"/>
        <v>75311.425064177281</v>
      </c>
      <c r="BT86" s="1">
        <f t="shared" si="79"/>
        <v>142849.88194512526</v>
      </c>
      <c r="BU86" s="1">
        <f t="shared" si="74"/>
        <v>74685.26929386158</v>
      </c>
      <c r="BV86" s="1">
        <f t="shared" si="62"/>
        <v>133435.95381210311</v>
      </c>
      <c r="BW86" s="1">
        <f t="shared" si="62"/>
        <v>9413.9281330221602</v>
      </c>
      <c r="CQ86" s="4">
        <f t="shared" si="75"/>
        <v>14.174311926605505</v>
      </c>
      <c r="CR86" s="7" cm="1">
        <f t="array" ref="CR86">IF(BK86&lt;=$CW$48,0,INDEX($B$14:$B$300,BK86-$CW$48+1))</f>
        <v>14242</v>
      </c>
      <c r="CS86" s="1">
        <f t="shared" si="63"/>
        <v>12941</v>
      </c>
      <c r="CT86" s="100">
        <f t="shared" si="76"/>
        <v>0.90865047043954505</v>
      </c>
    </row>
    <row r="87" spans="1:98" s="1" customFormat="1" x14ac:dyDescent="0.3">
      <c r="A87" s="1">
        <f t="shared" si="64"/>
        <v>74</v>
      </c>
      <c r="B87" s="1">
        <f t="shared" si="42"/>
        <v>18909</v>
      </c>
      <c r="C87" s="1">
        <v>74</v>
      </c>
      <c r="D87" s="1">
        <v>31088</v>
      </c>
      <c r="E87" s="1">
        <v>5502</v>
      </c>
      <c r="F87" s="1">
        <v>0</v>
      </c>
      <c r="G87" s="1">
        <v>12952</v>
      </c>
      <c r="H87" s="1">
        <v>0</v>
      </c>
      <c r="I87" s="1">
        <v>455</v>
      </c>
      <c r="J87" s="4">
        <v>46.34</v>
      </c>
      <c r="K87" s="4">
        <v>0.56000000000000005</v>
      </c>
      <c r="L87" s="4">
        <v>24.9</v>
      </c>
      <c r="M87" s="61">
        <v>1.28</v>
      </c>
      <c r="N87" s="1">
        <v>8856</v>
      </c>
      <c r="O87" s="1">
        <v>10044</v>
      </c>
      <c r="P87" s="1">
        <v>9195</v>
      </c>
      <c r="Q87" s="1">
        <v>837</v>
      </c>
      <c r="R87" s="1">
        <v>11</v>
      </c>
      <c r="S87" s="1">
        <v>0</v>
      </c>
      <c r="T87" s="1">
        <v>3005</v>
      </c>
      <c r="U87" s="1">
        <v>303</v>
      </c>
      <c r="V87" s="1">
        <v>3263</v>
      </c>
      <c r="W87" s="1">
        <v>6412</v>
      </c>
      <c r="X87" s="1">
        <v>455</v>
      </c>
      <c r="Y87" s="58">
        <v>0.91</v>
      </c>
      <c r="AA87" s="1">
        <f t="shared" si="43"/>
        <v>8765</v>
      </c>
      <c r="AB87" s="1">
        <f t="shared" si="44"/>
        <v>19364</v>
      </c>
      <c r="AC87" s="1">
        <f t="shared" si="45"/>
        <v>910</v>
      </c>
      <c r="AD87" s="1">
        <f t="shared" si="65"/>
        <v>-420</v>
      </c>
      <c r="AE87" s="1">
        <f t="shared" si="66"/>
        <v>447</v>
      </c>
      <c r="AF87" s="1">
        <f t="shared" si="66"/>
        <v>0</v>
      </c>
      <c r="AG87" s="1">
        <f t="shared" si="66"/>
        <v>19</v>
      </c>
      <c r="AH87" s="1">
        <f t="shared" si="77"/>
        <v>46</v>
      </c>
      <c r="AI87" s="9">
        <f t="shared" si="67"/>
        <v>4.491609081934847E-2</v>
      </c>
      <c r="AJ87" s="9">
        <f t="shared" si="46"/>
        <v>0.37818000000000002</v>
      </c>
      <c r="AK87" s="9">
        <f t="shared" si="47"/>
        <v>0.11004</v>
      </c>
      <c r="AL87" s="9">
        <f t="shared" si="48"/>
        <v>0.25903999999999999</v>
      </c>
      <c r="AM87" s="9">
        <f t="shared" si="49"/>
        <v>9.1000000000000004E-3</v>
      </c>
      <c r="AN87" s="9">
        <f t="shared" si="50"/>
        <v>6.0100000000000001E-2</v>
      </c>
      <c r="AO87" s="9">
        <f t="shared" si="51"/>
        <v>9.2000000000000003E-4</v>
      </c>
      <c r="AP87" s="1">
        <f t="shared" si="68"/>
        <v>-225</v>
      </c>
      <c r="AQ87" s="1">
        <f t="shared" si="68"/>
        <v>232</v>
      </c>
      <c r="AS87" s="1">
        <f t="shared" si="69"/>
        <v>19</v>
      </c>
      <c r="AT87" s="1">
        <f t="shared" si="70"/>
        <v>26</v>
      </c>
      <c r="AU87" s="1">
        <f t="shared" si="52"/>
        <v>10130</v>
      </c>
      <c r="AV87" s="9">
        <f t="shared" si="53"/>
        <v>0.2026</v>
      </c>
      <c r="AW87" s="9">
        <f t="shared" si="54"/>
        <v>6.5259999999999999E-2</v>
      </c>
      <c r="AX87" s="9">
        <f t="shared" si="55"/>
        <v>0.12823999999999999</v>
      </c>
      <c r="AY87" s="9">
        <f t="shared" si="56"/>
        <v>9.1000000000000004E-3</v>
      </c>
      <c r="AZ87" s="9">
        <f t="shared" si="57"/>
        <v>5.1999999999999995E-4</v>
      </c>
      <c r="BA87" s="9">
        <f t="shared" si="71"/>
        <v>0.20421720000000002</v>
      </c>
      <c r="BB87" s="7"/>
      <c r="BC87" s="7"/>
      <c r="BD87" s="7"/>
      <c r="BE87" s="7"/>
      <c r="BF87" s="7"/>
      <c r="BG87" s="7"/>
      <c r="BH87" s="7"/>
      <c r="BI87" s="7"/>
      <c r="BJ87" s="7">
        <f t="shared" si="78"/>
        <v>75</v>
      </c>
      <c r="BK87" s="7">
        <f t="shared" si="78"/>
        <v>74</v>
      </c>
      <c r="BL87" s="1">
        <f t="shared" si="58"/>
        <v>0</v>
      </c>
      <c r="BM87" s="48">
        <f>+EvolOf!M76</f>
        <v>0</v>
      </c>
      <c r="BN87" s="1">
        <f t="shared" si="59"/>
        <v>0</v>
      </c>
      <c r="BO87" s="1">
        <f t="shared" si="72"/>
        <v>0</v>
      </c>
      <c r="BP87" s="28">
        <f t="shared" si="73"/>
        <v>0</v>
      </c>
      <c r="BQ87" s="1">
        <f t="shared" si="60"/>
        <v>0</v>
      </c>
      <c r="BR87" s="1" cm="1">
        <f t="array" ref="BR87">IF(BK87&lt;=$BX$14,0,INDEX($AU$14:$AU$300,BK87-$BX$14+1))*$BY$14</f>
        <v>218161.30700930255</v>
      </c>
      <c r="BS87" s="1">
        <f t="shared" si="61"/>
        <v>70453.319949658966</v>
      </c>
      <c r="BT87" s="1">
        <f t="shared" si="79"/>
        <v>148269.36809509902</v>
      </c>
      <c r="BU87" s="1">
        <f t="shared" si="74"/>
        <v>69891.938914203522</v>
      </c>
      <c r="BV87" s="1">
        <f t="shared" si="62"/>
        <v>138445.19997462866</v>
      </c>
      <c r="BW87" s="1">
        <f t="shared" si="62"/>
        <v>9824.1681204703746</v>
      </c>
      <c r="BX87" s="7"/>
      <c r="BY87" s="4"/>
      <c r="BZ87" s="7"/>
      <c r="CA87" s="7"/>
      <c r="CB87" s="7"/>
      <c r="CE87" s="7"/>
      <c r="CF87" s="7"/>
      <c r="CG87" s="7"/>
      <c r="CH87" s="7"/>
      <c r="CI87" s="7"/>
      <c r="CJ87" s="7"/>
      <c r="CK87" s="7"/>
      <c r="CL87" s="7"/>
      <c r="CN87" s="47"/>
      <c r="CO87" s="47"/>
      <c r="CP87" s="47"/>
      <c r="CQ87" s="4">
        <f t="shared" si="75"/>
        <v>14.092307692307692</v>
      </c>
      <c r="CR87" s="7" cm="1">
        <f t="array" ref="CR87">IF(BK87&lt;=$CW$48,0,INDEX($B$14:$B$300,BK87-$CW$48+1))</f>
        <v>14653</v>
      </c>
      <c r="CS87" s="1">
        <f t="shared" si="63"/>
        <v>13407</v>
      </c>
      <c r="CT87" s="100">
        <f t="shared" si="76"/>
        <v>0.91496621852180438</v>
      </c>
    </row>
    <row r="88" spans="1:98" s="1" customFormat="1" x14ac:dyDescent="0.3">
      <c r="A88" s="1">
        <f t="shared" si="64"/>
        <v>75</v>
      </c>
      <c r="B88" s="1">
        <f t="shared" si="42"/>
        <v>18954</v>
      </c>
      <c r="C88" s="1">
        <v>75</v>
      </c>
      <c r="D88" s="1">
        <v>31044</v>
      </c>
      <c r="E88" s="1">
        <v>5092</v>
      </c>
      <c r="F88" s="1">
        <v>0</v>
      </c>
      <c r="G88" s="1">
        <v>13386</v>
      </c>
      <c r="H88" s="1">
        <v>0</v>
      </c>
      <c r="I88" s="1">
        <v>476</v>
      </c>
      <c r="J88" s="4">
        <v>46.13</v>
      </c>
      <c r="K88" s="4">
        <v>0.56000000000000005</v>
      </c>
      <c r="L88" s="4">
        <v>25</v>
      </c>
      <c r="M88" s="61">
        <v>1.26</v>
      </c>
      <c r="N88" s="1">
        <v>8900</v>
      </c>
      <c r="O88" s="1">
        <v>10045</v>
      </c>
      <c r="P88" s="1">
        <v>9195</v>
      </c>
      <c r="Q88" s="1">
        <v>837</v>
      </c>
      <c r="R88" s="1">
        <v>11</v>
      </c>
      <c r="S88" s="1">
        <v>0</v>
      </c>
      <c r="T88" s="1">
        <v>2807</v>
      </c>
      <c r="U88" s="1">
        <v>283</v>
      </c>
      <c r="V88" s="1">
        <v>3043</v>
      </c>
      <c r="W88" s="1">
        <v>6637</v>
      </c>
      <c r="X88" s="1">
        <v>476</v>
      </c>
      <c r="Y88" s="58">
        <v>0.89</v>
      </c>
      <c r="AA88" s="1">
        <f t="shared" si="43"/>
        <v>8135</v>
      </c>
      <c r="AB88" s="1">
        <f t="shared" si="44"/>
        <v>20023</v>
      </c>
      <c r="AC88" s="1">
        <f t="shared" si="45"/>
        <v>952</v>
      </c>
      <c r="AD88" s="1">
        <f t="shared" si="65"/>
        <v>-410</v>
      </c>
      <c r="AE88" s="1">
        <f t="shared" si="66"/>
        <v>434</v>
      </c>
      <c r="AF88" s="1">
        <f t="shared" si="66"/>
        <v>0</v>
      </c>
      <c r="AG88" s="1">
        <f t="shared" si="66"/>
        <v>21</v>
      </c>
      <c r="AH88" s="1">
        <f t="shared" si="77"/>
        <v>45</v>
      </c>
      <c r="AI88" s="9">
        <f t="shared" si="67"/>
        <v>4.6868846002363136E-2</v>
      </c>
      <c r="AJ88" s="9">
        <f t="shared" si="46"/>
        <v>0.37907999999999997</v>
      </c>
      <c r="AK88" s="9">
        <f t="shared" si="47"/>
        <v>0.10184</v>
      </c>
      <c r="AL88" s="9">
        <f t="shared" si="48"/>
        <v>0.26772000000000001</v>
      </c>
      <c r="AM88" s="9">
        <f t="shared" si="49"/>
        <v>9.5200000000000007E-3</v>
      </c>
      <c r="AN88" s="9">
        <f t="shared" si="50"/>
        <v>5.6140000000000002E-2</v>
      </c>
      <c r="AO88" s="9">
        <f t="shared" si="51"/>
        <v>8.9999999999999998E-4</v>
      </c>
      <c r="AP88" s="1">
        <f t="shared" si="68"/>
        <v>-220</v>
      </c>
      <c r="AQ88" s="1">
        <f t="shared" si="68"/>
        <v>225</v>
      </c>
      <c r="AS88" s="1">
        <f t="shared" si="69"/>
        <v>21</v>
      </c>
      <c r="AT88" s="1">
        <f t="shared" si="70"/>
        <v>26</v>
      </c>
      <c r="AU88" s="1">
        <f t="shared" si="52"/>
        <v>10156</v>
      </c>
      <c r="AV88" s="9">
        <f t="shared" si="53"/>
        <v>0.20311999999999999</v>
      </c>
      <c r="AW88" s="9">
        <f t="shared" si="54"/>
        <v>6.0859999999999997E-2</v>
      </c>
      <c r="AX88" s="9">
        <f t="shared" si="55"/>
        <v>0.13274</v>
      </c>
      <c r="AY88" s="9">
        <f t="shared" si="56"/>
        <v>9.5200000000000007E-3</v>
      </c>
      <c r="AZ88" s="9">
        <f t="shared" si="57"/>
        <v>5.1999999999999995E-4</v>
      </c>
      <c r="BA88" s="9">
        <f t="shared" si="71"/>
        <v>0.2047032</v>
      </c>
      <c r="BB88" s="7"/>
      <c r="BC88" s="7"/>
      <c r="BD88" s="7"/>
      <c r="BE88" s="7"/>
      <c r="BF88" s="7"/>
      <c r="BG88" s="7"/>
      <c r="BH88" s="7"/>
      <c r="BI88" s="7"/>
      <c r="BJ88" s="7">
        <f t="shared" si="78"/>
        <v>76</v>
      </c>
      <c r="BK88" s="7">
        <f t="shared" si="78"/>
        <v>75</v>
      </c>
      <c r="BL88" s="1">
        <f t="shared" si="58"/>
        <v>0</v>
      </c>
      <c r="BM88" s="48">
        <f>+EvolOf!M77</f>
        <v>0</v>
      </c>
      <c r="BN88" s="1">
        <f t="shared" si="59"/>
        <v>0</v>
      </c>
      <c r="BO88" s="1">
        <f t="shared" si="72"/>
        <v>0</v>
      </c>
      <c r="BP88" s="28">
        <f t="shared" si="73"/>
        <v>0</v>
      </c>
      <c r="BQ88" s="1">
        <f t="shared" si="60"/>
        <v>0</v>
      </c>
      <c r="BR88" s="1" cm="1">
        <f t="array" ref="BR88">IF(BK88&lt;=$BX$14,0,INDEX($AU$14:$AU$300,BK88-$BX$14+1))*$BY$14</f>
        <v>218722.68804475799</v>
      </c>
      <c r="BS88" s="1">
        <f t="shared" si="61"/>
        <v>65703.172726574383</v>
      </c>
      <c r="BT88" s="1">
        <f t="shared" si="79"/>
        <v>153580.89635363905</v>
      </c>
      <c r="BU88" s="1">
        <f t="shared" si="74"/>
        <v>65141.791691118939</v>
      </c>
      <c r="BV88" s="1">
        <f t="shared" si="62"/>
        <v>143303.30508914698</v>
      </c>
      <c r="BW88" s="1">
        <f t="shared" si="62"/>
        <v>10277.591264492083</v>
      </c>
      <c r="BX88" s="7"/>
      <c r="BY88" s="4"/>
      <c r="BZ88" s="7"/>
      <c r="CA88" s="7"/>
      <c r="CB88" s="7"/>
      <c r="CE88" s="7"/>
      <c r="CF88" s="7"/>
      <c r="CG88" s="7"/>
      <c r="CH88" s="7"/>
      <c r="CI88" s="7"/>
      <c r="CJ88" s="7"/>
      <c r="CK88" s="7"/>
      <c r="CL88" s="7"/>
      <c r="CN88" s="47"/>
      <c r="CO88" s="47"/>
      <c r="CP88" s="47"/>
      <c r="CQ88" s="4">
        <f t="shared" si="75"/>
        <v>13.943277310924369</v>
      </c>
      <c r="CR88" s="7" cm="1">
        <f t="array" ref="CR88">IF(BK88&lt;=$CW$48,0,INDEX($B$14:$B$300,BK88-$CW$48+1))</f>
        <v>15030</v>
      </c>
      <c r="CS88" s="1">
        <f t="shared" si="63"/>
        <v>13862</v>
      </c>
      <c r="CT88" s="100">
        <f t="shared" si="76"/>
        <v>0.9222887558216899</v>
      </c>
    </row>
    <row r="89" spans="1:98" s="1" customFormat="1" x14ac:dyDescent="0.3">
      <c r="A89" s="1">
        <f t="shared" si="64"/>
        <v>76</v>
      </c>
      <c r="B89" s="1">
        <f t="shared" si="42"/>
        <v>18995</v>
      </c>
      <c r="C89" s="1">
        <v>76</v>
      </c>
      <c r="D89" s="1">
        <v>31004</v>
      </c>
      <c r="E89" s="1">
        <v>4700</v>
      </c>
      <c r="F89" s="1">
        <v>0</v>
      </c>
      <c r="G89" s="1">
        <v>13799</v>
      </c>
      <c r="H89" s="1">
        <v>0</v>
      </c>
      <c r="I89" s="1">
        <v>496</v>
      </c>
      <c r="J89" s="4">
        <v>45.93</v>
      </c>
      <c r="K89" s="4">
        <v>0.56000000000000005</v>
      </c>
      <c r="L89" s="4">
        <v>25.1</v>
      </c>
      <c r="M89" s="61">
        <v>1.24</v>
      </c>
      <c r="N89" s="1">
        <v>8940</v>
      </c>
      <c r="O89" s="1">
        <v>10045</v>
      </c>
      <c r="P89" s="1">
        <v>9195</v>
      </c>
      <c r="Q89" s="1">
        <v>837</v>
      </c>
      <c r="R89" s="1">
        <v>11</v>
      </c>
      <c r="S89" s="1">
        <v>0</v>
      </c>
      <c r="T89" s="1">
        <v>2611</v>
      </c>
      <c r="U89" s="1">
        <v>263</v>
      </c>
      <c r="V89" s="1">
        <v>2828</v>
      </c>
      <c r="W89" s="1">
        <v>6857</v>
      </c>
      <c r="X89" s="1">
        <v>496</v>
      </c>
      <c r="Y89" s="58">
        <v>0.87</v>
      </c>
      <c r="AA89" s="1">
        <f t="shared" si="43"/>
        <v>7528</v>
      </c>
      <c r="AB89" s="1">
        <f t="shared" si="44"/>
        <v>20656</v>
      </c>
      <c r="AC89" s="1">
        <f t="shared" si="45"/>
        <v>992</v>
      </c>
      <c r="AD89" s="1">
        <f t="shared" si="65"/>
        <v>-392</v>
      </c>
      <c r="AE89" s="1">
        <f t="shared" si="66"/>
        <v>413</v>
      </c>
      <c r="AF89" s="1">
        <f t="shared" si="66"/>
        <v>0</v>
      </c>
      <c r="AG89" s="1">
        <f t="shared" si="66"/>
        <v>20</v>
      </c>
      <c r="AH89" s="1">
        <f t="shared" si="77"/>
        <v>41</v>
      </c>
      <c r="AI89" s="9">
        <f t="shared" si="67"/>
        <v>4.8718200569688633E-2</v>
      </c>
      <c r="AJ89" s="9">
        <f t="shared" si="46"/>
        <v>0.37990000000000002</v>
      </c>
      <c r="AK89" s="9">
        <f t="shared" si="47"/>
        <v>9.4E-2</v>
      </c>
      <c r="AL89" s="9">
        <f t="shared" si="48"/>
        <v>0.27598</v>
      </c>
      <c r="AM89" s="9">
        <f t="shared" si="49"/>
        <v>9.92E-3</v>
      </c>
      <c r="AN89" s="9">
        <f t="shared" si="50"/>
        <v>5.2220000000000003E-2</v>
      </c>
      <c r="AO89" s="9">
        <f t="shared" si="51"/>
        <v>8.1999999999999998E-4</v>
      </c>
      <c r="AP89" s="1">
        <f t="shared" si="68"/>
        <v>-215</v>
      </c>
      <c r="AQ89" s="1">
        <f t="shared" si="68"/>
        <v>220</v>
      </c>
      <c r="AS89" s="1">
        <f t="shared" si="69"/>
        <v>20</v>
      </c>
      <c r="AT89" s="1">
        <f t="shared" si="70"/>
        <v>25</v>
      </c>
      <c r="AU89" s="1">
        <f t="shared" si="52"/>
        <v>10181</v>
      </c>
      <c r="AV89" s="9">
        <f t="shared" si="53"/>
        <v>0.20362</v>
      </c>
      <c r="AW89" s="9">
        <f t="shared" si="54"/>
        <v>5.6559999999999999E-2</v>
      </c>
      <c r="AX89" s="9">
        <f t="shared" si="55"/>
        <v>0.13714000000000001</v>
      </c>
      <c r="AY89" s="9">
        <f t="shared" si="56"/>
        <v>9.92E-3</v>
      </c>
      <c r="AZ89" s="9">
        <f t="shared" si="57"/>
        <v>5.0000000000000001E-4</v>
      </c>
      <c r="BA89" s="9">
        <f t="shared" si="71"/>
        <v>0.20514600000000002</v>
      </c>
      <c r="BB89" s="7"/>
      <c r="BC89" s="7"/>
      <c r="BD89" s="7"/>
      <c r="BE89" s="7"/>
      <c r="BF89" s="7"/>
      <c r="BG89" s="7"/>
      <c r="BH89" s="7"/>
      <c r="BI89" s="7"/>
      <c r="BJ89" s="7">
        <f t="shared" si="78"/>
        <v>77</v>
      </c>
      <c r="BK89" s="7">
        <f t="shared" si="78"/>
        <v>76</v>
      </c>
      <c r="BL89" s="1">
        <f t="shared" si="58"/>
        <v>0</v>
      </c>
      <c r="BM89" s="48">
        <f>+EvolOf!M78</f>
        <v>0</v>
      </c>
      <c r="BN89" s="1">
        <f t="shared" si="59"/>
        <v>0</v>
      </c>
      <c r="BO89" s="1">
        <f t="shared" si="72"/>
        <v>0</v>
      </c>
      <c r="BP89" s="28">
        <f t="shared" si="73"/>
        <v>0</v>
      </c>
      <c r="BQ89" s="1">
        <f t="shared" si="60"/>
        <v>0</v>
      </c>
      <c r="BR89" s="1" cm="1">
        <f t="array" ref="BR89">IF(BK89&lt;=$BX$14,0,INDEX($AU$14:$AU$300,BK89-$BX$14+1))*$BY$14</f>
        <v>219284.06908021343</v>
      </c>
      <c r="BS89" s="1">
        <f t="shared" si="61"/>
        <v>61060.983394923554</v>
      </c>
      <c r="BT89" s="1">
        <f t="shared" si="79"/>
        <v>158762.87514245859</v>
      </c>
      <c r="BU89" s="1">
        <f t="shared" si="74"/>
        <v>60521.193937754841</v>
      </c>
      <c r="BV89" s="1">
        <f t="shared" si="62"/>
        <v>148053.45231223156</v>
      </c>
      <c r="BW89" s="1">
        <f t="shared" si="62"/>
        <v>10709.422830227046</v>
      </c>
      <c r="BX89" s="7"/>
      <c r="BY89" s="4"/>
      <c r="BZ89" s="7"/>
      <c r="CA89" s="7"/>
      <c r="CB89" s="7"/>
      <c r="CE89" s="7"/>
      <c r="CF89" s="7"/>
      <c r="CG89" s="7"/>
      <c r="CH89" s="7"/>
      <c r="CI89" s="7"/>
      <c r="CJ89" s="7"/>
      <c r="CK89" s="7"/>
      <c r="CL89" s="7"/>
      <c r="CN89" s="47"/>
      <c r="CO89" s="47"/>
      <c r="CP89" s="47"/>
      <c r="CQ89" s="4">
        <f t="shared" si="75"/>
        <v>13.824596774193548</v>
      </c>
      <c r="CR89" s="7" cm="1">
        <f t="array" ref="CR89">IF(BK89&lt;=$CW$48,0,INDEX($B$14:$B$300,BK89-$CW$48+1))</f>
        <v>15377</v>
      </c>
      <c r="CS89" s="1">
        <f t="shared" si="63"/>
        <v>14295</v>
      </c>
      <c r="CT89" s="100">
        <f t="shared" si="76"/>
        <v>0.92963516940885738</v>
      </c>
    </row>
    <row r="90" spans="1:98" s="1" customFormat="1" x14ac:dyDescent="0.3">
      <c r="A90" s="1">
        <f t="shared" si="64"/>
        <v>77</v>
      </c>
      <c r="B90" s="1">
        <f t="shared" si="42"/>
        <v>19030</v>
      </c>
      <c r="C90" s="1">
        <v>77</v>
      </c>
      <c r="D90" s="1">
        <v>30968</v>
      </c>
      <c r="E90" s="1">
        <v>4334</v>
      </c>
      <c r="F90" s="1">
        <v>0</v>
      </c>
      <c r="G90" s="1">
        <v>14180</v>
      </c>
      <c r="H90" s="1">
        <v>0</v>
      </c>
      <c r="I90" s="1">
        <v>516</v>
      </c>
      <c r="J90" s="4">
        <v>45.74</v>
      </c>
      <c r="K90" s="4">
        <v>0.56000000000000005</v>
      </c>
      <c r="L90" s="4">
        <v>25.1</v>
      </c>
      <c r="M90" s="61">
        <v>1.22</v>
      </c>
      <c r="N90" s="1">
        <v>8975</v>
      </c>
      <c r="O90" s="1">
        <v>10045</v>
      </c>
      <c r="P90" s="1">
        <v>9196</v>
      </c>
      <c r="Q90" s="1">
        <v>837</v>
      </c>
      <c r="R90" s="1">
        <v>11</v>
      </c>
      <c r="S90" s="1">
        <v>0</v>
      </c>
      <c r="T90" s="1">
        <v>2428</v>
      </c>
      <c r="U90" s="1">
        <v>244</v>
      </c>
      <c r="V90" s="1">
        <v>2625</v>
      </c>
      <c r="W90" s="1">
        <v>7061</v>
      </c>
      <c r="X90" s="1">
        <v>516</v>
      </c>
      <c r="Y90" s="58">
        <v>0.85</v>
      </c>
      <c r="AA90" s="1">
        <f t="shared" si="43"/>
        <v>6959</v>
      </c>
      <c r="AB90" s="1">
        <f t="shared" si="44"/>
        <v>21241</v>
      </c>
      <c r="AC90" s="1">
        <f t="shared" si="45"/>
        <v>1032</v>
      </c>
      <c r="AD90" s="1">
        <f t="shared" si="65"/>
        <v>-366</v>
      </c>
      <c r="AE90" s="1">
        <f t="shared" si="66"/>
        <v>381</v>
      </c>
      <c r="AF90" s="1">
        <f t="shared" si="66"/>
        <v>0</v>
      </c>
      <c r="AG90" s="1">
        <f t="shared" si="66"/>
        <v>20</v>
      </c>
      <c r="AH90" s="1">
        <f t="shared" si="77"/>
        <v>35</v>
      </c>
      <c r="AI90" s="9">
        <f t="shared" si="67"/>
        <v>5.0578317976867279E-2</v>
      </c>
      <c r="AJ90" s="9">
        <f t="shared" si="46"/>
        <v>0.38059999999999999</v>
      </c>
      <c r="AK90" s="9">
        <f t="shared" si="47"/>
        <v>8.6679999999999993E-2</v>
      </c>
      <c r="AL90" s="9">
        <f t="shared" si="48"/>
        <v>0.28360000000000002</v>
      </c>
      <c r="AM90" s="9">
        <f t="shared" si="49"/>
        <v>1.0319999999999999E-2</v>
      </c>
      <c r="AN90" s="9">
        <f t="shared" si="50"/>
        <v>4.8559999999999999E-2</v>
      </c>
      <c r="AO90" s="9">
        <f t="shared" si="51"/>
        <v>6.9999999999999999E-4</v>
      </c>
      <c r="AP90" s="1">
        <f t="shared" si="68"/>
        <v>-203</v>
      </c>
      <c r="AQ90" s="1">
        <f t="shared" si="68"/>
        <v>204</v>
      </c>
      <c r="AS90" s="1">
        <f t="shared" si="69"/>
        <v>20</v>
      </c>
      <c r="AT90" s="1">
        <f t="shared" si="70"/>
        <v>21</v>
      </c>
      <c r="AU90" s="1">
        <f t="shared" si="52"/>
        <v>10202</v>
      </c>
      <c r="AV90" s="9">
        <f t="shared" si="53"/>
        <v>0.20404</v>
      </c>
      <c r="AW90" s="9">
        <f t="shared" si="54"/>
        <v>5.2499999999999998E-2</v>
      </c>
      <c r="AX90" s="9">
        <f t="shared" si="55"/>
        <v>0.14122000000000001</v>
      </c>
      <c r="AY90" s="9">
        <f t="shared" si="56"/>
        <v>1.0319999999999999E-2</v>
      </c>
      <c r="AZ90" s="9">
        <f t="shared" si="57"/>
        <v>4.2000000000000002E-4</v>
      </c>
      <c r="BA90" s="9">
        <f t="shared" si="71"/>
        <v>0.20552400000000001</v>
      </c>
      <c r="BB90" s="7"/>
      <c r="BC90" s="7"/>
      <c r="BD90" s="7"/>
      <c r="BE90" s="7"/>
      <c r="BF90" s="7"/>
      <c r="BG90" s="7"/>
      <c r="BH90" s="7"/>
      <c r="BI90" s="7"/>
      <c r="BJ90" s="7">
        <f t="shared" si="78"/>
        <v>78</v>
      </c>
      <c r="BK90" s="7">
        <f t="shared" si="78"/>
        <v>77</v>
      </c>
      <c r="BL90" s="1">
        <f t="shared" si="58"/>
        <v>0</v>
      </c>
      <c r="BM90" s="48">
        <f>+EvolOf!M79</f>
        <v>0</v>
      </c>
      <c r="BN90" s="1">
        <f t="shared" si="59"/>
        <v>0</v>
      </c>
      <c r="BO90" s="1">
        <f t="shared" si="72"/>
        <v>0</v>
      </c>
      <c r="BP90" s="28">
        <f t="shared" si="73"/>
        <v>0</v>
      </c>
      <c r="BQ90" s="1">
        <f t="shared" si="60"/>
        <v>0</v>
      </c>
      <c r="BR90" s="1" cm="1">
        <f t="array" ref="BR90">IF(BK90&lt;=$BX$14,0,INDEX($AU$14:$AU$300,BK90-$BX$14+1))*$BY$14</f>
        <v>219823.85853738216</v>
      </c>
      <c r="BS90" s="1">
        <f t="shared" si="61"/>
        <v>56677.893002713696</v>
      </c>
      <c r="BT90" s="1">
        <f t="shared" si="79"/>
        <v>163599.38867869016</v>
      </c>
      <c r="BU90" s="1">
        <f t="shared" si="74"/>
        <v>56224.469858691999</v>
      </c>
      <c r="BV90" s="1">
        <f t="shared" si="62"/>
        <v>152458.13428272816</v>
      </c>
      <c r="BW90" s="1">
        <f t="shared" si="62"/>
        <v>11141.254395962007</v>
      </c>
      <c r="BX90" s="7"/>
      <c r="BY90" s="4"/>
      <c r="BZ90" s="7"/>
      <c r="CA90" s="7"/>
      <c r="CB90" s="7"/>
      <c r="CE90" s="7"/>
      <c r="CF90" s="7"/>
      <c r="CG90" s="7"/>
      <c r="CH90" s="7"/>
      <c r="CI90" s="7"/>
      <c r="CJ90" s="7"/>
      <c r="CK90" s="7"/>
      <c r="CL90" s="7"/>
      <c r="CN90" s="47"/>
      <c r="CO90" s="47"/>
      <c r="CP90" s="47"/>
      <c r="CQ90" s="4">
        <f t="shared" si="75"/>
        <v>13.684108527131784</v>
      </c>
      <c r="CR90" s="7" cm="1">
        <f t="array" ref="CR90">IF(BK90&lt;=$CW$48,0,INDEX($B$14:$B$300,BK90-$CW$48+1))</f>
        <v>15701</v>
      </c>
      <c r="CS90" s="1">
        <f t="shared" si="63"/>
        <v>14696</v>
      </c>
      <c r="CT90" s="100">
        <f t="shared" si="76"/>
        <v>0.93599133813132918</v>
      </c>
    </row>
    <row r="91" spans="1:98" s="1" customFormat="1" x14ac:dyDescent="0.3">
      <c r="A91" s="1">
        <f t="shared" si="64"/>
        <v>78</v>
      </c>
      <c r="B91" s="1">
        <f t="shared" si="42"/>
        <v>19063</v>
      </c>
      <c r="C91" s="1">
        <v>78</v>
      </c>
      <c r="D91" s="1">
        <v>30936</v>
      </c>
      <c r="E91" s="1">
        <v>4000</v>
      </c>
      <c r="F91" s="1">
        <v>0</v>
      </c>
      <c r="G91" s="1">
        <v>14528</v>
      </c>
      <c r="H91" s="1">
        <v>0</v>
      </c>
      <c r="I91" s="1">
        <v>535</v>
      </c>
      <c r="J91" s="4">
        <v>45.55</v>
      </c>
      <c r="K91" s="4">
        <v>0.56000000000000005</v>
      </c>
      <c r="L91" s="4">
        <v>25.2</v>
      </c>
      <c r="M91" s="61">
        <v>1.2</v>
      </c>
      <c r="N91" s="1">
        <v>9008</v>
      </c>
      <c r="O91" s="1">
        <v>10045</v>
      </c>
      <c r="P91" s="1">
        <v>9196</v>
      </c>
      <c r="Q91" s="1">
        <v>837</v>
      </c>
      <c r="R91" s="1">
        <v>11</v>
      </c>
      <c r="S91" s="1">
        <v>0</v>
      </c>
      <c r="T91" s="1">
        <v>2257</v>
      </c>
      <c r="U91" s="1">
        <v>227</v>
      </c>
      <c r="V91" s="1">
        <v>2437</v>
      </c>
      <c r="W91" s="1">
        <v>7249</v>
      </c>
      <c r="X91" s="1">
        <v>535</v>
      </c>
      <c r="Y91" s="58">
        <v>0.84</v>
      </c>
      <c r="AA91" s="1">
        <f t="shared" si="43"/>
        <v>6437</v>
      </c>
      <c r="AB91" s="1">
        <f t="shared" si="44"/>
        <v>21777</v>
      </c>
      <c r="AC91" s="1">
        <f t="shared" si="45"/>
        <v>1070</v>
      </c>
      <c r="AD91" s="1">
        <f t="shared" si="65"/>
        <v>-334</v>
      </c>
      <c r="AE91" s="1">
        <f t="shared" si="66"/>
        <v>348</v>
      </c>
      <c r="AF91" s="1">
        <f t="shared" si="66"/>
        <v>0</v>
      </c>
      <c r="AG91" s="1">
        <f t="shared" si="66"/>
        <v>19</v>
      </c>
      <c r="AH91" s="1">
        <f t="shared" si="77"/>
        <v>33</v>
      </c>
      <c r="AI91" s="9">
        <f t="shared" si="67"/>
        <v>5.234321494961354E-2</v>
      </c>
      <c r="AJ91" s="9">
        <f t="shared" si="46"/>
        <v>0.38125999999999999</v>
      </c>
      <c r="AK91" s="9">
        <f t="shared" si="47"/>
        <v>0.08</v>
      </c>
      <c r="AL91" s="9">
        <f t="shared" si="48"/>
        <v>0.29055999999999998</v>
      </c>
      <c r="AM91" s="9">
        <f t="shared" si="49"/>
        <v>1.0699999999999999E-2</v>
      </c>
      <c r="AN91" s="9">
        <f t="shared" si="50"/>
        <v>4.514E-2</v>
      </c>
      <c r="AO91" s="9">
        <f t="shared" si="51"/>
        <v>6.6E-4</v>
      </c>
      <c r="AP91" s="1">
        <f t="shared" si="68"/>
        <v>-188</v>
      </c>
      <c r="AQ91" s="1">
        <f t="shared" si="68"/>
        <v>188</v>
      </c>
      <c r="AS91" s="1">
        <f t="shared" si="69"/>
        <v>19</v>
      </c>
      <c r="AT91" s="1">
        <f t="shared" si="70"/>
        <v>19</v>
      </c>
      <c r="AU91" s="1">
        <f t="shared" si="52"/>
        <v>10221</v>
      </c>
      <c r="AV91" s="9">
        <f t="shared" si="53"/>
        <v>0.20441999999999999</v>
      </c>
      <c r="AW91" s="9">
        <f t="shared" si="54"/>
        <v>4.8739999999999999E-2</v>
      </c>
      <c r="AX91" s="9">
        <f t="shared" si="55"/>
        <v>0.14498</v>
      </c>
      <c r="AY91" s="9">
        <f t="shared" si="56"/>
        <v>1.0699999999999999E-2</v>
      </c>
      <c r="AZ91" s="9">
        <f t="shared" si="57"/>
        <v>3.8000000000000002E-4</v>
      </c>
      <c r="BA91" s="9">
        <f t="shared" si="71"/>
        <v>0.20588040000000002</v>
      </c>
      <c r="BB91" s="7"/>
      <c r="BC91" s="7"/>
      <c r="BD91" s="7"/>
      <c r="BE91" s="7"/>
      <c r="BF91" s="7"/>
      <c r="BG91" s="7"/>
      <c r="BH91" s="7"/>
      <c r="BI91" s="7"/>
      <c r="BJ91" s="7">
        <f t="shared" si="78"/>
        <v>79</v>
      </c>
      <c r="BK91" s="7">
        <f t="shared" si="78"/>
        <v>78</v>
      </c>
      <c r="BL91" s="1">
        <f t="shared" si="58"/>
        <v>0</v>
      </c>
      <c r="BM91" s="48">
        <f>+EvolOf!M80</f>
        <v>0</v>
      </c>
      <c r="BN91" s="1">
        <f t="shared" si="59"/>
        <v>0</v>
      </c>
      <c r="BO91" s="1">
        <f t="shared" si="72"/>
        <v>0</v>
      </c>
      <c r="BP91" s="28">
        <f t="shared" si="73"/>
        <v>0</v>
      </c>
      <c r="BQ91" s="1">
        <f t="shared" si="60"/>
        <v>0</v>
      </c>
      <c r="BR91" s="1" cm="1">
        <f t="array" ref="BR91">IF(BK91&lt;=$BX$14,0,INDEX($AU$14:$AU$300,BK91-$BX$14+1))*$BY$14</f>
        <v>220277.28168140387</v>
      </c>
      <c r="BS91" s="1">
        <f t="shared" si="61"/>
        <v>52618.676284805057</v>
      </c>
      <c r="BT91" s="1">
        <f t="shared" si="79"/>
        <v>168068.84538404702</v>
      </c>
      <c r="BU91" s="1">
        <f t="shared" si="74"/>
        <v>52208.43629735685</v>
      </c>
      <c r="BV91" s="1">
        <f t="shared" si="62"/>
        <v>156517.35100063679</v>
      </c>
      <c r="BW91" s="1">
        <f t="shared" si="62"/>
        <v>11551.49438341022</v>
      </c>
      <c r="BX91" s="7"/>
      <c r="BY91" s="4"/>
      <c r="BZ91" s="7"/>
      <c r="CA91" s="7"/>
      <c r="CB91" s="7"/>
      <c r="CE91" s="7"/>
      <c r="CF91" s="7"/>
      <c r="CG91" s="7"/>
      <c r="CH91" s="7"/>
      <c r="CI91" s="7"/>
      <c r="CJ91" s="7"/>
      <c r="CK91" s="7"/>
      <c r="CL91" s="7"/>
      <c r="CN91" s="47"/>
      <c r="CO91" s="47"/>
      <c r="CP91" s="47"/>
      <c r="CQ91" s="4">
        <f t="shared" si="75"/>
        <v>13.549532710280374</v>
      </c>
      <c r="CR91" s="7" cm="1">
        <f t="array" ref="CR91">IF(BK91&lt;=$CW$48,0,INDEX($B$14:$B$300,BK91-$CW$48+1))</f>
        <v>15994</v>
      </c>
      <c r="CS91" s="1">
        <f t="shared" si="63"/>
        <v>15063</v>
      </c>
      <c r="CT91" s="100">
        <f t="shared" si="76"/>
        <v>0.94179067150181317</v>
      </c>
    </row>
    <row r="92" spans="1:98" s="1" customFormat="1" x14ac:dyDescent="0.3">
      <c r="A92" s="1">
        <f t="shared" si="64"/>
        <v>79</v>
      </c>
      <c r="B92" s="1">
        <f t="shared" si="42"/>
        <v>19094</v>
      </c>
      <c r="C92" s="1">
        <v>79</v>
      </c>
      <c r="D92" s="1">
        <v>30905</v>
      </c>
      <c r="E92" s="1">
        <v>3677</v>
      </c>
      <c r="F92" s="1">
        <v>0</v>
      </c>
      <c r="G92" s="1">
        <v>14862</v>
      </c>
      <c r="H92" s="1">
        <v>0</v>
      </c>
      <c r="I92" s="1">
        <v>555</v>
      </c>
      <c r="J92" s="4">
        <v>45.37</v>
      </c>
      <c r="K92" s="4">
        <v>0.56000000000000005</v>
      </c>
      <c r="L92" s="4">
        <v>25.3</v>
      </c>
      <c r="M92" s="61">
        <v>1.19</v>
      </c>
      <c r="N92" s="1">
        <v>9038</v>
      </c>
      <c r="O92" s="1">
        <v>10045</v>
      </c>
      <c r="P92" s="1">
        <v>9196</v>
      </c>
      <c r="Q92" s="1">
        <v>837</v>
      </c>
      <c r="R92" s="1">
        <v>11</v>
      </c>
      <c r="S92" s="1">
        <v>0</v>
      </c>
      <c r="T92" s="1">
        <v>2086</v>
      </c>
      <c r="U92" s="1">
        <v>210</v>
      </c>
      <c r="V92" s="1">
        <v>2251</v>
      </c>
      <c r="W92" s="1">
        <v>7434</v>
      </c>
      <c r="X92" s="1">
        <v>555</v>
      </c>
      <c r="Y92" s="58">
        <v>0.83</v>
      </c>
      <c r="AA92" s="1">
        <f t="shared" si="43"/>
        <v>5928</v>
      </c>
      <c r="AB92" s="1">
        <f t="shared" si="44"/>
        <v>22296</v>
      </c>
      <c r="AC92" s="1">
        <f t="shared" si="45"/>
        <v>1110</v>
      </c>
      <c r="AD92" s="1">
        <f t="shared" si="65"/>
        <v>-323</v>
      </c>
      <c r="AE92" s="1">
        <f t="shared" si="66"/>
        <v>334</v>
      </c>
      <c r="AF92" s="1">
        <f t="shared" si="66"/>
        <v>0</v>
      </c>
      <c r="AG92" s="1">
        <f t="shared" si="66"/>
        <v>20</v>
      </c>
      <c r="AH92" s="1">
        <f t="shared" si="77"/>
        <v>31</v>
      </c>
      <c r="AI92" s="9">
        <f t="shared" si="67"/>
        <v>5.419921875E-2</v>
      </c>
      <c r="AJ92" s="9">
        <f t="shared" si="46"/>
        <v>0.38188</v>
      </c>
      <c r="AK92" s="9">
        <f t="shared" si="47"/>
        <v>7.3539999999999994E-2</v>
      </c>
      <c r="AL92" s="9">
        <f t="shared" si="48"/>
        <v>0.29724</v>
      </c>
      <c r="AM92" s="9">
        <f t="shared" si="49"/>
        <v>1.11E-2</v>
      </c>
      <c r="AN92" s="9">
        <f t="shared" si="50"/>
        <v>4.172E-2</v>
      </c>
      <c r="AO92" s="9">
        <f t="shared" si="51"/>
        <v>6.2E-4</v>
      </c>
      <c r="AP92" s="1">
        <f t="shared" si="68"/>
        <v>-186</v>
      </c>
      <c r="AQ92" s="1">
        <f t="shared" si="68"/>
        <v>185</v>
      </c>
      <c r="AS92" s="1">
        <f t="shared" si="69"/>
        <v>20</v>
      </c>
      <c r="AT92" s="1">
        <f t="shared" si="70"/>
        <v>19</v>
      </c>
      <c r="AU92" s="1">
        <f t="shared" si="52"/>
        <v>10240</v>
      </c>
      <c r="AV92" s="9">
        <f t="shared" si="53"/>
        <v>0.20480000000000001</v>
      </c>
      <c r="AW92" s="9">
        <f t="shared" si="54"/>
        <v>4.5019999999999998E-2</v>
      </c>
      <c r="AX92" s="9">
        <f t="shared" si="55"/>
        <v>0.14868000000000001</v>
      </c>
      <c r="AY92" s="9">
        <f t="shared" si="56"/>
        <v>1.11E-2</v>
      </c>
      <c r="AZ92" s="9">
        <f t="shared" si="57"/>
        <v>3.8000000000000002E-4</v>
      </c>
      <c r="BA92" s="9">
        <f t="shared" si="71"/>
        <v>0.20621520000000002</v>
      </c>
      <c r="BB92" s="7"/>
      <c r="BC92" s="96" t="s">
        <v>101</v>
      </c>
      <c r="BD92" s="119">
        <v>0.54</v>
      </c>
      <c r="BE92" s="7"/>
      <c r="BF92" s="7"/>
      <c r="BG92" s="7"/>
      <c r="BH92" s="7"/>
      <c r="BI92" s="7"/>
      <c r="BJ92" s="7">
        <f t="shared" si="78"/>
        <v>80</v>
      </c>
      <c r="BK92" s="7">
        <f t="shared" si="78"/>
        <v>79</v>
      </c>
      <c r="BL92" s="1">
        <f t="shared" si="58"/>
        <v>0</v>
      </c>
      <c r="BM92" s="48">
        <f>+EvolOf!M81</f>
        <v>0</v>
      </c>
      <c r="BN92" s="1">
        <f t="shared" si="59"/>
        <v>0</v>
      </c>
      <c r="BO92" s="1">
        <f t="shared" si="72"/>
        <v>0</v>
      </c>
      <c r="BP92" s="28">
        <f t="shared" si="73"/>
        <v>0</v>
      </c>
      <c r="BQ92" s="1">
        <f t="shared" si="60"/>
        <v>0</v>
      </c>
      <c r="BR92" s="1" cm="1">
        <f t="array" ref="BR92">IF(BK92&lt;=$BX$14,0,INDEX($AU$14:$AU$300,BK92-$BX$14+1))*$BY$14</f>
        <v>220687.52166885207</v>
      </c>
      <c r="BS92" s="1">
        <f t="shared" si="61"/>
        <v>48602.642723469915</v>
      </c>
      <c r="BT92" s="1">
        <f t="shared" si="79"/>
        <v>172495.11893283037</v>
      </c>
      <c r="BU92" s="1">
        <f t="shared" si="74"/>
        <v>48192.402736021701</v>
      </c>
      <c r="BV92" s="1">
        <f t="shared" si="62"/>
        <v>160511.79298368518</v>
      </c>
      <c r="BW92" s="1">
        <f t="shared" si="62"/>
        <v>11983.325949145181</v>
      </c>
      <c r="BX92" s="7"/>
      <c r="BY92" s="4"/>
      <c r="BZ92" s="7"/>
      <c r="CA92" s="7"/>
      <c r="CB92" s="7"/>
      <c r="CE92" s="7"/>
      <c r="CF92" s="7"/>
      <c r="CG92" s="7"/>
      <c r="CH92" s="7"/>
      <c r="CI92" s="7"/>
      <c r="CJ92" s="7"/>
      <c r="CK92" s="7"/>
      <c r="CL92" s="7"/>
      <c r="CN92" s="47"/>
      <c r="CO92" s="47"/>
      <c r="CP92" s="47"/>
      <c r="CQ92" s="4">
        <f t="shared" si="75"/>
        <v>13.394594594594595</v>
      </c>
      <c r="CR92" s="7" cm="1">
        <f t="array" ref="CR92">IF(BK92&lt;=$CW$48,0,INDEX($B$14:$B$300,BK92-$CW$48+1))</f>
        <v>16272</v>
      </c>
      <c r="CS92" s="1">
        <f t="shared" si="63"/>
        <v>15417</v>
      </c>
      <c r="CT92" s="100">
        <f t="shared" si="76"/>
        <v>0.94745575221238942</v>
      </c>
    </row>
    <row r="93" spans="1:98" s="1" customFormat="1" x14ac:dyDescent="0.3">
      <c r="A93" s="1">
        <f t="shared" si="64"/>
        <v>80</v>
      </c>
      <c r="B93" s="1">
        <f t="shared" si="42"/>
        <v>19120</v>
      </c>
      <c r="C93" s="1">
        <v>80</v>
      </c>
      <c r="D93" s="1">
        <v>30878</v>
      </c>
      <c r="E93" s="1">
        <v>3375</v>
      </c>
      <c r="F93" s="1">
        <v>0</v>
      </c>
      <c r="G93" s="1">
        <v>15173</v>
      </c>
      <c r="H93" s="1">
        <v>0</v>
      </c>
      <c r="I93" s="1">
        <v>572</v>
      </c>
      <c r="J93" s="4">
        <v>45.2</v>
      </c>
      <c r="K93" s="4">
        <v>0.55000000000000004</v>
      </c>
      <c r="L93" s="4">
        <v>25.3</v>
      </c>
      <c r="M93" s="61">
        <v>1.17</v>
      </c>
      <c r="N93" s="1">
        <v>9064</v>
      </c>
      <c r="O93" s="1">
        <v>10046</v>
      </c>
      <c r="P93" s="1">
        <v>9196</v>
      </c>
      <c r="Q93" s="1">
        <v>837</v>
      </c>
      <c r="R93" s="1">
        <v>11</v>
      </c>
      <c r="S93" s="1">
        <v>0</v>
      </c>
      <c r="T93" s="1">
        <v>1927</v>
      </c>
      <c r="U93" s="1">
        <v>195</v>
      </c>
      <c r="V93" s="1">
        <v>2077</v>
      </c>
      <c r="W93" s="1">
        <v>7606</v>
      </c>
      <c r="X93" s="1">
        <v>572</v>
      </c>
      <c r="Y93" s="58">
        <v>0.81</v>
      </c>
      <c r="AA93" s="1">
        <f t="shared" si="43"/>
        <v>5452</v>
      </c>
      <c r="AB93" s="1">
        <f t="shared" si="44"/>
        <v>22779</v>
      </c>
      <c r="AC93" s="1">
        <f t="shared" si="45"/>
        <v>1144</v>
      </c>
      <c r="AD93" s="1">
        <f t="shared" si="65"/>
        <v>-302</v>
      </c>
      <c r="AE93" s="1">
        <f t="shared" si="66"/>
        <v>311</v>
      </c>
      <c r="AF93" s="1">
        <f t="shared" si="66"/>
        <v>0</v>
      </c>
      <c r="AG93" s="1">
        <f t="shared" si="66"/>
        <v>17</v>
      </c>
      <c r="AH93" s="1">
        <f t="shared" si="77"/>
        <v>26</v>
      </c>
      <c r="AI93" s="9">
        <f t="shared" si="67"/>
        <v>5.577766942954656E-2</v>
      </c>
      <c r="AJ93" s="9">
        <f t="shared" si="46"/>
        <v>0.38240000000000002</v>
      </c>
      <c r="AK93" s="9">
        <f t="shared" si="47"/>
        <v>6.7500000000000004E-2</v>
      </c>
      <c r="AL93" s="9">
        <f t="shared" si="48"/>
        <v>0.30346000000000001</v>
      </c>
      <c r="AM93" s="9">
        <f t="shared" si="49"/>
        <v>1.1440000000000001E-2</v>
      </c>
      <c r="AN93" s="9">
        <f t="shared" si="50"/>
        <v>3.8539999999999998E-2</v>
      </c>
      <c r="AO93" s="9">
        <f t="shared" si="51"/>
        <v>5.1999999999999995E-4</v>
      </c>
      <c r="AP93" s="1">
        <f t="shared" si="68"/>
        <v>-174</v>
      </c>
      <c r="AQ93" s="1">
        <f t="shared" si="68"/>
        <v>172</v>
      </c>
      <c r="AS93" s="1">
        <f t="shared" si="69"/>
        <v>17</v>
      </c>
      <c r="AT93" s="1">
        <f t="shared" si="70"/>
        <v>15</v>
      </c>
      <c r="AU93" s="1">
        <f t="shared" si="52"/>
        <v>10255</v>
      </c>
      <c r="AV93" s="9">
        <f t="shared" si="53"/>
        <v>0.2051</v>
      </c>
      <c r="AW93" s="9">
        <f t="shared" si="54"/>
        <v>4.1540000000000001E-2</v>
      </c>
      <c r="AX93" s="9">
        <f t="shared" si="55"/>
        <v>0.15212000000000001</v>
      </c>
      <c r="AY93" s="9">
        <f t="shared" si="56"/>
        <v>1.1440000000000001E-2</v>
      </c>
      <c r="AZ93" s="9">
        <f t="shared" si="57"/>
        <v>2.9999999999999997E-4</v>
      </c>
      <c r="BA93" s="9">
        <f t="shared" si="71"/>
        <v>0.20649600000000001</v>
      </c>
      <c r="BB93" s="7"/>
      <c r="BC93" s="7"/>
      <c r="BD93" s="7"/>
      <c r="BE93" s="7"/>
      <c r="BF93" s="7"/>
      <c r="BG93" s="7"/>
      <c r="BH93" s="7"/>
      <c r="BI93" s="7"/>
      <c r="BJ93" s="7">
        <f t="shared" si="78"/>
        <v>81</v>
      </c>
      <c r="BK93" s="7">
        <f t="shared" si="78"/>
        <v>80</v>
      </c>
      <c r="BL93" s="1">
        <f t="shared" si="58"/>
        <v>0</v>
      </c>
      <c r="BM93" s="48">
        <f>+EvolOf!M82</f>
        <v>0</v>
      </c>
      <c r="BN93" s="1">
        <f t="shared" si="59"/>
        <v>0</v>
      </c>
      <c r="BO93" s="1">
        <f t="shared" si="72"/>
        <v>0</v>
      </c>
      <c r="BP93" s="28">
        <f t="shared" si="73"/>
        <v>0</v>
      </c>
      <c r="BQ93" s="1">
        <f t="shared" si="60"/>
        <v>0</v>
      </c>
      <c r="BR93" s="1" cm="1">
        <f t="array" ref="BR93">IF(BK93&lt;=$BX$14,0,INDEX($AU$14:$AU$300,BK93-$BX$14+1))*$BY$14</f>
        <v>221097.76165630028</v>
      </c>
      <c r="BS93" s="1">
        <f t="shared" si="61"/>
        <v>44845.70810157575</v>
      </c>
      <c r="BT93" s="1">
        <f t="shared" si="79"/>
        <v>176575.92722902575</v>
      </c>
      <c r="BU93" s="1">
        <f t="shared" si="74"/>
        <v>44521.834427274531</v>
      </c>
      <c r="BV93" s="1">
        <f t="shared" si="62"/>
        <v>164225.54444900586</v>
      </c>
      <c r="BW93" s="1">
        <f t="shared" si="62"/>
        <v>12350.382780019898</v>
      </c>
      <c r="BX93" s="7"/>
      <c r="BY93" s="4"/>
      <c r="BZ93" s="7"/>
      <c r="CA93" s="7"/>
      <c r="CB93" s="7"/>
      <c r="CE93" s="7"/>
      <c r="CF93" s="7"/>
      <c r="CG93" s="7"/>
      <c r="CH93" s="7"/>
      <c r="CI93" s="7"/>
      <c r="CJ93" s="7"/>
      <c r="CK93" s="7"/>
      <c r="CL93" s="7"/>
      <c r="CN93" s="47"/>
      <c r="CO93" s="47"/>
      <c r="CP93" s="47"/>
      <c r="CQ93" s="4">
        <f t="shared" si="75"/>
        <v>13.297202797202797</v>
      </c>
      <c r="CR93" s="7" cm="1">
        <f t="array" ref="CR93">IF(BK93&lt;=$CW$48,0,INDEX($B$14:$B$300,BK93-$CW$48+1))</f>
        <v>16533</v>
      </c>
      <c r="CS93" s="1">
        <f t="shared" si="63"/>
        <v>15745</v>
      </c>
      <c r="CT93" s="100">
        <f t="shared" si="76"/>
        <v>0.95233774874493438</v>
      </c>
    </row>
    <row r="94" spans="1:98" s="1" customFormat="1" x14ac:dyDescent="0.3">
      <c r="A94" s="1">
        <f t="shared" si="64"/>
        <v>81</v>
      </c>
      <c r="B94" s="1">
        <f t="shared" si="42"/>
        <v>19144</v>
      </c>
      <c r="C94" s="1">
        <v>81</v>
      </c>
      <c r="D94" s="1">
        <v>30854</v>
      </c>
      <c r="E94" s="1">
        <v>3100</v>
      </c>
      <c r="F94" s="1">
        <v>0</v>
      </c>
      <c r="G94" s="1">
        <v>15455</v>
      </c>
      <c r="H94" s="1">
        <v>0</v>
      </c>
      <c r="I94" s="1">
        <v>589</v>
      </c>
      <c r="J94" s="4">
        <v>45.03</v>
      </c>
      <c r="K94" s="4">
        <v>0.55000000000000004</v>
      </c>
      <c r="L94" s="4">
        <v>25.4</v>
      </c>
      <c r="M94" s="61">
        <v>1.1499999999999999</v>
      </c>
      <c r="N94" s="1">
        <v>9089</v>
      </c>
      <c r="O94" s="1">
        <v>10046</v>
      </c>
      <c r="P94" s="1">
        <v>9196</v>
      </c>
      <c r="Q94" s="1">
        <v>837</v>
      </c>
      <c r="R94" s="1">
        <v>11</v>
      </c>
      <c r="S94" s="1">
        <v>0</v>
      </c>
      <c r="T94" s="1">
        <v>1776</v>
      </c>
      <c r="U94" s="1">
        <v>180</v>
      </c>
      <c r="V94" s="1">
        <v>1913</v>
      </c>
      <c r="W94" s="1">
        <v>7766</v>
      </c>
      <c r="X94" s="1">
        <v>589</v>
      </c>
      <c r="Y94" s="58">
        <v>0.8</v>
      </c>
      <c r="AA94" s="1">
        <f t="shared" si="43"/>
        <v>5013</v>
      </c>
      <c r="AB94" s="1">
        <f t="shared" si="44"/>
        <v>23221</v>
      </c>
      <c r="AC94" s="1">
        <f t="shared" si="45"/>
        <v>1178</v>
      </c>
      <c r="AD94" s="1">
        <f t="shared" si="65"/>
        <v>-275</v>
      </c>
      <c r="AE94" s="1">
        <f t="shared" si="66"/>
        <v>282</v>
      </c>
      <c r="AF94" s="1">
        <f t="shared" si="66"/>
        <v>0</v>
      </c>
      <c r="AG94" s="1">
        <f t="shared" si="66"/>
        <v>17</v>
      </c>
      <c r="AH94" s="1">
        <f t="shared" si="77"/>
        <v>24</v>
      </c>
      <c r="AI94" s="9">
        <f t="shared" si="67"/>
        <v>5.7362680171406312E-2</v>
      </c>
      <c r="AJ94" s="9">
        <f t="shared" si="46"/>
        <v>0.38288</v>
      </c>
      <c r="AK94" s="9">
        <f t="shared" si="47"/>
        <v>6.2E-2</v>
      </c>
      <c r="AL94" s="9">
        <f t="shared" si="48"/>
        <v>0.30909999999999999</v>
      </c>
      <c r="AM94" s="9">
        <f t="shared" si="49"/>
        <v>1.1780000000000001E-2</v>
      </c>
      <c r="AN94" s="9">
        <f t="shared" si="50"/>
        <v>3.5520000000000003E-2</v>
      </c>
      <c r="AO94" s="9">
        <f t="shared" si="51"/>
        <v>4.8000000000000001E-4</v>
      </c>
      <c r="AP94" s="1">
        <f t="shared" si="68"/>
        <v>-164</v>
      </c>
      <c r="AQ94" s="1">
        <f t="shared" si="68"/>
        <v>160</v>
      </c>
      <c r="AS94" s="1">
        <f t="shared" si="69"/>
        <v>17</v>
      </c>
      <c r="AT94" s="1">
        <f t="shared" si="70"/>
        <v>13</v>
      </c>
      <c r="AU94" s="1">
        <f t="shared" si="52"/>
        <v>10268</v>
      </c>
      <c r="AV94" s="9">
        <f t="shared" si="53"/>
        <v>0.20535999999999999</v>
      </c>
      <c r="AW94" s="9">
        <f t="shared" si="54"/>
        <v>3.8260000000000002E-2</v>
      </c>
      <c r="AX94" s="9">
        <f t="shared" si="55"/>
        <v>0.15532000000000001</v>
      </c>
      <c r="AY94" s="9">
        <f t="shared" si="56"/>
        <v>1.1780000000000001E-2</v>
      </c>
      <c r="AZ94" s="9">
        <f t="shared" si="57"/>
        <v>2.5999999999999998E-4</v>
      </c>
      <c r="BA94" s="9">
        <f t="shared" si="71"/>
        <v>0.2067552</v>
      </c>
      <c r="BB94" s="7"/>
      <c r="BC94" s="7"/>
      <c r="BD94" s="7"/>
      <c r="BE94" s="7"/>
      <c r="BF94" s="7"/>
      <c r="BG94" s="7"/>
      <c r="BH94" s="7"/>
      <c r="BI94" s="7"/>
      <c r="BJ94" s="7">
        <f t="shared" si="78"/>
        <v>82</v>
      </c>
      <c r="BK94" s="7">
        <f t="shared" si="78"/>
        <v>81</v>
      </c>
      <c r="BL94" s="1">
        <f t="shared" si="58"/>
        <v>0</v>
      </c>
      <c r="BM94" s="48">
        <f>+EvolOf!M83</f>
        <v>0</v>
      </c>
      <c r="BN94" s="1">
        <f t="shared" si="59"/>
        <v>0</v>
      </c>
      <c r="BO94" s="1">
        <f t="shared" si="72"/>
        <v>0</v>
      </c>
      <c r="BP94" s="28">
        <f t="shared" si="73"/>
        <v>0</v>
      </c>
      <c r="BQ94" s="1">
        <f t="shared" si="60"/>
        <v>0</v>
      </c>
      <c r="BR94" s="1" cm="1">
        <f t="array" ref="BR94">IF(BK94&lt;=$BX$14,0,INDEX($AU$14:$AU$300,BK94-$BX$14+1))*$BY$14</f>
        <v>221421.63533060151</v>
      </c>
      <c r="BS94" s="1">
        <f t="shared" si="61"/>
        <v>41304.689262549065</v>
      </c>
      <c r="BT94" s="1">
        <f t="shared" si="79"/>
        <v>180397.63658578016</v>
      </c>
      <c r="BU94" s="1">
        <f t="shared" si="74"/>
        <v>41023.998744821351</v>
      </c>
      <c r="BV94" s="1">
        <f t="shared" si="62"/>
        <v>167680.19697488553</v>
      </c>
      <c r="BW94" s="1">
        <f t="shared" si="62"/>
        <v>12717.439610894617</v>
      </c>
      <c r="BX94" s="7"/>
      <c r="BY94" s="4"/>
      <c r="BZ94" s="7"/>
      <c r="CA94" s="7"/>
      <c r="CB94" s="7"/>
      <c r="CE94" s="7"/>
      <c r="CF94" s="7"/>
      <c r="CG94" s="7"/>
      <c r="CH94" s="7"/>
      <c r="CI94" s="7"/>
      <c r="CJ94" s="7"/>
      <c r="CK94" s="7"/>
      <c r="CL94" s="7"/>
      <c r="CN94" s="47"/>
      <c r="CO94" s="47"/>
      <c r="CP94" s="47"/>
      <c r="CQ94" s="4">
        <f t="shared" si="75"/>
        <v>13.185059422750424</v>
      </c>
      <c r="CR94" s="7" cm="1">
        <f t="array" ref="CR94">IF(BK94&lt;=$CW$48,0,INDEX($B$14:$B$300,BK94-$CW$48+1))</f>
        <v>16780</v>
      </c>
      <c r="CS94" s="1">
        <f t="shared" si="63"/>
        <v>16044</v>
      </c>
      <c r="CT94" s="100">
        <f t="shared" si="76"/>
        <v>0.95613825983313472</v>
      </c>
    </row>
    <row r="95" spans="1:98" s="1" customFormat="1" x14ac:dyDescent="0.3">
      <c r="A95" s="1">
        <f t="shared" si="64"/>
        <v>82</v>
      </c>
      <c r="B95" s="1">
        <f t="shared" si="42"/>
        <v>19167</v>
      </c>
      <c r="C95" s="1">
        <v>82</v>
      </c>
      <c r="D95" s="1">
        <v>30831</v>
      </c>
      <c r="E95" s="1">
        <v>2846</v>
      </c>
      <c r="F95" s="1">
        <v>0</v>
      </c>
      <c r="G95" s="1">
        <v>15715</v>
      </c>
      <c r="H95" s="1">
        <v>0</v>
      </c>
      <c r="I95" s="1">
        <v>606</v>
      </c>
      <c r="J95" s="4">
        <v>44.86</v>
      </c>
      <c r="K95" s="4">
        <v>0.55000000000000004</v>
      </c>
      <c r="L95" s="4">
        <v>25.4</v>
      </c>
      <c r="M95" s="61">
        <v>1.1399999999999999</v>
      </c>
      <c r="N95" s="1">
        <v>9112</v>
      </c>
      <c r="O95" s="1">
        <v>10046</v>
      </c>
      <c r="P95" s="1">
        <v>9197</v>
      </c>
      <c r="Q95" s="1">
        <v>837</v>
      </c>
      <c r="R95" s="1">
        <v>11</v>
      </c>
      <c r="S95" s="1">
        <v>0</v>
      </c>
      <c r="T95" s="1">
        <v>1634</v>
      </c>
      <c r="U95" s="1">
        <v>166</v>
      </c>
      <c r="V95" s="1">
        <v>1759</v>
      </c>
      <c r="W95" s="1">
        <v>7917</v>
      </c>
      <c r="X95" s="1">
        <v>606</v>
      </c>
      <c r="Y95" s="58">
        <v>0.79</v>
      </c>
      <c r="AA95" s="1">
        <f t="shared" si="43"/>
        <v>4605</v>
      </c>
      <c r="AB95" s="1">
        <f t="shared" si="44"/>
        <v>23632</v>
      </c>
      <c r="AC95" s="1">
        <f t="shared" si="45"/>
        <v>1212</v>
      </c>
      <c r="AD95" s="1">
        <f t="shared" si="65"/>
        <v>-254</v>
      </c>
      <c r="AE95" s="1">
        <f t="shared" si="66"/>
        <v>260</v>
      </c>
      <c r="AF95" s="1">
        <f t="shared" si="66"/>
        <v>0</v>
      </c>
      <c r="AG95" s="1">
        <f t="shared" si="66"/>
        <v>17</v>
      </c>
      <c r="AH95" s="1">
        <f t="shared" si="77"/>
        <v>23</v>
      </c>
      <c r="AI95" s="9">
        <f t="shared" si="67"/>
        <v>5.8937949815211048E-2</v>
      </c>
      <c r="AJ95" s="9">
        <f t="shared" si="46"/>
        <v>0.38334000000000001</v>
      </c>
      <c r="AK95" s="9">
        <f t="shared" si="47"/>
        <v>5.6919999999999998E-2</v>
      </c>
      <c r="AL95" s="9">
        <f t="shared" si="48"/>
        <v>0.31430000000000002</v>
      </c>
      <c r="AM95" s="9">
        <f t="shared" si="49"/>
        <v>1.2120000000000001E-2</v>
      </c>
      <c r="AN95" s="9">
        <f t="shared" si="50"/>
        <v>3.2680000000000001E-2</v>
      </c>
      <c r="AO95" s="9">
        <f t="shared" si="51"/>
        <v>4.6000000000000001E-4</v>
      </c>
      <c r="AP95" s="1">
        <f t="shared" si="68"/>
        <v>-154</v>
      </c>
      <c r="AQ95" s="1">
        <f t="shared" si="68"/>
        <v>151</v>
      </c>
      <c r="AS95" s="1">
        <f t="shared" si="69"/>
        <v>17</v>
      </c>
      <c r="AT95" s="1">
        <f t="shared" si="70"/>
        <v>14</v>
      </c>
      <c r="AU95" s="1">
        <f t="shared" si="52"/>
        <v>10282</v>
      </c>
      <c r="AV95" s="9">
        <f t="shared" si="53"/>
        <v>0.20563999999999999</v>
      </c>
      <c r="AW95" s="9">
        <f t="shared" si="54"/>
        <v>3.5180000000000003E-2</v>
      </c>
      <c r="AX95" s="9">
        <f t="shared" si="55"/>
        <v>0.15834000000000001</v>
      </c>
      <c r="AY95" s="9">
        <f t="shared" si="56"/>
        <v>1.2120000000000001E-2</v>
      </c>
      <c r="AZ95" s="9">
        <f t="shared" si="57"/>
        <v>2.7999999999999998E-4</v>
      </c>
      <c r="BA95" s="9">
        <f t="shared" si="71"/>
        <v>0.20700360000000001</v>
      </c>
      <c r="BB95" s="7"/>
      <c r="BC95" s="7"/>
      <c r="BD95" s="7"/>
      <c r="BE95" s="7"/>
      <c r="BF95" s="7"/>
      <c r="BG95" s="7"/>
      <c r="BH95" s="7"/>
      <c r="BI95" s="7"/>
      <c r="BJ95" s="7">
        <f t="shared" si="78"/>
        <v>83</v>
      </c>
      <c r="BK95" s="7">
        <f t="shared" si="78"/>
        <v>82</v>
      </c>
      <c r="BL95" s="1">
        <f t="shared" si="58"/>
        <v>0</v>
      </c>
      <c r="BM95" s="48">
        <f>+EvolOf!M84</f>
        <v>0</v>
      </c>
      <c r="BN95" s="1">
        <f t="shared" si="59"/>
        <v>0</v>
      </c>
      <c r="BO95" s="1">
        <f t="shared" si="72"/>
        <v>0</v>
      </c>
      <c r="BP95" s="28">
        <f t="shared" si="73"/>
        <v>0</v>
      </c>
      <c r="BQ95" s="1">
        <f t="shared" si="60"/>
        <v>0</v>
      </c>
      <c r="BR95" s="1" cm="1">
        <f t="array" ref="BR95">IF(BK95&lt;=$BX$14,0,INDEX($AU$14:$AU$300,BK95-$BX$14+1))*$BY$14</f>
        <v>221702.32584832923</v>
      </c>
      <c r="BS95" s="1">
        <f t="shared" si="61"/>
        <v>37979.58620638986</v>
      </c>
      <c r="BT95" s="1">
        <f t="shared" si="79"/>
        <v>184025.02173795385</v>
      </c>
      <c r="BU95" s="1">
        <f t="shared" si="74"/>
        <v>37677.304110375379</v>
      </c>
      <c r="BV95" s="1">
        <f t="shared" si="62"/>
        <v>170940.5252961845</v>
      </c>
      <c r="BW95" s="1">
        <f t="shared" si="62"/>
        <v>13084.496441769334</v>
      </c>
      <c r="BX95" s="7"/>
      <c r="BY95" s="4"/>
      <c r="BZ95" s="7"/>
      <c r="CA95" s="7"/>
      <c r="CB95" s="7"/>
      <c r="CE95" s="7"/>
      <c r="CF95" s="7"/>
      <c r="CG95" s="7"/>
      <c r="CH95" s="7"/>
      <c r="CI95" s="7"/>
      <c r="CJ95" s="7"/>
      <c r="CK95" s="7"/>
      <c r="CL95" s="7"/>
      <c r="CN95" s="47"/>
      <c r="CO95" s="47"/>
      <c r="CP95" s="47"/>
      <c r="CQ95" s="4">
        <f t="shared" si="75"/>
        <v>13.064356435643564</v>
      </c>
      <c r="CR95" s="7" cm="1">
        <f t="array" ref="CR95">IF(BK95&lt;=$CW$48,0,INDEX($B$14:$B$300,BK95-$CW$48+1))</f>
        <v>17010</v>
      </c>
      <c r="CS95" s="1">
        <f t="shared" si="63"/>
        <v>16321</v>
      </c>
      <c r="CT95" s="100">
        <f t="shared" si="76"/>
        <v>0.95949441504997057</v>
      </c>
    </row>
    <row r="96" spans="1:98" s="1" customFormat="1" x14ac:dyDescent="0.3">
      <c r="A96" s="1">
        <f t="shared" si="64"/>
        <v>83</v>
      </c>
      <c r="B96" s="1">
        <f t="shared" si="42"/>
        <v>19188</v>
      </c>
      <c r="C96" s="1">
        <v>83</v>
      </c>
      <c r="D96" s="1">
        <v>30810</v>
      </c>
      <c r="E96" s="1">
        <v>2607</v>
      </c>
      <c r="F96" s="1">
        <v>0</v>
      </c>
      <c r="G96" s="1">
        <v>15959</v>
      </c>
      <c r="H96" s="1">
        <v>0</v>
      </c>
      <c r="I96" s="1">
        <v>622</v>
      </c>
      <c r="J96" s="4">
        <v>44.7</v>
      </c>
      <c r="K96" s="4">
        <v>0.55000000000000004</v>
      </c>
      <c r="L96" s="4">
        <v>25.4</v>
      </c>
      <c r="M96" s="61">
        <v>1.1299999999999999</v>
      </c>
      <c r="N96" s="1">
        <v>9133</v>
      </c>
      <c r="O96" s="1">
        <v>10046</v>
      </c>
      <c r="P96" s="1">
        <v>9197</v>
      </c>
      <c r="Q96" s="1">
        <v>837</v>
      </c>
      <c r="R96" s="1">
        <v>11</v>
      </c>
      <c r="S96" s="1">
        <v>0</v>
      </c>
      <c r="T96" s="1">
        <v>1499</v>
      </c>
      <c r="U96" s="1">
        <v>152</v>
      </c>
      <c r="V96" s="1">
        <v>1612</v>
      </c>
      <c r="W96" s="1">
        <v>8060</v>
      </c>
      <c r="X96" s="1">
        <v>622</v>
      </c>
      <c r="Y96" s="58">
        <v>0.78</v>
      </c>
      <c r="AA96" s="1">
        <f t="shared" si="43"/>
        <v>4219</v>
      </c>
      <c r="AB96" s="1">
        <f t="shared" si="44"/>
        <v>24019</v>
      </c>
      <c r="AC96" s="1">
        <f t="shared" si="45"/>
        <v>1244</v>
      </c>
      <c r="AD96" s="1">
        <f t="shared" si="65"/>
        <v>-239</v>
      </c>
      <c r="AE96" s="1">
        <f t="shared" si="66"/>
        <v>244</v>
      </c>
      <c r="AF96" s="1">
        <f t="shared" si="66"/>
        <v>0</v>
      </c>
      <c r="AG96" s="1">
        <f t="shared" si="66"/>
        <v>16</v>
      </c>
      <c r="AH96" s="1">
        <f t="shared" si="77"/>
        <v>21</v>
      </c>
      <c r="AI96" s="9">
        <f t="shared" si="67"/>
        <v>6.0423547697687971E-2</v>
      </c>
      <c r="AJ96" s="9">
        <f t="shared" si="46"/>
        <v>0.38375999999999999</v>
      </c>
      <c r="AK96" s="9">
        <f t="shared" si="47"/>
        <v>5.2139999999999999E-2</v>
      </c>
      <c r="AL96" s="9">
        <f t="shared" si="48"/>
        <v>0.31918000000000002</v>
      </c>
      <c r="AM96" s="9">
        <f t="shared" si="49"/>
        <v>1.244E-2</v>
      </c>
      <c r="AN96" s="9">
        <f t="shared" si="50"/>
        <v>2.998E-2</v>
      </c>
      <c r="AO96" s="9">
        <f t="shared" si="51"/>
        <v>4.2000000000000002E-4</v>
      </c>
      <c r="AP96" s="1">
        <f t="shared" si="68"/>
        <v>-147</v>
      </c>
      <c r="AQ96" s="1">
        <f t="shared" si="68"/>
        <v>143</v>
      </c>
      <c r="AS96" s="1">
        <f t="shared" si="69"/>
        <v>16</v>
      </c>
      <c r="AT96" s="1">
        <f t="shared" si="70"/>
        <v>12</v>
      </c>
      <c r="AU96" s="1">
        <f t="shared" si="52"/>
        <v>10294</v>
      </c>
      <c r="AV96" s="9">
        <f t="shared" si="53"/>
        <v>0.20588000000000001</v>
      </c>
      <c r="AW96" s="9">
        <f t="shared" si="54"/>
        <v>3.2239999999999998E-2</v>
      </c>
      <c r="AX96" s="9">
        <f t="shared" si="55"/>
        <v>0.16120000000000001</v>
      </c>
      <c r="AY96" s="9">
        <f t="shared" si="56"/>
        <v>1.244E-2</v>
      </c>
      <c r="AZ96" s="9">
        <f t="shared" si="57"/>
        <v>2.4000000000000001E-4</v>
      </c>
      <c r="BA96" s="9">
        <f t="shared" si="71"/>
        <v>0.20723040000000001</v>
      </c>
      <c r="BB96" s="7"/>
      <c r="BC96" s="7"/>
      <c r="BD96" s="7"/>
      <c r="BE96" s="7"/>
      <c r="BF96" s="7"/>
      <c r="BG96" s="7"/>
      <c r="BH96" s="7"/>
      <c r="BI96" s="7"/>
      <c r="BJ96" s="7">
        <f t="shared" ref="BJ96:BK103" si="80">+BJ95+1</f>
        <v>84</v>
      </c>
      <c r="BK96" s="7">
        <f t="shared" si="80"/>
        <v>83</v>
      </c>
      <c r="BL96" s="1">
        <f t="shared" si="58"/>
        <v>0</v>
      </c>
      <c r="BM96" s="48">
        <f>+EvolOf!M85</f>
        <v>0</v>
      </c>
      <c r="BN96" s="1">
        <f t="shared" si="59"/>
        <v>0</v>
      </c>
      <c r="BO96" s="1">
        <f t="shared" si="72"/>
        <v>0</v>
      </c>
      <c r="BP96" s="28">
        <f t="shared" si="73"/>
        <v>0</v>
      </c>
      <c r="BQ96" s="1">
        <f t="shared" si="60"/>
        <v>0</v>
      </c>
      <c r="BR96" s="1" cm="1">
        <f t="array" ref="BR96">IF(BK96&lt;=$BX$14,0,INDEX($AU$14:$AU$300,BK96-$BX$14+1))*$BY$14</f>
        <v>222004.6079443437</v>
      </c>
      <c r="BS96" s="1">
        <f t="shared" si="61"/>
        <v>34805.624198237892</v>
      </c>
      <c r="BT96" s="1">
        <f t="shared" si="79"/>
        <v>187458.08268554677</v>
      </c>
      <c r="BU96" s="1">
        <f t="shared" si="74"/>
        <v>34546.52525879693</v>
      </c>
      <c r="BV96" s="1">
        <f t="shared" si="62"/>
        <v>174028.12099118947</v>
      </c>
      <c r="BW96" s="1">
        <f t="shared" si="62"/>
        <v>13429.961694357302</v>
      </c>
      <c r="BX96" s="7"/>
      <c r="BY96" s="4"/>
      <c r="BZ96" s="7"/>
      <c r="CA96" s="7"/>
      <c r="CB96" s="7"/>
      <c r="CE96" s="7"/>
      <c r="CF96" s="7"/>
      <c r="CG96" s="7"/>
      <c r="CH96" s="7"/>
      <c r="CI96" s="7"/>
      <c r="CJ96" s="7"/>
      <c r="CK96" s="7"/>
      <c r="CL96" s="7"/>
      <c r="CN96" s="47"/>
      <c r="CO96" s="47"/>
      <c r="CP96" s="47"/>
      <c r="CQ96" s="4">
        <f t="shared" si="75"/>
        <v>12.958199356913184</v>
      </c>
      <c r="CR96" s="7" cm="1">
        <f t="array" ref="CR96">IF(BK96&lt;=$CW$48,0,INDEX($B$14:$B$300,BK96-$CW$48+1))</f>
        <v>17227</v>
      </c>
      <c r="CS96" s="1">
        <f t="shared" si="63"/>
        <v>16581</v>
      </c>
      <c r="CT96" s="100">
        <f t="shared" si="76"/>
        <v>0.96250072560515465</v>
      </c>
    </row>
    <row r="97" spans="1:98" s="1" customFormat="1" x14ac:dyDescent="0.3">
      <c r="A97" s="1">
        <f t="shared" si="64"/>
        <v>84</v>
      </c>
      <c r="B97" s="1">
        <f t="shared" si="42"/>
        <v>19209</v>
      </c>
      <c r="C97" s="1">
        <v>84</v>
      </c>
      <c r="D97" s="1">
        <v>30789</v>
      </c>
      <c r="E97" s="1">
        <v>2389</v>
      </c>
      <c r="F97" s="1">
        <v>0</v>
      </c>
      <c r="G97" s="1">
        <v>16181</v>
      </c>
      <c r="H97" s="1">
        <v>0</v>
      </c>
      <c r="I97" s="1">
        <v>639</v>
      </c>
      <c r="J97" s="4">
        <v>44.55</v>
      </c>
      <c r="K97" s="4">
        <v>0.55000000000000004</v>
      </c>
      <c r="L97" s="4">
        <v>25.5</v>
      </c>
      <c r="M97" s="61">
        <v>1.1200000000000001</v>
      </c>
      <c r="N97" s="1">
        <v>9153</v>
      </c>
      <c r="O97" s="1">
        <v>10046</v>
      </c>
      <c r="P97" s="1">
        <v>9197</v>
      </c>
      <c r="Q97" s="1">
        <v>837</v>
      </c>
      <c r="R97" s="1">
        <v>11</v>
      </c>
      <c r="S97" s="1">
        <v>0</v>
      </c>
      <c r="T97" s="1">
        <v>1373</v>
      </c>
      <c r="U97" s="1">
        <v>138</v>
      </c>
      <c r="V97" s="1">
        <v>1477</v>
      </c>
      <c r="W97" s="1">
        <v>8191</v>
      </c>
      <c r="X97" s="1">
        <v>639</v>
      </c>
      <c r="Y97" s="58">
        <v>0.77</v>
      </c>
      <c r="AA97" s="1">
        <f t="shared" si="43"/>
        <v>3866</v>
      </c>
      <c r="AB97" s="1">
        <f t="shared" si="44"/>
        <v>24372</v>
      </c>
      <c r="AC97" s="1">
        <f t="shared" si="45"/>
        <v>1278</v>
      </c>
      <c r="AD97" s="1">
        <f t="shared" si="65"/>
        <v>-218</v>
      </c>
      <c r="AE97" s="1">
        <f t="shared" si="66"/>
        <v>222</v>
      </c>
      <c r="AF97" s="1">
        <f t="shared" si="66"/>
        <v>0</v>
      </c>
      <c r="AG97" s="1">
        <f t="shared" si="66"/>
        <v>17</v>
      </c>
      <c r="AH97" s="1">
        <f t="shared" si="77"/>
        <v>21</v>
      </c>
      <c r="AI97" s="9">
        <f t="shared" si="67"/>
        <v>6.1996701270980885E-2</v>
      </c>
      <c r="AJ97" s="9">
        <f t="shared" si="46"/>
        <v>0.38418000000000002</v>
      </c>
      <c r="AK97" s="9">
        <f t="shared" si="47"/>
        <v>4.7780000000000003E-2</v>
      </c>
      <c r="AL97" s="9">
        <f t="shared" si="48"/>
        <v>0.32362000000000002</v>
      </c>
      <c r="AM97" s="9">
        <f t="shared" si="49"/>
        <v>1.278E-2</v>
      </c>
      <c r="AN97" s="9">
        <f t="shared" si="50"/>
        <v>2.7459999999999998E-2</v>
      </c>
      <c r="AO97" s="9">
        <f t="shared" si="51"/>
        <v>4.2000000000000002E-4</v>
      </c>
      <c r="AP97" s="1">
        <f t="shared" si="68"/>
        <v>-135</v>
      </c>
      <c r="AQ97" s="1">
        <f t="shared" si="68"/>
        <v>131</v>
      </c>
      <c r="AS97" s="1">
        <f t="shared" si="69"/>
        <v>17</v>
      </c>
      <c r="AT97" s="1">
        <f t="shared" si="70"/>
        <v>13</v>
      </c>
      <c r="AU97" s="1">
        <f t="shared" si="52"/>
        <v>10307</v>
      </c>
      <c r="AV97" s="9">
        <f t="shared" si="53"/>
        <v>0.20613999999999999</v>
      </c>
      <c r="AW97" s="9">
        <f t="shared" si="54"/>
        <v>2.954E-2</v>
      </c>
      <c r="AX97" s="9">
        <f t="shared" si="55"/>
        <v>0.16381999999999999</v>
      </c>
      <c r="AY97" s="9">
        <f t="shared" si="56"/>
        <v>1.278E-2</v>
      </c>
      <c r="AZ97" s="9">
        <f t="shared" si="57"/>
        <v>2.5999999999999998E-4</v>
      </c>
      <c r="BA97" s="9">
        <f t="shared" si="71"/>
        <v>0.20745720000000004</v>
      </c>
      <c r="BB97" s="7"/>
      <c r="BC97" s="7"/>
      <c r="BD97" s="7"/>
      <c r="BE97" s="7"/>
      <c r="BF97" s="7"/>
      <c r="BG97" s="7"/>
      <c r="BH97" s="7"/>
      <c r="BI97" s="7"/>
      <c r="BJ97" s="7">
        <f t="shared" si="80"/>
        <v>85</v>
      </c>
      <c r="BK97" s="7">
        <f t="shared" si="80"/>
        <v>84</v>
      </c>
      <c r="BL97" s="1">
        <f t="shared" si="58"/>
        <v>0</v>
      </c>
      <c r="BM97" s="48">
        <f>+EvolOf!M86</f>
        <v>0</v>
      </c>
      <c r="BN97" s="1">
        <f t="shared" si="59"/>
        <v>0</v>
      </c>
      <c r="BO97" s="1">
        <f t="shared" si="72"/>
        <v>0</v>
      </c>
      <c r="BP97" s="28">
        <f t="shared" si="73"/>
        <v>0</v>
      </c>
      <c r="BQ97" s="1">
        <f t="shared" si="60"/>
        <v>0</v>
      </c>
      <c r="BR97" s="1" cm="1">
        <f t="array" ref="BR97">IF(BK97&lt;=$BX$14,0,INDEX($AU$14:$AU$300,BK97-$BX$14+1))*$BY$14</f>
        <v>222263.70688378467</v>
      </c>
      <c r="BS97" s="1">
        <f t="shared" si="61"/>
        <v>31890.761129526905</v>
      </c>
      <c r="BT97" s="1">
        <f t="shared" si="79"/>
        <v>190653.63627198551</v>
      </c>
      <c r="BU97" s="1">
        <f t="shared" si="74"/>
        <v>31610.070611799165</v>
      </c>
      <c r="BV97" s="1">
        <f t="shared" si="62"/>
        <v>176856.61774675347</v>
      </c>
      <c r="BW97" s="1">
        <f t="shared" si="62"/>
        <v>13797.018525232019</v>
      </c>
      <c r="BX97" s="7"/>
      <c r="BY97" s="4"/>
      <c r="BZ97" s="7"/>
      <c r="CA97" s="7"/>
      <c r="CB97" s="7"/>
      <c r="CE97" s="7"/>
      <c r="CF97" s="7"/>
      <c r="CG97" s="7"/>
      <c r="CH97" s="7"/>
      <c r="CI97" s="7"/>
      <c r="CJ97" s="7"/>
      <c r="CK97" s="7"/>
      <c r="CL97" s="7"/>
      <c r="CN97" s="47"/>
      <c r="CO97" s="47"/>
      <c r="CP97" s="47"/>
      <c r="CQ97" s="4">
        <f t="shared" si="75"/>
        <v>12.818466353677621</v>
      </c>
      <c r="CR97" s="7" cm="1">
        <f t="array" ref="CR97">IF(BK97&lt;=$CW$48,0,INDEX($B$14:$B$300,BK97-$CW$48+1))</f>
        <v>17431</v>
      </c>
      <c r="CS97" s="1">
        <f t="shared" si="63"/>
        <v>16820</v>
      </c>
      <c r="CT97" s="100">
        <f t="shared" si="76"/>
        <v>0.96494750731455448</v>
      </c>
    </row>
    <row r="98" spans="1:98" s="1" customFormat="1" x14ac:dyDescent="0.3">
      <c r="A98" s="1">
        <f t="shared" si="64"/>
        <v>85</v>
      </c>
      <c r="B98" s="1">
        <f t="shared" si="42"/>
        <v>19226</v>
      </c>
      <c r="C98" s="1">
        <v>85</v>
      </c>
      <c r="D98" s="1">
        <v>30772</v>
      </c>
      <c r="E98" s="1">
        <v>2183</v>
      </c>
      <c r="F98" s="1">
        <v>0</v>
      </c>
      <c r="G98" s="1">
        <v>16390</v>
      </c>
      <c r="H98" s="1">
        <v>0</v>
      </c>
      <c r="I98" s="1">
        <v>653</v>
      </c>
      <c r="J98" s="4">
        <v>44.39</v>
      </c>
      <c r="K98" s="4">
        <v>0.55000000000000004</v>
      </c>
      <c r="L98" s="4">
        <v>25.5</v>
      </c>
      <c r="M98" s="61">
        <v>1.1100000000000001</v>
      </c>
      <c r="N98" s="1">
        <v>9170</v>
      </c>
      <c r="O98" s="1">
        <v>10046</v>
      </c>
      <c r="P98" s="1">
        <v>9197</v>
      </c>
      <c r="Q98" s="1">
        <v>837</v>
      </c>
      <c r="R98" s="1">
        <v>11</v>
      </c>
      <c r="S98" s="1">
        <v>0</v>
      </c>
      <c r="T98" s="1">
        <v>1254</v>
      </c>
      <c r="U98" s="1">
        <v>126</v>
      </c>
      <c r="V98" s="1">
        <v>1348</v>
      </c>
      <c r="W98" s="1">
        <v>8315</v>
      </c>
      <c r="X98" s="1">
        <v>653</v>
      </c>
      <c r="Y98" s="58">
        <v>0.76</v>
      </c>
      <c r="AA98" s="1">
        <f t="shared" si="43"/>
        <v>3531</v>
      </c>
      <c r="AB98" s="1">
        <f t="shared" si="44"/>
        <v>24705</v>
      </c>
      <c r="AC98" s="1">
        <f t="shared" si="45"/>
        <v>1306</v>
      </c>
      <c r="AD98" s="1">
        <f t="shared" si="65"/>
        <v>-206</v>
      </c>
      <c r="AE98" s="1">
        <f t="shared" si="66"/>
        <v>209</v>
      </c>
      <c r="AF98" s="1">
        <f t="shared" si="66"/>
        <v>0</v>
      </c>
      <c r="AG98" s="1">
        <f t="shared" si="66"/>
        <v>14</v>
      </c>
      <c r="AH98" s="1">
        <f t="shared" si="77"/>
        <v>17</v>
      </c>
      <c r="AI98" s="9">
        <f t="shared" si="67"/>
        <v>6.329972857696782E-2</v>
      </c>
      <c r="AJ98" s="9">
        <f t="shared" si="46"/>
        <v>0.38451999999999997</v>
      </c>
      <c r="AK98" s="9">
        <f t="shared" si="47"/>
        <v>4.3659999999999997E-2</v>
      </c>
      <c r="AL98" s="9">
        <f t="shared" si="48"/>
        <v>0.32779999999999998</v>
      </c>
      <c r="AM98" s="9">
        <f t="shared" si="49"/>
        <v>1.306E-2</v>
      </c>
      <c r="AN98" s="9">
        <f t="shared" si="50"/>
        <v>2.5080000000000002E-2</v>
      </c>
      <c r="AO98" s="9">
        <f t="shared" si="51"/>
        <v>3.4000000000000002E-4</v>
      </c>
      <c r="AP98" s="1">
        <f t="shared" si="68"/>
        <v>-129</v>
      </c>
      <c r="AQ98" s="1">
        <f t="shared" si="68"/>
        <v>124</v>
      </c>
      <c r="AS98" s="1">
        <f t="shared" si="69"/>
        <v>14</v>
      </c>
      <c r="AT98" s="1">
        <f t="shared" si="70"/>
        <v>9</v>
      </c>
      <c r="AU98" s="1">
        <f t="shared" si="52"/>
        <v>10316</v>
      </c>
      <c r="AV98" s="9">
        <f t="shared" si="53"/>
        <v>0.20632</v>
      </c>
      <c r="AW98" s="9">
        <f t="shared" si="54"/>
        <v>2.6960000000000001E-2</v>
      </c>
      <c r="AX98" s="9">
        <f t="shared" si="55"/>
        <v>0.1663</v>
      </c>
      <c r="AY98" s="9">
        <f t="shared" si="56"/>
        <v>1.306E-2</v>
      </c>
      <c r="AZ98" s="9">
        <f t="shared" si="57"/>
        <v>1.8000000000000001E-4</v>
      </c>
      <c r="BA98" s="9">
        <f t="shared" si="71"/>
        <v>0.20764079999999999</v>
      </c>
      <c r="BB98" s="7"/>
      <c r="BC98" s="7"/>
      <c r="BD98" s="7"/>
      <c r="BE98" s="7"/>
      <c r="BF98" s="7"/>
      <c r="BG98" s="7"/>
      <c r="BH98" s="7"/>
      <c r="BI98" s="7"/>
      <c r="BJ98" s="7">
        <f t="shared" si="80"/>
        <v>86</v>
      </c>
      <c r="BK98" s="7">
        <f t="shared" si="80"/>
        <v>85</v>
      </c>
      <c r="BL98" s="1">
        <f t="shared" si="58"/>
        <v>0</v>
      </c>
      <c r="BM98" s="48">
        <f>+EvolOf!M87</f>
        <v>0</v>
      </c>
      <c r="BN98" s="1">
        <f t="shared" si="59"/>
        <v>0</v>
      </c>
      <c r="BO98" s="1">
        <f t="shared" si="72"/>
        <v>0</v>
      </c>
      <c r="BP98" s="28">
        <f t="shared" si="73"/>
        <v>0</v>
      </c>
      <c r="BQ98" s="1">
        <f t="shared" si="60"/>
        <v>0</v>
      </c>
      <c r="BR98" s="1" cm="1">
        <f t="array" ref="BR98">IF(BK98&lt;=$BX$14,0,INDEX($AU$14:$AU$300,BK98-$BX$14+1))*$BY$14</f>
        <v>222544.3974015124</v>
      </c>
      <c r="BS98" s="1">
        <f t="shared" si="61"/>
        <v>29105.447530536403</v>
      </c>
      <c r="BT98" s="1">
        <f t="shared" si="79"/>
        <v>193633.27407555672</v>
      </c>
      <c r="BU98" s="1">
        <f t="shared" si="74"/>
        <v>28911.123325955676</v>
      </c>
      <c r="BV98" s="1">
        <f t="shared" si="62"/>
        <v>179533.97345431024</v>
      </c>
      <c r="BW98" s="1">
        <f t="shared" si="62"/>
        <v>14099.300621246493</v>
      </c>
      <c r="BX98" s="7"/>
      <c r="BY98" s="4"/>
      <c r="BZ98" s="7"/>
      <c r="CA98" s="7"/>
      <c r="CB98" s="7"/>
      <c r="CE98" s="7"/>
      <c r="CF98" s="7"/>
      <c r="CG98" s="7"/>
      <c r="CH98" s="7"/>
      <c r="CI98" s="7"/>
      <c r="CJ98" s="7"/>
      <c r="CK98" s="7"/>
      <c r="CL98" s="7"/>
      <c r="CN98" s="47"/>
      <c r="CO98" s="47"/>
      <c r="CP98" s="47"/>
      <c r="CQ98" s="4">
        <f t="shared" si="75"/>
        <v>12.73353751914242</v>
      </c>
      <c r="CR98" s="7" cm="1">
        <f t="array" ref="CR98">IF(BK98&lt;=$CW$48,0,INDEX($B$14:$B$300,BK98-$CW$48+1))</f>
        <v>17623</v>
      </c>
      <c r="CS98" s="1">
        <f t="shared" si="63"/>
        <v>17043</v>
      </c>
      <c r="CT98" s="100">
        <f t="shared" si="76"/>
        <v>0.96708846393917036</v>
      </c>
    </row>
    <row r="99" spans="1:98" s="1" customFormat="1" x14ac:dyDescent="0.3">
      <c r="A99" s="1">
        <f t="shared" si="64"/>
        <v>86</v>
      </c>
      <c r="B99" s="1">
        <f t="shared" si="42"/>
        <v>19242</v>
      </c>
      <c r="C99" s="1">
        <v>86</v>
      </c>
      <c r="D99" s="1">
        <v>30757</v>
      </c>
      <c r="E99" s="1">
        <v>1993</v>
      </c>
      <c r="F99" s="1">
        <v>0</v>
      </c>
      <c r="G99" s="1">
        <v>16582</v>
      </c>
      <c r="H99" s="1">
        <v>0</v>
      </c>
      <c r="I99" s="1">
        <v>667</v>
      </c>
      <c r="J99" s="4">
        <v>44.24</v>
      </c>
      <c r="K99" s="4">
        <v>0.55000000000000004</v>
      </c>
      <c r="L99" s="4">
        <v>25.5</v>
      </c>
      <c r="M99" s="61">
        <v>1.1000000000000001</v>
      </c>
      <c r="N99" s="1">
        <v>9185</v>
      </c>
      <c r="O99" s="1">
        <v>10047</v>
      </c>
      <c r="P99" s="1">
        <v>9197</v>
      </c>
      <c r="Q99" s="1">
        <v>837</v>
      </c>
      <c r="R99" s="1">
        <v>11</v>
      </c>
      <c r="S99" s="1">
        <v>0</v>
      </c>
      <c r="T99" s="1">
        <v>1142</v>
      </c>
      <c r="U99" s="1">
        <v>114</v>
      </c>
      <c r="V99" s="1">
        <v>1226</v>
      </c>
      <c r="W99" s="1">
        <v>8431</v>
      </c>
      <c r="X99" s="1">
        <v>667</v>
      </c>
      <c r="Y99" s="58">
        <v>0.75</v>
      </c>
      <c r="AA99" s="1">
        <f t="shared" si="43"/>
        <v>3219</v>
      </c>
      <c r="AB99" s="1">
        <f t="shared" si="44"/>
        <v>25013</v>
      </c>
      <c r="AC99" s="1">
        <f t="shared" si="45"/>
        <v>1334</v>
      </c>
      <c r="AD99" s="1">
        <f t="shared" si="65"/>
        <v>-190</v>
      </c>
      <c r="AE99" s="1">
        <f t="shared" si="66"/>
        <v>192</v>
      </c>
      <c r="AF99" s="1">
        <f t="shared" si="66"/>
        <v>0</v>
      </c>
      <c r="AG99" s="1">
        <f t="shared" si="66"/>
        <v>14</v>
      </c>
      <c r="AH99" s="1">
        <f t="shared" si="77"/>
        <v>16</v>
      </c>
      <c r="AI99" s="9">
        <f t="shared" si="67"/>
        <v>6.4606741573033713E-2</v>
      </c>
      <c r="AJ99" s="9">
        <f t="shared" si="46"/>
        <v>0.38484000000000002</v>
      </c>
      <c r="AK99" s="9">
        <f t="shared" si="47"/>
        <v>3.986E-2</v>
      </c>
      <c r="AL99" s="9">
        <f t="shared" si="48"/>
        <v>0.33163999999999999</v>
      </c>
      <c r="AM99" s="9">
        <f t="shared" si="49"/>
        <v>1.3339999999999999E-2</v>
      </c>
      <c r="AN99" s="9">
        <f t="shared" si="50"/>
        <v>2.2839999999999999E-2</v>
      </c>
      <c r="AO99" s="9">
        <f t="shared" si="51"/>
        <v>3.2000000000000003E-4</v>
      </c>
      <c r="AP99" s="1">
        <f t="shared" si="68"/>
        <v>-122</v>
      </c>
      <c r="AQ99" s="1">
        <f t="shared" si="68"/>
        <v>116</v>
      </c>
      <c r="AS99" s="1">
        <f t="shared" si="69"/>
        <v>14</v>
      </c>
      <c r="AT99" s="1">
        <f t="shared" si="70"/>
        <v>8</v>
      </c>
      <c r="AU99" s="1">
        <f t="shared" si="52"/>
        <v>10324</v>
      </c>
      <c r="AV99" s="9">
        <f t="shared" si="53"/>
        <v>0.20648</v>
      </c>
      <c r="AW99" s="9">
        <f t="shared" si="54"/>
        <v>2.452E-2</v>
      </c>
      <c r="AX99" s="9">
        <f t="shared" si="55"/>
        <v>0.16861999999999999</v>
      </c>
      <c r="AY99" s="9">
        <f t="shared" si="56"/>
        <v>1.3339999999999999E-2</v>
      </c>
      <c r="AZ99" s="9">
        <f t="shared" si="57"/>
        <v>1.6000000000000001E-4</v>
      </c>
      <c r="BA99" s="9">
        <f t="shared" si="71"/>
        <v>0.20781360000000001</v>
      </c>
      <c r="BB99" s="7"/>
      <c r="BC99" s="7"/>
      <c r="BD99" s="7"/>
      <c r="BE99" s="7"/>
      <c r="BF99" s="7"/>
      <c r="BG99" s="7"/>
      <c r="BH99" s="7"/>
      <c r="BI99" s="7"/>
      <c r="BJ99" s="7">
        <f t="shared" si="80"/>
        <v>87</v>
      </c>
      <c r="BK99" s="7">
        <f t="shared" si="80"/>
        <v>86</v>
      </c>
      <c r="BL99" s="1">
        <f t="shared" si="58"/>
        <v>0</v>
      </c>
      <c r="BM99" s="48">
        <f>+EvolOf!M88</f>
        <v>0</v>
      </c>
      <c r="BN99" s="1">
        <f t="shared" si="59"/>
        <v>0</v>
      </c>
      <c r="BO99" s="1">
        <f t="shared" si="72"/>
        <v>0</v>
      </c>
      <c r="BP99" s="28">
        <f t="shared" si="73"/>
        <v>0</v>
      </c>
      <c r="BQ99" s="1">
        <f t="shared" si="60"/>
        <v>0</v>
      </c>
      <c r="BR99" s="1" cm="1">
        <f t="array" ref="BR99">IF(BK99&lt;=$BX$14,0,INDEX($AU$14:$AU$300,BK99-$BX$14+1))*$BY$14</f>
        <v>222738.72160609314</v>
      </c>
      <c r="BS99" s="1">
        <f t="shared" si="61"/>
        <v>26471.274979553138</v>
      </c>
      <c r="BT99" s="1">
        <f t="shared" si="79"/>
        <v>196440.17925283397</v>
      </c>
      <c r="BU99" s="1">
        <f t="shared" si="74"/>
        <v>26298.542353259167</v>
      </c>
      <c r="BV99" s="1">
        <f t="shared" si="62"/>
        <v>182038.59653557301</v>
      </c>
      <c r="BW99" s="1">
        <f t="shared" si="62"/>
        <v>14401.582717260966</v>
      </c>
      <c r="BX99" s="7"/>
      <c r="BY99" s="4"/>
      <c r="BZ99" s="7"/>
      <c r="CA99" s="7"/>
      <c r="CB99" s="7"/>
      <c r="CE99" s="7"/>
      <c r="CF99" s="7"/>
      <c r="CG99" s="7"/>
      <c r="CH99" s="7"/>
      <c r="CI99" s="7"/>
      <c r="CJ99" s="7"/>
      <c r="CK99" s="7"/>
      <c r="CL99" s="7"/>
      <c r="CN99" s="47"/>
      <c r="CO99" s="47"/>
      <c r="CP99" s="47"/>
      <c r="CQ99" s="4">
        <f t="shared" si="75"/>
        <v>12.640179910044978</v>
      </c>
      <c r="CR99" s="7" cm="1">
        <f t="array" ref="CR99">IF(BK99&lt;=$CW$48,0,INDEX($B$14:$B$300,BK99-$CW$48+1))</f>
        <v>17805</v>
      </c>
      <c r="CS99" s="1">
        <f t="shared" si="63"/>
        <v>17249</v>
      </c>
      <c r="CT99" s="100">
        <f t="shared" si="76"/>
        <v>0.96877281662454362</v>
      </c>
    </row>
    <row r="100" spans="1:98" s="1" customFormat="1" x14ac:dyDescent="0.3">
      <c r="A100" s="1">
        <f t="shared" si="64"/>
        <v>87</v>
      </c>
      <c r="B100" s="1">
        <f t="shared" si="42"/>
        <v>19257</v>
      </c>
      <c r="C100" s="1">
        <v>87</v>
      </c>
      <c r="D100" s="1">
        <v>30741</v>
      </c>
      <c r="E100" s="1">
        <v>1817</v>
      </c>
      <c r="F100" s="1">
        <v>0</v>
      </c>
      <c r="G100" s="1">
        <v>16763</v>
      </c>
      <c r="H100" s="1">
        <v>0</v>
      </c>
      <c r="I100" s="1">
        <v>677</v>
      </c>
      <c r="J100" s="4">
        <v>44.1</v>
      </c>
      <c r="K100" s="4">
        <v>0.55000000000000004</v>
      </c>
      <c r="L100" s="4">
        <v>25.6</v>
      </c>
      <c r="M100" s="61">
        <v>1.0900000000000001</v>
      </c>
      <c r="N100" s="1">
        <v>9201</v>
      </c>
      <c r="O100" s="1">
        <v>10047</v>
      </c>
      <c r="P100" s="1">
        <v>9197</v>
      </c>
      <c r="Q100" s="1">
        <v>837</v>
      </c>
      <c r="R100" s="1">
        <v>11</v>
      </c>
      <c r="S100" s="1">
        <v>0</v>
      </c>
      <c r="T100" s="1">
        <v>1038</v>
      </c>
      <c r="U100" s="1">
        <v>103</v>
      </c>
      <c r="V100" s="1">
        <v>1117</v>
      </c>
      <c r="W100" s="1">
        <v>8539</v>
      </c>
      <c r="X100" s="1">
        <v>677</v>
      </c>
      <c r="Y100" s="58">
        <v>0.74</v>
      </c>
      <c r="AA100" s="1">
        <f t="shared" si="43"/>
        <v>2934</v>
      </c>
      <c r="AB100" s="1">
        <f t="shared" si="44"/>
        <v>25302</v>
      </c>
      <c r="AC100" s="1">
        <f t="shared" si="45"/>
        <v>1354</v>
      </c>
      <c r="AD100" s="1">
        <f t="shared" si="65"/>
        <v>-176</v>
      </c>
      <c r="AE100" s="1">
        <f t="shared" si="66"/>
        <v>181</v>
      </c>
      <c r="AF100" s="1">
        <f t="shared" si="66"/>
        <v>0</v>
      </c>
      <c r="AG100" s="1">
        <f t="shared" si="66"/>
        <v>10</v>
      </c>
      <c r="AH100" s="1">
        <f t="shared" si="77"/>
        <v>15</v>
      </c>
      <c r="AI100" s="9">
        <f t="shared" si="67"/>
        <v>6.5518242523952386E-2</v>
      </c>
      <c r="AJ100" s="9">
        <f t="shared" si="46"/>
        <v>0.38513999999999998</v>
      </c>
      <c r="AK100" s="9">
        <f t="shared" si="47"/>
        <v>3.6339999999999997E-2</v>
      </c>
      <c r="AL100" s="9">
        <f t="shared" si="48"/>
        <v>0.33526</v>
      </c>
      <c r="AM100" s="9">
        <f t="shared" si="49"/>
        <v>1.354E-2</v>
      </c>
      <c r="AN100" s="9">
        <f t="shared" si="50"/>
        <v>2.0760000000000001E-2</v>
      </c>
      <c r="AO100" s="9">
        <f t="shared" si="51"/>
        <v>2.9999999999999997E-4</v>
      </c>
      <c r="AP100" s="1">
        <f t="shared" si="68"/>
        <v>-109</v>
      </c>
      <c r="AQ100" s="1">
        <f t="shared" si="68"/>
        <v>108</v>
      </c>
      <c r="AS100" s="1">
        <f t="shared" si="69"/>
        <v>10</v>
      </c>
      <c r="AT100" s="1">
        <f t="shared" si="70"/>
        <v>9</v>
      </c>
      <c r="AU100" s="1">
        <f t="shared" si="52"/>
        <v>10333</v>
      </c>
      <c r="AV100" s="9">
        <f t="shared" si="53"/>
        <v>0.20666000000000001</v>
      </c>
      <c r="AW100" s="9">
        <f t="shared" si="54"/>
        <v>2.2339999999999999E-2</v>
      </c>
      <c r="AX100" s="9">
        <f t="shared" si="55"/>
        <v>0.17077999999999999</v>
      </c>
      <c r="AY100" s="9">
        <f t="shared" si="56"/>
        <v>1.354E-2</v>
      </c>
      <c r="AZ100" s="9">
        <f t="shared" si="57"/>
        <v>1.8000000000000001E-4</v>
      </c>
      <c r="BA100" s="9">
        <f t="shared" si="71"/>
        <v>0.20797560000000001</v>
      </c>
      <c r="BB100" s="7"/>
      <c r="BC100" s="7"/>
      <c r="BD100" s="7"/>
      <c r="BE100" s="7"/>
      <c r="BF100" s="7"/>
      <c r="BG100" s="7"/>
      <c r="BH100" s="7"/>
      <c r="BI100" s="7"/>
      <c r="BJ100" s="7">
        <f t="shared" si="80"/>
        <v>88</v>
      </c>
      <c r="BK100" s="7">
        <f t="shared" si="80"/>
        <v>87</v>
      </c>
      <c r="BL100" s="1">
        <f t="shared" si="58"/>
        <v>0</v>
      </c>
      <c r="BM100" s="48">
        <f>+EvolOf!M89</f>
        <v>0</v>
      </c>
      <c r="BN100" s="1">
        <f t="shared" si="59"/>
        <v>0</v>
      </c>
      <c r="BO100" s="1">
        <f t="shared" si="72"/>
        <v>0</v>
      </c>
      <c r="BP100" s="28">
        <f t="shared" si="73"/>
        <v>0</v>
      </c>
      <c r="BQ100" s="1">
        <f t="shared" si="60"/>
        <v>0</v>
      </c>
      <c r="BR100" s="1" cm="1">
        <f t="array" ref="BR100">IF(BK100&lt;=$BX$14,0,INDEX($AU$14:$AU$300,BK100-$BX$14+1))*$BY$14</f>
        <v>222911.45423238713</v>
      </c>
      <c r="BS100" s="1">
        <f t="shared" si="61"/>
        <v>24117.792946297599</v>
      </c>
      <c r="BT100" s="1">
        <f t="shared" si="79"/>
        <v>198987.98549067025</v>
      </c>
      <c r="BU100" s="1">
        <f t="shared" si="74"/>
        <v>23923.468741716875</v>
      </c>
      <c r="BV100" s="1">
        <f t="shared" si="62"/>
        <v>184370.4869905418</v>
      </c>
      <c r="BW100" s="1">
        <f t="shared" si="62"/>
        <v>14617.498500128446</v>
      </c>
      <c r="BX100" s="7"/>
      <c r="BY100" s="4"/>
      <c r="BZ100" s="7"/>
      <c r="CA100" s="7"/>
      <c r="CB100" s="7"/>
      <c r="CE100" s="7"/>
      <c r="CF100" s="7"/>
      <c r="CG100" s="7"/>
      <c r="CH100" s="7"/>
      <c r="CI100" s="7"/>
      <c r="CJ100" s="7"/>
      <c r="CK100" s="7"/>
      <c r="CL100" s="7"/>
      <c r="CN100" s="47"/>
      <c r="CO100" s="47"/>
      <c r="CP100" s="47"/>
      <c r="CQ100" s="4">
        <f t="shared" si="75"/>
        <v>12.612998522895126</v>
      </c>
      <c r="CR100" s="7" cm="1">
        <f t="array" ref="CR100">IF(BK100&lt;=$CW$48,0,INDEX($B$14:$B$300,BK100-$CW$48+1))</f>
        <v>17979</v>
      </c>
      <c r="CS100" s="1">
        <f t="shared" si="63"/>
        <v>17440</v>
      </c>
      <c r="CT100" s="100">
        <f t="shared" si="76"/>
        <v>0.97002057956504806</v>
      </c>
    </row>
    <row r="101" spans="1:98" s="1" customFormat="1" x14ac:dyDescent="0.3">
      <c r="A101" s="1">
        <f t="shared" si="64"/>
        <v>88</v>
      </c>
      <c r="B101" s="1">
        <f t="shared" si="42"/>
        <v>19271</v>
      </c>
      <c r="C101" s="1">
        <v>88</v>
      </c>
      <c r="D101" s="1">
        <v>30727</v>
      </c>
      <c r="E101" s="1">
        <v>1651</v>
      </c>
      <c r="F101" s="1">
        <v>0</v>
      </c>
      <c r="G101" s="1">
        <v>16930</v>
      </c>
      <c r="H101" s="1">
        <v>0</v>
      </c>
      <c r="I101" s="1">
        <v>690</v>
      </c>
      <c r="J101" s="4">
        <v>43.96</v>
      </c>
      <c r="K101" s="4">
        <v>0.55000000000000004</v>
      </c>
      <c r="L101" s="4">
        <v>25.6</v>
      </c>
      <c r="M101" s="61">
        <v>1.08</v>
      </c>
      <c r="N101" s="1">
        <v>9214</v>
      </c>
      <c r="O101" s="1">
        <v>10047</v>
      </c>
      <c r="P101" s="1">
        <v>9197</v>
      </c>
      <c r="Q101" s="1">
        <v>837</v>
      </c>
      <c r="R101" s="1">
        <v>11</v>
      </c>
      <c r="S101" s="1">
        <v>0</v>
      </c>
      <c r="T101" s="1">
        <v>936</v>
      </c>
      <c r="U101" s="1">
        <v>93</v>
      </c>
      <c r="V101" s="1">
        <v>1009</v>
      </c>
      <c r="W101" s="1">
        <v>8642</v>
      </c>
      <c r="X101" s="1">
        <v>690</v>
      </c>
      <c r="Y101" s="58">
        <v>0.73</v>
      </c>
      <c r="AA101" s="1">
        <f t="shared" si="43"/>
        <v>2660</v>
      </c>
      <c r="AB101" s="1">
        <f t="shared" si="44"/>
        <v>25572</v>
      </c>
      <c r="AC101" s="1">
        <f t="shared" si="45"/>
        <v>1380</v>
      </c>
      <c r="AD101" s="1">
        <f t="shared" si="65"/>
        <v>-166</v>
      </c>
      <c r="AE101" s="1">
        <f t="shared" si="66"/>
        <v>167</v>
      </c>
      <c r="AF101" s="1">
        <f t="shared" si="66"/>
        <v>0</v>
      </c>
      <c r="AG101" s="1">
        <f t="shared" si="66"/>
        <v>13</v>
      </c>
      <c r="AH101" s="1">
        <f t="shared" si="77"/>
        <v>14</v>
      </c>
      <c r="AI101" s="9">
        <f t="shared" si="67"/>
        <v>6.67246881346098E-2</v>
      </c>
      <c r="AJ101" s="9">
        <f t="shared" si="46"/>
        <v>0.38541999999999998</v>
      </c>
      <c r="AK101" s="9">
        <f t="shared" si="47"/>
        <v>3.3020000000000001E-2</v>
      </c>
      <c r="AL101" s="9">
        <f t="shared" si="48"/>
        <v>0.33860000000000001</v>
      </c>
      <c r="AM101" s="9">
        <f t="shared" si="49"/>
        <v>1.38E-2</v>
      </c>
      <c r="AN101" s="9">
        <f t="shared" si="50"/>
        <v>1.8720000000000001E-2</v>
      </c>
      <c r="AO101" s="9">
        <f t="shared" si="51"/>
        <v>2.7999999999999998E-4</v>
      </c>
      <c r="AP101" s="1">
        <f t="shared" si="68"/>
        <v>-108</v>
      </c>
      <c r="AQ101" s="1">
        <f t="shared" si="68"/>
        <v>103</v>
      </c>
      <c r="AS101" s="1">
        <f t="shared" si="69"/>
        <v>13</v>
      </c>
      <c r="AT101" s="1">
        <f t="shared" si="70"/>
        <v>8</v>
      </c>
      <c r="AU101" s="1">
        <f t="shared" si="52"/>
        <v>10341</v>
      </c>
      <c r="AV101" s="9">
        <f t="shared" si="53"/>
        <v>0.20682</v>
      </c>
      <c r="AW101" s="9">
        <f t="shared" si="54"/>
        <v>2.018E-2</v>
      </c>
      <c r="AX101" s="9">
        <f t="shared" si="55"/>
        <v>0.17283999999999999</v>
      </c>
      <c r="AY101" s="9">
        <f t="shared" si="56"/>
        <v>1.38E-2</v>
      </c>
      <c r="AZ101" s="9">
        <f t="shared" si="57"/>
        <v>1.6000000000000001E-4</v>
      </c>
      <c r="BA101" s="9">
        <f t="shared" si="71"/>
        <v>0.2081268</v>
      </c>
      <c r="BB101" s="7"/>
      <c r="BC101" s="7"/>
      <c r="BD101" s="7"/>
      <c r="BE101" s="7"/>
      <c r="BF101" s="7"/>
      <c r="BG101" s="7"/>
      <c r="BH101" s="7"/>
      <c r="BI101" s="7"/>
      <c r="BJ101" s="7">
        <f t="shared" si="80"/>
        <v>89</v>
      </c>
      <c r="BK101" s="7">
        <f t="shared" si="80"/>
        <v>88</v>
      </c>
      <c r="BL101" s="1">
        <f t="shared" si="58"/>
        <v>0</v>
      </c>
      <c r="BM101" s="48">
        <f>+EvolOf!M90</f>
        <v>0</v>
      </c>
      <c r="BN101" s="1">
        <f t="shared" si="59"/>
        <v>0</v>
      </c>
      <c r="BO101" s="1">
        <f t="shared" si="72"/>
        <v>0</v>
      </c>
      <c r="BP101" s="28">
        <f t="shared" si="73"/>
        <v>0</v>
      </c>
      <c r="BQ101" s="1">
        <f t="shared" si="60"/>
        <v>0</v>
      </c>
      <c r="BR101" s="1" cm="1">
        <f t="array" ref="BR101">IF(BK101&lt;=$BX$14,0,INDEX($AU$14:$AU$300,BK101-$BX$14+1))*$BY$14</f>
        <v>223105.77843696784</v>
      </c>
      <c r="BS101" s="1">
        <f t="shared" si="61"/>
        <v>21785.902491328809</v>
      </c>
      <c r="BT101" s="1">
        <f t="shared" si="79"/>
        <v>201492.60857193303</v>
      </c>
      <c r="BU101" s="1">
        <f t="shared" si="74"/>
        <v>21613.169865034812</v>
      </c>
      <c r="BV101" s="1">
        <f t="shared" si="62"/>
        <v>186594.41955407686</v>
      </c>
      <c r="BW101" s="1">
        <f t="shared" si="62"/>
        <v>14898.189017856172</v>
      </c>
      <c r="BX101" s="7"/>
      <c r="BY101" s="4"/>
      <c r="BZ101" s="7"/>
      <c r="CA101" s="7"/>
      <c r="CB101" s="7"/>
      <c r="CE101" s="7"/>
      <c r="CF101" s="7"/>
      <c r="CG101" s="7"/>
      <c r="CH101" s="7"/>
      <c r="CI101" s="7"/>
      <c r="CJ101" s="7"/>
      <c r="CK101" s="7"/>
      <c r="CL101" s="7"/>
      <c r="CN101" s="47"/>
      <c r="CO101" s="47"/>
      <c r="CP101" s="47"/>
      <c r="CQ101" s="4">
        <f t="shared" si="75"/>
        <v>12.524637681159421</v>
      </c>
      <c r="CR101" s="7" cm="1">
        <f t="array" ref="CR101">IF(BK101&lt;=$CW$48,0,INDEX($B$14:$B$300,BK101-$CW$48+1))</f>
        <v>18145</v>
      </c>
      <c r="CS101" s="1">
        <f t="shared" si="63"/>
        <v>17620</v>
      </c>
      <c r="CT101" s="100">
        <f t="shared" si="76"/>
        <v>0.97106640947919542</v>
      </c>
    </row>
    <row r="102" spans="1:98" s="1" customFormat="1" x14ac:dyDescent="0.3">
      <c r="A102" s="1">
        <f t="shared" si="64"/>
        <v>89</v>
      </c>
      <c r="B102" s="1">
        <f t="shared" si="42"/>
        <v>19282</v>
      </c>
      <c r="C102" s="1">
        <v>89</v>
      </c>
      <c r="D102" s="1">
        <v>30716</v>
      </c>
      <c r="E102" s="1">
        <v>1493</v>
      </c>
      <c r="F102" s="1">
        <v>0</v>
      </c>
      <c r="G102" s="1">
        <v>17086</v>
      </c>
      <c r="H102" s="1">
        <v>0</v>
      </c>
      <c r="I102" s="1">
        <v>703</v>
      </c>
      <c r="J102" s="4">
        <v>43.82</v>
      </c>
      <c r="K102" s="4">
        <v>0.55000000000000004</v>
      </c>
      <c r="L102" s="4">
        <v>25.6</v>
      </c>
      <c r="M102" s="61">
        <v>1.07</v>
      </c>
      <c r="N102" s="1">
        <v>9226</v>
      </c>
      <c r="O102" s="1">
        <v>10047</v>
      </c>
      <c r="P102" s="1">
        <v>9197</v>
      </c>
      <c r="Q102" s="1">
        <v>837</v>
      </c>
      <c r="R102" s="1">
        <v>11</v>
      </c>
      <c r="S102" s="1">
        <v>0</v>
      </c>
      <c r="T102" s="1">
        <v>843</v>
      </c>
      <c r="U102" s="1">
        <v>84</v>
      </c>
      <c r="V102" s="1">
        <v>909</v>
      </c>
      <c r="W102" s="1">
        <v>8735</v>
      </c>
      <c r="X102" s="1">
        <v>703</v>
      </c>
      <c r="Y102" s="58">
        <v>0.73</v>
      </c>
      <c r="AA102" s="1">
        <f t="shared" si="43"/>
        <v>2402</v>
      </c>
      <c r="AB102" s="1">
        <f t="shared" si="44"/>
        <v>25821</v>
      </c>
      <c r="AC102" s="1">
        <f t="shared" si="45"/>
        <v>1406</v>
      </c>
      <c r="AD102" s="1">
        <f t="shared" si="65"/>
        <v>-158</v>
      </c>
      <c r="AE102" s="1">
        <f t="shared" si="66"/>
        <v>156</v>
      </c>
      <c r="AF102" s="1">
        <f t="shared" si="66"/>
        <v>0</v>
      </c>
      <c r="AG102" s="1">
        <f t="shared" si="66"/>
        <v>13</v>
      </c>
      <c r="AH102" s="1">
        <f t="shared" si="77"/>
        <v>11</v>
      </c>
      <c r="AI102" s="9">
        <f t="shared" si="67"/>
        <v>6.7942398762926445E-2</v>
      </c>
      <c r="AJ102" s="9">
        <f t="shared" si="46"/>
        <v>0.38563999999999998</v>
      </c>
      <c r="AK102" s="9">
        <f t="shared" si="47"/>
        <v>2.9860000000000001E-2</v>
      </c>
      <c r="AL102" s="9">
        <f t="shared" si="48"/>
        <v>0.34172000000000002</v>
      </c>
      <c r="AM102" s="9">
        <f t="shared" si="49"/>
        <v>1.406E-2</v>
      </c>
      <c r="AN102" s="9">
        <f t="shared" si="50"/>
        <v>1.686E-2</v>
      </c>
      <c r="AO102" s="9">
        <f t="shared" si="51"/>
        <v>2.2000000000000001E-4</v>
      </c>
      <c r="AP102" s="1">
        <f t="shared" si="68"/>
        <v>-100</v>
      </c>
      <c r="AQ102" s="1">
        <f t="shared" si="68"/>
        <v>93</v>
      </c>
      <c r="AS102" s="1">
        <f t="shared" si="69"/>
        <v>13</v>
      </c>
      <c r="AT102" s="1">
        <f t="shared" si="70"/>
        <v>6</v>
      </c>
      <c r="AU102" s="1">
        <f t="shared" si="52"/>
        <v>10347</v>
      </c>
      <c r="AV102" s="9">
        <f t="shared" si="53"/>
        <v>0.20694000000000001</v>
      </c>
      <c r="AW102" s="9">
        <f t="shared" si="54"/>
        <v>1.8180000000000002E-2</v>
      </c>
      <c r="AX102" s="9">
        <f t="shared" si="55"/>
        <v>0.17469999999999999</v>
      </c>
      <c r="AY102" s="9">
        <f t="shared" si="56"/>
        <v>1.406E-2</v>
      </c>
      <c r="AZ102" s="9">
        <f t="shared" si="57"/>
        <v>1.2E-4</v>
      </c>
      <c r="BA102" s="9">
        <f t="shared" si="71"/>
        <v>0.2082456</v>
      </c>
      <c r="BB102" s="7"/>
      <c r="BC102" s="7"/>
      <c r="BD102" s="7"/>
      <c r="BE102" s="7"/>
      <c r="BF102" s="7"/>
      <c r="BG102" s="7"/>
      <c r="BH102" s="7"/>
      <c r="BI102" s="7"/>
      <c r="BJ102" s="7">
        <f t="shared" si="80"/>
        <v>90</v>
      </c>
      <c r="BK102" s="7">
        <f t="shared" si="80"/>
        <v>89</v>
      </c>
      <c r="BL102" s="1">
        <f t="shared" si="58"/>
        <v>0</v>
      </c>
      <c r="BM102" s="48">
        <f>+EvolOf!M91</f>
        <v>0</v>
      </c>
      <c r="BN102" s="1">
        <f t="shared" si="59"/>
        <v>0</v>
      </c>
      <c r="BO102" s="1">
        <f t="shared" si="72"/>
        <v>0</v>
      </c>
      <c r="BP102" s="28">
        <f t="shared" si="73"/>
        <v>0</v>
      </c>
      <c r="BQ102" s="1">
        <f t="shared" si="60"/>
        <v>0</v>
      </c>
      <c r="BR102" s="1" cm="1">
        <f t="array" ref="BR102">IF(BK102&lt;=$BX$14,0,INDEX($AU$14:$AU$300,BK102-$BX$14+1))*$BY$14</f>
        <v>223278.51106326183</v>
      </c>
      <c r="BS102" s="1">
        <f t="shared" si="61"/>
        <v>19626.744662654</v>
      </c>
      <c r="BT102" s="1">
        <f t="shared" si="79"/>
        <v>203781.31587032831</v>
      </c>
      <c r="BU102" s="1">
        <f t="shared" si="74"/>
        <v>19497.195192933519</v>
      </c>
      <c r="BV102" s="1">
        <f t="shared" si="62"/>
        <v>188602.43633474442</v>
      </c>
      <c r="BW102" s="1">
        <f t="shared" si="62"/>
        <v>15178.879535583896</v>
      </c>
      <c r="BX102" s="7"/>
      <c r="BY102" s="4"/>
      <c r="BZ102" s="7"/>
      <c r="CA102" s="7"/>
      <c r="CB102" s="7"/>
      <c r="CE102" s="7"/>
      <c r="CF102" s="7"/>
      <c r="CG102" s="7"/>
      <c r="CH102" s="7"/>
      <c r="CI102" s="7"/>
      <c r="CJ102" s="7"/>
      <c r="CK102" s="7"/>
      <c r="CL102" s="7"/>
      <c r="CN102" s="47"/>
      <c r="CO102" s="47"/>
      <c r="CP102" s="47"/>
      <c r="CQ102" s="4">
        <f t="shared" si="75"/>
        <v>12.425320056899004</v>
      </c>
      <c r="CR102" s="7" cm="1">
        <f t="array" ref="CR102">IF(BK102&lt;=$CW$48,0,INDEX($B$14:$B$300,BK102-$CW$48+1))</f>
        <v>18300</v>
      </c>
      <c r="CS102" s="1">
        <f t="shared" si="63"/>
        <v>17789</v>
      </c>
      <c r="CT102" s="100">
        <f t="shared" si="76"/>
        <v>0.97207650273224044</v>
      </c>
    </row>
    <row r="103" spans="1:98" s="1" customFormat="1" x14ac:dyDescent="0.3">
      <c r="A103" s="1">
        <f t="shared" si="64"/>
        <v>90</v>
      </c>
      <c r="B103" s="1">
        <f t="shared" si="42"/>
        <v>19293</v>
      </c>
      <c r="C103" s="1">
        <v>90</v>
      </c>
      <c r="D103" s="1">
        <v>30704</v>
      </c>
      <c r="E103" s="1">
        <v>1357</v>
      </c>
      <c r="F103" s="1">
        <v>0</v>
      </c>
      <c r="G103" s="1">
        <v>17223</v>
      </c>
      <c r="H103" s="1">
        <v>0</v>
      </c>
      <c r="I103" s="1">
        <v>713</v>
      </c>
      <c r="J103" s="4">
        <v>43.69</v>
      </c>
      <c r="K103" s="4">
        <v>0.55000000000000004</v>
      </c>
      <c r="L103" s="4">
        <v>25.7</v>
      </c>
      <c r="M103" s="61">
        <v>1.06</v>
      </c>
      <c r="N103" s="1">
        <v>9237</v>
      </c>
      <c r="O103" s="1">
        <v>10047</v>
      </c>
      <c r="P103" s="1">
        <v>9198</v>
      </c>
      <c r="Q103" s="1">
        <v>837</v>
      </c>
      <c r="R103" s="1">
        <v>11</v>
      </c>
      <c r="S103" s="1">
        <v>0</v>
      </c>
      <c r="T103" s="1">
        <v>760</v>
      </c>
      <c r="U103" s="1">
        <v>75</v>
      </c>
      <c r="V103" s="1">
        <v>820</v>
      </c>
      <c r="W103" s="1">
        <v>8820</v>
      </c>
      <c r="X103" s="1">
        <v>713</v>
      </c>
      <c r="Y103" s="58">
        <v>0.72</v>
      </c>
      <c r="AA103" s="1">
        <f t="shared" si="43"/>
        <v>2177</v>
      </c>
      <c r="AB103" s="1">
        <f t="shared" si="44"/>
        <v>26043</v>
      </c>
      <c r="AC103" s="1">
        <f t="shared" si="45"/>
        <v>1426</v>
      </c>
      <c r="AD103" s="1">
        <f t="shared" si="65"/>
        <v>-136</v>
      </c>
      <c r="AE103" s="1">
        <f t="shared" si="66"/>
        <v>137</v>
      </c>
      <c r="AF103" s="1">
        <f t="shared" si="66"/>
        <v>0</v>
      </c>
      <c r="AG103" s="1">
        <f t="shared" si="66"/>
        <v>10</v>
      </c>
      <c r="AH103" s="1">
        <f t="shared" si="77"/>
        <v>11</v>
      </c>
      <c r="AI103" s="9">
        <f t="shared" si="67"/>
        <v>6.8868926881097262E-2</v>
      </c>
      <c r="AJ103" s="9">
        <f t="shared" si="46"/>
        <v>0.38585999999999998</v>
      </c>
      <c r="AK103" s="9">
        <f t="shared" si="47"/>
        <v>2.7140000000000001E-2</v>
      </c>
      <c r="AL103" s="9">
        <f t="shared" si="48"/>
        <v>0.34445999999999999</v>
      </c>
      <c r="AM103" s="9">
        <f t="shared" si="49"/>
        <v>1.426E-2</v>
      </c>
      <c r="AN103" s="9">
        <f t="shared" si="50"/>
        <v>1.52E-2</v>
      </c>
      <c r="AO103" s="9">
        <f t="shared" si="51"/>
        <v>2.2000000000000001E-4</v>
      </c>
      <c r="AP103" s="1">
        <f t="shared" si="68"/>
        <v>-89</v>
      </c>
      <c r="AQ103" s="1">
        <f t="shared" si="68"/>
        <v>85</v>
      </c>
      <c r="AS103" s="1">
        <f t="shared" si="69"/>
        <v>10</v>
      </c>
      <c r="AT103" s="1">
        <f t="shared" si="70"/>
        <v>6</v>
      </c>
      <c r="AU103" s="1">
        <f t="shared" si="52"/>
        <v>10353</v>
      </c>
      <c r="AV103" s="9">
        <f t="shared" si="53"/>
        <v>0.20705999999999999</v>
      </c>
      <c r="AW103" s="9">
        <f t="shared" si="54"/>
        <v>1.6400000000000001E-2</v>
      </c>
      <c r="AX103" s="9">
        <f t="shared" si="55"/>
        <v>0.1764</v>
      </c>
      <c r="AY103" s="9">
        <f t="shared" si="56"/>
        <v>1.426E-2</v>
      </c>
      <c r="AZ103" s="9">
        <f t="shared" si="57"/>
        <v>1.2E-4</v>
      </c>
      <c r="BA103" s="9">
        <f t="shared" si="71"/>
        <v>0.20836440000000001</v>
      </c>
      <c r="BB103" s="7"/>
      <c r="BC103" s="7"/>
      <c r="BD103" s="7"/>
      <c r="BE103" s="7"/>
      <c r="BF103" s="7"/>
      <c r="BG103" s="7"/>
      <c r="BH103" s="7"/>
      <c r="BI103" s="7"/>
      <c r="BJ103" s="7">
        <f t="shared" si="80"/>
        <v>91</v>
      </c>
      <c r="BK103" s="7">
        <f t="shared" si="80"/>
        <v>90</v>
      </c>
      <c r="BL103" s="1">
        <f t="shared" si="58"/>
        <v>0</v>
      </c>
      <c r="BM103" s="48">
        <f>+EvolOf!M92</f>
        <v>0</v>
      </c>
      <c r="BN103" s="1">
        <f t="shared" si="59"/>
        <v>0</v>
      </c>
      <c r="BO103" s="1">
        <f t="shared" si="72"/>
        <v>0</v>
      </c>
      <c r="BP103" s="28">
        <f t="shared" si="73"/>
        <v>0</v>
      </c>
      <c r="BQ103" s="1">
        <f t="shared" si="60"/>
        <v>0</v>
      </c>
      <c r="BR103" s="1" cm="1">
        <f t="array" ref="BR103">IF(BK103&lt;=$BX$14,0,INDEX($AU$14:$AU$300,BK103-$BX$14+1))*$BY$14</f>
        <v>223408.06053298232</v>
      </c>
      <c r="BS103" s="1">
        <f t="shared" si="61"/>
        <v>17705.094195133421</v>
      </c>
      <c r="BT103" s="1">
        <f t="shared" si="79"/>
        <v>205832.51580756941</v>
      </c>
      <c r="BU103" s="1">
        <f t="shared" si="74"/>
        <v>17575.54472541291</v>
      </c>
      <c r="BV103" s="1">
        <f t="shared" si="62"/>
        <v>190437.72048911802</v>
      </c>
      <c r="BW103" s="1">
        <f t="shared" si="62"/>
        <v>15394.795318451377</v>
      </c>
      <c r="BX103" s="7"/>
      <c r="BY103" s="4"/>
      <c r="BZ103" s="7"/>
      <c r="CA103" s="7"/>
      <c r="CB103" s="7"/>
      <c r="CE103" s="7"/>
      <c r="CF103" s="7"/>
      <c r="CG103" s="7"/>
      <c r="CH103" s="7"/>
      <c r="CI103" s="7"/>
      <c r="CJ103" s="7"/>
      <c r="CK103" s="7"/>
      <c r="CL103" s="7"/>
      <c r="CN103" s="47"/>
      <c r="CO103" s="47"/>
      <c r="CP103" s="47"/>
      <c r="CQ103" s="4">
        <f t="shared" si="75"/>
        <v>12.370266479663394</v>
      </c>
      <c r="CR103" s="7" cm="1">
        <f t="array" ref="CR103">IF(BK103&lt;=$CW$48,0,INDEX($B$14:$B$300,BK103-$CW$48+1))</f>
        <v>18393</v>
      </c>
      <c r="CS103" s="1">
        <f t="shared" si="63"/>
        <v>17936</v>
      </c>
      <c r="CT103" s="100">
        <f t="shared" si="76"/>
        <v>0.9751535910400696</v>
      </c>
    </row>
    <row r="104" spans="1:98" s="1" customFormat="1" x14ac:dyDescent="0.3">
      <c r="A104" s="1">
        <f t="shared" si="64"/>
        <v>91</v>
      </c>
      <c r="B104" s="1">
        <f t="shared" si="42"/>
        <v>19304</v>
      </c>
      <c r="C104" s="1">
        <v>91</v>
      </c>
      <c r="D104" s="1">
        <v>30694</v>
      </c>
      <c r="E104" s="1">
        <v>1227</v>
      </c>
      <c r="F104" s="1">
        <v>0</v>
      </c>
      <c r="G104" s="1">
        <v>17355</v>
      </c>
      <c r="H104" s="1">
        <v>0</v>
      </c>
      <c r="I104" s="1">
        <v>722</v>
      </c>
      <c r="J104" s="4">
        <v>43.55</v>
      </c>
      <c r="K104" s="4">
        <v>0.55000000000000004</v>
      </c>
      <c r="L104" s="4">
        <v>25.7</v>
      </c>
      <c r="M104" s="61">
        <v>1.06</v>
      </c>
      <c r="N104" s="1">
        <v>9247</v>
      </c>
      <c r="O104" s="1">
        <v>10047</v>
      </c>
      <c r="P104" s="1">
        <v>9198</v>
      </c>
      <c r="Q104" s="1">
        <v>838</v>
      </c>
      <c r="R104" s="1">
        <v>11</v>
      </c>
      <c r="S104" s="1">
        <v>0</v>
      </c>
      <c r="T104" s="1">
        <v>686</v>
      </c>
      <c r="U104" s="1">
        <v>68</v>
      </c>
      <c r="V104" s="1">
        <v>739</v>
      </c>
      <c r="W104" s="1">
        <v>8899</v>
      </c>
      <c r="X104" s="1">
        <v>722</v>
      </c>
      <c r="Y104" s="58">
        <v>0.72</v>
      </c>
      <c r="AA104" s="1">
        <f t="shared" si="43"/>
        <v>1966</v>
      </c>
      <c r="AB104" s="1">
        <f t="shared" si="44"/>
        <v>26254</v>
      </c>
      <c r="AC104" s="1">
        <f t="shared" si="45"/>
        <v>1444</v>
      </c>
      <c r="AD104" s="1">
        <f t="shared" si="65"/>
        <v>-130</v>
      </c>
      <c r="AE104" s="1">
        <f t="shared" si="66"/>
        <v>132</v>
      </c>
      <c r="AF104" s="1">
        <f t="shared" si="66"/>
        <v>0</v>
      </c>
      <c r="AG104" s="1">
        <f t="shared" si="66"/>
        <v>9</v>
      </c>
      <c r="AH104" s="1">
        <f t="shared" si="77"/>
        <v>11</v>
      </c>
      <c r="AI104" s="9">
        <f t="shared" si="67"/>
        <v>6.9691119691119685E-2</v>
      </c>
      <c r="AJ104" s="9">
        <f t="shared" si="46"/>
        <v>0.38607999999999998</v>
      </c>
      <c r="AK104" s="9">
        <f t="shared" si="47"/>
        <v>2.4539999999999999E-2</v>
      </c>
      <c r="AL104" s="9">
        <f t="shared" si="48"/>
        <v>0.34710000000000002</v>
      </c>
      <c r="AM104" s="9">
        <f t="shared" si="49"/>
        <v>1.444E-2</v>
      </c>
      <c r="AN104" s="9">
        <f t="shared" si="50"/>
        <v>1.372E-2</v>
      </c>
      <c r="AO104" s="9">
        <f t="shared" si="51"/>
        <v>2.2000000000000001E-4</v>
      </c>
      <c r="AP104" s="1">
        <f t="shared" si="68"/>
        <v>-81</v>
      </c>
      <c r="AQ104" s="1">
        <f t="shared" si="68"/>
        <v>79</v>
      </c>
      <c r="AS104" s="1">
        <f t="shared" si="69"/>
        <v>9</v>
      </c>
      <c r="AT104" s="1">
        <f t="shared" si="70"/>
        <v>7</v>
      </c>
      <c r="AU104" s="1">
        <f t="shared" si="52"/>
        <v>10360</v>
      </c>
      <c r="AV104" s="9">
        <f t="shared" si="53"/>
        <v>0.2072</v>
      </c>
      <c r="AW104" s="9">
        <f t="shared" si="54"/>
        <v>1.478E-2</v>
      </c>
      <c r="AX104" s="9">
        <f t="shared" si="55"/>
        <v>0.17798</v>
      </c>
      <c r="AY104" s="9">
        <f t="shared" si="56"/>
        <v>1.444E-2</v>
      </c>
      <c r="AZ104" s="9">
        <f t="shared" si="57"/>
        <v>1.3999999999999999E-4</v>
      </c>
      <c r="BA104" s="9">
        <f t="shared" si="71"/>
        <v>0.20848320000000001</v>
      </c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M104" s="48"/>
      <c r="BR104" s="1" cm="1">
        <f t="array" ref="BR104">IF(BK104&lt;=$BX$14,0,INDEX($AU$14:$AU$300,BK104-$BX$14+1))*$BY$14</f>
        <v>0</v>
      </c>
      <c r="BS104" s="1">
        <f t="shared" si="61"/>
        <v>15956.176353906827</v>
      </c>
      <c r="BT104" s="1">
        <f t="shared" si="79"/>
        <v>207732.57469680323</v>
      </c>
      <c r="BU104" s="1">
        <f t="shared" si="74"/>
        <v>-207732.57469680323</v>
      </c>
      <c r="BV104" s="1">
        <f t="shared" ref="BV104:BW113" si="81">+$BY$14*W104</f>
        <v>192143.4551737711</v>
      </c>
      <c r="BW104" s="1">
        <f t="shared" si="81"/>
        <v>15589.11952303211</v>
      </c>
      <c r="BX104" s="7"/>
      <c r="BY104" s="4"/>
      <c r="BZ104" s="7"/>
      <c r="CA104" s="7"/>
      <c r="CB104" s="7"/>
      <c r="CE104" s="7"/>
      <c r="CF104" s="7"/>
      <c r="CG104" s="7"/>
      <c r="CH104" s="7"/>
      <c r="CI104" s="7"/>
      <c r="CJ104" s="7"/>
      <c r="CK104" s="7"/>
      <c r="CL104" s="7"/>
      <c r="CN104" s="47"/>
      <c r="CO104" s="47"/>
      <c r="CP104" s="47"/>
      <c r="CQ104" s="4">
        <f t="shared" si="75"/>
        <v>12.325484764542937</v>
      </c>
      <c r="CR104" s="7" cm="1">
        <f t="array" ref="CR104">IF(BK104&lt;=$CW$48,0,INDEX($B$14:$B$300,BK104-$CW$48+1))</f>
        <v>0</v>
      </c>
      <c r="CS104" s="1">
        <f t="shared" si="63"/>
        <v>18077</v>
      </c>
      <c r="CT104" s="100">
        <f t="shared" si="76"/>
        <v>0</v>
      </c>
    </row>
    <row r="105" spans="1:98" s="1" customFormat="1" x14ac:dyDescent="0.3">
      <c r="A105" s="1">
        <f t="shared" si="64"/>
        <v>92</v>
      </c>
      <c r="B105" s="1">
        <f t="shared" si="42"/>
        <v>19313</v>
      </c>
      <c r="C105" s="1">
        <v>92</v>
      </c>
      <c r="D105" s="1">
        <v>30685</v>
      </c>
      <c r="E105" s="1">
        <v>1107</v>
      </c>
      <c r="F105" s="1">
        <v>0</v>
      </c>
      <c r="G105" s="1">
        <v>17476</v>
      </c>
      <c r="H105" s="1">
        <v>0</v>
      </c>
      <c r="I105" s="1">
        <v>730</v>
      </c>
      <c r="J105" s="4">
        <v>43.43</v>
      </c>
      <c r="K105" s="4">
        <v>0.55000000000000004</v>
      </c>
      <c r="L105" s="4">
        <v>25.7</v>
      </c>
      <c r="M105" s="61">
        <v>1.05</v>
      </c>
      <c r="N105" s="1">
        <v>9256</v>
      </c>
      <c r="O105" s="1">
        <v>10048</v>
      </c>
      <c r="P105" s="1">
        <v>9198</v>
      </c>
      <c r="Q105" s="1">
        <v>838</v>
      </c>
      <c r="R105" s="1">
        <v>11</v>
      </c>
      <c r="S105" s="1">
        <v>0</v>
      </c>
      <c r="T105" s="1">
        <v>614</v>
      </c>
      <c r="U105" s="1">
        <v>61</v>
      </c>
      <c r="V105" s="1">
        <v>664</v>
      </c>
      <c r="W105" s="1">
        <v>8971</v>
      </c>
      <c r="X105" s="1">
        <v>730</v>
      </c>
      <c r="Y105" s="58">
        <v>0.71</v>
      </c>
      <c r="AA105" s="1">
        <f t="shared" si="43"/>
        <v>1771</v>
      </c>
      <c r="AB105" s="1">
        <f t="shared" si="44"/>
        <v>26447</v>
      </c>
      <c r="AC105" s="1">
        <f t="shared" si="45"/>
        <v>1460</v>
      </c>
      <c r="AD105" s="1">
        <f t="shared" si="65"/>
        <v>-120</v>
      </c>
      <c r="AE105" s="1">
        <f t="shared" si="66"/>
        <v>121</v>
      </c>
      <c r="AF105" s="1">
        <f t="shared" si="66"/>
        <v>0</v>
      </c>
      <c r="AG105" s="1">
        <f t="shared" si="66"/>
        <v>8</v>
      </c>
      <c r="AH105" s="1">
        <f t="shared" si="77"/>
        <v>9</v>
      </c>
      <c r="AI105" s="9">
        <f t="shared" si="67"/>
        <v>7.042932947419199E-2</v>
      </c>
      <c r="AJ105" s="9">
        <f t="shared" si="46"/>
        <v>0.38625999999999999</v>
      </c>
      <c r="AK105" s="9">
        <f t="shared" si="47"/>
        <v>2.214E-2</v>
      </c>
      <c r="AL105" s="9">
        <f t="shared" si="48"/>
        <v>0.34952</v>
      </c>
      <c r="AM105" s="9">
        <f t="shared" si="49"/>
        <v>1.46E-2</v>
      </c>
      <c r="AN105" s="9">
        <f t="shared" si="50"/>
        <v>1.2279999999999999E-2</v>
      </c>
      <c r="AO105" s="9">
        <f t="shared" si="51"/>
        <v>1.8000000000000001E-4</v>
      </c>
      <c r="AP105" s="1">
        <f t="shared" si="68"/>
        <v>-75</v>
      </c>
      <c r="AQ105" s="1">
        <f t="shared" si="68"/>
        <v>72</v>
      </c>
      <c r="AS105" s="1">
        <f t="shared" si="69"/>
        <v>8</v>
      </c>
      <c r="AT105" s="1">
        <f t="shared" si="70"/>
        <v>5</v>
      </c>
      <c r="AU105" s="1">
        <f t="shared" si="52"/>
        <v>10365</v>
      </c>
      <c r="AV105" s="9">
        <f t="shared" si="53"/>
        <v>0.20730000000000001</v>
      </c>
      <c r="AW105" s="9">
        <f t="shared" si="54"/>
        <v>1.328E-2</v>
      </c>
      <c r="AX105" s="9">
        <f t="shared" si="55"/>
        <v>0.17942</v>
      </c>
      <c r="AY105" s="9">
        <f t="shared" si="56"/>
        <v>1.46E-2</v>
      </c>
      <c r="AZ105" s="9">
        <f t="shared" si="57"/>
        <v>1E-4</v>
      </c>
      <c r="BA105" s="9">
        <f t="shared" si="71"/>
        <v>0.2085804</v>
      </c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M105" s="48"/>
      <c r="BR105" s="1" cm="1">
        <f t="array" ref="BR105">IF(BK105&lt;=$BX$14,0,INDEX($AU$14:$AU$300,BK105-$BX$14+1))*$BY$14</f>
        <v>0</v>
      </c>
      <c r="BS105" s="1">
        <f t="shared" si="61"/>
        <v>14336.807982400722</v>
      </c>
      <c r="BT105" s="1">
        <f t="shared" si="79"/>
        <v>209459.90095974307</v>
      </c>
      <c r="BU105" s="1">
        <f t="shared" si="74"/>
        <v>-209459.90095974307</v>
      </c>
      <c r="BV105" s="1">
        <f t="shared" si="81"/>
        <v>193698.04881041698</v>
      </c>
      <c r="BW105" s="1">
        <f t="shared" si="81"/>
        <v>15761.852149326094</v>
      </c>
      <c r="BX105" s="7"/>
      <c r="BY105" s="4"/>
      <c r="BZ105" s="7"/>
      <c r="CA105" s="7"/>
      <c r="CB105" s="7"/>
      <c r="CE105" s="7"/>
      <c r="CF105" s="7"/>
      <c r="CG105" s="7"/>
      <c r="CH105" s="7"/>
      <c r="CI105" s="7"/>
      <c r="CJ105" s="7"/>
      <c r="CK105" s="7"/>
      <c r="CL105" s="7"/>
      <c r="CN105" s="47"/>
      <c r="CO105" s="47"/>
      <c r="CP105" s="47"/>
      <c r="CQ105" s="4">
        <f t="shared" si="75"/>
        <v>12.289041095890411</v>
      </c>
      <c r="CR105" s="7" cm="1">
        <f t="array" ref="CR105">IF(BK105&lt;=$CW$48,0,INDEX($B$14:$B$300,BK105-$CW$48+1))</f>
        <v>0</v>
      </c>
      <c r="CS105" s="1">
        <f t="shared" si="63"/>
        <v>18206</v>
      </c>
      <c r="CT105" s="100">
        <f t="shared" si="76"/>
        <v>0</v>
      </c>
    </row>
    <row r="106" spans="1:98" s="1" customFormat="1" x14ac:dyDescent="0.3">
      <c r="A106" s="1">
        <f t="shared" si="64"/>
        <v>93</v>
      </c>
      <c r="B106" s="1">
        <f t="shared" si="42"/>
        <v>19322</v>
      </c>
      <c r="C106" s="1">
        <v>93</v>
      </c>
      <c r="D106" s="1">
        <v>30677</v>
      </c>
      <c r="E106" s="1">
        <v>995</v>
      </c>
      <c r="F106" s="1">
        <v>0</v>
      </c>
      <c r="G106" s="1">
        <v>17588</v>
      </c>
      <c r="H106" s="1">
        <v>0</v>
      </c>
      <c r="I106" s="1">
        <v>739</v>
      </c>
      <c r="J106" s="4">
        <v>43.3</v>
      </c>
      <c r="K106" s="4">
        <v>0.54</v>
      </c>
      <c r="L106" s="4">
        <v>25.7</v>
      </c>
      <c r="M106" s="61">
        <v>1.05</v>
      </c>
      <c r="N106" s="1">
        <v>9264</v>
      </c>
      <c r="O106" s="1">
        <v>10048</v>
      </c>
      <c r="P106" s="1">
        <v>9198</v>
      </c>
      <c r="Q106" s="1">
        <v>838</v>
      </c>
      <c r="R106" s="1">
        <v>11</v>
      </c>
      <c r="S106" s="1">
        <v>0</v>
      </c>
      <c r="T106" s="1">
        <v>547</v>
      </c>
      <c r="U106" s="1">
        <v>55</v>
      </c>
      <c r="V106" s="1">
        <v>593</v>
      </c>
      <c r="W106" s="1">
        <v>9038</v>
      </c>
      <c r="X106" s="1">
        <v>739</v>
      </c>
      <c r="Y106" s="58">
        <v>0.71</v>
      </c>
      <c r="AA106" s="1">
        <f t="shared" si="43"/>
        <v>1588</v>
      </c>
      <c r="AB106" s="1">
        <f t="shared" si="44"/>
        <v>26626</v>
      </c>
      <c r="AC106" s="1">
        <f t="shared" si="45"/>
        <v>1478</v>
      </c>
      <c r="AD106" s="1">
        <f t="shared" si="65"/>
        <v>-112</v>
      </c>
      <c r="AE106" s="1">
        <f t="shared" si="66"/>
        <v>112</v>
      </c>
      <c r="AF106" s="1">
        <f t="shared" si="66"/>
        <v>0</v>
      </c>
      <c r="AG106" s="1">
        <f t="shared" si="66"/>
        <v>9</v>
      </c>
      <c r="AH106" s="1">
        <f t="shared" si="77"/>
        <v>9</v>
      </c>
      <c r="AI106" s="9">
        <f t="shared" si="67"/>
        <v>7.1263259402121498E-2</v>
      </c>
      <c r="AJ106" s="9">
        <f t="shared" si="46"/>
        <v>0.38644000000000001</v>
      </c>
      <c r="AK106" s="9">
        <f t="shared" si="47"/>
        <v>1.9900000000000001E-2</v>
      </c>
      <c r="AL106" s="9">
        <f t="shared" si="48"/>
        <v>0.35176000000000002</v>
      </c>
      <c r="AM106" s="9">
        <f t="shared" si="49"/>
        <v>1.478E-2</v>
      </c>
      <c r="AN106" s="9">
        <f t="shared" si="50"/>
        <v>1.094E-2</v>
      </c>
      <c r="AO106" s="9">
        <f t="shared" si="51"/>
        <v>1.8000000000000001E-4</v>
      </c>
      <c r="AP106" s="1">
        <f t="shared" si="68"/>
        <v>-71</v>
      </c>
      <c r="AQ106" s="1">
        <f t="shared" si="68"/>
        <v>67</v>
      </c>
      <c r="AS106" s="1">
        <f t="shared" si="69"/>
        <v>9</v>
      </c>
      <c r="AT106" s="1">
        <f t="shared" si="70"/>
        <v>5</v>
      </c>
      <c r="AU106" s="1">
        <f t="shared" si="52"/>
        <v>10370</v>
      </c>
      <c r="AV106" s="9">
        <f t="shared" si="53"/>
        <v>0.2074</v>
      </c>
      <c r="AW106" s="9">
        <f t="shared" si="54"/>
        <v>1.1860000000000001E-2</v>
      </c>
      <c r="AX106" s="9">
        <f t="shared" si="55"/>
        <v>0.18076</v>
      </c>
      <c r="AY106" s="9">
        <f t="shared" si="56"/>
        <v>1.478E-2</v>
      </c>
      <c r="AZ106" s="9">
        <f t="shared" si="57"/>
        <v>1E-4</v>
      </c>
      <c r="BA106" s="9">
        <f t="shared" si="71"/>
        <v>0.20867760000000002</v>
      </c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M106" s="48"/>
      <c r="BR106" s="1" cm="1">
        <f t="array" ref="BR106">IF(BK106&lt;=$BX$14,0,INDEX($AU$14:$AU$300,BK106-$BX$14+1))*$BY$14</f>
        <v>0</v>
      </c>
      <c r="BS106" s="1">
        <f t="shared" si="61"/>
        <v>12803.805924041608</v>
      </c>
      <c r="BT106" s="1">
        <f t="shared" si="79"/>
        <v>211100.86090953593</v>
      </c>
      <c r="BU106" s="1">
        <f t="shared" si="74"/>
        <v>-211100.86090953593</v>
      </c>
      <c r="BV106" s="1">
        <f t="shared" si="81"/>
        <v>195144.68455562909</v>
      </c>
      <c r="BW106" s="1">
        <f t="shared" si="81"/>
        <v>15956.176353906827</v>
      </c>
      <c r="BX106" s="7"/>
      <c r="BY106" s="4"/>
      <c r="BZ106" s="7"/>
      <c r="CA106" s="7"/>
      <c r="CB106" s="7"/>
      <c r="CE106" s="7"/>
      <c r="CF106" s="7"/>
      <c r="CG106" s="7"/>
      <c r="CH106" s="7"/>
      <c r="CI106" s="7"/>
      <c r="CJ106" s="7"/>
      <c r="CK106" s="7"/>
      <c r="CL106" s="7"/>
      <c r="CN106" s="47"/>
      <c r="CO106" s="47"/>
      <c r="CP106" s="47"/>
      <c r="CQ106" s="4">
        <f t="shared" si="75"/>
        <v>12.230040595399188</v>
      </c>
      <c r="CR106" s="7" cm="1">
        <f t="array" ref="CR106">IF(BK106&lt;=$CW$48,0,INDEX($B$14:$B$300,BK106-$CW$48+1))</f>
        <v>0</v>
      </c>
      <c r="CS106" s="1">
        <f t="shared" si="63"/>
        <v>18327</v>
      </c>
      <c r="CT106" s="100">
        <f t="shared" si="76"/>
        <v>0</v>
      </c>
    </row>
    <row r="107" spans="1:98" s="1" customFormat="1" x14ac:dyDescent="0.3">
      <c r="A107" s="1">
        <f t="shared" si="64"/>
        <v>94</v>
      </c>
      <c r="B107" s="1">
        <f t="shared" si="42"/>
        <v>19329</v>
      </c>
      <c r="C107" s="1">
        <v>94</v>
      </c>
      <c r="D107" s="1">
        <v>30669</v>
      </c>
      <c r="E107" s="1">
        <v>894</v>
      </c>
      <c r="F107" s="1">
        <v>0</v>
      </c>
      <c r="G107" s="1">
        <v>17690</v>
      </c>
      <c r="H107" s="1">
        <v>0</v>
      </c>
      <c r="I107" s="1">
        <v>745</v>
      </c>
      <c r="J107" s="4">
        <v>43.18</v>
      </c>
      <c r="K107" s="4">
        <v>0.54</v>
      </c>
      <c r="L107" s="4">
        <v>25.7</v>
      </c>
      <c r="M107" s="61">
        <v>1.04</v>
      </c>
      <c r="N107" s="1">
        <v>9272</v>
      </c>
      <c r="O107" s="1">
        <v>10048</v>
      </c>
      <c r="P107" s="1">
        <v>9198</v>
      </c>
      <c r="Q107" s="1">
        <v>838</v>
      </c>
      <c r="R107" s="1">
        <v>11</v>
      </c>
      <c r="S107" s="1">
        <v>0</v>
      </c>
      <c r="T107" s="1">
        <v>489</v>
      </c>
      <c r="U107" s="1">
        <v>49</v>
      </c>
      <c r="V107" s="1">
        <v>531</v>
      </c>
      <c r="W107" s="1">
        <v>9098</v>
      </c>
      <c r="X107" s="1">
        <v>745</v>
      </c>
      <c r="Y107" s="58">
        <v>0.71</v>
      </c>
      <c r="AA107" s="1">
        <f t="shared" si="43"/>
        <v>1425</v>
      </c>
      <c r="AB107" s="1">
        <f t="shared" si="44"/>
        <v>26788</v>
      </c>
      <c r="AC107" s="1">
        <f t="shared" si="45"/>
        <v>1490</v>
      </c>
      <c r="AD107" s="1">
        <f t="shared" si="65"/>
        <v>-101</v>
      </c>
      <c r="AE107" s="1">
        <f t="shared" si="66"/>
        <v>102</v>
      </c>
      <c r="AF107" s="1">
        <f t="shared" si="66"/>
        <v>0</v>
      </c>
      <c r="AG107" s="1">
        <f t="shared" si="66"/>
        <v>6</v>
      </c>
      <c r="AH107" s="1">
        <f t="shared" si="77"/>
        <v>7</v>
      </c>
      <c r="AI107" s="9">
        <f t="shared" si="67"/>
        <v>7.1814150761519188E-2</v>
      </c>
      <c r="AJ107" s="9">
        <f t="shared" si="46"/>
        <v>0.38657999999999998</v>
      </c>
      <c r="AK107" s="9">
        <f t="shared" si="47"/>
        <v>1.788E-2</v>
      </c>
      <c r="AL107" s="9">
        <f t="shared" si="48"/>
        <v>0.3538</v>
      </c>
      <c r="AM107" s="9">
        <f t="shared" si="49"/>
        <v>1.49E-2</v>
      </c>
      <c r="AN107" s="9">
        <f t="shared" si="50"/>
        <v>9.7800000000000005E-3</v>
      </c>
      <c r="AO107" s="9">
        <f t="shared" si="51"/>
        <v>1.3999999999999999E-4</v>
      </c>
      <c r="AP107" s="1">
        <f t="shared" si="68"/>
        <v>-62</v>
      </c>
      <c r="AQ107" s="1">
        <f t="shared" si="68"/>
        <v>60</v>
      </c>
      <c r="AS107" s="1">
        <f t="shared" si="69"/>
        <v>6</v>
      </c>
      <c r="AT107" s="1">
        <f t="shared" si="70"/>
        <v>4</v>
      </c>
      <c r="AU107" s="1">
        <f t="shared" si="52"/>
        <v>10374</v>
      </c>
      <c r="AV107" s="9">
        <f t="shared" si="53"/>
        <v>0.20748</v>
      </c>
      <c r="AW107" s="9">
        <f t="shared" si="54"/>
        <v>1.0619999999999999E-2</v>
      </c>
      <c r="AX107" s="9">
        <f t="shared" si="55"/>
        <v>0.18196000000000001</v>
      </c>
      <c r="AY107" s="9">
        <f t="shared" si="56"/>
        <v>1.49E-2</v>
      </c>
      <c r="AZ107" s="9">
        <f t="shared" si="57"/>
        <v>8.0000000000000007E-5</v>
      </c>
      <c r="BA107" s="9">
        <f t="shared" si="71"/>
        <v>0.2087532</v>
      </c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M107" s="48"/>
      <c r="BR107" s="1" cm="1">
        <f t="array" ref="BR107">IF(BK107&lt;=$BX$14,0,INDEX($AU$14:$AU$300,BK107-$BX$14+1))*$BY$14</f>
        <v>0</v>
      </c>
      <c r="BS107" s="1">
        <f t="shared" si="61"/>
        <v>11465.128070263227</v>
      </c>
      <c r="BT107" s="1">
        <f t="shared" si="79"/>
        <v>212525.90507646129</v>
      </c>
      <c r="BU107" s="1">
        <f t="shared" si="74"/>
        <v>-212525.90507646129</v>
      </c>
      <c r="BV107" s="1">
        <f t="shared" si="81"/>
        <v>196440.17925283397</v>
      </c>
      <c r="BW107" s="1">
        <f t="shared" si="81"/>
        <v>16085.725823627316</v>
      </c>
      <c r="BX107" s="7"/>
      <c r="BY107" s="4"/>
      <c r="BZ107" s="7"/>
      <c r="CA107" s="7"/>
      <c r="CB107" s="7"/>
      <c r="CE107" s="7"/>
      <c r="CF107" s="7"/>
      <c r="CG107" s="7"/>
      <c r="CH107" s="7"/>
      <c r="CI107" s="7"/>
      <c r="CJ107" s="7"/>
      <c r="CK107" s="7"/>
      <c r="CL107" s="7"/>
      <c r="CN107" s="47"/>
      <c r="CO107" s="47"/>
      <c r="CP107" s="47"/>
      <c r="CQ107" s="4">
        <f t="shared" si="75"/>
        <v>12.212080536912751</v>
      </c>
      <c r="CR107" s="7" cm="1">
        <f t="array" ref="CR107">IF(BK107&lt;=$CW$48,0,INDEX($B$14:$B$300,BK107-$CW$48+1))</f>
        <v>0</v>
      </c>
      <c r="CS107" s="1">
        <f t="shared" si="63"/>
        <v>18435</v>
      </c>
      <c r="CT107" s="100">
        <f t="shared" si="76"/>
        <v>0</v>
      </c>
    </row>
    <row r="108" spans="1:98" s="1" customFormat="1" x14ac:dyDescent="0.3">
      <c r="A108" s="1">
        <f t="shared" si="64"/>
        <v>95</v>
      </c>
      <c r="B108" s="1">
        <f t="shared" si="42"/>
        <v>19336</v>
      </c>
      <c r="C108" s="1">
        <v>95</v>
      </c>
      <c r="D108" s="1">
        <v>30662</v>
      </c>
      <c r="E108" s="1">
        <v>800</v>
      </c>
      <c r="F108" s="1">
        <v>0</v>
      </c>
      <c r="G108" s="1">
        <v>17785</v>
      </c>
      <c r="H108" s="1">
        <v>0</v>
      </c>
      <c r="I108" s="1">
        <v>751</v>
      </c>
      <c r="J108" s="4">
        <v>43.06</v>
      </c>
      <c r="K108" s="4">
        <v>0.54</v>
      </c>
      <c r="L108" s="4">
        <v>25.7</v>
      </c>
      <c r="M108" s="61">
        <v>1.04</v>
      </c>
      <c r="N108" s="1">
        <v>9278</v>
      </c>
      <c r="O108" s="1">
        <v>10048</v>
      </c>
      <c r="P108" s="1">
        <v>9198</v>
      </c>
      <c r="Q108" s="1">
        <v>838</v>
      </c>
      <c r="R108" s="1">
        <v>11</v>
      </c>
      <c r="S108" s="1">
        <v>0</v>
      </c>
      <c r="T108" s="1">
        <v>436</v>
      </c>
      <c r="U108" s="1">
        <v>43</v>
      </c>
      <c r="V108" s="1">
        <v>474</v>
      </c>
      <c r="W108" s="1">
        <v>9154</v>
      </c>
      <c r="X108" s="1">
        <v>751</v>
      </c>
      <c r="Y108" s="58">
        <v>0.7</v>
      </c>
      <c r="AA108" s="1">
        <f t="shared" si="43"/>
        <v>1274</v>
      </c>
      <c r="AB108" s="1">
        <f t="shared" si="44"/>
        <v>26939</v>
      </c>
      <c r="AC108" s="1">
        <f t="shared" si="45"/>
        <v>1502</v>
      </c>
      <c r="AD108" s="1">
        <f t="shared" si="65"/>
        <v>-94</v>
      </c>
      <c r="AE108" s="1">
        <f t="shared" si="66"/>
        <v>95</v>
      </c>
      <c r="AF108" s="1">
        <f t="shared" si="66"/>
        <v>0</v>
      </c>
      <c r="AG108" s="1">
        <f t="shared" si="66"/>
        <v>6</v>
      </c>
      <c r="AH108" s="1">
        <f t="shared" si="77"/>
        <v>7</v>
      </c>
      <c r="AI108" s="9">
        <f t="shared" si="67"/>
        <v>7.2357645245206673E-2</v>
      </c>
      <c r="AJ108" s="9">
        <f t="shared" si="46"/>
        <v>0.38672000000000001</v>
      </c>
      <c r="AK108" s="9">
        <f t="shared" si="47"/>
        <v>1.6E-2</v>
      </c>
      <c r="AL108" s="9">
        <f t="shared" si="48"/>
        <v>0.35570000000000002</v>
      </c>
      <c r="AM108" s="9">
        <f t="shared" si="49"/>
        <v>1.502E-2</v>
      </c>
      <c r="AN108" s="9">
        <f t="shared" si="50"/>
        <v>8.7200000000000003E-3</v>
      </c>
      <c r="AO108" s="9">
        <f t="shared" si="51"/>
        <v>1.3999999999999999E-4</v>
      </c>
      <c r="AP108" s="1">
        <f t="shared" si="68"/>
        <v>-57</v>
      </c>
      <c r="AQ108" s="1">
        <f t="shared" si="68"/>
        <v>56</v>
      </c>
      <c r="AS108" s="1">
        <f t="shared" si="69"/>
        <v>6</v>
      </c>
      <c r="AT108" s="1">
        <f t="shared" si="70"/>
        <v>5</v>
      </c>
      <c r="AU108" s="1">
        <f t="shared" si="52"/>
        <v>10379</v>
      </c>
      <c r="AV108" s="9">
        <f t="shared" si="53"/>
        <v>0.20757999999999999</v>
      </c>
      <c r="AW108" s="9">
        <f t="shared" si="54"/>
        <v>9.4800000000000006E-3</v>
      </c>
      <c r="AX108" s="9">
        <f t="shared" si="55"/>
        <v>0.18307999999999999</v>
      </c>
      <c r="AY108" s="9">
        <f t="shared" si="56"/>
        <v>1.502E-2</v>
      </c>
      <c r="AZ108" s="9">
        <f t="shared" si="57"/>
        <v>1E-4</v>
      </c>
      <c r="BA108" s="9">
        <f t="shared" si="71"/>
        <v>0.20882880000000001</v>
      </c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M108" s="48"/>
      <c r="BR108" s="1" cm="1">
        <f t="array" ref="BR108">IF(BK108&lt;=$BX$14,0,INDEX($AU$14:$AU$300,BK108-$BX$14+1))*$BY$14</f>
        <v>0</v>
      </c>
      <c r="BS108" s="1">
        <f t="shared" si="61"/>
        <v>10234.408107918587</v>
      </c>
      <c r="BT108" s="1">
        <f t="shared" si="79"/>
        <v>213864.58293023967</v>
      </c>
      <c r="BU108" s="1">
        <f t="shared" si="74"/>
        <v>-213864.58293023967</v>
      </c>
      <c r="BV108" s="1">
        <f t="shared" si="81"/>
        <v>197649.30763689187</v>
      </c>
      <c r="BW108" s="1">
        <f t="shared" si="81"/>
        <v>16215.275293347804</v>
      </c>
      <c r="BX108" s="7"/>
      <c r="BY108" s="4"/>
      <c r="BZ108" s="7"/>
      <c r="CA108" s="7"/>
      <c r="CB108" s="7"/>
      <c r="CE108" s="7"/>
      <c r="CF108" s="7"/>
      <c r="CG108" s="7"/>
      <c r="CH108" s="7"/>
      <c r="CI108" s="7"/>
      <c r="CJ108" s="7"/>
      <c r="CK108" s="7"/>
      <c r="CL108" s="7"/>
      <c r="CN108" s="47"/>
      <c r="CO108" s="47"/>
      <c r="CP108" s="47"/>
      <c r="CQ108" s="4">
        <f t="shared" si="75"/>
        <v>12.18908122503329</v>
      </c>
      <c r="CR108" s="7" cm="1">
        <f t="array" ref="CR108">IF(BK108&lt;=$CW$48,0,INDEX($B$14:$B$300,BK108-$CW$48+1))</f>
        <v>0</v>
      </c>
      <c r="CS108" s="1">
        <f t="shared" si="63"/>
        <v>18536</v>
      </c>
      <c r="CT108" s="100">
        <f t="shared" si="76"/>
        <v>0</v>
      </c>
    </row>
    <row r="109" spans="1:98" s="1" customFormat="1" x14ac:dyDescent="0.3">
      <c r="A109" s="1">
        <f t="shared" si="64"/>
        <v>96</v>
      </c>
      <c r="B109" s="1">
        <f t="shared" si="42"/>
        <v>19342</v>
      </c>
      <c r="C109" s="1">
        <v>96</v>
      </c>
      <c r="D109" s="1">
        <v>30656</v>
      </c>
      <c r="E109" s="1">
        <v>714</v>
      </c>
      <c r="F109" s="1">
        <v>0</v>
      </c>
      <c r="G109" s="1">
        <v>17871</v>
      </c>
      <c r="H109" s="1">
        <v>0</v>
      </c>
      <c r="I109" s="1">
        <v>757</v>
      </c>
      <c r="J109" s="4">
        <v>42.94</v>
      </c>
      <c r="K109" s="4">
        <v>0.54</v>
      </c>
      <c r="L109" s="4">
        <v>25.8</v>
      </c>
      <c r="M109" s="61">
        <v>1.03</v>
      </c>
      <c r="N109" s="1">
        <v>9284</v>
      </c>
      <c r="O109" s="1">
        <v>10048</v>
      </c>
      <c r="P109" s="1">
        <v>9198</v>
      </c>
      <c r="Q109" s="1">
        <v>838</v>
      </c>
      <c r="R109" s="1">
        <v>11</v>
      </c>
      <c r="S109" s="1">
        <v>0</v>
      </c>
      <c r="T109" s="1">
        <v>386</v>
      </c>
      <c r="U109" s="1">
        <v>38</v>
      </c>
      <c r="V109" s="1">
        <v>421</v>
      </c>
      <c r="W109" s="1">
        <v>9204</v>
      </c>
      <c r="X109" s="1">
        <v>757</v>
      </c>
      <c r="Y109" s="58">
        <v>0.7</v>
      </c>
      <c r="AA109" s="1">
        <f t="shared" si="43"/>
        <v>1135</v>
      </c>
      <c r="AB109" s="1">
        <f t="shared" si="44"/>
        <v>27075</v>
      </c>
      <c r="AC109" s="1">
        <f t="shared" si="45"/>
        <v>1514</v>
      </c>
      <c r="AD109" s="1">
        <f t="shared" si="65"/>
        <v>-86</v>
      </c>
      <c r="AE109" s="1">
        <f t="shared" si="66"/>
        <v>86</v>
      </c>
      <c r="AF109" s="1">
        <f t="shared" si="66"/>
        <v>0</v>
      </c>
      <c r="AG109" s="1">
        <f t="shared" si="66"/>
        <v>6</v>
      </c>
      <c r="AH109" s="1">
        <f t="shared" si="77"/>
        <v>6</v>
      </c>
      <c r="AI109" s="9">
        <f t="shared" si="67"/>
        <v>7.291465998844153E-2</v>
      </c>
      <c r="AJ109" s="9">
        <f t="shared" si="46"/>
        <v>0.38684000000000002</v>
      </c>
      <c r="AK109" s="9">
        <f t="shared" si="47"/>
        <v>1.4279999999999999E-2</v>
      </c>
      <c r="AL109" s="9">
        <f t="shared" si="48"/>
        <v>0.35742000000000002</v>
      </c>
      <c r="AM109" s="9">
        <f t="shared" si="49"/>
        <v>1.5140000000000001E-2</v>
      </c>
      <c r="AN109" s="9">
        <f t="shared" si="50"/>
        <v>7.7200000000000003E-3</v>
      </c>
      <c r="AO109" s="9">
        <f t="shared" si="51"/>
        <v>1.2E-4</v>
      </c>
      <c r="AP109" s="1">
        <f t="shared" si="68"/>
        <v>-53</v>
      </c>
      <c r="AQ109" s="1">
        <f t="shared" si="68"/>
        <v>50</v>
      </c>
      <c r="AS109" s="1">
        <f t="shared" si="69"/>
        <v>6</v>
      </c>
      <c r="AT109" s="1">
        <f t="shared" si="70"/>
        <v>3</v>
      </c>
      <c r="AU109" s="1">
        <f t="shared" si="52"/>
        <v>10382</v>
      </c>
      <c r="AV109" s="9">
        <f t="shared" si="53"/>
        <v>0.20763999999999999</v>
      </c>
      <c r="AW109" s="9">
        <f t="shared" si="54"/>
        <v>8.4200000000000004E-3</v>
      </c>
      <c r="AX109" s="9">
        <f t="shared" si="55"/>
        <v>0.18407999999999999</v>
      </c>
      <c r="AY109" s="9">
        <f t="shared" si="56"/>
        <v>1.5140000000000001E-2</v>
      </c>
      <c r="AZ109" s="9">
        <f t="shared" si="57"/>
        <v>6.0000000000000002E-5</v>
      </c>
      <c r="BA109" s="9">
        <f t="shared" si="71"/>
        <v>0.20889360000000001</v>
      </c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M109" s="48"/>
      <c r="BR109" s="1" cm="1">
        <f t="array" ref="BR109">IF(BK109&lt;=$BX$14,0,INDEX($AU$14:$AU$300,BK109-$BX$14+1))*$BY$14</f>
        <v>0</v>
      </c>
      <c r="BS109" s="1">
        <f t="shared" si="61"/>
        <v>9090.0544587209388</v>
      </c>
      <c r="BT109" s="1">
        <f t="shared" si="79"/>
        <v>215073.71131429757</v>
      </c>
      <c r="BU109" s="1">
        <f t="shared" si="74"/>
        <v>-215073.71131429757</v>
      </c>
      <c r="BV109" s="1">
        <f t="shared" si="81"/>
        <v>198728.88655122928</v>
      </c>
      <c r="BW109" s="1">
        <f t="shared" si="81"/>
        <v>16344.824763068293</v>
      </c>
      <c r="BX109" s="7"/>
      <c r="BY109" s="4"/>
      <c r="BZ109" s="7"/>
      <c r="CA109" s="7"/>
      <c r="CB109" s="7"/>
      <c r="CE109" s="7"/>
      <c r="CF109" s="7"/>
      <c r="CG109" s="7"/>
      <c r="CH109" s="7"/>
      <c r="CI109" s="7"/>
      <c r="CJ109" s="7"/>
      <c r="CK109" s="7"/>
      <c r="CL109" s="7"/>
      <c r="CN109" s="47"/>
      <c r="CO109" s="47"/>
      <c r="CP109" s="47"/>
      <c r="CQ109" s="4">
        <f t="shared" si="75"/>
        <v>12.158520475561426</v>
      </c>
      <c r="CR109" s="7" cm="1">
        <f t="array" ref="CR109">IF(BK109&lt;=$CW$48,0,INDEX($B$14:$B$300,BK109-$CW$48+1))</f>
        <v>0</v>
      </c>
      <c r="CS109" s="1">
        <f t="shared" si="63"/>
        <v>18628</v>
      </c>
      <c r="CT109" s="100">
        <f t="shared" si="76"/>
        <v>0</v>
      </c>
    </row>
    <row r="110" spans="1:98" s="1" customFormat="1" x14ac:dyDescent="0.3">
      <c r="A110" s="1">
        <f t="shared" si="64"/>
        <v>97</v>
      </c>
      <c r="B110" s="1">
        <f t="shared" si="42"/>
        <v>19347</v>
      </c>
      <c r="C110" s="1">
        <v>97</v>
      </c>
      <c r="D110" s="1">
        <v>30651</v>
      </c>
      <c r="E110" s="1">
        <v>654</v>
      </c>
      <c r="F110" s="1">
        <v>0</v>
      </c>
      <c r="G110" s="1">
        <v>17932</v>
      </c>
      <c r="H110" s="1">
        <v>0</v>
      </c>
      <c r="I110" s="1">
        <v>761</v>
      </c>
      <c r="J110" s="4">
        <v>42.82</v>
      </c>
      <c r="K110" s="4">
        <v>0.54</v>
      </c>
      <c r="L110" s="4">
        <v>25.8</v>
      </c>
      <c r="M110" s="61">
        <v>1.03</v>
      </c>
      <c r="N110" s="1">
        <v>9289</v>
      </c>
      <c r="O110" s="1">
        <v>10048</v>
      </c>
      <c r="P110" s="1">
        <v>9198</v>
      </c>
      <c r="Q110" s="1">
        <v>838</v>
      </c>
      <c r="R110" s="1">
        <v>11</v>
      </c>
      <c r="S110" s="1">
        <v>0</v>
      </c>
      <c r="T110" s="1">
        <v>353</v>
      </c>
      <c r="U110" s="1">
        <v>35</v>
      </c>
      <c r="V110" s="1">
        <v>384</v>
      </c>
      <c r="W110" s="1">
        <v>9240</v>
      </c>
      <c r="X110" s="1">
        <v>761</v>
      </c>
      <c r="Y110" s="58">
        <v>0.7</v>
      </c>
      <c r="AA110" s="1">
        <f t="shared" si="43"/>
        <v>1038</v>
      </c>
      <c r="AB110" s="1">
        <f t="shared" si="44"/>
        <v>27172</v>
      </c>
      <c r="AC110" s="1">
        <f t="shared" si="45"/>
        <v>1522</v>
      </c>
      <c r="AD110" s="1">
        <f t="shared" si="65"/>
        <v>-60</v>
      </c>
      <c r="AE110" s="1">
        <f t="shared" si="66"/>
        <v>61</v>
      </c>
      <c r="AF110" s="1">
        <f t="shared" si="66"/>
        <v>0</v>
      </c>
      <c r="AG110" s="1">
        <f t="shared" si="66"/>
        <v>4</v>
      </c>
      <c r="AH110" s="1">
        <f t="shared" si="77"/>
        <v>5</v>
      </c>
      <c r="AI110" s="9">
        <f t="shared" si="67"/>
        <v>7.3278767453057295E-2</v>
      </c>
      <c r="AJ110" s="9">
        <f t="shared" si="46"/>
        <v>0.38694000000000001</v>
      </c>
      <c r="AK110" s="9">
        <f t="shared" si="47"/>
        <v>1.308E-2</v>
      </c>
      <c r="AL110" s="9">
        <f t="shared" si="48"/>
        <v>0.35864000000000001</v>
      </c>
      <c r="AM110" s="9">
        <f t="shared" si="49"/>
        <v>1.5219999999999999E-2</v>
      </c>
      <c r="AN110" s="9">
        <f t="shared" si="50"/>
        <v>7.0600000000000003E-3</v>
      </c>
      <c r="AO110" s="9">
        <f t="shared" si="51"/>
        <v>1E-4</v>
      </c>
      <c r="AP110" s="1">
        <f t="shared" si="68"/>
        <v>-37</v>
      </c>
      <c r="AQ110" s="1">
        <f t="shared" si="68"/>
        <v>36</v>
      </c>
      <c r="AS110" s="1">
        <f t="shared" si="69"/>
        <v>4</v>
      </c>
      <c r="AT110" s="1">
        <f t="shared" si="70"/>
        <v>3</v>
      </c>
      <c r="AU110" s="1">
        <f t="shared" si="52"/>
        <v>10385</v>
      </c>
      <c r="AV110" s="9">
        <f t="shared" si="53"/>
        <v>0.2077</v>
      </c>
      <c r="AW110" s="9">
        <f t="shared" si="54"/>
        <v>7.6800000000000002E-3</v>
      </c>
      <c r="AX110" s="9">
        <f t="shared" si="55"/>
        <v>0.18479999999999999</v>
      </c>
      <c r="AY110" s="9">
        <f t="shared" si="56"/>
        <v>1.5219999999999999E-2</v>
      </c>
      <c r="AZ110" s="9">
        <f t="shared" si="57"/>
        <v>6.0000000000000002E-5</v>
      </c>
      <c r="BA110" s="9">
        <f t="shared" si="71"/>
        <v>0.20894760000000001</v>
      </c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M110" s="48"/>
      <c r="BR110" s="1" cm="1">
        <f t="array" ref="BR110">IF(BK110&lt;=$BX$14,0,INDEX($AU$14:$AU$300,BK110-$BX$14+1))*$BY$14</f>
        <v>0</v>
      </c>
      <c r="BS110" s="1">
        <f t="shared" si="61"/>
        <v>8291.1660621112605</v>
      </c>
      <c r="BT110" s="1">
        <f t="shared" si="79"/>
        <v>215937.37444576749</v>
      </c>
      <c r="BU110" s="1">
        <f t="shared" si="74"/>
        <v>-215937.37444576749</v>
      </c>
      <c r="BV110" s="1">
        <f t="shared" si="81"/>
        <v>199506.18336955219</v>
      </c>
      <c r="BW110" s="1">
        <f t="shared" si="81"/>
        <v>16431.191076215284</v>
      </c>
      <c r="BX110" s="7"/>
      <c r="BY110" s="4"/>
      <c r="BZ110" s="7"/>
      <c r="CA110" s="7"/>
      <c r="CB110" s="7"/>
      <c r="CE110" s="7"/>
      <c r="CF110" s="7"/>
      <c r="CG110" s="7"/>
      <c r="CH110" s="7"/>
      <c r="CI110" s="7"/>
      <c r="CJ110" s="7"/>
      <c r="CK110" s="7"/>
      <c r="CL110" s="7"/>
      <c r="CN110" s="47"/>
      <c r="CO110" s="47"/>
      <c r="CP110" s="47"/>
      <c r="CQ110" s="4">
        <f t="shared" si="75"/>
        <v>12.141918528252299</v>
      </c>
      <c r="CR110" s="7" cm="1">
        <f t="array" ref="CR110">IF(BK110&lt;=$CW$48,0,INDEX($B$14:$B$300,BK110-$CW$48+1))</f>
        <v>0</v>
      </c>
      <c r="CS110" s="1">
        <f t="shared" si="63"/>
        <v>18693</v>
      </c>
      <c r="CT110" s="100">
        <f t="shared" si="76"/>
        <v>0</v>
      </c>
    </row>
    <row r="111" spans="1:98" s="1" customFormat="1" x14ac:dyDescent="0.3">
      <c r="A111" s="1">
        <f t="shared" si="64"/>
        <v>98</v>
      </c>
      <c r="B111" s="1">
        <f t="shared" si="42"/>
        <v>19352</v>
      </c>
      <c r="C111" s="1">
        <v>98</v>
      </c>
      <c r="D111" s="1">
        <v>30646</v>
      </c>
      <c r="E111" s="1">
        <v>598</v>
      </c>
      <c r="F111" s="1">
        <v>0</v>
      </c>
      <c r="G111" s="1">
        <v>17989</v>
      </c>
      <c r="H111" s="1">
        <v>0</v>
      </c>
      <c r="I111" s="1">
        <v>765</v>
      </c>
      <c r="J111" s="4">
        <v>42.71</v>
      </c>
      <c r="K111" s="4">
        <v>0.54</v>
      </c>
      <c r="L111" s="4">
        <v>25.8</v>
      </c>
      <c r="M111" s="61">
        <v>1.03</v>
      </c>
      <c r="N111" s="1">
        <v>9294</v>
      </c>
      <c r="O111" s="1">
        <v>10048</v>
      </c>
      <c r="P111" s="1">
        <v>9198</v>
      </c>
      <c r="Q111" s="1">
        <v>838</v>
      </c>
      <c r="R111" s="1">
        <v>11</v>
      </c>
      <c r="S111" s="1">
        <v>0</v>
      </c>
      <c r="T111" s="1">
        <v>321</v>
      </c>
      <c r="U111" s="1">
        <v>32</v>
      </c>
      <c r="V111" s="1">
        <v>349</v>
      </c>
      <c r="W111" s="1">
        <v>9273</v>
      </c>
      <c r="X111" s="1">
        <v>765</v>
      </c>
      <c r="Y111" s="58">
        <v>0.69</v>
      </c>
      <c r="AA111" s="1">
        <f t="shared" si="43"/>
        <v>947</v>
      </c>
      <c r="AB111" s="1">
        <f t="shared" si="44"/>
        <v>27262</v>
      </c>
      <c r="AC111" s="1">
        <f t="shared" si="45"/>
        <v>1530</v>
      </c>
      <c r="AD111" s="1">
        <f t="shared" si="65"/>
        <v>-56</v>
      </c>
      <c r="AE111" s="1">
        <f t="shared" si="66"/>
        <v>57</v>
      </c>
      <c r="AF111" s="1">
        <f t="shared" si="66"/>
        <v>0</v>
      </c>
      <c r="AG111" s="1">
        <f t="shared" si="66"/>
        <v>4</v>
      </c>
      <c r="AH111" s="1">
        <f t="shared" si="77"/>
        <v>5</v>
      </c>
      <c r="AI111" s="9">
        <f t="shared" si="67"/>
        <v>7.3649754500818329E-2</v>
      </c>
      <c r="AJ111" s="9">
        <f t="shared" si="46"/>
        <v>0.38704</v>
      </c>
      <c r="AK111" s="9">
        <f t="shared" si="47"/>
        <v>1.196E-2</v>
      </c>
      <c r="AL111" s="9">
        <f t="shared" si="48"/>
        <v>0.35977999999999999</v>
      </c>
      <c r="AM111" s="9">
        <f t="shared" si="49"/>
        <v>1.5299999999999999E-2</v>
      </c>
      <c r="AN111" s="9">
        <f t="shared" si="50"/>
        <v>6.4200000000000004E-3</v>
      </c>
      <c r="AO111" s="9">
        <f t="shared" si="51"/>
        <v>1E-4</v>
      </c>
      <c r="AP111" s="1">
        <f t="shared" si="68"/>
        <v>-35</v>
      </c>
      <c r="AQ111" s="1">
        <f t="shared" si="68"/>
        <v>33</v>
      </c>
      <c r="AS111" s="1">
        <f t="shared" si="69"/>
        <v>4</v>
      </c>
      <c r="AT111" s="1">
        <f t="shared" si="70"/>
        <v>2</v>
      </c>
      <c r="AU111" s="1">
        <f t="shared" si="52"/>
        <v>10387</v>
      </c>
      <c r="AV111" s="9">
        <f t="shared" si="53"/>
        <v>0.20774000000000001</v>
      </c>
      <c r="AW111" s="9">
        <f t="shared" si="54"/>
        <v>6.9800000000000001E-3</v>
      </c>
      <c r="AX111" s="9">
        <f t="shared" si="55"/>
        <v>0.18546000000000001</v>
      </c>
      <c r="AY111" s="9">
        <f t="shared" si="56"/>
        <v>1.5299999999999999E-2</v>
      </c>
      <c r="AZ111" s="9">
        <f t="shared" si="57"/>
        <v>4.0000000000000003E-5</v>
      </c>
      <c r="BA111" s="9">
        <f t="shared" si="71"/>
        <v>0.20900160000000001</v>
      </c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M111" s="48"/>
      <c r="BR111" s="1" cm="1">
        <f t="array" ref="BR111">IF(BK111&lt;=$BX$14,0,INDEX($AU$14:$AU$300,BK111-$BX$14+1))*$BY$14</f>
        <v>0</v>
      </c>
      <c r="BS111" s="1">
        <f t="shared" si="61"/>
        <v>7535.4608220750779</v>
      </c>
      <c r="BT111" s="1">
        <f t="shared" si="79"/>
        <v>216736.26284237718</v>
      </c>
      <c r="BU111" s="1">
        <f t="shared" si="74"/>
        <v>-216736.26284237718</v>
      </c>
      <c r="BV111" s="1">
        <f t="shared" si="81"/>
        <v>200218.7054530149</v>
      </c>
      <c r="BW111" s="1">
        <f t="shared" si="81"/>
        <v>16517.557389362279</v>
      </c>
      <c r="BX111" s="7"/>
      <c r="BY111" s="4"/>
      <c r="BZ111" s="7"/>
      <c r="CA111" s="7"/>
      <c r="CB111" s="7"/>
      <c r="CE111" s="7"/>
      <c r="CF111" s="7"/>
      <c r="CG111" s="7"/>
      <c r="CH111" s="7"/>
      <c r="CI111" s="7"/>
      <c r="CJ111" s="7"/>
      <c r="CK111" s="7"/>
      <c r="CL111" s="7"/>
      <c r="CN111" s="47"/>
      <c r="CO111" s="47"/>
      <c r="CP111" s="47"/>
      <c r="CQ111" s="4">
        <f t="shared" si="75"/>
        <v>12.12156862745098</v>
      </c>
      <c r="CR111" s="7" cm="1">
        <f t="array" ref="CR111">IF(BK111&lt;=$CW$48,0,INDEX($B$14:$B$300,BK111-$CW$48+1))</f>
        <v>0</v>
      </c>
      <c r="CS111" s="1">
        <f t="shared" si="63"/>
        <v>18754</v>
      </c>
      <c r="CT111" s="100">
        <f t="shared" si="76"/>
        <v>0</v>
      </c>
    </row>
    <row r="112" spans="1:98" s="1" customFormat="1" x14ac:dyDescent="0.3">
      <c r="A112" s="1">
        <f t="shared" si="64"/>
        <v>99</v>
      </c>
      <c r="B112" s="1">
        <f t="shared" si="42"/>
        <v>19355</v>
      </c>
      <c r="C112" s="1">
        <v>99</v>
      </c>
      <c r="D112" s="1">
        <v>30642</v>
      </c>
      <c r="E112" s="1">
        <v>545</v>
      </c>
      <c r="F112" s="1">
        <v>0</v>
      </c>
      <c r="G112" s="1">
        <v>18042</v>
      </c>
      <c r="H112" s="1">
        <v>0</v>
      </c>
      <c r="I112" s="1">
        <v>768</v>
      </c>
      <c r="J112" s="4">
        <v>42.59</v>
      </c>
      <c r="K112" s="4">
        <v>0.54</v>
      </c>
      <c r="L112" s="4">
        <v>25.8</v>
      </c>
      <c r="M112" s="61">
        <v>1.02</v>
      </c>
      <c r="N112" s="1">
        <v>9298</v>
      </c>
      <c r="O112" s="1">
        <v>10048</v>
      </c>
      <c r="P112" s="1">
        <v>9198</v>
      </c>
      <c r="Q112" s="1">
        <v>838</v>
      </c>
      <c r="R112" s="1">
        <v>11</v>
      </c>
      <c r="S112" s="1">
        <v>0</v>
      </c>
      <c r="T112" s="1">
        <v>292</v>
      </c>
      <c r="U112" s="1">
        <v>28</v>
      </c>
      <c r="V112" s="1">
        <v>317</v>
      </c>
      <c r="W112" s="1">
        <v>9305</v>
      </c>
      <c r="X112" s="1">
        <v>768</v>
      </c>
      <c r="Y112" s="58">
        <v>0.69</v>
      </c>
      <c r="AA112" s="1">
        <f t="shared" si="43"/>
        <v>862</v>
      </c>
      <c r="AB112" s="1">
        <f t="shared" si="44"/>
        <v>27347</v>
      </c>
      <c r="AC112" s="1">
        <f t="shared" si="45"/>
        <v>1536</v>
      </c>
      <c r="AD112" s="1">
        <f t="shared" si="65"/>
        <v>-53</v>
      </c>
      <c r="AE112" s="1">
        <f t="shared" si="66"/>
        <v>53</v>
      </c>
      <c r="AF112" s="1">
        <f t="shared" si="66"/>
        <v>0</v>
      </c>
      <c r="AG112" s="1">
        <f t="shared" si="66"/>
        <v>3</v>
      </c>
      <c r="AH112" s="1">
        <f t="shared" si="77"/>
        <v>3</v>
      </c>
      <c r="AI112" s="9">
        <f t="shared" si="67"/>
        <v>7.3917228103946103E-2</v>
      </c>
      <c r="AJ112" s="9">
        <f t="shared" si="46"/>
        <v>0.3871</v>
      </c>
      <c r="AK112" s="9">
        <f t="shared" si="47"/>
        <v>1.09E-2</v>
      </c>
      <c r="AL112" s="9">
        <f t="shared" si="48"/>
        <v>0.36083999999999999</v>
      </c>
      <c r="AM112" s="9">
        <f t="shared" si="49"/>
        <v>1.536E-2</v>
      </c>
      <c r="AN112" s="9">
        <f t="shared" si="50"/>
        <v>5.8399999999999997E-3</v>
      </c>
      <c r="AO112" s="9">
        <f t="shared" si="51"/>
        <v>6.0000000000000002E-5</v>
      </c>
      <c r="AP112" s="1">
        <f t="shared" si="68"/>
        <v>-32</v>
      </c>
      <c r="AQ112" s="1">
        <f t="shared" si="68"/>
        <v>32</v>
      </c>
      <c r="AS112" s="1">
        <f t="shared" si="69"/>
        <v>3</v>
      </c>
      <c r="AT112" s="1">
        <f t="shared" si="70"/>
        <v>3</v>
      </c>
      <c r="AU112" s="1">
        <f t="shared" si="52"/>
        <v>10390</v>
      </c>
      <c r="AV112" s="9">
        <f t="shared" si="53"/>
        <v>0.20780000000000001</v>
      </c>
      <c r="AW112" s="9">
        <f t="shared" si="54"/>
        <v>6.3400000000000001E-3</v>
      </c>
      <c r="AX112" s="9">
        <f t="shared" si="55"/>
        <v>0.18609999999999999</v>
      </c>
      <c r="AY112" s="9">
        <f t="shared" si="56"/>
        <v>1.536E-2</v>
      </c>
      <c r="AZ112" s="9">
        <f t="shared" si="57"/>
        <v>6.0000000000000002E-5</v>
      </c>
      <c r="BA112" s="9">
        <f t="shared" si="71"/>
        <v>0.20903400000000003</v>
      </c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M112" s="48"/>
      <c r="BR112" s="1" cm="1">
        <f t="array" ref="BR112">IF(BK112&lt;=$BX$14,0,INDEX($AU$14:$AU$300,BK112-$BX$14+1))*$BY$14</f>
        <v>0</v>
      </c>
      <c r="BS112" s="1">
        <f t="shared" si="61"/>
        <v>6844.5303168991395</v>
      </c>
      <c r="BT112" s="1">
        <f t="shared" si="79"/>
        <v>217491.96808241334</v>
      </c>
      <c r="BU112" s="1">
        <f t="shared" si="74"/>
        <v>-217491.96808241334</v>
      </c>
      <c r="BV112" s="1">
        <f t="shared" si="81"/>
        <v>200909.63595819083</v>
      </c>
      <c r="BW112" s="1">
        <f t="shared" si="81"/>
        <v>16582.332124222521</v>
      </c>
      <c r="BX112" s="7"/>
      <c r="BY112" s="4"/>
      <c r="BZ112" s="7"/>
      <c r="CA112" s="7"/>
      <c r="CB112" s="7"/>
      <c r="CE112" s="7"/>
      <c r="CF112" s="7"/>
      <c r="CG112" s="7"/>
      <c r="CH112" s="7"/>
      <c r="CI112" s="7"/>
      <c r="CJ112" s="7"/>
      <c r="CK112" s="7"/>
      <c r="CL112" s="7"/>
      <c r="CN112" s="47"/>
      <c r="CO112" s="47"/>
      <c r="CP112" s="47"/>
      <c r="CQ112" s="4">
        <f t="shared" si="75"/>
        <v>12.115885416666666</v>
      </c>
      <c r="CR112" s="7" cm="1">
        <f t="array" ref="CR112">IF(BK112&lt;=$CW$48,0,INDEX($B$14:$B$300,BK112-$CW$48+1))</f>
        <v>0</v>
      </c>
      <c r="CS112" s="1">
        <f t="shared" si="63"/>
        <v>18810</v>
      </c>
      <c r="CT112" s="100">
        <f t="shared" si="76"/>
        <v>0</v>
      </c>
    </row>
    <row r="113" spans="1:98" s="1" customFormat="1" x14ac:dyDescent="0.3">
      <c r="A113" s="1">
        <f t="shared" si="64"/>
        <v>100</v>
      </c>
      <c r="B113" s="1">
        <f t="shared" si="42"/>
        <v>19360</v>
      </c>
      <c r="C113" s="1">
        <v>100</v>
      </c>
      <c r="D113" s="1">
        <v>30638</v>
      </c>
      <c r="E113" s="1">
        <v>497</v>
      </c>
      <c r="F113" s="1">
        <v>0</v>
      </c>
      <c r="G113" s="1">
        <v>18092</v>
      </c>
      <c r="H113" s="1">
        <v>0</v>
      </c>
      <c r="I113" s="1">
        <v>771</v>
      </c>
      <c r="J113" s="4">
        <v>42.48</v>
      </c>
      <c r="K113" s="4">
        <v>0.54</v>
      </c>
      <c r="L113" s="4">
        <v>25.8</v>
      </c>
      <c r="M113" s="61">
        <v>1.02</v>
      </c>
      <c r="N113" s="1">
        <v>9302</v>
      </c>
      <c r="O113" s="1">
        <v>10049</v>
      </c>
      <c r="P113" s="1">
        <v>9198</v>
      </c>
      <c r="Q113" s="1">
        <v>839</v>
      </c>
      <c r="R113" s="1">
        <v>11</v>
      </c>
      <c r="S113" s="1">
        <v>0</v>
      </c>
      <c r="T113" s="1">
        <v>267</v>
      </c>
      <c r="U113" s="1">
        <v>26</v>
      </c>
      <c r="V113" s="1">
        <v>288</v>
      </c>
      <c r="W113" s="1">
        <v>9332</v>
      </c>
      <c r="X113" s="1">
        <v>771</v>
      </c>
      <c r="Y113" s="58">
        <v>0.69</v>
      </c>
      <c r="AA113" s="1">
        <f t="shared" si="43"/>
        <v>785</v>
      </c>
      <c r="AB113" s="1">
        <f t="shared" si="44"/>
        <v>27424</v>
      </c>
      <c r="AC113" s="1">
        <f t="shared" si="45"/>
        <v>1542</v>
      </c>
      <c r="AD113" s="1">
        <f t="shared" si="65"/>
        <v>-48</v>
      </c>
      <c r="AE113" s="1">
        <f t="shared" si="66"/>
        <v>50</v>
      </c>
      <c r="AF113" s="1">
        <f t="shared" si="66"/>
        <v>0</v>
      </c>
      <c r="AG113" s="1">
        <f t="shared" si="66"/>
        <v>3</v>
      </c>
      <c r="AH113" s="1">
        <f t="shared" si="77"/>
        <v>5</v>
      </c>
      <c r="AI113" s="9">
        <f t="shared" si="67"/>
        <v>7.4198825907034929E-2</v>
      </c>
      <c r="AJ113" s="9">
        <f t="shared" si="46"/>
        <v>0.38719999999999999</v>
      </c>
      <c r="AK113" s="9">
        <f t="shared" si="47"/>
        <v>9.9399999999999992E-3</v>
      </c>
      <c r="AL113" s="9">
        <f t="shared" si="48"/>
        <v>0.36183999999999999</v>
      </c>
      <c r="AM113" s="9">
        <f t="shared" si="49"/>
        <v>1.542E-2</v>
      </c>
      <c r="AN113" s="9">
        <f t="shared" si="50"/>
        <v>5.3400000000000001E-3</v>
      </c>
      <c r="AO113" s="9">
        <f t="shared" si="51"/>
        <v>1E-4</v>
      </c>
      <c r="AP113" s="1">
        <f t="shared" si="68"/>
        <v>-29</v>
      </c>
      <c r="AQ113" s="1">
        <f t="shared" si="68"/>
        <v>27</v>
      </c>
      <c r="AS113" s="1">
        <f t="shared" si="69"/>
        <v>3</v>
      </c>
      <c r="AT113" s="1">
        <f t="shared" si="70"/>
        <v>1</v>
      </c>
      <c r="AU113" s="1">
        <f t="shared" si="52"/>
        <v>10391</v>
      </c>
      <c r="AV113" s="9">
        <f t="shared" si="53"/>
        <v>0.20782</v>
      </c>
      <c r="AW113" s="9">
        <f t="shared" si="54"/>
        <v>5.7600000000000004E-3</v>
      </c>
      <c r="AX113" s="9">
        <f t="shared" si="55"/>
        <v>0.18664</v>
      </c>
      <c r="AY113" s="9">
        <f t="shared" si="56"/>
        <v>1.542E-2</v>
      </c>
      <c r="AZ113" s="9">
        <f t="shared" si="57"/>
        <v>2.0000000000000002E-5</v>
      </c>
      <c r="BA113" s="9">
        <f t="shared" si="71"/>
        <v>0.209088</v>
      </c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M113" s="48"/>
      <c r="BR113" s="1" cm="1">
        <f t="array" ref="BR113">IF(BK113&lt;=$BX$14,0,INDEX($AU$14:$AU$300,BK113-$BX$14+1))*$BY$14</f>
        <v>0</v>
      </c>
      <c r="BS113" s="1">
        <f t="shared" si="61"/>
        <v>6218.3745465834454</v>
      </c>
      <c r="BT113" s="1">
        <f t="shared" si="79"/>
        <v>218139.71543101579</v>
      </c>
      <c r="BU113" s="1">
        <f t="shared" si="74"/>
        <v>-218139.71543101579</v>
      </c>
      <c r="BV113" s="1">
        <f t="shared" si="81"/>
        <v>201492.60857193303</v>
      </c>
      <c r="BW113" s="1">
        <f t="shared" si="81"/>
        <v>16647.106859082764</v>
      </c>
      <c r="BX113" s="7"/>
      <c r="BY113" s="4"/>
      <c r="BZ113" s="7"/>
      <c r="CA113" s="7"/>
      <c r="CB113" s="7"/>
      <c r="CE113" s="7"/>
      <c r="CF113" s="7"/>
      <c r="CG113" s="7"/>
      <c r="CH113" s="7"/>
      <c r="CI113" s="7"/>
      <c r="CJ113" s="7"/>
      <c r="CK113" s="7"/>
      <c r="CL113" s="7"/>
      <c r="CN113" s="47"/>
      <c r="CO113" s="47"/>
      <c r="CP113" s="47"/>
      <c r="CQ113" s="4">
        <f t="shared" si="75"/>
        <v>12.103761348897535</v>
      </c>
      <c r="CR113" s="7" cm="1">
        <f t="array" ref="CR113">IF(BK113&lt;=$CW$48,0,INDEX($B$14:$B$300,BK113-$CW$48+1))</f>
        <v>0</v>
      </c>
      <c r="CS113" s="1">
        <f t="shared" si="63"/>
        <v>18863</v>
      </c>
      <c r="CT113" s="100">
        <f t="shared" si="76"/>
        <v>0</v>
      </c>
    </row>
    <row r="114" spans="1:98" s="1" customFormat="1" x14ac:dyDescent="0.3">
      <c r="A114" s="1">
        <f t="shared" si="64"/>
        <v>101</v>
      </c>
      <c r="B114" s="1">
        <f t="shared" si="42"/>
        <v>19364</v>
      </c>
      <c r="C114" s="1">
        <v>101</v>
      </c>
      <c r="D114" s="1">
        <v>30634</v>
      </c>
      <c r="E114" s="1">
        <v>453</v>
      </c>
      <c r="F114" s="1">
        <v>0</v>
      </c>
      <c r="G114" s="1">
        <v>18137</v>
      </c>
      <c r="H114" s="1">
        <v>0</v>
      </c>
      <c r="I114" s="1">
        <v>774</v>
      </c>
      <c r="J114" s="4">
        <v>42.37</v>
      </c>
      <c r="K114" s="4">
        <v>0.54</v>
      </c>
      <c r="L114" s="4">
        <v>25.8</v>
      </c>
      <c r="M114" s="61">
        <v>1.02</v>
      </c>
      <c r="N114" s="1">
        <v>9306</v>
      </c>
      <c r="O114" s="1">
        <v>10049</v>
      </c>
      <c r="P114" s="1">
        <v>9198</v>
      </c>
      <c r="Q114" s="1">
        <v>839</v>
      </c>
      <c r="R114" s="1">
        <v>11</v>
      </c>
      <c r="S114" s="1">
        <v>0</v>
      </c>
      <c r="T114" s="1">
        <v>243</v>
      </c>
      <c r="U114" s="1">
        <v>23</v>
      </c>
      <c r="V114" s="1">
        <v>263</v>
      </c>
      <c r="W114" s="1">
        <v>9357</v>
      </c>
      <c r="X114" s="1">
        <v>774</v>
      </c>
      <c r="Y114" s="58">
        <v>0.69</v>
      </c>
      <c r="AA114" s="1">
        <f t="shared" si="43"/>
        <v>716</v>
      </c>
      <c r="AB114" s="1">
        <f t="shared" si="44"/>
        <v>27494</v>
      </c>
      <c r="AC114" s="1">
        <f t="shared" si="45"/>
        <v>1548</v>
      </c>
      <c r="AD114" s="1">
        <f t="shared" si="65"/>
        <v>-44</v>
      </c>
      <c r="AE114" s="1">
        <f t="shared" si="66"/>
        <v>45</v>
      </c>
      <c r="AF114" s="1">
        <f t="shared" si="66"/>
        <v>0</v>
      </c>
      <c r="AG114" s="1">
        <f t="shared" si="66"/>
        <v>3</v>
      </c>
      <c r="AH114" s="1">
        <f t="shared" si="77"/>
        <v>4</v>
      </c>
      <c r="AI114" s="9">
        <f t="shared" si="67"/>
        <v>7.4466038098903217E-2</v>
      </c>
      <c r="AJ114" s="9">
        <f t="shared" si="46"/>
        <v>0.38728000000000001</v>
      </c>
      <c r="AK114" s="9">
        <f t="shared" si="47"/>
        <v>9.0600000000000003E-3</v>
      </c>
      <c r="AL114" s="9">
        <f t="shared" si="48"/>
        <v>0.36274000000000001</v>
      </c>
      <c r="AM114" s="9">
        <f t="shared" si="49"/>
        <v>1.5480000000000001E-2</v>
      </c>
      <c r="AN114" s="9">
        <f t="shared" si="50"/>
        <v>4.8599999999999997E-3</v>
      </c>
      <c r="AO114" s="9">
        <f t="shared" si="51"/>
        <v>8.0000000000000007E-5</v>
      </c>
      <c r="AP114" s="1">
        <f t="shared" si="68"/>
        <v>-25</v>
      </c>
      <c r="AQ114" s="1">
        <f t="shared" si="68"/>
        <v>25</v>
      </c>
      <c r="AS114" s="1">
        <f t="shared" si="69"/>
        <v>3</v>
      </c>
      <c r="AT114" s="1">
        <f t="shared" si="70"/>
        <v>3</v>
      </c>
      <c r="AU114" s="1">
        <f t="shared" si="52"/>
        <v>10394</v>
      </c>
      <c r="AV114" s="9">
        <f t="shared" si="53"/>
        <v>0.20788000000000001</v>
      </c>
      <c r="AW114" s="9">
        <f t="shared" si="54"/>
        <v>5.2599999999999999E-3</v>
      </c>
      <c r="AX114" s="9">
        <f t="shared" si="55"/>
        <v>0.18714</v>
      </c>
      <c r="AY114" s="9">
        <f t="shared" si="56"/>
        <v>1.5480000000000001E-2</v>
      </c>
      <c r="AZ114" s="9">
        <f t="shared" si="57"/>
        <v>6.0000000000000002E-5</v>
      </c>
      <c r="BA114" s="9">
        <f t="shared" si="71"/>
        <v>0.20913120000000002</v>
      </c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M114" s="48"/>
      <c r="BX114" s="7"/>
      <c r="BY114" s="4"/>
      <c r="BZ114" s="7"/>
      <c r="CA114" s="7"/>
      <c r="CB114" s="7"/>
      <c r="CE114" s="7"/>
      <c r="CF114" s="7"/>
      <c r="CG114" s="7"/>
      <c r="CH114" s="7"/>
      <c r="CI114" s="7"/>
      <c r="CJ114" s="7"/>
      <c r="CK114" s="7"/>
      <c r="CL114" s="7"/>
      <c r="CN114" s="47"/>
      <c r="CO114" s="47"/>
      <c r="CP114" s="47"/>
      <c r="CQ114" s="4">
        <f t="shared" si="75"/>
        <v>12.089147286821705</v>
      </c>
      <c r="CR114" s="7" cm="1">
        <f t="array" ref="CR114">IF(BK114&lt;=$CW$48,0,INDEX($B$14:$B$300,BK114-$CW$48+1))</f>
        <v>0</v>
      </c>
      <c r="CS114" s="1">
        <f t="shared" si="63"/>
        <v>18911</v>
      </c>
      <c r="CT114" s="100">
        <f t="shared" si="76"/>
        <v>0</v>
      </c>
    </row>
    <row r="115" spans="1:98" s="1" customFormat="1" x14ac:dyDescent="0.3">
      <c r="A115" s="1">
        <f t="shared" si="64"/>
        <v>102</v>
      </c>
      <c r="B115" s="1">
        <f t="shared" si="42"/>
        <v>19367</v>
      </c>
      <c r="C115" s="1">
        <v>102</v>
      </c>
      <c r="D115" s="1">
        <v>30630</v>
      </c>
      <c r="E115" s="1">
        <v>414</v>
      </c>
      <c r="F115" s="1">
        <v>0</v>
      </c>
      <c r="G115" s="1">
        <v>18176</v>
      </c>
      <c r="H115" s="1">
        <v>0</v>
      </c>
      <c r="I115" s="1">
        <v>777</v>
      </c>
      <c r="J115" s="4">
        <v>42.26</v>
      </c>
      <c r="K115" s="4">
        <v>0.54</v>
      </c>
      <c r="L115" s="4">
        <v>25.8</v>
      </c>
      <c r="M115" s="61">
        <v>1.02</v>
      </c>
      <c r="N115" s="1">
        <v>9309</v>
      </c>
      <c r="O115" s="1">
        <v>10049</v>
      </c>
      <c r="P115" s="1">
        <v>9197</v>
      </c>
      <c r="Q115" s="1">
        <v>839</v>
      </c>
      <c r="R115" s="1">
        <v>11</v>
      </c>
      <c r="S115" s="1">
        <v>0</v>
      </c>
      <c r="T115" s="1">
        <v>221</v>
      </c>
      <c r="U115" s="1">
        <v>21</v>
      </c>
      <c r="V115" s="1">
        <v>239</v>
      </c>
      <c r="W115" s="1">
        <v>9380</v>
      </c>
      <c r="X115" s="1">
        <v>777</v>
      </c>
      <c r="Y115" s="58">
        <v>0.69</v>
      </c>
      <c r="AA115" s="1">
        <f t="shared" si="43"/>
        <v>653</v>
      </c>
      <c r="AB115" s="1">
        <f t="shared" si="44"/>
        <v>27556</v>
      </c>
      <c r="AC115" s="1">
        <f t="shared" si="45"/>
        <v>1554</v>
      </c>
      <c r="AD115" s="1">
        <f t="shared" si="65"/>
        <v>-39</v>
      </c>
      <c r="AE115" s="1">
        <f t="shared" si="66"/>
        <v>39</v>
      </c>
      <c r="AF115" s="1">
        <f t="shared" si="66"/>
        <v>0</v>
      </c>
      <c r="AG115" s="1">
        <f t="shared" si="66"/>
        <v>3</v>
      </c>
      <c r="AH115" s="1">
        <f t="shared" si="77"/>
        <v>3</v>
      </c>
      <c r="AI115" s="9">
        <f t="shared" si="67"/>
        <v>7.474028472489419E-2</v>
      </c>
      <c r="AJ115" s="9">
        <f t="shared" si="46"/>
        <v>0.38734000000000002</v>
      </c>
      <c r="AK115" s="9">
        <f t="shared" si="47"/>
        <v>8.2799999999999992E-3</v>
      </c>
      <c r="AL115" s="9">
        <f t="shared" si="48"/>
        <v>0.36352000000000001</v>
      </c>
      <c r="AM115" s="9">
        <f t="shared" si="49"/>
        <v>1.554E-2</v>
      </c>
      <c r="AN115" s="9">
        <f t="shared" si="50"/>
        <v>4.4200000000000003E-3</v>
      </c>
      <c r="AO115" s="9">
        <f t="shared" si="51"/>
        <v>6.0000000000000002E-5</v>
      </c>
      <c r="AP115" s="1">
        <f t="shared" si="68"/>
        <v>-24</v>
      </c>
      <c r="AQ115" s="1">
        <f t="shared" si="68"/>
        <v>23</v>
      </c>
      <c r="AS115" s="1">
        <f t="shared" si="69"/>
        <v>3</v>
      </c>
      <c r="AT115" s="1">
        <f t="shared" si="70"/>
        <v>2</v>
      </c>
      <c r="AU115" s="1">
        <f t="shared" si="52"/>
        <v>10396</v>
      </c>
      <c r="AV115" s="9">
        <f t="shared" si="53"/>
        <v>0.20791999999999999</v>
      </c>
      <c r="AW115" s="9">
        <f t="shared" si="54"/>
        <v>4.7800000000000004E-3</v>
      </c>
      <c r="AX115" s="9">
        <f t="shared" si="55"/>
        <v>0.18759999999999999</v>
      </c>
      <c r="AY115" s="9">
        <f t="shared" si="56"/>
        <v>1.554E-2</v>
      </c>
      <c r="AZ115" s="9">
        <f t="shared" si="57"/>
        <v>4.0000000000000003E-5</v>
      </c>
      <c r="BA115" s="9">
        <f t="shared" si="71"/>
        <v>0.20916360000000003</v>
      </c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M115" s="48"/>
      <c r="BX115" s="7"/>
      <c r="BY115" s="4"/>
      <c r="BZ115" s="7"/>
      <c r="CA115" s="7"/>
      <c r="CB115" s="7"/>
      <c r="CE115" s="7"/>
      <c r="CF115" s="7"/>
      <c r="CG115" s="7"/>
      <c r="CH115" s="7"/>
      <c r="CI115" s="7"/>
      <c r="CJ115" s="7"/>
      <c r="CK115" s="7"/>
      <c r="CL115" s="7"/>
      <c r="CN115" s="47"/>
      <c r="CO115" s="47"/>
      <c r="CP115" s="47"/>
      <c r="CQ115" s="4">
        <f t="shared" si="75"/>
        <v>12.072072072072071</v>
      </c>
      <c r="CR115" s="7" cm="1">
        <f t="array" ref="CR115">IF(BK115&lt;=$CW$48,0,INDEX($B$14:$B$300,BK115-$CW$48+1))</f>
        <v>0</v>
      </c>
      <c r="CS115" s="1">
        <f t="shared" si="63"/>
        <v>18953</v>
      </c>
      <c r="CT115" s="100">
        <f t="shared" si="76"/>
        <v>0</v>
      </c>
    </row>
    <row r="116" spans="1:98" s="1" customFormat="1" x14ac:dyDescent="0.3">
      <c r="A116" s="1">
        <f t="shared" si="64"/>
        <v>103</v>
      </c>
      <c r="B116" s="1">
        <f t="shared" si="42"/>
        <v>19371</v>
      </c>
      <c r="C116" s="1">
        <v>103</v>
      </c>
      <c r="D116" s="1">
        <v>30627</v>
      </c>
      <c r="E116" s="1">
        <v>378</v>
      </c>
      <c r="F116" s="1">
        <v>0</v>
      </c>
      <c r="G116" s="1">
        <v>18213</v>
      </c>
      <c r="H116" s="1">
        <v>0</v>
      </c>
      <c r="I116" s="1">
        <v>780</v>
      </c>
      <c r="J116" s="4">
        <v>42.16</v>
      </c>
      <c r="K116" s="4">
        <v>0.54</v>
      </c>
      <c r="L116" s="4">
        <v>25.8</v>
      </c>
      <c r="M116" s="61">
        <v>1.02</v>
      </c>
      <c r="N116" s="1">
        <v>9312</v>
      </c>
      <c r="O116" s="1">
        <v>10049</v>
      </c>
      <c r="P116" s="1">
        <v>9197</v>
      </c>
      <c r="Q116" s="1">
        <v>839</v>
      </c>
      <c r="R116" s="1">
        <v>11</v>
      </c>
      <c r="S116" s="1">
        <v>0</v>
      </c>
      <c r="T116" s="1">
        <v>201</v>
      </c>
      <c r="U116" s="1">
        <v>19</v>
      </c>
      <c r="V116" s="1">
        <v>217</v>
      </c>
      <c r="W116" s="1">
        <v>9401</v>
      </c>
      <c r="X116" s="1">
        <v>780</v>
      </c>
      <c r="Y116" s="58">
        <v>0.68</v>
      </c>
      <c r="AA116" s="1">
        <f t="shared" si="43"/>
        <v>595</v>
      </c>
      <c r="AB116" s="1">
        <f t="shared" si="44"/>
        <v>27614</v>
      </c>
      <c r="AC116" s="1">
        <f t="shared" si="45"/>
        <v>1560</v>
      </c>
      <c r="AD116" s="1">
        <f t="shared" si="65"/>
        <v>-36</v>
      </c>
      <c r="AE116" s="1">
        <f t="shared" si="66"/>
        <v>37</v>
      </c>
      <c r="AF116" s="1">
        <f t="shared" si="66"/>
        <v>0</v>
      </c>
      <c r="AG116" s="1">
        <f t="shared" si="66"/>
        <v>3</v>
      </c>
      <c r="AH116" s="1">
        <f t="shared" si="77"/>
        <v>4</v>
      </c>
      <c r="AI116" s="9">
        <f t="shared" si="67"/>
        <v>7.5014425851125222E-2</v>
      </c>
      <c r="AJ116" s="9">
        <f t="shared" si="46"/>
        <v>0.38741999999999999</v>
      </c>
      <c r="AK116" s="9">
        <f t="shared" si="47"/>
        <v>7.5599999999999999E-3</v>
      </c>
      <c r="AL116" s="9">
        <f t="shared" si="48"/>
        <v>0.36425999999999997</v>
      </c>
      <c r="AM116" s="9">
        <f t="shared" si="49"/>
        <v>1.5599999999999999E-2</v>
      </c>
      <c r="AN116" s="9">
        <f t="shared" si="50"/>
        <v>4.0200000000000001E-3</v>
      </c>
      <c r="AO116" s="9">
        <f t="shared" si="51"/>
        <v>8.0000000000000007E-5</v>
      </c>
      <c r="AP116" s="1">
        <f t="shared" si="68"/>
        <v>-22</v>
      </c>
      <c r="AQ116" s="1">
        <f t="shared" si="68"/>
        <v>21</v>
      </c>
      <c r="AS116" s="1">
        <f t="shared" si="69"/>
        <v>3</v>
      </c>
      <c r="AT116" s="1">
        <f t="shared" si="70"/>
        <v>2</v>
      </c>
      <c r="AU116" s="1">
        <f t="shared" si="52"/>
        <v>10398</v>
      </c>
      <c r="AV116" s="9">
        <f t="shared" si="53"/>
        <v>0.20796000000000001</v>
      </c>
      <c r="AW116" s="9">
        <f t="shared" si="54"/>
        <v>4.3400000000000001E-3</v>
      </c>
      <c r="AX116" s="9">
        <f t="shared" si="55"/>
        <v>0.18801999999999999</v>
      </c>
      <c r="AY116" s="9">
        <f t="shared" si="56"/>
        <v>1.5599999999999999E-2</v>
      </c>
      <c r="AZ116" s="9">
        <f t="shared" si="57"/>
        <v>4.0000000000000003E-5</v>
      </c>
      <c r="BA116" s="9">
        <f t="shared" si="71"/>
        <v>0.2092068</v>
      </c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M116" s="48"/>
      <c r="BX116" s="7"/>
      <c r="BY116" s="4"/>
      <c r="BZ116" s="7"/>
      <c r="CA116" s="7"/>
      <c r="CB116" s="7"/>
      <c r="CE116" s="7"/>
      <c r="CF116" s="7"/>
      <c r="CG116" s="7"/>
      <c r="CH116" s="7"/>
      <c r="CI116" s="7"/>
      <c r="CJ116" s="7"/>
      <c r="CK116" s="7"/>
      <c r="CL116" s="7"/>
      <c r="CN116" s="47"/>
      <c r="CO116" s="47"/>
      <c r="CP116" s="47"/>
      <c r="CQ116" s="4">
        <f t="shared" si="75"/>
        <v>12.052564102564103</v>
      </c>
      <c r="CR116" s="7" cm="1">
        <f t="array" ref="CR116">IF(BK116&lt;=$CW$48,0,INDEX($B$14:$B$300,BK116-$CW$48+1))</f>
        <v>0</v>
      </c>
      <c r="CS116" s="1">
        <f t="shared" si="63"/>
        <v>18993</v>
      </c>
      <c r="CT116" s="100">
        <f t="shared" si="76"/>
        <v>0</v>
      </c>
    </row>
    <row r="117" spans="1:98" s="1" customFormat="1" x14ac:dyDescent="0.3">
      <c r="A117" s="1">
        <f t="shared" si="64"/>
        <v>104</v>
      </c>
      <c r="B117" s="1">
        <f t="shared" si="42"/>
        <v>19374</v>
      </c>
      <c r="C117" s="1">
        <v>104</v>
      </c>
      <c r="D117" s="1">
        <v>30624</v>
      </c>
      <c r="E117" s="1">
        <v>345</v>
      </c>
      <c r="F117" s="1">
        <v>0</v>
      </c>
      <c r="G117" s="1">
        <v>18247</v>
      </c>
      <c r="H117" s="1">
        <v>0</v>
      </c>
      <c r="I117" s="1">
        <v>782</v>
      </c>
      <c r="J117" s="4">
        <v>42.06</v>
      </c>
      <c r="K117" s="4">
        <v>0.54</v>
      </c>
      <c r="L117" s="4">
        <v>25.8</v>
      </c>
      <c r="M117" s="61">
        <v>1.01</v>
      </c>
      <c r="N117" s="1">
        <v>9316</v>
      </c>
      <c r="O117" s="1">
        <v>10049</v>
      </c>
      <c r="P117" s="1">
        <v>9197</v>
      </c>
      <c r="Q117" s="1">
        <v>840</v>
      </c>
      <c r="R117" s="1">
        <v>11</v>
      </c>
      <c r="S117" s="1">
        <v>0</v>
      </c>
      <c r="T117" s="1">
        <v>183</v>
      </c>
      <c r="U117" s="1">
        <v>17</v>
      </c>
      <c r="V117" s="1">
        <v>199</v>
      </c>
      <c r="W117" s="1">
        <v>9420</v>
      </c>
      <c r="X117" s="1">
        <v>782</v>
      </c>
      <c r="Y117" s="58">
        <v>0.68</v>
      </c>
      <c r="AA117" s="1">
        <f t="shared" si="43"/>
        <v>544</v>
      </c>
      <c r="AB117" s="1">
        <f t="shared" si="44"/>
        <v>27667</v>
      </c>
      <c r="AC117" s="1">
        <f t="shared" si="45"/>
        <v>1564</v>
      </c>
      <c r="AD117" s="1">
        <f t="shared" si="65"/>
        <v>-33</v>
      </c>
      <c r="AE117" s="1">
        <f t="shared" si="66"/>
        <v>34</v>
      </c>
      <c r="AF117" s="1">
        <f t="shared" si="66"/>
        <v>0</v>
      </c>
      <c r="AG117" s="1">
        <f t="shared" si="66"/>
        <v>2</v>
      </c>
      <c r="AH117" s="1">
        <f t="shared" si="77"/>
        <v>3</v>
      </c>
      <c r="AI117" s="9">
        <f t="shared" si="67"/>
        <v>7.518507835785021E-2</v>
      </c>
      <c r="AJ117" s="9">
        <f t="shared" si="46"/>
        <v>0.38747999999999999</v>
      </c>
      <c r="AK117" s="9">
        <f t="shared" si="47"/>
        <v>6.8999999999999999E-3</v>
      </c>
      <c r="AL117" s="9">
        <f t="shared" si="48"/>
        <v>0.36493999999999999</v>
      </c>
      <c r="AM117" s="9">
        <f t="shared" si="49"/>
        <v>1.5640000000000001E-2</v>
      </c>
      <c r="AN117" s="9">
        <f t="shared" si="50"/>
        <v>3.6600000000000001E-3</v>
      </c>
      <c r="AO117" s="9">
        <f t="shared" si="51"/>
        <v>6.0000000000000002E-5</v>
      </c>
      <c r="AP117" s="1">
        <f t="shared" si="68"/>
        <v>-18</v>
      </c>
      <c r="AQ117" s="1">
        <f t="shared" si="68"/>
        <v>19</v>
      </c>
      <c r="AS117" s="1">
        <f t="shared" si="69"/>
        <v>2</v>
      </c>
      <c r="AT117" s="1">
        <f t="shared" si="70"/>
        <v>3</v>
      </c>
      <c r="AU117" s="1">
        <f t="shared" si="52"/>
        <v>10401</v>
      </c>
      <c r="AV117" s="9">
        <f t="shared" si="53"/>
        <v>0.20802000000000001</v>
      </c>
      <c r="AW117" s="9">
        <f t="shared" si="54"/>
        <v>3.98E-3</v>
      </c>
      <c r="AX117" s="9">
        <f t="shared" si="55"/>
        <v>0.18840000000000001</v>
      </c>
      <c r="AY117" s="9">
        <f t="shared" si="56"/>
        <v>1.5640000000000001E-2</v>
      </c>
      <c r="AZ117" s="9">
        <f t="shared" si="57"/>
        <v>6.0000000000000002E-5</v>
      </c>
      <c r="BA117" s="9">
        <f t="shared" si="71"/>
        <v>0.20923920000000001</v>
      </c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M117" s="48"/>
      <c r="BX117" s="7"/>
      <c r="BY117" s="4"/>
      <c r="BZ117" s="7"/>
      <c r="CA117" s="7"/>
      <c r="CB117" s="7"/>
      <c r="CE117" s="7"/>
      <c r="CF117" s="7"/>
      <c r="CG117" s="7"/>
      <c r="CH117" s="7"/>
      <c r="CI117" s="7"/>
      <c r="CJ117" s="7"/>
      <c r="CK117" s="7"/>
      <c r="CL117" s="7"/>
      <c r="CN117" s="47"/>
      <c r="CO117" s="47"/>
      <c r="CP117" s="47"/>
      <c r="CQ117" s="4">
        <f t="shared" si="75"/>
        <v>12.046035805626598</v>
      </c>
      <c r="CR117" s="7" cm="1">
        <f t="array" ref="CR117">IF(BK117&lt;=$CW$48,0,INDEX($B$14:$B$300,BK117-$CW$48+1))</f>
        <v>0</v>
      </c>
      <c r="CS117" s="1">
        <f t="shared" si="63"/>
        <v>19029</v>
      </c>
      <c r="CT117" s="100">
        <f t="shared" si="76"/>
        <v>0</v>
      </c>
    </row>
    <row r="118" spans="1:98" s="1" customFormat="1" x14ac:dyDescent="0.3">
      <c r="A118" s="1">
        <f t="shared" si="64"/>
        <v>105</v>
      </c>
      <c r="B118" s="1">
        <f t="shared" si="42"/>
        <v>19378</v>
      </c>
      <c r="C118" s="1">
        <v>105</v>
      </c>
      <c r="D118" s="1">
        <v>30621</v>
      </c>
      <c r="E118" s="1">
        <v>315</v>
      </c>
      <c r="F118" s="1">
        <v>0</v>
      </c>
      <c r="G118" s="1">
        <v>18279</v>
      </c>
      <c r="H118" s="1">
        <v>0</v>
      </c>
      <c r="I118" s="1">
        <v>784</v>
      </c>
      <c r="J118" s="4">
        <v>41.95</v>
      </c>
      <c r="K118" s="4">
        <v>0.54</v>
      </c>
      <c r="L118" s="4">
        <v>25.8</v>
      </c>
      <c r="M118" s="61">
        <v>1.01</v>
      </c>
      <c r="N118" s="1">
        <v>9319</v>
      </c>
      <c r="O118" s="1">
        <v>10049</v>
      </c>
      <c r="P118" s="1">
        <v>9197</v>
      </c>
      <c r="Q118" s="1">
        <v>840</v>
      </c>
      <c r="R118" s="1">
        <v>11</v>
      </c>
      <c r="S118" s="1">
        <v>0</v>
      </c>
      <c r="T118" s="1">
        <v>167</v>
      </c>
      <c r="U118" s="1">
        <v>15</v>
      </c>
      <c r="V118" s="1">
        <v>182</v>
      </c>
      <c r="W118" s="1">
        <v>9437</v>
      </c>
      <c r="X118" s="1">
        <v>784</v>
      </c>
      <c r="Y118" s="58">
        <v>0.68</v>
      </c>
      <c r="AA118" s="1">
        <f t="shared" si="43"/>
        <v>497</v>
      </c>
      <c r="AB118" s="1">
        <f t="shared" si="44"/>
        <v>27716</v>
      </c>
      <c r="AC118" s="1">
        <f t="shared" si="45"/>
        <v>1568</v>
      </c>
      <c r="AD118" s="1">
        <f t="shared" si="65"/>
        <v>-30</v>
      </c>
      <c r="AE118" s="1">
        <f t="shared" si="66"/>
        <v>32</v>
      </c>
      <c r="AF118" s="1">
        <f t="shared" si="66"/>
        <v>0</v>
      </c>
      <c r="AG118" s="1">
        <f t="shared" si="66"/>
        <v>2</v>
      </c>
      <c r="AH118" s="1">
        <f t="shared" si="77"/>
        <v>4</v>
      </c>
      <c r="AI118" s="9">
        <f t="shared" si="67"/>
        <v>7.5362876093434589E-2</v>
      </c>
      <c r="AJ118" s="9">
        <f t="shared" si="46"/>
        <v>0.38756000000000002</v>
      </c>
      <c r="AK118" s="9">
        <f t="shared" si="47"/>
        <v>6.3E-3</v>
      </c>
      <c r="AL118" s="9">
        <f t="shared" si="48"/>
        <v>0.36558000000000002</v>
      </c>
      <c r="AM118" s="9">
        <f t="shared" si="49"/>
        <v>1.5679999999999999E-2</v>
      </c>
      <c r="AN118" s="9">
        <f t="shared" si="50"/>
        <v>3.3400000000000001E-3</v>
      </c>
      <c r="AO118" s="9">
        <f t="shared" si="51"/>
        <v>8.0000000000000007E-5</v>
      </c>
      <c r="AP118" s="1">
        <f t="shared" si="68"/>
        <v>-17</v>
      </c>
      <c r="AQ118" s="1">
        <f t="shared" si="68"/>
        <v>17</v>
      </c>
      <c r="AS118" s="1">
        <f t="shared" si="69"/>
        <v>2</v>
      </c>
      <c r="AT118" s="1">
        <f t="shared" si="70"/>
        <v>2</v>
      </c>
      <c r="AU118" s="1">
        <f t="shared" si="52"/>
        <v>10403</v>
      </c>
      <c r="AV118" s="9">
        <f t="shared" si="53"/>
        <v>0.20805999999999999</v>
      </c>
      <c r="AW118" s="9">
        <f t="shared" si="54"/>
        <v>3.64E-3</v>
      </c>
      <c r="AX118" s="9">
        <f t="shared" si="55"/>
        <v>0.18873999999999999</v>
      </c>
      <c r="AY118" s="9">
        <f t="shared" si="56"/>
        <v>1.5679999999999999E-2</v>
      </c>
      <c r="AZ118" s="9">
        <f t="shared" si="57"/>
        <v>4.0000000000000003E-5</v>
      </c>
      <c r="BA118" s="9">
        <f t="shared" si="71"/>
        <v>0.20928240000000004</v>
      </c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M118" s="48"/>
      <c r="BX118" s="7"/>
      <c r="BY118" s="4"/>
      <c r="BZ118" s="7"/>
      <c r="CA118" s="7"/>
      <c r="CB118" s="7"/>
      <c r="CE118" s="7"/>
      <c r="CF118" s="7"/>
      <c r="CG118" s="7"/>
      <c r="CH118" s="7"/>
      <c r="CI118" s="7"/>
      <c r="CJ118" s="7"/>
      <c r="CK118" s="7"/>
      <c r="CL118" s="7"/>
      <c r="CN118" s="47"/>
      <c r="CO118" s="47"/>
      <c r="CP118" s="47"/>
      <c r="CQ118" s="4">
        <f t="shared" si="75"/>
        <v>12.036989795918368</v>
      </c>
      <c r="CR118" s="7" cm="1">
        <f t="array" ref="CR118">IF(BK118&lt;=$CW$48,0,INDEX($B$14:$B$300,BK118-$CW$48+1))</f>
        <v>0</v>
      </c>
      <c r="CS118" s="1">
        <f t="shared" si="63"/>
        <v>19063</v>
      </c>
      <c r="CT118" s="100">
        <f t="shared" si="76"/>
        <v>0</v>
      </c>
    </row>
    <row r="119" spans="1:98" s="1" customFormat="1" x14ac:dyDescent="0.3">
      <c r="A119" s="1">
        <f t="shared" si="64"/>
        <v>106</v>
      </c>
      <c r="B119" s="1">
        <f t="shared" si="42"/>
        <v>19380</v>
      </c>
      <c r="C119" s="1">
        <v>106</v>
      </c>
      <c r="D119" s="1">
        <v>30618</v>
      </c>
      <c r="E119" s="1">
        <v>288</v>
      </c>
      <c r="F119" s="1">
        <v>0</v>
      </c>
      <c r="G119" s="1">
        <v>18307</v>
      </c>
      <c r="H119" s="1">
        <v>0</v>
      </c>
      <c r="I119" s="1">
        <v>785</v>
      </c>
      <c r="J119" s="4">
        <v>41.85</v>
      </c>
      <c r="K119" s="4">
        <v>0.54</v>
      </c>
      <c r="L119" s="4">
        <v>25.8</v>
      </c>
      <c r="M119" s="61">
        <v>1.01</v>
      </c>
      <c r="N119" s="1">
        <v>9321</v>
      </c>
      <c r="O119" s="1">
        <v>10050</v>
      </c>
      <c r="P119" s="1">
        <v>9197</v>
      </c>
      <c r="Q119" s="1">
        <v>840</v>
      </c>
      <c r="R119" s="1">
        <v>11</v>
      </c>
      <c r="S119" s="1">
        <v>0</v>
      </c>
      <c r="T119" s="1">
        <v>153</v>
      </c>
      <c r="U119" s="1">
        <v>14</v>
      </c>
      <c r="V119" s="1">
        <v>167</v>
      </c>
      <c r="W119" s="1">
        <v>9452</v>
      </c>
      <c r="X119" s="1">
        <v>785</v>
      </c>
      <c r="Y119" s="58">
        <v>0.68</v>
      </c>
      <c r="AA119" s="1">
        <f t="shared" si="43"/>
        <v>455</v>
      </c>
      <c r="AB119" s="1">
        <f t="shared" si="44"/>
        <v>27759</v>
      </c>
      <c r="AC119" s="1">
        <f t="shared" si="45"/>
        <v>1570</v>
      </c>
      <c r="AD119" s="1">
        <f t="shared" si="65"/>
        <v>-27</v>
      </c>
      <c r="AE119" s="1">
        <f t="shared" si="66"/>
        <v>28</v>
      </c>
      <c r="AF119" s="1">
        <f t="shared" si="66"/>
        <v>0</v>
      </c>
      <c r="AG119" s="1">
        <f t="shared" si="66"/>
        <v>1</v>
      </c>
      <c r="AH119" s="1">
        <f t="shared" si="77"/>
        <v>2</v>
      </c>
      <c r="AI119" s="9">
        <f t="shared" si="67"/>
        <v>7.545174932718185E-2</v>
      </c>
      <c r="AJ119" s="9">
        <f t="shared" si="46"/>
        <v>0.3876</v>
      </c>
      <c r="AK119" s="9">
        <f t="shared" si="47"/>
        <v>5.7600000000000004E-3</v>
      </c>
      <c r="AL119" s="9">
        <f t="shared" si="48"/>
        <v>0.36614000000000002</v>
      </c>
      <c r="AM119" s="9">
        <f t="shared" si="49"/>
        <v>1.5699999999999999E-2</v>
      </c>
      <c r="AN119" s="9">
        <f t="shared" si="50"/>
        <v>3.0599999999999998E-3</v>
      </c>
      <c r="AO119" s="9">
        <f t="shared" si="51"/>
        <v>4.0000000000000003E-5</v>
      </c>
      <c r="AP119" s="1">
        <f t="shared" si="68"/>
        <v>-15</v>
      </c>
      <c r="AQ119" s="1">
        <f t="shared" si="68"/>
        <v>15</v>
      </c>
      <c r="AS119" s="1">
        <f t="shared" si="69"/>
        <v>1</v>
      </c>
      <c r="AT119" s="1">
        <f t="shared" si="70"/>
        <v>1</v>
      </c>
      <c r="AU119" s="1">
        <f t="shared" si="52"/>
        <v>10404</v>
      </c>
      <c r="AV119" s="9">
        <f t="shared" si="53"/>
        <v>0.20807999999999999</v>
      </c>
      <c r="AW119" s="9">
        <f t="shared" si="54"/>
        <v>3.3400000000000001E-3</v>
      </c>
      <c r="AX119" s="9">
        <f t="shared" si="55"/>
        <v>0.18904000000000001</v>
      </c>
      <c r="AY119" s="9">
        <f t="shared" si="56"/>
        <v>1.5699999999999999E-2</v>
      </c>
      <c r="AZ119" s="9">
        <f t="shared" si="57"/>
        <v>2.0000000000000002E-5</v>
      </c>
      <c r="BA119" s="9">
        <f t="shared" si="71"/>
        <v>0.20930400000000002</v>
      </c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M119" s="48"/>
      <c r="BX119" s="7"/>
      <c r="BY119" s="4"/>
      <c r="BZ119" s="7"/>
      <c r="CA119" s="7"/>
      <c r="CB119" s="7"/>
      <c r="CE119" s="7"/>
      <c r="CF119" s="7"/>
      <c r="CG119" s="7"/>
      <c r="CH119" s="7"/>
      <c r="CI119" s="7"/>
      <c r="CJ119" s="7"/>
      <c r="CK119" s="7"/>
      <c r="CL119" s="7"/>
      <c r="CN119" s="47"/>
      <c r="CO119" s="47"/>
      <c r="CP119" s="47"/>
      <c r="CQ119" s="4">
        <f t="shared" si="75"/>
        <v>12.040764331210191</v>
      </c>
      <c r="CR119" s="7" cm="1">
        <f t="array" ref="CR119">IF(BK119&lt;=$CW$48,0,INDEX($B$14:$B$300,BK119-$CW$48+1))</f>
        <v>0</v>
      </c>
      <c r="CS119" s="1">
        <f t="shared" si="63"/>
        <v>19092</v>
      </c>
      <c r="CT119" s="100">
        <f t="shared" si="76"/>
        <v>0</v>
      </c>
    </row>
    <row r="120" spans="1:98" s="1" customFormat="1" x14ac:dyDescent="0.3">
      <c r="A120" s="1">
        <f t="shared" si="64"/>
        <v>107</v>
      </c>
      <c r="B120" s="1">
        <f t="shared" si="42"/>
        <v>19383</v>
      </c>
      <c r="C120" s="1">
        <v>107</v>
      </c>
      <c r="D120" s="1">
        <v>30616</v>
      </c>
      <c r="E120" s="1">
        <v>263</v>
      </c>
      <c r="F120" s="1">
        <v>0</v>
      </c>
      <c r="G120" s="1">
        <v>18333</v>
      </c>
      <c r="H120" s="1">
        <v>0</v>
      </c>
      <c r="I120" s="1">
        <v>787</v>
      </c>
      <c r="J120" s="4">
        <v>41.75</v>
      </c>
      <c r="K120" s="4">
        <v>0.54</v>
      </c>
      <c r="L120" s="4">
        <v>25.8</v>
      </c>
      <c r="M120" s="61">
        <v>1.01</v>
      </c>
      <c r="N120" s="1">
        <v>9323</v>
      </c>
      <c r="O120" s="1">
        <v>10050</v>
      </c>
      <c r="P120" s="1">
        <v>9197</v>
      </c>
      <c r="Q120" s="1">
        <v>840</v>
      </c>
      <c r="R120" s="1">
        <v>11</v>
      </c>
      <c r="S120" s="1">
        <v>0</v>
      </c>
      <c r="T120" s="1">
        <v>139</v>
      </c>
      <c r="U120" s="1">
        <v>12</v>
      </c>
      <c r="V120" s="1">
        <v>152</v>
      </c>
      <c r="W120" s="1">
        <v>9467</v>
      </c>
      <c r="X120" s="1">
        <v>787</v>
      </c>
      <c r="Y120" s="58">
        <v>0.68</v>
      </c>
      <c r="AA120" s="1">
        <f t="shared" si="43"/>
        <v>415</v>
      </c>
      <c r="AB120" s="1">
        <f t="shared" si="44"/>
        <v>27800</v>
      </c>
      <c r="AC120" s="1">
        <f t="shared" si="45"/>
        <v>1574</v>
      </c>
      <c r="AD120" s="1">
        <f t="shared" si="65"/>
        <v>-25</v>
      </c>
      <c r="AE120" s="1">
        <f t="shared" si="66"/>
        <v>26</v>
      </c>
      <c r="AF120" s="1">
        <f t="shared" si="66"/>
        <v>0</v>
      </c>
      <c r="AG120" s="1">
        <f t="shared" si="66"/>
        <v>2</v>
      </c>
      <c r="AH120" s="1">
        <f t="shared" si="77"/>
        <v>3</v>
      </c>
      <c r="AI120" s="9">
        <f t="shared" si="67"/>
        <v>7.5629444551220448E-2</v>
      </c>
      <c r="AJ120" s="9">
        <f t="shared" si="46"/>
        <v>0.38766</v>
      </c>
      <c r="AK120" s="9">
        <f t="shared" si="47"/>
        <v>5.2599999999999999E-3</v>
      </c>
      <c r="AL120" s="9">
        <f t="shared" si="48"/>
        <v>0.36665999999999999</v>
      </c>
      <c r="AM120" s="9">
        <f t="shared" si="49"/>
        <v>1.5740000000000001E-2</v>
      </c>
      <c r="AN120" s="9">
        <f t="shared" si="50"/>
        <v>2.7799999999999999E-3</v>
      </c>
      <c r="AO120" s="9">
        <f t="shared" si="51"/>
        <v>6.0000000000000002E-5</v>
      </c>
      <c r="AP120" s="1">
        <f t="shared" si="68"/>
        <v>-15</v>
      </c>
      <c r="AQ120" s="1">
        <f t="shared" si="68"/>
        <v>15</v>
      </c>
      <c r="AS120" s="1">
        <f t="shared" si="69"/>
        <v>2</v>
      </c>
      <c r="AT120" s="1">
        <f t="shared" si="70"/>
        <v>2</v>
      </c>
      <c r="AU120" s="1">
        <f t="shared" si="52"/>
        <v>10406</v>
      </c>
      <c r="AV120" s="9">
        <f t="shared" si="53"/>
        <v>0.20812</v>
      </c>
      <c r="AW120" s="9">
        <f t="shared" si="54"/>
        <v>3.0400000000000002E-3</v>
      </c>
      <c r="AX120" s="9">
        <f t="shared" si="55"/>
        <v>0.18934000000000001</v>
      </c>
      <c r="AY120" s="9">
        <f t="shared" si="56"/>
        <v>1.5740000000000001E-2</v>
      </c>
      <c r="AZ120" s="9">
        <f t="shared" si="57"/>
        <v>4.0000000000000003E-5</v>
      </c>
      <c r="BA120" s="9">
        <f t="shared" si="71"/>
        <v>0.20933640000000001</v>
      </c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M120" s="48"/>
      <c r="BX120" s="7"/>
      <c r="BY120" s="4"/>
      <c r="BZ120" s="7"/>
      <c r="CA120" s="7"/>
      <c r="CB120" s="7"/>
      <c r="CE120" s="7"/>
      <c r="CF120" s="7"/>
      <c r="CG120" s="7"/>
      <c r="CH120" s="7"/>
      <c r="CI120" s="7"/>
      <c r="CJ120" s="7"/>
      <c r="CK120" s="7"/>
      <c r="CL120" s="7"/>
      <c r="CN120" s="47"/>
      <c r="CO120" s="47"/>
      <c r="CP120" s="47"/>
      <c r="CQ120" s="4">
        <f t="shared" si="75"/>
        <v>12.029224904701397</v>
      </c>
      <c r="CR120" s="7" cm="1">
        <f t="array" ref="CR120">IF(BK120&lt;=$CW$48,0,INDEX($B$14:$B$300,BK120-$CW$48+1))</f>
        <v>0</v>
      </c>
      <c r="CS120" s="1">
        <f t="shared" si="63"/>
        <v>19120</v>
      </c>
      <c r="CT120" s="100">
        <f t="shared" si="76"/>
        <v>0</v>
      </c>
    </row>
    <row r="121" spans="1:98" s="1" customFormat="1" x14ac:dyDescent="0.3">
      <c r="A121" s="1">
        <f t="shared" si="64"/>
        <v>108</v>
      </c>
      <c r="B121" s="1">
        <f t="shared" si="42"/>
        <v>19385</v>
      </c>
      <c r="C121" s="1">
        <v>108</v>
      </c>
      <c r="D121" s="1">
        <v>30613</v>
      </c>
      <c r="E121" s="1">
        <v>240</v>
      </c>
      <c r="F121" s="1">
        <v>0</v>
      </c>
      <c r="G121" s="1">
        <v>18357</v>
      </c>
      <c r="H121" s="1">
        <v>0</v>
      </c>
      <c r="I121" s="1">
        <v>788</v>
      </c>
      <c r="J121" s="4">
        <v>41.66</v>
      </c>
      <c r="K121" s="4">
        <v>0.54</v>
      </c>
      <c r="L121" s="4">
        <v>25.8</v>
      </c>
      <c r="M121" s="61">
        <v>1.01</v>
      </c>
      <c r="N121" s="1">
        <v>9326</v>
      </c>
      <c r="O121" s="1">
        <v>10050</v>
      </c>
      <c r="P121" s="1">
        <v>9197</v>
      </c>
      <c r="Q121" s="1">
        <v>840</v>
      </c>
      <c r="R121" s="1">
        <v>11</v>
      </c>
      <c r="S121" s="1">
        <v>0</v>
      </c>
      <c r="T121" s="1">
        <v>127</v>
      </c>
      <c r="U121" s="1">
        <v>12</v>
      </c>
      <c r="V121" s="1">
        <v>138</v>
      </c>
      <c r="W121" s="1">
        <v>9480</v>
      </c>
      <c r="X121" s="1">
        <v>788</v>
      </c>
      <c r="Y121" s="58">
        <v>0.68</v>
      </c>
      <c r="AA121" s="1">
        <f t="shared" si="43"/>
        <v>378</v>
      </c>
      <c r="AB121" s="1">
        <f t="shared" si="44"/>
        <v>27837</v>
      </c>
      <c r="AC121" s="1">
        <f t="shared" si="45"/>
        <v>1576</v>
      </c>
      <c r="AD121" s="1">
        <f t="shared" si="65"/>
        <v>-23</v>
      </c>
      <c r="AE121" s="1">
        <f t="shared" si="66"/>
        <v>24</v>
      </c>
      <c r="AF121" s="1">
        <f t="shared" si="66"/>
        <v>0</v>
      </c>
      <c r="AG121" s="1">
        <f t="shared" si="66"/>
        <v>1</v>
      </c>
      <c r="AH121" s="1">
        <f t="shared" si="77"/>
        <v>2</v>
      </c>
      <c r="AI121" s="9">
        <f t="shared" si="67"/>
        <v>7.5725542955986935E-2</v>
      </c>
      <c r="AJ121" s="9">
        <f t="shared" si="46"/>
        <v>0.38769999999999999</v>
      </c>
      <c r="AK121" s="9">
        <f t="shared" si="47"/>
        <v>4.7999999999999996E-3</v>
      </c>
      <c r="AL121" s="9">
        <f t="shared" si="48"/>
        <v>0.36714000000000002</v>
      </c>
      <c r="AM121" s="9">
        <f t="shared" si="49"/>
        <v>1.576E-2</v>
      </c>
      <c r="AN121" s="9">
        <f t="shared" si="50"/>
        <v>2.5400000000000002E-3</v>
      </c>
      <c r="AO121" s="9">
        <f t="shared" si="51"/>
        <v>4.0000000000000003E-5</v>
      </c>
      <c r="AP121" s="1">
        <f t="shared" si="68"/>
        <v>-14</v>
      </c>
      <c r="AQ121" s="1">
        <f t="shared" si="68"/>
        <v>13</v>
      </c>
      <c r="AS121" s="1">
        <f t="shared" si="69"/>
        <v>1</v>
      </c>
      <c r="AT121" s="1">
        <f t="shared" si="70"/>
        <v>0</v>
      </c>
      <c r="AU121" s="1">
        <f t="shared" si="52"/>
        <v>10406</v>
      </c>
      <c r="AV121" s="9">
        <f t="shared" si="53"/>
        <v>0.20812</v>
      </c>
      <c r="AW121" s="9">
        <f t="shared" si="54"/>
        <v>2.7599999999999999E-3</v>
      </c>
      <c r="AX121" s="9">
        <f t="shared" si="55"/>
        <v>0.18959999999999999</v>
      </c>
      <c r="AY121" s="9">
        <f t="shared" si="56"/>
        <v>1.576E-2</v>
      </c>
      <c r="AZ121" s="9">
        <f t="shared" si="57"/>
        <v>0</v>
      </c>
      <c r="BA121" s="9">
        <f t="shared" si="71"/>
        <v>0.20935800000000002</v>
      </c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M121" s="48"/>
      <c r="BX121" s="7"/>
      <c r="BY121" s="4"/>
      <c r="BZ121" s="7"/>
      <c r="CA121" s="7"/>
      <c r="CB121" s="7"/>
      <c r="CE121" s="7"/>
      <c r="CF121" s="7"/>
      <c r="CG121" s="7"/>
      <c r="CH121" s="7"/>
      <c r="CI121" s="7"/>
      <c r="CJ121" s="7"/>
      <c r="CK121" s="7"/>
      <c r="CL121" s="7"/>
      <c r="CN121" s="47"/>
      <c r="CO121" s="47"/>
      <c r="CP121" s="47"/>
      <c r="CQ121" s="4">
        <f t="shared" si="75"/>
        <v>12.030456852791879</v>
      </c>
      <c r="CR121" s="7" cm="1">
        <f t="array" ref="CR121">IF(BK121&lt;=$CW$48,0,INDEX($B$14:$B$300,BK121-$CW$48+1))</f>
        <v>0</v>
      </c>
      <c r="CS121" s="1">
        <f t="shared" si="63"/>
        <v>19145</v>
      </c>
      <c r="CT121" s="100">
        <f t="shared" si="76"/>
        <v>0</v>
      </c>
    </row>
    <row r="122" spans="1:98" s="1" customFormat="1" x14ac:dyDescent="0.3">
      <c r="A122" s="1">
        <f t="shared" si="64"/>
        <v>109</v>
      </c>
      <c r="B122" s="1">
        <f t="shared" si="42"/>
        <v>19386</v>
      </c>
      <c r="C122" s="1">
        <v>109</v>
      </c>
      <c r="D122" s="1">
        <v>30612</v>
      </c>
      <c r="E122" s="1">
        <v>219</v>
      </c>
      <c r="F122" s="1">
        <v>0</v>
      </c>
      <c r="G122" s="1">
        <v>18378</v>
      </c>
      <c r="H122" s="1">
        <v>0</v>
      </c>
      <c r="I122" s="1">
        <v>789</v>
      </c>
      <c r="J122" s="4">
        <v>41.56</v>
      </c>
      <c r="K122" s="4">
        <v>0.54</v>
      </c>
      <c r="L122" s="4">
        <v>25.8</v>
      </c>
      <c r="M122" s="61">
        <v>1.01</v>
      </c>
      <c r="N122" s="1">
        <v>9327</v>
      </c>
      <c r="O122" s="1">
        <v>10050</v>
      </c>
      <c r="P122" s="1">
        <v>9197</v>
      </c>
      <c r="Q122" s="1">
        <v>841</v>
      </c>
      <c r="R122" s="1">
        <v>11</v>
      </c>
      <c r="S122" s="1">
        <v>0</v>
      </c>
      <c r="T122" s="1">
        <v>115</v>
      </c>
      <c r="U122" s="1">
        <v>10</v>
      </c>
      <c r="V122" s="1">
        <v>126</v>
      </c>
      <c r="W122" s="1">
        <v>9492</v>
      </c>
      <c r="X122" s="1">
        <v>789</v>
      </c>
      <c r="Y122" s="58">
        <v>0.68</v>
      </c>
      <c r="AA122" s="1">
        <f t="shared" si="43"/>
        <v>345</v>
      </c>
      <c r="AB122" s="1">
        <f t="shared" si="44"/>
        <v>27870</v>
      </c>
      <c r="AC122" s="1">
        <f t="shared" si="45"/>
        <v>1578</v>
      </c>
      <c r="AD122" s="1">
        <f t="shared" si="65"/>
        <v>-21</v>
      </c>
      <c r="AE122" s="1">
        <f t="shared" si="66"/>
        <v>21</v>
      </c>
      <c r="AF122" s="1">
        <f t="shared" si="66"/>
        <v>0</v>
      </c>
      <c r="AG122" s="1">
        <f t="shared" si="66"/>
        <v>1</v>
      </c>
      <c r="AH122" s="1">
        <f t="shared" si="77"/>
        <v>1</v>
      </c>
      <c r="AI122" s="9">
        <f t="shared" si="67"/>
        <v>7.5814355722110122E-2</v>
      </c>
      <c r="AJ122" s="9">
        <f t="shared" si="46"/>
        <v>0.38772000000000001</v>
      </c>
      <c r="AK122" s="9">
        <f t="shared" si="47"/>
        <v>4.3800000000000002E-3</v>
      </c>
      <c r="AL122" s="9">
        <f t="shared" si="48"/>
        <v>0.36756</v>
      </c>
      <c r="AM122" s="9">
        <f t="shared" si="49"/>
        <v>1.5779999999999999E-2</v>
      </c>
      <c r="AN122" s="9">
        <f t="shared" si="50"/>
        <v>2.3E-3</v>
      </c>
      <c r="AO122" s="9">
        <f t="shared" si="51"/>
        <v>2.0000000000000002E-5</v>
      </c>
      <c r="AP122" s="1">
        <f t="shared" si="68"/>
        <v>-12</v>
      </c>
      <c r="AQ122" s="1">
        <f t="shared" si="68"/>
        <v>12</v>
      </c>
      <c r="AS122" s="1">
        <f t="shared" si="69"/>
        <v>1</v>
      </c>
      <c r="AT122" s="1">
        <f t="shared" si="70"/>
        <v>1</v>
      </c>
      <c r="AU122" s="1">
        <f t="shared" si="52"/>
        <v>10407</v>
      </c>
      <c r="AV122" s="9">
        <f t="shared" si="53"/>
        <v>0.20813999999999999</v>
      </c>
      <c r="AW122" s="9">
        <f t="shared" si="54"/>
        <v>2.5200000000000001E-3</v>
      </c>
      <c r="AX122" s="9">
        <f t="shared" si="55"/>
        <v>0.18984000000000001</v>
      </c>
      <c r="AY122" s="9">
        <f t="shared" si="56"/>
        <v>1.5779999999999999E-2</v>
      </c>
      <c r="AZ122" s="9">
        <f t="shared" si="57"/>
        <v>2.0000000000000002E-5</v>
      </c>
      <c r="BA122" s="9">
        <f t="shared" si="71"/>
        <v>0.20936880000000002</v>
      </c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M122" s="48"/>
      <c r="BX122" s="7"/>
      <c r="BY122" s="4"/>
      <c r="BZ122" s="7"/>
      <c r="CA122" s="7"/>
      <c r="CB122" s="7"/>
      <c r="CE122" s="7"/>
      <c r="CF122" s="7"/>
      <c r="CG122" s="7"/>
      <c r="CH122" s="7"/>
      <c r="CI122" s="7"/>
      <c r="CJ122" s="7"/>
      <c r="CK122" s="7"/>
      <c r="CL122" s="7"/>
      <c r="CN122" s="47"/>
      <c r="CO122" s="47"/>
      <c r="CP122" s="47"/>
      <c r="CQ122" s="4"/>
      <c r="CR122" s="4"/>
      <c r="CS122" s="4"/>
      <c r="CT122" s="4"/>
    </row>
    <row r="123" spans="1:98" s="1" customFormat="1" x14ac:dyDescent="0.3">
      <c r="A123" s="1">
        <f t="shared" si="64"/>
        <v>110</v>
      </c>
      <c r="B123" s="1">
        <f t="shared" si="42"/>
        <v>19388</v>
      </c>
      <c r="C123" s="1">
        <v>110</v>
      </c>
      <c r="D123" s="1">
        <v>30610</v>
      </c>
      <c r="E123" s="1">
        <v>200</v>
      </c>
      <c r="F123" s="1">
        <v>0</v>
      </c>
      <c r="G123" s="1">
        <v>18397</v>
      </c>
      <c r="H123" s="1">
        <v>0</v>
      </c>
      <c r="I123" s="1">
        <v>791</v>
      </c>
      <c r="J123" s="4">
        <v>41.46</v>
      </c>
      <c r="K123" s="4">
        <v>0.54</v>
      </c>
      <c r="L123" s="4">
        <v>25.8</v>
      </c>
      <c r="M123" s="61">
        <v>1.01</v>
      </c>
      <c r="N123" s="1">
        <v>9329</v>
      </c>
      <c r="O123" s="1">
        <v>10050</v>
      </c>
      <c r="P123" s="1">
        <v>9197</v>
      </c>
      <c r="Q123" s="1">
        <v>841</v>
      </c>
      <c r="R123" s="1">
        <v>11</v>
      </c>
      <c r="S123" s="1">
        <v>0</v>
      </c>
      <c r="T123" s="1">
        <v>104</v>
      </c>
      <c r="U123" s="1">
        <v>9</v>
      </c>
      <c r="V123" s="1">
        <v>114</v>
      </c>
      <c r="W123" s="1">
        <v>9503</v>
      </c>
      <c r="X123" s="1">
        <v>791</v>
      </c>
      <c r="Y123" s="58">
        <v>0.68</v>
      </c>
      <c r="AA123" s="1">
        <f t="shared" si="43"/>
        <v>314</v>
      </c>
      <c r="AB123" s="1">
        <f t="shared" si="44"/>
        <v>27900</v>
      </c>
      <c r="AC123" s="1">
        <f t="shared" si="45"/>
        <v>1582</v>
      </c>
      <c r="AD123" s="1">
        <f t="shared" si="65"/>
        <v>-19</v>
      </c>
      <c r="AE123" s="1">
        <f t="shared" si="66"/>
        <v>19</v>
      </c>
      <c r="AF123" s="1">
        <f t="shared" si="66"/>
        <v>0</v>
      </c>
      <c r="AG123" s="1">
        <f t="shared" si="66"/>
        <v>2</v>
      </c>
      <c r="AH123" s="1">
        <f t="shared" si="77"/>
        <v>2</v>
      </c>
      <c r="AI123" s="9">
        <f t="shared" si="67"/>
        <v>7.5999231360491928E-2</v>
      </c>
      <c r="AJ123" s="9">
        <f t="shared" si="46"/>
        <v>0.38775999999999999</v>
      </c>
      <c r="AK123" s="9">
        <f t="shared" si="47"/>
        <v>4.0000000000000001E-3</v>
      </c>
      <c r="AL123" s="9">
        <f t="shared" si="48"/>
        <v>0.36793999999999999</v>
      </c>
      <c r="AM123" s="9">
        <f t="shared" si="49"/>
        <v>1.5820000000000001E-2</v>
      </c>
      <c r="AN123" s="9">
        <f t="shared" si="50"/>
        <v>2.0799999999999998E-3</v>
      </c>
      <c r="AO123" s="9">
        <f t="shared" si="51"/>
        <v>4.0000000000000003E-5</v>
      </c>
      <c r="AP123" s="1">
        <f t="shared" si="68"/>
        <v>-12</v>
      </c>
      <c r="AQ123" s="1">
        <f t="shared" si="68"/>
        <v>11</v>
      </c>
      <c r="AS123" s="1">
        <f t="shared" si="69"/>
        <v>2</v>
      </c>
      <c r="AT123" s="1">
        <f t="shared" si="70"/>
        <v>1</v>
      </c>
      <c r="AU123" s="1">
        <f t="shared" si="52"/>
        <v>10408</v>
      </c>
      <c r="AV123" s="9">
        <f t="shared" si="53"/>
        <v>0.20816000000000001</v>
      </c>
      <c r="AW123" s="9">
        <f t="shared" si="54"/>
        <v>2.2799999999999999E-3</v>
      </c>
      <c r="AX123" s="9">
        <f t="shared" si="55"/>
        <v>0.19006000000000001</v>
      </c>
      <c r="AY123" s="9">
        <f t="shared" si="56"/>
        <v>1.5820000000000001E-2</v>
      </c>
      <c r="AZ123" s="9">
        <f t="shared" si="57"/>
        <v>2.0000000000000002E-5</v>
      </c>
      <c r="BA123" s="9">
        <f t="shared" si="71"/>
        <v>0.2093904</v>
      </c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M123" s="48"/>
      <c r="BX123" s="7"/>
      <c r="BY123" s="4"/>
      <c r="BZ123" s="7"/>
      <c r="CA123" s="7"/>
      <c r="CB123" s="7"/>
      <c r="CE123" s="7"/>
      <c r="CF123" s="7"/>
      <c r="CG123" s="7"/>
      <c r="CH123" s="7"/>
      <c r="CI123" s="7"/>
      <c r="CJ123" s="7"/>
      <c r="CK123" s="7"/>
      <c r="CL123" s="7"/>
      <c r="CN123" s="47"/>
      <c r="CO123" s="47"/>
      <c r="CP123" s="47"/>
      <c r="CQ123" s="4"/>
      <c r="CR123" s="4"/>
      <c r="CS123" s="4"/>
      <c r="CT123" s="4"/>
    </row>
    <row r="124" spans="1:98" s="1" customFormat="1" x14ac:dyDescent="0.3">
      <c r="A124" s="1">
        <f t="shared" si="64"/>
        <v>111</v>
      </c>
      <c r="B124" s="1">
        <f t="shared" si="42"/>
        <v>19390</v>
      </c>
      <c r="C124" s="1">
        <v>111</v>
      </c>
      <c r="D124" s="1">
        <v>30608</v>
      </c>
      <c r="E124" s="1">
        <v>181</v>
      </c>
      <c r="F124" s="1">
        <v>0</v>
      </c>
      <c r="G124" s="1">
        <v>18417</v>
      </c>
      <c r="H124" s="1">
        <v>0</v>
      </c>
      <c r="I124" s="1">
        <v>792</v>
      </c>
      <c r="J124" s="4">
        <v>41.37</v>
      </c>
      <c r="K124" s="4">
        <v>0.54</v>
      </c>
      <c r="L124" s="4">
        <v>25.8</v>
      </c>
      <c r="M124" s="61">
        <v>1.01</v>
      </c>
      <c r="N124" s="1">
        <v>9330</v>
      </c>
      <c r="O124" s="1">
        <v>10050</v>
      </c>
      <c r="P124" s="1">
        <v>9197</v>
      </c>
      <c r="Q124" s="1">
        <v>841</v>
      </c>
      <c r="R124" s="1">
        <v>11</v>
      </c>
      <c r="S124" s="1">
        <v>0</v>
      </c>
      <c r="T124" s="1">
        <v>94</v>
      </c>
      <c r="U124" s="1">
        <v>8</v>
      </c>
      <c r="V124" s="1">
        <v>102</v>
      </c>
      <c r="W124" s="1">
        <v>9514</v>
      </c>
      <c r="X124" s="1">
        <v>792</v>
      </c>
      <c r="Y124" s="58">
        <v>0.68</v>
      </c>
      <c r="AA124" s="1">
        <f t="shared" si="43"/>
        <v>283</v>
      </c>
      <c r="AB124" s="1">
        <f t="shared" si="44"/>
        <v>27931</v>
      </c>
      <c r="AC124" s="1">
        <f t="shared" si="45"/>
        <v>1584</v>
      </c>
      <c r="AD124" s="1">
        <f t="shared" si="65"/>
        <v>-19</v>
      </c>
      <c r="AE124" s="1">
        <f t="shared" si="66"/>
        <v>20</v>
      </c>
      <c r="AF124" s="1">
        <f t="shared" si="66"/>
        <v>0</v>
      </c>
      <c r="AG124" s="1">
        <f t="shared" si="66"/>
        <v>1</v>
      </c>
      <c r="AH124" s="1">
        <f t="shared" si="77"/>
        <v>2</v>
      </c>
      <c r="AI124" s="9">
        <f t="shared" si="67"/>
        <v>7.6095311299000767E-2</v>
      </c>
      <c r="AJ124" s="9">
        <f t="shared" si="46"/>
        <v>0.38779999999999998</v>
      </c>
      <c r="AK124" s="9">
        <f t="shared" si="47"/>
        <v>3.62E-3</v>
      </c>
      <c r="AL124" s="9">
        <f t="shared" si="48"/>
        <v>0.36834</v>
      </c>
      <c r="AM124" s="9">
        <f t="shared" si="49"/>
        <v>1.584E-2</v>
      </c>
      <c r="AN124" s="9">
        <f t="shared" si="50"/>
        <v>1.8799999999999999E-3</v>
      </c>
      <c r="AO124" s="9">
        <f t="shared" si="51"/>
        <v>4.0000000000000003E-5</v>
      </c>
      <c r="AP124" s="1">
        <f t="shared" si="68"/>
        <v>-12</v>
      </c>
      <c r="AQ124" s="1">
        <f t="shared" si="68"/>
        <v>11</v>
      </c>
      <c r="AS124" s="1">
        <f t="shared" si="69"/>
        <v>1</v>
      </c>
      <c r="AT124" s="1">
        <f t="shared" si="70"/>
        <v>0</v>
      </c>
      <c r="AU124" s="1">
        <f t="shared" si="52"/>
        <v>10408</v>
      </c>
      <c r="AV124" s="9">
        <f t="shared" si="53"/>
        <v>0.20816000000000001</v>
      </c>
      <c r="AW124" s="9">
        <f t="shared" si="54"/>
        <v>2.0400000000000001E-3</v>
      </c>
      <c r="AX124" s="9">
        <f t="shared" si="55"/>
        <v>0.19028</v>
      </c>
      <c r="AY124" s="9">
        <f t="shared" si="56"/>
        <v>1.584E-2</v>
      </c>
      <c r="AZ124" s="9">
        <f t="shared" si="57"/>
        <v>0</v>
      </c>
      <c r="BA124" s="9">
        <f t="shared" si="71"/>
        <v>0.20941200000000001</v>
      </c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M124" s="48"/>
      <c r="BX124" s="7"/>
      <c r="BY124" s="4"/>
      <c r="BZ124" s="7"/>
      <c r="CA124" s="7"/>
      <c r="CB124" s="7"/>
      <c r="CE124" s="7"/>
      <c r="CF124" s="7"/>
      <c r="CG124" s="7"/>
      <c r="CH124" s="7"/>
      <c r="CI124" s="7"/>
      <c r="CJ124" s="7"/>
      <c r="CK124" s="7"/>
      <c r="CL124" s="7"/>
      <c r="CN124" s="47"/>
      <c r="CO124" s="47"/>
      <c r="CP124" s="47"/>
      <c r="CQ124" s="4"/>
      <c r="CR124" s="4"/>
      <c r="CS124" s="4"/>
      <c r="CT124" s="4"/>
    </row>
    <row r="125" spans="1:98" s="1" customFormat="1" x14ac:dyDescent="0.3">
      <c r="A125" s="1">
        <f t="shared" si="64"/>
        <v>112</v>
      </c>
      <c r="B125" s="1">
        <f t="shared" si="42"/>
        <v>19390</v>
      </c>
      <c r="C125" s="1">
        <v>112</v>
      </c>
      <c r="D125" s="1">
        <v>30607</v>
      </c>
      <c r="E125" s="1">
        <v>165</v>
      </c>
      <c r="F125" s="1">
        <v>0</v>
      </c>
      <c r="G125" s="1">
        <v>18432</v>
      </c>
      <c r="H125" s="1">
        <v>0</v>
      </c>
      <c r="I125" s="1">
        <v>793</v>
      </c>
      <c r="J125" s="4">
        <v>41.28</v>
      </c>
      <c r="K125" s="4">
        <v>0.54</v>
      </c>
      <c r="L125" s="4">
        <v>25.8</v>
      </c>
      <c r="M125" s="61">
        <v>1.01</v>
      </c>
      <c r="N125" s="1">
        <v>9331</v>
      </c>
      <c r="O125" s="1">
        <v>10050</v>
      </c>
      <c r="P125" s="1">
        <v>9197</v>
      </c>
      <c r="Q125" s="1">
        <v>841</v>
      </c>
      <c r="R125" s="1">
        <v>11</v>
      </c>
      <c r="S125" s="1">
        <v>0</v>
      </c>
      <c r="T125" s="1">
        <v>86</v>
      </c>
      <c r="U125" s="1">
        <v>8</v>
      </c>
      <c r="V125" s="1">
        <v>93</v>
      </c>
      <c r="W125" s="1">
        <v>9523</v>
      </c>
      <c r="X125" s="1">
        <v>793</v>
      </c>
      <c r="Y125" s="58">
        <v>0.68</v>
      </c>
      <c r="AA125" s="1">
        <f t="shared" si="43"/>
        <v>258</v>
      </c>
      <c r="AB125" s="1">
        <f t="shared" si="44"/>
        <v>27955</v>
      </c>
      <c r="AC125" s="1">
        <f t="shared" si="45"/>
        <v>1586</v>
      </c>
      <c r="AD125" s="1">
        <f t="shared" si="65"/>
        <v>-16</v>
      </c>
      <c r="AE125" s="1">
        <f t="shared" si="66"/>
        <v>15</v>
      </c>
      <c r="AF125" s="1">
        <f t="shared" si="66"/>
        <v>0</v>
      </c>
      <c r="AG125" s="1">
        <f t="shared" si="66"/>
        <v>1</v>
      </c>
      <c r="AH125" s="1">
        <f t="shared" si="77"/>
        <v>0</v>
      </c>
      <c r="AI125" s="9">
        <f t="shared" si="67"/>
        <v>7.6184071476606788E-2</v>
      </c>
      <c r="AJ125" s="9">
        <f t="shared" si="46"/>
        <v>0.38779999999999998</v>
      </c>
      <c r="AK125" s="9">
        <f t="shared" si="47"/>
        <v>3.3E-3</v>
      </c>
      <c r="AL125" s="9">
        <f t="shared" si="48"/>
        <v>0.36864000000000002</v>
      </c>
      <c r="AM125" s="9">
        <f t="shared" si="49"/>
        <v>1.5859999999999999E-2</v>
      </c>
      <c r="AN125" s="9">
        <f t="shared" si="50"/>
        <v>1.72E-3</v>
      </c>
      <c r="AO125" s="9">
        <f t="shared" si="51"/>
        <v>0</v>
      </c>
      <c r="AP125" s="1">
        <f t="shared" si="68"/>
        <v>-9</v>
      </c>
      <c r="AQ125" s="1">
        <f t="shared" si="68"/>
        <v>9</v>
      </c>
      <c r="AS125" s="1">
        <f t="shared" si="69"/>
        <v>1</v>
      </c>
      <c r="AT125" s="1">
        <f t="shared" si="70"/>
        <v>1</v>
      </c>
      <c r="AU125" s="1">
        <f t="shared" si="52"/>
        <v>10409</v>
      </c>
      <c r="AV125" s="9">
        <f t="shared" si="53"/>
        <v>0.20818</v>
      </c>
      <c r="AW125" s="9">
        <f t="shared" si="54"/>
        <v>1.8600000000000001E-3</v>
      </c>
      <c r="AX125" s="9">
        <f t="shared" si="55"/>
        <v>0.19045999999999999</v>
      </c>
      <c r="AY125" s="9">
        <f t="shared" si="56"/>
        <v>1.5859999999999999E-2</v>
      </c>
      <c r="AZ125" s="9">
        <f t="shared" si="57"/>
        <v>2.0000000000000002E-5</v>
      </c>
      <c r="BA125" s="9">
        <f t="shared" si="71"/>
        <v>0.20941200000000001</v>
      </c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M125" s="48"/>
      <c r="BX125" s="7"/>
      <c r="BY125" s="4"/>
      <c r="BZ125" s="7"/>
      <c r="CA125" s="7"/>
      <c r="CB125" s="7"/>
      <c r="CE125" s="7"/>
      <c r="CF125" s="7"/>
      <c r="CG125" s="7"/>
      <c r="CH125" s="7"/>
      <c r="CI125" s="7"/>
      <c r="CJ125" s="7"/>
      <c r="CK125" s="7"/>
      <c r="CL125" s="7"/>
      <c r="CN125" s="47"/>
      <c r="CO125" s="47"/>
      <c r="CP125" s="47"/>
      <c r="CQ125" s="4"/>
      <c r="CR125" s="4"/>
      <c r="CS125" s="4"/>
      <c r="CT125" s="4"/>
    </row>
    <row r="126" spans="1:98" s="1" customFormat="1" x14ac:dyDescent="0.3">
      <c r="A126" s="1">
        <f t="shared" si="64"/>
        <v>113</v>
      </c>
      <c r="B126" s="1">
        <f t="shared" si="42"/>
        <v>19393</v>
      </c>
      <c r="C126" s="1">
        <v>113</v>
      </c>
      <c r="D126" s="1">
        <v>30606</v>
      </c>
      <c r="E126" s="1">
        <v>150</v>
      </c>
      <c r="F126" s="1">
        <v>0</v>
      </c>
      <c r="G126" s="1">
        <v>18448</v>
      </c>
      <c r="H126" s="1">
        <v>0</v>
      </c>
      <c r="I126" s="1">
        <v>795</v>
      </c>
      <c r="J126" s="4">
        <v>41.19</v>
      </c>
      <c r="K126" s="4">
        <v>0.54</v>
      </c>
      <c r="L126" s="4">
        <v>25.8</v>
      </c>
      <c r="M126" s="61">
        <v>1.01</v>
      </c>
      <c r="N126" s="1">
        <v>9333</v>
      </c>
      <c r="O126" s="1">
        <v>10050</v>
      </c>
      <c r="P126" s="1">
        <v>9197</v>
      </c>
      <c r="Q126" s="1">
        <v>841</v>
      </c>
      <c r="R126" s="1">
        <v>11</v>
      </c>
      <c r="S126" s="1">
        <v>0</v>
      </c>
      <c r="T126" s="1">
        <v>79</v>
      </c>
      <c r="U126" s="1">
        <v>7</v>
      </c>
      <c r="V126" s="1">
        <v>85</v>
      </c>
      <c r="W126" s="1">
        <v>9530</v>
      </c>
      <c r="X126" s="1">
        <v>795</v>
      </c>
      <c r="Y126" s="58">
        <v>0.68</v>
      </c>
      <c r="AA126" s="1">
        <f t="shared" si="43"/>
        <v>235</v>
      </c>
      <c r="AB126" s="1">
        <f t="shared" si="44"/>
        <v>27978</v>
      </c>
      <c r="AC126" s="1">
        <f t="shared" si="45"/>
        <v>1590</v>
      </c>
      <c r="AD126" s="1">
        <f t="shared" si="65"/>
        <v>-15</v>
      </c>
      <c r="AE126" s="1">
        <f t="shared" si="66"/>
        <v>16</v>
      </c>
      <c r="AF126" s="1">
        <f t="shared" si="66"/>
        <v>0</v>
      </c>
      <c r="AG126" s="1">
        <f t="shared" si="66"/>
        <v>2</v>
      </c>
      <c r="AH126" s="1">
        <f t="shared" si="77"/>
        <v>3</v>
      </c>
      <c r="AI126" s="9">
        <f t="shared" si="67"/>
        <v>7.6368876080691636E-2</v>
      </c>
      <c r="AJ126" s="9">
        <f t="shared" si="46"/>
        <v>0.38785999999999998</v>
      </c>
      <c r="AK126" s="9">
        <f t="shared" si="47"/>
        <v>3.0000000000000001E-3</v>
      </c>
      <c r="AL126" s="9">
        <f t="shared" si="48"/>
        <v>0.36896000000000001</v>
      </c>
      <c r="AM126" s="9">
        <f t="shared" si="49"/>
        <v>1.5900000000000001E-2</v>
      </c>
      <c r="AN126" s="9">
        <f t="shared" si="50"/>
        <v>1.58E-3</v>
      </c>
      <c r="AO126" s="9">
        <f t="shared" si="51"/>
        <v>6.0000000000000002E-5</v>
      </c>
      <c r="AP126" s="1">
        <f t="shared" si="68"/>
        <v>-8</v>
      </c>
      <c r="AQ126" s="1">
        <f t="shared" si="68"/>
        <v>7</v>
      </c>
      <c r="AS126" s="1">
        <f t="shared" si="69"/>
        <v>2</v>
      </c>
      <c r="AT126" s="1">
        <f t="shared" si="70"/>
        <v>1</v>
      </c>
      <c r="AU126" s="1">
        <f t="shared" si="52"/>
        <v>10410</v>
      </c>
      <c r="AV126" s="9">
        <f t="shared" si="53"/>
        <v>0.2082</v>
      </c>
      <c r="AW126" s="9">
        <f t="shared" si="54"/>
        <v>1.6999999999999999E-3</v>
      </c>
      <c r="AX126" s="9">
        <f t="shared" si="55"/>
        <v>0.19059999999999999</v>
      </c>
      <c r="AY126" s="9">
        <f t="shared" si="56"/>
        <v>1.5900000000000001E-2</v>
      </c>
      <c r="AZ126" s="9">
        <f t="shared" si="57"/>
        <v>2.0000000000000002E-5</v>
      </c>
      <c r="BA126" s="9">
        <f t="shared" si="71"/>
        <v>0.2094444</v>
      </c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M126" s="48"/>
      <c r="BX126" s="7"/>
      <c r="BY126" s="4"/>
      <c r="BZ126" s="7"/>
      <c r="CA126" s="7"/>
      <c r="CB126" s="7"/>
      <c r="CE126" s="7"/>
      <c r="CF126" s="7"/>
      <c r="CG126" s="7"/>
      <c r="CH126" s="7"/>
      <c r="CI126" s="7"/>
      <c r="CJ126" s="7"/>
      <c r="CK126" s="7"/>
      <c r="CL126" s="7"/>
      <c r="CN126" s="47"/>
      <c r="CO126" s="47"/>
      <c r="CP126" s="47"/>
      <c r="CQ126" s="4"/>
      <c r="CR126" s="4"/>
      <c r="CS126" s="4"/>
      <c r="CT126" s="4"/>
    </row>
    <row r="127" spans="1:98" s="1" customFormat="1" x14ac:dyDescent="0.3">
      <c r="A127" s="1">
        <f t="shared" si="64"/>
        <v>114</v>
      </c>
      <c r="B127" s="1">
        <f t="shared" si="42"/>
        <v>19393</v>
      </c>
      <c r="C127" s="1">
        <v>114</v>
      </c>
      <c r="D127" s="1">
        <v>30605</v>
      </c>
      <c r="E127" s="1">
        <v>137</v>
      </c>
      <c r="F127" s="1">
        <v>0</v>
      </c>
      <c r="G127" s="1">
        <v>18461</v>
      </c>
      <c r="H127" s="1">
        <v>0</v>
      </c>
      <c r="I127" s="1">
        <v>795</v>
      </c>
      <c r="J127" s="4">
        <v>41.1</v>
      </c>
      <c r="K127" s="4">
        <v>0.54</v>
      </c>
      <c r="L127" s="4">
        <v>25.8</v>
      </c>
      <c r="M127" s="61">
        <v>1.01</v>
      </c>
      <c r="N127" s="1">
        <v>9334</v>
      </c>
      <c r="O127" s="1">
        <v>10050</v>
      </c>
      <c r="P127" s="1">
        <v>9196</v>
      </c>
      <c r="Q127" s="1">
        <v>841</v>
      </c>
      <c r="R127" s="1">
        <v>11</v>
      </c>
      <c r="S127" s="1">
        <v>0</v>
      </c>
      <c r="T127" s="1">
        <v>72</v>
      </c>
      <c r="U127" s="1">
        <v>7</v>
      </c>
      <c r="V127" s="1">
        <v>77</v>
      </c>
      <c r="W127" s="1">
        <v>9538</v>
      </c>
      <c r="X127" s="1">
        <v>795</v>
      </c>
      <c r="Y127" s="58">
        <v>0.68</v>
      </c>
      <c r="AA127" s="1">
        <f t="shared" si="43"/>
        <v>214</v>
      </c>
      <c r="AB127" s="1">
        <f t="shared" si="44"/>
        <v>27999</v>
      </c>
      <c r="AC127" s="1">
        <f t="shared" si="45"/>
        <v>1590</v>
      </c>
      <c r="AD127" s="1">
        <f t="shared" si="65"/>
        <v>-13</v>
      </c>
      <c r="AE127" s="1">
        <f t="shared" si="66"/>
        <v>13</v>
      </c>
      <c r="AF127" s="1">
        <f t="shared" si="66"/>
        <v>0</v>
      </c>
      <c r="AG127" s="1">
        <f t="shared" si="66"/>
        <v>0</v>
      </c>
      <c r="AH127" s="1">
        <f t="shared" si="77"/>
        <v>0</v>
      </c>
      <c r="AI127" s="9">
        <f t="shared" si="67"/>
        <v>7.6368876080691636E-2</v>
      </c>
      <c r="AJ127" s="9">
        <f t="shared" si="46"/>
        <v>0.38785999999999998</v>
      </c>
      <c r="AK127" s="9">
        <f t="shared" si="47"/>
        <v>2.7399999999999998E-3</v>
      </c>
      <c r="AL127" s="9">
        <f t="shared" si="48"/>
        <v>0.36921999999999999</v>
      </c>
      <c r="AM127" s="9">
        <f t="shared" si="49"/>
        <v>1.5900000000000001E-2</v>
      </c>
      <c r="AN127" s="9">
        <f t="shared" si="50"/>
        <v>1.4400000000000001E-3</v>
      </c>
      <c r="AO127" s="9">
        <f t="shared" si="51"/>
        <v>0</v>
      </c>
      <c r="AP127" s="1">
        <f t="shared" si="68"/>
        <v>-8</v>
      </c>
      <c r="AQ127" s="1">
        <f t="shared" si="68"/>
        <v>8</v>
      </c>
      <c r="AS127" s="1">
        <f t="shared" si="69"/>
        <v>0</v>
      </c>
      <c r="AT127" s="1">
        <f t="shared" si="70"/>
        <v>0</v>
      </c>
      <c r="AU127" s="1">
        <f t="shared" si="52"/>
        <v>10410</v>
      </c>
      <c r="AV127" s="9">
        <f t="shared" si="53"/>
        <v>0.2082</v>
      </c>
      <c r="AW127" s="9">
        <f t="shared" si="54"/>
        <v>1.5399999999999999E-3</v>
      </c>
      <c r="AX127" s="9">
        <f t="shared" si="55"/>
        <v>0.19076000000000001</v>
      </c>
      <c r="AY127" s="9">
        <f t="shared" si="56"/>
        <v>1.5900000000000001E-2</v>
      </c>
      <c r="AZ127" s="9">
        <f t="shared" si="57"/>
        <v>0</v>
      </c>
      <c r="BA127" s="9">
        <f t="shared" si="71"/>
        <v>0.2094444</v>
      </c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M127" s="48"/>
      <c r="BX127" s="7"/>
      <c r="BY127" s="4"/>
      <c r="BZ127" s="7"/>
      <c r="CA127" s="7"/>
      <c r="CB127" s="7"/>
      <c r="CE127" s="7"/>
      <c r="CF127" s="7"/>
      <c r="CG127" s="7"/>
      <c r="CH127" s="7"/>
      <c r="CI127" s="7"/>
      <c r="CJ127" s="7"/>
      <c r="CK127" s="7"/>
      <c r="CL127" s="7"/>
      <c r="CN127" s="47"/>
      <c r="CO127" s="47"/>
      <c r="CP127" s="47"/>
      <c r="CQ127" s="4"/>
      <c r="CR127" s="4"/>
      <c r="CS127" s="4"/>
      <c r="CT127" s="4"/>
    </row>
    <row r="128" spans="1:98" s="1" customFormat="1" x14ac:dyDescent="0.3">
      <c r="A128" s="1">
        <f t="shared" si="64"/>
        <v>115</v>
      </c>
      <c r="B128" s="1">
        <f t="shared" si="42"/>
        <v>19394</v>
      </c>
      <c r="C128" s="1">
        <v>115</v>
      </c>
      <c r="D128" s="1">
        <v>30604</v>
      </c>
      <c r="E128" s="1">
        <v>124</v>
      </c>
      <c r="F128" s="1">
        <v>0</v>
      </c>
      <c r="G128" s="1">
        <v>18474</v>
      </c>
      <c r="H128" s="1">
        <v>0</v>
      </c>
      <c r="I128" s="1">
        <v>796</v>
      </c>
      <c r="J128" s="4">
        <v>41.01</v>
      </c>
      <c r="K128" s="4">
        <v>0.54</v>
      </c>
      <c r="L128" s="4">
        <v>25.8</v>
      </c>
      <c r="M128" s="61">
        <v>1</v>
      </c>
      <c r="N128" s="1">
        <v>9335</v>
      </c>
      <c r="O128" s="1">
        <v>10050</v>
      </c>
      <c r="P128" s="1">
        <v>9196</v>
      </c>
      <c r="Q128" s="1">
        <v>841</v>
      </c>
      <c r="R128" s="1">
        <v>11</v>
      </c>
      <c r="S128" s="1">
        <v>0</v>
      </c>
      <c r="T128" s="1">
        <v>65</v>
      </c>
      <c r="U128" s="1">
        <v>6</v>
      </c>
      <c r="V128" s="1">
        <v>69</v>
      </c>
      <c r="W128" s="1">
        <v>9546</v>
      </c>
      <c r="X128" s="1">
        <v>796</v>
      </c>
      <c r="Y128" s="58">
        <v>0.68</v>
      </c>
      <c r="AA128" s="1">
        <f t="shared" si="43"/>
        <v>193</v>
      </c>
      <c r="AB128" s="1">
        <f t="shared" si="44"/>
        <v>28020</v>
      </c>
      <c r="AC128" s="1">
        <f t="shared" si="45"/>
        <v>1592</v>
      </c>
      <c r="AD128" s="1">
        <f t="shared" si="65"/>
        <v>-13</v>
      </c>
      <c r="AE128" s="1">
        <f t="shared" si="66"/>
        <v>13</v>
      </c>
      <c r="AF128" s="1">
        <f t="shared" si="66"/>
        <v>0</v>
      </c>
      <c r="AG128" s="1">
        <f t="shared" si="66"/>
        <v>1</v>
      </c>
      <c r="AH128" s="1">
        <f t="shared" si="77"/>
        <v>1</v>
      </c>
      <c r="AI128" s="9">
        <f t="shared" si="67"/>
        <v>7.6457592930554222E-2</v>
      </c>
      <c r="AJ128" s="9">
        <f t="shared" si="46"/>
        <v>0.38788</v>
      </c>
      <c r="AK128" s="9">
        <f t="shared" si="47"/>
        <v>2.48E-3</v>
      </c>
      <c r="AL128" s="9">
        <f t="shared" si="48"/>
        <v>0.36947999999999998</v>
      </c>
      <c r="AM128" s="9">
        <f t="shared" si="49"/>
        <v>1.592E-2</v>
      </c>
      <c r="AN128" s="9">
        <f t="shared" si="50"/>
        <v>1.2999999999999999E-3</v>
      </c>
      <c r="AO128" s="9">
        <f t="shared" si="51"/>
        <v>2.0000000000000002E-5</v>
      </c>
      <c r="AP128" s="1">
        <f t="shared" si="68"/>
        <v>-8</v>
      </c>
      <c r="AQ128" s="1">
        <f t="shared" si="68"/>
        <v>8</v>
      </c>
      <c r="AS128" s="1">
        <f t="shared" si="69"/>
        <v>1</v>
      </c>
      <c r="AT128" s="1">
        <f t="shared" si="70"/>
        <v>1</v>
      </c>
      <c r="AU128" s="1">
        <f t="shared" si="52"/>
        <v>10411</v>
      </c>
      <c r="AV128" s="9">
        <f t="shared" si="53"/>
        <v>0.20821999999999999</v>
      </c>
      <c r="AW128" s="9">
        <f t="shared" si="54"/>
        <v>1.3799999999999999E-3</v>
      </c>
      <c r="AX128" s="9">
        <f t="shared" si="55"/>
        <v>0.19092000000000001</v>
      </c>
      <c r="AY128" s="9">
        <f t="shared" si="56"/>
        <v>1.592E-2</v>
      </c>
      <c r="AZ128" s="9">
        <f t="shared" si="57"/>
        <v>2.0000000000000002E-5</v>
      </c>
      <c r="BA128" s="9">
        <f t="shared" si="71"/>
        <v>0.20945520000000001</v>
      </c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M128" s="48"/>
      <c r="BX128" s="7"/>
      <c r="BY128" s="4"/>
      <c r="BZ128" s="7"/>
      <c r="CA128" s="7"/>
      <c r="CB128" s="7"/>
      <c r="CE128" s="7"/>
      <c r="CF128" s="7"/>
      <c r="CG128" s="7"/>
      <c r="CH128" s="7"/>
      <c r="CI128" s="7"/>
      <c r="CJ128" s="7"/>
      <c r="CK128" s="7"/>
      <c r="CL128" s="7"/>
      <c r="CN128" s="47"/>
      <c r="CO128" s="47"/>
      <c r="CP128" s="47"/>
      <c r="CQ128" s="4"/>
      <c r="CR128" s="4"/>
      <c r="CS128" s="4"/>
      <c r="CT128" s="4"/>
    </row>
    <row r="129" spans="1:98" s="1" customFormat="1" x14ac:dyDescent="0.3">
      <c r="A129" s="1">
        <f t="shared" si="64"/>
        <v>116</v>
      </c>
      <c r="B129" s="1">
        <f t="shared" si="42"/>
        <v>19395</v>
      </c>
      <c r="C129" s="1">
        <v>116</v>
      </c>
      <c r="D129" s="1">
        <v>30602</v>
      </c>
      <c r="E129" s="1">
        <v>114</v>
      </c>
      <c r="F129" s="1">
        <v>0</v>
      </c>
      <c r="G129" s="1">
        <v>18485</v>
      </c>
      <c r="H129" s="1">
        <v>0</v>
      </c>
      <c r="I129" s="1">
        <v>796</v>
      </c>
      <c r="J129" s="4">
        <v>40.92</v>
      </c>
      <c r="K129" s="4">
        <v>0.54</v>
      </c>
      <c r="L129" s="4">
        <v>25.8</v>
      </c>
      <c r="M129" s="61">
        <v>1</v>
      </c>
      <c r="N129" s="1">
        <v>9336</v>
      </c>
      <c r="O129" s="1">
        <v>10050</v>
      </c>
      <c r="P129" s="1">
        <v>9196</v>
      </c>
      <c r="Q129" s="1">
        <v>842</v>
      </c>
      <c r="R129" s="1">
        <v>11</v>
      </c>
      <c r="S129" s="1">
        <v>0</v>
      </c>
      <c r="T129" s="1">
        <v>59</v>
      </c>
      <c r="U129" s="1">
        <v>5</v>
      </c>
      <c r="V129" s="1">
        <v>64</v>
      </c>
      <c r="W129" s="1">
        <v>9551</v>
      </c>
      <c r="X129" s="1">
        <v>796</v>
      </c>
      <c r="Y129" s="58">
        <v>0.68</v>
      </c>
      <c r="AA129" s="1">
        <f t="shared" si="43"/>
        <v>178</v>
      </c>
      <c r="AB129" s="1">
        <f t="shared" si="44"/>
        <v>28036</v>
      </c>
      <c r="AC129" s="1">
        <f t="shared" si="45"/>
        <v>1592</v>
      </c>
      <c r="AD129" s="1">
        <f t="shared" si="65"/>
        <v>-10</v>
      </c>
      <c r="AE129" s="1">
        <f t="shared" si="66"/>
        <v>11</v>
      </c>
      <c r="AF129" s="1">
        <f t="shared" si="66"/>
        <v>0</v>
      </c>
      <c r="AG129" s="1">
        <f t="shared" si="66"/>
        <v>0</v>
      </c>
      <c r="AH129" s="1">
        <f t="shared" si="77"/>
        <v>1</v>
      </c>
      <c r="AI129" s="9">
        <f t="shared" si="67"/>
        <v>7.6457592930554222E-2</v>
      </c>
      <c r="AJ129" s="9">
        <f t="shared" si="46"/>
        <v>0.38790000000000002</v>
      </c>
      <c r="AK129" s="9">
        <f t="shared" si="47"/>
        <v>2.2799999999999999E-3</v>
      </c>
      <c r="AL129" s="9">
        <f t="shared" si="48"/>
        <v>0.36969999999999997</v>
      </c>
      <c r="AM129" s="9">
        <f t="shared" si="49"/>
        <v>1.592E-2</v>
      </c>
      <c r="AN129" s="9">
        <f t="shared" si="50"/>
        <v>1.1800000000000001E-3</v>
      </c>
      <c r="AO129" s="9">
        <f t="shared" si="51"/>
        <v>2.0000000000000002E-5</v>
      </c>
      <c r="AP129" s="1">
        <f t="shared" si="68"/>
        <v>-5</v>
      </c>
      <c r="AQ129" s="1">
        <f t="shared" si="68"/>
        <v>5</v>
      </c>
      <c r="AS129" s="1">
        <f t="shared" si="69"/>
        <v>0</v>
      </c>
      <c r="AT129" s="1">
        <f t="shared" si="70"/>
        <v>0</v>
      </c>
      <c r="AU129" s="1">
        <f t="shared" si="52"/>
        <v>10411</v>
      </c>
      <c r="AV129" s="9">
        <f t="shared" si="53"/>
        <v>0.20821999999999999</v>
      </c>
      <c r="AW129" s="9">
        <f t="shared" si="54"/>
        <v>1.2800000000000001E-3</v>
      </c>
      <c r="AX129" s="9">
        <f t="shared" si="55"/>
        <v>0.19102</v>
      </c>
      <c r="AY129" s="9">
        <f t="shared" si="56"/>
        <v>1.592E-2</v>
      </c>
      <c r="AZ129" s="9">
        <f t="shared" si="57"/>
        <v>0</v>
      </c>
      <c r="BA129" s="9">
        <f t="shared" si="71"/>
        <v>0.20946600000000001</v>
      </c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M129" s="48"/>
      <c r="BX129" s="7"/>
      <c r="BY129" s="4"/>
      <c r="BZ129" s="7"/>
      <c r="CA129" s="7"/>
      <c r="CB129" s="7"/>
      <c r="CE129" s="7"/>
      <c r="CF129" s="7"/>
      <c r="CG129" s="7"/>
      <c r="CH129" s="7"/>
      <c r="CI129" s="7"/>
      <c r="CJ129" s="7"/>
      <c r="CK129" s="7"/>
      <c r="CL129" s="7"/>
      <c r="CN129" s="47"/>
      <c r="CO129" s="47"/>
      <c r="CP129" s="47"/>
      <c r="CQ129" s="4"/>
      <c r="CR129" s="4"/>
      <c r="CS129" s="4"/>
      <c r="CT129" s="4"/>
    </row>
    <row r="130" spans="1:98" s="1" customFormat="1" x14ac:dyDescent="0.3">
      <c r="A130" s="1">
        <f t="shared" si="64"/>
        <v>117</v>
      </c>
      <c r="B130" s="1">
        <f t="shared" si="42"/>
        <v>19397</v>
      </c>
      <c r="C130" s="1">
        <v>117</v>
      </c>
      <c r="D130" s="1">
        <v>30602</v>
      </c>
      <c r="E130" s="1">
        <v>105</v>
      </c>
      <c r="F130" s="1">
        <v>0</v>
      </c>
      <c r="G130" s="1">
        <v>18495</v>
      </c>
      <c r="H130" s="1">
        <v>0</v>
      </c>
      <c r="I130" s="1">
        <v>797</v>
      </c>
      <c r="J130" s="4">
        <v>40.83</v>
      </c>
      <c r="K130" s="4">
        <v>0.54</v>
      </c>
      <c r="L130" s="4">
        <v>25.8</v>
      </c>
      <c r="M130" s="61">
        <v>1</v>
      </c>
      <c r="N130" s="1">
        <v>9337</v>
      </c>
      <c r="O130" s="1">
        <v>10050</v>
      </c>
      <c r="P130" s="1">
        <v>9196</v>
      </c>
      <c r="Q130" s="1">
        <v>842</v>
      </c>
      <c r="R130" s="1">
        <v>11</v>
      </c>
      <c r="S130" s="1">
        <v>0</v>
      </c>
      <c r="T130" s="1">
        <v>55</v>
      </c>
      <c r="U130" s="1">
        <v>5</v>
      </c>
      <c r="V130" s="1">
        <v>59</v>
      </c>
      <c r="W130" s="1">
        <v>9556</v>
      </c>
      <c r="X130" s="1">
        <v>797</v>
      </c>
      <c r="Y130" s="58">
        <v>0.68</v>
      </c>
      <c r="AA130" s="1">
        <f t="shared" si="43"/>
        <v>164</v>
      </c>
      <c r="AB130" s="1">
        <f t="shared" si="44"/>
        <v>28051</v>
      </c>
      <c r="AC130" s="1">
        <f t="shared" si="45"/>
        <v>1594</v>
      </c>
      <c r="AD130" s="1">
        <f t="shared" si="65"/>
        <v>-9</v>
      </c>
      <c r="AE130" s="1">
        <f t="shared" si="66"/>
        <v>10</v>
      </c>
      <c r="AF130" s="1">
        <f t="shared" si="66"/>
        <v>0</v>
      </c>
      <c r="AG130" s="1">
        <f t="shared" si="66"/>
        <v>1</v>
      </c>
      <c r="AH130" s="1">
        <f t="shared" si="77"/>
        <v>2</v>
      </c>
      <c r="AI130" s="9">
        <f t="shared" si="67"/>
        <v>7.6546292739147134E-2</v>
      </c>
      <c r="AJ130" s="9">
        <f t="shared" si="46"/>
        <v>0.38794000000000001</v>
      </c>
      <c r="AK130" s="9">
        <f t="shared" si="47"/>
        <v>2.0999999999999999E-3</v>
      </c>
      <c r="AL130" s="9">
        <f t="shared" si="48"/>
        <v>0.36990000000000001</v>
      </c>
      <c r="AM130" s="9">
        <f t="shared" si="49"/>
        <v>1.5939999999999999E-2</v>
      </c>
      <c r="AN130" s="9">
        <f t="shared" si="50"/>
        <v>1.1000000000000001E-3</v>
      </c>
      <c r="AO130" s="9">
        <f t="shared" si="51"/>
        <v>4.0000000000000003E-5</v>
      </c>
      <c r="AP130" s="1">
        <f t="shared" si="68"/>
        <v>-5</v>
      </c>
      <c r="AQ130" s="1">
        <f t="shared" si="68"/>
        <v>5</v>
      </c>
      <c r="AS130" s="1">
        <f t="shared" si="69"/>
        <v>1</v>
      </c>
      <c r="AT130" s="1">
        <f t="shared" si="70"/>
        <v>1</v>
      </c>
      <c r="AU130" s="1">
        <f t="shared" si="52"/>
        <v>10412</v>
      </c>
      <c r="AV130" s="9">
        <f t="shared" si="53"/>
        <v>0.20824000000000001</v>
      </c>
      <c r="AW130" s="9">
        <f t="shared" si="54"/>
        <v>1.1800000000000001E-3</v>
      </c>
      <c r="AX130" s="9">
        <f t="shared" si="55"/>
        <v>0.19112000000000001</v>
      </c>
      <c r="AY130" s="9">
        <f t="shared" si="56"/>
        <v>1.5939999999999999E-2</v>
      </c>
      <c r="AZ130" s="9">
        <f t="shared" si="57"/>
        <v>2.0000000000000002E-5</v>
      </c>
      <c r="BA130" s="9">
        <f t="shared" si="71"/>
        <v>0.20948760000000002</v>
      </c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M130" s="48"/>
      <c r="BX130" s="7"/>
      <c r="BY130" s="4"/>
      <c r="BZ130" s="7"/>
      <c r="CA130" s="7"/>
      <c r="CB130" s="7"/>
      <c r="CE130" s="7"/>
      <c r="CF130" s="7"/>
      <c r="CG130" s="7"/>
      <c r="CH130" s="7"/>
      <c r="CI130" s="7"/>
      <c r="CJ130" s="7"/>
      <c r="CK130" s="7"/>
      <c r="CL130" s="7"/>
      <c r="CN130" s="47"/>
      <c r="CO130" s="47"/>
      <c r="CP130" s="47"/>
      <c r="CQ130" s="4"/>
      <c r="CR130" s="4"/>
      <c r="CS130" s="4"/>
      <c r="CT130" s="4"/>
    </row>
    <row r="131" spans="1:98" s="1" customFormat="1" x14ac:dyDescent="0.3">
      <c r="A131" s="1">
        <f t="shared" si="64"/>
        <v>118</v>
      </c>
      <c r="B131" s="1">
        <f t="shared" si="42"/>
        <v>19398</v>
      </c>
      <c r="C131" s="1">
        <v>118</v>
      </c>
      <c r="D131" s="1">
        <v>30601</v>
      </c>
      <c r="E131" s="1">
        <v>96</v>
      </c>
      <c r="F131" s="1">
        <v>0</v>
      </c>
      <c r="G131" s="1">
        <v>18504</v>
      </c>
      <c r="H131" s="1">
        <v>0</v>
      </c>
      <c r="I131" s="1">
        <v>798</v>
      </c>
      <c r="J131" s="4">
        <v>40.75</v>
      </c>
      <c r="K131" s="4">
        <v>0.54</v>
      </c>
      <c r="L131" s="4">
        <v>25.8</v>
      </c>
      <c r="M131" s="61">
        <v>1</v>
      </c>
      <c r="N131" s="1">
        <v>9337</v>
      </c>
      <c r="O131" s="1">
        <v>10050</v>
      </c>
      <c r="P131" s="1">
        <v>9196</v>
      </c>
      <c r="Q131" s="1">
        <v>842</v>
      </c>
      <c r="R131" s="1">
        <v>11</v>
      </c>
      <c r="S131" s="1">
        <v>0</v>
      </c>
      <c r="T131" s="1">
        <v>50</v>
      </c>
      <c r="U131" s="1">
        <v>4</v>
      </c>
      <c r="V131" s="1">
        <v>54</v>
      </c>
      <c r="W131" s="1">
        <v>9561</v>
      </c>
      <c r="X131" s="1">
        <v>798</v>
      </c>
      <c r="Y131" s="58">
        <v>0.67</v>
      </c>
      <c r="AA131" s="1">
        <f t="shared" si="43"/>
        <v>150</v>
      </c>
      <c r="AB131" s="1">
        <f t="shared" si="44"/>
        <v>28065</v>
      </c>
      <c r="AC131" s="1">
        <f t="shared" si="45"/>
        <v>1596</v>
      </c>
      <c r="AD131" s="1">
        <f t="shared" si="65"/>
        <v>-9</v>
      </c>
      <c r="AE131" s="1">
        <f t="shared" si="66"/>
        <v>9</v>
      </c>
      <c r="AF131" s="1">
        <f t="shared" si="66"/>
        <v>0</v>
      </c>
      <c r="AG131" s="1">
        <f t="shared" si="66"/>
        <v>1</v>
      </c>
      <c r="AH131" s="1">
        <f t="shared" si="77"/>
        <v>1</v>
      </c>
      <c r="AI131" s="9">
        <f t="shared" si="67"/>
        <v>7.6634975511380002E-2</v>
      </c>
      <c r="AJ131" s="9">
        <f t="shared" si="46"/>
        <v>0.38796000000000003</v>
      </c>
      <c r="AK131" s="9">
        <f t="shared" si="47"/>
        <v>1.92E-3</v>
      </c>
      <c r="AL131" s="9">
        <f t="shared" si="48"/>
        <v>0.37008000000000002</v>
      </c>
      <c r="AM131" s="9">
        <f t="shared" si="49"/>
        <v>1.5959999999999998E-2</v>
      </c>
      <c r="AN131" s="9">
        <f t="shared" si="50"/>
        <v>1E-3</v>
      </c>
      <c r="AO131" s="9">
        <f t="shared" si="51"/>
        <v>2.0000000000000002E-5</v>
      </c>
      <c r="AP131" s="1">
        <f t="shared" si="68"/>
        <v>-5</v>
      </c>
      <c r="AQ131" s="1">
        <f t="shared" si="68"/>
        <v>5</v>
      </c>
      <c r="AS131" s="1">
        <f t="shared" si="69"/>
        <v>1</v>
      </c>
      <c r="AT131" s="1">
        <f t="shared" si="70"/>
        <v>1</v>
      </c>
      <c r="AU131" s="1">
        <f t="shared" si="52"/>
        <v>10413</v>
      </c>
      <c r="AV131" s="9">
        <f t="shared" si="53"/>
        <v>0.20826</v>
      </c>
      <c r="AW131" s="9">
        <f t="shared" si="54"/>
        <v>1.08E-3</v>
      </c>
      <c r="AX131" s="9">
        <f t="shared" si="55"/>
        <v>0.19122</v>
      </c>
      <c r="AY131" s="9">
        <f t="shared" si="56"/>
        <v>1.5959999999999998E-2</v>
      </c>
      <c r="AZ131" s="9">
        <f t="shared" si="57"/>
        <v>2.0000000000000002E-5</v>
      </c>
      <c r="BA131" s="9">
        <f t="shared" si="71"/>
        <v>0.20949840000000003</v>
      </c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M131" s="48"/>
      <c r="BX131" s="7"/>
      <c r="BY131" s="4"/>
      <c r="BZ131" s="7"/>
      <c r="CA131" s="7"/>
      <c r="CB131" s="7"/>
      <c r="CE131" s="7"/>
      <c r="CF131" s="7"/>
      <c r="CG131" s="7"/>
      <c r="CH131" s="7"/>
      <c r="CI131" s="7"/>
      <c r="CJ131" s="7"/>
      <c r="CK131" s="7"/>
      <c r="CL131" s="7"/>
      <c r="CN131" s="47"/>
      <c r="CO131" s="47"/>
      <c r="CP131" s="47"/>
      <c r="CQ131" s="4"/>
      <c r="CR131" s="4"/>
      <c r="CS131" s="4"/>
      <c r="CT131" s="4"/>
    </row>
    <row r="132" spans="1:98" s="1" customFormat="1" x14ac:dyDescent="0.3">
      <c r="A132" s="1">
        <f t="shared" si="64"/>
        <v>119</v>
      </c>
      <c r="B132" s="1">
        <f t="shared" si="42"/>
        <v>19397</v>
      </c>
      <c r="C132" s="1">
        <v>119</v>
      </c>
      <c r="D132" s="1">
        <v>30600</v>
      </c>
      <c r="E132" s="1">
        <v>86</v>
      </c>
      <c r="F132" s="1">
        <v>0</v>
      </c>
      <c r="G132" s="1">
        <v>18513</v>
      </c>
      <c r="H132" s="1">
        <v>0</v>
      </c>
      <c r="I132" s="1">
        <v>798</v>
      </c>
      <c r="J132" s="4">
        <v>40.659999999999997</v>
      </c>
      <c r="K132" s="4">
        <v>0.54</v>
      </c>
      <c r="L132" s="4">
        <v>25.8</v>
      </c>
      <c r="M132" s="61">
        <v>1</v>
      </c>
      <c r="N132" s="1">
        <v>9338</v>
      </c>
      <c r="O132" s="1">
        <v>10050</v>
      </c>
      <c r="P132" s="1">
        <v>9196</v>
      </c>
      <c r="Q132" s="1">
        <v>842</v>
      </c>
      <c r="R132" s="1">
        <v>11</v>
      </c>
      <c r="S132" s="1">
        <v>0</v>
      </c>
      <c r="T132" s="1">
        <v>45</v>
      </c>
      <c r="U132" s="1">
        <v>4</v>
      </c>
      <c r="V132" s="1">
        <v>48</v>
      </c>
      <c r="W132" s="1">
        <v>9566</v>
      </c>
      <c r="X132" s="1">
        <v>798</v>
      </c>
      <c r="Y132" s="58">
        <v>0.67</v>
      </c>
      <c r="AA132" s="1">
        <f t="shared" si="43"/>
        <v>134</v>
      </c>
      <c r="AB132" s="1">
        <f t="shared" si="44"/>
        <v>28079</v>
      </c>
      <c r="AC132" s="1">
        <f t="shared" si="45"/>
        <v>1596</v>
      </c>
      <c r="AD132" s="1">
        <f t="shared" si="65"/>
        <v>-10</v>
      </c>
      <c r="AE132" s="1">
        <f t="shared" si="66"/>
        <v>9</v>
      </c>
      <c r="AF132" s="1">
        <f t="shared" si="66"/>
        <v>0</v>
      </c>
      <c r="AG132" s="1">
        <f t="shared" si="66"/>
        <v>0</v>
      </c>
      <c r="AH132" s="1">
        <f t="shared" si="77"/>
        <v>-1</v>
      </c>
      <c r="AI132" s="9">
        <f t="shared" si="67"/>
        <v>7.6642335766423361E-2</v>
      </c>
      <c r="AJ132" s="9">
        <f t="shared" si="46"/>
        <v>0.38794000000000001</v>
      </c>
      <c r="AK132" s="9">
        <f t="shared" si="47"/>
        <v>1.72E-3</v>
      </c>
      <c r="AL132" s="9">
        <f t="shared" si="48"/>
        <v>0.37025999999999998</v>
      </c>
      <c r="AM132" s="9">
        <f t="shared" si="49"/>
        <v>1.5959999999999998E-2</v>
      </c>
      <c r="AN132" s="9">
        <f t="shared" si="50"/>
        <v>8.9999999999999998E-4</v>
      </c>
      <c r="AO132" s="9">
        <f t="shared" si="51"/>
        <v>-2.0000000000000002E-5</v>
      </c>
      <c r="AP132" s="1">
        <f t="shared" si="68"/>
        <v>-6</v>
      </c>
      <c r="AQ132" s="1">
        <f t="shared" si="68"/>
        <v>5</v>
      </c>
      <c r="AS132" s="1">
        <f t="shared" si="69"/>
        <v>0</v>
      </c>
      <c r="AT132" s="1">
        <f t="shared" si="70"/>
        <v>-1</v>
      </c>
      <c r="AU132" s="1">
        <f t="shared" si="52"/>
        <v>10412</v>
      </c>
      <c r="AV132" s="9">
        <f t="shared" si="53"/>
        <v>0.20824000000000001</v>
      </c>
      <c r="AW132" s="9">
        <f t="shared" si="54"/>
        <v>9.6000000000000002E-4</v>
      </c>
      <c r="AX132" s="9">
        <f t="shared" si="55"/>
        <v>0.19131999999999999</v>
      </c>
      <c r="AY132" s="9">
        <f t="shared" si="56"/>
        <v>1.5959999999999998E-2</v>
      </c>
      <c r="AZ132" s="9">
        <f t="shared" si="57"/>
        <v>-2.0000000000000002E-5</v>
      </c>
      <c r="BA132" s="9">
        <f t="shared" si="71"/>
        <v>0.20948760000000002</v>
      </c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M132" s="48"/>
      <c r="BX132" s="7"/>
      <c r="BY132" s="4"/>
      <c r="BZ132" s="7"/>
      <c r="CA132" s="7"/>
      <c r="CB132" s="7"/>
      <c r="CE132" s="7"/>
      <c r="CF132" s="7"/>
      <c r="CG132" s="7"/>
      <c r="CH132" s="7"/>
      <c r="CI132" s="7"/>
      <c r="CJ132" s="7"/>
      <c r="CK132" s="7"/>
      <c r="CL132" s="7"/>
      <c r="CN132" s="47"/>
      <c r="CO132" s="47"/>
      <c r="CP132" s="47"/>
      <c r="CQ132" s="4"/>
      <c r="CR132" s="4"/>
      <c r="CS132" s="4"/>
      <c r="CT132" s="4"/>
    </row>
    <row r="133" spans="1:98" s="1" customFormat="1" x14ac:dyDescent="0.3">
      <c r="A133" s="1">
        <f t="shared" si="64"/>
        <v>120</v>
      </c>
      <c r="B133" s="1">
        <f t="shared" si="42"/>
        <v>19399</v>
      </c>
      <c r="C133" s="1">
        <v>120</v>
      </c>
      <c r="D133" s="1">
        <v>30599</v>
      </c>
      <c r="E133" s="1">
        <v>79</v>
      </c>
      <c r="F133" s="1">
        <v>0</v>
      </c>
      <c r="G133" s="1">
        <v>18521</v>
      </c>
      <c r="H133" s="1">
        <v>0</v>
      </c>
      <c r="I133" s="1">
        <v>799</v>
      </c>
      <c r="J133" s="4">
        <v>40.58</v>
      </c>
      <c r="K133" s="4">
        <v>0.54</v>
      </c>
      <c r="L133" s="4">
        <v>25.8</v>
      </c>
      <c r="M133" s="61">
        <v>1</v>
      </c>
      <c r="N133" s="1">
        <v>9339</v>
      </c>
      <c r="O133" s="1">
        <v>10050</v>
      </c>
      <c r="P133" s="1">
        <v>9196</v>
      </c>
      <c r="Q133" s="1">
        <v>842</v>
      </c>
      <c r="R133" s="1">
        <v>11</v>
      </c>
      <c r="S133" s="1">
        <v>0</v>
      </c>
      <c r="T133" s="1">
        <v>41</v>
      </c>
      <c r="U133" s="1">
        <v>3</v>
      </c>
      <c r="V133" s="1">
        <v>44</v>
      </c>
      <c r="W133" s="1">
        <v>9570</v>
      </c>
      <c r="X133" s="1">
        <v>799</v>
      </c>
      <c r="Y133" s="58">
        <v>0.67</v>
      </c>
      <c r="AA133" s="1">
        <f t="shared" si="43"/>
        <v>123</v>
      </c>
      <c r="AB133" s="1">
        <f t="shared" si="44"/>
        <v>28091</v>
      </c>
      <c r="AC133" s="1">
        <f t="shared" si="45"/>
        <v>1598</v>
      </c>
      <c r="AD133" s="1">
        <f t="shared" si="65"/>
        <v>-7</v>
      </c>
      <c r="AE133" s="1">
        <f t="shared" si="66"/>
        <v>8</v>
      </c>
      <c r="AF133" s="1">
        <f t="shared" si="66"/>
        <v>0</v>
      </c>
      <c r="AG133" s="1">
        <f t="shared" si="66"/>
        <v>1</v>
      </c>
      <c r="AH133" s="1">
        <f t="shared" si="77"/>
        <v>2</v>
      </c>
      <c r="AI133" s="9">
        <f t="shared" si="67"/>
        <v>7.6731009315278972E-2</v>
      </c>
      <c r="AJ133" s="9">
        <f t="shared" si="46"/>
        <v>0.38797999999999999</v>
      </c>
      <c r="AK133" s="9">
        <f t="shared" si="47"/>
        <v>1.58E-3</v>
      </c>
      <c r="AL133" s="9">
        <f t="shared" si="48"/>
        <v>0.37042000000000003</v>
      </c>
      <c r="AM133" s="9">
        <f t="shared" si="49"/>
        <v>1.5980000000000001E-2</v>
      </c>
      <c r="AN133" s="9">
        <f t="shared" si="50"/>
        <v>8.1999999999999998E-4</v>
      </c>
      <c r="AO133" s="9">
        <f t="shared" si="51"/>
        <v>4.0000000000000003E-5</v>
      </c>
      <c r="AP133" s="1">
        <f t="shared" si="68"/>
        <v>-4</v>
      </c>
      <c r="AQ133" s="1">
        <f t="shared" si="68"/>
        <v>4</v>
      </c>
      <c r="AS133" s="1">
        <f t="shared" si="69"/>
        <v>1</v>
      </c>
      <c r="AT133" s="1">
        <f t="shared" si="70"/>
        <v>1</v>
      </c>
      <c r="AU133" s="1">
        <f t="shared" si="52"/>
        <v>10413</v>
      </c>
      <c r="AV133" s="9">
        <f t="shared" si="53"/>
        <v>0.20826</v>
      </c>
      <c r="AW133" s="9">
        <f t="shared" si="54"/>
        <v>8.8000000000000003E-4</v>
      </c>
      <c r="AX133" s="9">
        <f t="shared" si="55"/>
        <v>0.19139999999999999</v>
      </c>
      <c r="AY133" s="9">
        <f t="shared" si="56"/>
        <v>1.5980000000000001E-2</v>
      </c>
      <c r="AZ133" s="9">
        <f t="shared" si="57"/>
        <v>2.0000000000000002E-5</v>
      </c>
      <c r="BA133" s="9">
        <f t="shared" si="71"/>
        <v>0.20950920000000001</v>
      </c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M133" s="48"/>
      <c r="BX133" s="7"/>
      <c r="BY133" s="4"/>
      <c r="BZ133" s="7"/>
      <c r="CA133" s="7"/>
      <c r="CB133" s="7"/>
      <c r="CE133" s="7"/>
      <c r="CF133" s="7"/>
      <c r="CG133" s="7"/>
      <c r="CH133" s="7"/>
      <c r="CI133" s="7"/>
      <c r="CJ133" s="7"/>
      <c r="CK133" s="7"/>
      <c r="CL133" s="7"/>
      <c r="CN133" s="47"/>
      <c r="CO133" s="47"/>
      <c r="CP133" s="47"/>
      <c r="CQ133" s="4"/>
      <c r="CR133" s="4"/>
      <c r="CS133" s="4"/>
      <c r="CT133" s="4"/>
    </row>
    <row r="134" spans="1:98" s="1" customFormat="1" x14ac:dyDescent="0.3">
      <c r="A134" s="1">
        <f t="shared" si="64"/>
        <v>121</v>
      </c>
      <c r="B134" s="1">
        <f t="shared" si="42"/>
        <v>19400</v>
      </c>
      <c r="C134" s="1">
        <v>121</v>
      </c>
      <c r="D134" s="1">
        <v>30599</v>
      </c>
      <c r="E134" s="1">
        <v>72</v>
      </c>
      <c r="F134" s="1">
        <v>0</v>
      </c>
      <c r="G134" s="1">
        <v>18529</v>
      </c>
      <c r="H134" s="1">
        <v>0</v>
      </c>
      <c r="I134" s="1">
        <v>799</v>
      </c>
      <c r="J134" s="4">
        <v>40.5</v>
      </c>
      <c r="K134" s="4">
        <v>0.54</v>
      </c>
      <c r="L134" s="4">
        <v>25.8</v>
      </c>
      <c r="M134" s="61">
        <v>1</v>
      </c>
      <c r="N134" s="1">
        <v>9339</v>
      </c>
      <c r="O134" s="1">
        <v>10051</v>
      </c>
      <c r="P134" s="1">
        <v>9196</v>
      </c>
      <c r="Q134" s="1">
        <v>842</v>
      </c>
      <c r="R134" s="1">
        <v>11</v>
      </c>
      <c r="S134" s="1">
        <v>0</v>
      </c>
      <c r="T134" s="1">
        <v>37</v>
      </c>
      <c r="U134" s="1">
        <v>3</v>
      </c>
      <c r="V134" s="1">
        <v>40</v>
      </c>
      <c r="W134" s="1">
        <v>9575</v>
      </c>
      <c r="X134" s="1">
        <v>799</v>
      </c>
      <c r="Y134" s="58">
        <v>0.67</v>
      </c>
      <c r="AA134" s="1">
        <f t="shared" si="43"/>
        <v>112</v>
      </c>
      <c r="AB134" s="1">
        <f t="shared" si="44"/>
        <v>28104</v>
      </c>
      <c r="AC134" s="1">
        <f t="shared" si="45"/>
        <v>1598</v>
      </c>
      <c r="AD134" s="1">
        <f t="shared" si="65"/>
        <v>-7</v>
      </c>
      <c r="AE134" s="1">
        <f t="shared" si="66"/>
        <v>8</v>
      </c>
      <c r="AF134" s="1">
        <f t="shared" si="66"/>
        <v>0</v>
      </c>
      <c r="AG134" s="1">
        <f t="shared" si="66"/>
        <v>0</v>
      </c>
      <c r="AH134" s="1">
        <f t="shared" si="77"/>
        <v>1</v>
      </c>
      <c r="AI134" s="9">
        <f t="shared" si="67"/>
        <v>7.6723641252160552E-2</v>
      </c>
      <c r="AJ134" s="9">
        <f t="shared" si="46"/>
        <v>0.38800000000000001</v>
      </c>
      <c r="AK134" s="9">
        <f t="shared" si="47"/>
        <v>1.4400000000000001E-3</v>
      </c>
      <c r="AL134" s="9">
        <f t="shared" si="48"/>
        <v>0.37058000000000002</v>
      </c>
      <c r="AM134" s="9">
        <f t="shared" si="49"/>
        <v>1.5980000000000001E-2</v>
      </c>
      <c r="AN134" s="9">
        <f t="shared" si="50"/>
        <v>7.3999999999999999E-4</v>
      </c>
      <c r="AO134" s="9">
        <f t="shared" si="51"/>
        <v>2.0000000000000002E-5</v>
      </c>
      <c r="AP134" s="1">
        <f t="shared" si="68"/>
        <v>-4</v>
      </c>
      <c r="AQ134" s="1">
        <f t="shared" si="68"/>
        <v>5</v>
      </c>
      <c r="AS134" s="1">
        <f t="shared" si="69"/>
        <v>0</v>
      </c>
      <c r="AT134" s="1">
        <f t="shared" si="70"/>
        <v>1</v>
      </c>
      <c r="AU134" s="1">
        <f t="shared" si="52"/>
        <v>10414</v>
      </c>
      <c r="AV134" s="9">
        <f t="shared" si="53"/>
        <v>0.20827999999999999</v>
      </c>
      <c r="AW134" s="9">
        <f t="shared" si="54"/>
        <v>8.0000000000000004E-4</v>
      </c>
      <c r="AX134" s="9">
        <f t="shared" si="55"/>
        <v>0.1915</v>
      </c>
      <c r="AY134" s="9">
        <f t="shared" si="56"/>
        <v>1.5980000000000001E-2</v>
      </c>
      <c r="AZ134" s="9">
        <f t="shared" si="57"/>
        <v>2.0000000000000002E-5</v>
      </c>
      <c r="BA134" s="9">
        <f t="shared" si="71"/>
        <v>0.20952000000000001</v>
      </c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M134" s="48"/>
      <c r="BX134" s="7"/>
      <c r="BY134" s="4"/>
      <c r="BZ134" s="7"/>
      <c r="CA134" s="7"/>
      <c r="CB134" s="7"/>
      <c r="CE134" s="7"/>
      <c r="CF134" s="7"/>
      <c r="CG134" s="7"/>
      <c r="CH134" s="7"/>
      <c r="CI134" s="7"/>
      <c r="CJ134" s="7"/>
      <c r="CK134" s="7"/>
      <c r="CL134" s="7"/>
      <c r="CN134" s="47"/>
      <c r="CO134" s="47"/>
      <c r="CP134" s="47"/>
      <c r="CQ134" s="4"/>
      <c r="CR134" s="4"/>
      <c r="CS134" s="4"/>
      <c r="CT134" s="4"/>
    </row>
    <row r="135" spans="1:98" s="1" customFormat="1" x14ac:dyDescent="0.3">
      <c r="A135" s="1">
        <f t="shared" si="64"/>
        <v>122</v>
      </c>
      <c r="B135" s="1">
        <f t="shared" si="42"/>
        <v>19400</v>
      </c>
      <c r="C135" s="1">
        <v>122</v>
      </c>
      <c r="D135" s="1">
        <v>30598</v>
      </c>
      <c r="E135" s="1">
        <v>65</v>
      </c>
      <c r="F135" s="1">
        <v>0</v>
      </c>
      <c r="G135" s="1">
        <v>18536</v>
      </c>
      <c r="H135" s="1">
        <v>0</v>
      </c>
      <c r="I135" s="1">
        <v>799</v>
      </c>
      <c r="J135" s="4">
        <v>40.42</v>
      </c>
      <c r="K135" s="4">
        <v>0.54</v>
      </c>
      <c r="L135" s="4">
        <v>25.8</v>
      </c>
      <c r="M135" s="61">
        <v>1</v>
      </c>
      <c r="N135" s="1">
        <v>9340</v>
      </c>
      <c r="O135" s="1">
        <v>10051</v>
      </c>
      <c r="P135" s="1">
        <v>9196</v>
      </c>
      <c r="Q135" s="1">
        <v>843</v>
      </c>
      <c r="R135" s="1">
        <v>11</v>
      </c>
      <c r="S135" s="1">
        <v>0</v>
      </c>
      <c r="T135" s="1">
        <v>33</v>
      </c>
      <c r="U135" s="1">
        <v>3</v>
      </c>
      <c r="V135" s="1">
        <v>36</v>
      </c>
      <c r="W135" s="1">
        <v>9578</v>
      </c>
      <c r="X135" s="1">
        <v>799</v>
      </c>
      <c r="Y135" s="58">
        <v>0.67</v>
      </c>
      <c r="AA135" s="1">
        <f t="shared" si="43"/>
        <v>101</v>
      </c>
      <c r="AB135" s="1">
        <f t="shared" si="44"/>
        <v>28114</v>
      </c>
      <c r="AC135" s="1">
        <f t="shared" si="45"/>
        <v>1598</v>
      </c>
      <c r="AD135" s="1">
        <f t="shared" si="65"/>
        <v>-7</v>
      </c>
      <c r="AE135" s="1">
        <f t="shared" si="66"/>
        <v>7</v>
      </c>
      <c r="AF135" s="1">
        <f t="shared" si="66"/>
        <v>0</v>
      </c>
      <c r="AG135" s="1">
        <f t="shared" si="66"/>
        <v>0</v>
      </c>
      <c r="AH135" s="1">
        <f t="shared" si="77"/>
        <v>0</v>
      </c>
      <c r="AI135" s="9">
        <f t="shared" si="67"/>
        <v>7.6731009315278972E-2</v>
      </c>
      <c r="AJ135" s="9">
        <f t="shared" si="46"/>
        <v>0.38800000000000001</v>
      </c>
      <c r="AK135" s="9">
        <f t="shared" si="47"/>
        <v>1.2999999999999999E-3</v>
      </c>
      <c r="AL135" s="9">
        <f t="shared" si="48"/>
        <v>0.37071999999999999</v>
      </c>
      <c r="AM135" s="9">
        <f t="shared" si="49"/>
        <v>1.5980000000000001E-2</v>
      </c>
      <c r="AN135" s="9">
        <f t="shared" si="50"/>
        <v>6.6E-4</v>
      </c>
      <c r="AO135" s="9">
        <f t="shared" si="51"/>
        <v>0</v>
      </c>
      <c r="AP135" s="1">
        <f t="shared" si="68"/>
        <v>-4</v>
      </c>
      <c r="AQ135" s="1">
        <f t="shared" si="68"/>
        <v>3</v>
      </c>
      <c r="AS135" s="1">
        <f t="shared" si="69"/>
        <v>0</v>
      </c>
      <c r="AT135" s="1">
        <f t="shared" si="70"/>
        <v>-1</v>
      </c>
      <c r="AU135" s="1">
        <f t="shared" si="52"/>
        <v>10413</v>
      </c>
      <c r="AV135" s="9">
        <f t="shared" si="53"/>
        <v>0.20826</v>
      </c>
      <c r="AW135" s="9">
        <f t="shared" si="54"/>
        <v>7.2000000000000005E-4</v>
      </c>
      <c r="AX135" s="9">
        <f t="shared" si="55"/>
        <v>0.19156000000000001</v>
      </c>
      <c r="AY135" s="9">
        <f t="shared" si="56"/>
        <v>1.5980000000000001E-2</v>
      </c>
      <c r="AZ135" s="9">
        <f t="shared" si="57"/>
        <v>-2.0000000000000002E-5</v>
      </c>
      <c r="BA135" s="9">
        <f t="shared" si="71"/>
        <v>0.20952000000000001</v>
      </c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M135" s="48"/>
      <c r="BX135" s="7"/>
      <c r="BY135" s="4"/>
      <c r="BZ135" s="7"/>
      <c r="CA135" s="7"/>
      <c r="CB135" s="7"/>
      <c r="CE135" s="7"/>
      <c r="CF135" s="7"/>
      <c r="CG135" s="7"/>
      <c r="CH135" s="7"/>
      <c r="CI135" s="7"/>
      <c r="CJ135" s="7"/>
      <c r="CK135" s="7"/>
      <c r="CL135" s="7"/>
      <c r="CN135" s="47"/>
      <c r="CO135" s="47"/>
      <c r="CP135" s="47"/>
      <c r="CQ135" s="4"/>
      <c r="CR135" s="4"/>
      <c r="CS135" s="4"/>
      <c r="CT135" s="4"/>
    </row>
    <row r="136" spans="1:98" s="1" customFormat="1" x14ac:dyDescent="0.3">
      <c r="A136" s="1">
        <f t="shared" si="64"/>
        <v>123</v>
      </c>
      <c r="B136" s="1">
        <f t="shared" si="42"/>
        <v>19401</v>
      </c>
      <c r="C136" s="1">
        <v>123</v>
      </c>
      <c r="D136" s="1">
        <v>30598</v>
      </c>
      <c r="E136" s="1">
        <v>59</v>
      </c>
      <c r="F136" s="1">
        <v>0</v>
      </c>
      <c r="G136" s="1">
        <v>18542</v>
      </c>
      <c r="H136" s="1">
        <v>0</v>
      </c>
      <c r="I136" s="1">
        <v>800</v>
      </c>
      <c r="J136" s="4">
        <v>40.340000000000003</v>
      </c>
      <c r="K136" s="4">
        <v>0.54</v>
      </c>
      <c r="L136" s="4">
        <v>25.8</v>
      </c>
      <c r="M136" s="61">
        <v>1</v>
      </c>
      <c r="N136" s="1">
        <v>9340</v>
      </c>
      <c r="O136" s="1">
        <v>10051</v>
      </c>
      <c r="P136" s="1">
        <v>9196</v>
      </c>
      <c r="Q136" s="1">
        <v>843</v>
      </c>
      <c r="R136" s="1">
        <v>11</v>
      </c>
      <c r="S136" s="1">
        <v>0</v>
      </c>
      <c r="T136" s="1">
        <v>30</v>
      </c>
      <c r="U136" s="1">
        <v>2</v>
      </c>
      <c r="V136" s="1">
        <v>33</v>
      </c>
      <c r="W136" s="1">
        <v>9582</v>
      </c>
      <c r="X136" s="1">
        <v>800</v>
      </c>
      <c r="Y136" s="58">
        <v>0.67</v>
      </c>
      <c r="AA136" s="1">
        <f t="shared" si="43"/>
        <v>92</v>
      </c>
      <c r="AB136" s="1">
        <f t="shared" si="44"/>
        <v>28124</v>
      </c>
      <c r="AC136" s="1">
        <f t="shared" si="45"/>
        <v>1600</v>
      </c>
      <c r="AD136" s="1">
        <f t="shared" si="65"/>
        <v>-6</v>
      </c>
      <c r="AE136" s="1">
        <f t="shared" si="66"/>
        <v>6</v>
      </c>
      <c r="AF136" s="1">
        <f t="shared" si="66"/>
        <v>0</v>
      </c>
      <c r="AG136" s="1">
        <f t="shared" si="66"/>
        <v>1</v>
      </c>
      <c r="AH136" s="1">
        <f t="shared" si="77"/>
        <v>1</v>
      </c>
      <c r="AI136" s="9">
        <f t="shared" si="67"/>
        <v>7.6812289966394623E-2</v>
      </c>
      <c r="AJ136" s="9">
        <f t="shared" si="46"/>
        <v>0.38801999999999998</v>
      </c>
      <c r="AK136" s="9">
        <f t="shared" si="47"/>
        <v>1.1800000000000001E-3</v>
      </c>
      <c r="AL136" s="9">
        <f t="shared" si="48"/>
        <v>0.37084</v>
      </c>
      <c r="AM136" s="9">
        <f t="shared" si="49"/>
        <v>1.6E-2</v>
      </c>
      <c r="AN136" s="9">
        <f t="shared" si="50"/>
        <v>5.9999999999999995E-4</v>
      </c>
      <c r="AO136" s="9">
        <f t="shared" si="51"/>
        <v>2.0000000000000002E-5</v>
      </c>
      <c r="AP136" s="1">
        <f t="shared" si="68"/>
        <v>-3</v>
      </c>
      <c r="AQ136" s="1">
        <f t="shared" si="68"/>
        <v>4</v>
      </c>
      <c r="AS136" s="1">
        <f t="shared" si="69"/>
        <v>1</v>
      </c>
      <c r="AT136" s="1">
        <f t="shared" si="70"/>
        <v>2</v>
      </c>
      <c r="AU136" s="1">
        <f t="shared" si="52"/>
        <v>10415</v>
      </c>
      <c r="AV136" s="9">
        <f t="shared" si="53"/>
        <v>0.20830000000000001</v>
      </c>
      <c r="AW136" s="9">
        <f t="shared" si="54"/>
        <v>6.6E-4</v>
      </c>
      <c r="AX136" s="9">
        <f t="shared" si="55"/>
        <v>0.19164</v>
      </c>
      <c r="AY136" s="9">
        <f t="shared" si="56"/>
        <v>1.6E-2</v>
      </c>
      <c r="AZ136" s="9">
        <f t="shared" si="57"/>
        <v>4.0000000000000003E-5</v>
      </c>
      <c r="BA136" s="9">
        <f t="shared" si="71"/>
        <v>0.20953079999999999</v>
      </c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M136" s="48"/>
      <c r="BX136" s="7"/>
      <c r="BY136" s="4"/>
      <c r="BZ136" s="7"/>
      <c r="CA136" s="7"/>
      <c r="CB136" s="7"/>
      <c r="CE136" s="7"/>
      <c r="CF136" s="7"/>
      <c r="CG136" s="7"/>
      <c r="CH136" s="7"/>
      <c r="CI136" s="7"/>
      <c r="CJ136" s="7"/>
      <c r="CK136" s="7"/>
      <c r="CL136" s="7"/>
      <c r="CN136" s="47"/>
      <c r="CO136" s="47"/>
      <c r="CP136" s="47"/>
      <c r="CQ136" s="4"/>
    </row>
    <row r="137" spans="1:98" s="1" customFormat="1" x14ac:dyDescent="0.3">
      <c r="A137" s="1">
        <f t="shared" si="64"/>
        <v>124</v>
      </c>
      <c r="B137" s="1">
        <f t="shared" si="42"/>
        <v>19401</v>
      </c>
      <c r="C137" s="1">
        <v>124</v>
      </c>
      <c r="D137" s="1">
        <v>30597</v>
      </c>
      <c r="E137" s="1">
        <v>54</v>
      </c>
      <c r="F137" s="1">
        <v>0</v>
      </c>
      <c r="G137" s="1">
        <v>18547</v>
      </c>
      <c r="H137" s="1">
        <v>0</v>
      </c>
      <c r="I137" s="1">
        <v>800</v>
      </c>
      <c r="J137" s="4">
        <v>40.26</v>
      </c>
      <c r="K137" s="4">
        <v>0.54</v>
      </c>
      <c r="L137" s="4">
        <v>25.8</v>
      </c>
      <c r="M137" s="61">
        <v>1</v>
      </c>
      <c r="N137" s="1">
        <v>9341</v>
      </c>
      <c r="O137" s="1">
        <v>10051</v>
      </c>
      <c r="P137" s="1">
        <v>9196</v>
      </c>
      <c r="Q137" s="1">
        <v>843</v>
      </c>
      <c r="R137" s="1">
        <v>11</v>
      </c>
      <c r="S137" s="1">
        <v>0</v>
      </c>
      <c r="T137" s="1">
        <v>27</v>
      </c>
      <c r="U137" s="1">
        <v>2</v>
      </c>
      <c r="V137" s="1">
        <v>29</v>
      </c>
      <c r="W137" s="1">
        <v>9585</v>
      </c>
      <c r="X137" s="1">
        <v>800</v>
      </c>
      <c r="Y137" s="58">
        <v>0.67</v>
      </c>
      <c r="AA137" s="1">
        <f t="shared" si="43"/>
        <v>83</v>
      </c>
      <c r="AB137" s="1">
        <f t="shared" si="44"/>
        <v>28132</v>
      </c>
      <c r="AC137" s="1">
        <f t="shared" si="45"/>
        <v>1600</v>
      </c>
      <c r="AD137" s="1">
        <f t="shared" si="65"/>
        <v>-5</v>
      </c>
      <c r="AE137" s="1">
        <f t="shared" si="66"/>
        <v>5</v>
      </c>
      <c r="AF137" s="1">
        <f t="shared" si="66"/>
        <v>0</v>
      </c>
      <c r="AG137" s="1">
        <f t="shared" si="66"/>
        <v>0</v>
      </c>
      <c r="AH137" s="1">
        <f t="shared" si="77"/>
        <v>0</v>
      </c>
      <c r="AI137" s="9">
        <f t="shared" si="67"/>
        <v>7.6819665834453627E-2</v>
      </c>
      <c r="AJ137" s="9">
        <f t="shared" si="46"/>
        <v>0.38801999999999998</v>
      </c>
      <c r="AK137" s="9">
        <f t="shared" si="47"/>
        <v>1.08E-3</v>
      </c>
      <c r="AL137" s="9">
        <f t="shared" si="48"/>
        <v>0.37093999999999999</v>
      </c>
      <c r="AM137" s="9">
        <f t="shared" si="49"/>
        <v>1.6E-2</v>
      </c>
      <c r="AN137" s="9">
        <f t="shared" si="50"/>
        <v>5.4000000000000001E-4</v>
      </c>
      <c r="AO137" s="9">
        <f t="shared" si="51"/>
        <v>0</v>
      </c>
      <c r="AP137" s="1">
        <f t="shared" si="68"/>
        <v>-4</v>
      </c>
      <c r="AQ137" s="1">
        <f t="shared" si="68"/>
        <v>3</v>
      </c>
      <c r="AS137" s="1">
        <f t="shared" si="69"/>
        <v>0</v>
      </c>
      <c r="AT137" s="1">
        <f t="shared" si="70"/>
        <v>-1</v>
      </c>
      <c r="AU137" s="1">
        <f t="shared" si="52"/>
        <v>10414</v>
      </c>
      <c r="AV137" s="9">
        <f t="shared" si="53"/>
        <v>0.20827999999999999</v>
      </c>
      <c r="AW137" s="9">
        <f t="shared" si="54"/>
        <v>5.8E-4</v>
      </c>
      <c r="AX137" s="9">
        <f t="shared" si="55"/>
        <v>0.19170000000000001</v>
      </c>
      <c r="AY137" s="9">
        <f t="shared" si="56"/>
        <v>1.6E-2</v>
      </c>
      <c r="AZ137" s="9">
        <f t="shared" si="57"/>
        <v>-2.0000000000000002E-5</v>
      </c>
      <c r="BA137" s="9">
        <f t="shared" si="71"/>
        <v>0.20953079999999999</v>
      </c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M137" s="48"/>
      <c r="BX137" s="7"/>
      <c r="BY137" s="4"/>
      <c r="BZ137" s="7"/>
      <c r="CA137" s="7"/>
      <c r="CB137" s="7"/>
      <c r="CE137" s="7"/>
      <c r="CF137" s="7"/>
      <c r="CG137" s="7"/>
      <c r="CH137" s="7"/>
      <c r="CI137" s="7"/>
      <c r="CJ137" s="7"/>
      <c r="CK137" s="7"/>
      <c r="CL137" s="7"/>
      <c r="CN137" s="47"/>
      <c r="CO137" s="47"/>
      <c r="CP137" s="47"/>
      <c r="CQ137" s="4"/>
    </row>
    <row r="138" spans="1:98" s="1" customFormat="1" x14ac:dyDescent="0.3">
      <c r="A138" s="1">
        <f t="shared" si="64"/>
        <v>125</v>
      </c>
      <c r="B138" s="1">
        <f t="shared" si="42"/>
        <v>19401</v>
      </c>
      <c r="C138" s="1">
        <v>125</v>
      </c>
      <c r="D138" s="1">
        <v>30596</v>
      </c>
      <c r="E138" s="1">
        <v>49</v>
      </c>
      <c r="F138" s="1">
        <v>0</v>
      </c>
      <c r="G138" s="1">
        <v>18552</v>
      </c>
      <c r="H138" s="1">
        <v>0</v>
      </c>
      <c r="I138" s="1">
        <v>800</v>
      </c>
      <c r="J138" s="4">
        <v>40.18</v>
      </c>
      <c r="K138" s="4">
        <v>0.54</v>
      </c>
      <c r="L138" s="4">
        <v>25.8</v>
      </c>
      <c r="M138" s="61">
        <v>1</v>
      </c>
      <c r="N138" s="1">
        <v>9341</v>
      </c>
      <c r="O138" s="1">
        <v>10051</v>
      </c>
      <c r="P138" s="1">
        <v>9195</v>
      </c>
      <c r="Q138" s="1">
        <v>843</v>
      </c>
      <c r="R138" s="1">
        <v>11</v>
      </c>
      <c r="S138" s="1">
        <v>0</v>
      </c>
      <c r="T138" s="1">
        <v>25</v>
      </c>
      <c r="U138" s="1">
        <v>2</v>
      </c>
      <c r="V138" s="1">
        <v>27</v>
      </c>
      <c r="W138" s="1">
        <v>9587</v>
      </c>
      <c r="X138" s="1">
        <v>800</v>
      </c>
      <c r="Y138" s="58">
        <v>0.67</v>
      </c>
      <c r="AA138" s="1">
        <f t="shared" si="43"/>
        <v>76</v>
      </c>
      <c r="AB138" s="1">
        <f t="shared" si="44"/>
        <v>28139</v>
      </c>
      <c r="AC138" s="1">
        <f t="shared" si="45"/>
        <v>1600</v>
      </c>
      <c r="AD138" s="1">
        <f t="shared" si="65"/>
        <v>-5</v>
      </c>
      <c r="AE138" s="1">
        <f t="shared" si="66"/>
        <v>5</v>
      </c>
      <c r="AF138" s="1">
        <f t="shared" si="66"/>
        <v>0</v>
      </c>
      <c r="AG138" s="1">
        <f t="shared" si="66"/>
        <v>0</v>
      </c>
      <c r="AH138" s="1">
        <f t="shared" si="77"/>
        <v>0</v>
      </c>
      <c r="AI138" s="9">
        <f t="shared" si="67"/>
        <v>7.6819665834453627E-2</v>
      </c>
      <c r="AJ138" s="9">
        <f t="shared" si="46"/>
        <v>0.38801999999999998</v>
      </c>
      <c r="AK138" s="9">
        <f t="shared" si="47"/>
        <v>9.7999999999999997E-4</v>
      </c>
      <c r="AL138" s="9">
        <f t="shared" si="48"/>
        <v>0.37103999999999998</v>
      </c>
      <c r="AM138" s="9">
        <f t="shared" si="49"/>
        <v>1.6E-2</v>
      </c>
      <c r="AN138" s="9">
        <f t="shared" si="50"/>
        <v>5.0000000000000001E-4</v>
      </c>
      <c r="AO138" s="9">
        <f t="shared" si="51"/>
        <v>0</v>
      </c>
      <c r="AP138" s="1">
        <f t="shared" si="68"/>
        <v>-2</v>
      </c>
      <c r="AQ138" s="1">
        <f t="shared" si="68"/>
        <v>2</v>
      </c>
      <c r="AS138" s="1">
        <f t="shared" si="69"/>
        <v>0</v>
      </c>
      <c r="AT138" s="1">
        <f t="shared" si="70"/>
        <v>0</v>
      </c>
      <c r="AU138" s="1">
        <f t="shared" si="52"/>
        <v>10414</v>
      </c>
      <c r="AV138" s="9">
        <f t="shared" si="53"/>
        <v>0.20827999999999999</v>
      </c>
      <c r="AW138" s="9">
        <f t="shared" si="54"/>
        <v>5.4000000000000001E-4</v>
      </c>
      <c r="AX138" s="9">
        <f t="shared" si="55"/>
        <v>0.19173999999999999</v>
      </c>
      <c r="AY138" s="9">
        <f t="shared" si="56"/>
        <v>1.6E-2</v>
      </c>
      <c r="AZ138" s="9">
        <f t="shared" si="57"/>
        <v>0</v>
      </c>
      <c r="BA138" s="9">
        <f t="shared" si="71"/>
        <v>0.20953079999999999</v>
      </c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M138" s="48"/>
      <c r="BX138" s="7"/>
      <c r="BY138" s="4"/>
      <c r="BZ138" s="7"/>
      <c r="CA138" s="7"/>
      <c r="CB138" s="7"/>
      <c r="CE138" s="7"/>
      <c r="CF138" s="7"/>
      <c r="CG138" s="7"/>
      <c r="CH138" s="7"/>
      <c r="CI138" s="7"/>
      <c r="CJ138" s="7"/>
      <c r="CK138" s="7"/>
      <c r="CL138" s="7"/>
      <c r="CN138" s="47"/>
      <c r="CO138" s="47"/>
      <c r="CP138" s="47"/>
      <c r="CQ138" s="4"/>
    </row>
    <row r="139" spans="1:98" s="1" customFormat="1" x14ac:dyDescent="0.3">
      <c r="A139" s="1">
        <f t="shared" si="64"/>
        <v>126</v>
      </c>
      <c r="B139" s="1">
        <f t="shared" si="42"/>
        <v>19402</v>
      </c>
      <c r="C139" s="1">
        <v>126</v>
      </c>
      <c r="D139" s="1">
        <v>30596</v>
      </c>
      <c r="E139" s="1">
        <v>45</v>
      </c>
      <c r="F139" s="1">
        <v>0</v>
      </c>
      <c r="G139" s="1">
        <v>18556</v>
      </c>
      <c r="H139" s="1">
        <v>0</v>
      </c>
      <c r="I139" s="1">
        <v>801</v>
      </c>
      <c r="J139" s="4">
        <v>40.1</v>
      </c>
      <c r="K139" s="4">
        <v>0.54</v>
      </c>
      <c r="L139" s="4">
        <v>25.8</v>
      </c>
      <c r="M139" s="61">
        <v>1</v>
      </c>
      <c r="N139" s="1">
        <v>9342</v>
      </c>
      <c r="O139" s="1">
        <v>10051</v>
      </c>
      <c r="P139" s="1">
        <v>9195</v>
      </c>
      <c r="Q139" s="1">
        <v>843</v>
      </c>
      <c r="R139" s="1">
        <v>11</v>
      </c>
      <c r="S139" s="1">
        <v>0</v>
      </c>
      <c r="T139" s="1">
        <v>22</v>
      </c>
      <c r="U139" s="1">
        <v>2</v>
      </c>
      <c r="V139" s="1">
        <v>25</v>
      </c>
      <c r="W139" s="1">
        <v>9590</v>
      </c>
      <c r="X139" s="1">
        <v>801</v>
      </c>
      <c r="Y139" s="58">
        <v>0.67</v>
      </c>
      <c r="AA139" s="1">
        <f t="shared" si="43"/>
        <v>70</v>
      </c>
      <c r="AB139" s="1">
        <f t="shared" si="44"/>
        <v>28146</v>
      </c>
      <c r="AC139" s="1">
        <f t="shared" si="45"/>
        <v>1602</v>
      </c>
      <c r="AD139" s="1">
        <f t="shared" si="65"/>
        <v>-4</v>
      </c>
      <c r="AE139" s="1">
        <f t="shared" si="66"/>
        <v>4</v>
      </c>
      <c r="AF139" s="1">
        <f t="shared" si="66"/>
        <v>0</v>
      </c>
      <c r="AG139" s="1">
        <f t="shared" si="66"/>
        <v>1</v>
      </c>
      <c r="AH139" s="1">
        <f t="shared" si="77"/>
        <v>1</v>
      </c>
      <c r="AI139" s="9">
        <f t="shared" si="67"/>
        <v>7.6900921658986168E-2</v>
      </c>
      <c r="AJ139" s="9">
        <f t="shared" si="46"/>
        <v>0.38804</v>
      </c>
      <c r="AK139" s="9">
        <f t="shared" si="47"/>
        <v>8.9999999999999998E-4</v>
      </c>
      <c r="AL139" s="9">
        <f t="shared" si="48"/>
        <v>0.37112000000000001</v>
      </c>
      <c r="AM139" s="9">
        <f t="shared" si="49"/>
        <v>1.602E-2</v>
      </c>
      <c r="AN139" s="9">
        <f t="shared" si="50"/>
        <v>4.4000000000000002E-4</v>
      </c>
      <c r="AO139" s="9">
        <f t="shared" si="51"/>
        <v>2.0000000000000002E-5</v>
      </c>
      <c r="AP139" s="1">
        <f t="shared" si="68"/>
        <v>-2</v>
      </c>
      <c r="AQ139" s="1">
        <f t="shared" si="68"/>
        <v>3</v>
      </c>
      <c r="AS139" s="1">
        <f t="shared" si="69"/>
        <v>1</v>
      </c>
      <c r="AT139" s="1">
        <f t="shared" si="70"/>
        <v>2</v>
      </c>
      <c r="AU139" s="1">
        <f t="shared" si="52"/>
        <v>10416</v>
      </c>
      <c r="AV139" s="9">
        <f t="shared" si="53"/>
        <v>0.20832000000000001</v>
      </c>
      <c r="AW139" s="9">
        <f t="shared" si="54"/>
        <v>5.0000000000000001E-4</v>
      </c>
      <c r="AX139" s="9">
        <f t="shared" si="55"/>
        <v>0.1918</v>
      </c>
      <c r="AY139" s="9">
        <f t="shared" si="56"/>
        <v>1.602E-2</v>
      </c>
      <c r="AZ139" s="9">
        <f t="shared" si="57"/>
        <v>4.0000000000000003E-5</v>
      </c>
      <c r="BA139" s="9">
        <f t="shared" si="71"/>
        <v>0.20954160000000002</v>
      </c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M139" s="48"/>
      <c r="BX139" s="7"/>
      <c r="BY139" s="4"/>
      <c r="BZ139" s="7"/>
      <c r="CA139" s="7"/>
      <c r="CB139" s="7"/>
      <c r="CE139" s="7"/>
      <c r="CF139" s="7"/>
      <c r="CG139" s="7"/>
      <c r="CH139" s="7"/>
      <c r="CI139" s="7"/>
      <c r="CJ139" s="7"/>
      <c r="CK139" s="7"/>
      <c r="CL139" s="7"/>
      <c r="CN139" s="47"/>
      <c r="CO139" s="47"/>
      <c r="CP139" s="47"/>
      <c r="CQ139" s="4"/>
    </row>
    <row r="140" spans="1:98" s="1" customFormat="1" x14ac:dyDescent="0.3">
      <c r="A140" s="1">
        <f t="shared" si="64"/>
        <v>127</v>
      </c>
      <c r="B140" s="1">
        <f t="shared" si="42"/>
        <v>19403</v>
      </c>
      <c r="C140" s="1">
        <v>127</v>
      </c>
      <c r="D140" s="1">
        <v>30596</v>
      </c>
      <c r="E140" s="1">
        <v>42</v>
      </c>
      <c r="F140" s="1">
        <v>0</v>
      </c>
      <c r="G140" s="1">
        <v>18560</v>
      </c>
      <c r="H140" s="1">
        <v>0</v>
      </c>
      <c r="I140" s="1">
        <v>801</v>
      </c>
      <c r="J140" s="4">
        <v>40.020000000000003</v>
      </c>
      <c r="K140" s="4">
        <v>0.54</v>
      </c>
      <c r="L140" s="4">
        <v>25.8</v>
      </c>
      <c r="M140" s="61">
        <v>1</v>
      </c>
      <c r="N140" s="1">
        <v>9342</v>
      </c>
      <c r="O140" s="1">
        <v>10051</v>
      </c>
      <c r="P140" s="1">
        <v>9195</v>
      </c>
      <c r="Q140" s="1">
        <v>843</v>
      </c>
      <c r="R140" s="1">
        <v>11</v>
      </c>
      <c r="S140" s="1">
        <v>0</v>
      </c>
      <c r="T140" s="1">
        <v>21</v>
      </c>
      <c r="U140" s="1">
        <v>2</v>
      </c>
      <c r="V140" s="1">
        <v>23</v>
      </c>
      <c r="W140" s="1">
        <v>9592</v>
      </c>
      <c r="X140" s="1">
        <v>801</v>
      </c>
      <c r="Y140" s="58">
        <v>0.67</v>
      </c>
      <c r="AA140" s="1">
        <f t="shared" si="43"/>
        <v>65</v>
      </c>
      <c r="AB140" s="1">
        <f t="shared" si="44"/>
        <v>28152</v>
      </c>
      <c r="AC140" s="1">
        <f t="shared" si="45"/>
        <v>1602</v>
      </c>
      <c r="AD140" s="1">
        <f t="shared" si="65"/>
        <v>-3</v>
      </c>
      <c r="AE140" s="1">
        <f t="shared" si="66"/>
        <v>4</v>
      </c>
      <c r="AF140" s="1">
        <f t="shared" si="66"/>
        <v>0</v>
      </c>
      <c r="AG140" s="1">
        <f t="shared" si="66"/>
        <v>0</v>
      </c>
      <c r="AH140" s="1">
        <f t="shared" si="77"/>
        <v>1</v>
      </c>
      <c r="AI140" s="9">
        <f t="shared" si="67"/>
        <v>7.6900921658986168E-2</v>
      </c>
      <c r="AJ140" s="9">
        <f t="shared" si="46"/>
        <v>0.38806000000000002</v>
      </c>
      <c r="AK140" s="9">
        <f t="shared" si="47"/>
        <v>8.4000000000000003E-4</v>
      </c>
      <c r="AL140" s="9">
        <f t="shared" si="48"/>
        <v>0.37119999999999997</v>
      </c>
      <c r="AM140" s="9">
        <f t="shared" si="49"/>
        <v>1.602E-2</v>
      </c>
      <c r="AN140" s="9">
        <f t="shared" si="50"/>
        <v>4.2000000000000002E-4</v>
      </c>
      <c r="AO140" s="9">
        <f t="shared" si="51"/>
        <v>2.0000000000000002E-5</v>
      </c>
      <c r="AP140" s="1">
        <f t="shared" si="68"/>
        <v>-2</v>
      </c>
      <c r="AQ140" s="1">
        <f t="shared" si="68"/>
        <v>2</v>
      </c>
      <c r="AS140" s="1">
        <f t="shared" si="69"/>
        <v>0</v>
      </c>
      <c r="AT140" s="1">
        <f t="shared" si="70"/>
        <v>0</v>
      </c>
      <c r="AU140" s="1">
        <f t="shared" si="52"/>
        <v>10416</v>
      </c>
      <c r="AV140" s="9">
        <f t="shared" si="53"/>
        <v>0.20832000000000001</v>
      </c>
      <c r="AW140" s="9">
        <f t="shared" si="54"/>
        <v>4.6000000000000001E-4</v>
      </c>
      <c r="AX140" s="9">
        <f t="shared" si="55"/>
        <v>0.19184000000000001</v>
      </c>
      <c r="AY140" s="9">
        <f t="shared" si="56"/>
        <v>1.602E-2</v>
      </c>
      <c r="AZ140" s="9">
        <f t="shared" si="57"/>
        <v>0</v>
      </c>
      <c r="BA140" s="9">
        <f t="shared" si="71"/>
        <v>0.20955240000000003</v>
      </c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M140" s="48"/>
      <c r="BX140" s="7"/>
      <c r="BY140" s="4"/>
      <c r="BZ140" s="7"/>
      <c r="CA140" s="7"/>
      <c r="CB140" s="7"/>
      <c r="CE140" s="7"/>
      <c r="CF140" s="7"/>
      <c r="CG140" s="7"/>
      <c r="CH140" s="7"/>
      <c r="CI140" s="7"/>
      <c r="CJ140" s="7"/>
      <c r="CK140" s="7"/>
      <c r="CL140" s="7"/>
      <c r="CN140" s="47"/>
      <c r="CO140" s="47"/>
      <c r="CP140" s="47"/>
      <c r="CQ140" s="4"/>
    </row>
    <row r="141" spans="1:98" s="1" customFormat="1" x14ac:dyDescent="0.3">
      <c r="A141" s="1">
        <f t="shared" si="64"/>
        <v>128</v>
      </c>
      <c r="B141" s="1">
        <f t="shared" si="42"/>
        <v>19403</v>
      </c>
      <c r="C141" s="1">
        <v>128</v>
      </c>
      <c r="D141" s="1">
        <v>30595</v>
      </c>
      <c r="E141" s="1">
        <v>38</v>
      </c>
      <c r="F141" s="1">
        <v>0</v>
      </c>
      <c r="G141" s="1">
        <v>18564</v>
      </c>
      <c r="H141" s="1">
        <v>0</v>
      </c>
      <c r="I141" s="1">
        <v>801</v>
      </c>
      <c r="J141" s="4">
        <v>39.950000000000003</v>
      </c>
      <c r="K141" s="4">
        <v>0.54</v>
      </c>
      <c r="L141" s="4">
        <v>25.8</v>
      </c>
      <c r="M141" s="61">
        <v>1</v>
      </c>
      <c r="N141" s="1">
        <v>9342</v>
      </c>
      <c r="O141" s="1">
        <v>10051</v>
      </c>
      <c r="P141" s="1">
        <v>9195</v>
      </c>
      <c r="Q141" s="1">
        <v>843</v>
      </c>
      <c r="R141" s="1">
        <v>11</v>
      </c>
      <c r="S141" s="1">
        <v>0</v>
      </c>
      <c r="T141" s="1">
        <v>18</v>
      </c>
      <c r="U141" s="1">
        <v>2</v>
      </c>
      <c r="V141" s="1">
        <v>20</v>
      </c>
      <c r="W141" s="1">
        <v>9594</v>
      </c>
      <c r="X141" s="1">
        <v>801</v>
      </c>
      <c r="Y141" s="58">
        <v>0.67</v>
      </c>
      <c r="AA141" s="1">
        <f t="shared" si="43"/>
        <v>58</v>
      </c>
      <c r="AB141" s="1">
        <f t="shared" si="44"/>
        <v>28158</v>
      </c>
      <c r="AC141" s="1">
        <f t="shared" si="45"/>
        <v>1602</v>
      </c>
      <c r="AD141" s="1">
        <f t="shared" si="65"/>
        <v>-4</v>
      </c>
      <c r="AE141" s="1">
        <f t="shared" si="66"/>
        <v>4</v>
      </c>
      <c r="AF141" s="1">
        <f t="shared" si="66"/>
        <v>0</v>
      </c>
      <c r="AG141" s="1">
        <f t="shared" si="66"/>
        <v>0</v>
      </c>
      <c r="AH141" s="1">
        <f t="shared" si="77"/>
        <v>0</v>
      </c>
      <c r="AI141" s="9">
        <f t="shared" si="67"/>
        <v>7.6908305328852622E-2</v>
      </c>
      <c r="AJ141" s="9">
        <f t="shared" si="46"/>
        <v>0.38806000000000002</v>
      </c>
      <c r="AK141" s="9">
        <f t="shared" si="47"/>
        <v>7.6000000000000004E-4</v>
      </c>
      <c r="AL141" s="9">
        <f t="shared" si="48"/>
        <v>0.37128</v>
      </c>
      <c r="AM141" s="9">
        <f t="shared" si="49"/>
        <v>1.602E-2</v>
      </c>
      <c r="AN141" s="9">
        <f t="shared" si="50"/>
        <v>3.6000000000000002E-4</v>
      </c>
      <c r="AO141" s="9">
        <f t="shared" si="51"/>
        <v>0</v>
      </c>
      <c r="AP141" s="1">
        <f t="shared" si="68"/>
        <v>-3</v>
      </c>
      <c r="AQ141" s="1">
        <f t="shared" si="68"/>
        <v>2</v>
      </c>
      <c r="AS141" s="1">
        <f t="shared" si="69"/>
        <v>0</v>
      </c>
      <c r="AT141" s="1">
        <f t="shared" si="70"/>
        <v>-1</v>
      </c>
      <c r="AU141" s="1">
        <f t="shared" si="52"/>
        <v>10415</v>
      </c>
      <c r="AV141" s="9">
        <f t="shared" si="53"/>
        <v>0.20830000000000001</v>
      </c>
      <c r="AW141" s="9">
        <f t="shared" si="54"/>
        <v>4.0000000000000002E-4</v>
      </c>
      <c r="AX141" s="9">
        <f t="shared" si="55"/>
        <v>0.19188</v>
      </c>
      <c r="AY141" s="9">
        <f t="shared" si="56"/>
        <v>1.602E-2</v>
      </c>
      <c r="AZ141" s="9">
        <f t="shared" si="57"/>
        <v>-2.0000000000000002E-5</v>
      </c>
      <c r="BA141" s="9">
        <f t="shared" si="71"/>
        <v>0.20955240000000003</v>
      </c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M141" s="48"/>
      <c r="BX141" s="7"/>
      <c r="BY141" s="4"/>
      <c r="BZ141" s="7"/>
      <c r="CA141" s="7"/>
      <c r="CB141" s="7"/>
      <c r="CE141" s="7"/>
      <c r="CF141" s="7"/>
      <c r="CG141" s="7"/>
      <c r="CH141" s="7"/>
      <c r="CI141" s="7"/>
      <c r="CJ141" s="7"/>
      <c r="CK141" s="7"/>
      <c r="CL141" s="7"/>
      <c r="CN141" s="47"/>
      <c r="CO141" s="47"/>
      <c r="CP141" s="47"/>
      <c r="CQ141" s="4"/>
    </row>
    <row r="142" spans="1:98" s="1" customFormat="1" x14ac:dyDescent="0.3">
      <c r="A142" s="1">
        <f t="shared" si="64"/>
        <v>129</v>
      </c>
      <c r="B142" s="1">
        <f t="shared" ref="B142:B205" si="82">IF(C142="",NA(),E142+G142+H142+I142)</f>
        <v>19402</v>
      </c>
      <c r="C142" s="1">
        <v>129</v>
      </c>
      <c r="D142" s="1">
        <v>30595</v>
      </c>
      <c r="E142" s="1">
        <v>34</v>
      </c>
      <c r="F142" s="1">
        <v>0</v>
      </c>
      <c r="G142" s="1">
        <v>18567</v>
      </c>
      <c r="H142" s="1">
        <v>0</v>
      </c>
      <c r="I142" s="1">
        <v>801</v>
      </c>
      <c r="J142" s="4">
        <v>39.880000000000003</v>
      </c>
      <c r="K142" s="4">
        <v>0.54</v>
      </c>
      <c r="L142" s="4">
        <v>25.8</v>
      </c>
      <c r="M142" s="61">
        <v>1</v>
      </c>
      <c r="N142" s="1">
        <v>9342</v>
      </c>
      <c r="O142" s="1">
        <v>10051</v>
      </c>
      <c r="P142" s="1">
        <v>9195</v>
      </c>
      <c r="Q142" s="1">
        <v>843</v>
      </c>
      <c r="R142" s="1">
        <v>11</v>
      </c>
      <c r="S142" s="1">
        <v>0</v>
      </c>
      <c r="T142" s="1">
        <v>17</v>
      </c>
      <c r="U142" s="1">
        <v>1</v>
      </c>
      <c r="V142" s="1">
        <v>18</v>
      </c>
      <c r="W142" s="1">
        <v>9596</v>
      </c>
      <c r="X142" s="1">
        <v>801</v>
      </c>
      <c r="Y142" s="58">
        <v>0.67</v>
      </c>
      <c r="AA142" s="1">
        <f t="shared" ref="AA142:AA205" si="83">+E142+V142</f>
        <v>52</v>
      </c>
      <c r="AB142" s="1">
        <f t="shared" ref="AB142:AB205" si="84">+G142+W142</f>
        <v>28163</v>
      </c>
      <c r="AC142" s="1">
        <f t="shared" ref="AC142:AC205" si="85">+I142+X142</f>
        <v>1602</v>
      </c>
      <c r="AD142" s="1">
        <f t="shared" si="65"/>
        <v>-4</v>
      </c>
      <c r="AE142" s="1">
        <f t="shared" si="66"/>
        <v>3</v>
      </c>
      <c r="AF142" s="1">
        <f t="shared" si="66"/>
        <v>0</v>
      </c>
      <c r="AG142" s="1">
        <f t="shared" si="66"/>
        <v>0</v>
      </c>
      <c r="AH142" s="1">
        <f t="shared" si="77"/>
        <v>-1</v>
      </c>
      <c r="AI142" s="9">
        <f t="shared" si="67"/>
        <v>7.6908305328852622E-2</v>
      </c>
      <c r="AJ142" s="9">
        <f t="shared" ref="AJ142:AJ205" si="86">IF(OR(ISNA(B142),B142=0),NA(),B142/$AJ$11)</f>
        <v>0.38804</v>
      </c>
      <c r="AK142" s="9">
        <f t="shared" ref="AK142:AK205" si="87">IF(OR(ISNA(B142),B142=0),NA(),E142/$AJ$11)</f>
        <v>6.8000000000000005E-4</v>
      </c>
      <c r="AL142" s="9">
        <f t="shared" ref="AL142:AL205" si="88">IF(OR(ISNA(B142),B142=0),NA(),G142/$AJ$11)</f>
        <v>0.37134</v>
      </c>
      <c r="AM142" s="9">
        <f t="shared" ref="AM142:AM205" si="89">IF(OR(ISNA(B142),B142=0),NA(),I142/$AJ$11)</f>
        <v>1.602E-2</v>
      </c>
      <c r="AN142" s="9">
        <f t="shared" ref="AN142:AN205" si="90">IF(OR(ISNA(B142),B142=0),NA(),T142/$AJ$11)</f>
        <v>3.4000000000000002E-4</v>
      </c>
      <c r="AO142" s="9">
        <f t="shared" ref="AO142:AO205" si="91">+IF(OR(ISNA(B142),B142=0),NA(),AH142/$AJ$11)</f>
        <v>-2.0000000000000002E-5</v>
      </c>
      <c r="AP142" s="1">
        <f t="shared" si="68"/>
        <v>-2</v>
      </c>
      <c r="AQ142" s="1">
        <f t="shared" si="68"/>
        <v>2</v>
      </c>
      <c r="AS142" s="1">
        <f t="shared" si="69"/>
        <v>0</v>
      </c>
      <c r="AT142" s="1">
        <f t="shared" si="70"/>
        <v>0</v>
      </c>
      <c r="AU142" s="1">
        <f t="shared" ref="AU142:AU205" si="92">IF(C142="",NA(),V142+W142+X142)</f>
        <v>10415</v>
      </c>
      <c r="AV142" s="9">
        <f t="shared" ref="AV142:AV205" si="93">IF(OR(ISNA(B142),B142=0),NA(),AU142/$AJ$11)</f>
        <v>0.20830000000000001</v>
      </c>
      <c r="AW142" s="9">
        <f t="shared" ref="AW142:AW205" si="94">IF(OR(ISNA(B142),B142=0),NA(),V142/$AJ$11)</f>
        <v>3.6000000000000002E-4</v>
      </c>
      <c r="AX142" s="9">
        <f t="shared" ref="AX142:AX205" si="95">IF(OR(ISNA(B142),B142=0),NA(),W142/$AJ$11)</f>
        <v>0.19192000000000001</v>
      </c>
      <c r="AY142" s="9">
        <f t="shared" ref="AY142:AY205" si="96">IF(OR(ISNA(B142),B142=0),NA(),X142/$AJ$11)</f>
        <v>1.602E-2</v>
      </c>
      <c r="AZ142" s="9">
        <f t="shared" ref="AZ142:AZ205" si="97">IF(OR(ISNA(B142),B142=0),NA(),AT142/$AJ$11)</f>
        <v>0</v>
      </c>
      <c r="BA142" s="9">
        <f t="shared" si="71"/>
        <v>0.20954160000000002</v>
      </c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M142" s="48"/>
      <c r="BX142" s="7"/>
      <c r="BY142" s="4"/>
      <c r="BZ142" s="7"/>
      <c r="CA142" s="7"/>
      <c r="CB142" s="7"/>
      <c r="CE142" s="7"/>
      <c r="CF142" s="7"/>
      <c r="CG142" s="7"/>
      <c r="CH142" s="7"/>
      <c r="CI142" s="7"/>
      <c r="CJ142" s="7"/>
      <c r="CK142" s="7"/>
      <c r="CL142" s="7"/>
      <c r="CN142" s="47"/>
      <c r="CO142" s="47"/>
      <c r="CP142" s="47"/>
      <c r="CQ142" s="4"/>
    </row>
    <row r="143" spans="1:98" s="1" customFormat="1" x14ac:dyDescent="0.3">
      <c r="A143" s="1">
        <f t="shared" ref="A143:A206" si="98">+C143</f>
        <v>130</v>
      </c>
      <c r="B143" s="1">
        <f t="shared" si="82"/>
        <v>19403</v>
      </c>
      <c r="C143" s="1">
        <v>130</v>
      </c>
      <c r="D143" s="1">
        <v>30595</v>
      </c>
      <c r="E143" s="1">
        <v>32</v>
      </c>
      <c r="F143" s="1">
        <v>0</v>
      </c>
      <c r="G143" s="1">
        <v>18570</v>
      </c>
      <c r="H143" s="1">
        <v>0</v>
      </c>
      <c r="I143" s="1">
        <v>801</v>
      </c>
      <c r="J143" s="4">
        <v>39.799999999999997</v>
      </c>
      <c r="K143" s="4">
        <v>0.54</v>
      </c>
      <c r="L143" s="4">
        <v>25.8</v>
      </c>
      <c r="M143" s="61">
        <v>1</v>
      </c>
      <c r="N143" s="1">
        <v>9343</v>
      </c>
      <c r="O143" s="1">
        <v>10051</v>
      </c>
      <c r="P143" s="1">
        <v>9195</v>
      </c>
      <c r="Q143" s="1">
        <v>843</v>
      </c>
      <c r="R143" s="1">
        <v>11</v>
      </c>
      <c r="S143" s="1">
        <v>0</v>
      </c>
      <c r="T143" s="1">
        <v>15</v>
      </c>
      <c r="U143" s="1">
        <v>1</v>
      </c>
      <c r="V143" s="1">
        <v>16</v>
      </c>
      <c r="W143" s="1">
        <v>9598</v>
      </c>
      <c r="X143" s="1">
        <v>801</v>
      </c>
      <c r="Y143" s="58">
        <v>0.67</v>
      </c>
      <c r="AA143" s="1">
        <f t="shared" si="83"/>
        <v>48</v>
      </c>
      <c r="AB143" s="1">
        <f t="shared" si="84"/>
        <v>28168</v>
      </c>
      <c r="AC143" s="1">
        <f t="shared" si="85"/>
        <v>1602</v>
      </c>
      <c r="AD143" s="1">
        <f t="shared" ref="AD143:AD206" si="99">IF($C143="","",E143-E142)</f>
        <v>-2</v>
      </c>
      <c r="AE143" s="1">
        <f t="shared" ref="AE143:AG193" si="100">IF($C143="","",G143-G142)</f>
        <v>3</v>
      </c>
      <c r="AF143" s="1">
        <f t="shared" si="100"/>
        <v>0</v>
      </c>
      <c r="AG143" s="1">
        <f t="shared" si="100"/>
        <v>0</v>
      </c>
      <c r="AH143" s="1">
        <f t="shared" si="77"/>
        <v>1</v>
      </c>
      <c r="AI143" s="9">
        <f t="shared" ref="AI143:AI206" si="101">IF(OR(ISNA(AU143),AU143=0),NA(),X143/AU143)</f>
        <v>7.6908305328852622E-2</v>
      </c>
      <c r="AJ143" s="9">
        <f t="shared" si="86"/>
        <v>0.38806000000000002</v>
      </c>
      <c r="AK143" s="9">
        <f t="shared" si="87"/>
        <v>6.4000000000000005E-4</v>
      </c>
      <c r="AL143" s="9">
        <f t="shared" si="88"/>
        <v>0.37140000000000001</v>
      </c>
      <c r="AM143" s="9">
        <f t="shared" si="89"/>
        <v>1.602E-2</v>
      </c>
      <c r="AN143" s="9">
        <f t="shared" si="90"/>
        <v>2.9999999999999997E-4</v>
      </c>
      <c r="AO143" s="9">
        <f t="shared" si="91"/>
        <v>2.0000000000000002E-5</v>
      </c>
      <c r="AP143" s="1">
        <f t="shared" ref="AP143:AQ193" si="102">IF($C143="","",V143-V142)</f>
        <v>-2</v>
      </c>
      <c r="AQ143" s="1">
        <f t="shared" si="102"/>
        <v>2</v>
      </c>
      <c r="AS143" s="1">
        <f t="shared" ref="AS143:AS206" si="103">IF($C143="","",X143-X142)</f>
        <v>0</v>
      </c>
      <c r="AT143" s="1">
        <f t="shared" ref="AT143:AT206" si="104">IF(OR($C143="",ISNA($C143)),NA(),AP143+AQ143+AR143+AS143)</f>
        <v>0</v>
      </c>
      <c r="AU143" s="1">
        <f t="shared" si="92"/>
        <v>10415</v>
      </c>
      <c r="AV143" s="9">
        <f t="shared" si="93"/>
        <v>0.20830000000000001</v>
      </c>
      <c r="AW143" s="9">
        <f t="shared" si="94"/>
        <v>3.2000000000000003E-4</v>
      </c>
      <c r="AX143" s="9">
        <f t="shared" si="95"/>
        <v>0.19195999999999999</v>
      </c>
      <c r="AY143" s="9">
        <f t="shared" si="96"/>
        <v>1.602E-2</v>
      </c>
      <c r="AZ143" s="9">
        <f t="shared" si="97"/>
        <v>0</v>
      </c>
      <c r="BA143" s="9">
        <f t="shared" ref="BA143:BA206" si="105">+AJ143*$BA$12</f>
        <v>0.20955240000000003</v>
      </c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M143" s="48"/>
      <c r="BX143" s="7"/>
      <c r="BY143" s="4"/>
      <c r="BZ143" s="7"/>
      <c r="CA143" s="7"/>
      <c r="CB143" s="7"/>
      <c r="CE143" s="7"/>
      <c r="CF143" s="7"/>
      <c r="CG143" s="7"/>
      <c r="CH143" s="7"/>
      <c r="CI143" s="7"/>
      <c r="CJ143" s="7"/>
      <c r="CK143" s="7"/>
      <c r="CL143" s="7"/>
      <c r="CN143" s="47"/>
      <c r="CO143" s="47"/>
      <c r="CP143" s="47"/>
      <c r="CQ143" s="4"/>
    </row>
    <row r="144" spans="1:98" s="1" customFormat="1" x14ac:dyDescent="0.3">
      <c r="A144" s="1">
        <f t="shared" si="98"/>
        <v>131</v>
      </c>
      <c r="B144" s="1">
        <f t="shared" si="82"/>
        <v>19404</v>
      </c>
      <c r="C144" s="1">
        <v>131</v>
      </c>
      <c r="D144" s="1">
        <v>30595</v>
      </c>
      <c r="E144" s="1">
        <v>29</v>
      </c>
      <c r="F144" s="1">
        <v>0</v>
      </c>
      <c r="G144" s="1">
        <v>18573</v>
      </c>
      <c r="H144" s="1">
        <v>0</v>
      </c>
      <c r="I144" s="1">
        <v>802</v>
      </c>
      <c r="J144" s="4">
        <v>39.729999999999997</v>
      </c>
      <c r="K144" s="4">
        <v>0.54</v>
      </c>
      <c r="L144" s="4">
        <v>25.8</v>
      </c>
      <c r="M144" s="61">
        <v>1</v>
      </c>
      <c r="N144" s="1">
        <v>9343</v>
      </c>
      <c r="O144" s="1">
        <v>10051</v>
      </c>
      <c r="P144" s="1">
        <v>9195</v>
      </c>
      <c r="Q144" s="1">
        <v>843</v>
      </c>
      <c r="R144" s="1">
        <v>11</v>
      </c>
      <c r="S144" s="1">
        <v>0</v>
      </c>
      <c r="T144" s="1">
        <v>14</v>
      </c>
      <c r="U144" s="1">
        <v>1</v>
      </c>
      <c r="V144" s="1">
        <v>15</v>
      </c>
      <c r="W144" s="1">
        <v>9599</v>
      </c>
      <c r="X144" s="1">
        <v>802</v>
      </c>
      <c r="Y144" s="58">
        <v>0.67</v>
      </c>
      <c r="AA144" s="1">
        <f t="shared" si="83"/>
        <v>44</v>
      </c>
      <c r="AB144" s="1">
        <f t="shared" si="84"/>
        <v>28172</v>
      </c>
      <c r="AC144" s="1">
        <f t="shared" si="85"/>
        <v>1604</v>
      </c>
      <c r="AD144" s="1">
        <f t="shared" si="99"/>
        <v>-3</v>
      </c>
      <c r="AE144" s="1">
        <f t="shared" si="100"/>
        <v>3</v>
      </c>
      <c r="AF144" s="1">
        <f t="shared" si="100"/>
        <v>0</v>
      </c>
      <c r="AG144" s="1">
        <f t="shared" si="100"/>
        <v>1</v>
      </c>
      <c r="AH144" s="1">
        <f t="shared" ref="AH144:AH207" si="106">IF(OR($C144="",ISNA($C144)),NA(),AD144+AE144+AF144+AG144)</f>
        <v>1</v>
      </c>
      <c r="AI144" s="9">
        <f t="shared" si="101"/>
        <v>7.6996927803379411E-2</v>
      </c>
      <c r="AJ144" s="9">
        <f t="shared" si="86"/>
        <v>0.38807999999999998</v>
      </c>
      <c r="AK144" s="9">
        <f t="shared" si="87"/>
        <v>5.8E-4</v>
      </c>
      <c r="AL144" s="9">
        <f t="shared" si="88"/>
        <v>0.37146000000000001</v>
      </c>
      <c r="AM144" s="9">
        <f t="shared" si="89"/>
        <v>1.6039999999999999E-2</v>
      </c>
      <c r="AN144" s="9">
        <f t="shared" si="90"/>
        <v>2.7999999999999998E-4</v>
      </c>
      <c r="AO144" s="9">
        <f t="shared" si="91"/>
        <v>2.0000000000000002E-5</v>
      </c>
      <c r="AP144" s="1">
        <f t="shared" si="102"/>
        <v>-1</v>
      </c>
      <c r="AQ144" s="1">
        <f t="shared" si="102"/>
        <v>1</v>
      </c>
      <c r="AS144" s="1">
        <f t="shared" si="103"/>
        <v>1</v>
      </c>
      <c r="AT144" s="1">
        <f t="shared" si="104"/>
        <v>1</v>
      </c>
      <c r="AU144" s="1">
        <f t="shared" si="92"/>
        <v>10416</v>
      </c>
      <c r="AV144" s="9">
        <f t="shared" si="93"/>
        <v>0.20832000000000001</v>
      </c>
      <c r="AW144" s="9">
        <f t="shared" si="94"/>
        <v>2.9999999999999997E-4</v>
      </c>
      <c r="AX144" s="9">
        <f t="shared" si="95"/>
        <v>0.19198000000000001</v>
      </c>
      <c r="AY144" s="9">
        <f t="shared" si="96"/>
        <v>1.6039999999999999E-2</v>
      </c>
      <c r="AZ144" s="9">
        <f t="shared" si="97"/>
        <v>2.0000000000000002E-5</v>
      </c>
      <c r="BA144" s="9">
        <f t="shared" si="105"/>
        <v>0.20956320000000001</v>
      </c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M144" s="48"/>
      <c r="BX144" s="7"/>
      <c r="BY144" s="4"/>
      <c r="BZ144" s="7"/>
      <c r="CA144" s="7"/>
      <c r="CB144" s="7"/>
      <c r="CE144" s="7"/>
      <c r="CF144" s="7"/>
      <c r="CG144" s="7"/>
      <c r="CH144" s="7"/>
      <c r="CI144" s="7"/>
      <c r="CJ144" s="7"/>
      <c r="CK144" s="7"/>
      <c r="CL144" s="7"/>
      <c r="CN144" s="47"/>
      <c r="CO144" s="47"/>
      <c r="CP144" s="47"/>
      <c r="CQ144" s="4"/>
    </row>
    <row r="145" spans="1:95" s="1" customFormat="1" x14ac:dyDescent="0.3">
      <c r="A145" s="1">
        <f t="shared" si="98"/>
        <v>132</v>
      </c>
      <c r="B145" s="1">
        <f t="shared" si="82"/>
        <v>19404</v>
      </c>
      <c r="C145" s="1">
        <v>132</v>
      </c>
      <c r="D145" s="1">
        <v>30594</v>
      </c>
      <c r="E145" s="1">
        <v>27</v>
      </c>
      <c r="F145" s="1">
        <v>0</v>
      </c>
      <c r="G145" s="1">
        <v>18575</v>
      </c>
      <c r="H145" s="1">
        <v>0</v>
      </c>
      <c r="I145" s="1">
        <v>802</v>
      </c>
      <c r="J145" s="4">
        <v>39.659999999999997</v>
      </c>
      <c r="K145" s="4">
        <v>0.54</v>
      </c>
      <c r="L145" s="4">
        <v>25.8</v>
      </c>
      <c r="M145" s="61">
        <v>1</v>
      </c>
      <c r="N145" s="1">
        <v>9343</v>
      </c>
      <c r="O145" s="1">
        <v>10051</v>
      </c>
      <c r="P145" s="1">
        <v>9195</v>
      </c>
      <c r="Q145" s="1">
        <v>844</v>
      </c>
      <c r="R145" s="1">
        <v>11</v>
      </c>
      <c r="S145" s="1">
        <v>0</v>
      </c>
      <c r="T145" s="1">
        <v>13</v>
      </c>
      <c r="U145" s="1">
        <v>1</v>
      </c>
      <c r="V145" s="1">
        <v>14</v>
      </c>
      <c r="W145" s="1">
        <v>9600</v>
      </c>
      <c r="X145" s="1">
        <v>802</v>
      </c>
      <c r="Y145" s="58">
        <v>0.67</v>
      </c>
      <c r="AA145" s="1">
        <f t="shared" si="83"/>
        <v>41</v>
      </c>
      <c r="AB145" s="1">
        <f t="shared" si="84"/>
        <v>28175</v>
      </c>
      <c r="AC145" s="1">
        <f t="shared" si="85"/>
        <v>1604</v>
      </c>
      <c r="AD145" s="1">
        <f t="shared" si="99"/>
        <v>-2</v>
      </c>
      <c r="AE145" s="1">
        <f t="shared" si="100"/>
        <v>2</v>
      </c>
      <c r="AF145" s="1">
        <f t="shared" si="100"/>
        <v>0</v>
      </c>
      <c r="AG145" s="1">
        <f t="shared" si="100"/>
        <v>0</v>
      </c>
      <c r="AH145" s="1">
        <f t="shared" si="106"/>
        <v>0</v>
      </c>
      <c r="AI145" s="9">
        <f t="shared" si="101"/>
        <v>7.6996927803379411E-2</v>
      </c>
      <c r="AJ145" s="9">
        <f t="shared" si="86"/>
        <v>0.38807999999999998</v>
      </c>
      <c r="AK145" s="9">
        <f t="shared" si="87"/>
        <v>5.4000000000000001E-4</v>
      </c>
      <c r="AL145" s="9">
        <f t="shared" si="88"/>
        <v>0.3715</v>
      </c>
      <c r="AM145" s="9">
        <f t="shared" si="89"/>
        <v>1.6039999999999999E-2</v>
      </c>
      <c r="AN145" s="9">
        <f t="shared" si="90"/>
        <v>2.5999999999999998E-4</v>
      </c>
      <c r="AO145" s="9">
        <f t="shared" si="91"/>
        <v>0</v>
      </c>
      <c r="AP145" s="1">
        <f t="shared" si="102"/>
        <v>-1</v>
      </c>
      <c r="AQ145" s="1">
        <f t="shared" si="102"/>
        <v>1</v>
      </c>
      <c r="AS145" s="1">
        <f t="shared" si="103"/>
        <v>0</v>
      </c>
      <c r="AT145" s="1">
        <f t="shared" si="104"/>
        <v>0</v>
      </c>
      <c r="AU145" s="1">
        <f t="shared" si="92"/>
        <v>10416</v>
      </c>
      <c r="AV145" s="9">
        <f t="shared" si="93"/>
        <v>0.20832000000000001</v>
      </c>
      <c r="AW145" s="9">
        <f t="shared" si="94"/>
        <v>2.7999999999999998E-4</v>
      </c>
      <c r="AX145" s="9">
        <f t="shared" si="95"/>
        <v>0.192</v>
      </c>
      <c r="AY145" s="9">
        <f t="shared" si="96"/>
        <v>1.6039999999999999E-2</v>
      </c>
      <c r="AZ145" s="9">
        <f t="shared" si="97"/>
        <v>0</v>
      </c>
      <c r="BA145" s="9">
        <f t="shared" si="105"/>
        <v>0.20956320000000001</v>
      </c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M145" s="48"/>
      <c r="BX145" s="7"/>
      <c r="BY145" s="4"/>
      <c r="BZ145" s="7"/>
      <c r="CA145" s="7"/>
      <c r="CB145" s="7"/>
      <c r="CE145" s="7"/>
      <c r="CF145" s="7"/>
      <c r="CG145" s="7"/>
      <c r="CH145" s="7"/>
      <c r="CI145" s="7"/>
      <c r="CJ145" s="7"/>
      <c r="CK145" s="7"/>
      <c r="CL145" s="7"/>
      <c r="CN145" s="47"/>
      <c r="CO145" s="47"/>
      <c r="CP145" s="47"/>
      <c r="CQ145" s="4"/>
    </row>
    <row r="146" spans="1:95" s="1" customFormat="1" x14ac:dyDescent="0.3">
      <c r="A146" s="1">
        <f t="shared" si="98"/>
        <v>133</v>
      </c>
      <c r="B146" s="1">
        <f t="shared" si="82"/>
        <v>19404</v>
      </c>
      <c r="C146" s="1">
        <v>133</v>
      </c>
      <c r="D146" s="1">
        <v>30594</v>
      </c>
      <c r="E146" s="1">
        <v>25</v>
      </c>
      <c r="F146" s="1">
        <v>0</v>
      </c>
      <c r="G146" s="1">
        <v>18577</v>
      </c>
      <c r="H146" s="1">
        <v>0</v>
      </c>
      <c r="I146" s="1">
        <v>802</v>
      </c>
      <c r="J146" s="4">
        <v>39.590000000000003</v>
      </c>
      <c r="K146" s="4">
        <v>0.54</v>
      </c>
      <c r="L146" s="4">
        <v>25.8</v>
      </c>
      <c r="M146" s="61">
        <v>1</v>
      </c>
      <c r="N146" s="1">
        <v>9344</v>
      </c>
      <c r="O146" s="1">
        <v>10051</v>
      </c>
      <c r="P146" s="1">
        <v>9195</v>
      </c>
      <c r="Q146" s="1">
        <v>844</v>
      </c>
      <c r="R146" s="1">
        <v>11</v>
      </c>
      <c r="S146" s="1">
        <v>0</v>
      </c>
      <c r="T146" s="1">
        <v>12</v>
      </c>
      <c r="U146" s="1">
        <v>1</v>
      </c>
      <c r="V146" s="1">
        <v>13</v>
      </c>
      <c r="W146" s="1">
        <v>9601</v>
      </c>
      <c r="X146" s="1">
        <v>802</v>
      </c>
      <c r="Y146" s="58">
        <v>0.67</v>
      </c>
      <c r="AA146" s="1">
        <f t="shared" si="83"/>
        <v>38</v>
      </c>
      <c r="AB146" s="1">
        <f t="shared" si="84"/>
        <v>28178</v>
      </c>
      <c r="AC146" s="1">
        <f t="shared" si="85"/>
        <v>1604</v>
      </c>
      <c r="AD146" s="1">
        <f t="shared" si="99"/>
        <v>-2</v>
      </c>
      <c r="AE146" s="1">
        <f t="shared" si="100"/>
        <v>2</v>
      </c>
      <c r="AF146" s="1">
        <f t="shared" si="100"/>
        <v>0</v>
      </c>
      <c r="AG146" s="1">
        <f t="shared" si="100"/>
        <v>0</v>
      </c>
      <c r="AH146" s="1">
        <f t="shared" si="106"/>
        <v>0</v>
      </c>
      <c r="AI146" s="9">
        <f t="shared" si="101"/>
        <v>7.6996927803379411E-2</v>
      </c>
      <c r="AJ146" s="9">
        <f t="shared" si="86"/>
        <v>0.38807999999999998</v>
      </c>
      <c r="AK146" s="9">
        <f t="shared" si="87"/>
        <v>5.0000000000000001E-4</v>
      </c>
      <c r="AL146" s="9">
        <f t="shared" si="88"/>
        <v>0.37153999999999998</v>
      </c>
      <c r="AM146" s="9">
        <f t="shared" si="89"/>
        <v>1.6039999999999999E-2</v>
      </c>
      <c r="AN146" s="9">
        <f t="shared" si="90"/>
        <v>2.4000000000000001E-4</v>
      </c>
      <c r="AO146" s="9">
        <f t="shared" si="91"/>
        <v>0</v>
      </c>
      <c r="AP146" s="1">
        <f t="shared" si="102"/>
        <v>-1</v>
      </c>
      <c r="AQ146" s="1">
        <f t="shared" si="102"/>
        <v>1</v>
      </c>
      <c r="AS146" s="1">
        <f t="shared" si="103"/>
        <v>0</v>
      </c>
      <c r="AT146" s="1">
        <f t="shared" si="104"/>
        <v>0</v>
      </c>
      <c r="AU146" s="1">
        <f t="shared" si="92"/>
        <v>10416</v>
      </c>
      <c r="AV146" s="9">
        <f t="shared" si="93"/>
        <v>0.20832000000000001</v>
      </c>
      <c r="AW146" s="9">
        <f t="shared" si="94"/>
        <v>2.5999999999999998E-4</v>
      </c>
      <c r="AX146" s="9">
        <f t="shared" si="95"/>
        <v>0.19202</v>
      </c>
      <c r="AY146" s="9">
        <f t="shared" si="96"/>
        <v>1.6039999999999999E-2</v>
      </c>
      <c r="AZ146" s="9">
        <f t="shared" si="97"/>
        <v>0</v>
      </c>
      <c r="BA146" s="9">
        <f t="shared" si="105"/>
        <v>0.20956320000000001</v>
      </c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M146" s="48"/>
      <c r="BX146" s="7"/>
      <c r="BY146" s="4"/>
      <c r="BZ146" s="7"/>
      <c r="CA146" s="7"/>
      <c r="CB146" s="7"/>
      <c r="CE146" s="7"/>
      <c r="CF146" s="7"/>
      <c r="CG146" s="7"/>
      <c r="CH146" s="7"/>
      <c r="CI146" s="7"/>
      <c r="CJ146" s="7"/>
      <c r="CK146" s="7"/>
      <c r="CL146" s="7"/>
      <c r="CN146" s="47"/>
      <c r="CO146" s="47"/>
      <c r="CP146" s="47"/>
      <c r="CQ146" s="4"/>
    </row>
    <row r="147" spans="1:95" s="1" customFormat="1" x14ac:dyDescent="0.3">
      <c r="A147" s="1">
        <f t="shared" si="98"/>
        <v>134</v>
      </c>
      <c r="B147" s="1">
        <f t="shared" si="82"/>
        <v>19404</v>
      </c>
      <c r="C147" s="1">
        <v>134</v>
      </c>
      <c r="D147" s="1">
        <v>30593</v>
      </c>
      <c r="E147" s="1">
        <v>23</v>
      </c>
      <c r="F147" s="1">
        <v>0</v>
      </c>
      <c r="G147" s="1">
        <v>18579</v>
      </c>
      <c r="H147" s="1">
        <v>0</v>
      </c>
      <c r="I147" s="1">
        <v>802</v>
      </c>
      <c r="J147" s="4">
        <v>39.520000000000003</v>
      </c>
      <c r="K147" s="4">
        <v>0.54</v>
      </c>
      <c r="L147" s="4">
        <v>25.8</v>
      </c>
      <c r="M147" s="61">
        <v>1</v>
      </c>
      <c r="N147" s="1">
        <v>9344</v>
      </c>
      <c r="O147" s="1">
        <v>10051</v>
      </c>
      <c r="P147" s="1">
        <v>9195</v>
      </c>
      <c r="Q147" s="1">
        <v>844</v>
      </c>
      <c r="R147" s="1">
        <v>11</v>
      </c>
      <c r="S147" s="1">
        <v>0</v>
      </c>
      <c r="T147" s="1">
        <v>11</v>
      </c>
      <c r="U147" s="1">
        <v>1</v>
      </c>
      <c r="V147" s="1">
        <v>12</v>
      </c>
      <c r="W147" s="1">
        <v>9602</v>
      </c>
      <c r="X147" s="1">
        <v>802</v>
      </c>
      <c r="Y147" s="58">
        <v>0.67</v>
      </c>
      <c r="AA147" s="1">
        <f t="shared" si="83"/>
        <v>35</v>
      </c>
      <c r="AB147" s="1">
        <f t="shared" si="84"/>
        <v>28181</v>
      </c>
      <c r="AC147" s="1">
        <f t="shared" si="85"/>
        <v>1604</v>
      </c>
      <c r="AD147" s="1">
        <f t="shared" si="99"/>
        <v>-2</v>
      </c>
      <c r="AE147" s="1">
        <f t="shared" si="100"/>
        <v>2</v>
      </c>
      <c r="AF147" s="1">
        <f t="shared" si="100"/>
        <v>0</v>
      </c>
      <c r="AG147" s="1">
        <f t="shared" si="100"/>
        <v>0</v>
      </c>
      <c r="AH147" s="1">
        <f t="shared" si="106"/>
        <v>0</v>
      </c>
      <c r="AI147" s="9">
        <f t="shared" si="101"/>
        <v>7.6996927803379411E-2</v>
      </c>
      <c r="AJ147" s="9">
        <f t="shared" si="86"/>
        <v>0.38807999999999998</v>
      </c>
      <c r="AK147" s="9">
        <f t="shared" si="87"/>
        <v>4.6000000000000001E-4</v>
      </c>
      <c r="AL147" s="9">
        <f t="shared" si="88"/>
        <v>0.37158000000000002</v>
      </c>
      <c r="AM147" s="9">
        <f t="shared" si="89"/>
        <v>1.6039999999999999E-2</v>
      </c>
      <c r="AN147" s="9">
        <f t="shared" si="90"/>
        <v>2.2000000000000001E-4</v>
      </c>
      <c r="AO147" s="9">
        <f t="shared" si="91"/>
        <v>0</v>
      </c>
      <c r="AP147" s="1">
        <f t="shared" si="102"/>
        <v>-1</v>
      </c>
      <c r="AQ147" s="1">
        <f t="shared" si="102"/>
        <v>1</v>
      </c>
      <c r="AS147" s="1">
        <f t="shared" si="103"/>
        <v>0</v>
      </c>
      <c r="AT147" s="1">
        <f t="shared" si="104"/>
        <v>0</v>
      </c>
      <c r="AU147" s="1">
        <f t="shared" si="92"/>
        <v>10416</v>
      </c>
      <c r="AV147" s="9">
        <f t="shared" si="93"/>
        <v>0.20832000000000001</v>
      </c>
      <c r="AW147" s="9">
        <f t="shared" si="94"/>
        <v>2.4000000000000001E-4</v>
      </c>
      <c r="AX147" s="9">
        <f t="shared" si="95"/>
        <v>0.19203999999999999</v>
      </c>
      <c r="AY147" s="9">
        <f t="shared" si="96"/>
        <v>1.6039999999999999E-2</v>
      </c>
      <c r="AZ147" s="9">
        <f t="shared" si="97"/>
        <v>0</v>
      </c>
      <c r="BA147" s="9">
        <f t="shared" si="105"/>
        <v>0.20956320000000001</v>
      </c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M147" s="48"/>
      <c r="BX147" s="7"/>
      <c r="BY147" s="4"/>
      <c r="BZ147" s="7"/>
      <c r="CA147" s="7"/>
      <c r="CB147" s="7"/>
      <c r="CE147" s="7"/>
      <c r="CF147" s="7"/>
      <c r="CG147" s="7"/>
      <c r="CH147" s="7"/>
      <c r="CI147" s="7"/>
      <c r="CJ147" s="7"/>
      <c r="CK147" s="7"/>
      <c r="CL147" s="7"/>
      <c r="CN147" s="47"/>
      <c r="CO147" s="47"/>
      <c r="CP147" s="47"/>
      <c r="CQ147" s="4"/>
    </row>
    <row r="148" spans="1:95" s="1" customFormat="1" x14ac:dyDescent="0.3">
      <c r="A148" s="1">
        <f t="shared" si="98"/>
        <v>135</v>
      </c>
      <c r="B148" s="1">
        <f t="shared" si="82"/>
        <v>19405</v>
      </c>
      <c r="C148" s="1">
        <v>135</v>
      </c>
      <c r="D148" s="1">
        <v>30593</v>
      </c>
      <c r="E148" s="1">
        <v>21</v>
      </c>
      <c r="F148" s="1">
        <v>0</v>
      </c>
      <c r="G148" s="1">
        <v>18582</v>
      </c>
      <c r="H148" s="1">
        <v>0</v>
      </c>
      <c r="I148" s="1">
        <v>802</v>
      </c>
      <c r="J148" s="4">
        <v>39.450000000000003</v>
      </c>
      <c r="K148" s="4">
        <v>0.54</v>
      </c>
      <c r="L148" s="4">
        <v>25.8</v>
      </c>
      <c r="M148" s="61">
        <v>1</v>
      </c>
      <c r="N148" s="1">
        <v>9344</v>
      </c>
      <c r="O148" s="1">
        <v>10051</v>
      </c>
      <c r="P148" s="1">
        <v>9195</v>
      </c>
      <c r="Q148" s="1">
        <v>844</v>
      </c>
      <c r="R148" s="1">
        <v>11</v>
      </c>
      <c r="S148" s="1">
        <v>0</v>
      </c>
      <c r="T148" s="1">
        <v>9</v>
      </c>
      <c r="U148" s="1">
        <v>1</v>
      </c>
      <c r="V148" s="1">
        <v>10</v>
      </c>
      <c r="W148" s="1">
        <v>9604</v>
      </c>
      <c r="X148" s="1">
        <v>802</v>
      </c>
      <c r="Y148" s="58">
        <v>0.67</v>
      </c>
      <c r="AA148" s="1">
        <f t="shared" si="83"/>
        <v>31</v>
      </c>
      <c r="AB148" s="1">
        <f t="shared" si="84"/>
        <v>28186</v>
      </c>
      <c r="AC148" s="1">
        <f t="shared" si="85"/>
        <v>1604</v>
      </c>
      <c r="AD148" s="1">
        <f t="shared" si="99"/>
        <v>-2</v>
      </c>
      <c r="AE148" s="1">
        <f t="shared" si="100"/>
        <v>3</v>
      </c>
      <c r="AF148" s="1">
        <f t="shared" si="100"/>
        <v>0</v>
      </c>
      <c r="AG148" s="1">
        <f t="shared" si="100"/>
        <v>0</v>
      </c>
      <c r="AH148" s="1">
        <f t="shared" si="106"/>
        <v>1</v>
      </c>
      <c r="AI148" s="9">
        <f t="shared" si="101"/>
        <v>7.6996927803379411E-2</v>
      </c>
      <c r="AJ148" s="9">
        <f t="shared" si="86"/>
        <v>0.3881</v>
      </c>
      <c r="AK148" s="9">
        <f t="shared" si="87"/>
        <v>4.2000000000000002E-4</v>
      </c>
      <c r="AL148" s="9">
        <f t="shared" si="88"/>
        <v>0.37164000000000003</v>
      </c>
      <c r="AM148" s="9">
        <f t="shared" si="89"/>
        <v>1.6039999999999999E-2</v>
      </c>
      <c r="AN148" s="9">
        <f t="shared" si="90"/>
        <v>1.8000000000000001E-4</v>
      </c>
      <c r="AO148" s="9">
        <f t="shared" si="91"/>
        <v>2.0000000000000002E-5</v>
      </c>
      <c r="AP148" s="1">
        <f t="shared" si="102"/>
        <v>-2</v>
      </c>
      <c r="AQ148" s="1">
        <f t="shared" si="102"/>
        <v>2</v>
      </c>
      <c r="AS148" s="1">
        <f t="shared" si="103"/>
        <v>0</v>
      </c>
      <c r="AT148" s="1">
        <f t="shared" si="104"/>
        <v>0</v>
      </c>
      <c r="AU148" s="1">
        <f t="shared" si="92"/>
        <v>10416</v>
      </c>
      <c r="AV148" s="9">
        <f t="shared" si="93"/>
        <v>0.20832000000000001</v>
      </c>
      <c r="AW148" s="9">
        <f t="shared" si="94"/>
        <v>2.0000000000000001E-4</v>
      </c>
      <c r="AX148" s="9">
        <f t="shared" si="95"/>
        <v>0.19208</v>
      </c>
      <c r="AY148" s="9">
        <f t="shared" si="96"/>
        <v>1.6039999999999999E-2</v>
      </c>
      <c r="AZ148" s="9">
        <f t="shared" si="97"/>
        <v>0</v>
      </c>
      <c r="BA148" s="9">
        <f t="shared" si="105"/>
        <v>0.20957400000000001</v>
      </c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M148" s="48"/>
      <c r="BX148" s="7"/>
      <c r="BY148" s="4"/>
      <c r="BZ148" s="7"/>
      <c r="CA148" s="7"/>
      <c r="CB148" s="7"/>
      <c r="CE148" s="7"/>
      <c r="CF148" s="7"/>
      <c r="CG148" s="7"/>
      <c r="CH148" s="7"/>
      <c r="CI148" s="7"/>
      <c r="CJ148" s="7"/>
      <c r="CK148" s="7"/>
      <c r="CL148" s="7"/>
      <c r="CN148" s="47"/>
      <c r="CO148" s="47"/>
      <c r="CP148" s="47"/>
      <c r="CQ148" s="4"/>
    </row>
    <row r="149" spans="1:95" s="1" customFormat="1" x14ac:dyDescent="0.3">
      <c r="A149" s="1">
        <f t="shared" si="98"/>
        <v>136</v>
      </c>
      <c r="B149" s="1">
        <f t="shared" si="82"/>
        <v>19405</v>
      </c>
      <c r="C149" s="1">
        <v>136</v>
      </c>
      <c r="D149" s="1">
        <v>30593</v>
      </c>
      <c r="E149" s="1">
        <v>19</v>
      </c>
      <c r="F149" s="1">
        <v>0</v>
      </c>
      <c r="G149" s="1">
        <v>18584</v>
      </c>
      <c r="H149" s="1">
        <v>0</v>
      </c>
      <c r="I149" s="1">
        <v>802</v>
      </c>
      <c r="J149" s="4">
        <v>39.380000000000003</v>
      </c>
      <c r="K149" s="4">
        <v>0.54</v>
      </c>
      <c r="L149" s="4">
        <v>25.8</v>
      </c>
      <c r="M149" s="61">
        <v>1</v>
      </c>
      <c r="N149" s="1">
        <v>9344</v>
      </c>
      <c r="O149" s="1">
        <v>10051</v>
      </c>
      <c r="P149" s="1">
        <v>9195</v>
      </c>
      <c r="Q149" s="1">
        <v>844</v>
      </c>
      <c r="R149" s="1">
        <v>11</v>
      </c>
      <c r="S149" s="1">
        <v>0</v>
      </c>
      <c r="T149" s="1">
        <v>8</v>
      </c>
      <c r="U149" s="1">
        <v>0</v>
      </c>
      <c r="V149" s="1">
        <v>9</v>
      </c>
      <c r="W149" s="1">
        <v>9605</v>
      </c>
      <c r="X149" s="1">
        <v>802</v>
      </c>
      <c r="Y149" s="58">
        <v>0.67</v>
      </c>
      <c r="AA149" s="1">
        <f t="shared" si="83"/>
        <v>28</v>
      </c>
      <c r="AB149" s="1">
        <f t="shared" si="84"/>
        <v>28189</v>
      </c>
      <c r="AC149" s="1">
        <f t="shared" si="85"/>
        <v>1604</v>
      </c>
      <c r="AD149" s="1">
        <f t="shared" si="99"/>
        <v>-2</v>
      </c>
      <c r="AE149" s="1">
        <f t="shared" si="100"/>
        <v>2</v>
      </c>
      <c r="AF149" s="1">
        <f t="shared" si="100"/>
        <v>0</v>
      </c>
      <c r="AG149" s="1">
        <f t="shared" si="100"/>
        <v>0</v>
      </c>
      <c r="AH149" s="1">
        <f t="shared" si="106"/>
        <v>0</v>
      </c>
      <c r="AI149" s="9">
        <f t="shared" si="101"/>
        <v>7.6996927803379411E-2</v>
      </c>
      <c r="AJ149" s="9">
        <f t="shared" si="86"/>
        <v>0.3881</v>
      </c>
      <c r="AK149" s="9">
        <f t="shared" si="87"/>
        <v>3.8000000000000002E-4</v>
      </c>
      <c r="AL149" s="9">
        <f t="shared" si="88"/>
        <v>0.37168000000000001</v>
      </c>
      <c r="AM149" s="9">
        <f t="shared" si="89"/>
        <v>1.6039999999999999E-2</v>
      </c>
      <c r="AN149" s="9">
        <f t="shared" si="90"/>
        <v>1.6000000000000001E-4</v>
      </c>
      <c r="AO149" s="9">
        <f t="shared" si="91"/>
        <v>0</v>
      </c>
      <c r="AP149" s="1">
        <f t="shared" si="102"/>
        <v>-1</v>
      </c>
      <c r="AQ149" s="1">
        <f t="shared" si="102"/>
        <v>1</v>
      </c>
      <c r="AS149" s="1">
        <f t="shared" si="103"/>
        <v>0</v>
      </c>
      <c r="AT149" s="1">
        <f t="shared" si="104"/>
        <v>0</v>
      </c>
      <c r="AU149" s="1">
        <f t="shared" si="92"/>
        <v>10416</v>
      </c>
      <c r="AV149" s="9">
        <f t="shared" si="93"/>
        <v>0.20832000000000001</v>
      </c>
      <c r="AW149" s="9">
        <f t="shared" si="94"/>
        <v>1.8000000000000001E-4</v>
      </c>
      <c r="AX149" s="9">
        <f t="shared" si="95"/>
        <v>0.19209999999999999</v>
      </c>
      <c r="AY149" s="9">
        <f t="shared" si="96"/>
        <v>1.6039999999999999E-2</v>
      </c>
      <c r="AZ149" s="9">
        <f t="shared" si="97"/>
        <v>0</v>
      </c>
      <c r="BA149" s="9">
        <f t="shared" si="105"/>
        <v>0.20957400000000001</v>
      </c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M149" s="48"/>
      <c r="BX149" s="7"/>
      <c r="BY149" s="4"/>
      <c r="BZ149" s="7"/>
      <c r="CA149" s="7"/>
      <c r="CB149" s="7"/>
      <c r="CE149" s="7"/>
      <c r="CF149" s="7"/>
      <c r="CG149" s="7"/>
      <c r="CH149" s="7"/>
      <c r="CI149" s="7"/>
      <c r="CJ149" s="7"/>
      <c r="CK149" s="7"/>
      <c r="CL149" s="7"/>
      <c r="CN149" s="47"/>
      <c r="CO149" s="47"/>
      <c r="CP149" s="47"/>
      <c r="CQ149" s="4"/>
    </row>
    <row r="150" spans="1:95" s="1" customFormat="1" x14ac:dyDescent="0.3">
      <c r="A150" s="1">
        <f t="shared" si="98"/>
        <v>137</v>
      </c>
      <c r="B150" s="1">
        <f t="shared" si="82"/>
        <v>19405</v>
      </c>
      <c r="C150" s="1">
        <v>137</v>
      </c>
      <c r="D150" s="1">
        <v>30593</v>
      </c>
      <c r="E150" s="1">
        <v>17</v>
      </c>
      <c r="F150" s="1">
        <v>0</v>
      </c>
      <c r="G150" s="1">
        <v>18586</v>
      </c>
      <c r="H150" s="1">
        <v>0</v>
      </c>
      <c r="I150" s="1">
        <v>802</v>
      </c>
      <c r="J150" s="4">
        <v>39.31</v>
      </c>
      <c r="K150" s="4">
        <v>0.54</v>
      </c>
      <c r="L150" s="4">
        <v>25.8</v>
      </c>
      <c r="M150" s="61">
        <v>1</v>
      </c>
      <c r="N150" s="1">
        <v>9344</v>
      </c>
      <c r="O150" s="1">
        <v>10051</v>
      </c>
      <c r="P150" s="1">
        <v>9195</v>
      </c>
      <c r="Q150" s="1">
        <v>844</v>
      </c>
      <c r="R150" s="1">
        <v>11</v>
      </c>
      <c r="S150" s="1">
        <v>0</v>
      </c>
      <c r="T150" s="1">
        <v>7</v>
      </c>
      <c r="U150" s="1">
        <v>0</v>
      </c>
      <c r="V150" s="1">
        <v>8</v>
      </c>
      <c r="W150" s="1">
        <v>9606</v>
      </c>
      <c r="X150" s="1">
        <v>802</v>
      </c>
      <c r="Y150" s="58">
        <v>0.67</v>
      </c>
      <c r="AA150" s="1">
        <f t="shared" si="83"/>
        <v>25</v>
      </c>
      <c r="AB150" s="1">
        <f t="shared" si="84"/>
        <v>28192</v>
      </c>
      <c r="AC150" s="1">
        <f t="shared" si="85"/>
        <v>1604</v>
      </c>
      <c r="AD150" s="1">
        <f t="shared" si="99"/>
        <v>-2</v>
      </c>
      <c r="AE150" s="1">
        <f t="shared" si="100"/>
        <v>2</v>
      </c>
      <c r="AF150" s="1">
        <f t="shared" si="100"/>
        <v>0</v>
      </c>
      <c r="AG150" s="1">
        <f t="shared" si="100"/>
        <v>0</v>
      </c>
      <c r="AH150" s="1">
        <f t="shared" si="106"/>
        <v>0</v>
      </c>
      <c r="AI150" s="9">
        <f t="shared" si="101"/>
        <v>7.6996927803379411E-2</v>
      </c>
      <c r="AJ150" s="9">
        <f t="shared" si="86"/>
        <v>0.3881</v>
      </c>
      <c r="AK150" s="9">
        <f t="shared" si="87"/>
        <v>3.4000000000000002E-4</v>
      </c>
      <c r="AL150" s="9">
        <f t="shared" si="88"/>
        <v>0.37171999999999999</v>
      </c>
      <c r="AM150" s="9">
        <f t="shared" si="89"/>
        <v>1.6039999999999999E-2</v>
      </c>
      <c r="AN150" s="9">
        <f t="shared" si="90"/>
        <v>1.3999999999999999E-4</v>
      </c>
      <c r="AO150" s="9">
        <f t="shared" si="91"/>
        <v>0</v>
      </c>
      <c r="AP150" s="1">
        <f t="shared" si="102"/>
        <v>-1</v>
      </c>
      <c r="AQ150" s="1">
        <f t="shared" si="102"/>
        <v>1</v>
      </c>
      <c r="AS150" s="1">
        <f t="shared" si="103"/>
        <v>0</v>
      </c>
      <c r="AT150" s="1">
        <f t="shared" si="104"/>
        <v>0</v>
      </c>
      <c r="AU150" s="1">
        <f t="shared" si="92"/>
        <v>10416</v>
      </c>
      <c r="AV150" s="9">
        <f t="shared" si="93"/>
        <v>0.20832000000000001</v>
      </c>
      <c r="AW150" s="9">
        <f t="shared" si="94"/>
        <v>1.6000000000000001E-4</v>
      </c>
      <c r="AX150" s="9">
        <f t="shared" si="95"/>
        <v>0.19212000000000001</v>
      </c>
      <c r="AY150" s="9">
        <f t="shared" si="96"/>
        <v>1.6039999999999999E-2</v>
      </c>
      <c r="AZ150" s="9">
        <f t="shared" si="97"/>
        <v>0</v>
      </c>
      <c r="BA150" s="9">
        <f t="shared" si="105"/>
        <v>0.20957400000000001</v>
      </c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M150" s="48"/>
      <c r="BX150" s="7"/>
      <c r="BY150" s="4"/>
      <c r="BZ150" s="7"/>
      <c r="CA150" s="7"/>
      <c r="CB150" s="7"/>
      <c r="CE150" s="7"/>
      <c r="CF150" s="7"/>
      <c r="CG150" s="7"/>
      <c r="CH150" s="7"/>
      <c r="CI150" s="7"/>
      <c r="CJ150" s="7"/>
      <c r="CK150" s="7"/>
      <c r="CL150" s="7"/>
      <c r="CN150" s="47"/>
      <c r="CO150" s="47"/>
      <c r="CP150" s="47"/>
      <c r="CQ150" s="4"/>
    </row>
    <row r="151" spans="1:95" s="1" customFormat="1" x14ac:dyDescent="0.3">
      <c r="A151" s="1">
        <f t="shared" si="98"/>
        <v>138</v>
      </c>
      <c r="B151" s="1">
        <f t="shared" si="82"/>
        <v>19405</v>
      </c>
      <c r="C151" s="1">
        <v>138</v>
      </c>
      <c r="D151" s="1">
        <v>30593</v>
      </c>
      <c r="E151" s="1">
        <v>15</v>
      </c>
      <c r="F151" s="1">
        <v>0</v>
      </c>
      <c r="G151" s="1">
        <v>18587</v>
      </c>
      <c r="H151" s="1">
        <v>0</v>
      </c>
      <c r="I151" s="1">
        <v>803</v>
      </c>
      <c r="J151" s="4">
        <v>39.24</v>
      </c>
      <c r="K151" s="4">
        <v>0.54</v>
      </c>
      <c r="L151" s="4">
        <v>25.8</v>
      </c>
      <c r="M151" s="61">
        <v>1</v>
      </c>
      <c r="N151" s="1">
        <v>9344</v>
      </c>
      <c r="O151" s="1">
        <v>10051</v>
      </c>
      <c r="P151" s="1">
        <v>9195</v>
      </c>
      <c r="Q151" s="1">
        <v>844</v>
      </c>
      <c r="R151" s="1">
        <v>11</v>
      </c>
      <c r="S151" s="1">
        <v>0</v>
      </c>
      <c r="T151" s="1">
        <v>7</v>
      </c>
      <c r="U151" s="1">
        <v>0</v>
      </c>
      <c r="V151" s="1">
        <v>8</v>
      </c>
      <c r="W151" s="1">
        <v>9606</v>
      </c>
      <c r="X151" s="1">
        <v>803</v>
      </c>
      <c r="Y151" s="58">
        <v>0.67</v>
      </c>
      <c r="AA151" s="1">
        <f t="shared" si="83"/>
        <v>23</v>
      </c>
      <c r="AB151" s="1">
        <f t="shared" si="84"/>
        <v>28193</v>
      </c>
      <c r="AC151" s="1">
        <f t="shared" si="85"/>
        <v>1606</v>
      </c>
      <c r="AD151" s="1">
        <f t="shared" si="99"/>
        <v>-2</v>
      </c>
      <c r="AE151" s="1">
        <f t="shared" si="100"/>
        <v>1</v>
      </c>
      <c r="AF151" s="1">
        <f t="shared" si="100"/>
        <v>0</v>
      </c>
      <c r="AG151" s="1">
        <f t="shared" si="100"/>
        <v>1</v>
      </c>
      <c r="AH151" s="1">
        <f t="shared" si="106"/>
        <v>0</v>
      </c>
      <c r="AI151" s="9">
        <f t="shared" si="101"/>
        <v>7.7085533262935588E-2</v>
      </c>
      <c r="AJ151" s="9">
        <f t="shared" si="86"/>
        <v>0.3881</v>
      </c>
      <c r="AK151" s="9">
        <f t="shared" si="87"/>
        <v>2.9999999999999997E-4</v>
      </c>
      <c r="AL151" s="9">
        <f t="shared" si="88"/>
        <v>0.37174000000000001</v>
      </c>
      <c r="AM151" s="9">
        <f t="shared" si="89"/>
        <v>1.6060000000000001E-2</v>
      </c>
      <c r="AN151" s="9">
        <f t="shared" si="90"/>
        <v>1.3999999999999999E-4</v>
      </c>
      <c r="AO151" s="9">
        <f t="shared" si="91"/>
        <v>0</v>
      </c>
      <c r="AP151" s="1">
        <f t="shared" si="102"/>
        <v>0</v>
      </c>
      <c r="AQ151" s="1">
        <f t="shared" si="102"/>
        <v>0</v>
      </c>
      <c r="AS151" s="1">
        <f t="shared" si="103"/>
        <v>1</v>
      </c>
      <c r="AT151" s="1">
        <f t="shared" si="104"/>
        <v>1</v>
      </c>
      <c r="AU151" s="1">
        <f t="shared" si="92"/>
        <v>10417</v>
      </c>
      <c r="AV151" s="9">
        <f t="shared" si="93"/>
        <v>0.20834</v>
      </c>
      <c r="AW151" s="9">
        <f t="shared" si="94"/>
        <v>1.6000000000000001E-4</v>
      </c>
      <c r="AX151" s="9">
        <f t="shared" si="95"/>
        <v>0.19212000000000001</v>
      </c>
      <c r="AY151" s="9">
        <f t="shared" si="96"/>
        <v>1.6060000000000001E-2</v>
      </c>
      <c r="AZ151" s="9">
        <f t="shared" si="97"/>
        <v>2.0000000000000002E-5</v>
      </c>
      <c r="BA151" s="9">
        <f t="shared" si="105"/>
        <v>0.20957400000000001</v>
      </c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M151" s="48"/>
      <c r="BX151" s="7"/>
      <c r="BY151" s="4"/>
      <c r="BZ151" s="7"/>
      <c r="CA151" s="7"/>
      <c r="CB151" s="7"/>
      <c r="CE151" s="7"/>
      <c r="CF151" s="7"/>
      <c r="CG151" s="7"/>
      <c r="CH151" s="7"/>
      <c r="CI151" s="7"/>
      <c r="CJ151" s="7"/>
      <c r="CK151" s="7"/>
      <c r="CL151" s="7"/>
      <c r="CN151" s="47"/>
      <c r="CO151" s="47"/>
      <c r="CP151" s="47"/>
      <c r="CQ151" s="4"/>
    </row>
    <row r="152" spans="1:95" s="1" customFormat="1" x14ac:dyDescent="0.3">
      <c r="A152" s="1">
        <f t="shared" si="98"/>
        <v>139</v>
      </c>
      <c r="B152" s="1">
        <f t="shared" si="82"/>
        <v>19406</v>
      </c>
      <c r="C152" s="1">
        <v>139</v>
      </c>
      <c r="D152" s="1">
        <v>30593</v>
      </c>
      <c r="E152" s="1">
        <v>14</v>
      </c>
      <c r="F152" s="1">
        <v>0</v>
      </c>
      <c r="G152" s="1">
        <v>18589</v>
      </c>
      <c r="H152" s="1">
        <v>0</v>
      </c>
      <c r="I152" s="1">
        <v>803</v>
      </c>
      <c r="J152" s="4">
        <v>39.18</v>
      </c>
      <c r="K152" s="4">
        <v>0.54</v>
      </c>
      <c r="L152" s="4">
        <v>25.8</v>
      </c>
      <c r="M152" s="61">
        <v>1</v>
      </c>
      <c r="N152" s="1">
        <v>9344</v>
      </c>
      <c r="O152" s="1">
        <v>10051</v>
      </c>
      <c r="P152" s="1">
        <v>9195</v>
      </c>
      <c r="Q152" s="1">
        <v>844</v>
      </c>
      <c r="R152" s="1">
        <v>11</v>
      </c>
      <c r="S152" s="1">
        <v>0</v>
      </c>
      <c r="T152" s="1">
        <v>6</v>
      </c>
      <c r="U152" s="1">
        <v>0</v>
      </c>
      <c r="V152" s="1">
        <v>7</v>
      </c>
      <c r="W152" s="1">
        <v>9607</v>
      </c>
      <c r="X152" s="1">
        <v>803</v>
      </c>
      <c r="Y152" s="58">
        <v>0.67</v>
      </c>
      <c r="AA152" s="1">
        <f t="shared" si="83"/>
        <v>21</v>
      </c>
      <c r="AB152" s="1">
        <f t="shared" si="84"/>
        <v>28196</v>
      </c>
      <c r="AC152" s="1">
        <f t="shared" si="85"/>
        <v>1606</v>
      </c>
      <c r="AD152" s="1">
        <f t="shared" si="99"/>
        <v>-1</v>
      </c>
      <c r="AE152" s="1">
        <f t="shared" si="100"/>
        <v>2</v>
      </c>
      <c r="AF152" s="1">
        <f t="shared" si="100"/>
        <v>0</v>
      </c>
      <c r="AG152" s="1">
        <f t="shared" si="100"/>
        <v>0</v>
      </c>
      <c r="AH152" s="1">
        <f t="shared" si="106"/>
        <v>1</v>
      </c>
      <c r="AI152" s="9">
        <f t="shared" si="101"/>
        <v>7.7085533262935588E-2</v>
      </c>
      <c r="AJ152" s="9">
        <f t="shared" si="86"/>
        <v>0.38812000000000002</v>
      </c>
      <c r="AK152" s="9">
        <f t="shared" si="87"/>
        <v>2.7999999999999998E-4</v>
      </c>
      <c r="AL152" s="9">
        <f t="shared" si="88"/>
        <v>0.37178</v>
      </c>
      <c r="AM152" s="9">
        <f t="shared" si="89"/>
        <v>1.6060000000000001E-2</v>
      </c>
      <c r="AN152" s="9">
        <f t="shared" si="90"/>
        <v>1.2E-4</v>
      </c>
      <c r="AO152" s="9">
        <f t="shared" si="91"/>
        <v>2.0000000000000002E-5</v>
      </c>
      <c r="AP152" s="1">
        <f t="shared" si="102"/>
        <v>-1</v>
      </c>
      <c r="AQ152" s="1">
        <f t="shared" si="102"/>
        <v>1</v>
      </c>
      <c r="AS152" s="1">
        <f t="shared" si="103"/>
        <v>0</v>
      </c>
      <c r="AT152" s="1">
        <f t="shared" si="104"/>
        <v>0</v>
      </c>
      <c r="AU152" s="1">
        <f t="shared" si="92"/>
        <v>10417</v>
      </c>
      <c r="AV152" s="9">
        <f t="shared" si="93"/>
        <v>0.20834</v>
      </c>
      <c r="AW152" s="9">
        <f t="shared" si="94"/>
        <v>1.3999999999999999E-4</v>
      </c>
      <c r="AX152" s="9">
        <f t="shared" si="95"/>
        <v>0.19214000000000001</v>
      </c>
      <c r="AY152" s="9">
        <f t="shared" si="96"/>
        <v>1.6060000000000001E-2</v>
      </c>
      <c r="AZ152" s="9">
        <f t="shared" si="97"/>
        <v>0</v>
      </c>
      <c r="BA152" s="9">
        <f t="shared" si="105"/>
        <v>0.20958480000000002</v>
      </c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M152" s="48"/>
      <c r="BX152" s="7"/>
      <c r="BY152" s="4"/>
      <c r="BZ152" s="7"/>
      <c r="CA152" s="7"/>
      <c r="CB152" s="7"/>
      <c r="CE152" s="7"/>
      <c r="CF152" s="7"/>
      <c r="CG152" s="7"/>
      <c r="CH152" s="7"/>
      <c r="CI152" s="7"/>
      <c r="CJ152" s="7"/>
      <c r="CK152" s="7"/>
      <c r="CL152" s="7"/>
      <c r="CN152" s="47"/>
      <c r="CO152" s="47"/>
      <c r="CP152" s="47"/>
      <c r="CQ152" s="4"/>
    </row>
    <row r="153" spans="1:95" s="1" customFormat="1" x14ac:dyDescent="0.3">
      <c r="A153" s="1">
        <f t="shared" si="98"/>
        <v>140</v>
      </c>
      <c r="B153" s="1">
        <f t="shared" si="82"/>
        <v>19406</v>
      </c>
      <c r="C153" s="1">
        <v>140</v>
      </c>
      <c r="D153" s="1">
        <v>30593</v>
      </c>
      <c r="E153" s="1">
        <v>13</v>
      </c>
      <c r="F153" s="1">
        <v>0</v>
      </c>
      <c r="G153" s="1">
        <v>18590</v>
      </c>
      <c r="H153" s="1">
        <v>0</v>
      </c>
      <c r="I153" s="1">
        <v>803</v>
      </c>
      <c r="J153" s="4">
        <v>39.11</v>
      </c>
      <c r="K153" s="4">
        <v>0.54</v>
      </c>
      <c r="L153" s="4">
        <v>25.8</v>
      </c>
      <c r="M153" s="61">
        <v>1</v>
      </c>
      <c r="N153" s="1">
        <v>9345</v>
      </c>
      <c r="O153" s="1">
        <v>10051</v>
      </c>
      <c r="P153" s="1">
        <v>9194</v>
      </c>
      <c r="Q153" s="1">
        <v>845</v>
      </c>
      <c r="R153" s="1">
        <v>11</v>
      </c>
      <c r="S153" s="1">
        <v>0</v>
      </c>
      <c r="T153" s="1">
        <v>6</v>
      </c>
      <c r="U153" s="1">
        <v>0</v>
      </c>
      <c r="V153" s="1">
        <v>6</v>
      </c>
      <c r="W153" s="1">
        <v>9607</v>
      </c>
      <c r="X153" s="1">
        <v>803</v>
      </c>
      <c r="Y153" s="58">
        <v>0.67</v>
      </c>
      <c r="AA153" s="1">
        <f t="shared" si="83"/>
        <v>19</v>
      </c>
      <c r="AB153" s="1">
        <f t="shared" si="84"/>
        <v>28197</v>
      </c>
      <c r="AC153" s="1">
        <f t="shared" si="85"/>
        <v>1606</v>
      </c>
      <c r="AD153" s="1">
        <f t="shared" si="99"/>
        <v>-1</v>
      </c>
      <c r="AE153" s="1">
        <f t="shared" si="100"/>
        <v>1</v>
      </c>
      <c r="AF153" s="1">
        <f t="shared" si="100"/>
        <v>0</v>
      </c>
      <c r="AG153" s="1">
        <f t="shared" si="100"/>
        <v>0</v>
      </c>
      <c r="AH153" s="1">
        <f t="shared" si="106"/>
        <v>0</v>
      </c>
      <c r="AI153" s="9">
        <f t="shared" si="101"/>
        <v>7.7092933947772654E-2</v>
      </c>
      <c r="AJ153" s="9">
        <f t="shared" si="86"/>
        <v>0.38812000000000002</v>
      </c>
      <c r="AK153" s="9">
        <f t="shared" si="87"/>
        <v>2.5999999999999998E-4</v>
      </c>
      <c r="AL153" s="9">
        <f t="shared" si="88"/>
        <v>0.37180000000000002</v>
      </c>
      <c r="AM153" s="9">
        <f t="shared" si="89"/>
        <v>1.6060000000000001E-2</v>
      </c>
      <c r="AN153" s="9">
        <f t="shared" si="90"/>
        <v>1.2E-4</v>
      </c>
      <c r="AO153" s="9">
        <f t="shared" si="91"/>
        <v>0</v>
      </c>
      <c r="AP153" s="1">
        <f t="shared" si="102"/>
        <v>-1</v>
      </c>
      <c r="AQ153" s="1">
        <f t="shared" si="102"/>
        <v>0</v>
      </c>
      <c r="AS153" s="1">
        <f t="shared" si="103"/>
        <v>0</v>
      </c>
      <c r="AT153" s="1">
        <f t="shared" si="104"/>
        <v>-1</v>
      </c>
      <c r="AU153" s="1">
        <f t="shared" si="92"/>
        <v>10416</v>
      </c>
      <c r="AV153" s="9">
        <f t="shared" si="93"/>
        <v>0.20832000000000001</v>
      </c>
      <c r="AW153" s="9">
        <f t="shared" si="94"/>
        <v>1.2E-4</v>
      </c>
      <c r="AX153" s="9">
        <f t="shared" si="95"/>
        <v>0.19214000000000001</v>
      </c>
      <c r="AY153" s="9">
        <f t="shared" si="96"/>
        <v>1.6060000000000001E-2</v>
      </c>
      <c r="AZ153" s="9">
        <f t="shared" si="97"/>
        <v>-2.0000000000000002E-5</v>
      </c>
      <c r="BA153" s="9">
        <f t="shared" si="105"/>
        <v>0.20958480000000002</v>
      </c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M153" s="48"/>
      <c r="BX153" s="7"/>
      <c r="BY153" s="4"/>
      <c r="BZ153" s="7"/>
      <c r="CA153" s="7"/>
      <c r="CB153" s="7"/>
      <c r="CE153" s="7"/>
      <c r="CF153" s="7"/>
      <c r="CG153" s="7"/>
      <c r="CH153" s="7"/>
      <c r="CI153" s="7"/>
      <c r="CJ153" s="7"/>
      <c r="CK153" s="7"/>
      <c r="CL153" s="7"/>
      <c r="CN153" s="47"/>
      <c r="CO153" s="47"/>
      <c r="CP153" s="47"/>
      <c r="CQ153" s="4"/>
    </row>
    <row r="154" spans="1:95" s="1" customFormat="1" x14ac:dyDescent="0.3">
      <c r="A154" s="1">
        <f t="shared" si="98"/>
        <v>141</v>
      </c>
      <c r="B154" s="1">
        <f t="shared" si="82"/>
        <v>19406</v>
      </c>
      <c r="C154" s="1">
        <v>141</v>
      </c>
      <c r="D154" s="1">
        <v>30593</v>
      </c>
      <c r="E154" s="1">
        <v>12</v>
      </c>
      <c r="F154" s="1">
        <v>0</v>
      </c>
      <c r="G154" s="1">
        <v>18591</v>
      </c>
      <c r="H154" s="1">
        <v>0</v>
      </c>
      <c r="I154" s="1">
        <v>803</v>
      </c>
      <c r="J154" s="4">
        <v>39.04</v>
      </c>
      <c r="K154" s="4">
        <v>0.54</v>
      </c>
      <c r="L154" s="4">
        <v>25.8</v>
      </c>
      <c r="M154" s="61">
        <v>1</v>
      </c>
      <c r="N154" s="1">
        <v>9345</v>
      </c>
      <c r="O154" s="1">
        <v>10051</v>
      </c>
      <c r="P154" s="1">
        <v>9194</v>
      </c>
      <c r="Q154" s="1">
        <v>845</v>
      </c>
      <c r="R154" s="1">
        <v>11</v>
      </c>
      <c r="S154" s="1">
        <v>0</v>
      </c>
      <c r="T154" s="1">
        <v>5</v>
      </c>
      <c r="U154" s="1">
        <v>0</v>
      </c>
      <c r="V154" s="1">
        <v>6</v>
      </c>
      <c r="W154" s="1">
        <v>9608</v>
      </c>
      <c r="X154" s="1">
        <v>803</v>
      </c>
      <c r="Y154" s="58">
        <v>0.67</v>
      </c>
      <c r="AA154" s="1">
        <f t="shared" si="83"/>
        <v>18</v>
      </c>
      <c r="AB154" s="1">
        <f t="shared" si="84"/>
        <v>28199</v>
      </c>
      <c r="AC154" s="1">
        <f t="shared" si="85"/>
        <v>1606</v>
      </c>
      <c r="AD154" s="1">
        <f t="shared" si="99"/>
        <v>-1</v>
      </c>
      <c r="AE154" s="1">
        <f t="shared" si="100"/>
        <v>1</v>
      </c>
      <c r="AF154" s="1">
        <f t="shared" si="100"/>
        <v>0</v>
      </c>
      <c r="AG154" s="1">
        <f t="shared" si="100"/>
        <v>0</v>
      </c>
      <c r="AH154" s="1">
        <f t="shared" si="106"/>
        <v>0</v>
      </c>
      <c r="AI154" s="9">
        <f t="shared" si="101"/>
        <v>7.7085533262935588E-2</v>
      </c>
      <c r="AJ154" s="9">
        <f t="shared" si="86"/>
        <v>0.38812000000000002</v>
      </c>
      <c r="AK154" s="9">
        <f t="shared" si="87"/>
        <v>2.4000000000000001E-4</v>
      </c>
      <c r="AL154" s="9">
        <f t="shared" si="88"/>
        <v>0.37181999999999998</v>
      </c>
      <c r="AM154" s="9">
        <f t="shared" si="89"/>
        <v>1.6060000000000001E-2</v>
      </c>
      <c r="AN154" s="9">
        <f t="shared" si="90"/>
        <v>1E-4</v>
      </c>
      <c r="AO154" s="9">
        <f t="shared" si="91"/>
        <v>0</v>
      </c>
      <c r="AP154" s="1">
        <f t="shared" si="102"/>
        <v>0</v>
      </c>
      <c r="AQ154" s="1">
        <f t="shared" si="102"/>
        <v>1</v>
      </c>
      <c r="AS154" s="1">
        <f t="shared" si="103"/>
        <v>0</v>
      </c>
      <c r="AT154" s="1">
        <f t="shared" si="104"/>
        <v>1</v>
      </c>
      <c r="AU154" s="1">
        <f t="shared" si="92"/>
        <v>10417</v>
      </c>
      <c r="AV154" s="9">
        <f t="shared" si="93"/>
        <v>0.20834</v>
      </c>
      <c r="AW154" s="9">
        <f t="shared" si="94"/>
        <v>1.2E-4</v>
      </c>
      <c r="AX154" s="9">
        <f t="shared" si="95"/>
        <v>0.19216</v>
      </c>
      <c r="AY154" s="9">
        <f t="shared" si="96"/>
        <v>1.6060000000000001E-2</v>
      </c>
      <c r="AZ154" s="9">
        <f t="shared" si="97"/>
        <v>2.0000000000000002E-5</v>
      </c>
      <c r="BA154" s="9">
        <f t="shared" si="105"/>
        <v>0.20958480000000002</v>
      </c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M154" s="48"/>
      <c r="BX154" s="7"/>
      <c r="BY154" s="4"/>
      <c r="BZ154" s="7"/>
      <c r="CA154" s="7"/>
      <c r="CB154" s="7"/>
      <c r="CE154" s="7"/>
      <c r="CF154" s="7"/>
      <c r="CG154" s="7"/>
      <c r="CH154" s="7"/>
      <c r="CI154" s="7"/>
      <c r="CJ154" s="7"/>
      <c r="CK154" s="7"/>
      <c r="CL154" s="7"/>
      <c r="CN154" s="47"/>
      <c r="CO154" s="47"/>
      <c r="CP154" s="47"/>
      <c r="CQ154" s="4"/>
    </row>
    <row r="155" spans="1:95" s="1" customFormat="1" x14ac:dyDescent="0.3">
      <c r="A155" s="1">
        <f t="shared" si="98"/>
        <v>142</v>
      </c>
      <c r="B155" s="1">
        <f t="shared" si="82"/>
        <v>19406</v>
      </c>
      <c r="C155" s="1">
        <v>142</v>
      </c>
      <c r="D155" s="1">
        <v>30593</v>
      </c>
      <c r="E155" s="1">
        <v>11</v>
      </c>
      <c r="F155" s="1">
        <v>0</v>
      </c>
      <c r="G155" s="1">
        <v>18592</v>
      </c>
      <c r="H155" s="1">
        <v>0</v>
      </c>
      <c r="I155" s="1">
        <v>803</v>
      </c>
      <c r="J155" s="4">
        <v>38.979999999999997</v>
      </c>
      <c r="K155" s="4">
        <v>0.54</v>
      </c>
      <c r="L155" s="4">
        <v>25.8</v>
      </c>
      <c r="M155" s="61">
        <v>1</v>
      </c>
      <c r="N155" s="1">
        <v>9345</v>
      </c>
      <c r="O155" s="1">
        <v>10051</v>
      </c>
      <c r="P155" s="1">
        <v>9194</v>
      </c>
      <c r="Q155" s="1">
        <v>845</v>
      </c>
      <c r="R155" s="1">
        <v>11</v>
      </c>
      <c r="S155" s="1">
        <v>0</v>
      </c>
      <c r="T155" s="1">
        <v>5</v>
      </c>
      <c r="U155" s="1">
        <v>0</v>
      </c>
      <c r="V155" s="1">
        <v>5</v>
      </c>
      <c r="W155" s="1">
        <v>9608</v>
      </c>
      <c r="X155" s="1">
        <v>803</v>
      </c>
      <c r="Y155" s="58">
        <v>0.67</v>
      </c>
      <c r="AA155" s="1">
        <f t="shared" si="83"/>
        <v>16</v>
      </c>
      <c r="AB155" s="1">
        <f t="shared" si="84"/>
        <v>28200</v>
      </c>
      <c r="AC155" s="1">
        <f t="shared" si="85"/>
        <v>1606</v>
      </c>
      <c r="AD155" s="1">
        <f t="shared" si="99"/>
        <v>-1</v>
      </c>
      <c r="AE155" s="1">
        <f t="shared" si="100"/>
        <v>1</v>
      </c>
      <c r="AF155" s="1">
        <f t="shared" si="100"/>
        <v>0</v>
      </c>
      <c r="AG155" s="1">
        <f t="shared" si="100"/>
        <v>0</v>
      </c>
      <c r="AH155" s="1">
        <f t="shared" si="106"/>
        <v>0</v>
      </c>
      <c r="AI155" s="9">
        <f t="shared" si="101"/>
        <v>7.7092933947772654E-2</v>
      </c>
      <c r="AJ155" s="9">
        <f t="shared" si="86"/>
        <v>0.38812000000000002</v>
      </c>
      <c r="AK155" s="9">
        <f t="shared" si="87"/>
        <v>2.2000000000000001E-4</v>
      </c>
      <c r="AL155" s="9">
        <f t="shared" si="88"/>
        <v>0.37184</v>
      </c>
      <c r="AM155" s="9">
        <f t="shared" si="89"/>
        <v>1.6060000000000001E-2</v>
      </c>
      <c r="AN155" s="9">
        <f t="shared" si="90"/>
        <v>1E-4</v>
      </c>
      <c r="AO155" s="9">
        <f t="shared" si="91"/>
        <v>0</v>
      </c>
      <c r="AP155" s="1">
        <f t="shared" si="102"/>
        <v>-1</v>
      </c>
      <c r="AQ155" s="1">
        <f t="shared" si="102"/>
        <v>0</v>
      </c>
      <c r="AS155" s="1">
        <f t="shared" si="103"/>
        <v>0</v>
      </c>
      <c r="AT155" s="1">
        <f t="shared" si="104"/>
        <v>-1</v>
      </c>
      <c r="AU155" s="1">
        <f t="shared" si="92"/>
        <v>10416</v>
      </c>
      <c r="AV155" s="9">
        <f t="shared" si="93"/>
        <v>0.20832000000000001</v>
      </c>
      <c r="AW155" s="9">
        <f t="shared" si="94"/>
        <v>1E-4</v>
      </c>
      <c r="AX155" s="9">
        <f t="shared" si="95"/>
        <v>0.19216</v>
      </c>
      <c r="AY155" s="9">
        <f t="shared" si="96"/>
        <v>1.6060000000000001E-2</v>
      </c>
      <c r="AZ155" s="9">
        <f t="shared" si="97"/>
        <v>-2.0000000000000002E-5</v>
      </c>
      <c r="BA155" s="9">
        <f t="shared" si="105"/>
        <v>0.20958480000000002</v>
      </c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M155" s="48"/>
      <c r="BX155" s="7"/>
      <c r="BY155" s="4"/>
      <c r="BZ155" s="7"/>
      <c r="CA155" s="7"/>
      <c r="CB155" s="7"/>
      <c r="CE155" s="7"/>
      <c r="CF155" s="7"/>
      <c r="CG155" s="7"/>
      <c r="CH155" s="7"/>
      <c r="CI155" s="7"/>
      <c r="CJ155" s="7"/>
      <c r="CK155" s="7"/>
      <c r="CL155" s="7"/>
      <c r="CN155" s="47"/>
      <c r="CO155" s="47"/>
      <c r="CP155" s="47"/>
      <c r="CQ155" s="4"/>
    </row>
    <row r="156" spans="1:95" s="1" customFormat="1" x14ac:dyDescent="0.3">
      <c r="A156" s="1">
        <f t="shared" si="98"/>
        <v>143</v>
      </c>
      <c r="B156" s="1">
        <f t="shared" si="82"/>
        <v>19406</v>
      </c>
      <c r="C156" s="1">
        <v>143</v>
      </c>
      <c r="D156" s="1">
        <v>30593</v>
      </c>
      <c r="E156" s="1">
        <v>10</v>
      </c>
      <c r="F156" s="1">
        <v>0</v>
      </c>
      <c r="G156" s="1">
        <v>18593</v>
      </c>
      <c r="H156" s="1">
        <v>0</v>
      </c>
      <c r="I156" s="1">
        <v>803</v>
      </c>
      <c r="J156" s="4">
        <v>38.92</v>
      </c>
      <c r="K156" s="4">
        <v>0.54</v>
      </c>
      <c r="L156" s="4">
        <v>25.8</v>
      </c>
      <c r="M156" s="61">
        <v>1</v>
      </c>
      <c r="N156" s="1">
        <v>9345</v>
      </c>
      <c r="O156" s="1">
        <v>10051</v>
      </c>
      <c r="P156" s="1">
        <v>9194</v>
      </c>
      <c r="Q156" s="1">
        <v>845</v>
      </c>
      <c r="R156" s="1">
        <v>11</v>
      </c>
      <c r="S156" s="1">
        <v>0</v>
      </c>
      <c r="T156" s="1">
        <v>4</v>
      </c>
      <c r="U156" s="1">
        <v>0</v>
      </c>
      <c r="V156" s="1">
        <v>5</v>
      </c>
      <c r="W156" s="1">
        <v>9609</v>
      </c>
      <c r="X156" s="1">
        <v>803</v>
      </c>
      <c r="Y156" s="58">
        <v>0.67</v>
      </c>
      <c r="AA156" s="1">
        <f t="shared" si="83"/>
        <v>15</v>
      </c>
      <c r="AB156" s="1">
        <f t="shared" si="84"/>
        <v>28202</v>
      </c>
      <c r="AC156" s="1">
        <f t="shared" si="85"/>
        <v>1606</v>
      </c>
      <c r="AD156" s="1">
        <f t="shared" si="99"/>
        <v>-1</v>
      </c>
      <c r="AE156" s="1">
        <f t="shared" si="100"/>
        <v>1</v>
      </c>
      <c r="AF156" s="1">
        <f t="shared" si="100"/>
        <v>0</v>
      </c>
      <c r="AG156" s="1">
        <f t="shared" si="100"/>
        <v>0</v>
      </c>
      <c r="AH156" s="1">
        <f t="shared" si="106"/>
        <v>0</v>
      </c>
      <c r="AI156" s="9">
        <f t="shared" si="101"/>
        <v>7.7085533262935588E-2</v>
      </c>
      <c r="AJ156" s="9">
        <f t="shared" si="86"/>
        <v>0.38812000000000002</v>
      </c>
      <c r="AK156" s="9">
        <f t="shared" si="87"/>
        <v>2.0000000000000001E-4</v>
      </c>
      <c r="AL156" s="9">
        <f t="shared" si="88"/>
        <v>0.37186000000000002</v>
      </c>
      <c r="AM156" s="9">
        <f t="shared" si="89"/>
        <v>1.6060000000000001E-2</v>
      </c>
      <c r="AN156" s="9">
        <f t="shared" si="90"/>
        <v>8.0000000000000007E-5</v>
      </c>
      <c r="AO156" s="9">
        <f t="shared" si="91"/>
        <v>0</v>
      </c>
      <c r="AP156" s="1">
        <f t="shared" si="102"/>
        <v>0</v>
      </c>
      <c r="AQ156" s="1">
        <f t="shared" si="102"/>
        <v>1</v>
      </c>
      <c r="AS156" s="1">
        <f t="shared" si="103"/>
        <v>0</v>
      </c>
      <c r="AT156" s="1">
        <f t="shared" si="104"/>
        <v>1</v>
      </c>
      <c r="AU156" s="1">
        <f t="shared" si="92"/>
        <v>10417</v>
      </c>
      <c r="AV156" s="9">
        <f t="shared" si="93"/>
        <v>0.20834</v>
      </c>
      <c r="AW156" s="9">
        <f t="shared" si="94"/>
        <v>1E-4</v>
      </c>
      <c r="AX156" s="9">
        <f t="shared" si="95"/>
        <v>0.19217999999999999</v>
      </c>
      <c r="AY156" s="9">
        <f t="shared" si="96"/>
        <v>1.6060000000000001E-2</v>
      </c>
      <c r="AZ156" s="9">
        <f t="shared" si="97"/>
        <v>2.0000000000000002E-5</v>
      </c>
      <c r="BA156" s="9">
        <f t="shared" si="105"/>
        <v>0.20958480000000002</v>
      </c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M156" s="48"/>
      <c r="BX156" s="7"/>
      <c r="BY156" s="4"/>
      <c r="BZ156" s="7"/>
      <c r="CA156" s="7"/>
      <c r="CB156" s="7"/>
      <c r="CE156" s="7"/>
      <c r="CF156" s="7"/>
      <c r="CG156" s="7"/>
      <c r="CH156" s="7"/>
      <c r="CI156" s="7"/>
      <c r="CJ156" s="7"/>
      <c r="CK156" s="7"/>
      <c r="CL156" s="7"/>
      <c r="CN156" s="47"/>
      <c r="CO156" s="47"/>
      <c r="CP156" s="47"/>
      <c r="CQ156" s="4"/>
    </row>
    <row r="157" spans="1:95" s="1" customFormat="1" x14ac:dyDescent="0.3">
      <c r="A157" s="1">
        <f t="shared" si="98"/>
        <v>144</v>
      </c>
      <c r="B157" s="1">
        <f t="shared" si="82"/>
        <v>19406</v>
      </c>
      <c r="C157" s="1">
        <v>144</v>
      </c>
      <c r="D157" s="1">
        <v>30592</v>
      </c>
      <c r="E157" s="1">
        <v>9</v>
      </c>
      <c r="F157" s="1">
        <v>0</v>
      </c>
      <c r="G157" s="1">
        <v>18594</v>
      </c>
      <c r="H157" s="1">
        <v>0</v>
      </c>
      <c r="I157" s="1">
        <v>803</v>
      </c>
      <c r="J157" s="4">
        <v>38.85</v>
      </c>
      <c r="K157" s="4">
        <v>0.54</v>
      </c>
      <c r="L157" s="4">
        <v>25.8</v>
      </c>
      <c r="M157" s="61">
        <v>1</v>
      </c>
      <c r="N157" s="1">
        <v>9345</v>
      </c>
      <c r="O157" s="1">
        <v>10051</v>
      </c>
      <c r="P157" s="1">
        <v>9194</v>
      </c>
      <c r="Q157" s="1">
        <v>845</v>
      </c>
      <c r="R157" s="1">
        <v>11</v>
      </c>
      <c r="S157" s="1">
        <v>0</v>
      </c>
      <c r="T157" s="1">
        <v>4</v>
      </c>
      <c r="U157" s="1">
        <v>0</v>
      </c>
      <c r="V157" s="1">
        <v>4</v>
      </c>
      <c r="W157" s="1">
        <v>9609</v>
      </c>
      <c r="X157" s="1">
        <v>803</v>
      </c>
      <c r="Y157" s="58">
        <v>0.67</v>
      </c>
      <c r="AA157" s="1">
        <f t="shared" si="83"/>
        <v>13</v>
      </c>
      <c r="AB157" s="1">
        <f t="shared" si="84"/>
        <v>28203</v>
      </c>
      <c r="AC157" s="1">
        <f t="shared" si="85"/>
        <v>1606</v>
      </c>
      <c r="AD157" s="1">
        <f t="shared" si="99"/>
        <v>-1</v>
      </c>
      <c r="AE157" s="1">
        <f t="shared" si="100"/>
        <v>1</v>
      </c>
      <c r="AF157" s="1">
        <f t="shared" si="100"/>
        <v>0</v>
      </c>
      <c r="AG157" s="1">
        <f t="shared" si="100"/>
        <v>0</v>
      </c>
      <c r="AH157" s="1">
        <f t="shared" si="106"/>
        <v>0</v>
      </c>
      <c r="AI157" s="9">
        <f t="shared" si="101"/>
        <v>7.7092933947772654E-2</v>
      </c>
      <c r="AJ157" s="9">
        <f t="shared" si="86"/>
        <v>0.38812000000000002</v>
      </c>
      <c r="AK157" s="9">
        <f t="shared" si="87"/>
        <v>1.8000000000000001E-4</v>
      </c>
      <c r="AL157" s="9">
        <f t="shared" si="88"/>
        <v>0.37187999999999999</v>
      </c>
      <c r="AM157" s="9">
        <f t="shared" si="89"/>
        <v>1.6060000000000001E-2</v>
      </c>
      <c r="AN157" s="9">
        <f t="shared" si="90"/>
        <v>8.0000000000000007E-5</v>
      </c>
      <c r="AO157" s="9">
        <f t="shared" si="91"/>
        <v>0</v>
      </c>
      <c r="AP157" s="1">
        <f t="shared" si="102"/>
        <v>-1</v>
      </c>
      <c r="AQ157" s="1">
        <f t="shared" si="102"/>
        <v>0</v>
      </c>
      <c r="AS157" s="1">
        <f t="shared" si="103"/>
        <v>0</v>
      </c>
      <c r="AT157" s="1">
        <f t="shared" si="104"/>
        <v>-1</v>
      </c>
      <c r="AU157" s="1">
        <f t="shared" si="92"/>
        <v>10416</v>
      </c>
      <c r="AV157" s="9">
        <f t="shared" si="93"/>
        <v>0.20832000000000001</v>
      </c>
      <c r="AW157" s="9">
        <f t="shared" si="94"/>
        <v>8.0000000000000007E-5</v>
      </c>
      <c r="AX157" s="9">
        <f t="shared" si="95"/>
        <v>0.19217999999999999</v>
      </c>
      <c r="AY157" s="9">
        <f t="shared" si="96"/>
        <v>1.6060000000000001E-2</v>
      </c>
      <c r="AZ157" s="9">
        <f t="shared" si="97"/>
        <v>-2.0000000000000002E-5</v>
      </c>
      <c r="BA157" s="9">
        <f t="shared" si="105"/>
        <v>0.20958480000000002</v>
      </c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M157" s="48"/>
      <c r="BX157" s="7"/>
      <c r="BY157" s="4"/>
      <c r="BZ157" s="7"/>
      <c r="CA157" s="7"/>
      <c r="CB157" s="7"/>
      <c r="CE157" s="7"/>
      <c r="CF157" s="7"/>
      <c r="CG157" s="7"/>
      <c r="CH157" s="7"/>
      <c r="CI157" s="7"/>
      <c r="CJ157" s="7"/>
      <c r="CK157" s="7"/>
      <c r="CL157" s="7"/>
      <c r="CN157" s="47"/>
      <c r="CO157" s="47"/>
      <c r="CP157" s="47"/>
      <c r="CQ157" s="4"/>
    </row>
    <row r="158" spans="1:95" s="1" customFormat="1" x14ac:dyDescent="0.3">
      <c r="A158" s="1">
        <f t="shared" si="98"/>
        <v>145</v>
      </c>
      <c r="B158" s="1">
        <f t="shared" si="82"/>
        <v>19405</v>
      </c>
      <c r="C158" s="1">
        <v>145</v>
      </c>
      <c r="D158" s="1">
        <v>30592</v>
      </c>
      <c r="E158" s="1">
        <v>8</v>
      </c>
      <c r="F158" s="1">
        <v>0</v>
      </c>
      <c r="G158" s="1">
        <v>18594</v>
      </c>
      <c r="H158" s="1">
        <v>0</v>
      </c>
      <c r="I158" s="1">
        <v>803</v>
      </c>
      <c r="J158" s="4">
        <v>38.79</v>
      </c>
      <c r="K158" s="4">
        <v>0.54</v>
      </c>
      <c r="L158" s="4">
        <v>25.8</v>
      </c>
      <c r="M158" s="61">
        <v>1</v>
      </c>
      <c r="N158" s="1">
        <v>9345</v>
      </c>
      <c r="O158" s="1">
        <v>10051</v>
      </c>
      <c r="P158" s="1">
        <v>9194</v>
      </c>
      <c r="Q158" s="1">
        <v>845</v>
      </c>
      <c r="R158" s="1">
        <v>11</v>
      </c>
      <c r="S158" s="1">
        <v>0</v>
      </c>
      <c r="T158" s="1">
        <v>4</v>
      </c>
      <c r="U158" s="1">
        <v>0</v>
      </c>
      <c r="V158" s="1">
        <v>4</v>
      </c>
      <c r="W158" s="1">
        <v>9610</v>
      </c>
      <c r="X158" s="1">
        <v>803</v>
      </c>
      <c r="Y158" s="58">
        <v>0.67</v>
      </c>
      <c r="AA158" s="1">
        <f t="shared" si="83"/>
        <v>12</v>
      </c>
      <c r="AB158" s="1">
        <f t="shared" si="84"/>
        <v>28204</v>
      </c>
      <c r="AC158" s="1">
        <f t="shared" si="85"/>
        <v>1606</v>
      </c>
      <c r="AD158" s="1">
        <f t="shared" si="99"/>
        <v>-1</v>
      </c>
      <c r="AE158" s="1">
        <f t="shared" si="100"/>
        <v>0</v>
      </c>
      <c r="AF158" s="1">
        <f t="shared" si="100"/>
        <v>0</v>
      </c>
      <c r="AG158" s="1">
        <f t="shared" si="100"/>
        <v>0</v>
      </c>
      <c r="AH158" s="1">
        <f t="shared" si="106"/>
        <v>-1</v>
      </c>
      <c r="AI158" s="9">
        <f t="shared" si="101"/>
        <v>7.7085533262935588E-2</v>
      </c>
      <c r="AJ158" s="9">
        <f t="shared" si="86"/>
        <v>0.3881</v>
      </c>
      <c r="AK158" s="9">
        <f t="shared" si="87"/>
        <v>1.6000000000000001E-4</v>
      </c>
      <c r="AL158" s="9">
        <f t="shared" si="88"/>
        <v>0.37187999999999999</v>
      </c>
      <c r="AM158" s="9">
        <f t="shared" si="89"/>
        <v>1.6060000000000001E-2</v>
      </c>
      <c r="AN158" s="9">
        <f t="shared" si="90"/>
        <v>8.0000000000000007E-5</v>
      </c>
      <c r="AO158" s="9">
        <f t="shared" si="91"/>
        <v>-2.0000000000000002E-5</v>
      </c>
      <c r="AP158" s="1">
        <f t="shared" si="102"/>
        <v>0</v>
      </c>
      <c r="AQ158" s="1">
        <f t="shared" si="102"/>
        <v>1</v>
      </c>
      <c r="AS158" s="1">
        <f t="shared" si="103"/>
        <v>0</v>
      </c>
      <c r="AT158" s="1">
        <f t="shared" si="104"/>
        <v>1</v>
      </c>
      <c r="AU158" s="1">
        <f t="shared" si="92"/>
        <v>10417</v>
      </c>
      <c r="AV158" s="9">
        <f t="shared" si="93"/>
        <v>0.20834</v>
      </c>
      <c r="AW158" s="9">
        <f t="shared" si="94"/>
        <v>8.0000000000000007E-5</v>
      </c>
      <c r="AX158" s="9">
        <f t="shared" si="95"/>
        <v>0.19220000000000001</v>
      </c>
      <c r="AY158" s="9">
        <f t="shared" si="96"/>
        <v>1.6060000000000001E-2</v>
      </c>
      <c r="AZ158" s="9">
        <f t="shared" si="97"/>
        <v>2.0000000000000002E-5</v>
      </c>
      <c r="BA158" s="9">
        <f t="shared" si="105"/>
        <v>0.20957400000000001</v>
      </c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M158" s="48"/>
      <c r="BX158" s="7"/>
      <c r="BY158" s="4"/>
      <c r="BZ158" s="7"/>
      <c r="CA158" s="7"/>
      <c r="CB158" s="7"/>
      <c r="CE158" s="7"/>
      <c r="CF158" s="7"/>
      <c r="CG158" s="7"/>
      <c r="CH158" s="7"/>
      <c r="CI158" s="7"/>
      <c r="CJ158" s="7"/>
      <c r="CK158" s="7"/>
      <c r="CL158" s="7"/>
      <c r="CN158" s="47"/>
      <c r="CO158" s="47"/>
      <c r="CP158" s="47"/>
      <c r="CQ158" s="4"/>
    </row>
    <row r="159" spans="1:95" s="1" customFormat="1" x14ac:dyDescent="0.3">
      <c r="A159" s="1">
        <f t="shared" si="98"/>
        <v>146</v>
      </c>
      <c r="B159" s="1">
        <f t="shared" si="82"/>
        <v>19405</v>
      </c>
      <c r="C159" s="1">
        <v>146</v>
      </c>
      <c r="D159" s="1">
        <v>30592</v>
      </c>
      <c r="E159" s="1">
        <v>7</v>
      </c>
      <c r="F159" s="1">
        <v>0</v>
      </c>
      <c r="G159" s="1">
        <v>18595</v>
      </c>
      <c r="H159" s="1">
        <v>0</v>
      </c>
      <c r="I159" s="1">
        <v>803</v>
      </c>
      <c r="J159" s="4">
        <v>38.729999999999997</v>
      </c>
      <c r="K159" s="4">
        <v>0.54</v>
      </c>
      <c r="L159" s="4">
        <v>25.8</v>
      </c>
      <c r="M159" s="61">
        <v>1</v>
      </c>
      <c r="N159" s="1">
        <v>9345</v>
      </c>
      <c r="O159" s="1">
        <v>10051</v>
      </c>
      <c r="P159" s="1">
        <v>9194</v>
      </c>
      <c r="Q159" s="1">
        <v>845</v>
      </c>
      <c r="R159" s="1">
        <v>11</v>
      </c>
      <c r="S159" s="1">
        <v>0</v>
      </c>
      <c r="T159" s="1">
        <v>3</v>
      </c>
      <c r="U159" s="1">
        <v>0</v>
      </c>
      <c r="V159" s="1">
        <v>4</v>
      </c>
      <c r="W159" s="1">
        <v>9610</v>
      </c>
      <c r="X159" s="1">
        <v>803</v>
      </c>
      <c r="Y159" s="58">
        <v>0.67</v>
      </c>
      <c r="AA159" s="1">
        <f t="shared" si="83"/>
        <v>11</v>
      </c>
      <c r="AB159" s="1">
        <f t="shared" si="84"/>
        <v>28205</v>
      </c>
      <c r="AC159" s="1">
        <f t="shared" si="85"/>
        <v>1606</v>
      </c>
      <c r="AD159" s="1">
        <f t="shared" si="99"/>
        <v>-1</v>
      </c>
      <c r="AE159" s="1">
        <f t="shared" si="100"/>
        <v>1</v>
      </c>
      <c r="AF159" s="1">
        <f t="shared" si="100"/>
        <v>0</v>
      </c>
      <c r="AG159" s="1">
        <f t="shared" si="100"/>
        <v>0</v>
      </c>
      <c r="AH159" s="1">
        <f t="shared" si="106"/>
        <v>0</v>
      </c>
      <c r="AI159" s="9">
        <f t="shared" si="101"/>
        <v>7.7085533262935588E-2</v>
      </c>
      <c r="AJ159" s="9">
        <f t="shared" si="86"/>
        <v>0.3881</v>
      </c>
      <c r="AK159" s="9">
        <f t="shared" si="87"/>
        <v>1.3999999999999999E-4</v>
      </c>
      <c r="AL159" s="9">
        <f t="shared" si="88"/>
        <v>0.37190000000000001</v>
      </c>
      <c r="AM159" s="9">
        <f t="shared" si="89"/>
        <v>1.6060000000000001E-2</v>
      </c>
      <c r="AN159" s="9">
        <f t="shared" si="90"/>
        <v>6.0000000000000002E-5</v>
      </c>
      <c r="AO159" s="9">
        <f t="shared" si="91"/>
        <v>0</v>
      </c>
      <c r="AP159" s="1">
        <f t="shared" si="102"/>
        <v>0</v>
      </c>
      <c r="AQ159" s="1">
        <f t="shared" si="102"/>
        <v>0</v>
      </c>
      <c r="AS159" s="1">
        <f t="shared" si="103"/>
        <v>0</v>
      </c>
      <c r="AT159" s="1">
        <f t="shared" si="104"/>
        <v>0</v>
      </c>
      <c r="AU159" s="1">
        <f t="shared" si="92"/>
        <v>10417</v>
      </c>
      <c r="AV159" s="9">
        <f t="shared" si="93"/>
        <v>0.20834</v>
      </c>
      <c r="AW159" s="9">
        <f t="shared" si="94"/>
        <v>8.0000000000000007E-5</v>
      </c>
      <c r="AX159" s="9">
        <f t="shared" si="95"/>
        <v>0.19220000000000001</v>
      </c>
      <c r="AY159" s="9">
        <f t="shared" si="96"/>
        <v>1.6060000000000001E-2</v>
      </c>
      <c r="AZ159" s="9">
        <f t="shared" si="97"/>
        <v>0</v>
      </c>
      <c r="BA159" s="9">
        <f t="shared" si="105"/>
        <v>0.20957400000000001</v>
      </c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M159" s="48"/>
      <c r="BX159" s="7"/>
      <c r="BY159" s="4"/>
      <c r="BZ159" s="7"/>
      <c r="CA159" s="7"/>
      <c r="CB159" s="7"/>
      <c r="CE159" s="7"/>
      <c r="CF159" s="7"/>
      <c r="CG159" s="7"/>
      <c r="CH159" s="7"/>
      <c r="CI159" s="7"/>
      <c r="CJ159" s="7"/>
      <c r="CK159" s="7"/>
      <c r="CL159" s="7"/>
      <c r="CN159" s="47"/>
      <c r="CO159" s="47"/>
      <c r="CP159" s="47"/>
      <c r="CQ159" s="4"/>
    </row>
    <row r="160" spans="1:95" s="1" customFormat="1" x14ac:dyDescent="0.3">
      <c r="A160" s="1">
        <f t="shared" si="98"/>
        <v>147</v>
      </c>
      <c r="B160" s="1">
        <f t="shared" si="82"/>
        <v>19382</v>
      </c>
      <c r="C160" s="1">
        <v>147</v>
      </c>
      <c r="D160" s="1">
        <v>30616</v>
      </c>
      <c r="E160" s="1">
        <v>7</v>
      </c>
      <c r="F160" s="1">
        <v>0</v>
      </c>
      <c r="G160" s="1">
        <v>18574</v>
      </c>
      <c r="H160" s="1">
        <v>0</v>
      </c>
      <c r="I160" s="1">
        <v>801</v>
      </c>
      <c r="J160" s="4">
        <v>38.659999999999997</v>
      </c>
      <c r="K160" s="4">
        <v>0.54</v>
      </c>
      <c r="L160" s="4">
        <v>25.8</v>
      </c>
      <c r="M160" s="61">
        <v>1</v>
      </c>
      <c r="N160" s="1">
        <v>9334</v>
      </c>
      <c r="O160" s="1">
        <v>10038</v>
      </c>
      <c r="P160" s="1">
        <v>9186</v>
      </c>
      <c r="Q160" s="1">
        <v>840</v>
      </c>
      <c r="R160" s="1">
        <v>11</v>
      </c>
      <c r="S160" s="1">
        <v>0</v>
      </c>
      <c r="T160" s="1">
        <v>3</v>
      </c>
      <c r="U160" s="1">
        <v>0</v>
      </c>
      <c r="V160" s="1">
        <v>3</v>
      </c>
      <c r="W160" s="1">
        <v>9599</v>
      </c>
      <c r="X160" s="1">
        <v>801</v>
      </c>
      <c r="Y160" s="58">
        <v>0.67</v>
      </c>
      <c r="AA160" s="1">
        <f t="shared" si="83"/>
        <v>10</v>
      </c>
      <c r="AB160" s="1">
        <f t="shared" si="84"/>
        <v>28173</v>
      </c>
      <c r="AC160" s="1">
        <f t="shared" si="85"/>
        <v>1602</v>
      </c>
      <c r="AD160" s="1">
        <f t="shared" si="99"/>
        <v>0</v>
      </c>
      <c r="AE160" s="1">
        <f t="shared" si="100"/>
        <v>-21</v>
      </c>
      <c r="AF160" s="1">
        <f t="shared" si="100"/>
        <v>0</v>
      </c>
      <c r="AG160" s="1">
        <f t="shared" si="100"/>
        <v>-2</v>
      </c>
      <c r="AH160" s="1">
        <f t="shared" si="106"/>
        <v>-23</v>
      </c>
      <c r="AI160" s="9">
        <f t="shared" si="101"/>
        <v>7.6997020090358553E-2</v>
      </c>
      <c r="AJ160" s="9">
        <f t="shared" si="86"/>
        <v>0.38763999999999998</v>
      </c>
      <c r="AK160" s="9">
        <f t="shared" si="87"/>
        <v>1.3999999999999999E-4</v>
      </c>
      <c r="AL160" s="9">
        <f t="shared" si="88"/>
        <v>0.37147999999999998</v>
      </c>
      <c r="AM160" s="9">
        <f t="shared" si="89"/>
        <v>1.602E-2</v>
      </c>
      <c r="AN160" s="9">
        <f t="shared" si="90"/>
        <v>6.0000000000000002E-5</v>
      </c>
      <c r="AO160" s="9">
        <f t="shared" si="91"/>
        <v>-4.6000000000000001E-4</v>
      </c>
      <c r="AP160" s="1">
        <f t="shared" si="102"/>
        <v>-1</v>
      </c>
      <c r="AQ160" s="1">
        <f t="shared" si="102"/>
        <v>-11</v>
      </c>
      <c r="AS160" s="1">
        <f t="shared" si="103"/>
        <v>-2</v>
      </c>
      <c r="AT160" s="1">
        <f t="shared" si="104"/>
        <v>-14</v>
      </c>
      <c r="AU160" s="1">
        <f t="shared" si="92"/>
        <v>10403</v>
      </c>
      <c r="AV160" s="9">
        <f t="shared" si="93"/>
        <v>0.20805999999999999</v>
      </c>
      <c r="AW160" s="9">
        <f t="shared" si="94"/>
        <v>6.0000000000000002E-5</v>
      </c>
      <c r="AX160" s="9">
        <f t="shared" si="95"/>
        <v>0.19198000000000001</v>
      </c>
      <c r="AY160" s="9">
        <f t="shared" si="96"/>
        <v>1.602E-2</v>
      </c>
      <c r="AZ160" s="9">
        <f t="shared" si="97"/>
        <v>-2.7999999999999998E-4</v>
      </c>
      <c r="BA160" s="9">
        <f t="shared" si="105"/>
        <v>0.2093256</v>
      </c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M160" s="48"/>
      <c r="BX160" s="7"/>
      <c r="BY160" s="4"/>
      <c r="BZ160" s="7"/>
      <c r="CA160" s="7"/>
      <c r="CB160" s="7"/>
      <c r="CE160" s="7"/>
      <c r="CF160" s="7"/>
      <c r="CG160" s="7"/>
      <c r="CH160" s="7"/>
      <c r="CI160" s="7"/>
      <c r="CJ160" s="7"/>
      <c r="CK160" s="7"/>
      <c r="CL160" s="7"/>
      <c r="CN160" s="47"/>
      <c r="CO160" s="47"/>
      <c r="CP160" s="47"/>
      <c r="CQ160" s="4"/>
    </row>
    <row r="161" spans="1:95" s="1" customFormat="1" x14ac:dyDescent="0.3">
      <c r="A161" s="1">
        <f t="shared" si="98"/>
        <v>148</v>
      </c>
      <c r="B161" s="1">
        <f t="shared" si="82"/>
        <v>19381</v>
      </c>
      <c r="C161" s="1">
        <v>148</v>
      </c>
      <c r="D161" s="1">
        <v>30616</v>
      </c>
      <c r="E161" s="1">
        <v>6</v>
      </c>
      <c r="F161" s="1">
        <v>0</v>
      </c>
      <c r="G161" s="1">
        <v>18574</v>
      </c>
      <c r="H161" s="1">
        <v>0</v>
      </c>
      <c r="I161" s="1">
        <v>801</v>
      </c>
      <c r="J161" s="4">
        <v>38.6</v>
      </c>
      <c r="K161" s="4">
        <v>0.54</v>
      </c>
      <c r="L161" s="4">
        <v>25.8</v>
      </c>
      <c r="M161" s="61">
        <v>1</v>
      </c>
      <c r="N161" s="1">
        <v>9334</v>
      </c>
      <c r="O161" s="1">
        <v>10038</v>
      </c>
      <c r="P161" s="1">
        <v>9186</v>
      </c>
      <c r="Q161" s="1">
        <v>841</v>
      </c>
      <c r="R161" s="1">
        <v>11</v>
      </c>
      <c r="S161" s="1">
        <v>0</v>
      </c>
      <c r="T161" s="1">
        <v>3</v>
      </c>
      <c r="U161" s="1">
        <v>0</v>
      </c>
      <c r="V161" s="1">
        <v>3</v>
      </c>
      <c r="W161" s="1">
        <v>9599</v>
      </c>
      <c r="X161" s="1">
        <v>801</v>
      </c>
      <c r="Y161" s="58">
        <v>0.67</v>
      </c>
      <c r="AA161" s="1">
        <f t="shared" si="83"/>
        <v>9</v>
      </c>
      <c r="AB161" s="1">
        <f t="shared" si="84"/>
        <v>28173</v>
      </c>
      <c r="AC161" s="1">
        <f t="shared" si="85"/>
        <v>1602</v>
      </c>
      <c r="AD161" s="1">
        <f t="shared" si="99"/>
        <v>-1</v>
      </c>
      <c r="AE161" s="1">
        <f t="shared" si="100"/>
        <v>0</v>
      </c>
      <c r="AF161" s="1">
        <f t="shared" si="100"/>
        <v>0</v>
      </c>
      <c r="AG161" s="1">
        <f t="shared" si="100"/>
        <v>0</v>
      </c>
      <c r="AH161" s="1">
        <f t="shared" si="106"/>
        <v>-1</v>
      </c>
      <c r="AI161" s="9">
        <f t="shared" si="101"/>
        <v>7.6997020090358553E-2</v>
      </c>
      <c r="AJ161" s="9">
        <f t="shared" si="86"/>
        <v>0.38762000000000002</v>
      </c>
      <c r="AK161" s="9">
        <f t="shared" si="87"/>
        <v>1.2E-4</v>
      </c>
      <c r="AL161" s="9">
        <f t="shared" si="88"/>
        <v>0.37147999999999998</v>
      </c>
      <c r="AM161" s="9">
        <f t="shared" si="89"/>
        <v>1.602E-2</v>
      </c>
      <c r="AN161" s="9">
        <f t="shared" si="90"/>
        <v>6.0000000000000002E-5</v>
      </c>
      <c r="AO161" s="9">
        <f t="shared" si="91"/>
        <v>-2.0000000000000002E-5</v>
      </c>
      <c r="AP161" s="1">
        <f t="shared" si="102"/>
        <v>0</v>
      </c>
      <c r="AQ161" s="1">
        <f t="shared" si="102"/>
        <v>0</v>
      </c>
      <c r="AS161" s="1">
        <f t="shared" si="103"/>
        <v>0</v>
      </c>
      <c r="AT161" s="1">
        <f t="shared" si="104"/>
        <v>0</v>
      </c>
      <c r="AU161" s="1">
        <f t="shared" si="92"/>
        <v>10403</v>
      </c>
      <c r="AV161" s="9">
        <f t="shared" si="93"/>
        <v>0.20805999999999999</v>
      </c>
      <c r="AW161" s="9">
        <f t="shared" si="94"/>
        <v>6.0000000000000002E-5</v>
      </c>
      <c r="AX161" s="9">
        <f t="shared" si="95"/>
        <v>0.19198000000000001</v>
      </c>
      <c r="AY161" s="9">
        <f t="shared" si="96"/>
        <v>1.602E-2</v>
      </c>
      <c r="AZ161" s="9">
        <f t="shared" si="97"/>
        <v>0</v>
      </c>
      <c r="BA161" s="9">
        <f t="shared" si="105"/>
        <v>0.20931480000000002</v>
      </c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M161" s="48"/>
      <c r="BX161" s="7"/>
      <c r="BY161" s="4"/>
      <c r="BZ161" s="7"/>
      <c r="CA161" s="7"/>
      <c r="CB161" s="7"/>
      <c r="CE161" s="7"/>
      <c r="CF161" s="7"/>
      <c r="CG161" s="7"/>
      <c r="CH161" s="7"/>
      <c r="CI161" s="7"/>
      <c r="CJ161" s="7"/>
      <c r="CK161" s="7"/>
      <c r="CL161" s="7"/>
      <c r="CN161" s="47"/>
      <c r="CO161" s="47"/>
      <c r="CP161" s="47"/>
      <c r="CQ161" s="4"/>
    </row>
    <row r="162" spans="1:95" s="1" customFormat="1" x14ac:dyDescent="0.3">
      <c r="A162" s="1">
        <f t="shared" si="98"/>
        <v>149</v>
      </c>
      <c r="B162" s="1">
        <f t="shared" si="82"/>
        <v>19383</v>
      </c>
      <c r="C162" s="1">
        <v>149</v>
      </c>
      <c r="D162" s="1">
        <v>30616</v>
      </c>
      <c r="E162" s="1">
        <v>6</v>
      </c>
      <c r="F162" s="1">
        <v>0</v>
      </c>
      <c r="G162" s="1">
        <v>18575</v>
      </c>
      <c r="H162" s="1">
        <v>0</v>
      </c>
      <c r="I162" s="1">
        <v>802</v>
      </c>
      <c r="J162" s="4">
        <v>38.54</v>
      </c>
      <c r="K162" s="4">
        <v>0.54</v>
      </c>
      <c r="L162" s="4">
        <v>25.8</v>
      </c>
      <c r="M162" s="61">
        <v>1</v>
      </c>
      <c r="N162" s="1">
        <v>9334</v>
      </c>
      <c r="O162" s="1">
        <v>10039</v>
      </c>
      <c r="P162" s="1">
        <v>9186</v>
      </c>
      <c r="Q162" s="1">
        <v>841</v>
      </c>
      <c r="R162" s="1">
        <v>11</v>
      </c>
      <c r="S162" s="1">
        <v>0</v>
      </c>
      <c r="T162" s="1">
        <v>3</v>
      </c>
      <c r="U162" s="1">
        <v>0</v>
      </c>
      <c r="V162" s="1">
        <v>3</v>
      </c>
      <c r="W162" s="1">
        <v>9599</v>
      </c>
      <c r="X162" s="1">
        <v>802</v>
      </c>
      <c r="Y162" s="58">
        <v>0.67</v>
      </c>
      <c r="AA162" s="1">
        <f t="shared" si="83"/>
        <v>9</v>
      </c>
      <c r="AB162" s="1">
        <f t="shared" si="84"/>
        <v>28174</v>
      </c>
      <c r="AC162" s="1">
        <f t="shared" si="85"/>
        <v>1604</v>
      </c>
      <c r="AD162" s="1">
        <f t="shared" si="99"/>
        <v>0</v>
      </c>
      <c r="AE162" s="1">
        <f t="shared" si="100"/>
        <v>1</v>
      </c>
      <c r="AF162" s="1">
        <f t="shared" si="100"/>
        <v>0</v>
      </c>
      <c r="AG162" s="1">
        <f t="shared" si="100"/>
        <v>1</v>
      </c>
      <c r="AH162" s="1">
        <f t="shared" si="106"/>
        <v>2</v>
      </c>
      <c r="AI162" s="9">
        <f t="shared" si="101"/>
        <v>7.7085736255286433E-2</v>
      </c>
      <c r="AJ162" s="9">
        <f t="shared" si="86"/>
        <v>0.38766</v>
      </c>
      <c r="AK162" s="9">
        <f t="shared" si="87"/>
        <v>1.2E-4</v>
      </c>
      <c r="AL162" s="9">
        <f t="shared" si="88"/>
        <v>0.3715</v>
      </c>
      <c r="AM162" s="9">
        <f t="shared" si="89"/>
        <v>1.6039999999999999E-2</v>
      </c>
      <c r="AN162" s="9">
        <f t="shared" si="90"/>
        <v>6.0000000000000002E-5</v>
      </c>
      <c r="AO162" s="9">
        <f t="shared" si="91"/>
        <v>4.0000000000000003E-5</v>
      </c>
      <c r="AP162" s="1">
        <f t="shared" si="102"/>
        <v>0</v>
      </c>
      <c r="AQ162" s="1">
        <f t="shared" si="102"/>
        <v>0</v>
      </c>
      <c r="AS162" s="1">
        <f t="shared" si="103"/>
        <v>1</v>
      </c>
      <c r="AT162" s="1">
        <f t="shared" si="104"/>
        <v>1</v>
      </c>
      <c r="AU162" s="1">
        <f t="shared" si="92"/>
        <v>10404</v>
      </c>
      <c r="AV162" s="9">
        <f t="shared" si="93"/>
        <v>0.20807999999999999</v>
      </c>
      <c r="AW162" s="9">
        <f t="shared" si="94"/>
        <v>6.0000000000000002E-5</v>
      </c>
      <c r="AX162" s="9">
        <f t="shared" si="95"/>
        <v>0.19198000000000001</v>
      </c>
      <c r="AY162" s="9">
        <f t="shared" si="96"/>
        <v>1.6039999999999999E-2</v>
      </c>
      <c r="AZ162" s="9">
        <f t="shared" si="97"/>
        <v>2.0000000000000002E-5</v>
      </c>
      <c r="BA162" s="9">
        <f t="shared" si="105"/>
        <v>0.20933640000000001</v>
      </c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M162" s="48"/>
      <c r="BX162" s="7"/>
      <c r="BY162" s="4"/>
      <c r="BZ162" s="7"/>
      <c r="CA162" s="7"/>
      <c r="CB162" s="7"/>
      <c r="CE162" s="7"/>
      <c r="CF162" s="7"/>
      <c r="CG162" s="7"/>
      <c r="CH162" s="7"/>
      <c r="CI162" s="7"/>
      <c r="CJ162" s="7"/>
      <c r="CK162" s="7"/>
      <c r="CL162" s="7"/>
      <c r="CN162" s="47"/>
      <c r="CO162" s="47"/>
      <c r="CP162" s="47"/>
      <c r="CQ162" s="4"/>
    </row>
    <row r="163" spans="1:95" s="1" customFormat="1" x14ac:dyDescent="0.3">
      <c r="A163" s="1">
        <f t="shared" si="98"/>
        <v>150</v>
      </c>
      <c r="B163" s="1">
        <f t="shared" si="82"/>
        <v>19382</v>
      </c>
      <c r="C163" s="1">
        <v>150</v>
      </c>
      <c r="D163" s="1">
        <v>30616</v>
      </c>
      <c r="E163" s="1">
        <v>5</v>
      </c>
      <c r="F163" s="1">
        <v>0</v>
      </c>
      <c r="G163" s="1">
        <v>18575</v>
      </c>
      <c r="H163" s="1">
        <v>0</v>
      </c>
      <c r="I163" s="1">
        <v>802</v>
      </c>
      <c r="J163" s="4">
        <v>38.479999999999997</v>
      </c>
      <c r="K163" s="4">
        <v>0.54</v>
      </c>
      <c r="L163" s="4">
        <v>25.8</v>
      </c>
      <c r="M163" s="61">
        <v>1</v>
      </c>
      <c r="N163" s="1">
        <v>9334</v>
      </c>
      <c r="O163" s="1">
        <v>10039</v>
      </c>
      <c r="P163" s="1">
        <v>9186</v>
      </c>
      <c r="Q163" s="1">
        <v>841</v>
      </c>
      <c r="R163" s="1">
        <v>11</v>
      </c>
      <c r="S163" s="1">
        <v>0</v>
      </c>
      <c r="T163" s="1">
        <v>2</v>
      </c>
      <c r="U163" s="1">
        <v>0</v>
      </c>
      <c r="V163" s="1">
        <v>3</v>
      </c>
      <c r="W163" s="1">
        <v>9600</v>
      </c>
      <c r="X163" s="1">
        <v>802</v>
      </c>
      <c r="Y163" s="58">
        <v>0.67</v>
      </c>
      <c r="AA163" s="1">
        <f t="shared" si="83"/>
        <v>8</v>
      </c>
      <c r="AB163" s="1">
        <f t="shared" si="84"/>
        <v>28175</v>
      </c>
      <c r="AC163" s="1">
        <f t="shared" si="85"/>
        <v>1604</v>
      </c>
      <c r="AD163" s="1">
        <f t="shared" si="99"/>
        <v>-1</v>
      </c>
      <c r="AE163" s="1">
        <f t="shared" si="100"/>
        <v>0</v>
      </c>
      <c r="AF163" s="1">
        <f t="shared" si="100"/>
        <v>0</v>
      </c>
      <c r="AG163" s="1">
        <f t="shared" si="100"/>
        <v>0</v>
      </c>
      <c r="AH163" s="1">
        <f t="shared" si="106"/>
        <v>-1</v>
      </c>
      <c r="AI163" s="9">
        <f t="shared" si="101"/>
        <v>7.7078327727054308E-2</v>
      </c>
      <c r="AJ163" s="9">
        <f t="shared" si="86"/>
        <v>0.38763999999999998</v>
      </c>
      <c r="AK163" s="9">
        <f t="shared" si="87"/>
        <v>1E-4</v>
      </c>
      <c r="AL163" s="9">
        <f t="shared" si="88"/>
        <v>0.3715</v>
      </c>
      <c r="AM163" s="9">
        <f t="shared" si="89"/>
        <v>1.6039999999999999E-2</v>
      </c>
      <c r="AN163" s="9">
        <f t="shared" si="90"/>
        <v>4.0000000000000003E-5</v>
      </c>
      <c r="AO163" s="9">
        <f t="shared" si="91"/>
        <v>-2.0000000000000002E-5</v>
      </c>
      <c r="AP163" s="1">
        <f t="shared" si="102"/>
        <v>0</v>
      </c>
      <c r="AQ163" s="1">
        <f t="shared" si="102"/>
        <v>1</v>
      </c>
      <c r="AS163" s="1">
        <f t="shared" si="103"/>
        <v>0</v>
      </c>
      <c r="AT163" s="1">
        <f t="shared" si="104"/>
        <v>1</v>
      </c>
      <c r="AU163" s="1">
        <f t="shared" si="92"/>
        <v>10405</v>
      </c>
      <c r="AV163" s="9">
        <f t="shared" si="93"/>
        <v>0.20810000000000001</v>
      </c>
      <c r="AW163" s="9">
        <f t="shared" si="94"/>
        <v>6.0000000000000002E-5</v>
      </c>
      <c r="AX163" s="9">
        <f t="shared" si="95"/>
        <v>0.192</v>
      </c>
      <c r="AY163" s="9">
        <f t="shared" si="96"/>
        <v>1.6039999999999999E-2</v>
      </c>
      <c r="AZ163" s="9">
        <f t="shared" si="97"/>
        <v>2.0000000000000002E-5</v>
      </c>
      <c r="BA163" s="9">
        <f t="shared" si="105"/>
        <v>0.2093256</v>
      </c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M163" s="48"/>
      <c r="BX163" s="7"/>
      <c r="BY163" s="4"/>
      <c r="BZ163" s="7"/>
      <c r="CA163" s="7"/>
      <c r="CB163" s="7"/>
      <c r="CE163" s="7"/>
      <c r="CF163" s="7"/>
      <c r="CG163" s="7"/>
      <c r="CH163" s="7"/>
      <c r="CI163" s="7"/>
      <c r="CJ163" s="7"/>
      <c r="CK163" s="7"/>
      <c r="CL163" s="7"/>
      <c r="CN163" s="47"/>
      <c r="CO163" s="47"/>
      <c r="CP163" s="47"/>
      <c r="CQ163" s="4"/>
    </row>
    <row r="164" spans="1:95" s="1" customFormat="1" x14ac:dyDescent="0.3">
      <c r="A164" s="1">
        <f t="shared" si="98"/>
        <v>0</v>
      </c>
      <c r="B164" s="1" t="e">
        <f t="shared" si="82"/>
        <v>#N/A</v>
      </c>
      <c r="J164" s="4"/>
      <c r="K164" s="4"/>
      <c r="L164" s="4"/>
      <c r="M164" s="61"/>
      <c r="Y164" s="58"/>
      <c r="AA164" s="1">
        <f t="shared" si="83"/>
        <v>0</v>
      </c>
      <c r="AB164" s="1">
        <f t="shared" si="84"/>
        <v>0</v>
      </c>
      <c r="AC164" s="1">
        <f t="shared" si="85"/>
        <v>0</v>
      </c>
      <c r="AD164" s="1" t="str">
        <f t="shared" si="99"/>
        <v/>
      </c>
      <c r="AE164" s="1" t="str">
        <f t="shared" si="100"/>
        <v/>
      </c>
      <c r="AF164" s="1" t="str">
        <f t="shared" si="100"/>
        <v/>
      </c>
      <c r="AG164" s="1" t="str">
        <f t="shared" si="100"/>
        <v/>
      </c>
      <c r="AH164" s="1" t="e">
        <f t="shared" si="106"/>
        <v>#N/A</v>
      </c>
      <c r="AI164" s="9" t="e">
        <f t="shared" si="101"/>
        <v>#N/A</v>
      </c>
      <c r="AJ164" s="9" t="e">
        <f t="shared" si="86"/>
        <v>#N/A</v>
      </c>
      <c r="AK164" s="9" t="e">
        <f t="shared" si="87"/>
        <v>#N/A</v>
      </c>
      <c r="AL164" s="9" t="e">
        <f t="shared" si="88"/>
        <v>#N/A</v>
      </c>
      <c r="AM164" s="9" t="e">
        <f t="shared" si="89"/>
        <v>#N/A</v>
      </c>
      <c r="AN164" s="9" t="e">
        <f t="shared" si="90"/>
        <v>#N/A</v>
      </c>
      <c r="AO164" s="9" t="e">
        <f t="shared" si="91"/>
        <v>#N/A</v>
      </c>
      <c r="AP164" s="1" t="str">
        <f t="shared" si="102"/>
        <v/>
      </c>
      <c r="AQ164" s="1" t="str">
        <f t="shared" si="102"/>
        <v/>
      </c>
      <c r="AS164" s="1" t="str">
        <f t="shared" si="103"/>
        <v/>
      </c>
      <c r="AT164" s="1" t="e">
        <f t="shared" si="104"/>
        <v>#N/A</v>
      </c>
      <c r="AU164" s="1" t="e">
        <f t="shared" si="92"/>
        <v>#N/A</v>
      </c>
      <c r="AV164" s="9" t="e">
        <f t="shared" si="93"/>
        <v>#N/A</v>
      </c>
      <c r="AW164" s="9" t="e">
        <f t="shared" si="94"/>
        <v>#N/A</v>
      </c>
      <c r="AX164" s="9" t="e">
        <f t="shared" si="95"/>
        <v>#N/A</v>
      </c>
      <c r="AY164" s="9" t="e">
        <f t="shared" si="96"/>
        <v>#N/A</v>
      </c>
      <c r="AZ164" s="9" t="e">
        <f t="shared" si="97"/>
        <v>#N/A</v>
      </c>
      <c r="BA164" s="9" t="e">
        <f t="shared" si="105"/>
        <v>#N/A</v>
      </c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M164" s="48"/>
      <c r="BX164" s="7"/>
      <c r="BY164" s="4"/>
      <c r="BZ164" s="7"/>
      <c r="CA164" s="7"/>
      <c r="CB164" s="7"/>
      <c r="CE164" s="7"/>
      <c r="CF164" s="7"/>
      <c r="CG164" s="7"/>
      <c r="CH164" s="7"/>
      <c r="CI164" s="7"/>
      <c r="CJ164" s="7"/>
      <c r="CK164" s="7"/>
      <c r="CL164" s="7"/>
      <c r="CN164" s="47"/>
      <c r="CO164" s="47"/>
      <c r="CP164" s="47"/>
      <c r="CQ164" s="4"/>
    </row>
    <row r="165" spans="1:95" s="1" customFormat="1" x14ac:dyDescent="0.3">
      <c r="A165" s="1">
        <f t="shared" si="98"/>
        <v>0</v>
      </c>
      <c r="B165" s="1" t="e">
        <f t="shared" si="82"/>
        <v>#N/A</v>
      </c>
      <c r="J165" s="4"/>
      <c r="K165" s="4"/>
      <c r="L165" s="4"/>
      <c r="M165" s="61"/>
      <c r="Y165" s="58"/>
      <c r="AA165" s="1">
        <f t="shared" si="83"/>
        <v>0</v>
      </c>
      <c r="AB165" s="1">
        <f t="shared" si="84"/>
        <v>0</v>
      </c>
      <c r="AC165" s="1">
        <f t="shared" si="85"/>
        <v>0</v>
      </c>
      <c r="AD165" s="1" t="str">
        <f t="shared" si="99"/>
        <v/>
      </c>
      <c r="AE165" s="1" t="str">
        <f t="shared" si="100"/>
        <v/>
      </c>
      <c r="AF165" s="1" t="str">
        <f t="shared" si="100"/>
        <v/>
      </c>
      <c r="AG165" s="1" t="str">
        <f t="shared" si="100"/>
        <v/>
      </c>
      <c r="AH165" s="1" t="e">
        <f t="shared" si="106"/>
        <v>#N/A</v>
      </c>
      <c r="AI165" s="9" t="e">
        <f t="shared" si="101"/>
        <v>#N/A</v>
      </c>
      <c r="AJ165" s="9" t="e">
        <f t="shared" si="86"/>
        <v>#N/A</v>
      </c>
      <c r="AK165" s="9" t="e">
        <f t="shared" si="87"/>
        <v>#N/A</v>
      </c>
      <c r="AL165" s="9" t="e">
        <f t="shared" si="88"/>
        <v>#N/A</v>
      </c>
      <c r="AM165" s="9" t="e">
        <f t="shared" si="89"/>
        <v>#N/A</v>
      </c>
      <c r="AN165" s="9" t="e">
        <f t="shared" si="90"/>
        <v>#N/A</v>
      </c>
      <c r="AO165" s="9" t="e">
        <f t="shared" si="91"/>
        <v>#N/A</v>
      </c>
      <c r="AP165" s="1" t="str">
        <f t="shared" si="102"/>
        <v/>
      </c>
      <c r="AQ165" s="1" t="str">
        <f t="shared" si="102"/>
        <v/>
      </c>
      <c r="AS165" s="1" t="str">
        <f t="shared" si="103"/>
        <v/>
      </c>
      <c r="AT165" s="1" t="e">
        <f t="shared" si="104"/>
        <v>#N/A</v>
      </c>
      <c r="AU165" s="1" t="e">
        <f t="shared" si="92"/>
        <v>#N/A</v>
      </c>
      <c r="AV165" s="9" t="e">
        <f t="shared" si="93"/>
        <v>#N/A</v>
      </c>
      <c r="AW165" s="9" t="e">
        <f t="shared" si="94"/>
        <v>#N/A</v>
      </c>
      <c r="AX165" s="9" t="e">
        <f t="shared" si="95"/>
        <v>#N/A</v>
      </c>
      <c r="AY165" s="9" t="e">
        <f t="shared" si="96"/>
        <v>#N/A</v>
      </c>
      <c r="AZ165" s="9" t="e">
        <f t="shared" si="97"/>
        <v>#N/A</v>
      </c>
      <c r="BA165" s="9" t="e">
        <f t="shared" si="105"/>
        <v>#N/A</v>
      </c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M165" s="48"/>
      <c r="BX165" s="7"/>
      <c r="BY165" s="4"/>
      <c r="BZ165" s="7"/>
      <c r="CA165" s="7"/>
      <c r="CB165" s="7"/>
      <c r="CE165" s="7"/>
      <c r="CF165" s="7"/>
      <c r="CG165" s="7"/>
      <c r="CH165" s="7"/>
      <c r="CI165" s="7"/>
      <c r="CJ165" s="7"/>
      <c r="CK165" s="7"/>
      <c r="CL165" s="7"/>
      <c r="CN165" s="47"/>
      <c r="CO165" s="47"/>
      <c r="CP165" s="47"/>
      <c r="CQ165" s="4"/>
    </row>
    <row r="166" spans="1:95" s="1" customFormat="1" x14ac:dyDescent="0.3">
      <c r="A166" s="1">
        <f t="shared" si="98"/>
        <v>0</v>
      </c>
      <c r="B166" s="1" t="e">
        <f t="shared" si="82"/>
        <v>#N/A</v>
      </c>
      <c r="J166" s="4"/>
      <c r="K166" s="4"/>
      <c r="L166" s="4"/>
      <c r="M166" s="61"/>
      <c r="Y166" s="58"/>
      <c r="AA166" s="1">
        <f t="shared" si="83"/>
        <v>0</v>
      </c>
      <c r="AB166" s="1">
        <f t="shared" si="84"/>
        <v>0</v>
      </c>
      <c r="AC166" s="1">
        <f t="shared" si="85"/>
        <v>0</v>
      </c>
      <c r="AD166" s="1" t="str">
        <f t="shared" si="99"/>
        <v/>
      </c>
      <c r="AE166" s="1" t="str">
        <f t="shared" si="100"/>
        <v/>
      </c>
      <c r="AF166" s="1" t="str">
        <f t="shared" si="100"/>
        <v/>
      </c>
      <c r="AG166" s="1" t="str">
        <f t="shared" si="100"/>
        <v/>
      </c>
      <c r="AH166" s="1" t="e">
        <f t="shared" si="106"/>
        <v>#N/A</v>
      </c>
      <c r="AI166" s="9" t="e">
        <f t="shared" si="101"/>
        <v>#N/A</v>
      </c>
      <c r="AJ166" s="9" t="e">
        <f t="shared" si="86"/>
        <v>#N/A</v>
      </c>
      <c r="AK166" s="9" t="e">
        <f t="shared" si="87"/>
        <v>#N/A</v>
      </c>
      <c r="AL166" s="9" t="e">
        <f t="shared" si="88"/>
        <v>#N/A</v>
      </c>
      <c r="AM166" s="9" t="e">
        <f t="shared" si="89"/>
        <v>#N/A</v>
      </c>
      <c r="AN166" s="9" t="e">
        <f t="shared" si="90"/>
        <v>#N/A</v>
      </c>
      <c r="AO166" s="9" t="e">
        <f t="shared" si="91"/>
        <v>#N/A</v>
      </c>
      <c r="AP166" s="1" t="str">
        <f t="shared" si="102"/>
        <v/>
      </c>
      <c r="AQ166" s="1" t="str">
        <f t="shared" si="102"/>
        <v/>
      </c>
      <c r="AS166" s="1" t="str">
        <f t="shared" si="103"/>
        <v/>
      </c>
      <c r="AT166" s="1" t="e">
        <f t="shared" si="104"/>
        <v>#N/A</v>
      </c>
      <c r="AU166" s="1" t="e">
        <f t="shared" si="92"/>
        <v>#N/A</v>
      </c>
      <c r="AV166" s="9" t="e">
        <f t="shared" si="93"/>
        <v>#N/A</v>
      </c>
      <c r="AW166" s="9" t="e">
        <f t="shared" si="94"/>
        <v>#N/A</v>
      </c>
      <c r="AX166" s="9" t="e">
        <f t="shared" si="95"/>
        <v>#N/A</v>
      </c>
      <c r="AY166" s="9" t="e">
        <f t="shared" si="96"/>
        <v>#N/A</v>
      </c>
      <c r="AZ166" s="9" t="e">
        <f t="shared" si="97"/>
        <v>#N/A</v>
      </c>
      <c r="BA166" s="9" t="e">
        <f t="shared" si="105"/>
        <v>#N/A</v>
      </c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M166" s="48"/>
      <c r="BX166" s="7"/>
      <c r="BY166" s="4"/>
      <c r="BZ166" s="7"/>
      <c r="CA166" s="7"/>
      <c r="CB166" s="7"/>
      <c r="CE166" s="7"/>
      <c r="CF166" s="7"/>
      <c r="CG166" s="7"/>
      <c r="CH166" s="7"/>
      <c r="CI166" s="7"/>
      <c r="CJ166" s="7"/>
      <c r="CK166" s="7"/>
      <c r="CL166" s="7"/>
      <c r="CN166" s="47"/>
      <c r="CO166" s="47"/>
      <c r="CP166" s="47"/>
      <c r="CQ166" s="4"/>
    </row>
    <row r="167" spans="1:95" s="1" customFormat="1" x14ac:dyDescent="0.3">
      <c r="A167" s="1">
        <f t="shared" si="98"/>
        <v>0</v>
      </c>
      <c r="B167" s="1" t="e">
        <f t="shared" si="82"/>
        <v>#N/A</v>
      </c>
      <c r="J167" s="4"/>
      <c r="K167" s="4"/>
      <c r="L167" s="4"/>
      <c r="M167" s="61"/>
      <c r="Y167" s="58"/>
      <c r="AA167" s="1">
        <f t="shared" si="83"/>
        <v>0</v>
      </c>
      <c r="AB167" s="1">
        <f t="shared" si="84"/>
        <v>0</v>
      </c>
      <c r="AC167" s="1">
        <f t="shared" si="85"/>
        <v>0</v>
      </c>
      <c r="AD167" s="1" t="str">
        <f t="shared" si="99"/>
        <v/>
      </c>
      <c r="AE167" s="1" t="str">
        <f t="shared" si="100"/>
        <v/>
      </c>
      <c r="AF167" s="1" t="str">
        <f t="shared" si="100"/>
        <v/>
      </c>
      <c r="AG167" s="1" t="str">
        <f t="shared" si="100"/>
        <v/>
      </c>
      <c r="AH167" s="1" t="e">
        <f t="shared" si="106"/>
        <v>#N/A</v>
      </c>
      <c r="AI167" s="9" t="e">
        <f t="shared" si="101"/>
        <v>#N/A</v>
      </c>
      <c r="AJ167" s="9" t="e">
        <f t="shared" si="86"/>
        <v>#N/A</v>
      </c>
      <c r="AK167" s="9" t="e">
        <f t="shared" si="87"/>
        <v>#N/A</v>
      </c>
      <c r="AL167" s="9" t="e">
        <f t="shared" si="88"/>
        <v>#N/A</v>
      </c>
      <c r="AM167" s="9" t="e">
        <f t="shared" si="89"/>
        <v>#N/A</v>
      </c>
      <c r="AN167" s="9" t="e">
        <f t="shared" si="90"/>
        <v>#N/A</v>
      </c>
      <c r="AO167" s="9" t="e">
        <f t="shared" si="91"/>
        <v>#N/A</v>
      </c>
      <c r="AP167" s="1" t="str">
        <f t="shared" si="102"/>
        <v/>
      </c>
      <c r="AQ167" s="1" t="str">
        <f t="shared" si="102"/>
        <v/>
      </c>
      <c r="AS167" s="1" t="str">
        <f t="shared" si="103"/>
        <v/>
      </c>
      <c r="AT167" s="1" t="e">
        <f t="shared" si="104"/>
        <v>#N/A</v>
      </c>
      <c r="AU167" s="1" t="e">
        <f t="shared" si="92"/>
        <v>#N/A</v>
      </c>
      <c r="AV167" s="9" t="e">
        <f t="shared" si="93"/>
        <v>#N/A</v>
      </c>
      <c r="AW167" s="9" t="e">
        <f t="shared" si="94"/>
        <v>#N/A</v>
      </c>
      <c r="AX167" s="9" t="e">
        <f t="shared" si="95"/>
        <v>#N/A</v>
      </c>
      <c r="AY167" s="9" t="e">
        <f t="shared" si="96"/>
        <v>#N/A</v>
      </c>
      <c r="AZ167" s="9" t="e">
        <f t="shared" si="97"/>
        <v>#N/A</v>
      </c>
      <c r="BA167" s="9" t="e">
        <f t="shared" si="105"/>
        <v>#N/A</v>
      </c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M167" s="48"/>
      <c r="BX167" s="7"/>
      <c r="BY167" s="4"/>
      <c r="BZ167" s="7"/>
      <c r="CA167" s="7"/>
      <c r="CB167" s="7"/>
      <c r="CE167" s="7"/>
      <c r="CF167" s="7"/>
      <c r="CG167" s="7"/>
      <c r="CH167" s="7"/>
      <c r="CI167" s="7"/>
      <c r="CJ167" s="7"/>
      <c r="CK167" s="7"/>
      <c r="CL167" s="7"/>
      <c r="CN167" s="47"/>
      <c r="CO167" s="47"/>
      <c r="CP167" s="47"/>
      <c r="CQ167" s="4"/>
    </row>
    <row r="168" spans="1:95" s="1" customFormat="1" x14ac:dyDescent="0.3">
      <c r="A168" s="1">
        <f t="shared" si="98"/>
        <v>0</v>
      </c>
      <c r="B168" s="1" t="e">
        <f t="shared" si="82"/>
        <v>#N/A</v>
      </c>
      <c r="J168" s="4"/>
      <c r="K168" s="4"/>
      <c r="L168" s="4"/>
      <c r="M168" s="61"/>
      <c r="Y168" s="58"/>
      <c r="AA168" s="1">
        <f t="shared" si="83"/>
        <v>0</v>
      </c>
      <c r="AB168" s="1">
        <f t="shared" si="84"/>
        <v>0</v>
      </c>
      <c r="AC168" s="1">
        <f t="shared" si="85"/>
        <v>0</v>
      </c>
      <c r="AD168" s="1" t="str">
        <f t="shared" si="99"/>
        <v/>
      </c>
      <c r="AE168" s="1" t="str">
        <f t="shared" si="100"/>
        <v/>
      </c>
      <c r="AF168" s="1" t="str">
        <f t="shared" si="100"/>
        <v/>
      </c>
      <c r="AG168" s="1" t="str">
        <f t="shared" si="100"/>
        <v/>
      </c>
      <c r="AH168" s="1" t="e">
        <f t="shared" si="106"/>
        <v>#N/A</v>
      </c>
      <c r="AI168" s="9" t="e">
        <f t="shared" si="101"/>
        <v>#N/A</v>
      </c>
      <c r="AJ168" s="9" t="e">
        <f t="shared" si="86"/>
        <v>#N/A</v>
      </c>
      <c r="AK168" s="9" t="e">
        <f t="shared" si="87"/>
        <v>#N/A</v>
      </c>
      <c r="AL168" s="9" t="e">
        <f t="shared" si="88"/>
        <v>#N/A</v>
      </c>
      <c r="AM168" s="9" t="e">
        <f t="shared" si="89"/>
        <v>#N/A</v>
      </c>
      <c r="AN168" s="9" t="e">
        <f t="shared" si="90"/>
        <v>#N/A</v>
      </c>
      <c r="AO168" s="9" t="e">
        <f t="shared" si="91"/>
        <v>#N/A</v>
      </c>
      <c r="AP168" s="1" t="str">
        <f t="shared" si="102"/>
        <v/>
      </c>
      <c r="AQ168" s="1" t="str">
        <f t="shared" si="102"/>
        <v/>
      </c>
      <c r="AS168" s="1" t="str">
        <f t="shared" si="103"/>
        <v/>
      </c>
      <c r="AT168" s="1" t="e">
        <f t="shared" si="104"/>
        <v>#N/A</v>
      </c>
      <c r="AU168" s="1" t="e">
        <f t="shared" si="92"/>
        <v>#N/A</v>
      </c>
      <c r="AV168" s="9" t="e">
        <f t="shared" si="93"/>
        <v>#N/A</v>
      </c>
      <c r="AW168" s="9" t="e">
        <f t="shared" si="94"/>
        <v>#N/A</v>
      </c>
      <c r="AX168" s="9" t="e">
        <f t="shared" si="95"/>
        <v>#N/A</v>
      </c>
      <c r="AY168" s="9" t="e">
        <f t="shared" si="96"/>
        <v>#N/A</v>
      </c>
      <c r="AZ168" s="9" t="e">
        <f t="shared" si="97"/>
        <v>#N/A</v>
      </c>
      <c r="BA168" s="9" t="e">
        <f t="shared" si="105"/>
        <v>#N/A</v>
      </c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M168" s="48"/>
      <c r="BX168" s="7"/>
      <c r="BY168" s="4"/>
      <c r="BZ168" s="7"/>
      <c r="CA168" s="7"/>
      <c r="CB168" s="7"/>
      <c r="CE168" s="7"/>
      <c r="CF168" s="7"/>
      <c r="CG168" s="7"/>
      <c r="CH168" s="7"/>
      <c r="CI168" s="7"/>
      <c r="CJ168" s="7"/>
      <c r="CK168" s="7"/>
      <c r="CL168" s="7"/>
      <c r="CN168" s="47"/>
      <c r="CO168" s="47"/>
      <c r="CP168" s="47"/>
      <c r="CQ168" s="4"/>
    </row>
    <row r="169" spans="1:95" s="1" customFormat="1" x14ac:dyDescent="0.3">
      <c r="A169" s="1">
        <f t="shared" si="98"/>
        <v>0</v>
      </c>
      <c r="B169" s="1" t="e">
        <f t="shared" si="82"/>
        <v>#N/A</v>
      </c>
      <c r="J169" s="4"/>
      <c r="K169" s="4"/>
      <c r="L169" s="4"/>
      <c r="M169" s="61"/>
      <c r="Y169" s="58"/>
      <c r="AA169" s="1">
        <f t="shared" si="83"/>
        <v>0</v>
      </c>
      <c r="AB169" s="1">
        <f t="shared" si="84"/>
        <v>0</v>
      </c>
      <c r="AC169" s="1">
        <f t="shared" si="85"/>
        <v>0</v>
      </c>
      <c r="AD169" s="1" t="str">
        <f t="shared" si="99"/>
        <v/>
      </c>
      <c r="AE169" s="1" t="str">
        <f t="shared" si="100"/>
        <v/>
      </c>
      <c r="AF169" s="1" t="str">
        <f t="shared" si="100"/>
        <v/>
      </c>
      <c r="AG169" s="1" t="str">
        <f t="shared" si="100"/>
        <v/>
      </c>
      <c r="AH169" s="1" t="e">
        <f t="shared" si="106"/>
        <v>#N/A</v>
      </c>
      <c r="AI169" s="9" t="e">
        <f t="shared" si="101"/>
        <v>#N/A</v>
      </c>
      <c r="AJ169" s="9" t="e">
        <f t="shared" si="86"/>
        <v>#N/A</v>
      </c>
      <c r="AK169" s="9" t="e">
        <f t="shared" si="87"/>
        <v>#N/A</v>
      </c>
      <c r="AL169" s="9" t="e">
        <f t="shared" si="88"/>
        <v>#N/A</v>
      </c>
      <c r="AM169" s="9" t="e">
        <f t="shared" si="89"/>
        <v>#N/A</v>
      </c>
      <c r="AN169" s="9" t="e">
        <f t="shared" si="90"/>
        <v>#N/A</v>
      </c>
      <c r="AO169" s="9" t="e">
        <f t="shared" si="91"/>
        <v>#N/A</v>
      </c>
      <c r="AP169" s="1" t="str">
        <f t="shared" si="102"/>
        <v/>
      </c>
      <c r="AQ169" s="1" t="str">
        <f t="shared" si="102"/>
        <v/>
      </c>
      <c r="AS169" s="1" t="str">
        <f t="shared" si="103"/>
        <v/>
      </c>
      <c r="AT169" s="1" t="e">
        <f t="shared" si="104"/>
        <v>#N/A</v>
      </c>
      <c r="AU169" s="1" t="e">
        <f t="shared" si="92"/>
        <v>#N/A</v>
      </c>
      <c r="AV169" s="9" t="e">
        <f t="shared" si="93"/>
        <v>#N/A</v>
      </c>
      <c r="AW169" s="9" t="e">
        <f t="shared" si="94"/>
        <v>#N/A</v>
      </c>
      <c r="AX169" s="9" t="e">
        <f t="shared" si="95"/>
        <v>#N/A</v>
      </c>
      <c r="AY169" s="9" t="e">
        <f t="shared" si="96"/>
        <v>#N/A</v>
      </c>
      <c r="AZ169" s="9" t="e">
        <f t="shared" si="97"/>
        <v>#N/A</v>
      </c>
      <c r="BA169" s="9" t="e">
        <f t="shared" si="105"/>
        <v>#N/A</v>
      </c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M169" s="48"/>
      <c r="BX169" s="7"/>
      <c r="BY169" s="4"/>
      <c r="BZ169" s="7"/>
      <c r="CA169" s="7"/>
      <c r="CB169" s="7"/>
      <c r="CE169" s="7"/>
      <c r="CF169" s="7"/>
      <c r="CG169" s="7"/>
      <c r="CH169" s="7"/>
      <c r="CI169" s="7"/>
      <c r="CJ169" s="7"/>
      <c r="CK169" s="7"/>
      <c r="CL169" s="7"/>
      <c r="CN169" s="47"/>
      <c r="CO169" s="47"/>
      <c r="CP169" s="47"/>
      <c r="CQ169" s="4"/>
    </row>
    <row r="170" spans="1:95" s="1" customFormat="1" x14ac:dyDescent="0.3">
      <c r="A170" s="1">
        <f t="shared" si="98"/>
        <v>0</v>
      </c>
      <c r="B170" s="1" t="e">
        <f t="shared" si="82"/>
        <v>#N/A</v>
      </c>
      <c r="J170" s="4"/>
      <c r="K170" s="4"/>
      <c r="L170" s="4"/>
      <c r="M170" s="61"/>
      <c r="Y170" s="58"/>
      <c r="AA170" s="1">
        <f t="shared" si="83"/>
        <v>0</v>
      </c>
      <c r="AB170" s="1">
        <f t="shared" si="84"/>
        <v>0</v>
      </c>
      <c r="AC170" s="1">
        <f t="shared" si="85"/>
        <v>0</v>
      </c>
      <c r="AD170" s="1" t="str">
        <f t="shared" si="99"/>
        <v/>
      </c>
      <c r="AE170" s="1" t="str">
        <f t="shared" si="100"/>
        <v/>
      </c>
      <c r="AF170" s="1" t="str">
        <f t="shared" si="100"/>
        <v/>
      </c>
      <c r="AG170" s="1" t="str">
        <f t="shared" si="100"/>
        <v/>
      </c>
      <c r="AH170" s="1" t="e">
        <f t="shared" si="106"/>
        <v>#N/A</v>
      </c>
      <c r="AI170" s="9" t="e">
        <f t="shared" si="101"/>
        <v>#N/A</v>
      </c>
      <c r="AJ170" s="9" t="e">
        <f t="shared" si="86"/>
        <v>#N/A</v>
      </c>
      <c r="AK170" s="9" t="e">
        <f t="shared" si="87"/>
        <v>#N/A</v>
      </c>
      <c r="AL170" s="9" t="e">
        <f t="shared" si="88"/>
        <v>#N/A</v>
      </c>
      <c r="AM170" s="9" t="e">
        <f t="shared" si="89"/>
        <v>#N/A</v>
      </c>
      <c r="AN170" s="9" t="e">
        <f t="shared" si="90"/>
        <v>#N/A</v>
      </c>
      <c r="AO170" s="9" t="e">
        <f t="shared" si="91"/>
        <v>#N/A</v>
      </c>
      <c r="AP170" s="1" t="str">
        <f t="shared" si="102"/>
        <v/>
      </c>
      <c r="AQ170" s="1" t="str">
        <f t="shared" si="102"/>
        <v/>
      </c>
      <c r="AS170" s="1" t="str">
        <f t="shared" si="103"/>
        <v/>
      </c>
      <c r="AT170" s="1" t="e">
        <f t="shared" si="104"/>
        <v>#N/A</v>
      </c>
      <c r="AU170" s="1" t="e">
        <f t="shared" si="92"/>
        <v>#N/A</v>
      </c>
      <c r="AV170" s="9" t="e">
        <f t="shared" si="93"/>
        <v>#N/A</v>
      </c>
      <c r="AW170" s="9" t="e">
        <f t="shared" si="94"/>
        <v>#N/A</v>
      </c>
      <c r="AX170" s="9" t="e">
        <f t="shared" si="95"/>
        <v>#N/A</v>
      </c>
      <c r="AY170" s="9" t="e">
        <f t="shared" si="96"/>
        <v>#N/A</v>
      </c>
      <c r="AZ170" s="9" t="e">
        <f t="shared" si="97"/>
        <v>#N/A</v>
      </c>
      <c r="BA170" s="9" t="e">
        <f t="shared" si="105"/>
        <v>#N/A</v>
      </c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M170" s="48"/>
      <c r="BX170" s="7"/>
      <c r="BY170" s="4"/>
      <c r="BZ170" s="7"/>
      <c r="CA170" s="7"/>
      <c r="CB170" s="7"/>
      <c r="CE170" s="7"/>
      <c r="CF170" s="7"/>
      <c r="CG170" s="7"/>
      <c r="CH170" s="7"/>
      <c r="CI170" s="7"/>
      <c r="CJ170" s="7"/>
      <c r="CK170" s="7"/>
      <c r="CL170" s="7"/>
      <c r="CN170" s="47"/>
      <c r="CO170" s="47"/>
      <c r="CP170" s="47"/>
      <c r="CQ170" s="4"/>
    </row>
    <row r="171" spans="1:95" s="1" customFormat="1" x14ac:dyDescent="0.3">
      <c r="A171" s="1">
        <f t="shared" si="98"/>
        <v>0</v>
      </c>
      <c r="B171" s="1" t="e">
        <f t="shared" si="82"/>
        <v>#N/A</v>
      </c>
      <c r="J171" s="4"/>
      <c r="K171" s="4"/>
      <c r="L171" s="4"/>
      <c r="M171" s="61"/>
      <c r="Y171" s="58"/>
      <c r="AA171" s="1">
        <f t="shared" si="83"/>
        <v>0</v>
      </c>
      <c r="AB171" s="1">
        <f t="shared" si="84"/>
        <v>0</v>
      </c>
      <c r="AC171" s="1">
        <f t="shared" si="85"/>
        <v>0</v>
      </c>
      <c r="AD171" s="1" t="str">
        <f t="shared" si="99"/>
        <v/>
      </c>
      <c r="AE171" s="1" t="str">
        <f t="shared" si="100"/>
        <v/>
      </c>
      <c r="AF171" s="1" t="str">
        <f t="shared" si="100"/>
        <v/>
      </c>
      <c r="AG171" s="1" t="str">
        <f t="shared" si="100"/>
        <v/>
      </c>
      <c r="AH171" s="1" t="e">
        <f t="shared" si="106"/>
        <v>#N/A</v>
      </c>
      <c r="AI171" s="9" t="e">
        <f t="shared" si="101"/>
        <v>#N/A</v>
      </c>
      <c r="AJ171" s="9" t="e">
        <f t="shared" si="86"/>
        <v>#N/A</v>
      </c>
      <c r="AK171" s="9" t="e">
        <f t="shared" si="87"/>
        <v>#N/A</v>
      </c>
      <c r="AL171" s="9" t="e">
        <f t="shared" si="88"/>
        <v>#N/A</v>
      </c>
      <c r="AM171" s="9" t="e">
        <f t="shared" si="89"/>
        <v>#N/A</v>
      </c>
      <c r="AN171" s="9" t="e">
        <f t="shared" si="90"/>
        <v>#N/A</v>
      </c>
      <c r="AO171" s="9" t="e">
        <f t="shared" si="91"/>
        <v>#N/A</v>
      </c>
      <c r="AP171" s="1" t="str">
        <f t="shared" si="102"/>
        <v/>
      </c>
      <c r="AQ171" s="1" t="str">
        <f t="shared" si="102"/>
        <v/>
      </c>
      <c r="AS171" s="1" t="str">
        <f t="shared" si="103"/>
        <v/>
      </c>
      <c r="AT171" s="1" t="e">
        <f t="shared" si="104"/>
        <v>#N/A</v>
      </c>
      <c r="AU171" s="1" t="e">
        <f t="shared" si="92"/>
        <v>#N/A</v>
      </c>
      <c r="AV171" s="9" t="e">
        <f t="shared" si="93"/>
        <v>#N/A</v>
      </c>
      <c r="AW171" s="9" t="e">
        <f t="shared" si="94"/>
        <v>#N/A</v>
      </c>
      <c r="AX171" s="9" t="e">
        <f t="shared" si="95"/>
        <v>#N/A</v>
      </c>
      <c r="AY171" s="9" t="e">
        <f t="shared" si="96"/>
        <v>#N/A</v>
      </c>
      <c r="AZ171" s="9" t="e">
        <f t="shared" si="97"/>
        <v>#N/A</v>
      </c>
      <c r="BA171" s="9" t="e">
        <f t="shared" si="105"/>
        <v>#N/A</v>
      </c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M171" s="48"/>
      <c r="BX171" s="7"/>
      <c r="BY171" s="4"/>
      <c r="BZ171" s="7"/>
      <c r="CA171" s="7"/>
      <c r="CB171" s="7"/>
      <c r="CE171" s="7"/>
      <c r="CF171" s="7"/>
      <c r="CG171" s="7"/>
      <c r="CH171" s="7"/>
      <c r="CI171" s="7"/>
      <c r="CJ171" s="7"/>
      <c r="CK171" s="7"/>
      <c r="CL171" s="7"/>
      <c r="CN171" s="47"/>
      <c r="CO171" s="47"/>
      <c r="CP171" s="47"/>
      <c r="CQ171" s="4"/>
    </row>
    <row r="172" spans="1:95" s="1" customFormat="1" x14ac:dyDescent="0.3">
      <c r="A172" s="1">
        <f t="shared" si="98"/>
        <v>0</v>
      </c>
      <c r="B172" s="1" t="e">
        <f t="shared" si="82"/>
        <v>#N/A</v>
      </c>
      <c r="J172" s="4"/>
      <c r="K172" s="4"/>
      <c r="L172" s="4"/>
      <c r="M172" s="61"/>
      <c r="Y172" s="58"/>
      <c r="AA172" s="1">
        <f t="shared" si="83"/>
        <v>0</v>
      </c>
      <c r="AB172" s="1">
        <f t="shared" si="84"/>
        <v>0</v>
      </c>
      <c r="AC172" s="1">
        <f t="shared" si="85"/>
        <v>0</v>
      </c>
      <c r="AD172" s="1" t="str">
        <f t="shared" si="99"/>
        <v/>
      </c>
      <c r="AE172" s="1" t="str">
        <f t="shared" si="100"/>
        <v/>
      </c>
      <c r="AF172" s="1" t="str">
        <f t="shared" si="100"/>
        <v/>
      </c>
      <c r="AG172" s="1" t="str">
        <f t="shared" si="100"/>
        <v/>
      </c>
      <c r="AH172" s="1" t="e">
        <f t="shared" si="106"/>
        <v>#N/A</v>
      </c>
      <c r="AI172" s="9" t="e">
        <f t="shared" si="101"/>
        <v>#N/A</v>
      </c>
      <c r="AJ172" s="9" t="e">
        <f t="shared" si="86"/>
        <v>#N/A</v>
      </c>
      <c r="AK172" s="9" t="e">
        <f t="shared" si="87"/>
        <v>#N/A</v>
      </c>
      <c r="AL172" s="9" t="e">
        <f t="shared" si="88"/>
        <v>#N/A</v>
      </c>
      <c r="AM172" s="9" t="e">
        <f t="shared" si="89"/>
        <v>#N/A</v>
      </c>
      <c r="AN172" s="9" t="e">
        <f t="shared" si="90"/>
        <v>#N/A</v>
      </c>
      <c r="AO172" s="9" t="e">
        <f t="shared" si="91"/>
        <v>#N/A</v>
      </c>
      <c r="AP172" s="1" t="str">
        <f t="shared" si="102"/>
        <v/>
      </c>
      <c r="AQ172" s="1" t="str">
        <f t="shared" si="102"/>
        <v/>
      </c>
      <c r="AS172" s="1" t="str">
        <f t="shared" si="103"/>
        <v/>
      </c>
      <c r="AT172" s="1" t="e">
        <f t="shared" si="104"/>
        <v>#N/A</v>
      </c>
      <c r="AU172" s="1" t="e">
        <f t="shared" si="92"/>
        <v>#N/A</v>
      </c>
      <c r="AV172" s="9" t="e">
        <f t="shared" si="93"/>
        <v>#N/A</v>
      </c>
      <c r="AW172" s="9" t="e">
        <f t="shared" si="94"/>
        <v>#N/A</v>
      </c>
      <c r="AX172" s="9" t="e">
        <f t="shared" si="95"/>
        <v>#N/A</v>
      </c>
      <c r="AY172" s="9" t="e">
        <f t="shared" si="96"/>
        <v>#N/A</v>
      </c>
      <c r="AZ172" s="9" t="e">
        <f t="shared" si="97"/>
        <v>#N/A</v>
      </c>
      <c r="BA172" s="9" t="e">
        <f t="shared" si="105"/>
        <v>#N/A</v>
      </c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M172" s="48"/>
      <c r="BX172" s="7"/>
      <c r="BY172" s="4"/>
      <c r="BZ172" s="7"/>
      <c r="CA172" s="7"/>
      <c r="CB172" s="7"/>
      <c r="CE172" s="7"/>
      <c r="CF172" s="7"/>
      <c r="CG172" s="7"/>
      <c r="CH172" s="7"/>
      <c r="CI172" s="7"/>
      <c r="CJ172" s="7"/>
      <c r="CK172" s="7"/>
      <c r="CL172" s="7"/>
      <c r="CN172" s="47"/>
      <c r="CO172" s="47"/>
      <c r="CP172" s="47"/>
      <c r="CQ172" s="4"/>
    </row>
    <row r="173" spans="1:95" s="1" customFormat="1" x14ac:dyDescent="0.3">
      <c r="A173" s="1">
        <f t="shared" si="98"/>
        <v>0</v>
      </c>
      <c r="B173" s="1" t="e">
        <f t="shared" si="82"/>
        <v>#N/A</v>
      </c>
      <c r="J173" s="4"/>
      <c r="K173" s="4"/>
      <c r="L173" s="4"/>
      <c r="M173" s="61"/>
      <c r="Y173" s="58"/>
      <c r="AA173" s="1">
        <f t="shared" si="83"/>
        <v>0</v>
      </c>
      <c r="AB173" s="1">
        <f t="shared" si="84"/>
        <v>0</v>
      </c>
      <c r="AC173" s="1">
        <f t="shared" si="85"/>
        <v>0</v>
      </c>
      <c r="AD173" s="1" t="str">
        <f t="shared" si="99"/>
        <v/>
      </c>
      <c r="AE173" s="1" t="str">
        <f t="shared" si="100"/>
        <v/>
      </c>
      <c r="AF173" s="1" t="str">
        <f t="shared" si="100"/>
        <v/>
      </c>
      <c r="AG173" s="1" t="str">
        <f t="shared" si="100"/>
        <v/>
      </c>
      <c r="AH173" s="1" t="e">
        <f t="shared" si="106"/>
        <v>#N/A</v>
      </c>
      <c r="AI173" s="9" t="e">
        <f t="shared" si="101"/>
        <v>#N/A</v>
      </c>
      <c r="AJ173" s="9" t="e">
        <f t="shared" si="86"/>
        <v>#N/A</v>
      </c>
      <c r="AK173" s="9" t="e">
        <f t="shared" si="87"/>
        <v>#N/A</v>
      </c>
      <c r="AL173" s="9" t="e">
        <f t="shared" si="88"/>
        <v>#N/A</v>
      </c>
      <c r="AM173" s="9" t="e">
        <f t="shared" si="89"/>
        <v>#N/A</v>
      </c>
      <c r="AN173" s="9" t="e">
        <f t="shared" si="90"/>
        <v>#N/A</v>
      </c>
      <c r="AO173" s="9" t="e">
        <f t="shared" si="91"/>
        <v>#N/A</v>
      </c>
      <c r="AP173" s="1" t="str">
        <f t="shared" si="102"/>
        <v/>
      </c>
      <c r="AQ173" s="1" t="str">
        <f t="shared" si="102"/>
        <v/>
      </c>
      <c r="AS173" s="1" t="str">
        <f t="shared" si="103"/>
        <v/>
      </c>
      <c r="AT173" s="1" t="e">
        <f t="shared" si="104"/>
        <v>#N/A</v>
      </c>
      <c r="AU173" s="1" t="e">
        <f t="shared" si="92"/>
        <v>#N/A</v>
      </c>
      <c r="AV173" s="9" t="e">
        <f t="shared" si="93"/>
        <v>#N/A</v>
      </c>
      <c r="AW173" s="9" t="e">
        <f t="shared" si="94"/>
        <v>#N/A</v>
      </c>
      <c r="AX173" s="9" t="e">
        <f t="shared" si="95"/>
        <v>#N/A</v>
      </c>
      <c r="AY173" s="9" t="e">
        <f t="shared" si="96"/>
        <v>#N/A</v>
      </c>
      <c r="AZ173" s="9" t="e">
        <f t="shared" si="97"/>
        <v>#N/A</v>
      </c>
      <c r="BA173" s="9" t="e">
        <f t="shared" si="105"/>
        <v>#N/A</v>
      </c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M173" s="48"/>
      <c r="BX173" s="7"/>
      <c r="BY173" s="4"/>
      <c r="BZ173" s="7"/>
      <c r="CA173" s="7"/>
      <c r="CB173" s="7"/>
      <c r="CE173" s="7"/>
      <c r="CF173" s="7"/>
      <c r="CG173" s="7"/>
      <c r="CH173" s="7"/>
      <c r="CI173" s="7"/>
      <c r="CJ173" s="7"/>
      <c r="CK173" s="7"/>
      <c r="CL173" s="7"/>
      <c r="CN173" s="47"/>
      <c r="CO173" s="47"/>
      <c r="CP173" s="47"/>
      <c r="CQ173" s="4"/>
    </row>
    <row r="174" spans="1:95" s="1" customFormat="1" x14ac:dyDescent="0.3">
      <c r="A174" s="1">
        <f t="shared" si="98"/>
        <v>0</v>
      </c>
      <c r="B174" s="1" t="e">
        <f t="shared" si="82"/>
        <v>#N/A</v>
      </c>
      <c r="J174" s="4"/>
      <c r="K174" s="4"/>
      <c r="L174" s="4"/>
      <c r="M174" s="61"/>
      <c r="Y174" s="58"/>
      <c r="AA174" s="1">
        <f t="shared" si="83"/>
        <v>0</v>
      </c>
      <c r="AB174" s="1">
        <f t="shared" si="84"/>
        <v>0</v>
      </c>
      <c r="AC174" s="1">
        <f t="shared" si="85"/>
        <v>0</v>
      </c>
      <c r="AD174" s="1" t="str">
        <f t="shared" si="99"/>
        <v/>
      </c>
      <c r="AE174" s="1" t="str">
        <f t="shared" si="100"/>
        <v/>
      </c>
      <c r="AF174" s="1" t="str">
        <f t="shared" si="100"/>
        <v/>
      </c>
      <c r="AG174" s="1" t="str">
        <f t="shared" si="100"/>
        <v/>
      </c>
      <c r="AH174" s="1" t="e">
        <f t="shared" si="106"/>
        <v>#N/A</v>
      </c>
      <c r="AI174" s="9" t="e">
        <f t="shared" si="101"/>
        <v>#N/A</v>
      </c>
      <c r="AJ174" s="9" t="e">
        <f t="shared" si="86"/>
        <v>#N/A</v>
      </c>
      <c r="AK174" s="9" t="e">
        <f t="shared" si="87"/>
        <v>#N/A</v>
      </c>
      <c r="AL174" s="9" t="e">
        <f t="shared" si="88"/>
        <v>#N/A</v>
      </c>
      <c r="AM174" s="9" t="e">
        <f t="shared" si="89"/>
        <v>#N/A</v>
      </c>
      <c r="AN174" s="9" t="e">
        <f t="shared" si="90"/>
        <v>#N/A</v>
      </c>
      <c r="AO174" s="9" t="e">
        <f t="shared" si="91"/>
        <v>#N/A</v>
      </c>
      <c r="AP174" s="1" t="str">
        <f t="shared" si="102"/>
        <v/>
      </c>
      <c r="AQ174" s="1" t="str">
        <f t="shared" si="102"/>
        <v/>
      </c>
      <c r="AS174" s="1" t="str">
        <f t="shared" si="103"/>
        <v/>
      </c>
      <c r="AT174" s="1" t="e">
        <f t="shared" si="104"/>
        <v>#N/A</v>
      </c>
      <c r="AU174" s="1" t="e">
        <f t="shared" si="92"/>
        <v>#N/A</v>
      </c>
      <c r="AV174" s="9" t="e">
        <f t="shared" si="93"/>
        <v>#N/A</v>
      </c>
      <c r="AW174" s="9" t="e">
        <f t="shared" si="94"/>
        <v>#N/A</v>
      </c>
      <c r="AX174" s="9" t="e">
        <f t="shared" si="95"/>
        <v>#N/A</v>
      </c>
      <c r="AY174" s="9" t="e">
        <f t="shared" si="96"/>
        <v>#N/A</v>
      </c>
      <c r="AZ174" s="9" t="e">
        <f t="shared" si="97"/>
        <v>#N/A</v>
      </c>
      <c r="BA174" s="9" t="e">
        <f t="shared" si="105"/>
        <v>#N/A</v>
      </c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M174" s="48"/>
      <c r="BX174" s="7"/>
      <c r="BY174" s="4"/>
      <c r="BZ174" s="7"/>
      <c r="CA174" s="7"/>
      <c r="CB174" s="7"/>
      <c r="CE174" s="7"/>
      <c r="CF174" s="7"/>
      <c r="CG174" s="7"/>
      <c r="CH174" s="7"/>
      <c r="CI174" s="7"/>
      <c r="CJ174" s="7"/>
      <c r="CK174" s="7"/>
      <c r="CL174" s="7"/>
      <c r="CN174" s="47"/>
      <c r="CO174" s="47"/>
      <c r="CP174" s="47"/>
      <c r="CQ174" s="4"/>
    </row>
    <row r="175" spans="1:95" s="1" customFormat="1" x14ac:dyDescent="0.3">
      <c r="A175" s="1">
        <f t="shared" si="98"/>
        <v>0</v>
      </c>
      <c r="B175" s="1" t="e">
        <f t="shared" si="82"/>
        <v>#N/A</v>
      </c>
      <c r="J175" s="4"/>
      <c r="K175" s="4"/>
      <c r="L175" s="4"/>
      <c r="M175" s="61"/>
      <c r="Y175" s="58"/>
      <c r="AA175" s="1">
        <f t="shared" si="83"/>
        <v>0</v>
      </c>
      <c r="AB175" s="1">
        <f t="shared" si="84"/>
        <v>0</v>
      </c>
      <c r="AC175" s="1">
        <f t="shared" si="85"/>
        <v>0</v>
      </c>
      <c r="AD175" s="1" t="str">
        <f t="shared" si="99"/>
        <v/>
      </c>
      <c r="AE175" s="1" t="str">
        <f t="shared" si="100"/>
        <v/>
      </c>
      <c r="AF175" s="1" t="str">
        <f t="shared" si="100"/>
        <v/>
      </c>
      <c r="AG175" s="1" t="str">
        <f t="shared" si="100"/>
        <v/>
      </c>
      <c r="AH175" s="1" t="e">
        <f t="shared" si="106"/>
        <v>#N/A</v>
      </c>
      <c r="AI175" s="9" t="e">
        <f t="shared" si="101"/>
        <v>#N/A</v>
      </c>
      <c r="AJ175" s="9" t="e">
        <f t="shared" si="86"/>
        <v>#N/A</v>
      </c>
      <c r="AK175" s="9" t="e">
        <f t="shared" si="87"/>
        <v>#N/A</v>
      </c>
      <c r="AL175" s="9" t="e">
        <f t="shared" si="88"/>
        <v>#N/A</v>
      </c>
      <c r="AM175" s="9" t="e">
        <f t="shared" si="89"/>
        <v>#N/A</v>
      </c>
      <c r="AN175" s="9" t="e">
        <f t="shared" si="90"/>
        <v>#N/A</v>
      </c>
      <c r="AO175" s="9" t="e">
        <f t="shared" si="91"/>
        <v>#N/A</v>
      </c>
      <c r="AP175" s="1" t="str">
        <f t="shared" si="102"/>
        <v/>
      </c>
      <c r="AQ175" s="1" t="str">
        <f t="shared" si="102"/>
        <v/>
      </c>
      <c r="AS175" s="1" t="str">
        <f t="shared" si="103"/>
        <v/>
      </c>
      <c r="AT175" s="1" t="e">
        <f t="shared" si="104"/>
        <v>#N/A</v>
      </c>
      <c r="AU175" s="1" t="e">
        <f t="shared" si="92"/>
        <v>#N/A</v>
      </c>
      <c r="AV175" s="9" t="e">
        <f t="shared" si="93"/>
        <v>#N/A</v>
      </c>
      <c r="AW175" s="9" t="e">
        <f t="shared" si="94"/>
        <v>#N/A</v>
      </c>
      <c r="AX175" s="9" t="e">
        <f t="shared" si="95"/>
        <v>#N/A</v>
      </c>
      <c r="AY175" s="9" t="e">
        <f t="shared" si="96"/>
        <v>#N/A</v>
      </c>
      <c r="AZ175" s="9" t="e">
        <f t="shared" si="97"/>
        <v>#N/A</v>
      </c>
      <c r="BA175" s="9" t="e">
        <f t="shared" si="105"/>
        <v>#N/A</v>
      </c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M175" s="48"/>
      <c r="BX175" s="7"/>
      <c r="BY175" s="4"/>
      <c r="BZ175" s="7"/>
      <c r="CA175" s="7"/>
      <c r="CB175" s="7"/>
      <c r="CE175" s="7"/>
      <c r="CF175" s="7"/>
      <c r="CG175" s="7"/>
      <c r="CH175" s="7"/>
      <c r="CI175" s="7"/>
      <c r="CJ175" s="7"/>
      <c r="CK175" s="7"/>
      <c r="CL175" s="7"/>
      <c r="CN175" s="47"/>
      <c r="CO175" s="47"/>
      <c r="CP175" s="47"/>
      <c r="CQ175" s="4"/>
    </row>
    <row r="176" spans="1:95" s="1" customFormat="1" x14ac:dyDescent="0.3">
      <c r="A176" s="1">
        <f t="shared" si="98"/>
        <v>0</v>
      </c>
      <c r="B176" s="1" t="e">
        <f t="shared" si="82"/>
        <v>#N/A</v>
      </c>
      <c r="J176" s="4"/>
      <c r="K176" s="4"/>
      <c r="L176" s="4"/>
      <c r="M176" s="61"/>
      <c r="Y176" s="58"/>
      <c r="AA176" s="1">
        <f t="shared" si="83"/>
        <v>0</v>
      </c>
      <c r="AB176" s="1">
        <f t="shared" si="84"/>
        <v>0</v>
      </c>
      <c r="AC176" s="1">
        <f t="shared" si="85"/>
        <v>0</v>
      </c>
      <c r="AD176" s="1" t="str">
        <f t="shared" si="99"/>
        <v/>
      </c>
      <c r="AE176" s="1" t="str">
        <f t="shared" si="100"/>
        <v/>
      </c>
      <c r="AF176" s="1" t="str">
        <f t="shared" si="100"/>
        <v/>
      </c>
      <c r="AG176" s="1" t="str">
        <f t="shared" si="100"/>
        <v/>
      </c>
      <c r="AH176" s="1" t="e">
        <f t="shared" si="106"/>
        <v>#N/A</v>
      </c>
      <c r="AI176" s="9" t="e">
        <f t="shared" si="101"/>
        <v>#N/A</v>
      </c>
      <c r="AJ176" s="9" t="e">
        <f t="shared" si="86"/>
        <v>#N/A</v>
      </c>
      <c r="AK176" s="9" t="e">
        <f t="shared" si="87"/>
        <v>#N/A</v>
      </c>
      <c r="AL176" s="9" t="e">
        <f t="shared" si="88"/>
        <v>#N/A</v>
      </c>
      <c r="AM176" s="9" t="e">
        <f t="shared" si="89"/>
        <v>#N/A</v>
      </c>
      <c r="AN176" s="9" t="e">
        <f t="shared" si="90"/>
        <v>#N/A</v>
      </c>
      <c r="AO176" s="9" t="e">
        <f t="shared" si="91"/>
        <v>#N/A</v>
      </c>
      <c r="AP176" s="1" t="str">
        <f t="shared" si="102"/>
        <v/>
      </c>
      <c r="AQ176" s="1" t="str">
        <f t="shared" si="102"/>
        <v/>
      </c>
      <c r="AS176" s="1" t="str">
        <f t="shared" si="103"/>
        <v/>
      </c>
      <c r="AT176" s="1" t="e">
        <f t="shared" si="104"/>
        <v>#N/A</v>
      </c>
      <c r="AU176" s="1" t="e">
        <f t="shared" si="92"/>
        <v>#N/A</v>
      </c>
      <c r="AV176" s="9" t="e">
        <f t="shared" si="93"/>
        <v>#N/A</v>
      </c>
      <c r="AW176" s="9" t="e">
        <f t="shared" si="94"/>
        <v>#N/A</v>
      </c>
      <c r="AX176" s="9" t="e">
        <f t="shared" si="95"/>
        <v>#N/A</v>
      </c>
      <c r="AY176" s="9" t="e">
        <f t="shared" si="96"/>
        <v>#N/A</v>
      </c>
      <c r="AZ176" s="9" t="e">
        <f t="shared" si="97"/>
        <v>#N/A</v>
      </c>
      <c r="BA176" s="9" t="e">
        <f t="shared" si="105"/>
        <v>#N/A</v>
      </c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M176" s="48"/>
      <c r="BX176" s="7"/>
      <c r="BY176" s="4"/>
      <c r="BZ176" s="7"/>
      <c r="CA176" s="7"/>
      <c r="CB176" s="7"/>
      <c r="CE176" s="7"/>
      <c r="CF176" s="7"/>
      <c r="CG176" s="7"/>
      <c r="CH176" s="7"/>
      <c r="CI176" s="7"/>
      <c r="CJ176" s="7"/>
      <c r="CK176" s="7"/>
      <c r="CL176" s="7"/>
      <c r="CN176" s="47"/>
      <c r="CO176" s="47"/>
      <c r="CP176" s="47"/>
      <c r="CQ176" s="4"/>
    </row>
    <row r="177" spans="1:95" s="1" customFormat="1" x14ac:dyDescent="0.3">
      <c r="A177" s="1">
        <f t="shared" si="98"/>
        <v>0</v>
      </c>
      <c r="B177" s="1" t="e">
        <f t="shared" si="82"/>
        <v>#N/A</v>
      </c>
      <c r="J177" s="4"/>
      <c r="K177" s="4"/>
      <c r="L177" s="4"/>
      <c r="M177" s="61"/>
      <c r="Y177" s="58"/>
      <c r="AA177" s="1">
        <f t="shared" si="83"/>
        <v>0</v>
      </c>
      <c r="AB177" s="1">
        <f t="shared" si="84"/>
        <v>0</v>
      </c>
      <c r="AC177" s="1">
        <f t="shared" si="85"/>
        <v>0</v>
      </c>
      <c r="AD177" s="1" t="str">
        <f t="shared" si="99"/>
        <v/>
      </c>
      <c r="AE177" s="1" t="str">
        <f t="shared" si="100"/>
        <v/>
      </c>
      <c r="AF177" s="1" t="str">
        <f t="shared" si="100"/>
        <v/>
      </c>
      <c r="AG177" s="1" t="str">
        <f t="shared" si="100"/>
        <v/>
      </c>
      <c r="AH177" s="1" t="e">
        <f t="shared" si="106"/>
        <v>#N/A</v>
      </c>
      <c r="AI177" s="9" t="e">
        <f t="shared" si="101"/>
        <v>#N/A</v>
      </c>
      <c r="AJ177" s="9" t="e">
        <f t="shared" si="86"/>
        <v>#N/A</v>
      </c>
      <c r="AK177" s="9" t="e">
        <f t="shared" si="87"/>
        <v>#N/A</v>
      </c>
      <c r="AL177" s="9" t="e">
        <f t="shared" si="88"/>
        <v>#N/A</v>
      </c>
      <c r="AM177" s="9" t="e">
        <f t="shared" si="89"/>
        <v>#N/A</v>
      </c>
      <c r="AN177" s="9" t="e">
        <f t="shared" si="90"/>
        <v>#N/A</v>
      </c>
      <c r="AO177" s="9" t="e">
        <f t="shared" si="91"/>
        <v>#N/A</v>
      </c>
      <c r="AP177" s="1" t="str">
        <f t="shared" si="102"/>
        <v/>
      </c>
      <c r="AQ177" s="1" t="str">
        <f t="shared" si="102"/>
        <v/>
      </c>
      <c r="AS177" s="1" t="str">
        <f t="shared" si="103"/>
        <v/>
      </c>
      <c r="AT177" s="1" t="e">
        <f t="shared" si="104"/>
        <v>#N/A</v>
      </c>
      <c r="AU177" s="1" t="e">
        <f t="shared" si="92"/>
        <v>#N/A</v>
      </c>
      <c r="AV177" s="9" t="e">
        <f t="shared" si="93"/>
        <v>#N/A</v>
      </c>
      <c r="AW177" s="9" t="e">
        <f t="shared" si="94"/>
        <v>#N/A</v>
      </c>
      <c r="AX177" s="9" t="e">
        <f t="shared" si="95"/>
        <v>#N/A</v>
      </c>
      <c r="AY177" s="9" t="e">
        <f t="shared" si="96"/>
        <v>#N/A</v>
      </c>
      <c r="AZ177" s="9" t="e">
        <f t="shared" si="97"/>
        <v>#N/A</v>
      </c>
      <c r="BA177" s="9" t="e">
        <f t="shared" si="105"/>
        <v>#N/A</v>
      </c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M177" s="48"/>
      <c r="BX177" s="7"/>
      <c r="BY177" s="4"/>
      <c r="BZ177" s="7"/>
      <c r="CA177" s="7"/>
      <c r="CB177" s="7"/>
      <c r="CE177" s="7"/>
      <c r="CF177" s="7"/>
      <c r="CG177" s="7"/>
      <c r="CH177" s="7"/>
      <c r="CI177" s="7"/>
      <c r="CJ177" s="7"/>
      <c r="CK177" s="7"/>
      <c r="CL177" s="7"/>
      <c r="CN177" s="47"/>
      <c r="CO177" s="47"/>
      <c r="CP177" s="47"/>
      <c r="CQ177" s="4"/>
    </row>
    <row r="178" spans="1:95" s="1" customFormat="1" x14ac:dyDescent="0.3">
      <c r="A178" s="1">
        <f t="shared" si="98"/>
        <v>0</v>
      </c>
      <c r="B178" s="1" t="e">
        <f t="shared" si="82"/>
        <v>#N/A</v>
      </c>
      <c r="J178" s="4"/>
      <c r="K178" s="4"/>
      <c r="L178" s="4"/>
      <c r="M178" s="61"/>
      <c r="Y178" s="58"/>
      <c r="AA178" s="1">
        <f t="shared" si="83"/>
        <v>0</v>
      </c>
      <c r="AB178" s="1">
        <f t="shared" si="84"/>
        <v>0</v>
      </c>
      <c r="AC178" s="1">
        <f t="shared" si="85"/>
        <v>0</v>
      </c>
      <c r="AD178" s="1" t="str">
        <f t="shared" si="99"/>
        <v/>
      </c>
      <c r="AE178" s="1" t="str">
        <f t="shared" si="100"/>
        <v/>
      </c>
      <c r="AF178" s="1" t="str">
        <f t="shared" si="100"/>
        <v/>
      </c>
      <c r="AG178" s="1" t="str">
        <f t="shared" si="100"/>
        <v/>
      </c>
      <c r="AH178" s="1" t="e">
        <f t="shared" si="106"/>
        <v>#N/A</v>
      </c>
      <c r="AI178" s="9" t="e">
        <f t="shared" si="101"/>
        <v>#N/A</v>
      </c>
      <c r="AJ178" s="9" t="e">
        <f t="shared" si="86"/>
        <v>#N/A</v>
      </c>
      <c r="AK178" s="9" t="e">
        <f t="shared" si="87"/>
        <v>#N/A</v>
      </c>
      <c r="AL178" s="9" t="e">
        <f t="shared" si="88"/>
        <v>#N/A</v>
      </c>
      <c r="AM178" s="9" t="e">
        <f t="shared" si="89"/>
        <v>#N/A</v>
      </c>
      <c r="AN178" s="9" t="e">
        <f t="shared" si="90"/>
        <v>#N/A</v>
      </c>
      <c r="AO178" s="9" t="e">
        <f t="shared" si="91"/>
        <v>#N/A</v>
      </c>
      <c r="AP178" s="1" t="str">
        <f t="shared" si="102"/>
        <v/>
      </c>
      <c r="AQ178" s="1" t="str">
        <f t="shared" si="102"/>
        <v/>
      </c>
      <c r="AS178" s="1" t="str">
        <f t="shared" si="103"/>
        <v/>
      </c>
      <c r="AT178" s="1" t="e">
        <f t="shared" si="104"/>
        <v>#N/A</v>
      </c>
      <c r="AU178" s="1" t="e">
        <f t="shared" si="92"/>
        <v>#N/A</v>
      </c>
      <c r="AV178" s="9" t="e">
        <f t="shared" si="93"/>
        <v>#N/A</v>
      </c>
      <c r="AW178" s="9" t="e">
        <f t="shared" si="94"/>
        <v>#N/A</v>
      </c>
      <c r="AX178" s="9" t="e">
        <f t="shared" si="95"/>
        <v>#N/A</v>
      </c>
      <c r="AY178" s="9" t="e">
        <f t="shared" si="96"/>
        <v>#N/A</v>
      </c>
      <c r="AZ178" s="9" t="e">
        <f t="shared" si="97"/>
        <v>#N/A</v>
      </c>
      <c r="BA178" s="9" t="e">
        <f t="shared" si="105"/>
        <v>#N/A</v>
      </c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M178" s="48"/>
      <c r="BX178" s="7"/>
      <c r="BY178" s="4"/>
      <c r="BZ178" s="7"/>
      <c r="CA178" s="7"/>
      <c r="CB178" s="7"/>
      <c r="CE178" s="7"/>
      <c r="CF178" s="7"/>
      <c r="CG178" s="7"/>
      <c r="CH178" s="7"/>
      <c r="CI178" s="7"/>
      <c r="CJ178" s="7"/>
      <c r="CK178" s="7"/>
      <c r="CL178" s="7"/>
      <c r="CN178" s="47"/>
      <c r="CO178" s="47"/>
      <c r="CP178" s="47"/>
      <c r="CQ178" s="4"/>
    </row>
    <row r="179" spans="1:95" s="1" customFormat="1" x14ac:dyDescent="0.3">
      <c r="A179" s="1">
        <f t="shared" si="98"/>
        <v>0</v>
      </c>
      <c r="B179" s="1" t="e">
        <f t="shared" si="82"/>
        <v>#N/A</v>
      </c>
      <c r="J179" s="4"/>
      <c r="K179" s="4"/>
      <c r="L179" s="4"/>
      <c r="M179" s="61"/>
      <c r="Y179" s="58"/>
      <c r="AA179" s="1">
        <f t="shared" si="83"/>
        <v>0</v>
      </c>
      <c r="AB179" s="1">
        <f t="shared" si="84"/>
        <v>0</v>
      </c>
      <c r="AC179" s="1">
        <f t="shared" si="85"/>
        <v>0</v>
      </c>
      <c r="AD179" s="1" t="str">
        <f t="shared" si="99"/>
        <v/>
      </c>
      <c r="AE179" s="1" t="str">
        <f t="shared" si="100"/>
        <v/>
      </c>
      <c r="AF179" s="1" t="str">
        <f t="shared" si="100"/>
        <v/>
      </c>
      <c r="AG179" s="1" t="str">
        <f t="shared" si="100"/>
        <v/>
      </c>
      <c r="AH179" s="1" t="e">
        <f t="shared" si="106"/>
        <v>#N/A</v>
      </c>
      <c r="AI179" s="9" t="e">
        <f t="shared" si="101"/>
        <v>#N/A</v>
      </c>
      <c r="AJ179" s="9" t="e">
        <f t="shared" si="86"/>
        <v>#N/A</v>
      </c>
      <c r="AK179" s="9" t="e">
        <f t="shared" si="87"/>
        <v>#N/A</v>
      </c>
      <c r="AL179" s="9" t="e">
        <f t="shared" si="88"/>
        <v>#N/A</v>
      </c>
      <c r="AM179" s="9" t="e">
        <f t="shared" si="89"/>
        <v>#N/A</v>
      </c>
      <c r="AN179" s="9" t="e">
        <f t="shared" si="90"/>
        <v>#N/A</v>
      </c>
      <c r="AO179" s="9" t="e">
        <f t="shared" si="91"/>
        <v>#N/A</v>
      </c>
      <c r="AP179" s="1" t="str">
        <f t="shared" si="102"/>
        <v/>
      </c>
      <c r="AQ179" s="1" t="str">
        <f t="shared" si="102"/>
        <v/>
      </c>
      <c r="AS179" s="1" t="str">
        <f t="shared" si="103"/>
        <v/>
      </c>
      <c r="AT179" s="1" t="e">
        <f t="shared" si="104"/>
        <v>#N/A</v>
      </c>
      <c r="AU179" s="1" t="e">
        <f t="shared" si="92"/>
        <v>#N/A</v>
      </c>
      <c r="AV179" s="9" t="e">
        <f t="shared" si="93"/>
        <v>#N/A</v>
      </c>
      <c r="AW179" s="9" t="e">
        <f t="shared" si="94"/>
        <v>#N/A</v>
      </c>
      <c r="AX179" s="9" t="e">
        <f t="shared" si="95"/>
        <v>#N/A</v>
      </c>
      <c r="AY179" s="9" t="e">
        <f t="shared" si="96"/>
        <v>#N/A</v>
      </c>
      <c r="AZ179" s="9" t="e">
        <f t="shared" si="97"/>
        <v>#N/A</v>
      </c>
      <c r="BA179" s="9" t="e">
        <f t="shared" si="105"/>
        <v>#N/A</v>
      </c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M179" s="48"/>
      <c r="BX179" s="7"/>
      <c r="BY179" s="4"/>
      <c r="BZ179" s="7"/>
      <c r="CA179" s="7"/>
      <c r="CB179" s="7"/>
      <c r="CE179" s="7"/>
      <c r="CF179" s="7"/>
      <c r="CG179" s="7"/>
      <c r="CH179" s="7"/>
      <c r="CI179" s="7"/>
      <c r="CJ179" s="7"/>
      <c r="CK179" s="7"/>
      <c r="CL179" s="7"/>
      <c r="CN179" s="47"/>
      <c r="CO179" s="47"/>
      <c r="CP179" s="47"/>
      <c r="CQ179" s="4"/>
    </row>
    <row r="180" spans="1:95" s="1" customFormat="1" x14ac:dyDescent="0.3">
      <c r="A180" s="1">
        <f t="shared" si="98"/>
        <v>0</v>
      </c>
      <c r="B180" s="1" t="e">
        <f t="shared" si="82"/>
        <v>#N/A</v>
      </c>
      <c r="J180" s="4"/>
      <c r="K180" s="4"/>
      <c r="L180" s="4"/>
      <c r="M180" s="61"/>
      <c r="Y180" s="58"/>
      <c r="AA180" s="1">
        <f t="shared" si="83"/>
        <v>0</v>
      </c>
      <c r="AB180" s="1">
        <f t="shared" si="84"/>
        <v>0</v>
      </c>
      <c r="AC180" s="1">
        <f t="shared" si="85"/>
        <v>0</v>
      </c>
      <c r="AD180" s="1" t="str">
        <f t="shared" si="99"/>
        <v/>
      </c>
      <c r="AE180" s="1" t="str">
        <f t="shared" si="100"/>
        <v/>
      </c>
      <c r="AF180" s="1" t="str">
        <f t="shared" si="100"/>
        <v/>
      </c>
      <c r="AG180" s="1" t="str">
        <f t="shared" si="100"/>
        <v/>
      </c>
      <c r="AH180" s="1" t="e">
        <f t="shared" si="106"/>
        <v>#N/A</v>
      </c>
      <c r="AI180" s="9" t="e">
        <f t="shared" si="101"/>
        <v>#N/A</v>
      </c>
      <c r="AJ180" s="9" t="e">
        <f t="shared" si="86"/>
        <v>#N/A</v>
      </c>
      <c r="AK180" s="9" t="e">
        <f t="shared" si="87"/>
        <v>#N/A</v>
      </c>
      <c r="AL180" s="9" t="e">
        <f t="shared" si="88"/>
        <v>#N/A</v>
      </c>
      <c r="AM180" s="9" t="e">
        <f t="shared" si="89"/>
        <v>#N/A</v>
      </c>
      <c r="AN180" s="9" t="e">
        <f t="shared" si="90"/>
        <v>#N/A</v>
      </c>
      <c r="AO180" s="9" t="e">
        <f t="shared" si="91"/>
        <v>#N/A</v>
      </c>
      <c r="AP180" s="1" t="str">
        <f t="shared" si="102"/>
        <v/>
      </c>
      <c r="AQ180" s="1" t="str">
        <f t="shared" si="102"/>
        <v/>
      </c>
      <c r="AS180" s="1" t="str">
        <f t="shared" si="103"/>
        <v/>
      </c>
      <c r="AT180" s="1" t="e">
        <f t="shared" si="104"/>
        <v>#N/A</v>
      </c>
      <c r="AU180" s="1" t="e">
        <f t="shared" si="92"/>
        <v>#N/A</v>
      </c>
      <c r="AV180" s="9" t="e">
        <f t="shared" si="93"/>
        <v>#N/A</v>
      </c>
      <c r="AW180" s="9" t="e">
        <f t="shared" si="94"/>
        <v>#N/A</v>
      </c>
      <c r="AX180" s="9" t="e">
        <f t="shared" si="95"/>
        <v>#N/A</v>
      </c>
      <c r="AY180" s="9" t="e">
        <f t="shared" si="96"/>
        <v>#N/A</v>
      </c>
      <c r="AZ180" s="9" t="e">
        <f t="shared" si="97"/>
        <v>#N/A</v>
      </c>
      <c r="BA180" s="9" t="e">
        <f t="shared" si="105"/>
        <v>#N/A</v>
      </c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M180" s="48"/>
      <c r="BX180" s="7"/>
      <c r="BY180" s="4"/>
      <c r="BZ180" s="7"/>
      <c r="CA180" s="7"/>
      <c r="CB180" s="7"/>
      <c r="CE180" s="7"/>
      <c r="CF180" s="7"/>
      <c r="CG180" s="7"/>
      <c r="CH180" s="7"/>
      <c r="CI180" s="7"/>
      <c r="CJ180" s="7"/>
      <c r="CK180" s="7"/>
      <c r="CL180" s="7"/>
      <c r="CN180" s="47"/>
      <c r="CO180" s="47"/>
      <c r="CP180" s="47"/>
      <c r="CQ180" s="4"/>
    </row>
    <row r="181" spans="1:95" s="1" customFormat="1" x14ac:dyDescent="0.3">
      <c r="A181" s="1">
        <f t="shared" si="98"/>
        <v>0</v>
      </c>
      <c r="B181" s="1" t="e">
        <f t="shared" si="82"/>
        <v>#N/A</v>
      </c>
      <c r="J181" s="4"/>
      <c r="K181" s="4"/>
      <c r="L181" s="4"/>
      <c r="M181" s="61"/>
      <c r="Y181" s="58"/>
      <c r="AA181" s="1">
        <f t="shared" si="83"/>
        <v>0</v>
      </c>
      <c r="AB181" s="1">
        <f t="shared" si="84"/>
        <v>0</v>
      </c>
      <c r="AC181" s="1">
        <f t="shared" si="85"/>
        <v>0</v>
      </c>
      <c r="AD181" s="1" t="str">
        <f t="shared" si="99"/>
        <v/>
      </c>
      <c r="AE181" s="1" t="str">
        <f t="shared" si="100"/>
        <v/>
      </c>
      <c r="AF181" s="1" t="str">
        <f t="shared" si="100"/>
        <v/>
      </c>
      <c r="AG181" s="1" t="str">
        <f t="shared" si="100"/>
        <v/>
      </c>
      <c r="AH181" s="1" t="e">
        <f t="shared" si="106"/>
        <v>#N/A</v>
      </c>
      <c r="AI181" s="9" t="e">
        <f t="shared" si="101"/>
        <v>#N/A</v>
      </c>
      <c r="AJ181" s="9" t="e">
        <f t="shared" si="86"/>
        <v>#N/A</v>
      </c>
      <c r="AK181" s="9" t="e">
        <f t="shared" si="87"/>
        <v>#N/A</v>
      </c>
      <c r="AL181" s="9" t="e">
        <f t="shared" si="88"/>
        <v>#N/A</v>
      </c>
      <c r="AM181" s="9" t="e">
        <f t="shared" si="89"/>
        <v>#N/A</v>
      </c>
      <c r="AN181" s="9" t="e">
        <f t="shared" si="90"/>
        <v>#N/A</v>
      </c>
      <c r="AO181" s="9" t="e">
        <f t="shared" si="91"/>
        <v>#N/A</v>
      </c>
      <c r="AP181" s="1" t="str">
        <f t="shared" si="102"/>
        <v/>
      </c>
      <c r="AQ181" s="1" t="str">
        <f t="shared" si="102"/>
        <v/>
      </c>
      <c r="AS181" s="1" t="str">
        <f t="shared" si="103"/>
        <v/>
      </c>
      <c r="AT181" s="1" t="e">
        <f t="shared" si="104"/>
        <v>#N/A</v>
      </c>
      <c r="AU181" s="1" t="e">
        <f t="shared" si="92"/>
        <v>#N/A</v>
      </c>
      <c r="AV181" s="9" t="e">
        <f t="shared" si="93"/>
        <v>#N/A</v>
      </c>
      <c r="AW181" s="9" t="e">
        <f t="shared" si="94"/>
        <v>#N/A</v>
      </c>
      <c r="AX181" s="9" t="e">
        <f t="shared" si="95"/>
        <v>#N/A</v>
      </c>
      <c r="AY181" s="9" t="e">
        <f t="shared" si="96"/>
        <v>#N/A</v>
      </c>
      <c r="AZ181" s="9" t="e">
        <f t="shared" si="97"/>
        <v>#N/A</v>
      </c>
      <c r="BA181" s="9" t="e">
        <f t="shared" si="105"/>
        <v>#N/A</v>
      </c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M181" s="48"/>
      <c r="BX181" s="7"/>
      <c r="BY181" s="4"/>
      <c r="BZ181" s="7"/>
      <c r="CA181" s="7"/>
      <c r="CB181" s="7"/>
      <c r="CE181" s="7"/>
      <c r="CF181" s="7"/>
      <c r="CG181" s="7"/>
      <c r="CH181" s="7"/>
      <c r="CI181" s="7"/>
      <c r="CJ181" s="7"/>
      <c r="CK181" s="7"/>
      <c r="CL181" s="7"/>
      <c r="CN181" s="47"/>
      <c r="CO181" s="47"/>
      <c r="CP181" s="47"/>
      <c r="CQ181" s="4"/>
    </row>
    <row r="182" spans="1:95" s="1" customFormat="1" x14ac:dyDescent="0.3">
      <c r="A182" s="1">
        <f t="shared" si="98"/>
        <v>0</v>
      </c>
      <c r="B182" s="1" t="e">
        <f t="shared" si="82"/>
        <v>#N/A</v>
      </c>
      <c r="J182" s="4"/>
      <c r="K182" s="4"/>
      <c r="L182" s="4"/>
      <c r="M182" s="61"/>
      <c r="Y182" s="58"/>
      <c r="AA182" s="1">
        <f t="shared" si="83"/>
        <v>0</v>
      </c>
      <c r="AB182" s="1">
        <f t="shared" si="84"/>
        <v>0</v>
      </c>
      <c r="AC182" s="1">
        <f t="shared" si="85"/>
        <v>0</v>
      </c>
      <c r="AD182" s="1" t="str">
        <f t="shared" si="99"/>
        <v/>
      </c>
      <c r="AE182" s="1" t="str">
        <f t="shared" si="100"/>
        <v/>
      </c>
      <c r="AF182" s="1" t="str">
        <f t="shared" si="100"/>
        <v/>
      </c>
      <c r="AG182" s="1" t="str">
        <f t="shared" si="100"/>
        <v/>
      </c>
      <c r="AH182" s="1" t="e">
        <f t="shared" si="106"/>
        <v>#N/A</v>
      </c>
      <c r="AI182" s="9" t="e">
        <f t="shared" si="101"/>
        <v>#N/A</v>
      </c>
      <c r="AJ182" s="9" t="e">
        <f t="shared" si="86"/>
        <v>#N/A</v>
      </c>
      <c r="AK182" s="9" t="e">
        <f t="shared" si="87"/>
        <v>#N/A</v>
      </c>
      <c r="AL182" s="9" t="e">
        <f t="shared" si="88"/>
        <v>#N/A</v>
      </c>
      <c r="AM182" s="9" t="e">
        <f t="shared" si="89"/>
        <v>#N/A</v>
      </c>
      <c r="AN182" s="9" t="e">
        <f t="shared" si="90"/>
        <v>#N/A</v>
      </c>
      <c r="AO182" s="9" t="e">
        <f t="shared" si="91"/>
        <v>#N/A</v>
      </c>
      <c r="AP182" s="1" t="str">
        <f t="shared" si="102"/>
        <v/>
      </c>
      <c r="AQ182" s="1" t="str">
        <f t="shared" si="102"/>
        <v/>
      </c>
      <c r="AS182" s="1" t="str">
        <f t="shared" si="103"/>
        <v/>
      </c>
      <c r="AT182" s="1" t="e">
        <f t="shared" si="104"/>
        <v>#N/A</v>
      </c>
      <c r="AU182" s="1" t="e">
        <f t="shared" si="92"/>
        <v>#N/A</v>
      </c>
      <c r="AV182" s="9" t="e">
        <f t="shared" si="93"/>
        <v>#N/A</v>
      </c>
      <c r="AW182" s="9" t="e">
        <f t="shared" si="94"/>
        <v>#N/A</v>
      </c>
      <c r="AX182" s="9" t="e">
        <f t="shared" si="95"/>
        <v>#N/A</v>
      </c>
      <c r="AY182" s="9" t="e">
        <f t="shared" si="96"/>
        <v>#N/A</v>
      </c>
      <c r="AZ182" s="9" t="e">
        <f t="shared" si="97"/>
        <v>#N/A</v>
      </c>
      <c r="BA182" s="9" t="e">
        <f t="shared" si="105"/>
        <v>#N/A</v>
      </c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M182" s="48"/>
      <c r="BX182" s="7"/>
      <c r="BY182" s="4"/>
      <c r="BZ182" s="7"/>
      <c r="CA182" s="7"/>
      <c r="CB182" s="7"/>
      <c r="CE182" s="7"/>
      <c r="CF182" s="7"/>
      <c r="CG182" s="7"/>
      <c r="CH182" s="7"/>
      <c r="CI182" s="7"/>
      <c r="CJ182" s="7"/>
      <c r="CK182" s="7"/>
      <c r="CL182" s="7"/>
      <c r="CN182" s="47"/>
      <c r="CO182" s="47"/>
      <c r="CP182" s="47"/>
      <c r="CQ182" s="4"/>
    </row>
    <row r="183" spans="1:95" s="1" customFormat="1" x14ac:dyDescent="0.3">
      <c r="A183" s="1">
        <f t="shared" si="98"/>
        <v>0</v>
      </c>
      <c r="B183" s="1" t="e">
        <f t="shared" si="82"/>
        <v>#N/A</v>
      </c>
      <c r="J183" s="4"/>
      <c r="K183" s="4"/>
      <c r="L183" s="4"/>
      <c r="M183" s="61"/>
      <c r="Y183" s="58"/>
      <c r="AA183" s="1">
        <f t="shared" si="83"/>
        <v>0</v>
      </c>
      <c r="AB183" s="1">
        <f t="shared" si="84"/>
        <v>0</v>
      </c>
      <c r="AC183" s="1">
        <f t="shared" si="85"/>
        <v>0</v>
      </c>
      <c r="AD183" s="1" t="str">
        <f t="shared" si="99"/>
        <v/>
      </c>
      <c r="AE183" s="1" t="str">
        <f t="shared" si="100"/>
        <v/>
      </c>
      <c r="AF183" s="1" t="str">
        <f t="shared" si="100"/>
        <v/>
      </c>
      <c r="AG183" s="1" t="str">
        <f t="shared" si="100"/>
        <v/>
      </c>
      <c r="AH183" s="1" t="e">
        <f t="shared" si="106"/>
        <v>#N/A</v>
      </c>
      <c r="AI183" s="9" t="e">
        <f t="shared" si="101"/>
        <v>#N/A</v>
      </c>
      <c r="AJ183" s="9" t="e">
        <f t="shared" si="86"/>
        <v>#N/A</v>
      </c>
      <c r="AK183" s="9" t="e">
        <f t="shared" si="87"/>
        <v>#N/A</v>
      </c>
      <c r="AL183" s="9" t="e">
        <f t="shared" si="88"/>
        <v>#N/A</v>
      </c>
      <c r="AM183" s="9" t="e">
        <f t="shared" si="89"/>
        <v>#N/A</v>
      </c>
      <c r="AN183" s="9" t="e">
        <f t="shared" si="90"/>
        <v>#N/A</v>
      </c>
      <c r="AO183" s="9" t="e">
        <f t="shared" si="91"/>
        <v>#N/A</v>
      </c>
      <c r="AP183" s="1" t="str">
        <f t="shared" si="102"/>
        <v/>
      </c>
      <c r="AQ183" s="1" t="str">
        <f t="shared" si="102"/>
        <v/>
      </c>
      <c r="AS183" s="1" t="str">
        <f t="shared" si="103"/>
        <v/>
      </c>
      <c r="AT183" s="1" t="e">
        <f t="shared" si="104"/>
        <v>#N/A</v>
      </c>
      <c r="AU183" s="1" t="e">
        <f t="shared" si="92"/>
        <v>#N/A</v>
      </c>
      <c r="AV183" s="9" t="e">
        <f t="shared" si="93"/>
        <v>#N/A</v>
      </c>
      <c r="AW183" s="9" t="e">
        <f t="shared" si="94"/>
        <v>#N/A</v>
      </c>
      <c r="AX183" s="9" t="e">
        <f t="shared" si="95"/>
        <v>#N/A</v>
      </c>
      <c r="AY183" s="9" t="e">
        <f t="shared" si="96"/>
        <v>#N/A</v>
      </c>
      <c r="AZ183" s="9" t="e">
        <f t="shared" si="97"/>
        <v>#N/A</v>
      </c>
      <c r="BA183" s="9" t="e">
        <f t="shared" si="105"/>
        <v>#N/A</v>
      </c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M183" s="48"/>
      <c r="BX183" s="7"/>
      <c r="BY183" s="4"/>
      <c r="BZ183" s="7"/>
      <c r="CA183" s="7"/>
      <c r="CB183" s="7"/>
      <c r="CE183" s="7"/>
      <c r="CF183" s="7"/>
      <c r="CG183" s="7"/>
      <c r="CH183" s="7"/>
      <c r="CI183" s="7"/>
      <c r="CJ183" s="7"/>
      <c r="CK183" s="7"/>
      <c r="CL183" s="7"/>
      <c r="CN183" s="47"/>
      <c r="CO183" s="47"/>
      <c r="CP183" s="47"/>
      <c r="CQ183" s="4"/>
    </row>
    <row r="184" spans="1:95" s="1" customFormat="1" x14ac:dyDescent="0.3">
      <c r="A184" s="1">
        <f t="shared" si="98"/>
        <v>0</v>
      </c>
      <c r="B184" s="1" t="e">
        <f t="shared" si="82"/>
        <v>#N/A</v>
      </c>
      <c r="J184" s="4"/>
      <c r="K184" s="4"/>
      <c r="L184" s="4"/>
      <c r="M184" s="61"/>
      <c r="Y184" s="58"/>
      <c r="AA184" s="1">
        <f t="shared" si="83"/>
        <v>0</v>
      </c>
      <c r="AB184" s="1">
        <f t="shared" si="84"/>
        <v>0</v>
      </c>
      <c r="AC184" s="1">
        <f t="shared" si="85"/>
        <v>0</v>
      </c>
      <c r="AD184" s="1" t="str">
        <f t="shared" si="99"/>
        <v/>
      </c>
      <c r="AE184" s="1" t="str">
        <f t="shared" si="100"/>
        <v/>
      </c>
      <c r="AF184" s="1" t="str">
        <f t="shared" si="100"/>
        <v/>
      </c>
      <c r="AG184" s="1" t="str">
        <f t="shared" si="100"/>
        <v/>
      </c>
      <c r="AH184" s="1" t="e">
        <f t="shared" si="106"/>
        <v>#N/A</v>
      </c>
      <c r="AI184" s="9" t="e">
        <f t="shared" si="101"/>
        <v>#N/A</v>
      </c>
      <c r="AJ184" s="9" t="e">
        <f t="shared" si="86"/>
        <v>#N/A</v>
      </c>
      <c r="AK184" s="9" t="e">
        <f t="shared" si="87"/>
        <v>#N/A</v>
      </c>
      <c r="AL184" s="9" t="e">
        <f t="shared" si="88"/>
        <v>#N/A</v>
      </c>
      <c r="AM184" s="9" t="e">
        <f t="shared" si="89"/>
        <v>#N/A</v>
      </c>
      <c r="AN184" s="9" t="e">
        <f t="shared" si="90"/>
        <v>#N/A</v>
      </c>
      <c r="AO184" s="9" t="e">
        <f t="shared" si="91"/>
        <v>#N/A</v>
      </c>
      <c r="AP184" s="1" t="str">
        <f t="shared" si="102"/>
        <v/>
      </c>
      <c r="AQ184" s="1" t="str">
        <f t="shared" si="102"/>
        <v/>
      </c>
      <c r="AS184" s="1" t="str">
        <f t="shared" si="103"/>
        <v/>
      </c>
      <c r="AT184" s="1" t="e">
        <f t="shared" si="104"/>
        <v>#N/A</v>
      </c>
      <c r="AU184" s="1" t="e">
        <f t="shared" si="92"/>
        <v>#N/A</v>
      </c>
      <c r="AV184" s="9" t="e">
        <f t="shared" si="93"/>
        <v>#N/A</v>
      </c>
      <c r="AW184" s="9" t="e">
        <f t="shared" si="94"/>
        <v>#N/A</v>
      </c>
      <c r="AX184" s="9" t="e">
        <f t="shared" si="95"/>
        <v>#N/A</v>
      </c>
      <c r="AY184" s="9" t="e">
        <f t="shared" si="96"/>
        <v>#N/A</v>
      </c>
      <c r="AZ184" s="9" t="e">
        <f t="shared" si="97"/>
        <v>#N/A</v>
      </c>
      <c r="BA184" s="9" t="e">
        <f t="shared" si="105"/>
        <v>#N/A</v>
      </c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M184" s="48"/>
      <c r="BX184" s="7"/>
      <c r="BY184" s="4"/>
      <c r="BZ184" s="7"/>
      <c r="CA184" s="7"/>
      <c r="CB184" s="7"/>
      <c r="CE184" s="7"/>
      <c r="CF184" s="7"/>
      <c r="CG184" s="7"/>
      <c r="CH184" s="7"/>
      <c r="CI184" s="7"/>
      <c r="CJ184" s="7"/>
      <c r="CK184" s="7"/>
      <c r="CL184" s="7"/>
      <c r="CN184" s="47"/>
      <c r="CO184" s="47"/>
      <c r="CP184" s="47"/>
      <c r="CQ184" s="4"/>
    </row>
    <row r="185" spans="1:95" s="1" customFormat="1" x14ac:dyDescent="0.3">
      <c r="A185" s="1">
        <f t="shared" si="98"/>
        <v>0</v>
      </c>
      <c r="B185" s="1" t="e">
        <f t="shared" si="82"/>
        <v>#N/A</v>
      </c>
      <c r="J185" s="4"/>
      <c r="K185" s="4"/>
      <c r="L185" s="4"/>
      <c r="M185" s="61"/>
      <c r="Y185" s="58"/>
      <c r="AA185" s="1">
        <f t="shared" si="83"/>
        <v>0</v>
      </c>
      <c r="AB185" s="1">
        <f t="shared" si="84"/>
        <v>0</v>
      </c>
      <c r="AC185" s="1">
        <f t="shared" si="85"/>
        <v>0</v>
      </c>
      <c r="AD185" s="1" t="str">
        <f t="shared" si="99"/>
        <v/>
      </c>
      <c r="AE185" s="1" t="str">
        <f t="shared" si="100"/>
        <v/>
      </c>
      <c r="AF185" s="1" t="str">
        <f t="shared" si="100"/>
        <v/>
      </c>
      <c r="AG185" s="1" t="str">
        <f t="shared" si="100"/>
        <v/>
      </c>
      <c r="AH185" s="1" t="e">
        <f t="shared" si="106"/>
        <v>#N/A</v>
      </c>
      <c r="AI185" s="9" t="e">
        <f t="shared" si="101"/>
        <v>#N/A</v>
      </c>
      <c r="AJ185" s="9" t="e">
        <f t="shared" si="86"/>
        <v>#N/A</v>
      </c>
      <c r="AK185" s="9" t="e">
        <f t="shared" si="87"/>
        <v>#N/A</v>
      </c>
      <c r="AL185" s="9" t="e">
        <f t="shared" si="88"/>
        <v>#N/A</v>
      </c>
      <c r="AM185" s="9" t="e">
        <f t="shared" si="89"/>
        <v>#N/A</v>
      </c>
      <c r="AN185" s="9" t="e">
        <f t="shared" si="90"/>
        <v>#N/A</v>
      </c>
      <c r="AO185" s="9" t="e">
        <f t="shared" si="91"/>
        <v>#N/A</v>
      </c>
      <c r="AP185" s="1" t="str">
        <f t="shared" si="102"/>
        <v/>
      </c>
      <c r="AQ185" s="1" t="str">
        <f t="shared" si="102"/>
        <v/>
      </c>
      <c r="AS185" s="1" t="str">
        <f t="shared" si="103"/>
        <v/>
      </c>
      <c r="AT185" s="1" t="e">
        <f t="shared" si="104"/>
        <v>#N/A</v>
      </c>
      <c r="AU185" s="1" t="e">
        <f t="shared" si="92"/>
        <v>#N/A</v>
      </c>
      <c r="AV185" s="9" t="e">
        <f t="shared" si="93"/>
        <v>#N/A</v>
      </c>
      <c r="AW185" s="9" t="e">
        <f t="shared" si="94"/>
        <v>#N/A</v>
      </c>
      <c r="AX185" s="9" t="e">
        <f t="shared" si="95"/>
        <v>#N/A</v>
      </c>
      <c r="AY185" s="9" t="e">
        <f t="shared" si="96"/>
        <v>#N/A</v>
      </c>
      <c r="AZ185" s="9" t="e">
        <f t="shared" si="97"/>
        <v>#N/A</v>
      </c>
      <c r="BA185" s="9" t="e">
        <f t="shared" si="105"/>
        <v>#N/A</v>
      </c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M185" s="48"/>
      <c r="BX185" s="7"/>
      <c r="BY185" s="4"/>
      <c r="BZ185" s="7"/>
      <c r="CA185" s="7"/>
      <c r="CB185" s="7"/>
      <c r="CE185" s="7"/>
      <c r="CF185" s="7"/>
      <c r="CG185" s="7"/>
      <c r="CH185" s="7"/>
      <c r="CI185" s="7"/>
      <c r="CJ185" s="7"/>
      <c r="CK185" s="7"/>
      <c r="CL185" s="7"/>
      <c r="CN185" s="47"/>
      <c r="CO185" s="47"/>
      <c r="CP185" s="47"/>
      <c r="CQ185" s="4"/>
    </row>
    <row r="186" spans="1:95" s="1" customFormat="1" x14ac:dyDescent="0.3">
      <c r="A186" s="1">
        <f t="shared" si="98"/>
        <v>0</v>
      </c>
      <c r="B186" s="1" t="e">
        <f t="shared" si="82"/>
        <v>#N/A</v>
      </c>
      <c r="J186" s="4"/>
      <c r="K186" s="4"/>
      <c r="L186" s="4"/>
      <c r="M186" s="61"/>
      <c r="Y186" s="58"/>
      <c r="AA186" s="1">
        <f t="shared" si="83"/>
        <v>0</v>
      </c>
      <c r="AB186" s="1">
        <f t="shared" si="84"/>
        <v>0</v>
      </c>
      <c r="AC186" s="1">
        <f t="shared" si="85"/>
        <v>0</v>
      </c>
      <c r="AD186" s="1" t="str">
        <f t="shared" si="99"/>
        <v/>
      </c>
      <c r="AE186" s="1" t="str">
        <f t="shared" si="100"/>
        <v/>
      </c>
      <c r="AF186" s="1" t="str">
        <f t="shared" si="100"/>
        <v/>
      </c>
      <c r="AG186" s="1" t="str">
        <f t="shared" si="100"/>
        <v/>
      </c>
      <c r="AH186" s="1" t="e">
        <f t="shared" si="106"/>
        <v>#N/A</v>
      </c>
      <c r="AI186" s="9" t="e">
        <f t="shared" si="101"/>
        <v>#N/A</v>
      </c>
      <c r="AJ186" s="9" t="e">
        <f t="shared" si="86"/>
        <v>#N/A</v>
      </c>
      <c r="AK186" s="9" t="e">
        <f t="shared" si="87"/>
        <v>#N/A</v>
      </c>
      <c r="AL186" s="9" t="e">
        <f t="shared" si="88"/>
        <v>#N/A</v>
      </c>
      <c r="AM186" s="9" t="e">
        <f t="shared" si="89"/>
        <v>#N/A</v>
      </c>
      <c r="AN186" s="9" t="e">
        <f t="shared" si="90"/>
        <v>#N/A</v>
      </c>
      <c r="AO186" s="9" t="e">
        <f t="shared" si="91"/>
        <v>#N/A</v>
      </c>
      <c r="AP186" s="1" t="str">
        <f t="shared" si="102"/>
        <v/>
      </c>
      <c r="AQ186" s="1" t="str">
        <f t="shared" si="102"/>
        <v/>
      </c>
      <c r="AS186" s="1" t="str">
        <f t="shared" si="103"/>
        <v/>
      </c>
      <c r="AT186" s="1" t="e">
        <f t="shared" si="104"/>
        <v>#N/A</v>
      </c>
      <c r="AU186" s="1" t="e">
        <f t="shared" si="92"/>
        <v>#N/A</v>
      </c>
      <c r="AV186" s="9" t="e">
        <f t="shared" si="93"/>
        <v>#N/A</v>
      </c>
      <c r="AW186" s="9" t="e">
        <f t="shared" si="94"/>
        <v>#N/A</v>
      </c>
      <c r="AX186" s="9" t="e">
        <f t="shared" si="95"/>
        <v>#N/A</v>
      </c>
      <c r="AY186" s="9" t="e">
        <f t="shared" si="96"/>
        <v>#N/A</v>
      </c>
      <c r="AZ186" s="9" t="e">
        <f t="shared" si="97"/>
        <v>#N/A</v>
      </c>
      <c r="BA186" s="9" t="e">
        <f t="shared" si="105"/>
        <v>#N/A</v>
      </c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M186" s="48"/>
      <c r="BX186" s="7"/>
      <c r="BY186" s="4"/>
      <c r="BZ186" s="7"/>
      <c r="CA186" s="7"/>
      <c r="CB186" s="7"/>
      <c r="CE186" s="7"/>
      <c r="CF186" s="7"/>
      <c r="CG186" s="7"/>
      <c r="CH186" s="7"/>
      <c r="CI186" s="7"/>
      <c r="CJ186" s="7"/>
      <c r="CK186" s="7"/>
      <c r="CL186" s="7"/>
      <c r="CN186" s="47"/>
      <c r="CO186" s="47"/>
      <c r="CP186" s="47"/>
      <c r="CQ186" s="4"/>
    </row>
    <row r="187" spans="1:95" s="1" customFormat="1" x14ac:dyDescent="0.3">
      <c r="A187" s="1">
        <f t="shared" si="98"/>
        <v>0</v>
      </c>
      <c r="B187" s="1" t="e">
        <f t="shared" si="82"/>
        <v>#N/A</v>
      </c>
      <c r="J187" s="4"/>
      <c r="K187" s="4"/>
      <c r="L187" s="4"/>
      <c r="M187" s="61"/>
      <c r="Y187" s="58"/>
      <c r="AA187" s="1">
        <f t="shared" si="83"/>
        <v>0</v>
      </c>
      <c r="AB187" s="1">
        <f t="shared" si="84"/>
        <v>0</v>
      </c>
      <c r="AC187" s="1">
        <f t="shared" si="85"/>
        <v>0</v>
      </c>
      <c r="AD187" s="1" t="str">
        <f t="shared" si="99"/>
        <v/>
      </c>
      <c r="AE187" s="1" t="str">
        <f t="shared" si="100"/>
        <v/>
      </c>
      <c r="AF187" s="1" t="str">
        <f t="shared" si="100"/>
        <v/>
      </c>
      <c r="AG187" s="1" t="str">
        <f t="shared" si="100"/>
        <v/>
      </c>
      <c r="AH187" s="1" t="e">
        <f t="shared" si="106"/>
        <v>#N/A</v>
      </c>
      <c r="AI187" s="9" t="e">
        <f t="shared" si="101"/>
        <v>#N/A</v>
      </c>
      <c r="AJ187" s="9" t="e">
        <f t="shared" si="86"/>
        <v>#N/A</v>
      </c>
      <c r="AK187" s="9" t="e">
        <f t="shared" si="87"/>
        <v>#N/A</v>
      </c>
      <c r="AL187" s="9" t="e">
        <f t="shared" si="88"/>
        <v>#N/A</v>
      </c>
      <c r="AM187" s="9" t="e">
        <f t="shared" si="89"/>
        <v>#N/A</v>
      </c>
      <c r="AN187" s="9" t="e">
        <f t="shared" si="90"/>
        <v>#N/A</v>
      </c>
      <c r="AO187" s="9" t="e">
        <f t="shared" si="91"/>
        <v>#N/A</v>
      </c>
      <c r="AP187" s="1" t="str">
        <f t="shared" si="102"/>
        <v/>
      </c>
      <c r="AQ187" s="1" t="str">
        <f t="shared" si="102"/>
        <v/>
      </c>
      <c r="AS187" s="1" t="str">
        <f t="shared" si="103"/>
        <v/>
      </c>
      <c r="AT187" s="1" t="e">
        <f t="shared" si="104"/>
        <v>#N/A</v>
      </c>
      <c r="AU187" s="1" t="e">
        <f t="shared" si="92"/>
        <v>#N/A</v>
      </c>
      <c r="AV187" s="9" t="e">
        <f t="shared" si="93"/>
        <v>#N/A</v>
      </c>
      <c r="AW187" s="9" t="e">
        <f t="shared" si="94"/>
        <v>#N/A</v>
      </c>
      <c r="AX187" s="9" t="e">
        <f t="shared" si="95"/>
        <v>#N/A</v>
      </c>
      <c r="AY187" s="9" t="e">
        <f t="shared" si="96"/>
        <v>#N/A</v>
      </c>
      <c r="AZ187" s="9" t="e">
        <f t="shared" si="97"/>
        <v>#N/A</v>
      </c>
      <c r="BA187" s="9" t="e">
        <f t="shared" si="105"/>
        <v>#N/A</v>
      </c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M187" s="48"/>
      <c r="BX187" s="7"/>
      <c r="BY187" s="4"/>
      <c r="BZ187" s="7"/>
      <c r="CA187" s="7"/>
      <c r="CB187" s="7"/>
      <c r="CE187" s="7"/>
      <c r="CF187" s="7"/>
      <c r="CG187" s="7"/>
      <c r="CH187" s="7"/>
      <c r="CI187" s="7"/>
      <c r="CJ187" s="7"/>
      <c r="CK187" s="7"/>
      <c r="CL187" s="7"/>
      <c r="CN187" s="47"/>
      <c r="CO187" s="47"/>
      <c r="CP187" s="47"/>
      <c r="CQ187" s="4"/>
    </row>
    <row r="188" spans="1:95" s="1" customFormat="1" x14ac:dyDescent="0.3">
      <c r="A188" s="1">
        <f t="shared" si="98"/>
        <v>0</v>
      </c>
      <c r="B188" s="1" t="e">
        <f t="shared" si="82"/>
        <v>#N/A</v>
      </c>
      <c r="J188" s="4"/>
      <c r="K188" s="4"/>
      <c r="L188" s="4"/>
      <c r="M188" s="61"/>
      <c r="Y188" s="58"/>
      <c r="AA188" s="1">
        <f t="shared" si="83"/>
        <v>0</v>
      </c>
      <c r="AB188" s="1">
        <f t="shared" si="84"/>
        <v>0</v>
      </c>
      <c r="AC188" s="1">
        <f t="shared" si="85"/>
        <v>0</v>
      </c>
      <c r="AD188" s="1" t="str">
        <f t="shared" si="99"/>
        <v/>
      </c>
      <c r="AE188" s="1" t="str">
        <f t="shared" si="100"/>
        <v/>
      </c>
      <c r="AF188" s="1" t="str">
        <f t="shared" si="100"/>
        <v/>
      </c>
      <c r="AG188" s="1" t="str">
        <f t="shared" si="100"/>
        <v/>
      </c>
      <c r="AH188" s="1" t="e">
        <f t="shared" si="106"/>
        <v>#N/A</v>
      </c>
      <c r="AI188" s="9" t="e">
        <f t="shared" si="101"/>
        <v>#N/A</v>
      </c>
      <c r="AJ188" s="9" t="e">
        <f t="shared" si="86"/>
        <v>#N/A</v>
      </c>
      <c r="AK188" s="9" t="e">
        <f t="shared" si="87"/>
        <v>#N/A</v>
      </c>
      <c r="AL188" s="9" t="e">
        <f t="shared" si="88"/>
        <v>#N/A</v>
      </c>
      <c r="AM188" s="9" t="e">
        <f t="shared" si="89"/>
        <v>#N/A</v>
      </c>
      <c r="AN188" s="9" t="e">
        <f t="shared" si="90"/>
        <v>#N/A</v>
      </c>
      <c r="AO188" s="9" t="e">
        <f t="shared" si="91"/>
        <v>#N/A</v>
      </c>
      <c r="AP188" s="1" t="str">
        <f t="shared" si="102"/>
        <v/>
      </c>
      <c r="AQ188" s="1" t="str">
        <f t="shared" si="102"/>
        <v/>
      </c>
      <c r="AS188" s="1" t="str">
        <f t="shared" si="103"/>
        <v/>
      </c>
      <c r="AT188" s="1" t="e">
        <f t="shared" si="104"/>
        <v>#N/A</v>
      </c>
      <c r="AU188" s="1" t="e">
        <f t="shared" si="92"/>
        <v>#N/A</v>
      </c>
      <c r="AV188" s="9" t="e">
        <f t="shared" si="93"/>
        <v>#N/A</v>
      </c>
      <c r="AW188" s="9" t="e">
        <f t="shared" si="94"/>
        <v>#N/A</v>
      </c>
      <c r="AX188" s="9" t="e">
        <f t="shared" si="95"/>
        <v>#N/A</v>
      </c>
      <c r="AY188" s="9" t="e">
        <f t="shared" si="96"/>
        <v>#N/A</v>
      </c>
      <c r="AZ188" s="9" t="e">
        <f t="shared" si="97"/>
        <v>#N/A</v>
      </c>
      <c r="BA188" s="9" t="e">
        <f t="shared" si="105"/>
        <v>#N/A</v>
      </c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M188" s="48"/>
      <c r="BX188" s="7"/>
      <c r="BY188" s="4"/>
      <c r="BZ188" s="7"/>
      <c r="CA188" s="7"/>
      <c r="CB188" s="7"/>
      <c r="CE188" s="7"/>
      <c r="CF188" s="7"/>
      <c r="CG188" s="7"/>
      <c r="CH188" s="7"/>
      <c r="CI188" s="7"/>
      <c r="CJ188" s="7"/>
      <c r="CK188" s="7"/>
      <c r="CL188" s="7"/>
      <c r="CN188" s="47"/>
      <c r="CO188" s="47"/>
      <c r="CP188" s="47"/>
      <c r="CQ188" s="4"/>
    </row>
    <row r="189" spans="1:95" s="1" customFormat="1" x14ac:dyDescent="0.3">
      <c r="A189" s="1">
        <f t="shared" si="98"/>
        <v>0</v>
      </c>
      <c r="B189" s="1" t="e">
        <f t="shared" si="82"/>
        <v>#N/A</v>
      </c>
      <c r="J189" s="4"/>
      <c r="K189" s="4"/>
      <c r="L189" s="4"/>
      <c r="M189" s="61"/>
      <c r="Y189" s="58"/>
      <c r="AA189" s="1">
        <f t="shared" si="83"/>
        <v>0</v>
      </c>
      <c r="AB189" s="1">
        <f t="shared" si="84"/>
        <v>0</v>
      </c>
      <c r="AC189" s="1">
        <f t="shared" si="85"/>
        <v>0</v>
      </c>
      <c r="AD189" s="1" t="str">
        <f t="shared" si="99"/>
        <v/>
      </c>
      <c r="AE189" s="1" t="str">
        <f t="shared" si="100"/>
        <v/>
      </c>
      <c r="AF189" s="1" t="str">
        <f t="shared" si="100"/>
        <v/>
      </c>
      <c r="AG189" s="1" t="str">
        <f t="shared" si="100"/>
        <v/>
      </c>
      <c r="AH189" s="1" t="e">
        <f t="shared" si="106"/>
        <v>#N/A</v>
      </c>
      <c r="AI189" s="9" t="e">
        <f t="shared" si="101"/>
        <v>#N/A</v>
      </c>
      <c r="AJ189" s="9" t="e">
        <f t="shared" si="86"/>
        <v>#N/A</v>
      </c>
      <c r="AK189" s="9" t="e">
        <f t="shared" si="87"/>
        <v>#N/A</v>
      </c>
      <c r="AL189" s="9" t="e">
        <f t="shared" si="88"/>
        <v>#N/A</v>
      </c>
      <c r="AM189" s="9" t="e">
        <f t="shared" si="89"/>
        <v>#N/A</v>
      </c>
      <c r="AN189" s="9" t="e">
        <f t="shared" si="90"/>
        <v>#N/A</v>
      </c>
      <c r="AO189" s="9" t="e">
        <f t="shared" si="91"/>
        <v>#N/A</v>
      </c>
      <c r="AP189" s="1" t="str">
        <f t="shared" si="102"/>
        <v/>
      </c>
      <c r="AQ189" s="1" t="str">
        <f t="shared" si="102"/>
        <v/>
      </c>
      <c r="AS189" s="1" t="str">
        <f t="shared" si="103"/>
        <v/>
      </c>
      <c r="AT189" s="1" t="e">
        <f t="shared" si="104"/>
        <v>#N/A</v>
      </c>
      <c r="AU189" s="1" t="e">
        <f t="shared" si="92"/>
        <v>#N/A</v>
      </c>
      <c r="AV189" s="9" t="e">
        <f t="shared" si="93"/>
        <v>#N/A</v>
      </c>
      <c r="AW189" s="9" t="e">
        <f t="shared" si="94"/>
        <v>#N/A</v>
      </c>
      <c r="AX189" s="9" t="e">
        <f t="shared" si="95"/>
        <v>#N/A</v>
      </c>
      <c r="AY189" s="9" t="e">
        <f t="shared" si="96"/>
        <v>#N/A</v>
      </c>
      <c r="AZ189" s="9" t="e">
        <f t="shared" si="97"/>
        <v>#N/A</v>
      </c>
      <c r="BA189" s="9" t="e">
        <f t="shared" si="105"/>
        <v>#N/A</v>
      </c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M189" s="48"/>
      <c r="BX189" s="7"/>
      <c r="BY189" s="4"/>
      <c r="BZ189" s="7"/>
      <c r="CA189" s="7"/>
      <c r="CB189" s="7"/>
      <c r="CE189" s="7"/>
      <c r="CF189" s="7"/>
      <c r="CG189" s="7"/>
      <c r="CH189" s="7"/>
      <c r="CI189" s="7"/>
      <c r="CJ189" s="7"/>
      <c r="CK189" s="7"/>
      <c r="CL189" s="7"/>
      <c r="CN189" s="47"/>
      <c r="CO189" s="47"/>
      <c r="CP189" s="47"/>
      <c r="CQ189" s="4"/>
    </row>
    <row r="190" spans="1:95" s="1" customFormat="1" x14ac:dyDescent="0.3">
      <c r="A190" s="1">
        <f t="shared" si="98"/>
        <v>0</v>
      </c>
      <c r="B190" s="1" t="e">
        <f t="shared" si="82"/>
        <v>#N/A</v>
      </c>
      <c r="J190" s="4"/>
      <c r="K190" s="4"/>
      <c r="L190" s="4"/>
      <c r="M190" s="61"/>
      <c r="Y190" s="58"/>
      <c r="AA190" s="1">
        <f t="shared" si="83"/>
        <v>0</v>
      </c>
      <c r="AB190" s="1">
        <f t="shared" si="84"/>
        <v>0</v>
      </c>
      <c r="AC190" s="1">
        <f t="shared" si="85"/>
        <v>0</v>
      </c>
      <c r="AD190" s="1" t="str">
        <f t="shared" si="99"/>
        <v/>
      </c>
      <c r="AE190" s="1" t="str">
        <f t="shared" si="100"/>
        <v/>
      </c>
      <c r="AF190" s="1" t="str">
        <f t="shared" si="100"/>
        <v/>
      </c>
      <c r="AG190" s="1" t="str">
        <f t="shared" si="100"/>
        <v/>
      </c>
      <c r="AH190" s="1" t="e">
        <f t="shared" si="106"/>
        <v>#N/A</v>
      </c>
      <c r="AI190" s="9" t="e">
        <f t="shared" si="101"/>
        <v>#N/A</v>
      </c>
      <c r="AJ190" s="9" t="e">
        <f t="shared" si="86"/>
        <v>#N/A</v>
      </c>
      <c r="AK190" s="9" t="e">
        <f t="shared" si="87"/>
        <v>#N/A</v>
      </c>
      <c r="AL190" s="9" t="e">
        <f t="shared" si="88"/>
        <v>#N/A</v>
      </c>
      <c r="AM190" s="9" t="e">
        <f t="shared" si="89"/>
        <v>#N/A</v>
      </c>
      <c r="AN190" s="9" t="e">
        <f t="shared" si="90"/>
        <v>#N/A</v>
      </c>
      <c r="AO190" s="9" t="e">
        <f t="shared" si="91"/>
        <v>#N/A</v>
      </c>
      <c r="AP190" s="1" t="str">
        <f t="shared" si="102"/>
        <v/>
      </c>
      <c r="AQ190" s="1" t="str">
        <f t="shared" si="102"/>
        <v/>
      </c>
      <c r="AS190" s="1" t="str">
        <f t="shared" si="103"/>
        <v/>
      </c>
      <c r="AT190" s="1" t="e">
        <f t="shared" si="104"/>
        <v>#N/A</v>
      </c>
      <c r="AU190" s="1" t="e">
        <f t="shared" si="92"/>
        <v>#N/A</v>
      </c>
      <c r="AV190" s="9" t="e">
        <f t="shared" si="93"/>
        <v>#N/A</v>
      </c>
      <c r="AW190" s="9" t="e">
        <f t="shared" si="94"/>
        <v>#N/A</v>
      </c>
      <c r="AX190" s="9" t="e">
        <f t="shared" si="95"/>
        <v>#N/A</v>
      </c>
      <c r="AY190" s="9" t="e">
        <f t="shared" si="96"/>
        <v>#N/A</v>
      </c>
      <c r="AZ190" s="9" t="e">
        <f t="shared" si="97"/>
        <v>#N/A</v>
      </c>
      <c r="BA190" s="9" t="e">
        <f t="shared" si="105"/>
        <v>#N/A</v>
      </c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M190" s="48"/>
      <c r="BX190" s="7"/>
      <c r="BY190" s="4"/>
      <c r="BZ190" s="7"/>
      <c r="CA190" s="7"/>
      <c r="CB190" s="7"/>
      <c r="CE190" s="7"/>
      <c r="CF190" s="7"/>
      <c r="CG190" s="7"/>
      <c r="CH190" s="7"/>
      <c r="CI190" s="7"/>
      <c r="CJ190" s="7"/>
      <c r="CK190" s="7"/>
      <c r="CL190" s="7"/>
      <c r="CN190" s="47"/>
      <c r="CO190" s="47"/>
      <c r="CP190" s="47"/>
      <c r="CQ190" s="4"/>
    </row>
    <row r="191" spans="1:95" s="1" customFormat="1" x14ac:dyDescent="0.3">
      <c r="A191" s="1">
        <f t="shared" si="98"/>
        <v>0</v>
      </c>
      <c r="B191" s="1" t="e">
        <f t="shared" si="82"/>
        <v>#N/A</v>
      </c>
      <c r="J191" s="4"/>
      <c r="K191" s="4"/>
      <c r="L191" s="4"/>
      <c r="M191" s="61"/>
      <c r="Y191" s="58"/>
      <c r="AA191" s="1">
        <f t="shared" si="83"/>
        <v>0</v>
      </c>
      <c r="AB191" s="1">
        <f t="shared" si="84"/>
        <v>0</v>
      </c>
      <c r="AC191" s="1">
        <f t="shared" si="85"/>
        <v>0</v>
      </c>
      <c r="AD191" s="1" t="str">
        <f t="shared" si="99"/>
        <v/>
      </c>
      <c r="AE191" s="1" t="str">
        <f t="shared" si="100"/>
        <v/>
      </c>
      <c r="AF191" s="1" t="str">
        <f t="shared" si="100"/>
        <v/>
      </c>
      <c r="AG191" s="1" t="str">
        <f t="shared" si="100"/>
        <v/>
      </c>
      <c r="AH191" s="1" t="e">
        <f t="shared" si="106"/>
        <v>#N/A</v>
      </c>
      <c r="AI191" s="9" t="e">
        <f t="shared" si="101"/>
        <v>#N/A</v>
      </c>
      <c r="AJ191" s="9" t="e">
        <f t="shared" si="86"/>
        <v>#N/A</v>
      </c>
      <c r="AK191" s="9" t="e">
        <f t="shared" si="87"/>
        <v>#N/A</v>
      </c>
      <c r="AL191" s="9" t="e">
        <f t="shared" si="88"/>
        <v>#N/A</v>
      </c>
      <c r="AM191" s="9" t="e">
        <f t="shared" si="89"/>
        <v>#N/A</v>
      </c>
      <c r="AN191" s="9" t="e">
        <f t="shared" si="90"/>
        <v>#N/A</v>
      </c>
      <c r="AO191" s="9" t="e">
        <f t="shared" si="91"/>
        <v>#N/A</v>
      </c>
      <c r="AP191" s="1" t="str">
        <f t="shared" si="102"/>
        <v/>
      </c>
      <c r="AQ191" s="1" t="str">
        <f t="shared" si="102"/>
        <v/>
      </c>
      <c r="AS191" s="1" t="str">
        <f t="shared" si="103"/>
        <v/>
      </c>
      <c r="AT191" s="1" t="e">
        <f t="shared" si="104"/>
        <v>#N/A</v>
      </c>
      <c r="AU191" s="1" t="e">
        <f t="shared" si="92"/>
        <v>#N/A</v>
      </c>
      <c r="AV191" s="9" t="e">
        <f t="shared" si="93"/>
        <v>#N/A</v>
      </c>
      <c r="AW191" s="9" t="e">
        <f t="shared" si="94"/>
        <v>#N/A</v>
      </c>
      <c r="AX191" s="9" t="e">
        <f t="shared" si="95"/>
        <v>#N/A</v>
      </c>
      <c r="AY191" s="9" t="e">
        <f t="shared" si="96"/>
        <v>#N/A</v>
      </c>
      <c r="AZ191" s="9" t="e">
        <f t="shared" si="97"/>
        <v>#N/A</v>
      </c>
      <c r="BA191" s="9" t="e">
        <f t="shared" si="105"/>
        <v>#N/A</v>
      </c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M191" s="48"/>
      <c r="BX191" s="7"/>
      <c r="BY191" s="4"/>
      <c r="BZ191" s="7"/>
      <c r="CA191" s="7"/>
      <c r="CB191" s="7"/>
      <c r="CE191" s="7"/>
      <c r="CF191" s="7"/>
      <c r="CG191" s="7"/>
      <c r="CH191" s="7"/>
      <c r="CI191" s="7"/>
      <c r="CJ191" s="7"/>
      <c r="CK191" s="7"/>
      <c r="CL191" s="7"/>
      <c r="CN191" s="47"/>
      <c r="CO191" s="47"/>
      <c r="CP191" s="47"/>
      <c r="CQ191" s="4"/>
    </row>
    <row r="192" spans="1:95" s="1" customFormat="1" x14ac:dyDescent="0.3">
      <c r="A192" s="1">
        <f t="shared" si="98"/>
        <v>0</v>
      </c>
      <c r="B192" s="1" t="e">
        <f t="shared" si="82"/>
        <v>#N/A</v>
      </c>
      <c r="J192" s="4"/>
      <c r="K192" s="4"/>
      <c r="L192" s="4"/>
      <c r="M192" s="61"/>
      <c r="Y192" s="58"/>
      <c r="AA192" s="1">
        <f t="shared" si="83"/>
        <v>0</v>
      </c>
      <c r="AB192" s="1">
        <f t="shared" si="84"/>
        <v>0</v>
      </c>
      <c r="AC192" s="1">
        <f t="shared" si="85"/>
        <v>0</v>
      </c>
      <c r="AD192" s="1" t="str">
        <f t="shared" si="99"/>
        <v/>
      </c>
      <c r="AE192" s="1" t="str">
        <f t="shared" si="100"/>
        <v/>
      </c>
      <c r="AF192" s="1" t="str">
        <f t="shared" si="100"/>
        <v/>
      </c>
      <c r="AG192" s="1" t="str">
        <f t="shared" si="100"/>
        <v/>
      </c>
      <c r="AH192" s="1" t="e">
        <f t="shared" si="106"/>
        <v>#N/A</v>
      </c>
      <c r="AI192" s="9" t="e">
        <f t="shared" si="101"/>
        <v>#N/A</v>
      </c>
      <c r="AJ192" s="9" t="e">
        <f t="shared" si="86"/>
        <v>#N/A</v>
      </c>
      <c r="AK192" s="9" t="e">
        <f t="shared" si="87"/>
        <v>#N/A</v>
      </c>
      <c r="AL192" s="9" t="e">
        <f t="shared" si="88"/>
        <v>#N/A</v>
      </c>
      <c r="AM192" s="9" t="e">
        <f t="shared" si="89"/>
        <v>#N/A</v>
      </c>
      <c r="AN192" s="9" t="e">
        <f t="shared" si="90"/>
        <v>#N/A</v>
      </c>
      <c r="AO192" s="9" t="e">
        <f t="shared" si="91"/>
        <v>#N/A</v>
      </c>
      <c r="AP192" s="1" t="str">
        <f t="shared" si="102"/>
        <v/>
      </c>
      <c r="AQ192" s="1" t="str">
        <f t="shared" si="102"/>
        <v/>
      </c>
      <c r="AS192" s="1" t="str">
        <f t="shared" si="103"/>
        <v/>
      </c>
      <c r="AT192" s="1" t="e">
        <f t="shared" si="104"/>
        <v>#N/A</v>
      </c>
      <c r="AU192" s="1" t="e">
        <f t="shared" si="92"/>
        <v>#N/A</v>
      </c>
      <c r="AV192" s="9" t="e">
        <f t="shared" si="93"/>
        <v>#N/A</v>
      </c>
      <c r="AW192" s="9" t="e">
        <f t="shared" si="94"/>
        <v>#N/A</v>
      </c>
      <c r="AX192" s="9" t="e">
        <f t="shared" si="95"/>
        <v>#N/A</v>
      </c>
      <c r="AY192" s="9" t="e">
        <f t="shared" si="96"/>
        <v>#N/A</v>
      </c>
      <c r="AZ192" s="9" t="e">
        <f t="shared" si="97"/>
        <v>#N/A</v>
      </c>
      <c r="BA192" s="9" t="e">
        <f t="shared" si="105"/>
        <v>#N/A</v>
      </c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M192" s="48"/>
      <c r="BX192" s="7"/>
      <c r="BY192" s="4"/>
      <c r="BZ192" s="7"/>
      <c r="CA192" s="7"/>
      <c r="CB192" s="7"/>
      <c r="CE192" s="7"/>
      <c r="CF192" s="7"/>
      <c r="CG192" s="7"/>
      <c r="CH192" s="7"/>
      <c r="CI192" s="7"/>
      <c r="CJ192" s="7"/>
      <c r="CK192" s="7"/>
      <c r="CL192" s="7"/>
      <c r="CN192" s="47"/>
      <c r="CO192" s="47"/>
      <c r="CP192" s="47"/>
      <c r="CQ192" s="4"/>
    </row>
    <row r="193" spans="1:95" s="1" customFormat="1" x14ac:dyDescent="0.3">
      <c r="A193" s="1">
        <f t="shared" si="98"/>
        <v>0</v>
      </c>
      <c r="B193" s="1" t="e">
        <f t="shared" si="82"/>
        <v>#N/A</v>
      </c>
      <c r="J193" s="4"/>
      <c r="K193" s="4"/>
      <c r="L193" s="4"/>
      <c r="M193" s="61"/>
      <c r="Y193" s="58"/>
      <c r="AA193" s="1">
        <f t="shared" si="83"/>
        <v>0</v>
      </c>
      <c r="AB193" s="1">
        <f t="shared" si="84"/>
        <v>0</v>
      </c>
      <c r="AC193" s="1">
        <f t="shared" si="85"/>
        <v>0</v>
      </c>
      <c r="AD193" s="1" t="str">
        <f t="shared" si="99"/>
        <v/>
      </c>
      <c r="AE193" s="1" t="str">
        <f t="shared" si="100"/>
        <v/>
      </c>
      <c r="AF193" s="1" t="str">
        <f t="shared" si="100"/>
        <v/>
      </c>
      <c r="AG193" s="1" t="str">
        <f t="shared" si="100"/>
        <v/>
      </c>
      <c r="AH193" s="1" t="e">
        <f t="shared" si="106"/>
        <v>#N/A</v>
      </c>
      <c r="AI193" s="9" t="e">
        <f t="shared" si="101"/>
        <v>#N/A</v>
      </c>
      <c r="AJ193" s="9" t="e">
        <f t="shared" si="86"/>
        <v>#N/A</v>
      </c>
      <c r="AK193" s="9" t="e">
        <f t="shared" si="87"/>
        <v>#N/A</v>
      </c>
      <c r="AL193" s="9" t="e">
        <f t="shared" si="88"/>
        <v>#N/A</v>
      </c>
      <c r="AM193" s="9" t="e">
        <f t="shared" si="89"/>
        <v>#N/A</v>
      </c>
      <c r="AN193" s="9" t="e">
        <f t="shared" si="90"/>
        <v>#N/A</v>
      </c>
      <c r="AO193" s="9" t="e">
        <f t="shared" si="91"/>
        <v>#N/A</v>
      </c>
      <c r="AP193" s="1" t="str">
        <f t="shared" si="102"/>
        <v/>
      </c>
      <c r="AQ193" s="1" t="str">
        <f t="shared" si="102"/>
        <v/>
      </c>
      <c r="AS193" s="1" t="str">
        <f t="shared" si="103"/>
        <v/>
      </c>
      <c r="AT193" s="1" t="e">
        <f t="shared" si="104"/>
        <v>#N/A</v>
      </c>
      <c r="AU193" s="1" t="e">
        <f t="shared" si="92"/>
        <v>#N/A</v>
      </c>
      <c r="AV193" s="9" t="e">
        <f t="shared" si="93"/>
        <v>#N/A</v>
      </c>
      <c r="AW193" s="9" t="e">
        <f t="shared" si="94"/>
        <v>#N/A</v>
      </c>
      <c r="AX193" s="9" t="e">
        <f t="shared" si="95"/>
        <v>#N/A</v>
      </c>
      <c r="AY193" s="9" t="e">
        <f t="shared" si="96"/>
        <v>#N/A</v>
      </c>
      <c r="AZ193" s="9" t="e">
        <f t="shared" si="97"/>
        <v>#N/A</v>
      </c>
      <c r="BA193" s="9" t="e">
        <f t="shared" si="105"/>
        <v>#N/A</v>
      </c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M193" s="48"/>
      <c r="BX193" s="7"/>
      <c r="BY193" s="4"/>
      <c r="BZ193" s="7"/>
      <c r="CA193" s="7"/>
      <c r="CB193" s="7"/>
      <c r="CE193" s="7"/>
      <c r="CF193" s="7"/>
      <c r="CG193" s="7"/>
      <c r="CH193" s="7"/>
      <c r="CI193" s="7"/>
      <c r="CJ193" s="7"/>
      <c r="CK193" s="7"/>
      <c r="CL193" s="7"/>
      <c r="CN193" s="47"/>
      <c r="CO193" s="47"/>
      <c r="CP193" s="47"/>
      <c r="CQ193" s="4"/>
    </row>
    <row r="194" spans="1:95" s="1" customFormat="1" x14ac:dyDescent="0.3">
      <c r="A194" s="1">
        <f t="shared" si="98"/>
        <v>0</v>
      </c>
      <c r="B194" s="1" t="e">
        <f t="shared" si="82"/>
        <v>#N/A</v>
      </c>
      <c r="J194" s="4"/>
      <c r="K194" s="4"/>
      <c r="L194" s="4"/>
      <c r="M194" s="61"/>
      <c r="Y194" s="58"/>
      <c r="AA194" s="1">
        <f t="shared" si="83"/>
        <v>0</v>
      </c>
      <c r="AB194" s="1">
        <f t="shared" si="84"/>
        <v>0</v>
      </c>
      <c r="AC194" s="1">
        <f t="shared" si="85"/>
        <v>0</v>
      </c>
      <c r="AD194" s="1" t="str">
        <f t="shared" si="99"/>
        <v/>
      </c>
      <c r="AE194" s="1" t="str">
        <f t="shared" ref="AE194:AG257" si="107">IF($C194="","",G194-G193)</f>
        <v/>
      </c>
      <c r="AF194" s="1" t="str">
        <f t="shared" si="107"/>
        <v/>
      </c>
      <c r="AG194" s="1" t="str">
        <f t="shared" si="107"/>
        <v/>
      </c>
      <c r="AH194" s="1" t="e">
        <f t="shared" si="106"/>
        <v>#N/A</v>
      </c>
      <c r="AI194" s="9" t="e">
        <f t="shared" si="101"/>
        <v>#N/A</v>
      </c>
      <c r="AJ194" s="9" t="e">
        <f t="shared" si="86"/>
        <v>#N/A</v>
      </c>
      <c r="AK194" s="9" t="e">
        <f t="shared" si="87"/>
        <v>#N/A</v>
      </c>
      <c r="AL194" s="9" t="e">
        <f t="shared" si="88"/>
        <v>#N/A</v>
      </c>
      <c r="AM194" s="9" t="e">
        <f t="shared" si="89"/>
        <v>#N/A</v>
      </c>
      <c r="AN194" s="9" t="e">
        <f t="shared" si="90"/>
        <v>#N/A</v>
      </c>
      <c r="AO194" s="9" t="e">
        <f t="shared" si="91"/>
        <v>#N/A</v>
      </c>
      <c r="AP194" s="1" t="str">
        <f t="shared" ref="AP194:AQ257" si="108">IF($C194="","",V194-V193)</f>
        <v/>
      </c>
      <c r="AQ194" s="1" t="str">
        <f t="shared" si="108"/>
        <v/>
      </c>
      <c r="AS194" s="1" t="str">
        <f t="shared" si="103"/>
        <v/>
      </c>
      <c r="AT194" s="1" t="e">
        <f t="shared" si="104"/>
        <v>#N/A</v>
      </c>
      <c r="AU194" s="1" t="e">
        <f t="shared" si="92"/>
        <v>#N/A</v>
      </c>
      <c r="AV194" s="9" t="e">
        <f t="shared" si="93"/>
        <v>#N/A</v>
      </c>
      <c r="AW194" s="9" t="e">
        <f t="shared" si="94"/>
        <v>#N/A</v>
      </c>
      <c r="AX194" s="9" t="e">
        <f t="shared" si="95"/>
        <v>#N/A</v>
      </c>
      <c r="AY194" s="9" t="e">
        <f t="shared" si="96"/>
        <v>#N/A</v>
      </c>
      <c r="AZ194" s="9" t="e">
        <f t="shared" si="97"/>
        <v>#N/A</v>
      </c>
      <c r="BA194" s="9" t="e">
        <f t="shared" si="105"/>
        <v>#N/A</v>
      </c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M194" s="48"/>
      <c r="BX194" s="7"/>
      <c r="BY194" s="4"/>
      <c r="BZ194" s="7"/>
      <c r="CA194" s="7"/>
      <c r="CB194" s="7"/>
      <c r="CE194" s="7"/>
      <c r="CF194" s="7"/>
      <c r="CG194" s="7"/>
      <c r="CH194" s="7"/>
      <c r="CI194" s="7"/>
      <c r="CJ194" s="7"/>
      <c r="CK194" s="7"/>
      <c r="CL194" s="7"/>
      <c r="CN194" s="47"/>
      <c r="CO194" s="47"/>
      <c r="CP194" s="47"/>
      <c r="CQ194" s="4"/>
    </row>
    <row r="195" spans="1:95" s="1" customFormat="1" x14ac:dyDescent="0.3">
      <c r="A195" s="1">
        <f t="shared" si="98"/>
        <v>0</v>
      </c>
      <c r="B195" s="1" t="e">
        <f t="shared" si="82"/>
        <v>#N/A</v>
      </c>
      <c r="J195" s="4"/>
      <c r="K195" s="4"/>
      <c r="L195" s="4"/>
      <c r="M195" s="61"/>
      <c r="Y195" s="58"/>
      <c r="AA195" s="1">
        <f t="shared" si="83"/>
        <v>0</v>
      </c>
      <c r="AB195" s="1">
        <f t="shared" si="84"/>
        <v>0</v>
      </c>
      <c r="AC195" s="1">
        <f t="shared" si="85"/>
        <v>0</v>
      </c>
      <c r="AD195" s="1" t="str">
        <f t="shared" si="99"/>
        <v/>
      </c>
      <c r="AE195" s="1" t="str">
        <f t="shared" si="107"/>
        <v/>
      </c>
      <c r="AF195" s="1" t="str">
        <f t="shared" si="107"/>
        <v/>
      </c>
      <c r="AG195" s="1" t="str">
        <f t="shared" si="107"/>
        <v/>
      </c>
      <c r="AH195" s="1" t="e">
        <f t="shared" si="106"/>
        <v>#N/A</v>
      </c>
      <c r="AI195" s="9" t="e">
        <f t="shared" si="101"/>
        <v>#N/A</v>
      </c>
      <c r="AJ195" s="9" t="e">
        <f t="shared" si="86"/>
        <v>#N/A</v>
      </c>
      <c r="AK195" s="9" t="e">
        <f t="shared" si="87"/>
        <v>#N/A</v>
      </c>
      <c r="AL195" s="9" t="e">
        <f t="shared" si="88"/>
        <v>#N/A</v>
      </c>
      <c r="AM195" s="9" t="e">
        <f t="shared" si="89"/>
        <v>#N/A</v>
      </c>
      <c r="AN195" s="9" t="e">
        <f t="shared" si="90"/>
        <v>#N/A</v>
      </c>
      <c r="AO195" s="9" t="e">
        <f t="shared" si="91"/>
        <v>#N/A</v>
      </c>
      <c r="AP195" s="1" t="str">
        <f t="shared" si="108"/>
        <v/>
      </c>
      <c r="AQ195" s="1" t="str">
        <f t="shared" si="108"/>
        <v/>
      </c>
      <c r="AS195" s="1" t="str">
        <f t="shared" si="103"/>
        <v/>
      </c>
      <c r="AT195" s="1" t="e">
        <f t="shared" si="104"/>
        <v>#N/A</v>
      </c>
      <c r="AU195" s="1" t="e">
        <f t="shared" si="92"/>
        <v>#N/A</v>
      </c>
      <c r="AV195" s="9" t="e">
        <f t="shared" si="93"/>
        <v>#N/A</v>
      </c>
      <c r="AW195" s="9" t="e">
        <f t="shared" si="94"/>
        <v>#N/A</v>
      </c>
      <c r="AX195" s="9" t="e">
        <f t="shared" si="95"/>
        <v>#N/A</v>
      </c>
      <c r="AY195" s="9" t="e">
        <f t="shared" si="96"/>
        <v>#N/A</v>
      </c>
      <c r="AZ195" s="9" t="e">
        <f t="shared" si="97"/>
        <v>#N/A</v>
      </c>
      <c r="BA195" s="9" t="e">
        <f t="shared" si="105"/>
        <v>#N/A</v>
      </c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M195" s="48"/>
      <c r="BX195" s="7"/>
      <c r="BY195" s="4"/>
      <c r="BZ195" s="7"/>
      <c r="CA195" s="7"/>
      <c r="CB195" s="7"/>
      <c r="CE195" s="7"/>
      <c r="CF195" s="7"/>
      <c r="CG195" s="7"/>
      <c r="CH195" s="7"/>
      <c r="CI195" s="7"/>
      <c r="CJ195" s="7"/>
      <c r="CK195" s="7"/>
      <c r="CL195" s="7"/>
      <c r="CN195" s="47"/>
      <c r="CO195" s="47"/>
      <c r="CP195" s="47"/>
      <c r="CQ195" s="4"/>
    </row>
    <row r="196" spans="1:95" s="1" customFormat="1" x14ac:dyDescent="0.3">
      <c r="A196" s="1">
        <f t="shared" si="98"/>
        <v>0</v>
      </c>
      <c r="B196" s="1" t="e">
        <f t="shared" si="82"/>
        <v>#N/A</v>
      </c>
      <c r="J196" s="4"/>
      <c r="K196" s="4"/>
      <c r="L196" s="4"/>
      <c r="M196" s="61"/>
      <c r="Y196" s="58"/>
      <c r="AA196" s="1">
        <f t="shared" si="83"/>
        <v>0</v>
      </c>
      <c r="AB196" s="1">
        <f t="shared" si="84"/>
        <v>0</v>
      </c>
      <c r="AC196" s="1">
        <f t="shared" si="85"/>
        <v>0</v>
      </c>
      <c r="AD196" s="1" t="str">
        <f t="shared" si="99"/>
        <v/>
      </c>
      <c r="AE196" s="1" t="str">
        <f t="shared" si="107"/>
        <v/>
      </c>
      <c r="AF196" s="1" t="str">
        <f t="shared" si="107"/>
        <v/>
      </c>
      <c r="AG196" s="1" t="str">
        <f t="shared" si="107"/>
        <v/>
      </c>
      <c r="AH196" s="1" t="e">
        <f t="shared" si="106"/>
        <v>#N/A</v>
      </c>
      <c r="AI196" s="9" t="e">
        <f t="shared" si="101"/>
        <v>#N/A</v>
      </c>
      <c r="AJ196" s="9" t="e">
        <f t="shared" si="86"/>
        <v>#N/A</v>
      </c>
      <c r="AK196" s="9" t="e">
        <f t="shared" si="87"/>
        <v>#N/A</v>
      </c>
      <c r="AL196" s="9" t="e">
        <f t="shared" si="88"/>
        <v>#N/A</v>
      </c>
      <c r="AM196" s="9" t="e">
        <f t="shared" si="89"/>
        <v>#N/A</v>
      </c>
      <c r="AN196" s="9" t="e">
        <f t="shared" si="90"/>
        <v>#N/A</v>
      </c>
      <c r="AO196" s="9" t="e">
        <f t="shared" si="91"/>
        <v>#N/A</v>
      </c>
      <c r="AP196" s="1" t="str">
        <f t="shared" si="108"/>
        <v/>
      </c>
      <c r="AQ196" s="1" t="str">
        <f t="shared" si="108"/>
        <v/>
      </c>
      <c r="AS196" s="1" t="str">
        <f t="shared" si="103"/>
        <v/>
      </c>
      <c r="AT196" s="1" t="e">
        <f t="shared" si="104"/>
        <v>#N/A</v>
      </c>
      <c r="AU196" s="1" t="e">
        <f t="shared" si="92"/>
        <v>#N/A</v>
      </c>
      <c r="AV196" s="9" t="e">
        <f t="shared" si="93"/>
        <v>#N/A</v>
      </c>
      <c r="AW196" s="9" t="e">
        <f t="shared" si="94"/>
        <v>#N/A</v>
      </c>
      <c r="AX196" s="9" t="e">
        <f t="shared" si="95"/>
        <v>#N/A</v>
      </c>
      <c r="AY196" s="9" t="e">
        <f t="shared" si="96"/>
        <v>#N/A</v>
      </c>
      <c r="AZ196" s="9" t="e">
        <f t="shared" si="97"/>
        <v>#N/A</v>
      </c>
      <c r="BA196" s="9" t="e">
        <f t="shared" si="105"/>
        <v>#N/A</v>
      </c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M196" s="48"/>
      <c r="BX196" s="7"/>
      <c r="BY196" s="4"/>
      <c r="BZ196" s="7"/>
      <c r="CA196" s="7"/>
      <c r="CB196" s="7"/>
      <c r="CE196" s="7"/>
      <c r="CF196" s="7"/>
      <c r="CG196" s="7"/>
      <c r="CH196" s="7"/>
      <c r="CI196" s="7"/>
      <c r="CJ196" s="7"/>
      <c r="CK196" s="7"/>
      <c r="CL196" s="7"/>
      <c r="CN196" s="47"/>
      <c r="CO196" s="47"/>
      <c r="CP196" s="47"/>
      <c r="CQ196" s="4"/>
    </row>
    <row r="197" spans="1:95" s="1" customFormat="1" x14ac:dyDescent="0.3">
      <c r="A197" s="1">
        <f t="shared" si="98"/>
        <v>0</v>
      </c>
      <c r="B197" s="1" t="e">
        <f t="shared" si="82"/>
        <v>#N/A</v>
      </c>
      <c r="J197" s="4"/>
      <c r="K197" s="4"/>
      <c r="L197" s="4"/>
      <c r="M197" s="61"/>
      <c r="Y197" s="58"/>
      <c r="AA197" s="1">
        <f t="shared" si="83"/>
        <v>0</v>
      </c>
      <c r="AB197" s="1">
        <f t="shared" si="84"/>
        <v>0</v>
      </c>
      <c r="AC197" s="1">
        <f t="shared" si="85"/>
        <v>0</v>
      </c>
      <c r="AD197" s="1" t="str">
        <f t="shared" si="99"/>
        <v/>
      </c>
      <c r="AE197" s="1" t="str">
        <f t="shared" si="107"/>
        <v/>
      </c>
      <c r="AF197" s="1" t="str">
        <f t="shared" si="107"/>
        <v/>
      </c>
      <c r="AG197" s="1" t="str">
        <f t="shared" si="107"/>
        <v/>
      </c>
      <c r="AH197" s="1" t="e">
        <f t="shared" si="106"/>
        <v>#N/A</v>
      </c>
      <c r="AI197" s="9" t="e">
        <f t="shared" si="101"/>
        <v>#N/A</v>
      </c>
      <c r="AJ197" s="9" t="e">
        <f t="shared" si="86"/>
        <v>#N/A</v>
      </c>
      <c r="AK197" s="9" t="e">
        <f t="shared" si="87"/>
        <v>#N/A</v>
      </c>
      <c r="AL197" s="9" t="e">
        <f t="shared" si="88"/>
        <v>#N/A</v>
      </c>
      <c r="AM197" s="9" t="e">
        <f t="shared" si="89"/>
        <v>#N/A</v>
      </c>
      <c r="AN197" s="9" t="e">
        <f t="shared" si="90"/>
        <v>#N/A</v>
      </c>
      <c r="AO197" s="9" t="e">
        <f t="shared" si="91"/>
        <v>#N/A</v>
      </c>
      <c r="AP197" s="1" t="str">
        <f t="shared" si="108"/>
        <v/>
      </c>
      <c r="AQ197" s="1" t="str">
        <f t="shared" si="108"/>
        <v/>
      </c>
      <c r="AS197" s="1" t="str">
        <f t="shared" si="103"/>
        <v/>
      </c>
      <c r="AT197" s="1" t="e">
        <f t="shared" si="104"/>
        <v>#N/A</v>
      </c>
      <c r="AU197" s="1" t="e">
        <f t="shared" si="92"/>
        <v>#N/A</v>
      </c>
      <c r="AV197" s="9" t="e">
        <f t="shared" si="93"/>
        <v>#N/A</v>
      </c>
      <c r="AW197" s="9" t="e">
        <f t="shared" si="94"/>
        <v>#N/A</v>
      </c>
      <c r="AX197" s="9" t="e">
        <f t="shared" si="95"/>
        <v>#N/A</v>
      </c>
      <c r="AY197" s="9" t="e">
        <f t="shared" si="96"/>
        <v>#N/A</v>
      </c>
      <c r="AZ197" s="9" t="e">
        <f t="shared" si="97"/>
        <v>#N/A</v>
      </c>
      <c r="BA197" s="9" t="e">
        <f t="shared" si="105"/>
        <v>#N/A</v>
      </c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M197" s="48"/>
      <c r="BX197" s="7"/>
      <c r="BY197" s="4"/>
      <c r="BZ197" s="7"/>
      <c r="CA197" s="7"/>
      <c r="CB197" s="7"/>
      <c r="CE197" s="7"/>
      <c r="CF197" s="7"/>
      <c r="CG197" s="7"/>
      <c r="CH197" s="7"/>
      <c r="CI197" s="7"/>
      <c r="CJ197" s="7"/>
      <c r="CK197" s="7"/>
      <c r="CL197" s="7"/>
      <c r="CN197" s="47"/>
      <c r="CO197" s="47"/>
      <c r="CP197" s="47"/>
      <c r="CQ197" s="4"/>
    </row>
    <row r="198" spans="1:95" s="1" customFormat="1" x14ac:dyDescent="0.3">
      <c r="A198" s="1">
        <f t="shared" si="98"/>
        <v>0</v>
      </c>
      <c r="B198" s="1" t="e">
        <f t="shared" si="82"/>
        <v>#N/A</v>
      </c>
      <c r="J198" s="4"/>
      <c r="K198" s="4"/>
      <c r="L198" s="4"/>
      <c r="M198" s="61"/>
      <c r="Y198" s="58"/>
      <c r="AA198" s="1">
        <f t="shared" si="83"/>
        <v>0</v>
      </c>
      <c r="AB198" s="1">
        <f t="shared" si="84"/>
        <v>0</v>
      </c>
      <c r="AC198" s="1">
        <f t="shared" si="85"/>
        <v>0</v>
      </c>
      <c r="AD198" s="1" t="str">
        <f t="shared" si="99"/>
        <v/>
      </c>
      <c r="AE198" s="1" t="str">
        <f t="shared" si="107"/>
        <v/>
      </c>
      <c r="AF198" s="1" t="str">
        <f t="shared" si="107"/>
        <v/>
      </c>
      <c r="AG198" s="1" t="str">
        <f t="shared" si="107"/>
        <v/>
      </c>
      <c r="AH198" s="1" t="e">
        <f t="shared" si="106"/>
        <v>#N/A</v>
      </c>
      <c r="AI198" s="9" t="e">
        <f t="shared" si="101"/>
        <v>#N/A</v>
      </c>
      <c r="AJ198" s="9" t="e">
        <f t="shared" si="86"/>
        <v>#N/A</v>
      </c>
      <c r="AK198" s="9" t="e">
        <f t="shared" si="87"/>
        <v>#N/A</v>
      </c>
      <c r="AL198" s="9" t="e">
        <f t="shared" si="88"/>
        <v>#N/A</v>
      </c>
      <c r="AM198" s="9" t="e">
        <f t="shared" si="89"/>
        <v>#N/A</v>
      </c>
      <c r="AN198" s="9" t="e">
        <f t="shared" si="90"/>
        <v>#N/A</v>
      </c>
      <c r="AO198" s="9" t="e">
        <f t="shared" si="91"/>
        <v>#N/A</v>
      </c>
      <c r="AP198" s="1" t="str">
        <f t="shared" si="108"/>
        <v/>
      </c>
      <c r="AQ198" s="1" t="str">
        <f t="shared" si="108"/>
        <v/>
      </c>
      <c r="AS198" s="1" t="str">
        <f t="shared" si="103"/>
        <v/>
      </c>
      <c r="AT198" s="1" t="e">
        <f t="shared" si="104"/>
        <v>#N/A</v>
      </c>
      <c r="AU198" s="1" t="e">
        <f t="shared" si="92"/>
        <v>#N/A</v>
      </c>
      <c r="AV198" s="9" t="e">
        <f t="shared" si="93"/>
        <v>#N/A</v>
      </c>
      <c r="AW198" s="9" t="e">
        <f t="shared" si="94"/>
        <v>#N/A</v>
      </c>
      <c r="AX198" s="9" t="e">
        <f t="shared" si="95"/>
        <v>#N/A</v>
      </c>
      <c r="AY198" s="9" t="e">
        <f t="shared" si="96"/>
        <v>#N/A</v>
      </c>
      <c r="AZ198" s="9" t="e">
        <f t="shared" si="97"/>
        <v>#N/A</v>
      </c>
      <c r="BA198" s="9" t="e">
        <f t="shared" si="105"/>
        <v>#N/A</v>
      </c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M198" s="48"/>
      <c r="BX198" s="7"/>
      <c r="BY198" s="4"/>
      <c r="BZ198" s="7"/>
      <c r="CA198" s="7"/>
      <c r="CB198" s="7"/>
      <c r="CE198" s="7"/>
      <c r="CF198" s="7"/>
      <c r="CG198" s="7"/>
      <c r="CH198" s="7"/>
      <c r="CI198" s="7"/>
      <c r="CJ198" s="7"/>
      <c r="CK198" s="7"/>
      <c r="CL198" s="7"/>
      <c r="CN198" s="47"/>
      <c r="CO198" s="47"/>
      <c r="CP198" s="47"/>
      <c r="CQ198" s="4"/>
    </row>
    <row r="199" spans="1:95" s="1" customFormat="1" x14ac:dyDescent="0.3">
      <c r="A199" s="1">
        <f t="shared" si="98"/>
        <v>0</v>
      </c>
      <c r="B199" s="1" t="e">
        <f t="shared" si="82"/>
        <v>#N/A</v>
      </c>
      <c r="J199" s="4"/>
      <c r="K199" s="4"/>
      <c r="L199" s="4"/>
      <c r="M199" s="61"/>
      <c r="Y199" s="58"/>
      <c r="AA199" s="1">
        <f t="shared" si="83"/>
        <v>0</v>
      </c>
      <c r="AB199" s="1">
        <f t="shared" si="84"/>
        <v>0</v>
      </c>
      <c r="AC199" s="1">
        <f t="shared" si="85"/>
        <v>0</v>
      </c>
      <c r="AD199" s="1" t="str">
        <f t="shared" si="99"/>
        <v/>
      </c>
      <c r="AE199" s="1" t="str">
        <f t="shared" si="107"/>
        <v/>
      </c>
      <c r="AF199" s="1" t="str">
        <f t="shared" si="107"/>
        <v/>
      </c>
      <c r="AG199" s="1" t="str">
        <f t="shared" si="107"/>
        <v/>
      </c>
      <c r="AH199" s="1" t="e">
        <f t="shared" si="106"/>
        <v>#N/A</v>
      </c>
      <c r="AI199" s="9" t="e">
        <f t="shared" si="101"/>
        <v>#N/A</v>
      </c>
      <c r="AJ199" s="9" t="e">
        <f t="shared" si="86"/>
        <v>#N/A</v>
      </c>
      <c r="AK199" s="9" t="e">
        <f t="shared" si="87"/>
        <v>#N/A</v>
      </c>
      <c r="AL199" s="9" t="e">
        <f t="shared" si="88"/>
        <v>#N/A</v>
      </c>
      <c r="AM199" s="9" t="e">
        <f t="shared" si="89"/>
        <v>#N/A</v>
      </c>
      <c r="AN199" s="9" t="e">
        <f t="shared" si="90"/>
        <v>#N/A</v>
      </c>
      <c r="AO199" s="9" t="e">
        <f t="shared" si="91"/>
        <v>#N/A</v>
      </c>
      <c r="AP199" s="1" t="str">
        <f t="shared" si="108"/>
        <v/>
      </c>
      <c r="AQ199" s="1" t="str">
        <f t="shared" si="108"/>
        <v/>
      </c>
      <c r="AS199" s="1" t="str">
        <f t="shared" si="103"/>
        <v/>
      </c>
      <c r="AT199" s="1" t="e">
        <f t="shared" si="104"/>
        <v>#N/A</v>
      </c>
      <c r="AU199" s="1" t="e">
        <f t="shared" si="92"/>
        <v>#N/A</v>
      </c>
      <c r="AV199" s="9" t="e">
        <f t="shared" si="93"/>
        <v>#N/A</v>
      </c>
      <c r="AW199" s="9" t="e">
        <f t="shared" si="94"/>
        <v>#N/A</v>
      </c>
      <c r="AX199" s="9" t="e">
        <f t="shared" si="95"/>
        <v>#N/A</v>
      </c>
      <c r="AY199" s="9" t="e">
        <f t="shared" si="96"/>
        <v>#N/A</v>
      </c>
      <c r="AZ199" s="9" t="e">
        <f t="shared" si="97"/>
        <v>#N/A</v>
      </c>
      <c r="BA199" s="9" t="e">
        <f t="shared" si="105"/>
        <v>#N/A</v>
      </c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M199" s="48"/>
      <c r="BX199" s="7"/>
      <c r="BY199" s="4"/>
      <c r="BZ199" s="7"/>
      <c r="CA199" s="7"/>
      <c r="CB199" s="7"/>
      <c r="CE199" s="7"/>
      <c r="CF199" s="7"/>
      <c r="CG199" s="7"/>
      <c r="CH199" s="7"/>
      <c r="CI199" s="7"/>
      <c r="CJ199" s="7"/>
      <c r="CK199" s="7"/>
      <c r="CL199" s="7"/>
      <c r="CN199" s="47"/>
      <c r="CO199" s="47"/>
      <c r="CP199" s="47"/>
      <c r="CQ199" s="4"/>
    </row>
    <row r="200" spans="1:95" s="1" customFormat="1" x14ac:dyDescent="0.3">
      <c r="A200" s="1">
        <f t="shared" si="98"/>
        <v>0</v>
      </c>
      <c r="B200" s="1" t="e">
        <f t="shared" si="82"/>
        <v>#N/A</v>
      </c>
      <c r="J200" s="4"/>
      <c r="K200" s="4"/>
      <c r="L200" s="4"/>
      <c r="M200" s="61"/>
      <c r="Y200" s="58"/>
      <c r="AA200" s="1">
        <f t="shared" si="83"/>
        <v>0</v>
      </c>
      <c r="AB200" s="1">
        <f t="shared" si="84"/>
        <v>0</v>
      </c>
      <c r="AC200" s="1">
        <f t="shared" si="85"/>
        <v>0</v>
      </c>
      <c r="AD200" s="1" t="str">
        <f t="shared" si="99"/>
        <v/>
      </c>
      <c r="AE200" s="1" t="str">
        <f t="shared" si="107"/>
        <v/>
      </c>
      <c r="AF200" s="1" t="str">
        <f t="shared" si="107"/>
        <v/>
      </c>
      <c r="AG200" s="1" t="str">
        <f t="shared" si="107"/>
        <v/>
      </c>
      <c r="AH200" s="1" t="e">
        <f t="shared" si="106"/>
        <v>#N/A</v>
      </c>
      <c r="AI200" s="9" t="e">
        <f t="shared" si="101"/>
        <v>#N/A</v>
      </c>
      <c r="AJ200" s="9" t="e">
        <f t="shared" si="86"/>
        <v>#N/A</v>
      </c>
      <c r="AK200" s="9" t="e">
        <f t="shared" si="87"/>
        <v>#N/A</v>
      </c>
      <c r="AL200" s="9" t="e">
        <f t="shared" si="88"/>
        <v>#N/A</v>
      </c>
      <c r="AM200" s="9" t="e">
        <f t="shared" si="89"/>
        <v>#N/A</v>
      </c>
      <c r="AN200" s="9" t="e">
        <f t="shared" si="90"/>
        <v>#N/A</v>
      </c>
      <c r="AO200" s="9" t="e">
        <f t="shared" si="91"/>
        <v>#N/A</v>
      </c>
      <c r="AP200" s="1" t="str">
        <f t="shared" si="108"/>
        <v/>
      </c>
      <c r="AQ200" s="1" t="str">
        <f t="shared" si="108"/>
        <v/>
      </c>
      <c r="AS200" s="1" t="str">
        <f t="shared" si="103"/>
        <v/>
      </c>
      <c r="AT200" s="1" t="e">
        <f t="shared" si="104"/>
        <v>#N/A</v>
      </c>
      <c r="AU200" s="1" t="e">
        <f t="shared" si="92"/>
        <v>#N/A</v>
      </c>
      <c r="AV200" s="9" t="e">
        <f t="shared" si="93"/>
        <v>#N/A</v>
      </c>
      <c r="AW200" s="9" t="e">
        <f t="shared" si="94"/>
        <v>#N/A</v>
      </c>
      <c r="AX200" s="9" t="e">
        <f t="shared" si="95"/>
        <v>#N/A</v>
      </c>
      <c r="AY200" s="9" t="e">
        <f t="shared" si="96"/>
        <v>#N/A</v>
      </c>
      <c r="AZ200" s="9" t="e">
        <f t="shared" si="97"/>
        <v>#N/A</v>
      </c>
      <c r="BA200" s="9" t="e">
        <f t="shared" si="105"/>
        <v>#N/A</v>
      </c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M200" s="48"/>
      <c r="BX200" s="7"/>
      <c r="BY200" s="4"/>
      <c r="BZ200" s="7"/>
      <c r="CA200" s="7"/>
      <c r="CB200" s="7"/>
      <c r="CE200" s="7"/>
      <c r="CF200" s="7"/>
      <c r="CG200" s="7"/>
      <c r="CH200" s="7"/>
      <c r="CI200" s="7"/>
      <c r="CJ200" s="7"/>
      <c r="CK200" s="7"/>
      <c r="CL200" s="7"/>
      <c r="CN200" s="47"/>
      <c r="CO200" s="47"/>
      <c r="CP200" s="47"/>
      <c r="CQ200" s="4"/>
    </row>
    <row r="201" spans="1:95" s="1" customFormat="1" x14ac:dyDescent="0.3">
      <c r="A201" s="1">
        <f t="shared" si="98"/>
        <v>0</v>
      </c>
      <c r="B201" s="1" t="e">
        <f t="shared" si="82"/>
        <v>#N/A</v>
      </c>
      <c r="J201" s="4"/>
      <c r="K201" s="4"/>
      <c r="L201" s="4"/>
      <c r="M201" s="61"/>
      <c r="Y201" s="58"/>
      <c r="AA201" s="1">
        <f t="shared" si="83"/>
        <v>0</v>
      </c>
      <c r="AB201" s="1">
        <f t="shared" si="84"/>
        <v>0</v>
      </c>
      <c r="AC201" s="1">
        <f t="shared" si="85"/>
        <v>0</v>
      </c>
      <c r="AD201" s="1" t="str">
        <f t="shared" si="99"/>
        <v/>
      </c>
      <c r="AE201" s="1" t="str">
        <f t="shared" si="107"/>
        <v/>
      </c>
      <c r="AF201" s="1" t="str">
        <f t="shared" si="107"/>
        <v/>
      </c>
      <c r="AG201" s="1" t="str">
        <f t="shared" si="107"/>
        <v/>
      </c>
      <c r="AH201" s="1" t="e">
        <f t="shared" si="106"/>
        <v>#N/A</v>
      </c>
      <c r="AI201" s="9" t="e">
        <f t="shared" si="101"/>
        <v>#N/A</v>
      </c>
      <c r="AJ201" s="9" t="e">
        <f t="shared" si="86"/>
        <v>#N/A</v>
      </c>
      <c r="AK201" s="9" t="e">
        <f t="shared" si="87"/>
        <v>#N/A</v>
      </c>
      <c r="AL201" s="9" t="e">
        <f t="shared" si="88"/>
        <v>#N/A</v>
      </c>
      <c r="AM201" s="9" t="e">
        <f t="shared" si="89"/>
        <v>#N/A</v>
      </c>
      <c r="AN201" s="9" t="e">
        <f t="shared" si="90"/>
        <v>#N/A</v>
      </c>
      <c r="AO201" s="9" t="e">
        <f t="shared" si="91"/>
        <v>#N/A</v>
      </c>
      <c r="AP201" s="1" t="str">
        <f t="shared" si="108"/>
        <v/>
      </c>
      <c r="AQ201" s="1" t="str">
        <f t="shared" si="108"/>
        <v/>
      </c>
      <c r="AS201" s="1" t="str">
        <f t="shared" si="103"/>
        <v/>
      </c>
      <c r="AT201" s="1" t="e">
        <f t="shared" si="104"/>
        <v>#N/A</v>
      </c>
      <c r="AU201" s="1" t="e">
        <f t="shared" si="92"/>
        <v>#N/A</v>
      </c>
      <c r="AV201" s="9" t="e">
        <f t="shared" si="93"/>
        <v>#N/A</v>
      </c>
      <c r="AW201" s="9" t="e">
        <f t="shared" si="94"/>
        <v>#N/A</v>
      </c>
      <c r="AX201" s="9" t="e">
        <f t="shared" si="95"/>
        <v>#N/A</v>
      </c>
      <c r="AY201" s="9" t="e">
        <f t="shared" si="96"/>
        <v>#N/A</v>
      </c>
      <c r="AZ201" s="9" t="e">
        <f t="shared" si="97"/>
        <v>#N/A</v>
      </c>
      <c r="BA201" s="9" t="e">
        <f t="shared" si="105"/>
        <v>#N/A</v>
      </c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M201" s="48"/>
      <c r="BX201" s="7"/>
      <c r="BY201" s="4"/>
      <c r="BZ201" s="7"/>
      <c r="CA201" s="7"/>
      <c r="CB201" s="7"/>
      <c r="CE201" s="7"/>
      <c r="CF201" s="7"/>
      <c r="CG201" s="7"/>
      <c r="CH201" s="7"/>
      <c r="CI201" s="7"/>
      <c r="CJ201" s="7"/>
      <c r="CK201" s="7"/>
      <c r="CL201" s="7"/>
      <c r="CN201" s="47"/>
      <c r="CO201" s="47"/>
      <c r="CP201" s="47"/>
      <c r="CQ201" s="4"/>
    </row>
    <row r="202" spans="1:95" s="1" customFormat="1" x14ac:dyDescent="0.3">
      <c r="A202" s="1">
        <f t="shared" si="98"/>
        <v>0</v>
      </c>
      <c r="B202" s="1" t="e">
        <f t="shared" si="82"/>
        <v>#N/A</v>
      </c>
      <c r="J202" s="4"/>
      <c r="K202" s="4"/>
      <c r="L202" s="4"/>
      <c r="M202" s="61"/>
      <c r="Y202" s="58"/>
      <c r="AA202" s="1">
        <f t="shared" si="83"/>
        <v>0</v>
      </c>
      <c r="AB202" s="1">
        <f t="shared" si="84"/>
        <v>0</v>
      </c>
      <c r="AC202" s="1">
        <f t="shared" si="85"/>
        <v>0</v>
      </c>
      <c r="AD202" s="1" t="str">
        <f t="shared" si="99"/>
        <v/>
      </c>
      <c r="AE202" s="1" t="str">
        <f t="shared" si="107"/>
        <v/>
      </c>
      <c r="AF202" s="1" t="str">
        <f t="shared" si="107"/>
        <v/>
      </c>
      <c r="AG202" s="1" t="str">
        <f t="shared" si="107"/>
        <v/>
      </c>
      <c r="AH202" s="1" t="e">
        <f t="shared" si="106"/>
        <v>#N/A</v>
      </c>
      <c r="AI202" s="9" t="e">
        <f t="shared" si="101"/>
        <v>#N/A</v>
      </c>
      <c r="AJ202" s="9" t="e">
        <f t="shared" si="86"/>
        <v>#N/A</v>
      </c>
      <c r="AK202" s="9" t="e">
        <f t="shared" si="87"/>
        <v>#N/A</v>
      </c>
      <c r="AL202" s="9" t="e">
        <f t="shared" si="88"/>
        <v>#N/A</v>
      </c>
      <c r="AM202" s="9" t="e">
        <f t="shared" si="89"/>
        <v>#N/A</v>
      </c>
      <c r="AN202" s="9" t="e">
        <f t="shared" si="90"/>
        <v>#N/A</v>
      </c>
      <c r="AO202" s="9" t="e">
        <f t="shared" si="91"/>
        <v>#N/A</v>
      </c>
      <c r="AP202" s="1" t="str">
        <f t="shared" si="108"/>
        <v/>
      </c>
      <c r="AQ202" s="1" t="str">
        <f t="shared" si="108"/>
        <v/>
      </c>
      <c r="AS202" s="1" t="str">
        <f t="shared" si="103"/>
        <v/>
      </c>
      <c r="AT202" s="1" t="e">
        <f t="shared" si="104"/>
        <v>#N/A</v>
      </c>
      <c r="AU202" s="1" t="e">
        <f t="shared" si="92"/>
        <v>#N/A</v>
      </c>
      <c r="AV202" s="9" t="e">
        <f t="shared" si="93"/>
        <v>#N/A</v>
      </c>
      <c r="AW202" s="9" t="e">
        <f t="shared" si="94"/>
        <v>#N/A</v>
      </c>
      <c r="AX202" s="9" t="e">
        <f t="shared" si="95"/>
        <v>#N/A</v>
      </c>
      <c r="AY202" s="9" t="e">
        <f t="shared" si="96"/>
        <v>#N/A</v>
      </c>
      <c r="AZ202" s="9" t="e">
        <f t="shared" si="97"/>
        <v>#N/A</v>
      </c>
      <c r="BA202" s="9" t="e">
        <f t="shared" si="105"/>
        <v>#N/A</v>
      </c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M202" s="48"/>
      <c r="BX202" s="7"/>
      <c r="BY202" s="4"/>
      <c r="BZ202" s="7"/>
      <c r="CA202" s="7"/>
      <c r="CB202" s="7"/>
      <c r="CE202" s="7"/>
      <c r="CF202" s="7"/>
      <c r="CG202" s="7"/>
      <c r="CH202" s="7"/>
      <c r="CI202" s="7"/>
      <c r="CJ202" s="7"/>
      <c r="CK202" s="7"/>
      <c r="CL202" s="7"/>
      <c r="CN202" s="47"/>
      <c r="CO202" s="47"/>
      <c r="CP202" s="47"/>
      <c r="CQ202" s="4"/>
    </row>
    <row r="203" spans="1:95" s="1" customFormat="1" x14ac:dyDescent="0.3">
      <c r="A203" s="1">
        <f t="shared" si="98"/>
        <v>0</v>
      </c>
      <c r="B203" s="1" t="e">
        <f t="shared" si="82"/>
        <v>#N/A</v>
      </c>
      <c r="J203" s="4"/>
      <c r="K203" s="4"/>
      <c r="L203" s="4"/>
      <c r="M203" s="61"/>
      <c r="Y203" s="58"/>
      <c r="AA203" s="1">
        <f t="shared" si="83"/>
        <v>0</v>
      </c>
      <c r="AB203" s="1">
        <f t="shared" si="84"/>
        <v>0</v>
      </c>
      <c r="AC203" s="1">
        <f t="shared" si="85"/>
        <v>0</v>
      </c>
      <c r="AD203" s="1" t="str">
        <f t="shared" si="99"/>
        <v/>
      </c>
      <c r="AE203" s="1" t="str">
        <f t="shared" si="107"/>
        <v/>
      </c>
      <c r="AF203" s="1" t="str">
        <f t="shared" si="107"/>
        <v/>
      </c>
      <c r="AG203" s="1" t="str">
        <f t="shared" si="107"/>
        <v/>
      </c>
      <c r="AH203" s="1" t="e">
        <f t="shared" si="106"/>
        <v>#N/A</v>
      </c>
      <c r="AI203" s="9" t="e">
        <f t="shared" si="101"/>
        <v>#N/A</v>
      </c>
      <c r="AJ203" s="9" t="e">
        <f t="shared" si="86"/>
        <v>#N/A</v>
      </c>
      <c r="AK203" s="9" t="e">
        <f t="shared" si="87"/>
        <v>#N/A</v>
      </c>
      <c r="AL203" s="9" t="e">
        <f t="shared" si="88"/>
        <v>#N/A</v>
      </c>
      <c r="AM203" s="9" t="e">
        <f t="shared" si="89"/>
        <v>#N/A</v>
      </c>
      <c r="AN203" s="9" t="e">
        <f t="shared" si="90"/>
        <v>#N/A</v>
      </c>
      <c r="AO203" s="9" t="e">
        <f t="shared" si="91"/>
        <v>#N/A</v>
      </c>
      <c r="AP203" s="1" t="str">
        <f t="shared" si="108"/>
        <v/>
      </c>
      <c r="AQ203" s="1" t="str">
        <f t="shared" si="108"/>
        <v/>
      </c>
      <c r="AS203" s="1" t="str">
        <f t="shared" si="103"/>
        <v/>
      </c>
      <c r="AT203" s="1" t="e">
        <f t="shared" si="104"/>
        <v>#N/A</v>
      </c>
      <c r="AU203" s="1" t="e">
        <f t="shared" si="92"/>
        <v>#N/A</v>
      </c>
      <c r="AV203" s="9" t="e">
        <f t="shared" si="93"/>
        <v>#N/A</v>
      </c>
      <c r="AW203" s="9" t="e">
        <f t="shared" si="94"/>
        <v>#N/A</v>
      </c>
      <c r="AX203" s="9" t="e">
        <f t="shared" si="95"/>
        <v>#N/A</v>
      </c>
      <c r="AY203" s="9" t="e">
        <f t="shared" si="96"/>
        <v>#N/A</v>
      </c>
      <c r="AZ203" s="9" t="e">
        <f t="shared" si="97"/>
        <v>#N/A</v>
      </c>
      <c r="BA203" s="9" t="e">
        <f t="shared" si="105"/>
        <v>#N/A</v>
      </c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M203" s="48"/>
      <c r="BX203" s="7"/>
      <c r="BY203" s="4"/>
      <c r="BZ203" s="7"/>
      <c r="CA203" s="7"/>
      <c r="CB203" s="7"/>
      <c r="CE203" s="7"/>
      <c r="CF203" s="7"/>
      <c r="CG203" s="7"/>
      <c r="CH203" s="7"/>
      <c r="CI203" s="7"/>
      <c r="CJ203" s="7"/>
      <c r="CK203" s="7"/>
      <c r="CL203" s="7"/>
      <c r="CN203" s="47"/>
      <c r="CO203" s="47"/>
      <c r="CP203" s="47"/>
      <c r="CQ203" s="4"/>
    </row>
    <row r="204" spans="1:95" s="1" customFormat="1" x14ac:dyDescent="0.3">
      <c r="A204" s="1">
        <f t="shared" si="98"/>
        <v>0</v>
      </c>
      <c r="B204" s="1" t="e">
        <f t="shared" si="82"/>
        <v>#N/A</v>
      </c>
      <c r="J204" s="4"/>
      <c r="K204" s="4"/>
      <c r="L204" s="4"/>
      <c r="M204" s="61"/>
      <c r="Y204" s="58"/>
      <c r="AA204" s="1">
        <f t="shared" si="83"/>
        <v>0</v>
      </c>
      <c r="AB204" s="1">
        <f t="shared" si="84"/>
        <v>0</v>
      </c>
      <c r="AC204" s="1">
        <f t="shared" si="85"/>
        <v>0</v>
      </c>
      <c r="AD204" s="1" t="str">
        <f t="shared" si="99"/>
        <v/>
      </c>
      <c r="AE204" s="1" t="str">
        <f t="shared" si="107"/>
        <v/>
      </c>
      <c r="AF204" s="1" t="str">
        <f t="shared" si="107"/>
        <v/>
      </c>
      <c r="AG204" s="1" t="str">
        <f t="shared" si="107"/>
        <v/>
      </c>
      <c r="AH204" s="1" t="e">
        <f t="shared" si="106"/>
        <v>#N/A</v>
      </c>
      <c r="AI204" s="9" t="e">
        <f t="shared" si="101"/>
        <v>#N/A</v>
      </c>
      <c r="AJ204" s="9" t="e">
        <f t="shared" si="86"/>
        <v>#N/A</v>
      </c>
      <c r="AK204" s="9" t="e">
        <f t="shared" si="87"/>
        <v>#N/A</v>
      </c>
      <c r="AL204" s="9" t="e">
        <f t="shared" si="88"/>
        <v>#N/A</v>
      </c>
      <c r="AM204" s="9" t="e">
        <f t="shared" si="89"/>
        <v>#N/A</v>
      </c>
      <c r="AN204" s="9" t="e">
        <f t="shared" si="90"/>
        <v>#N/A</v>
      </c>
      <c r="AO204" s="9" t="e">
        <f t="shared" si="91"/>
        <v>#N/A</v>
      </c>
      <c r="AP204" s="1" t="str">
        <f t="shared" si="108"/>
        <v/>
      </c>
      <c r="AQ204" s="1" t="str">
        <f t="shared" si="108"/>
        <v/>
      </c>
      <c r="AS204" s="1" t="str">
        <f t="shared" si="103"/>
        <v/>
      </c>
      <c r="AT204" s="1" t="e">
        <f t="shared" si="104"/>
        <v>#N/A</v>
      </c>
      <c r="AU204" s="1" t="e">
        <f t="shared" si="92"/>
        <v>#N/A</v>
      </c>
      <c r="AV204" s="9" t="e">
        <f t="shared" si="93"/>
        <v>#N/A</v>
      </c>
      <c r="AW204" s="9" t="e">
        <f t="shared" si="94"/>
        <v>#N/A</v>
      </c>
      <c r="AX204" s="9" t="e">
        <f t="shared" si="95"/>
        <v>#N/A</v>
      </c>
      <c r="AY204" s="9" t="e">
        <f t="shared" si="96"/>
        <v>#N/A</v>
      </c>
      <c r="AZ204" s="9" t="e">
        <f t="shared" si="97"/>
        <v>#N/A</v>
      </c>
      <c r="BA204" s="9" t="e">
        <f t="shared" si="105"/>
        <v>#N/A</v>
      </c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M204" s="48"/>
      <c r="BX204" s="7"/>
      <c r="BY204" s="4"/>
      <c r="BZ204" s="7"/>
      <c r="CA204" s="7"/>
      <c r="CB204" s="7"/>
      <c r="CE204" s="7"/>
      <c r="CF204" s="7"/>
      <c r="CG204" s="7"/>
      <c r="CH204" s="7"/>
      <c r="CI204" s="7"/>
      <c r="CJ204" s="7"/>
      <c r="CK204" s="7"/>
      <c r="CL204" s="7"/>
      <c r="CN204" s="47"/>
      <c r="CO204" s="47"/>
      <c r="CP204" s="47"/>
      <c r="CQ204" s="4"/>
    </row>
    <row r="205" spans="1:95" s="1" customFormat="1" x14ac:dyDescent="0.3">
      <c r="A205" s="1">
        <f t="shared" si="98"/>
        <v>0</v>
      </c>
      <c r="B205" s="1" t="e">
        <f t="shared" si="82"/>
        <v>#N/A</v>
      </c>
      <c r="J205" s="4"/>
      <c r="K205" s="4"/>
      <c r="L205" s="4"/>
      <c r="M205" s="61"/>
      <c r="Y205" s="58"/>
      <c r="AA205" s="1">
        <f t="shared" si="83"/>
        <v>0</v>
      </c>
      <c r="AB205" s="1">
        <f t="shared" si="84"/>
        <v>0</v>
      </c>
      <c r="AC205" s="1">
        <f t="shared" si="85"/>
        <v>0</v>
      </c>
      <c r="AD205" s="1" t="str">
        <f t="shared" si="99"/>
        <v/>
      </c>
      <c r="AE205" s="1" t="str">
        <f t="shared" si="107"/>
        <v/>
      </c>
      <c r="AF205" s="1" t="str">
        <f t="shared" si="107"/>
        <v/>
      </c>
      <c r="AG205" s="1" t="str">
        <f t="shared" si="107"/>
        <v/>
      </c>
      <c r="AH205" s="1" t="e">
        <f t="shared" si="106"/>
        <v>#N/A</v>
      </c>
      <c r="AI205" s="9" t="e">
        <f t="shared" si="101"/>
        <v>#N/A</v>
      </c>
      <c r="AJ205" s="9" t="e">
        <f t="shared" si="86"/>
        <v>#N/A</v>
      </c>
      <c r="AK205" s="9" t="e">
        <f t="shared" si="87"/>
        <v>#N/A</v>
      </c>
      <c r="AL205" s="9" t="e">
        <f t="shared" si="88"/>
        <v>#N/A</v>
      </c>
      <c r="AM205" s="9" t="e">
        <f t="shared" si="89"/>
        <v>#N/A</v>
      </c>
      <c r="AN205" s="9" t="e">
        <f t="shared" si="90"/>
        <v>#N/A</v>
      </c>
      <c r="AO205" s="9" t="e">
        <f t="shared" si="91"/>
        <v>#N/A</v>
      </c>
      <c r="AP205" s="1" t="str">
        <f t="shared" si="108"/>
        <v/>
      </c>
      <c r="AQ205" s="1" t="str">
        <f t="shared" si="108"/>
        <v/>
      </c>
      <c r="AS205" s="1" t="str">
        <f t="shared" si="103"/>
        <v/>
      </c>
      <c r="AT205" s="1" t="e">
        <f t="shared" si="104"/>
        <v>#N/A</v>
      </c>
      <c r="AU205" s="1" t="e">
        <f t="shared" si="92"/>
        <v>#N/A</v>
      </c>
      <c r="AV205" s="9" t="e">
        <f t="shared" si="93"/>
        <v>#N/A</v>
      </c>
      <c r="AW205" s="9" t="e">
        <f t="shared" si="94"/>
        <v>#N/A</v>
      </c>
      <c r="AX205" s="9" t="e">
        <f t="shared" si="95"/>
        <v>#N/A</v>
      </c>
      <c r="AY205" s="9" t="e">
        <f t="shared" si="96"/>
        <v>#N/A</v>
      </c>
      <c r="AZ205" s="9" t="e">
        <f t="shared" si="97"/>
        <v>#N/A</v>
      </c>
      <c r="BA205" s="9" t="e">
        <f t="shared" si="105"/>
        <v>#N/A</v>
      </c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M205" s="48"/>
      <c r="BX205" s="7"/>
      <c r="BY205" s="4"/>
      <c r="BZ205" s="7"/>
      <c r="CA205" s="7"/>
      <c r="CB205" s="7"/>
      <c r="CE205" s="7"/>
      <c r="CF205" s="7"/>
      <c r="CG205" s="7"/>
      <c r="CH205" s="7"/>
      <c r="CI205" s="7"/>
      <c r="CJ205" s="7"/>
      <c r="CK205" s="7"/>
      <c r="CL205" s="7"/>
      <c r="CN205" s="47"/>
      <c r="CO205" s="47"/>
      <c r="CP205" s="47"/>
      <c r="CQ205" s="4"/>
    </row>
    <row r="206" spans="1:95" s="1" customFormat="1" x14ac:dyDescent="0.3">
      <c r="A206" s="1">
        <f t="shared" si="98"/>
        <v>0</v>
      </c>
      <c r="B206" s="1" t="e">
        <f t="shared" ref="B206:B269" si="109">IF(C206="",NA(),E206+G206+H206+I206)</f>
        <v>#N/A</v>
      </c>
      <c r="J206" s="4"/>
      <c r="K206" s="4"/>
      <c r="L206" s="4"/>
      <c r="M206" s="61"/>
      <c r="Y206" s="58"/>
      <c r="AA206" s="1">
        <f t="shared" ref="AA206:AA269" si="110">+E206+V206</f>
        <v>0</v>
      </c>
      <c r="AB206" s="1">
        <f t="shared" ref="AB206:AB269" si="111">+G206+W206</f>
        <v>0</v>
      </c>
      <c r="AC206" s="1">
        <f t="shared" ref="AC206:AC269" si="112">+I206+X206</f>
        <v>0</v>
      </c>
      <c r="AD206" s="1" t="str">
        <f t="shared" si="99"/>
        <v/>
      </c>
      <c r="AE206" s="1" t="str">
        <f t="shared" si="107"/>
        <v/>
      </c>
      <c r="AF206" s="1" t="str">
        <f t="shared" si="107"/>
        <v/>
      </c>
      <c r="AG206" s="1" t="str">
        <f t="shared" si="107"/>
        <v/>
      </c>
      <c r="AH206" s="1" t="e">
        <f t="shared" si="106"/>
        <v>#N/A</v>
      </c>
      <c r="AI206" s="9" t="e">
        <f t="shared" si="101"/>
        <v>#N/A</v>
      </c>
      <c r="AJ206" s="9" t="e">
        <f t="shared" ref="AJ206:AJ269" si="113">IF(OR(ISNA(B206),B206=0),NA(),B206/$AJ$11)</f>
        <v>#N/A</v>
      </c>
      <c r="AK206" s="9" t="e">
        <f t="shared" ref="AK206:AK269" si="114">IF(OR(ISNA(B206),B206=0),NA(),E206/$AJ$11)</f>
        <v>#N/A</v>
      </c>
      <c r="AL206" s="9" t="e">
        <f t="shared" ref="AL206:AL269" si="115">IF(OR(ISNA(B206),B206=0),NA(),G206/$AJ$11)</f>
        <v>#N/A</v>
      </c>
      <c r="AM206" s="9" t="e">
        <f t="shared" ref="AM206:AM269" si="116">IF(OR(ISNA(B206),B206=0),NA(),I206/$AJ$11)</f>
        <v>#N/A</v>
      </c>
      <c r="AN206" s="9" t="e">
        <f t="shared" ref="AN206:AN269" si="117">IF(OR(ISNA(B206),B206=0),NA(),T206/$AJ$11)</f>
        <v>#N/A</v>
      </c>
      <c r="AO206" s="9" t="e">
        <f t="shared" ref="AO206:AO269" si="118">+IF(OR(ISNA(B206),B206=0),NA(),AH206/$AJ$11)</f>
        <v>#N/A</v>
      </c>
      <c r="AP206" s="1" t="str">
        <f t="shared" si="108"/>
        <v/>
      </c>
      <c r="AQ206" s="1" t="str">
        <f t="shared" si="108"/>
        <v/>
      </c>
      <c r="AS206" s="1" t="str">
        <f t="shared" si="103"/>
        <v/>
      </c>
      <c r="AT206" s="1" t="e">
        <f t="shared" si="104"/>
        <v>#N/A</v>
      </c>
      <c r="AU206" s="1" t="e">
        <f t="shared" ref="AU206:AU269" si="119">IF(C206="",NA(),V206+W206+X206)</f>
        <v>#N/A</v>
      </c>
      <c r="AV206" s="9" t="e">
        <f t="shared" ref="AV206:AV269" si="120">IF(OR(ISNA(B206),B206=0),NA(),AU206/$AJ$11)</f>
        <v>#N/A</v>
      </c>
      <c r="AW206" s="9" t="e">
        <f t="shared" ref="AW206:AW269" si="121">IF(OR(ISNA(B206),B206=0),NA(),V206/$AJ$11)</f>
        <v>#N/A</v>
      </c>
      <c r="AX206" s="9" t="e">
        <f t="shared" ref="AX206:AX269" si="122">IF(OR(ISNA(B206),B206=0),NA(),W206/$AJ$11)</f>
        <v>#N/A</v>
      </c>
      <c r="AY206" s="9" t="e">
        <f t="shared" ref="AY206:AY269" si="123">IF(OR(ISNA(B206),B206=0),NA(),X206/$AJ$11)</f>
        <v>#N/A</v>
      </c>
      <c r="AZ206" s="9" t="e">
        <f t="shared" ref="AZ206:AZ269" si="124">IF(OR(ISNA(B206),B206=0),NA(),AT206/$AJ$11)</f>
        <v>#N/A</v>
      </c>
      <c r="BA206" s="9" t="e">
        <f t="shared" si="105"/>
        <v>#N/A</v>
      </c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M206" s="48"/>
      <c r="BX206" s="7"/>
      <c r="BY206" s="4"/>
      <c r="BZ206" s="7"/>
      <c r="CA206" s="7"/>
      <c r="CB206" s="7"/>
      <c r="CE206" s="7"/>
      <c r="CF206" s="7"/>
      <c r="CG206" s="7"/>
      <c r="CH206" s="7"/>
      <c r="CI206" s="7"/>
      <c r="CJ206" s="7"/>
      <c r="CK206" s="7"/>
      <c r="CL206" s="7"/>
      <c r="CN206" s="47"/>
      <c r="CO206" s="47"/>
      <c r="CP206" s="47"/>
      <c r="CQ206" s="4"/>
    </row>
    <row r="207" spans="1:95" s="1" customFormat="1" x14ac:dyDescent="0.3">
      <c r="A207" s="1">
        <f t="shared" ref="A207:A270" si="125">+C207</f>
        <v>0</v>
      </c>
      <c r="B207" s="1" t="e">
        <f t="shared" si="109"/>
        <v>#N/A</v>
      </c>
      <c r="J207" s="4"/>
      <c r="K207" s="4"/>
      <c r="L207" s="4"/>
      <c r="M207" s="61"/>
      <c r="Y207" s="58"/>
      <c r="AA207" s="1">
        <f t="shared" si="110"/>
        <v>0</v>
      </c>
      <c r="AB207" s="1">
        <f t="shared" si="111"/>
        <v>0</v>
      </c>
      <c r="AC207" s="1">
        <f t="shared" si="112"/>
        <v>0</v>
      </c>
      <c r="AD207" s="1" t="str">
        <f t="shared" ref="AD207:AD270" si="126">IF($C207="","",E207-E206)</f>
        <v/>
      </c>
      <c r="AE207" s="1" t="str">
        <f t="shared" si="107"/>
        <v/>
      </c>
      <c r="AF207" s="1" t="str">
        <f t="shared" si="107"/>
        <v/>
      </c>
      <c r="AG207" s="1" t="str">
        <f t="shared" si="107"/>
        <v/>
      </c>
      <c r="AH207" s="1" t="e">
        <f t="shared" si="106"/>
        <v>#N/A</v>
      </c>
      <c r="AI207" s="9" t="e">
        <f t="shared" ref="AI207:AI270" si="127">IF(OR(ISNA(AU207),AU207=0),NA(),X207/AU207)</f>
        <v>#N/A</v>
      </c>
      <c r="AJ207" s="9" t="e">
        <f t="shared" si="113"/>
        <v>#N/A</v>
      </c>
      <c r="AK207" s="9" t="e">
        <f t="shared" si="114"/>
        <v>#N/A</v>
      </c>
      <c r="AL207" s="9" t="e">
        <f t="shared" si="115"/>
        <v>#N/A</v>
      </c>
      <c r="AM207" s="9" t="e">
        <f t="shared" si="116"/>
        <v>#N/A</v>
      </c>
      <c r="AN207" s="9" t="e">
        <f t="shared" si="117"/>
        <v>#N/A</v>
      </c>
      <c r="AO207" s="9" t="e">
        <f t="shared" si="118"/>
        <v>#N/A</v>
      </c>
      <c r="AP207" s="1" t="str">
        <f t="shared" si="108"/>
        <v/>
      </c>
      <c r="AQ207" s="1" t="str">
        <f t="shared" si="108"/>
        <v/>
      </c>
      <c r="AS207" s="1" t="str">
        <f t="shared" ref="AS207:AS270" si="128">IF($C207="","",X207-X206)</f>
        <v/>
      </c>
      <c r="AT207" s="1" t="e">
        <f t="shared" ref="AT207:AT270" si="129">IF(OR($C207="",ISNA($C207)),NA(),AP207+AQ207+AR207+AS207)</f>
        <v>#N/A</v>
      </c>
      <c r="AU207" s="1" t="e">
        <f t="shared" si="119"/>
        <v>#N/A</v>
      </c>
      <c r="AV207" s="9" t="e">
        <f t="shared" si="120"/>
        <v>#N/A</v>
      </c>
      <c r="AW207" s="9" t="e">
        <f t="shared" si="121"/>
        <v>#N/A</v>
      </c>
      <c r="AX207" s="9" t="e">
        <f t="shared" si="122"/>
        <v>#N/A</v>
      </c>
      <c r="AY207" s="9" t="e">
        <f t="shared" si="123"/>
        <v>#N/A</v>
      </c>
      <c r="AZ207" s="9" t="e">
        <f t="shared" si="124"/>
        <v>#N/A</v>
      </c>
      <c r="BA207" s="9" t="e">
        <f t="shared" ref="BA207:BA270" si="130">+AJ207*$BA$12</f>
        <v>#N/A</v>
      </c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M207" s="48"/>
      <c r="BX207" s="7"/>
      <c r="BY207" s="4"/>
      <c r="BZ207" s="7"/>
      <c r="CA207" s="7"/>
      <c r="CB207" s="7"/>
      <c r="CE207" s="7"/>
      <c r="CF207" s="7"/>
      <c r="CG207" s="7"/>
      <c r="CH207" s="7"/>
      <c r="CI207" s="7"/>
      <c r="CJ207" s="7"/>
      <c r="CK207" s="7"/>
      <c r="CL207" s="7"/>
      <c r="CN207" s="47"/>
      <c r="CO207" s="47"/>
      <c r="CP207" s="47"/>
      <c r="CQ207" s="4"/>
    </row>
    <row r="208" spans="1:95" s="1" customFormat="1" x14ac:dyDescent="0.3">
      <c r="A208" s="1">
        <f t="shared" si="125"/>
        <v>0</v>
      </c>
      <c r="B208" s="1" t="e">
        <f t="shared" si="109"/>
        <v>#N/A</v>
      </c>
      <c r="J208" s="4"/>
      <c r="K208" s="4"/>
      <c r="L208" s="4"/>
      <c r="M208" s="61"/>
      <c r="Y208" s="58"/>
      <c r="AA208" s="1">
        <f t="shared" si="110"/>
        <v>0</v>
      </c>
      <c r="AB208" s="1">
        <f t="shared" si="111"/>
        <v>0</v>
      </c>
      <c r="AC208" s="1">
        <f t="shared" si="112"/>
        <v>0</v>
      </c>
      <c r="AD208" s="1" t="str">
        <f t="shared" si="126"/>
        <v/>
      </c>
      <c r="AE208" s="1" t="str">
        <f t="shared" si="107"/>
        <v/>
      </c>
      <c r="AF208" s="1" t="str">
        <f t="shared" si="107"/>
        <v/>
      </c>
      <c r="AG208" s="1" t="str">
        <f t="shared" si="107"/>
        <v/>
      </c>
      <c r="AH208" s="1" t="e">
        <f t="shared" ref="AH208:AH271" si="131">IF(OR($C208="",ISNA($C208)),NA(),AD208+AE208+AF208+AG208)</f>
        <v>#N/A</v>
      </c>
      <c r="AI208" s="9" t="e">
        <f t="shared" si="127"/>
        <v>#N/A</v>
      </c>
      <c r="AJ208" s="9" t="e">
        <f t="shared" si="113"/>
        <v>#N/A</v>
      </c>
      <c r="AK208" s="9" t="e">
        <f t="shared" si="114"/>
        <v>#N/A</v>
      </c>
      <c r="AL208" s="9" t="e">
        <f t="shared" si="115"/>
        <v>#N/A</v>
      </c>
      <c r="AM208" s="9" t="e">
        <f t="shared" si="116"/>
        <v>#N/A</v>
      </c>
      <c r="AN208" s="9" t="e">
        <f t="shared" si="117"/>
        <v>#N/A</v>
      </c>
      <c r="AO208" s="9" t="e">
        <f t="shared" si="118"/>
        <v>#N/A</v>
      </c>
      <c r="AP208" s="1" t="str">
        <f t="shared" si="108"/>
        <v/>
      </c>
      <c r="AQ208" s="1" t="str">
        <f t="shared" si="108"/>
        <v/>
      </c>
      <c r="AS208" s="1" t="str">
        <f t="shared" si="128"/>
        <v/>
      </c>
      <c r="AT208" s="1" t="e">
        <f t="shared" si="129"/>
        <v>#N/A</v>
      </c>
      <c r="AU208" s="1" t="e">
        <f t="shared" si="119"/>
        <v>#N/A</v>
      </c>
      <c r="AV208" s="9" t="e">
        <f t="shared" si="120"/>
        <v>#N/A</v>
      </c>
      <c r="AW208" s="9" t="e">
        <f t="shared" si="121"/>
        <v>#N/A</v>
      </c>
      <c r="AX208" s="9" t="e">
        <f t="shared" si="122"/>
        <v>#N/A</v>
      </c>
      <c r="AY208" s="9" t="e">
        <f t="shared" si="123"/>
        <v>#N/A</v>
      </c>
      <c r="AZ208" s="9" t="e">
        <f t="shared" si="124"/>
        <v>#N/A</v>
      </c>
      <c r="BA208" s="9" t="e">
        <f t="shared" si="130"/>
        <v>#N/A</v>
      </c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M208" s="48"/>
      <c r="BX208" s="7"/>
      <c r="BY208" s="4"/>
      <c r="BZ208" s="7"/>
      <c r="CA208" s="7"/>
      <c r="CB208" s="7"/>
      <c r="CE208" s="7"/>
      <c r="CF208" s="7"/>
      <c r="CG208" s="7"/>
      <c r="CH208" s="7"/>
      <c r="CI208" s="7"/>
      <c r="CJ208" s="7"/>
      <c r="CK208" s="7"/>
      <c r="CL208" s="7"/>
      <c r="CN208" s="47"/>
      <c r="CO208" s="47"/>
      <c r="CP208" s="47"/>
      <c r="CQ208" s="4"/>
    </row>
    <row r="209" spans="1:95" s="1" customFormat="1" x14ac:dyDescent="0.3">
      <c r="A209" s="1">
        <f t="shared" si="125"/>
        <v>0</v>
      </c>
      <c r="B209" s="1" t="e">
        <f t="shared" si="109"/>
        <v>#N/A</v>
      </c>
      <c r="J209" s="4"/>
      <c r="K209" s="4"/>
      <c r="L209" s="4"/>
      <c r="M209" s="61"/>
      <c r="Y209" s="58"/>
      <c r="AA209" s="1">
        <f t="shared" si="110"/>
        <v>0</v>
      </c>
      <c r="AB209" s="1">
        <f t="shared" si="111"/>
        <v>0</v>
      </c>
      <c r="AC209" s="1">
        <f t="shared" si="112"/>
        <v>0</v>
      </c>
      <c r="AD209" s="1" t="str">
        <f t="shared" si="126"/>
        <v/>
      </c>
      <c r="AE209" s="1" t="str">
        <f t="shared" si="107"/>
        <v/>
      </c>
      <c r="AF209" s="1" t="str">
        <f t="shared" si="107"/>
        <v/>
      </c>
      <c r="AG209" s="1" t="str">
        <f t="shared" si="107"/>
        <v/>
      </c>
      <c r="AH209" s="1" t="e">
        <f t="shared" si="131"/>
        <v>#N/A</v>
      </c>
      <c r="AI209" s="9" t="e">
        <f t="shared" si="127"/>
        <v>#N/A</v>
      </c>
      <c r="AJ209" s="9" t="e">
        <f t="shared" si="113"/>
        <v>#N/A</v>
      </c>
      <c r="AK209" s="9" t="e">
        <f t="shared" si="114"/>
        <v>#N/A</v>
      </c>
      <c r="AL209" s="9" t="e">
        <f t="shared" si="115"/>
        <v>#N/A</v>
      </c>
      <c r="AM209" s="9" t="e">
        <f t="shared" si="116"/>
        <v>#N/A</v>
      </c>
      <c r="AN209" s="9" t="e">
        <f t="shared" si="117"/>
        <v>#N/A</v>
      </c>
      <c r="AO209" s="9" t="e">
        <f t="shared" si="118"/>
        <v>#N/A</v>
      </c>
      <c r="AP209" s="1" t="str">
        <f t="shared" si="108"/>
        <v/>
      </c>
      <c r="AQ209" s="1" t="str">
        <f t="shared" si="108"/>
        <v/>
      </c>
      <c r="AS209" s="1" t="str">
        <f t="shared" si="128"/>
        <v/>
      </c>
      <c r="AT209" s="1" t="e">
        <f t="shared" si="129"/>
        <v>#N/A</v>
      </c>
      <c r="AU209" s="1" t="e">
        <f t="shared" si="119"/>
        <v>#N/A</v>
      </c>
      <c r="AV209" s="9" t="e">
        <f t="shared" si="120"/>
        <v>#N/A</v>
      </c>
      <c r="AW209" s="9" t="e">
        <f t="shared" si="121"/>
        <v>#N/A</v>
      </c>
      <c r="AX209" s="9" t="e">
        <f t="shared" si="122"/>
        <v>#N/A</v>
      </c>
      <c r="AY209" s="9" t="e">
        <f t="shared" si="123"/>
        <v>#N/A</v>
      </c>
      <c r="AZ209" s="9" t="e">
        <f t="shared" si="124"/>
        <v>#N/A</v>
      </c>
      <c r="BA209" s="9" t="e">
        <f t="shared" si="130"/>
        <v>#N/A</v>
      </c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M209" s="48"/>
      <c r="BX209" s="7"/>
      <c r="BY209" s="4"/>
      <c r="BZ209" s="7"/>
      <c r="CA209" s="7"/>
      <c r="CB209" s="7"/>
      <c r="CE209" s="7"/>
      <c r="CF209" s="7"/>
      <c r="CG209" s="7"/>
      <c r="CH209" s="7"/>
      <c r="CI209" s="7"/>
      <c r="CJ209" s="7"/>
      <c r="CK209" s="7"/>
      <c r="CL209" s="7"/>
      <c r="CN209" s="47"/>
      <c r="CO209" s="47"/>
      <c r="CP209" s="47"/>
      <c r="CQ209" s="4"/>
    </row>
    <row r="210" spans="1:95" s="1" customFormat="1" x14ac:dyDescent="0.3">
      <c r="A210" s="1">
        <f t="shared" si="125"/>
        <v>0</v>
      </c>
      <c r="B210" s="1" t="e">
        <f t="shared" si="109"/>
        <v>#N/A</v>
      </c>
      <c r="J210" s="4"/>
      <c r="K210" s="4"/>
      <c r="L210" s="4"/>
      <c r="M210" s="61"/>
      <c r="Y210" s="58"/>
      <c r="AA210" s="1">
        <f t="shared" si="110"/>
        <v>0</v>
      </c>
      <c r="AB210" s="1">
        <f t="shared" si="111"/>
        <v>0</v>
      </c>
      <c r="AC210" s="1">
        <f t="shared" si="112"/>
        <v>0</v>
      </c>
      <c r="AD210" s="1" t="str">
        <f t="shared" si="126"/>
        <v/>
      </c>
      <c r="AE210" s="1" t="str">
        <f t="shared" si="107"/>
        <v/>
      </c>
      <c r="AF210" s="1" t="str">
        <f t="shared" si="107"/>
        <v/>
      </c>
      <c r="AG210" s="1" t="str">
        <f t="shared" si="107"/>
        <v/>
      </c>
      <c r="AH210" s="1" t="e">
        <f t="shared" si="131"/>
        <v>#N/A</v>
      </c>
      <c r="AI210" s="9" t="e">
        <f t="shared" si="127"/>
        <v>#N/A</v>
      </c>
      <c r="AJ210" s="9" t="e">
        <f t="shared" si="113"/>
        <v>#N/A</v>
      </c>
      <c r="AK210" s="9" t="e">
        <f t="shared" si="114"/>
        <v>#N/A</v>
      </c>
      <c r="AL210" s="9" t="e">
        <f t="shared" si="115"/>
        <v>#N/A</v>
      </c>
      <c r="AM210" s="9" t="e">
        <f t="shared" si="116"/>
        <v>#N/A</v>
      </c>
      <c r="AN210" s="9" t="e">
        <f t="shared" si="117"/>
        <v>#N/A</v>
      </c>
      <c r="AO210" s="9" t="e">
        <f t="shared" si="118"/>
        <v>#N/A</v>
      </c>
      <c r="AP210" s="1" t="str">
        <f t="shared" si="108"/>
        <v/>
      </c>
      <c r="AQ210" s="1" t="str">
        <f t="shared" si="108"/>
        <v/>
      </c>
      <c r="AS210" s="1" t="str">
        <f t="shared" si="128"/>
        <v/>
      </c>
      <c r="AT210" s="1" t="e">
        <f t="shared" si="129"/>
        <v>#N/A</v>
      </c>
      <c r="AU210" s="1" t="e">
        <f t="shared" si="119"/>
        <v>#N/A</v>
      </c>
      <c r="AV210" s="9" t="e">
        <f t="shared" si="120"/>
        <v>#N/A</v>
      </c>
      <c r="AW210" s="9" t="e">
        <f t="shared" si="121"/>
        <v>#N/A</v>
      </c>
      <c r="AX210" s="9" t="e">
        <f t="shared" si="122"/>
        <v>#N/A</v>
      </c>
      <c r="AY210" s="9" t="e">
        <f t="shared" si="123"/>
        <v>#N/A</v>
      </c>
      <c r="AZ210" s="9" t="e">
        <f t="shared" si="124"/>
        <v>#N/A</v>
      </c>
      <c r="BA210" s="9" t="e">
        <f t="shared" si="130"/>
        <v>#N/A</v>
      </c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M210" s="48"/>
      <c r="BX210" s="7"/>
      <c r="BY210" s="4"/>
      <c r="BZ210" s="7"/>
      <c r="CA210" s="7"/>
      <c r="CB210" s="7"/>
      <c r="CE210" s="7"/>
      <c r="CF210" s="7"/>
      <c r="CG210" s="7"/>
      <c r="CH210" s="7"/>
      <c r="CI210" s="7"/>
      <c r="CJ210" s="7"/>
      <c r="CK210" s="7"/>
      <c r="CL210" s="7"/>
      <c r="CN210" s="47"/>
      <c r="CO210" s="47"/>
      <c r="CP210" s="47"/>
      <c r="CQ210" s="4"/>
    </row>
    <row r="211" spans="1:95" s="1" customFormat="1" x14ac:dyDescent="0.3">
      <c r="A211" s="1">
        <f t="shared" si="125"/>
        <v>0</v>
      </c>
      <c r="B211" s="1" t="e">
        <f t="shared" si="109"/>
        <v>#N/A</v>
      </c>
      <c r="J211" s="4"/>
      <c r="K211" s="4"/>
      <c r="L211" s="4"/>
      <c r="M211" s="61"/>
      <c r="Y211" s="58"/>
      <c r="AA211" s="1">
        <f t="shared" si="110"/>
        <v>0</v>
      </c>
      <c r="AB211" s="1">
        <f t="shared" si="111"/>
        <v>0</v>
      </c>
      <c r="AC211" s="1">
        <f t="shared" si="112"/>
        <v>0</v>
      </c>
      <c r="AD211" s="1" t="str">
        <f t="shared" si="126"/>
        <v/>
      </c>
      <c r="AE211" s="1" t="str">
        <f t="shared" si="107"/>
        <v/>
      </c>
      <c r="AF211" s="1" t="str">
        <f t="shared" si="107"/>
        <v/>
      </c>
      <c r="AG211" s="1" t="str">
        <f t="shared" si="107"/>
        <v/>
      </c>
      <c r="AH211" s="1" t="e">
        <f t="shared" si="131"/>
        <v>#N/A</v>
      </c>
      <c r="AI211" s="9" t="e">
        <f t="shared" si="127"/>
        <v>#N/A</v>
      </c>
      <c r="AJ211" s="9" t="e">
        <f t="shared" si="113"/>
        <v>#N/A</v>
      </c>
      <c r="AK211" s="9" t="e">
        <f t="shared" si="114"/>
        <v>#N/A</v>
      </c>
      <c r="AL211" s="9" t="e">
        <f t="shared" si="115"/>
        <v>#N/A</v>
      </c>
      <c r="AM211" s="9" t="e">
        <f t="shared" si="116"/>
        <v>#N/A</v>
      </c>
      <c r="AN211" s="9" t="e">
        <f t="shared" si="117"/>
        <v>#N/A</v>
      </c>
      <c r="AO211" s="9" t="e">
        <f t="shared" si="118"/>
        <v>#N/A</v>
      </c>
      <c r="AP211" s="1" t="str">
        <f t="shared" si="108"/>
        <v/>
      </c>
      <c r="AQ211" s="1" t="str">
        <f t="shared" si="108"/>
        <v/>
      </c>
      <c r="AS211" s="1" t="str">
        <f t="shared" si="128"/>
        <v/>
      </c>
      <c r="AT211" s="1" t="e">
        <f t="shared" si="129"/>
        <v>#N/A</v>
      </c>
      <c r="AU211" s="1" t="e">
        <f t="shared" si="119"/>
        <v>#N/A</v>
      </c>
      <c r="AV211" s="9" t="e">
        <f t="shared" si="120"/>
        <v>#N/A</v>
      </c>
      <c r="AW211" s="9" t="e">
        <f t="shared" si="121"/>
        <v>#N/A</v>
      </c>
      <c r="AX211" s="9" t="e">
        <f t="shared" si="122"/>
        <v>#N/A</v>
      </c>
      <c r="AY211" s="9" t="e">
        <f t="shared" si="123"/>
        <v>#N/A</v>
      </c>
      <c r="AZ211" s="9" t="e">
        <f t="shared" si="124"/>
        <v>#N/A</v>
      </c>
      <c r="BA211" s="9" t="e">
        <f t="shared" si="130"/>
        <v>#N/A</v>
      </c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M211" s="48"/>
      <c r="BX211" s="7"/>
      <c r="BY211" s="4"/>
      <c r="BZ211" s="7"/>
      <c r="CA211" s="7"/>
      <c r="CB211" s="7"/>
      <c r="CE211" s="7"/>
      <c r="CF211" s="7"/>
      <c r="CG211" s="7"/>
      <c r="CH211" s="7"/>
      <c r="CI211" s="7"/>
      <c r="CJ211" s="7"/>
      <c r="CK211" s="7"/>
      <c r="CL211" s="7"/>
      <c r="CN211" s="47"/>
      <c r="CO211" s="47"/>
      <c r="CP211" s="47"/>
      <c r="CQ211" s="4"/>
    </row>
    <row r="212" spans="1:95" s="1" customFormat="1" x14ac:dyDescent="0.3">
      <c r="A212" s="1">
        <f t="shared" si="125"/>
        <v>0</v>
      </c>
      <c r="B212" s="1" t="e">
        <f t="shared" si="109"/>
        <v>#N/A</v>
      </c>
      <c r="J212" s="4"/>
      <c r="K212" s="4"/>
      <c r="L212" s="4"/>
      <c r="M212" s="61"/>
      <c r="Y212" s="58"/>
      <c r="AA212" s="1">
        <f t="shared" si="110"/>
        <v>0</v>
      </c>
      <c r="AB212" s="1">
        <f t="shared" si="111"/>
        <v>0</v>
      </c>
      <c r="AC212" s="1">
        <f t="shared" si="112"/>
        <v>0</v>
      </c>
      <c r="AD212" s="1" t="str">
        <f t="shared" si="126"/>
        <v/>
      </c>
      <c r="AE212" s="1" t="str">
        <f t="shared" si="107"/>
        <v/>
      </c>
      <c r="AF212" s="1" t="str">
        <f t="shared" si="107"/>
        <v/>
      </c>
      <c r="AG212" s="1" t="str">
        <f t="shared" si="107"/>
        <v/>
      </c>
      <c r="AH212" s="1" t="e">
        <f t="shared" si="131"/>
        <v>#N/A</v>
      </c>
      <c r="AI212" s="9" t="e">
        <f t="shared" si="127"/>
        <v>#N/A</v>
      </c>
      <c r="AJ212" s="9" t="e">
        <f t="shared" si="113"/>
        <v>#N/A</v>
      </c>
      <c r="AK212" s="9" t="e">
        <f t="shared" si="114"/>
        <v>#N/A</v>
      </c>
      <c r="AL212" s="9" t="e">
        <f t="shared" si="115"/>
        <v>#N/A</v>
      </c>
      <c r="AM212" s="9" t="e">
        <f t="shared" si="116"/>
        <v>#N/A</v>
      </c>
      <c r="AN212" s="9" t="e">
        <f t="shared" si="117"/>
        <v>#N/A</v>
      </c>
      <c r="AO212" s="9" t="e">
        <f t="shared" si="118"/>
        <v>#N/A</v>
      </c>
      <c r="AP212" s="1" t="str">
        <f t="shared" si="108"/>
        <v/>
      </c>
      <c r="AQ212" s="1" t="str">
        <f t="shared" si="108"/>
        <v/>
      </c>
      <c r="AS212" s="1" t="str">
        <f t="shared" si="128"/>
        <v/>
      </c>
      <c r="AT212" s="1" t="e">
        <f t="shared" si="129"/>
        <v>#N/A</v>
      </c>
      <c r="AU212" s="1" t="e">
        <f t="shared" si="119"/>
        <v>#N/A</v>
      </c>
      <c r="AV212" s="9" t="e">
        <f t="shared" si="120"/>
        <v>#N/A</v>
      </c>
      <c r="AW212" s="9" t="e">
        <f t="shared" si="121"/>
        <v>#N/A</v>
      </c>
      <c r="AX212" s="9" t="e">
        <f t="shared" si="122"/>
        <v>#N/A</v>
      </c>
      <c r="AY212" s="9" t="e">
        <f t="shared" si="123"/>
        <v>#N/A</v>
      </c>
      <c r="AZ212" s="9" t="e">
        <f t="shared" si="124"/>
        <v>#N/A</v>
      </c>
      <c r="BA212" s="9" t="e">
        <f t="shared" si="130"/>
        <v>#N/A</v>
      </c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M212" s="48"/>
      <c r="BX212" s="7"/>
      <c r="BY212" s="4"/>
      <c r="BZ212" s="7"/>
      <c r="CA212" s="7"/>
      <c r="CB212" s="7"/>
      <c r="CE212" s="7"/>
      <c r="CF212" s="7"/>
      <c r="CG212" s="7"/>
      <c r="CH212" s="7"/>
      <c r="CI212" s="7"/>
      <c r="CJ212" s="7"/>
      <c r="CK212" s="7"/>
      <c r="CL212" s="7"/>
      <c r="CN212" s="47"/>
      <c r="CO212" s="47"/>
      <c r="CP212" s="47"/>
      <c r="CQ212" s="4"/>
    </row>
    <row r="213" spans="1:95" s="1" customFormat="1" x14ac:dyDescent="0.3">
      <c r="A213" s="1">
        <f t="shared" si="125"/>
        <v>0</v>
      </c>
      <c r="B213" s="1" t="e">
        <f t="shared" si="109"/>
        <v>#N/A</v>
      </c>
      <c r="J213" s="4"/>
      <c r="K213" s="4"/>
      <c r="L213" s="4"/>
      <c r="M213" s="61"/>
      <c r="Y213" s="58"/>
      <c r="AA213" s="1">
        <f t="shared" si="110"/>
        <v>0</v>
      </c>
      <c r="AB213" s="1">
        <f t="shared" si="111"/>
        <v>0</v>
      </c>
      <c r="AC213" s="1">
        <f t="shared" si="112"/>
        <v>0</v>
      </c>
      <c r="AD213" s="1" t="str">
        <f t="shared" si="126"/>
        <v/>
      </c>
      <c r="AE213" s="1" t="str">
        <f t="shared" si="107"/>
        <v/>
      </c>
      <c r="AF213" s="1" t="str">
        <f t="shared" si="107"/>
        <v/>
      </c>
      <c r="AG213" s="1" t="str">
        <f t="shared" si="107"/>
        <v/>
      </c>
      <c r="AH213" s="1" t="e">
        <f t="shared" si="131"/>
        <v>#N/A</v>
      </c>
      <c r="AI213" s="9" t="e">
        <f t="shared" si="127"/>
        <v>#N/A</v>
      </c>
      <c r="AJ213" s="9" t="e">
        <f t="shared" si="113"/>
        <v>#N/A</v>
      </c>
      <c r="AK213" s="9" t="e">
        <f t="shared" si="114"/>
        <v>#N/A</v>
      </c>
      <c r="AL213" s="9" t="e">
        <f t="shared" si="115"/>
        <v>#N/A</v>
      </c>
      <c r="AM213" s="9" t="e">
        <f t="shared" si="116"/>
        <v>#N/A</v>
      </c>
      <c r="AN213" s="9" t="e">
        <f t="shared" si="117"/>
        <v>#N/A</v>
      </c>
      <c r="AO213" s="9" t="e">
        <f t="shared" si="118"/>
        <v>#N/A</v>
      </c>
      <c r="AP213" s="1" t="str">
        <f t="shared" si="108"/>
        <v/>
      </c>
      <c r="AQ213" s="1" t="str">
        <f t="shared" si="108"/>
        <v/>
      </c>
      <c r="AS213" s="1" t="str">
        <f t="shared" si="128"/>
        <v/>
      </c>
      <c r="AT213" s="1" t="e">
        <f t="shared" si="129"/>
        <v>#N/A</v>
      </c>
      <c r="AU213" s="1" t="e">
        <f t="shared" si="119"/>
        <v>#N/A</v>
      </c>
      <c r="AV213" s="9" t="e">
        <f t="shared" si="120"/>
        <v>#N/A</v>
      </c>
      <c r="AW213" s="9" t="e">
        <f t="shared" si="121"/>
        <v>#N/A</v>
      </c>
      <c r="AX213" s="9" t="e">
        <f t="shared" si="122"/>
        <v>#N/A</v>
      </c>
      <c r="AY213" s="9" t="e">
        <f t="shared" si="123"/>
        <v>#N/A</v>
      </c>
      <c r="AZ213" s="9" t="e">
        <f t="shared" si="124"/>
        <v>#N/A</v>
      </c>
      <c r="BA213" s="9" t="e">
        <f t="shared" si="130"/>
        <v>#N/A</v>
      </c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M213" s="48"/>
      <c r="BX213" s="7"/>
      <c r="BY213" s="4"/>
      <c r="BZ213" s="7"/>
      <c r="CA213" s="7"/>
      <c r="CB213" s="7"/>
      <c r="CE213" s="7"/>
      <c r="CF213" s="7"/>
      <c r="CG213" s="7"/>
      <c r="CH213" s="7"/>
      <c r="CI213" s="7"/>
      <c r="CJ213" s="7"/>
      <c r="CK213" s="7"/>
      <c r="CL213" s="7"/>
      <c r="CN213" s="47"/>
      <c r="CO213" s="47"/>
      <c r="CP213" s="47"/>
      <c r="CQ213" s="4"/>
    </row>
    <row r="214" spans="1:95" s="1" customFormat="1" x14ac:dyDescent="0.3">
      <c r="A214" s="1">
        <f t="shared" si="125"/>
        <v>0</v>
      </c>
      <c r="B214" s="1" t="e">
        <f t="shared" si="109"/>
        <v>#N/A</v>
      </c>
      <c r="J214" s="4"/>
      <c r="K214" s="4"/>
      <c r="L214" s="4"/>
      <c r="M214" s="61"/>
      <c r="Y214" s="58"/>
      <c r="AA214" s="1">
        <f t="shared" si="110"/>
        <v>0</v>
      </c>
      <c r="AB214" s="1">
        <f t="shared" si="111"/>
        <v>0</v>
      </c>
      <c r="AC214" s="1">
        <f t="shared" si="112"/>
        <v>0</v>
      </c>
      <c r="AD214" s="1" t="str">
        <f t="shared" si="126"/>
        <v/>
      </c>
      <c r="AE214" s="1" t="str">
        <f t="shared" si="107"/>
        <v/>
      </c>
      <c r="AF214" s="1" t="str">
        <f t="shared" si="107"/>
        <v/>
      </c>
      <c r="AG214" s="1" t="str">
        <f t="shared" si="107"/>
        <v/>
      </c>
      <c r="AH214" s="1" t="e">
        <f t="shared" si="131"/>
        <v>#N/A</v>
      </c>
      <c r="AI214" s="9" t="e">
        <f t="shared" si="127"/>
        <v>#N/A</v>
      </c>
      <c r="AJ214" s="9" t="e">
        <f t="shared" si="113"/>
        <v>#N/A</v>
      </c>
      <c r="AK214" s="9" t="e">
        <f t="shared" si="114"/>
        <v>#N/A</v>
      </c>
      <c r="AL214" s="9" t="e">
        <f t="shared" si="115"/>
        <v>#N/A</v>
      </c>
      <c r="AM214" s="9" t="e">
        <f t="shared" si="116"/>
        <v>#N/A</v>
      </c>
      <c r="AN214" s="9" t="e">
        <f t="shared" si="117"/>
        <v>#N/A</v>
      </c>
      <c r="AO214" s="9" t="e">
        <f t="shared" si="118"/>
        <v>#N/A</v>
      </c>
      <c r="AP214" s="1" t="str">
        <f t="shared" si="108"/>
        <v/>
      </c>
      <c r="AQ214" s="1" t="str">
        <f t="shared" si="108"/>
        <v/>
      </c>
      <c r="AS214" s="1" t="str">
        <f t="shared" si="128"/>
        <v/>
      </c>
      <c r="AT214" s="1" t="e">
        <f t="shared" si="129"/>
        <v>#N/A</v>
      </c>
      <c r="AU214" s="1" t="e">
        <f t="shared" si="119"/>
        <v>#N/A</v>
      </c>
      <c r="AV214" s="9" t="e">
        <f t="shared" si="120"/>
        <v>#N/A</v>
      </c>
      <c r="AW214" s="9" t="e">
        <f t="shared" si="121"/>
        <v>#N/A</v>
      </c>
      <c r="AX214" s="9" t="e">
        <f t="shared" si="122"/>
        <v>#N/A</v>
      </c>
      <c r="AY214" s="9" t="e">
        <f t="shared" si="123"/>
        <v>#N/A</v>
      </c>
      <c r="AZ214" s="9" t="e">
        <f t="shared" si="124"/>
        <v>#N/A</v>
      </c>
      <c r="BA214" s="9" t="e">
        <f t="shared" si="130"/>
        <v>#N/A</v>
      </c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M214" s="48"/>
      <c r="BX214" s="7"/>
      <c r="BY214" s="4"/>
      <c r="BZ214" s="7"/>
      <c r="CA214" s="7"/>
      <c r="CB214" s="7"/>
      <c r="CE214" s="7"/>
      <c r="CF214" s="7"/>
      <c r="CG214" s="7"/>
      <c r="CH214" s="7"/>
      <c r="CI214" s="7"/>
      <c r="CJ214" s="7"/>
      <c r="CK214" s="7"/>
      <c r="CL214" s="7"/>
      <c r="CN214" s="47"/>
      <c r="CO214" s="47"/>
      <c r="CP214" s="47"/>
      <c r="CQ214" s="4"/>
    </row>
    <row r="215" spans="1:95" s="1" customFormat="1" x14ac:dyDescent="0.3">
      <c r="A215" s="1">
        <f t="shared" si="125"/>
        <v>0</v>
      </c>
      <c r="B215" s="1" t="e">
        <f t="shared" si="109"/>
        <v>#N/A</v>
      </c>
      <c r="J215" s="4"/>
      <c r="K215" s="4"/>
      <c r="L215" s="4"/>
      <c r="M215" s="61"/>
      <c r="Y215" s="58"/>
      <c r="AA215" s="1">
        <f t="shared" si="110"/>
        <v>0</v>
      </c>
      <c r="AB215" s="1">
        <f t="shared" si="111"/>
        <v>0</v>
      </c>
      <c r="AC215" s="1">
        <f t="shared" si="112"/>
        <v>0</v>
      </c>
      <c r="AD215" s="1" t="str">
        <f t="shared" si="126"/>
        <v/>
      </c>
      <c r="AE215" s="1" t="str">
        <f t="shared" si="107"/>
        <v/>
      </c>
      <c r="AF215" s="1" t="str">
        <f t="shared" si="107"/>
        <v/>
      </c>
      <c r="AG215" s="1" t="str">
        <f t="shared" si="107"/>
        <v/>
      </c>
      <c r="AH215" s="1" t="e">
        <f t="shared" si="131"/>
        <v>#N/A</v>
      </c>
      <c r="AI215" s="9" t="e">
        <f t="shared" si="127"/>
        <v>#N/A</v>
      </c>
      <c r="AJ215" s="9" t="e">
        <f t="shared" si="113"/>
        <v>#N/A</v>
      </c>
      <c r="AK215" s="9" t="e">
        <f t="shared" si="114"/>
        <v>#N/A</v>
      </c>
      <c r="AL215" s="9" t="e">
        <f t="shared" si="115"/>
        <v>#N/A</v>
      </c>
      <c r="AM215" s="9" t="e">
        <f t="shared" si="116"/>
        <v>#N/A</v>
      </c>
      <c r="AN215" s="9" t="e">
        <f t="shared" si="117"/>
        <v>#N/A</v>
      </c>
      <c r="AO215" s="9" t="e">
        <f t="shared" si="118"/>
        <v>#N/A</v>
      </c>
      <c r="AP215" s="1" t="str">
        <f t="shared" si="108"/>
        <v/>
      </c>
      <c r="AQ215" s="1" t="str">
        <f t="shared" si="108"/>
        <v/>
      </c>
      <c r="AS215" s="1" t="str">
        <f t="shared" si="128"/>
        <v/>
      </c>
      <c r="AT215" s="1" t="e">
        <f t="shared" si="129"/>
        <v>#N/A</v>
      </c>
      <c r="AU215" s="1" t="e">
        <f t="shared" si="119"/>
        <v>#N/A</v>
      </c>
      <c r="AV215" s="9" t="e">
        <f t="shared" si="120"/>
        <v>#N/A</v>
      </c>
      <c r="AW215" s="9" t="e">
        <f t="shared" si="121"/>
        <v>#N/A</v>
      </c>
      <c r="AX215" s="9" t="e">
        <f t="shared" si="122"/>
        <v>#N/A</v>
      </c>
      <c r="AY215" s="9" t="e">
        <f t="shared" si="123"/>
        <v>#N/A</v>
      </c>
      <c r="AZ215" s="9" t="e">
        <f t="shared" si="124"/>
        <v>#N/A</v>
      </c>
      <c r="BA215" s="9" t="e">
        <f t="shared" si="130"/>
        <v>#N/A</v>
      </c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M215" s="48"/>
      <c r="BX215" s="7"/>
      <c r="BY215" s="4"/>
      <c r="BZ215" s="7"/>
      <c r="CA215" s="7"/>
      <c r="CB215" s="7"/>
      <c r="CE215" s="7"/>
      <c r="CF215" s="7"/>
      <c r="CG215" s="7"/>
      <c r="CH215" s="7"/>
      <c r="CI215" s="7"/>
      <c r="CJ215" s="7"/>
      <c r="CK215" s="7"/>
      <c r="CL215" s="7"/>
      <c r="CN215" s="47"/>
      <c r="CO215" s="47"/>
      <c r="CP215" s="47"/>
      <c r="CQ215" s="4"/>
    </row>
    <row r="216" spans="1:95" s="1" customFormat="1" x14ac:dyDescent="0.3">
      <c r="A216" s="1">
        <f t="shared" si="125"/>
        <v>0</v>
      </c>
      <c r="B216" s="1" t="e">
        <f t="shared" si="109"/>
        <v>#N/A</v>
      </c>
      <c r="J216" s="4"/>
      <c r="K216" s="4"/>
      <c r="L216" s="4"/>
      <c r="M216" s="61"/>
      <c r="Y216" s="58"/>
      <c r="AA216" s="1">
        <f t="shared" si="110"/>
        <v>0</v>
      </c>
      <c r="AB216" s="1">
        <f t="shared" si="111"/>
        <v>0</v>
      </c>
      <c r="AC216" s="1">
        <f t="shared" si="112"/>
        <v>0</v>
      </c>
      <c r="AD216" s="1" t="str">
        <f t="shared" si="126"/>
        <v/>
      </c>
      <c r="AE216" s="1" t="str">
        <f t="shared" si="107"/>
        <v/>
      </c>
      <c r="AF216" s="1" t="str">
        <f t="shared" si="107"/>
        <v/>
      </c>
      <c r="AG216" s="1" t="str">
        <f t="shared" si="107"/>
        <v/>
      </c>
      <c r="AH216" s="1" t="e">
        <f t="shared" si="131"/>
        <v>#N/A</v>
      </c>
      <c r="AI216" s="9" t="e">
        <f t="shared" si="127"/>
        <v>#N/A</v>
      </c>
      <c r="AJ216" s="9" t="e">
        <f t="shared" si="113"/>
        <v>#N/A</v>
      </c>
      <c r="AK216" s="9" t="e">
        <f t="shared" si="114"/>
        <v>#N/A</v>
      </c>
      <c r="AL216" s="9" t="e">
        <f t="shared" si="115"/>
        <v>#N/A</v>
      </c>
      <c r="AM216" s="9" t="e">
        <f t="shared" si="116"/>
        <v>#N/A</v>
      </c>
      <c r="AN216" s="9" t="e">
        <f t="shared" si="117"/>
        <v>#N/A</v>
      </c>
      <c r="AO216" s="9" t="e">
        <f t="shared" si="118"/>
        <v>#N/A</v>
      </c>
      <c r="AP216" s="1" t="str">
        <f t="shared" si="108"/>
        <v/>
      </c>
      <c r="AQ216" s="1" t="str">
        <f t="shared" si="108"/>
        <v/>
      </c>
      <c r="AS216" s="1" t="str">
        <f t="shared" si="128"/>
        <v/>
      </c>
      <c r="AT216" s="1" t="e">
        <f t="shared" si="129"/>
        <v>#N/A</v>
      </c>
      <c r="AU216" s="1" t="e">
        <f t="shared" si="119"/>
        <v>#N/A</v>
      </c>
      <c r="AV216" s="9" t="e">
        <f t="shared" si="120"/>
        <v>#N/A</v>
      </c>
      <c r="AW216" s="9" t="e">
        <f t="shared" si="121"/>
        <v>#N/A</v>
      </c>
      <c r="AX216" s="9" t="e">
        <f t="shared" si="122"/>
        <v>#N/A</v>
      </c>
      <c r="AY216" s="9" t="e">
        <f t="shared" si="123"/>
        <v>#N/A</v>
      </c>
      <c r="AZ216" s="9" t="e">
        <f t="shared" si="124"/>
        <v>#N/A</v>
      </c>
      <c r="BA216" s="9" t="e">
        <f t="shared" si="130"/>
        <v>#N/A</v>
      </c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M216" s="48"/>
      <c r="BX216" s="7"/>
      <c r="BY216" s="4"/>
      <c r="BZ216" s="7"/>
      <c r="CA216" s="7"/>
      <c r="CB216" s="7"/>
      <c r="CE216" s="7"/>
      <c r="CF216" s="7"/>
      <c r="CG216" s="7"/>
      <c r="CH216" s="7"/>
      <c r="CI216" s="7"/>
      <c r="CJ216" s="7"/>
      <c r="CK216" s="7"/>
      <c r="CL216" s="7"/>
      <c r="CN216" s="47"/>
      <c r="CO216" s="47"/>
      <c r="CP216" s="47"/>
      <c r="CQ216" s="4"/>
    </row>
    <row r="217" spans="1:95" s="1" customFormat="1" x14ac:dyDescent="0.3">
      <c r="A217" s="1">
        <f t="shared" si="125"/>
        <v>0</v>
      </c>
      <c r="B217" s="1" t="e">
        <f t="shared" si="109"/>
        <v>#N/A</v>
      </c>
      <c r="J217" s="4"/>
      <c r="K217" s="4"/>
      <c r="L217" s="4"/>
      <c r="M217" s="61"/>
      <c r="Y217" s="58"/>
      <c r="AA217" s="1">
        <f t="shared" si="110"/>
        <v>0</v>
      </c>
      <c r="AB217" s="1">
        <f t="shared" si="111"/>
        <v>0</v>
      </c>
      <c r="AC217" s="1">
        <f t="shared" si="112"/>
        <v>0</v>
      </c>
      <c r="AD217" s="1" t="str">
        <f t="shared" si="126"/>
        <v/>
      </c>
      <c r="AE217" s="1" t="str">
        <f t="shared" si="107"/>
        <v/>
      </c>
      <c r="AF217" s="1" t="str">
        <f t="shared" si="107"/>
        <v/>
      </c>
      <c r="AG217" s="1" t="str">
        <f t="shared" si="107"/>
        <v/>
      </c>
      <c r="AH217" s="1" t="e">
        <f t="shared" si="131"/>
        <v>#N/A</v>
      </c>
      <c r="AI217" s="9" t="e">
        <f t="shared" si="127"/>
        <v>#N/A</v>
      </c>
      <c r="AJ217" s="9" t="e">
        <f t="shared" si="113"/>
        <v>#N/A</v>
      </c>
      <c r="AK217" s="9" t="e">
        <f t="shared" si="114"/>
        <v>#N/A</v>
      </c>
      <c r="AL217" s="9" t="e">
        <f t="shared" si="115"/>
        <v>#N/A</v>
      </c>
      <c r="AM217" s="9" t="e">
        <f t="shared" si="116"/>
        <v>#N/A</v>
      </c>
      <c r="AN217" s="9" t="e">
        <f t="shared" si="117"/>
        <v>#N/A</v>
      </c>
      <c r="AO217" s="9" t="e">
        <f t="shared" si="118"/>
        <v>#N/A</v>
      </c>
      <c r="AP217" s="1" t="str">
        <f t="shared" si="108"/>
        <v/>
      </c>
      <c r="AQ217" s="1" t="str">
        <f t="shared" si="108"/>
        <v/>
      </c>
      <c r="AS217" s="1" t="str">
        <f t="shared" si="128"/>
        <v/>
      </c>
      <c r="AT217" s="1" t="e">
        <f t="shared" si="129"/>
        <v>#N/A</v>
      </c>
      <c r="AU217" s="1" t="e">
        <f t="shared" si="119"/>
        <v>#N/A</v>
      </c>
      <c r="AV217" s="9" t="e">
        <f t="shared" si="120"/>
        <v>#N/A</v>
      </c>
      <c r="AW217" s="9" t="e">
        <f t="shared" si="121"/>
        <v>#N/A</v>
      </c>
      <c r="AX217" s="9" t="e">
        <f t="shared" si="122"/>
        <v>#N/A</v>
      </c>
      <c r="AY217" s="9" t="e">
        <f t="shared" si="123"/>
        <v>#N/A</v>
      </c>
      <c r="AZ217" s="9" t="e">
        <f t="shared" si="124"/>
        <v>#N/A</v>
      </c>
      <c r="BA217" s="9" t="e">
        <f t="shared" si="130"/>
        <v>#N/A</v>
      </c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M217" s="48"/>
      <c r="BX217" s="7"/>
      <c r="BY217" s="4"/>
      <c r="BZ217" s="7"/>
      <c r="CA217" s="7"/>
      <c r="CB217" s="7"/>
      <c r="CE217" s="7"/>
      <c r="CF217" s="7"/>
      <c r="CG217" s="7"/>
      <c r="CH217" s="7"/>
      <c r="CI217" s="7"/>
      <c r="CJ217" s="7"/>
      <c r="CK217" s="7"/>
      <c r="CL217" s="7"/>
      <c r="CN217" s="47"/>
      <c r="CO217" s="47"/>
      <c r="CP217" s="47"/>
      <c r="CQ217" s="4"/>
    </row>
    <row r="218" spans="1:95" s="1" customFormat="1" x14ac:dyDescent="0.3">
      <c r="A218" s="1">
        <f t="shared" si="125"/>
        <v>0</v>
      </c>
      <c r="B218" s="1" t="e">
        <f t="shared" si="109"/>
        <v>#N/A</v>
      </c>
      <c r="J218" s="4"/>
      <c r="K218" s="4"/>
      <c r="L218" s="4"/>
      <c r="M218" s="61"/>
      <c r="Y218" s="58"/>
      <c r="AA218" s="1">
        <f t="shared" si="110"/>
        <v>0</v>
      </c>
      <c r="AB218" s="1">
        <f t="shared" si="111"/>
        <v>0</v>
      </c>
      <c r="AC218" s="1">
        <f t="shared" si="112"/>
        <v>0</v>
      </c>
      <c r="AD218" s="1" t="str">
        <f t="shared" si="126"/>
        <v/>
      </c>
      <c r="AE218" s="1" t="str">
        <f t="shared" si="107"/>
        <v/>
      </c>
      <c r="AF218" s="1" t="str">
        <f t="shared" si="107"/>
        <v/>
      </c>
      <c r="AG218" s="1" t="str">
        <f t="shared" si="107"/>
        <v/>
      </c>
      <c r="AH218" s="1" t="e">
        <f t="shared" si="131"/>
        <v>#N/A</v>
      </c>
      <c r="AI218" s="9" t="e">
        <f t="shared" si="127"/>
        <v>#N/A</v>
      </c>
      <c r="AJ218" s="9" t="e">
        <f t="shared" si="113"/>
        <v>#N/A</v>
      </c>
      <c r="AK218" s="9" t="e">
        <f t="shared" si="114"/>
        <v>#N/A</v>
      </c>
      <c r="AL218" s="9" t="e">
        <f t="shared" si="115"/>
        <v>#N/A</v>
      </c>
      <c r="AM218" s="9" t="e">
        <f t="shared" si="116"/>
        <v>#N/A</v>
      </c>
      <c r="AN218" s="9" t="e">
        <f t="shared" si="117"/>
        <v>#N/A</v>
      </c>
      <c r="AO218" s="9" t="e">
        <f t="shared" si="118"/>
        <v>#N/A</v>
      </c>
      <c r="AP218" s="1" t="str">
        <f t="shared" si="108"/>
        <v/>
      </c>
      <c r="AQ218" s="1" t="str">
        <f t="shared" si="108"/>
        <v/>
      </c>
      <c r="AS218" s="1" t="str">
        <f t="shared" si="128"/>
        <v/>
      </c>
      <c r="AT218" s="1" t="e">
        <f t="shared" si="129"/>
        <v>#N/A</v>
      </c>
      <c r="AU218" s="1" t="e">
        <f t="shared" si="119"/>
        <v>#N/A</v>
      </c>
      <c r="AV218" s="9" t="e">
        <f t="shared" si="120"/>
        <v>#N/A</v>
      </c>
      <c r="AW218" s="9" t="e">
        <f t="shared" si="121"/>
        <v>#N/A</v>
      </c>
      <c r="AX218" s="9" t="e">
        <f t="shared" si="122"/>
        <v>#N/A</v>
      </c>
      <c r="AY218" s="9" t="e">
        <f t="shared" si="123"/>
        <v>#N/A</v>
      </c>
      <c r="AZ218" s="9" t="e">
        <f t="shared" si="124"/>
        <v>#N/A</v>
      </c>
      <c r="BA218" s="9" t="e">
        <f t="shared" si="130"/>
        <v>#N/A</v>
      </c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M218" s="48"/>
      <c r="BX218" s="7"/>
      <c r="BY218" s="4"/>
      <c r="BZ218" s="7"/>
      <c r="CA218" s="7"/>
      <c r="CB218" s="7"/>
      <c r="CE218" s="7"/>
      <c r="CF218" s="7"/>
      <c r="CG218" s="7"/>
      <c r="CH218" s="7"/>
      <c r="CI218" s="7"/>
      <c r="CJ218" s="7"/>
      <c r="CK218" s="7"/>
      <c r="CL218" s="7"/>
      <c r="CN218" s="47"/>
      <c r="CO218" s="47"/>
      <c r="CP218" s="47"/>
      <c r="CQ218" s="4"/>
    </row>
    <row r="219" spans="1:95" s="1" customFormat="1" x14ac:dyDescent="0.3">
      <c r="A219" s="1">
        <f t="shared" si="125"/>
        <v>0</v>
      </c>
      <c r="B219" s="1" t="e">
        <f t="shared" si="109"/>
        <v>#N/A</v>
      </c>
      <c r="J219" s="4"/>
      <c r="K219" s="4"/>
      <c r="L219" s="4"/>
      <c r="M219" s="61"/>
      <c r="Y219" s="58"/>
      <c r="AA219" s="1">
        <f t="shared" si="110"/>
        <v>0</v>
      </c>
      <c r="AB219" s="1">
        <f t="shared" si="111"/>
        <v>0</v>
      </c>
      <c r="AC219" s="1">
        <f t="shared" si="112"/>
        <v>0</v>
      </c>
      <c r="AD219" s="1" t="str">
        <f t="shared" si="126"/>
        <v/>
      </c>
      <c r="AE219" s="1" t="str">
        <f t="shared" si="107"/>
        <v/>
      </c>
      <c r="AF219" s="1" t="str">
        <f t="shared" si="107"/>
        <v/>
      </c>
      <c r="AG219" s="1" t="str">
        <f t="shared" si="107"/>
        <v/>
      </c>
      <c r="AH219" s="1" t="e">
        <f t="shared" si="131"/>
        <v>#N/A</v>
      </c>
      <c r="AI219" s="9" t="e">
        <f t="shared" si="127"/>
        <v>#N/A</v>
      </c>
      <c r="AJ219" s="9" t="e">
        <f t="shared" si="113"/>
        <v>#N/A</v>
      </c>
      <c r="AK219" s="9" t="e">
        <f t="shared" si="114"/>
        <v>#N/A</v>
      </c>
      <c r="AL219" s="9" t="e">
        <f t="shared" si="115"/>
        <v>#N/A</v>
      </c>
      <c r="AM219" s="9" t="e">
        <f t="shared" si="116"/>
        <v>#N/A</v>
      </c>
      <c r="AN219" s="9" t="e">
        <f t="shared" si="117"/>
        <v>#N/A</v>
      </c>
      <c r="AO219" s="9" t="e">
        <f t="shared" si="118"/>
        <v>#N/A</v>
      </c>
      <c r="AP219" s="1" t="str">
        <f t="shared" si="108"/>
        <v/>
      </c>
      <c r="AQ219" s="1" t="str">
        <f t="shared" si="108"/>
        <v/>
      </c>
      <c r="AS219" s="1" t="str">
        <f t="shared" si="128"/>
        <v/>
      </c>
      <c r="AT219" s="1" t="e">
        <f t="shared" si="129"/>
        <v>#N/A</v>
      </c>
      <c r="AU219" s="1" t="e">
        <f t="shared" si="119"/>
        <v>#N/A</v>
      </c>
      <c r="AV219" s="9" t="e">
        <f t="shared" si="120"/>
        <v>#N/A</v>
      </c>
      <c r="AW219" s="9" t="e">
        <f t="shared" si="121"/>
        <v>#N/A</v>
      </c>
      <c r="AX219" s="9" t="e">
        <f t="shared" si="122"/>
        <v>#N/A</v>
      </c>
      <c r="AY219" s="9" t="e">
        <f t="shared" si="123"/>
        <v>#N/A</v>
      </c>
      <c r="AZ219" s="9" t="e">
        <f t="shared" si="124"/>
        <v>#N/A</v>
      </c>
      <c r="BA219" s="9" t="e">
        <f t="shared" si="130"/>
        <v>#N/A</v>
      </c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M219" s="48"/>
      <c r="BX219" s="7"/>
      <c r="BY219" s="4"/>
      <c r="BZ219" s="7"/>
      <c r="CA219" s="7"/>
      <c r="CB219" s="7"/>
      <c r="CE219" s="7"/>
      <c r="CF219" s="7"/>
      <c r="CG219" s="7"/>
      <c r="CH219" s="7"/>
      <c r="CI219" s="7"/>
      <c r="CJ219" s="7"/>
      <c r="CK219" s="7"/>
      <c r="CL219" s="7"/>
      <c r="CN219" s="47"/>
      <c r="CO219" s="47"/>
      <c r="CP219" s="47"/>
      <c r="CQ219" s="4"/>
    </row>
    <row r="220" spans="1:95" s="1" customFormat="1" x14ac:dyDescent="0.3">
      <c r="A220" s="1">
        <f t="shared" si="125"/>
        <v>0</v>
      </c>
      <c r="B220" s="1" t="e">
        <f t="shared" si="109"/>
        <v>#N/A</v>
      </c>
      <c r="J220" s="4"/>
      <c r="K220" s="4"/>
      <c r="L220" s="4"/>
      <c r="M220" s="61"/>
      <c r="Y220" s="58"/>
      <c r="AA220" s="1">
        <f t="shared" si="110"/>
        <v>0</v>
      </c>
      <c r="AB220" s="1">
        <f t="shared" si="111"/>
        <v>0</v>
      </c>
      <c r="AC220" s="1">
        <f t="shared" si="112"/>
        <v>0</v>
      </c>
      <c r="AD220" s="1" t="str">
        <f t="shared" si="126"/>
        <v/>
      </c>
      <c r="AE220" s="1" t="str">
        <f t="shared" si="107"/>
        <v/>
      </c>
      <c r="AF220" s="1" t="str">
        <f t="shared" si="107"/>
        <v/>
      </c>
      <c r="AG220" s="1" t="str">
        <f t="shared" si="107"/>
        <v/>
      </c>
      <c r="AH220" s="1" t="e">
        <f t="shared" si="131"/>
        <v>#N/A</v>
      </c>
      <c r="AI220" s="9" t="e">
        <f t="shared" si="127"/>
        <v>#N/A</v>
      </c>
      <c r="AJ220" s="9" t="e">
        <f t="shared" si="113"/>
        <v>#N/A</v>
      </c>
      <c r="AK220" s="9" t="e">
        <f t="shared" si="114"/>
        <v>#N/A</v>
      </c>
      <c r="AL220" s="9" t="e">
        <f t="shared" si="115"/>
        <v>#N/A</v>
      </c>
      <c r="AM220" s="9" t="e">
        <f t="shared" si="116"/>
        <v>#N/A</v>
      </c>
      <c r="AN220" s="9" t="e">
        <f t="shared" si="117"/>
        <v>#N/A</v>
      </c>
      <c r="AO220" s="9" t="e">
        <f t="shared" si="118"/>
        <v>#N/A</v>
      </c>
      <c r="AP220" s="1" t="str">
        <f t="shared" si="108"/>
        <v/>
      </c>
      <c r="AQ220" s="1" t="str">
        <f t="shared" si="108"/>
        <v/>
      </c>
      <c r="AS220" s="1" t="str">
        <f t="shared" si="128"/>
        <v/>
      </c>
      <c r="AT220" s="1" t="e">
        <f t="shared" si="129"/>
        <v>#N/A</v>
      </c>
      <c r="AU220" s="1" t="e">
        <f t="shared" si="119"/>
        <v>#N/A</v>
      </c>
      <c r="AV220" s="9" t="e">
        <f t="shared" si="120"/>
        <v>#N/A</v>
      </c>
      <c r="AW220" s="9" t="e">
        <f t="shared" si="121"/>
        <v>#N/A</v>
      </c>
      <c r="AX220" s="9" t="e">
        <f t="shared" si="122"/>
        <v>#N/A</v>
      </c>
      <c r="AY220" s="9" t="e">
        <f t="shared" si="123"/>
        <v>#N/A</v>
      </c>
      <c r="AZ220" s="9" t="e">
        <f t="shared" si="124"/>
        <v>#N/A</v>
      </c>
      <c r="BA220" s="9" t="e">
        <f t="shared" si="130"/>
        <v>#N/A</v>
      </c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M220" s="48"/>
      <c r="BX220" s="7"/>
      <c r="BY220" s="4"/>
      <c r="BZ220" s="7"/>
      <c r="CA220" s="7"/>
      <c r="CB220" s="7"/>
      <c r="CE220" s="7"/>
      <c r="CF220" s="7"/>
      <c r="CG220" s="7"/>
      <c r="CH220" s="7"/>
      <c r="CI220" s="7"/>
      <c r="CJ220" s="7"/>
      <c r="CK220" s="7"/>
      <c r="CL220" s="7"/>
      <c r="CN220" s="47"/>
      <c r="CO220" s="47"/>
      <c r="CP220" s="47"/>
      <c r="CQ220" s="4"/>
    </row>
    <row r="221" spans="1:95" s="1" customFormat="1" x14ac:dyDescent="0.3">
      <c r="A221" s="1">
        <f t="shared" si="125"/>
        <v>0</v>
      </c>
      <c r="B221" s="1" t="e">
        <f t="shared" si="109"/>
        <v>#N/A</v>
      </c>
      <c r="J221" s="4"/>
      <c r="K221" s="4"/>
      <c r="L221" s="4"/>
      <c r="M221" s="61"/>
      <c r="Y221" s="58"/>
      <c r="AA221" s="1">
        <f t="shared" si="110"/>
        <v>0</v>
      </c>
      <c r="AB221" s="1">
        <f t="shared" si="111"/>
        <v>0</v>
      </c>
      <c r="AC221" s="1">
        <f t="shared" si="112"/>
        <v>0</v>
      </c>
      <c r="AD221" s="1" t="str">
        <f t="shared" si="126"/>
        <v/>
      </c>
      <c r="AE221" s="1" t="str">
        <f t="shared" si="107"/>
        <v/>
      </c>
      <c r="AF221" s="1" t="str">
        <f t="shared" si="107"/>
        <v/>
      </c>
      <c r="AG221" s="1" t="str">
        <f t="shared" si="107"/>
        <v/>
      </c>
      <c r="AH221" s="1" t="e">
        <f t="shared" si="131"/>
        <v>#N/A</v>
      </c>
      <c r="AI221" s="9" t="e">
        <f t="shared" si="127"/>
        <v>#N/A</v>
      </c>
      <c r="AJ221" s="9" t="e">
        <f t="shared" si="113"/>
        <v>#N/A</v>
      </c>
      <c r="AK221" s="9" t="e">
        <f t="shared" si="114"/>
        <v>#N/A</v>
      </c>
      <c r="AL221" s="9" t="e">
        <f t="shared" si="115"/>
        <v>#N/A</v>
      </c>
      <c r="AM221" s="9" t="e">
        <f t="shared" si="116"/>
        <v>#N/A</v>
      </c>
      <c r="AN221" s="9" t="e">
        <f t="shared" si="117"/>
        <v>#N/A</v>
      </c>
      <c r="AO221" s="9" t="e">
        <f t="shared" si="118"/>
        <v>#N/A</v>
      </c>
      <c r="AP221" s="1" t="str">
        <f t="shared" si="108"/>
        <v/>
      </c>
      <c r="AQ221" s="1" t="str">
        <f t="shared" si="108"/>
        <v/>
      </c>
      <c r="AS221" s="1" t="str">
        <f t="shared" si="128"/>
        <v/>
      </c>
      <c r="AT221" s="1" t="e">
        <f t="shared" si="129"/>
        <v>#N/A</v>
      </c>
      <c r="AU221" s="1" t="e">
        <f t="shared" si="119"/>
        <v>#N/A</v>
      </c>
      <c r="AV221" s="9" t="e">
        <f t="shared" si="120"/>
        <v>#N/A</v>
      </c>
      <c r="AW221" s="9" t="e">
        <f t="shared" si="121"/>
        <v>#N/A</v>
      </c>
      <c r="AX221" s="9" t="e">
        <f t="shared" si="122"/>
        <v>#N/A</v>
      </c>
      <c r="AY221" s="9" t="e">
        <f t="shared" si="123"/>
        <v>#N/A</v>
      </c>
      <c r="AZ221" s="9" t="e">
        <f t="shared" si="124"/>
        <v>#N/A</v>
      </c>
      <c r="BA221" s="9" t="e">
        <f t="shared" si="130"/>
        <v>#N/A</v>
      </c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M221" s="48"/>
      <c r="BX221" s="7"/>
      <c r="BY221" s="4"/>
      <c r="BZ221" s="7"/>
      <c r="CA221" s="7"/>
      <c r="CB221" s="7"/>
      <c r="CE221" s="7"/>
      <c r="CF221" s="7"/>
      <c r="CG221" s="7"/>
      <c r="CH221" s="7"/>
      <c r="CI221" s="7"/>
      <c r="CJ221" s="7"/>
      <c r="CK221" s="7"/>
      <c r="CL221" s="7"/>
      <c r="CN221" s="47"/>
      <c r="CO221" s="47"/>
      <c r="CP221" s="47"/>
      <c r="CQ221" s="4"/>
    </row>
    <row r="222" spans="1:95" s="1" customFormat="1" x14ac:dyDescent="0.3">
      <c r="A222" s="1">
        <f t="shared" si="125"/>
        <v>0</v>
      </c>
      <c r="B222" s="1" t="e">
        <f t="shared" si="109"/>
        <v>#N/A</v>
      </c>
      <c r="J222" s="4"/>
      <c r="K222" s="4"/>
      <c r="L222" s="4"/>
      <c r="M222" s="61"/>
      <c r="Y222" s="58"/>
      <c r="AA222" s="1">
        <f t="shared" si="110"/>
        <v>0</v>
      </c>
      <c r="AB222" s="1">
        <f t="shared" si="111"/>
        <v>0</v>
      </c>
      <c r="AC222" s="1">
        <f t="shared" si="112"/>
        <v>0</v>
      </c>
      <c r="AD222" s="1" t="str">
        <f t="shared" si="126"/>
        <v/>
      </c>
      <c r="AE222" s="1" t="str">
        <f t="shared" si="107"/>
        <v/>
      </c>
      <c r="AF222" s="1" t="str">
        <f t="shared" si="107"/>
        <v/>
      </c>
      <c r="AG222" s="1" t="str">
        <f t="shared" si="107"/>
        <v/>
      </c>
      <c r="AH222" s="1" t="e">
        <f t="shared" si="131"/>
        <v>#N/A</v>
      </c>
      <c r="AI222" s="9" t="e">
        <f t="shared" si="127"/>
        <v>#N/A</v>
      </c>
      <c r="AJ222" s="9" t="e">
        <f t="shared" si="113"/>
        <v>#N/A</v>
      </c>
      <c r="AK222" s="9" t="e">
        <f t="shared" si="114"/>
        <v>#N/A</v>
      </c>
      <c r="AL222" s="9" t="e">
        <f t="shared" si="115"/>
        <v>#N/A</v>
      </c>
      <c r="AM222" s="9" t="e">
        <f t="shared" si="116"/>
        <v>#N/A</v>
      </c>
      <c r="AN222" s="9" t="e">
        <f t="shared" si="117"/>
        <v>#N/A</v>
      </c>
      <c r="AO222" s="9" t="e">
        <f t="shared" si="118"/>
        <v>#N/A</v>
      </c>
      <c r="AP222" s="1" t="str">
        <f t="shared" si="108"/>
        <v/>
      </c>
      <c r="AQ222" s="1" t="str">
        <f t="shared" si="108"/>
        <v/>
      </c>
      <c r="AS222" s="1" t="str">
        <f t="shared" si="128"/>
        <v/>
      </c>
      <c r="AT222" s="1" t="e">
        <f t="shared" si="129"/>
        <v>#N/A</v>
      </c>
      <c r="AU222" s="1" t="e">
        <f t="shared" si="119"/>
        <v>#N/A</v>
      </c>
      <c r="AV222" s="9" t="e">
        <f t="shared" si="120"/>
        <v>#N/A</v>
      </c>
      <c r="AW222" s="9" t="e">
        <f t="shared" si="121"/>
        <v>#N/A</v>
      </c>
      <c r="AX222" s="9" t="e">
        <f t="shared" si="122"/>
        <v>#N/A</v>
      </c>
      <c r="AY222" s="9" t="e">
        <f t="shared" si="123"/>
        <v>#N/A</v>
      </c>
      <c r="AZ222" s="9" t="e">
        <f t="shared" si="124"/>
        <v>#N/A</v>
      </c>
      <c r="BA222" s="9" t="e">
        <f t="shared" si="130"/>
        <v>#N/A</v>
      </c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M222" s="48"/>
      <c r="BX222" s="7"/>
      <c r="BY222" s="4"/>
      <c r="BZ222" s="7"/>
      <c r="CA222" s="7"/>
      <c r="CB222" s="7"/>
      <c r="CE222" s="7"/>
      <c r="CF222" s="7"/>
      <c r="CG222" s="7"/>
      <c r="CH222" s="7"/>
      <c r="CI222" s="7"/>
      <c r="CJ222" s="7"/>
      <c r="CK222" s="7"/>
      <c r="CL222" s="7"/>
      <c r="CN222" s="47"/>
      <c r="CO222" s="47"/>
      <c r="CP222" s="47"/>
      <c r="CQ222" s="4"/>
    </row>
    <row r="223" spans="1:95" s="1" customFormat="1" x14ac:dyDescent="0.3">
      <c r="A223" s="1">
        <f t="shared" si="125"/>
        <v>0</v>
      </c>
      <c r="B223" s="1" t="e">
        <f t="shared" si="109"/>
        <v>#N/A</v>
      </c>
      <c r="J223" s="4"/>
      <c r="K223" s="4"/>
      <c r="L223" s="4"/>
      <c r="M223" s="61"/>
      <c r="Y223" s="58"/>
      <c r="AA223" s="1">
        <f t="shared" si="110"/>
        <v>0</v>
      </c>
      <c r="AB223" s="1">
        <f t="shared" si="111"/>
        <v>0</v>
      </c>
      <c r="AC223" s="1">
        <f t="shared" si="112"/>
        <v>0</v>
      </c>
      <c r="AD223" s="1" t="str">
        <f t="shared" si="126"/>
        <v/>
      </c>
      <c r="AE223" s="1" t="str">
        <f t="shared" si="107"/>
        <v/>
      </c>
      <c r="AF223" s="1" t="str">
        <f t="shared" si="107"/>
        <v/>
      </c>
      <c r="AG223" s="1" t="str">
        <f t="shared" si="107"/>
        <v/>
      </c>
      <c r="AH223" s="1" t="e">
        <f t="shared" si="131"/>
        <v>#N/A</v>
      </c>
      <c r="AI223" s="9" t="e">
        <f t="shared" si="127"/>
        <v>#N/A</v>
      </c>
      <c r="AJ223" s="9" t="e">
        <f t="shared" si="113"/>
        <v>#N/A</v>
      </c>
      <c r="AK223" s="9" t="e">
        <f t="shared" si="114"/>
        <v>#N/A</v>
      </c>
      <c r="AL223" s="9" t="e">
        <f t="shared" si="115"/>
        <v>#N/A</v>
      </c>
      <c r="AM223" s="9" t="e">
        <f t="shared" si="116"/>
        <v>#N/A</v>
      </c>
      <c r="AN223" s="9" t="e">
        <f t="shared" si="117"/>
        <v>#N/A</v>
      </c>
      <c r="AO223" s="9" t="e">
        <f t="shared" si="118"/>
        <v>#N/A</v>
      </c>
      <c r="AP223" s="1" t="str">
        <f t="shared" si="108"/>
        <v/>
      </c>
      <c r="AQ223" s="1" t="str">
        <f t="shared" si="108"/>
        <v/>
      </c>
      <c r="AS223" s="1" t="str">
        <f t="shared" si="128"/>
        <v/>
      </c>
      <c r="AT223" s="1" t="e">
        <f t="shared" si="129"/>
        <v>#N/A</v>
      </c>
      <c r="AU223" s="1" t="e">
        <f t="shared" si="119"/>
        <v>#N/A</v>
      </c>
      <c r="AV223" s="9" t="e">
        <f t="shared" si="120"/>
        <v>#N/A</v>
      </c>
      <c r="AW223" s="9" t="e">
        <f t="shared" si="121"/>
        <v>#N/A</v>
      </c>
      <c r="AX223" s="9" t="e">
        <f t="shared" si="122"/>
        <v>#N/A</v>
      </c>
      <c r="AY223" s="9" t="e">
        <f t="shared" si="123"/>
        <v>#N/A</v>
      </c>
      <c r="AZ223" s="9" t="e">
        <f t="shared" si="124"/>
        <v>#N/A</v>
      </c>
      <c r="BA223" s="9" t="e">
        <f t="shared" si="130"/>
        <v>#N/A</v>
      </c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M223" s="48"/>
      <c r="BX223" s="7"/>
      <c r="BY223" s="4"/>
      <c r="BZ223" s="7"/>
      <c r="CA223" s="7"/>
      <c r="CB223" s="7"/>
      <c r="CE223" s="7"/>
      <c r="CF223" s="7"/>
      <c r="CG223" s="7"/>
      <c r="CH223" s="7"/>
      <c r="CI223" s="7"/>
      <c r="CJ223" s="7"/>
      <c r="CK223" s="7"/>
      <c r="CL223" s="7"/>
      <c r="CN223" s="47"/>
      <c r="CO223" s="47"/>
      <c r="CP223" s="47"/>
      <c r="CQ223" s="4"/>
    </row>
    <row r="224" spans="1:95" s="1" customFormat="1" x14ac:dyDescent="0.3">
      <c r="A224" s="1">
        <f t="shared" si="125"/>
        <v>0</v>
      </c>
      <c r="B224" s="1" t="e">
        <f t="shared" si="109"/>
        <v>#N/A</v>
      </c>
      <c r="J224" s="4"/>
      <c r="K224" s="4"/>
      <c r="L224" s="4"/>
      <c r="M224" s="61"/>
      <c r="Y224" s="58"/>
      <c r="AA224" s="1">
        <f t="shared" si="110"/>
        <v>0</v>
      </c>
      <c r="AB224" s="1">
        <f t="shared" si="111"/>
        <v>0</v>
      </c>
      <c r="AC224" s="1">
        <f t="shared" si="112"/>
        <v>0</v>
      </c>
      <c r="AD224" s="1" t="str">
        <f t="shared" si="126"/>
        <v/>
      </c>
      <c r="AE224" s="1" t="str">
        <f t="shared" si="107"/>
        <v/>
      </c>
      <c r="AF224" s="1" t="str">
        <f t="shared" si="107"/>
        <v/>
      </c>
      <c r="AG224" s="1" t="str">
        <f t="shared" si="107"/>
        <v/>
      </c>
      <c r="AH224" s="1" t="e">
        <f t="shared" si="131"/>
        <v>#N/A</v>
      </c>
      <c r="AI224" s="9" t="e">
        <f t="shared" si="127"/>
        <v>#N/A</v>
      </c>
      <c r="AJ224" s="9" t="e">
        <f t="shared" si="113"/>
        <v>#N/A</v>
      </c>
      <c r="AK224" s="9" t="e">
        <f t="shared" si="114"/>
        <v>#N/A</v>
      </c>
      <c r="AL224" s="9" t="e">
        <f t="shared" si="115"/>
        <v>#N/A</v>
      </c>
      <c r="AM224" s="9" t="e">
        <f t="shared" si="116"/>
        <v>#N/A</v>
      </c>
      <c r="AN224" s="9" t="e">
        <f t="shared" si="117"/>
        <v>#N/A</v>
      </c>
      <c r="AO224" s="9" t="e">
        <f t="shared" si="118"/>
        <v>#N/A</v>
      </c>
      <c r="AP224" s="1" t="str">
        <f t="shared" si="108"/>
        <v/>
      </c>
      <c r="AQ224" s="1" t="str">
        <f t="shared" si="108"/>
        <v/>
      </c>
      <c r="AS224" s="1" t="str">
        <f t="shared" si="128"/>
        <v/>
      </c>
      <c r="AT224" s="1" t="e">
        <f t="shared" si="129"/>
        <v>#N/A</v>
      </c>
      <c r="AU224" s="1" t="e">
        <f t="shared" si="119"/>
        <v>#N/A</v>
      </c>
      <c r="AV224" s="9" t="e">
        <f t="shared" si="120"/>
        <v>#N/A</v>
      </c>
      <c r="AW224" s="9" t="e">
        <f t="shared" si="121"/>
        <v>#N/A</v>
      </c>
      <c r="AX224" s="9" t="e">
        <f t="shared" si="122"/>
        <v>#N/A</v>
      </c>
      <c r="AY224" s="9" t="e">
        <f t="shared" si="123"/>
        <v>#N/A</v>
      </c>
      <c r="AZ224" s="9" t="e">
        <f t="shared" si="124"/>
        <v>#N/A</v>
      </c>
      <c r="BA224" s="9" t="e">
        <f t="shared" si="130"/>
        <v>#N/A</v>
      </c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M224" s="48"/>
      <c r="BX224" s="7"/>
      <c r="BY224" s="4"/>
      <c r="BZ224" s="7"/>
      <c r="CA224" s="7"/>
      <c r="CB224" s="7"/>
      <c r="CE224" s="7"/>
      <c r="CF224" s="7"/>
      <c r="CG224" s="7"/>
      <c r="CH224" s="7"/>
      <c r="CI224" s="7"/>
      <c r="CJ224" s="7"/>
      <c r="CK224" s="7"/>
      <c r="CL224" s="7"/>
      <c r="CN224" s="47"/>
      <c r="CO224" s="47"/>
      <c r="CP224" s="47"/>
      <c r="CQ224" s="4"/>
    </row>
    <row r="225" spans="1:95" s="1" customFormat="1" x14ac:dyDescent="0.3">
      <c r="A225" s="1">
        <f t="shared" si="125"/>
        <v>0</v>
      </c>
      <c r="B225" s="1" t="e">
        <f t="shared" si="109"/>
        <v>#N/A</v>
      </c>
      <c r="J225" s="4"/>
      <c r="K225" s="4"/>
      <c r="L225" s="4"/>
      <c r="M225" s="61"/>
      <c r="Y225" s="58"/>
      <c r="AA225" s="1">
        <f t="shared" si="110"/>
        <v>0</v>
      </c>
      <c r="AB225" s="1">
        <f t="shared" si="111"/>
        <v>0</v>
      </c>
      <c r="AC225" s="1">
        <f t="shared" si="112"/>
        <v>0</v>
      </c>
      <c r="AD225" s="1" t="str">
        <f t="shared" si="126"/>
        <v/>
      </c>
      <c r="AE225" s="1" t="str">
        <f t="shared" si="107"/>
        <v/>
      </c>
      <c r="AF225" s="1" t="str">
        <f t="shared" si="107"/>
        <v/>
      </c>
      <c r="AG225" s="1" t="str">
        <f t="shared" si="107"/>
        <v/>
      </c>
      <c r="AH225" s="1" t="e">
        <f t="shared" si="131"/>
        <v>#N/A</v>
      </c>
      <c r="AI225" s="9" t="e">
        <f t="shared" si="127"/>
        <v>#N/A</v>
      </c>
      <c r="AJ225" s="9" t="e">
        <f t="shared" si="113"/>
        <v>#N/A</v>
      </c>
      <c r="AK225" s="9" t="e">
        <f t="shared" si="114"/>
        <v>#N/A</v>
      </c>
      <c r="AL225" s="9" t="e">
        <f t="shared" si="115"/>
        <v>#N/A</v>
      </c>
      <c r="AM225" s="9" t="e">
        <f t="shared" si="116"/>
        <v>#N/A</v>
      </c>
      <c r="AN225" s="9" t="e">
        <f t="shared" si="117"/>
        <v>#N/A</v>
      </c>
      <c r="AO225" s="9" t="e">
        <f t="shared" si="118"/>
        <v>#N/A</v>
      </c>
      <c r="AP225" s="1" t="str">
        <f t="shared" si="108"/>
        <v/>
      </c>
      <c r="AQ225" s="1" t="str">
        <f t="shared" si="108"/>
        <v/>
      </c>
      <c r="AS225" s="1" t="str">
        <f t="shared" si="128"/>
        <v/>
      </c>
      <c r="AT225" s="1" t="e">
        <f t="shared" si="129"/>
        <v>#N/A</v>
      </c>
      <c r="AU225" s="1" t="e">
        <f t="shared" si="119"/>
        <v>#N/A</v>
      </c>
      <c r="AV225" s="9" t="e">
        <f t="shared" si="120"/>
        <v>#N/A</v>
      </c>
      <c r="AW225" s="9" t="e">
        <f t="shared" si="121"/>
        <v>#N/A</v>
      </c>
      <c r="AX225" s="9" t="e">
        <f t="shared" si="122"/>
        <v>#N/A</v>
      </c>
      <c r="AY225" s="9" t="e">
        <f t="shared" si="123"/>
        <v>#N/A</v>
      </c>
      <c r="AZ225" s="9" t="e">
        <f t="shared" si="124"/>
        <v>#N/A</v>
      </c>
      <c r="BA225" s="9" t="e">
        <f t="shared" si="130"/>
        <v>#N/A</v>
      </c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M225" s="48"/>
      <c r="BX225" s="7"/>
      <c r="BY225" s="4"/>
      <c r="BZ225" s="7"/>
      <c r="CA225" s="7"/>
      <c r="CB225" s="7"/>
      <c r="CE225" s="7"/>
      <c r="CF225" s="7"/>
      <c r="CG225" s="7"/>
      <c r="CH225" s="7"/>
      <c r="CI225" s="7"/>
      <c r="CJ225" s="7"/>
      <c r="CK225" s="7"/>
      <c r="CL225" s="7"/>
      <c r="CN225" s="47"/>
      <c r="CO225" s="47"/>
      <c r="CP225" s="47"/>
      <c r="CQ225" s="4"/>
    </row>
    <row r="226" spans="1:95" s="1" customFormat="1" x14ac:dyDescent="0.3">
      <c r="A226" s="1">
        <f t="shared" si="125"/>
        <v>0</v>
      </c>
      <c r="B226" s="1" t="e">
        <f t="shared" si="109"/>
        <v>#N/A</v>
      </c>
      <c r="J226" s="4"/>
      <c r="K226" s="4"/>
      <c r="L226" s="4"/>
      <c r="M226" s="61"/>
      <c r="Y226" s="58"/>
      <c r="AA226" s="1">
        <f t="shared" si="110"/>
        <v>0</v>
      </c>
      <c r="AB226" s="1">
        <f t="shared" si="111"/>
        <v>0</v>
      </c>
      <c r="AC226" s="1">
        <f t="shared" si="112"/>
        <v>0</v>
      </c>
      <c r="AD226" s="1" t="str">
        <f t="shared" si="126"/>
        <v/>
      </c>
      <c r="AE226" s="1" t="str">
        <f t="shared" si="107"/>
        <v/>
      </c>
      <c r="AF226" s="1" t="str">
        <f t="shared" si="107"/>
        <v/>
      </c>
      <c r="AG226" s="1" t="str">
        <f t="shared" si="107"/>
        <v/>
      </c>
      <c r="AH226" s="1" t="e">
        <f t="shared" si="131"/>
        <v>#N/A</v>
      </c>
      <c r="AI226" s="9" t="e">
        <f t="shared" si="127"/>
        <v>#N/A</v>
      </c>
      <c r="AJ226" s="9" t="e">
        <f t="shared" si="113"/>
        <v>#N/A</v>
      </c>
      <c r="AK226" s="9" t="e">
        <f t="shared" si="114"/>
        <v>#N/A</v>
      </c>
      <c r="AL226" s="9" t="e">
        <f t="shared" si="115"/>
        <v>#N/A</v>
      </c>
      <c r="AM226" s="9" t="e">
        <f t="shared" si="116"/>
        <v>#N/A</v>
      </c>
      <c r="AN226" s="9" t="e">
        <f t="shared" si="117"/>
        <v>#N/A</v>
      </c>
      <c r="AO226" s="9" t="e">
        <f t="shared" si="118"/>
        <v>#N/A</v>
      </c>
      <c r="AP226" s="1" t="str">
        <f t="shared" si="108"/>
        <v/>
      </c>
      <c r="AQ226" s="1" t="str">
        <f t="shared" si="108"/>
        <v/>
      </c>
      <c r="AS226" s="1" t="str">
        <f t="shared" si="128"/>
        <v/>
      </c>
      <c r="AT226" s="1" t="e">
        <f t="shared" si="129"/>
        <v>#N/A</v>
      </c>
      <c r="AU226" s="1" t="e">
        <f t="shared" si="119"/>
        <v>#N/A</v>
      </c>
      <c r="AV226" s="9" t="e">
        <f t="shared" si="120"/>
        <v>#N/A</v>
      </c>
      <c r="AW226" s="9" t="e">
        <f t="shared" si="121"/>
        <v>#N/A</v>
      </c>
      <c r="AX226" s="9" t="e">
        <f t="shared" si="122"/>
        <v>#N/A</v>
      </c>
      <c r="AY226" s="9" t="e">
        <f t="shared" si="123"/>
        <v>#N/A</v>
      </c>
      <c r="AZ226" s="9" t="e">
        <f t="shared" si="124"/>
        <v>#N/A</v>
      </c>
      <c r="BA226" s="9" t="e">
        <f t="shared" si="130"/>
        <v>#N/A</v>
      </c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M226" s="48"/>
      <c r="BX226" s="7"/>
      <c r="BY226" s="4"/>
      <c r="BZ226" s="7"/>
      <c r="CA226" s="7"/>
      <c r="CB226" s="7"/>
      <c r="CE226" s="7"/>
      <c r="CF226" s="7"/>
      <c r="CG226" s="7"/>
      <c r="CH226" s="7"/>
      <c r="CI226" s="7"/>
      <c r="CJ226" s="7"/>
      <c r="CK226" s="7"/>
      <c r="CL226" s="7"/>
      <c r="CN226" s="47"/>
      <c r="CO226" s="47"/>
      <c r="CP226" s="47"/>
      <c r="CQ226" s="4"/>
    </row>
    <row r="227" spans="1:95" s="1" customFormat="1" x14ac:dyDescent="0.3">
      <c r="A227" s="1">
        <f t="shared" si="125"/>
        <v>0</v>
      </c>
      <c r="B227" s="1" t="e">
        <f t="shared" si="109"/>
        <v>#N/A</v>
      </c>
      <c r="J227" s="4"/>
      <c r="K227" s="4"/>
      <c r="L227" s="4"/>
      <c r="M227" s="61"/>
      <c r="Y227" s="58"/>
      <c r="AA227" s="1">
        <f t="shared" si="110"/>
        <v>0</v>
      </c>
      <c r="AB227" s="1">
        <f t="shared" si="111"/>
        <v>0</v>
      </c>
      <c r="AC227" s="1">
        <f t="shared" si="112"/>
        <v>0</v>
      </c>
      <c r="AD227" s="1" t="str">
        <f t="shared" si="126"/>
        <v/>
      </c>
      <c r="AE227" s="1" t="str">
        <f t="shared" si="107"/>
        <v/>
      </c>
      <c r="AF227" s="1" t="str">
        <f t="shared" si="107"/>
        <v/>
      </c>
      <c r="AG227" s="1" t="str">
        <f t="shared" si="107"/>
        <v/>
      </c>
      <c r="AH227" s="1" t="e">
        <f t="shared" si="131"/>
        <v>#N/A</v>
      </c>
      <c r="AI227" s="9" t="e">
        <f t="shared" si="127"/>
        <v>#N/A</v>
      </c>
      <c r="AJ227" s="9" t="e">
        <f t="shared" si="113"/>
        <v>#N/A</v>
      </c>
      <c r="AK227" s="9" t="e">
        <f t="shared" si="114"/>
        <v>#N/A</v>
      </c>
      <c r="AL227" s="9" t="e">
        <f t="shared" si="115"/>
        <v>#N/A</v>
      </c>
      <c r="AM227" s="9" t="e">
        <f t="shared" si="116"/>
        <v>#N/A</v>
      </c>
      <c r="AN227" s="9" t="e">
        <f t="shared" si="117"/>
        <v>#N/A</v>
      </c>
      <c r="AO227" s="9" t="e">
        <f t="shared" si="118"/>
        <v>#N/A</v>
      </c>
      <c r="AP227" s="1" t="str">
        <f t="shared" si="108"/>
        <v/>
      </c>
      <c r="AQ227" s="1" t="str">
        <f t="shared" si="108"/>
        <v/>
      </c>
      <c r="AS227" s="1" t="str">
        <f t="shared" si="128"/>
        <v/>
      </c>
      <c r="AT227" s="1" t="e">
        <f t="shared" si="129"/>
        <v>#N/A</v>
      </c>
      <c r="AU227" s="1" t="e">
        <f t="shared" si="119"/>
        <v>#N/A</v>
      </c>
      <c r="AV227" s="9" t="e">
        <f t="shared" si="120"/>
        <v>#N/A</v>
      </c>
      <c r="AW227" s="9" t="e">
        <f t="shared" si="121"/>
        <v>#N/A</v>
      </c>
      <c r="AX227" s="9" t="e">
        <f t="shared" si="122"/>
        <v>#N/A</v>
      </c>
      <c r="AY227" s="9" t="e">
        <f t="shared" si="123"/>
        <v>#N/A</v>
      </c>
      <c r="AZ227" s="9" t="e">
        <f t="shared" si="124"/>
        <v>#N/A</v>
      </c>
      <c r="BA227" s="9" t="e">
        <f t="shared" si="130"/>
        <v>#N/A</v>
      </c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M227" s="48"/>
      <c r="BX227" s="7"/>
      <c r="BY227" s="4"/>
      <c r="BZ227" s="7"/>
      <c r="CA227" s="7"/>
      <c r="CB227" s="7"/>
      <c r="CE227" s="7"/>
      <c r="CF227" s="7"/>
      <c r="CG227" s="7"/>
      <c r="CH227" s="7"/>
      <c r="CI227" s="7"/>
      <c r="CJ227" s="7"/>
      <c r="CK227" s="7"/>
      <c r="CL227" s="7"/>
      <c r="CN227" s="47"/>
      <c r="CO227" s="47"/>
      <c r="CP227" s="47"/>
      <c r="CQ227" s="4"/>
    </row>
    <row r="228" spans="1:95" s="1" customFormat="1" x14ac:dyDescent="0.3">
      <c r="A228" s="1">
        <f t="shared" si="125"/>
        <v>0</v>
      </c>
      <c r="B228" s="1" t="e">
        <f t="shared" si="109"/>
        <v>#N/A</v>
      </c>
      <c r="J228" s="4"/>
      <c r="K228" s="4"/>
      <c r="L228" s="4"/>
      <c r="M228" s="61"/>
      <c r="Y228" s="58"/>
      <c r="AA228" s="1">
        <f t="shared" si="110"/>
        <v>0</v>
      </c>
      <c r="AB228" s="1">
        <f t="shared" si="111"/>
        <v>0</v>
      </c>
      <c r="AC228" s="1">
        <f t="shared" si="112"/>
        <v>0</v>
      </c>
      <c r="AD228" s="1" t="str">
        <f t="shared" si="126"/>
        <v/>
      </c>
      <c r="AE228" s="1" t="str">
        <f t="shared" si="107"/>
        <v/>
      </c>
      <c r="AF228" s="1" t="str">
        <f t="shared" si="107"/>
        <v/>
      </c>
      <c r="AG228" s="1" t="str">
        <f t="shared" si="107"/>
        <v/>
      </c>
      <c r="AH228" s="1" t="e">
        <f t="shared" si="131"/>
        <v>#N/A</v>
      </c>
      <c r="AI228" s="9" t="e">
        <f t="shared" si="127"/>
        <v>#N/A</v>
      </c>
      <c r="AJ228" s="9" t="e">
        <f t="shared" si="113"/>
        <v>#N/A</v>
      </c>
      <c r="AK228" s="9" t="e">
        <f t="shared" si="114"/>
        <v>#N/A</v>
      </c>
      <c r="AL228" s="9" t="e">
        <f t="shared" si="115"/>
        <v>#N/A</v>
      </c>
      <c r="AM228" s="9" t="e">
        <f t="shared" si="116"/>
        <v>#N/A</v>
      </c>
      <c r="AN228" s="9" t="e">
        <f t="shared" si="117"/>
        <v>#N/A</v>
      </c>
      <c r="AO228" s="9" t="e">
        <f t="shared" si="118"/>
        <v>#N/A</v>
      </c>
      <c r="AP228" s="1" t="str">
        <f t="shared" si="108"/>
        <v/>
      </c>
      <c r="AQ228" s="1" t="str">
        <f t="shared" si="108"/>
        <v/>
      </c>
      <c r="AS228" s="1" t="str">
        <f t="shared" si="128"/>
        <v/>
      </c>
      <c r="AT228" s="1" t="e">
        <f t="shared" si="129"/>
        <v>#N/A</v>
      </c>
      <c r="AU228" s="1" t="e">
        <f t="shared" si="119"/>
        <v>#N/A</v>
      </c>
      <c r="AV228" s="9" t="e">
        <f t="shared" si="120"/>
        <v>#N/A</v>
      </c>
      <c r="AW228" s="9" t="e">
        <f t="shared" si="121"/>
        <v>#N/A</v>
      </c>
      <c r="AX228" s="9" t="e">
        <f t="shared" si="122"/>
        <v>#N/A</v>
      </c>
      <c r="AY228" s="9" t="e">
        <f t="shared" si="123"/>
        <v>#N/A</v>
      </c>
      <c r="AZ228" s="9" t="e">
        <f t="shared" si="124"/>
        <v>#N/A</v>
      </c>
      <c r="BA228" s="9" t="e">
        <f t="shared" si="130"/>
        <v>#N/A</v>
      </c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M228" s="48"/>
      <c r="BX228" s="7"/>
      <c r="BY228" s="4"/>
      <c r="BZ228" s="7"/>
      <c r="CA228" s="7"/>
      <c r="CB228" s="7"/>
      <c r="CE228" s="7"/>
      <c r="CF228" s="7"/>
      <c r="CG228" s="7"/>
      <c r="CH228" s="7"/>
      <c r="CI228" s="7"/>
      <c r="CJ228" s="7"/>
      <c r="CK228" s="7"/>
      <c r="CL228" s="7"/>
      <c r="CN228" s="47"/>
      <c r="CO228" s="47"/>
      <c r="CP228" s="47"/>
      <c r="CQ228" s="4"/>
    </row>
    <row r="229" spans="1:95" s="1" customFormat="1" x14ac:dyDescent="0.3">
      <c r="A229" s="1">
        <f t="shared" si="125"/>
        <v>0</v>
      </c>
      <c r="B229" s="1" t="e">
        <f t="shared" si="109"/>
        <v>#N/A</v>
      </c>
      <c r="J229" s="4"/>
      <c r="K229" s="4"/>
      <c r="L229" s="4"/>
      <c r="M229" s="61"/>
      <c r="Y229" s="58"/>
      <c r="AA229" s="1">
        <f t="shared" si="110"/>
        <v>0</v>
      </c>
      <c r="AB229" s="1">
        <f t="shared" si="111"/>
        <v>0</v>
      </c>
      <c r="AC229" s="1">
        <f t="shared" si="112"/>
        <v>0</v>
      </c>
      <c r="AD229" s="1" t="str">
        <f t="shared" si="126"/>
        <v/>
      </c>
      <c r="AE229" s="1" t="str">
        <f t="shared" si="107"/>
        <v/>
      </c>
      <c r="AF229" s="1" t="str">
        <f t="shared" si="107"/>
        <v/>
      </c>
      <c r="AG229" s="1" t="str">
        <f t="shared" si="107"/>
        <v/>
      </c>
      <c r="AH229" s="1" t="e">
        <f t="shared" si="131"/>
        <v>#N/A</v>
      </c>
      <c r="AI229" s="9" t="e">
        <f t="shared" si="127"/>
        <v>#N/A</v>
      </c>
      <c r="AJ229" s="9" t="e">
        <f t="shared" si="113"/>
        <v>#N/A</v>
      </c>
      <c r="AK229" s="9" t="e">
        <f t="shared" si="114"/>
        <v>#N/A</v>
      </c>
      <c r="AL229" s="9" t="e">
        <f t="shared" si="115"/>
        <v>#N/A</v>
      </c>
      <c r="AM229" s="9" t="e">
        <f t="shared" si="116"/>
        <v>#N/A</v>
      </c>
      <c r="AN229" s="9" t="e">
        <f t="shared" si="117"/>
        <v>#N/A</v>
      </c>
      <c r="AO229" s="9" t="e">
        <f t="shared" si="118"/>
        <v>#N/A</v>
      </c>
      <c r="AP229" s="1" t="str">
        <f t="shared" si="108"/>
        <v/>
      </c>
      <c r="AQ229" s="1" t="str">
        <f t="shared" si="108"/>
        <v/>
      </c>
      <c r="AS229" s="1" t="str">
        <f t="shared" si="128"/>
        <v/>
      </c>
      <c r="AT229" s="1" t="e">
        <f t="shared" si="129"/>
        <v>#N/A</v>
      </c>
      <c r="AU229" s="1" t="e">
        <f t="shared" si="119"/>
        <v>#N/A</v>
      </c>
      <c r="AV229" s="9" t="e">
        <f t="shared" si="120"/>
        <v>#N/A</v>
      </c>
      <c r="AW229" s="9" t="e">
        <f t="shared" si="121"/>
        <v>#N/A</v>
      </c>
      <c r="AX229" s="9" t="e">
        <f t="shared" si="122"/>
        <v>#N/A</v>
      </c>
      <c r="AY229" s="9" t="e">
        <f t="shared" si="123"/>
        <v>#N/A</v>
      </c>
      <c r="AZ229" s="9" t="e">
        <f t="shared" si="124"/>
        <v>#N/A</v>
      </c>
      <c r="BA229" s="9" t="e">
        <f t="shared" si="130"/>
        <v>#N/A</v>
      </c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M229" s="48"/>
      <c r="BX229" s="7"/>
      <c r="BY229" s="4"/>
      <c r="BZ229" s="7"/>
      <c r="CA229" s="7"/>
      <c r="CB229" s="7"/>
      <c r="CE229" s="7"/>
      <c r="CF229" s="7"/>
      <c r="CG229" s="7"/>
      <c r="CH229" s="7"/>
      <c r="CI229" s="7"/>
      <c r="CJ229" s="7"/>
      <c r="CK229" s="7"/>
      <c r="CL229" s="7"/>
      <c r="CN229" s="47"/>
      <c r="CO229" s="47"/>
      <c r="CP229" s="47"/>
      <c r="CQ229" s="4"/>
    </row>
    <row r="230" spans="1:95" s="1" customFormat="1" x14ac:dyDescent="0.3">
      <c r="A230" s="1">
        <f t="shared" si="125"/>
        <v>0</v>
      </c>
      <c r="B230" s="1" t="e">
        <f t="shared" si="109"/>
        <v>#N/A</v>
      </c>
      <c r="J230" s="4"/>
      <c r="K230" s="4"/>
      <c r="L230" s="4"/>
      <c r="M230" s="61"/>
      <c r="Y230" s="58"/>
      <c r="AA230" s="1">
        <f t="shared" si="110"/>
        <v>0</v>
      </c>
      <c r="AB230" s="1">
        <f t="shared" si="111"/>
        <v>0</v>
      </c>
      <c r="AC230" s="1">
        <f t="shared" si="112"/>
        <v>0</v>
      </c>
      <c r="AD230" s="1" t="str">
        <f t="shared" si="126"/>
        <v/>
      </c>
      <c r="AE230" s="1" t="str">
        <f t="shared" si="107"/>
        <v/>
      </c>
      <c r="AF230" s="1" t="str">
        <f t="shared" si="107"/>
        <v/>
      </c>
      <c r="AG230" s="1" t="str">
        <f t="shared" si="107"/>
        <v/>
      </c>
      <c r="AH230" s="1" t="e">
        <f t="shared" si="131"/>
        <v>#N/A</v>
      </c>
      <c r="AI230" s="9" t="e">
        <f t="shared" si="127"/>
        <v>#N/A</v>
      </c>
      <c r="AJ230" s="9" t="e">
        <f t="shared" si="113"/>
        <v>#N/A</v>
      </c>
      <c r="AK230" s="9" t="e">
        <f t="shared" si="114"/>
        <v>#N/A</v>
      </c>
      <c r="AL230" s="9" t="e">
        <f t="shared" si="115"/>
        <v>#N/A</v>
      </c>
      <c r="AM230" s="9" t="e">
        <f t="shared" si="116"/>
        <v>#N/A</v>
      </c>
      <c r="AN230" s="9" t="e">
        <f t="shared" si="117"/>
        <v>#N/A</v>
      </c>
      <c r="AO230" s="9" t="e">
        <f t="shared" si="118"/>
        <v>#N/A</v>
      </c>
      <c r="AP230" s="1" t="str">
        <f t="shared" si="108"/>
        <v/>
      </c>
      <c r="AQ230" s="1" t="str">
        <f t="shared" si="108"/>
        <v/>
      </c>
      <c r="AS230" s="1" t="str">
        <f t="shared" si="128"/>
        <v/>
      </c>
      <c r="AT230" s="1" t="e">
        <f t="shared" si="129"/>
        <v>#N/A</v>
      </c>
      <c r="AU230" s="1" t="e">
        <f t="shared" si="119"/>
        <v>#N/A</v>
      </c>
      <c r="AV230" s="9" t="e">
        <f t="shared" si="120"/>
        <v>#N/A</v>
      </c>
      <c r="AW230" s="9" t="e">
        <f t="shared" si="121"/>
        <v>#N/A</v>
      </c>
      <c r="AX230" s="9" t="e">
        <f t="shared" si="122"/>
        <v>#N/A</v>
      </c>
      <c r="AY230" s="9" t="e">
        <f t="shared" si="123"/>
        <v>#N/A</v>
      </c>
      <c r="AZ230" s="9" t="e">
        <f t="shared" si="124"/>
        <v>#N/A</v>
      </c>
      <c r="BA230" s="9" t="e">
        <f t="shared" si="130"/>
        <v>#N/A</v>
      </c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M230" s="48"/>
      <c r="BX230" s="7"/>
      <c r="BY230" s="4"/>
      <c r="BZ230" s="7"/>
      <c r="CA230" s="7"/>
      <c r="CB230" s="7"/>
      <c r="CE230" s="7"/>
      <c r="CF230" s="7"/>
      <c r="CG230" s="7"/>
      <c r="CH230" s="7"/>
      <c r="CI230" s="7"/>
      <c r="CJ230" s="7"/>
      <c r="CK230" s="7"/>
      <c r="CL230" s="7"/>
      <c r="CN230" s="47"/>
      <c r="CO230" s="47"/>
      <c r="CP230" s="47"/>
      <c r="CQ230" s="4"/>
    </row>
    <row r="231" spans="1:95" s="1" customFormat="1" x14ac:dyDescent="0.3">
      <c r="A231" s="1">
        <f t="shared" si="125"/>
        <v>0</v>
      </c>
      <c r="B231" s="1" t="e">
        <f t="shared" si="109"/>
        <v>#N/A</v>
      </c>
      <c r="J231" s="4"/>
      <c r="K231" s="4"/>
      <c r="L231" s="4"/>
      <c r="M231" s="61"/>
      <c r="Y231" s="58"/>
      <c r="AA231" s="1">
        <f t="shared" si="110"/>
        <v>0</v>
      </c>
      <c r="AB231" s="1">
        <f t="shared" si="111"/>
        <v>0</v>
      </c>
      <c r="AC231" s="1">
        <f t="shared" si="112"/>
        <v>0</v>
      </c>
      <c r="AD231" s="1" t="str">
        <f t="shared" si="126"/>
        <v/>
      </c>
      <c r="AE231" s="1" t="str">
        <f t="shared" si="107"/>
        <v/>
      </c>
      <c r="AF231" s="1" t="str">
        <f t="shared" si="107"/>
        <v/>
      </c>
      <c r="AG231" s="1" t="str">
        <f t="shared" si="107"/>
        <v/>
      </c>
      <c r="AH231" s="1" t="e">
        <f t="shared" si="131"/>
        <v>#N/A</v>
      </c>
      <c r="AI231" s="9" t="e">
        <f t="shared" si="127"/>
        <v>#N/A</v>
      </c>
      <c r="AJ231" s="9" t="e">
        <f t="shared" si="113"/>
        <v>#N/A</v>
      </c>
      <c r="AK231" s="9" t="e">
        <f t="shared" si="114"/>
        <v>#N/A</v>
      </c>
      <c r="AL231" s="9" t="e">
        <f t="shared" si="115"/>
        <v>#N/A</v>
      </c>
      <c r="AM231" s="9" t="e">
        <f t="shared" si="116"/>
        <v>#N/A</v>
      </c>
      <c r="AN231" s="9" t="e">
        <f t="shared" si="117"/>
        <v>#N/A</v>
      </c>
      <c r="AO231" s="9" t="e">
        <f t="shared" si="118"/>
        <v>#N/A</v>
      </c>
      <c r="AP231" s="1" t="str">
        <f t="shared" si="108"/>
        <v/>
      </c>
      <c r="AQ231" s="1" t="str">
        <f t="shared" si="108"/>
        <v/>
      </c>
      <c r="AS231" s="1" t="str">
        <f t="shared" si="128"/>
        <v/>
      </c>
      <c r="AT231" s="1" t="e">
        <f t="shared" si="129"/>
        <v>#N/A</v>
      </c>
      <c r="AU231" s="1" t="e">
        <f t="shared" si="119"/>
        <v>#N/A</v>
      </c>
      <c r="AV231" s="9" t="e">
        <f t="shared" si="120"/>
        <v>#N/A</v>
      </c>
      <c r="AW231" s="9" t="e">
        <f t="shared" si="121"/>
        <v>#N/A</v>
      </c>
      <c r="AX231" s="9" t="e">
        <f t="shared" si="122"/>
        <v>#N/A</v>
      </c>
      <c r="AY231" s="9" t="e">
        <f t="shared" si="123"/>
        <v>#N/A</v>
      </c>
      <c r="AZ231" s="9" t="e">
        <f t="shared" si="124"/>
        <v>#N/A</v>
      </c>
      <c r="BA231" s="9" t="e">
        <f t="shared" si="130"/>
        <v>#N/A</v>
      </c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M231" s="48"/>
      <c r="BX231" s="7"/>
      <c r="BY231" s="4"/>
      <c r="BZ231" s="7"/>
      <c r="CA231" s="7"/>
      <c r="CB231" s="7"/>
      <c r="CE231" s="7"/>
      <c r="CF231" s="7"/>
      <c r="CG231" s="7"/>
      <c r="CH231" s="7"/>
      <c r="CI231" s="7"/>
      <c r="CJ231" s="7"/>
      <c r="CK231" s="7"/>
      <c r="CL231" s="7"/>
      <c r="CN231" s="47"/>
      <c r="CO231" s="47"/>
      <c r="CP231" s="47"/>
      <c r="CQ231" s="4"/>
    </row>
    <row r="232" spans="1:95" s="1" customFormat="1" x14ac:dyDescent="0.3">
      <c r="A232" s="1">
        <f t="shared" si="125"/>
        <v>0</v>
      </c>
      <c r="B232" s="1" t="e">
        <f t="shared" si="109"/>
        <v>#N/A</v>
      </c>
      <c r="J232" s="4"/>
      <c r="K232" s="4"/>
      <c r="L232" s="4"/>
      <c r="M232" s="61"/>
      <c r="Y232" s="58"/>
      <c r="AA232" s="1">
        <f t="shared" si="110"/>
        <v>0</v>
      </c>
      <c r="AB232" s="1">
        <f t="shared" si="111"/>
        <v>0</v>
      </c>
      <c r="AC232" s="1">
        <f t="shared" si="112"/>
        <v>0</v>
      </c>
      <c r="AD232" s="1" t="str">
        <f t="shared" si="126"/>
        <v/>
      </c>
      <c r="AE232" s="1" t="str">
        <f t="shared" si="107"/>
        <v/>
      </c>
      <c r="AF232" s="1" t="str">
        <f t="shared" si="107"/>
        <v/>
      </c>
      <c r="AG232" s="1" t="str">
        <f t="shared" si="107"/>
        <v/>
      </c>
      <c r="AH232" s="1" t="e">
        <f t="shared" si="131"/>
        <v>#N/A</v>
      </c>
      <c r="AI232" s="9" t="e">
        <f t="shared" si="127"/>
        <v>#N/A</v>
      </c>
      <c r="AJ232" s="9" t="e">
        <f t="shared" si="113"/>
        <v>#N/A</v>
      </c>
      <c r="AK232" s="9" t="e">
        <f t="shared" si="114"/>
        <v>#N/A</v>
      </c>
      <c r="AL232" s="9" t="e">
        <f t="shared" si="115"/>
        <v>#N/A</v>
      </c>
      <c r="AM232" s="9" t="e">
        <f t="shared" si="116"/>
        <v>#N/A</v>
      </c>
      <c r="AN232" s="9" t="e">
        <f t="shared" si="117"/>
        <v>#N/A</v>
      </c>
      <c r="AO232" s="9" t="e">
        <f t="shared" si="118"/>
        <v>#N/A</v>
      </c>
      <c r="AP232" s="1" t="str">
        <f t="shared" si="108"/>
        <v/>
      </c>
      <c r="AQ232" s="1" t="str">
        <f t="shared" si="108"/>
        <v/>
      </c>
      <c r="AS232" s="1" t="str">
        <f t="shared" si="128"/>
        <v/>
      </c>
      <c r="AT232" s="1" t="e">
        <f t="shared" si="129"/>
        <v>#N/A</v>
      </c>
      <c r="AU232" s="1" t="e">
        <f t="shared" si="119"/>
        <v>#N/A</v>
      </c>
      <c r="AV232" s="9" t="e">
        <f t="shared" si="120"/>
        <v>#N/A</v>
      </c>
      <c r="AW232" s="9" t="e">
        <f t="shared" si="121"/>
        <v>#N/A</v>
      </c>
      <c r="AX232" s="9" t="e">
        <f t="shared" si="122"/>
        <v>#N/A</v>
      </c>
      <c r="AY232" s="9" t="e">
        <f t="shared" si="123"/>
        <v>#N/A</v>
      </c>
      <c r="AZ232" s="9" t="e">
        <f t="shared" si="124"/>
        <v>#N/A</v>
      </c>
      <c r="BA232" s="9" t="e">
        <f t="shared" si="130"/>
        <v>#N/A</v>
      </c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M232" s="48"/>
      <c r="BX232" s="7"/>
      <c r="BY232" s="4"/>
      <c r="BZ232" s="7"/>
      <c r="CA232" s="7"/>
      <c r="CB232" s="7"/>
      <c r="CE232" s="7"/>
      <c r="CF232" s="7"/>
      <c r="CG232" s="7"/>
      <c r="CH232" s="7"/>
      <c r="CI232" s="7"/>
      <c r="CJ232" s="7"/>
      <c r="CK232" s="7"/>
      <c r="CL232" s="7"/>
      <c r="CN232" s="47"/>
      <c r="CO232" s="47"/>
      <c r="CP232" s="47"/>
      <c r="CQ232" s="4"/>
    </row>
    <row r="233" spans="1:95" s="1" customFormat="1" x14ac:dyDescent="0.3">
      <c r="A233" s="1">
        <f t="shared" si="125"/>
        <v>0</v>
      </c>
      <c r="B233" s="1" t="e">
        <f t="shared" si="109"/>
        <v>#N/A</v>
      </c>
      <c r="J233" s="4"/>
      <c r="K233" s="4"/>
      <c r="L233" s="4"/>
      <c r="M233" s="61"/>
      <c r="Y233" s="58"/>
      <c r="AA233" s="1">
        <f t="shared" si="110"/>
        <v>0</v>
      </c>
      <c r="AB233" s="1">
        <f t="shared" si="111"/>
        <v>0</v>
      </c>
      <c r="AC233" s="1">
        <f t="shared" si="112"/>
        <v>0</v>
      </c>
      <c r="AD233" s="1" t="str">
        <f t="shared" si="126"/>
        <v/>
      </c>
      <c r="AE233" s="1" t="str">
        <f t="shared" si="107"/>
        <v/>
      </c>
      <c r="AF233" s="1" t="str">
        <f t="shared" si="107"/>
        <v/>
      </c>
      <c r="AG233" s="1" t="str">
        <f t="shared" si="107"/>
        <v/>
      </c>
      <c r="AH233" s="1" t="e">
        <f t="shared" si="131"/>
        <v>#N/A</v>
      </c>
      <c r="AI233" s="9" t="e">
        <f t="shared" si="127"/>
        <v>#N/A</v>
      </c>
      <c r="AJ233" s="9" t="e">
        <f t="shared" si="113"/>
        <v>#N/A</v>
      </c>
      <c r="AK233" s="9" t="e">
        <f t="shared" si="114"/>
        <v>#N/A</v>
      </c>
      <c r="AL233" s="9" t="e">
        <f t="shared" si="115"/>
        <v>#N/A</v>
      </c>
      <c r="AM233" s="9" t="e">
        <f t="shared" si="116"/>
        <v>#N/A</v>
      </c>
      <c r="AN233" s="9" t="e">
        <f t="shared" si="117"/>
        <v>#N/A</v>
      </c>
      <c r="AO233" s="9" t="e">
        <f t="shared" si="118"/>
        <v>#N/A</v>
      </c>
      <c r="AP233" s="1" t="str">
        <f t="shared" si="108"/>
        <v/>
      </c>
      <c r="AQ233" s="1" t="str">
        <f t="shared" si="108"/>
        <v/>
      </c>
      <c r="AS233" s="1" t="str">
        <f t="shared" si="128"/>
        <v/>
      </c>
      <c r="AT233" s="1" t="e">
        <f t="shared" si="129"/>
        <v>#N/A</v>
      </c>
      <c r="AU233" s="1" t="e">
        <f t="shared" si="119"/>
        <v>#N/A</v>
      </c>
      <c r="AV233" s="9" t="e">
        <f t="shared" si="120"/>
        <v>#N/A</v>
      </c>
      <c r="AW233" s="9" t="e">
        <f t="shared" si="121"/>
        <v>#N/A</v>
      </c>
      <c r="AX233" s="9" t="e">
        <f t="shared" si="122"/>
        <v>#N/A</v>
      </c>
      <c r="AY233" s="9" t="e">
        <f t="shared" si="123"/>
        <v>#N/A</v>
      </c>
      <c r="AZ233" s="9" t="e">
        <f t="shared" si="124"/>
        <v>#N/A</v>
      </c>
      <c r="BA233" s="9" t="e">
        <f t="shared" si="130"/>
        <v>#N/A</v>
      </c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M233" s="48"/>
      <c r="BX233" s="7"/>
      <c r="BY233" s="4"/>
      <c r="BZ233" s="7"/>
      <c r="CA233" s="7"/>
      <c r="CB233" s="7"/>
      <c r="CE233" s="7"/>
      <c r="CF233" s="7"/>
      <c r="CG233" s="7"/>
      <c r="CH233" s="7"/>
      <c r="CI233" s="7"/>
      <c r="CJ233" s="7"/>
      <c r="CK233" s="7"/>
      <c r="CL233" s="7"/>
      <c r="CN233" s="47"/>
      <c r="CO233" s="47"/>
      <c r="CP233" s="47"/>
      <c r="CQ233" s="4"/>
    </row>
    <row r="234" spans="1:95" s="1" customFormat="1" x14ac:dyDescent="0.3">
      <c r="A234" s="1">
        <f t="shared" si="125"/>
        <v>0</v>
      </c>
      <c r="B234" s="1" t="e">
        <f t="shared" si="109"/>
        <v>#N/A</v>
      </c>
      <c r="J234" s="4"/>
      <c r="K234" s="4"/>
      <c r="L234" s="4"/>
      <c r="M234" s="61"/>
      <c r="Y234" s="58"/>
      <c r="AA234" s="1">
        <f t="shared" si="110"/>
        <v>0</v>
      </c>
      <c r="AB234" s="1">
        <f t="shared" si="111"/>
        <v>0</v>
      </c>
      <c r="AC234" s="1">
        <f t="shared" si="112"/>
        <v>0</v>
      </c>
      <c r="AD234" s="1" t="str">
        <f t="shared" si="126"/>
        <v/>
      </c>
      <c r="AE234" s="1" t="str">
        <f t="shared" si="107"/>
        <v/>
      </c>
      <c r="AF234" s="1" t="str">
        <f t="shared" si="107"/>
        <v/>
      </c>
      <c r="AG234" s="1" t="str">
        <f t="shared" si="107"/>
        <v/>
      </c>
      <c r="AH234" s="1" t="e">
        <f t="shared" si="131"/>
        <v>#N/A</v>
      </c>
      <c r="AI234" s="9" t="e">
        <f t="shared" si="127"/>
        <v>#N/A</v>
      </c>
      <c r="AJ234" s="9" t="e">
        <f t="shared" si="113"/>
        <v>#N/A</v>
      </c>
      <c r="AK234" s="9" t="e">
        <f t="shared" si="114"/>
        <v>#N/A</v>
      </c>
      <c r="AL234" s="9" t="e">
        <f t="shared" si="115"/>
        <v>#N/A</v>
      </c>
      <c r="AM234" s="9" t="e">
        <f t="shared" si="116"/>
        <v>#N/A</v>
      </c>
      <c r="AN234" s="9" t="e">
        <f t="shared" si="117"/>
        <v>#N/A</v>
      </c>
      <c r="AO234" s="9" t="e">
        <f t="shared" si="118"/>
        <v>#N/A</v>
      </c>
      <c r="AP234" s="1" t="str">
        <f t="shared" si="108"/>
        <v/>
      </c>
      <c r="AQ234" s="1" t="str">
        <f t="shared" si="108"/>
        <v/>
      </c>
      <c r="AS234" s="1" t="str">
        <f t="shared" si="128"/>
        <v/>
      </c>
      <c r="AT234" s="1" t="e">
        <f t="shared" si="129"/>
        <v>#N/A</v>
      </c>
      <c r="AU234" s="1" t="e">
        <f t="shared" si="119"/>
        <v>#N/A</v>
      </c>
      <c r="AV234" s="9" t="e">
        <f t="shared" si="120"/>
        <v>#N/A</v>
      </c>
      <c r="AW234" s="9" t="e">
        <f t="shared" si="121"/>
        <v>#N/A</v>
      </c>
      <c r="AX234" s="9" t="e">
        <f t="shared" si="122"/>
        <v>#N/A</v>
      </c>
      <c r="AY234" s="9" t="e">
        <f t="shared" si="123"/>
        <v>#N/A</v>
      </c>
      <c r="AZ234" s="9" t="e">
        <f t="shared" si="124"/>
        <v>#N/A</v>
      </c>
      <c r="BA234" s="9" t="e">
        <f t="shared" si="130"/>
        <v>#N/A</v>
      </c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M234" s="48"/>
      <c r="BX234" s="7"/>
      <c r="BY234" s="4"/>
      <c r="BZ234" s="7"/>
      <c r="CA234" s="7"/>
      <c r="CB234" s="7"/>
      <c r="CE234" s="7"/>
      <c r="CF234" s="7"/>
      <c r="CG234" s="7"/>
      <c r="CH234" s="7"/>
      <c r="CI234" s="7"/>
      <c r="CJ234" s="7"/>
      <c r="CK234" s="7"/>
      <c r="CL234" s="7"/>
      <c r="CN234" s="47"/>
      <c r="CO234" s="47"/>
      <c r="CP234" s="47"/>
      <c r="CQ234" s="4"/>
    </row>
    <row r="235" spans="1:95" s="1" customFormat="1" x14ac:dyDescent="0.3">
      <c r="A235" s="1">
        <f t="shared" si="125"/>
        <v>0</v>
      </c>
      <c r="B235" s="1" t="e">
        <f t="shared" si="109"/>
        <v>#N/A</v>
      </c>
      <c r="J235" s="4"/>
      <c r="K235" s="4"/>
      <c r="L235" s="4"/>
      <c r="M235" s="61"/>
      <c r="Y235" s="58"/>
      <c r="AA235" s="1">
        <f t="shared" si="110"/>
        <v>0</v>
      </c>
      <c r="AB235" s="1">
        <f t="shared" si="111"/>
        <v>0</v>
      </c>
      <c r="AC235" s="1">
        <f t="shared" si="112"/>
        <v>0</v>
      </c>
      <c r="AD235" s="1" t="str">
        <f t="shared" si="126"/>
        <v/>
      </c>
      <c r="AE235" s="1" t="str">
        <f t="shared" si="107"/>
        <v/>
      </c>
      <c r="AF235" s="1" t="str">
        <f t="shared" si="107"/>
        <v/>
      </c>
      <c r="AG235" s="1" t="str">
        <f t="shared" si="107"/>
        <v/>
      </c>
      <c r="AH235" s="1" t="e">
        <f t="shared" si="131"/>
        <v>#N/A</v>
      </c>
      <c r="AI235" s="9" t="e">
        <f t="shared" si="127"/>
        <v>#N/A</v>
      </c>
      <c r="AJ235" s="9" t="e">
        <f t="shared" si="113"/>
        <v>#N/A</v>
      </c>
      <c r="AK235" s="9" t="e">
        <f t="shared" si="114"/>
        <v>#N/A</v>
      </c>
      <c r="AL235" s="9" t="e">
        <f t="shared" si="115"/>
        <v>#N/A</v>
      </c>
      <c r="AM235" s="9" t="e">
        <f t="shared" si="116"/>
        <v>#N/A</v>
      </c>
      <c r="AN235" s="9" t="e">
        <f t="shared" si="117"/>
        <v>#N/A</v>
      </c>
      <c r="AO235" s="9" t="e">
        <f t="shared" si="118"/>
        <v>#N/A</v>
      </c>
      <c r="AP235" s="1" t="str">
        <f t="shared" si="108"/>
        <v/>
      </c>
      <c r="AQ235" s="1" t="str">
        <f t="shared" si="108"/>
        <v/>
      </c>
      <c r="AS235" s="1" t="str">
        <f t="shared" si="128"/>
        <v/>
      </c>
      <c r="AT235" s="1" t="e">
        <f t="shared" si="129"/>
        <v>#N/A</v>
      </c>
      <c r="AU235" s="1" t="e">
        <f t="shared" si="119"/>
        <v>#N/A</v>
      </c>
      <c r="AV235" s="9" t="e">
        <f t="shared" si="120"/>
        <v>#N/A</v>
      </c>
      <c r="AW235" s="9" t="e">
        <f t="shared" si="121"/>
        <v>#N/A</v>
      </c>
      <c r="AX235" s="9" t="e">
        <f t="shared" si="122"/>
        <v>#N/A</v>
      </c>
      <c r="AY235" s="9" t="e">
        <f t="shared" si="123"/>
        <v>#N/A</v>
      </c>
      <c r="AZ235" s="9" t="e">
        <f t="shared" si="124"/>
        <v>#N/A</v>
      </c>
      <c r="BA235" s="9" t="e">
        <f t="shared" si="130"/>
        <v>#N/A</v>
      </c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M235" s="48"/>
      <c r="BX235" s="7"/>
      <c r="BY235" s="4"/>
      <c r="BZ235" s="7"/>
      <c r="CA235" s="7"/>
      <c r="CB235" s="7"/>
      <c r="CE235" s="7"/>
      <c r="CF235" s="7"/>
      <c r="CG235" s="7"/>
      <c r="CH235" s="7"/>
      <c r="CI235" s="7"/>
      <c r="CJ235" s="7"/>
      <c r="CK235" s="7"/>
      <c r="CL235" s="7"/>
      <c r="CN235" s="47"/>
      <c r="CO235" s="47"/>
      <c r="CP235" s="47"/>
      <c r="CQ235" s="4"/>
    </row>
    <row r="236" spans="1:95" s="1" customFormat="1" x14ac:dyDescent="0.3">
      <c r="A236" s="1">
        <f t="shared" si="125"/>
        <v>0</v>
      </c>
      <c r="B236" s="1" t="e">
        <f t="shared" si="109"/>
        <v>#N/A</v>
      </c>
      <c r="J236" s="4"/>
      <c r="K236" s="4"/>
      <c r="L236" s="4"/>
      <c r="M236" s="61"/>
      <c r="Y236" s="58"/>
      <c r="AA236" s="1">
        <f t="shared" si="110"/>
        <v>0</v>
      </c>
      <c r="AB236" s="1">
        <f t="shared" si="111"/>
        <v>0</v>
      </c>
      <c r="AC236" s="1">
        <f t="shared" si="112"/>
        <v>0</v>
      </c>
      <c r="AD236" s="1" t="str">
        <f t="shared" si="126"/>
        <v/>
      </c>
      <c r="AE236" s="1" t="str">
        <f t="shared" si="107"/>
        <v/>
      </c>
      <c r="AF236" s="1" t="str">
        <f t="shared" si="107"/>
        <v/>
      </c>
      <c r="AG236" s="1" t="str">
        <f t="shared" si="107"/>
        <v/>
      </c>
      <c r="AH236" s="1" t="e">
        <f t="shared" si="131"/>
        <v>#N/A</v>
      </c>
      <c r="AI236" s="9" t="e">
        <f t="shared" si="127"/>
        <v>#N/A</v>
      </c>
      <c r="AJ236" s="9" t="e">
        <f t="shared" si="113"/>
        <v>#N/A</v>
      </c>
      <c r="AK236" s="9" t="e">
        <f t="shared" si="114"/>
        <v>#N/A</v>
      </c>
      <c r="AL236" s="9" t="e">
        <f t="shared" si="115"/>
        <v>#N/A</v>
      </c>
      <c r="AM236" s="9" t="e">
        <f t="shared" si="116"/>
        <v>#N/A</v>
      </c>
      <c r="AN236" s="9" t="e">
        <f t="shared" si="117"/>
        <v>#N/A</v>
      </c>
      <c r="AO236" s="9" t="e">
        <f t="shared" si="118"/>
        <v>#N/A</v>
      </c>
      <c r="AP236" s="1" t="str">
        <f t="shared" si="108"/>
        <v/>
      </c>
      <c r="AQ236" s="1" t="str">
        <f t="shared" si="108"/>
        <v/>
      </c>
      <c r="AS236" s="1" t="str">
        <f t="shared" si="128"/>
        <v/>
      </c>
      <c r="AT236" s="1" t="e">
        <f t="shared" si="129"/>
        <v>#N/A</v>
      </c>
      <c r="AU236" s="1" t="e">
        <f t="shared" si="119"/>
        <v>#N/A</v>
      </c>
      <c r="AV236" s="9" t="e">
        <f t="shared" si="120"/>
        <v>#N/A</v>
      </c>
      <c r="AW236" s="9" t="e">
        <f t="shared" si="121"/>
        <v>#N/A</v>
      </c>
      <c r="AX236" s="9" t="e">
        <f t="shared" si="122"/>
        <v>#N/A</v>
      </c>
      <c r="AY236" s="9" t="e">
        <f t="shared" si="123"/>
        <v>#N/A</v>
      </c>
      <c r="AZ236" s="9" t="e">
        <f t="shared" si="124"/>
        <v>#N/A</v>
      </c>
      <c r="BA236" s="9" t="e">
        <f t="shared" si="130"/>
        <v>#N/A</v>
      </c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M236" s="48"/>
      <c r="BX236" s="7"/>
      <c r="BY236" s="4"/>
      <c r="BZ236" s="7"/>
      <c r="CA236" s="7"/>
      <c r="CB236" s="7"/>
      <c r="CE236" s="7"/>
      <c r="CF236" s="7"/>
      <c r="CG236" s="7"/>
      <c r="CH236" s="7"/>
      <c r="CI236" s="7"/>
      <c r="CJ236" s="7"/>
      <c r="CK236" s="7"/>
      <c r="CL236" s="7"/>
      <c r="CN236" s="47"/>
      <c r="CO236" s="47"/>
      <c r="CP236" s="47"/>
      <c r="CQ236" s="4"/>
    </row>
    <row r="237" spans="1:95" s="1" customFormat="1" x14ac:dyDescent="0.3">
      <c r="A237" s="1">
        <f t="shared" si="125"/>
        <v>0</v>
      </c>
      <c r="B237" s="1" t="e">
        <f t="shared" si="109"/>
        <v>#N/A</v>
      </c>
      <c r="J237" s="4"/>
      <c r="K237" s="4"/>
      <c r="L237" s="4"/>
      <c r="M237" s="61"/>
      <c r="Y237" s="58"/>
      <c r="AA237" s="1">
        <f t="shared" si="110"/>
        <v>0</v>
      </c>
      <c r="AB237" s="1">
        <f t="shared" si="111"/>
        <v>0</v>
      </c>
      <c r="AC237" s="1">
        <f t="shared" si="112"/>
        <v>0</v>
      </c>
      <c r="AD237" s="1" t="str">
        <f t="shared" si="126"/>
        <v/>
      </c>
      <c r="AE237" s="1" t="str">
        <f t="shared" si="107"/>
        <v/>
      </c>
      <c r="AF237" s="1" t="str">
        <f t="shared" si="107"/>
        <v/>
      </c>
      <c r="AG237" s="1" t="str">
        <f t="shared" si="107"/>
        <v/>
      </c>
      <c r="AH237" s="1" t="e">
        <f t="shared" si="131"/>
        <v>#N/A</v>
      </c>
      <c r="AI237" s="9" t="e">
        <f t="shared" si="127"/>
        <v>#N/A</v>
      </c>
      <c r="AJ237" s="9" t="e">
        <f t="shared" si="113"/>
        <v>#N/A</v>
      </c>
      <c r="AK237" s="9" t="e">
        <f t="shared" si="114"/>
        <v>#N/A</v>
      </c>
      <c r="AL237" s="9" t="e">
        <f t="shared" si="115"/>
        <v>#N/A</v>
      </c>
      <c r="AM237" s="9" t="e">
        <f t="shared" si="116"/>
        <v>#N/A</v>
      </c>
      <c r="AN237" s="9" t="e">
        <f t="shared" si="117"/>
        <v>#N/A</v>
      </c>
      <c r="AO237" s="9" t="e">
        <f t="shared" si="118"/>
        <v>#N/A</v>
      </c>
      <c r="AP237" s="1" t="str">
        <f t="shared" si="108"/>
        <v/>
      </c>
      <c r="AQ237" s="1" t="str">
        <f t="shared" si="108"/>
        <v/>
      </c>
      <c r="AS237" s="1" t="str">
        <f t="shared" si="128"/>
        <v/>
      </c>
      <c r="AT237" s="1" t="e">
        <f t="shared" si="129"/>
        <v>#N/A</v>
      </c>
      <c r="AU237" s="1" t="e">
        <f t="shared" si="119"/>
        <v>#N/A</v>
      </c>
      <c r="AV237" s="9" t="e">
        <f t="shared" si="120"/>
        <v>#N/A</v>
      </c>
      <c r="AW237" s="9" t="e">
        <f t="shared" si="121"/>
        <v>#N/A</v>
      </c>
      <c r="AX237" s="9" t="e">
        <f t="shared" si="122"/>
        <v>#N/A</v>
      </c>
      <c r="AY237" s="9" t="e">
        <f t="shared" si="123"/>
        <v>#N/A</v>
      </c>
      <c r="AZ237" s="9" t="e">
        <f t="shared" si="124"/>
        <v>#N/A</v>
      </c>
      <c r="BA237" s="9" t="e">
        <f t="shared" si="130"/>
        <v>#N/A</v>
      </c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M237" s="48"/>
      <c r="BX237" s="7"/>
      <c r="BY237" s="4"/>
      <c r="BZ237" s="7"/>
      <c r="CA237" s="7"/>
      <c r="CB237" s="7"/>
      <c r="CE237" s="7"/>
      <c r="CF237" s="7"/>
      <c r="CG237" s="7"/>
      <c r="CH237" s="7"/>
      <c r="CI237" s="7"/>
      <c r="CJ237" s="7"/>
      <c r="CK237" s="7"/>
      <c r="CL237" s="7"/>
      <c r="CN237" s="47"/>
      <c r="CO237" s="47"/>
      <c r="CP237" s="47"/>
      <c r="CQ237" s="4"/>
    </row>
    <row r="238" spans="1:95" s="1" customFormat="1" x14ac:dyDescent="0.3">
      <c r="A238" s="1">
        <f t="shared" si="125"/>
        <v>0</v>
      </c>
      <c r="B238" s="1" t="e">
        <f t="shared" si="109"/>
        <v>#N/A</v>
      </c>
      <c r="J238" s="4"/>
      <c r="K238" s="4"/>
      <c r="L238" s="4"/>
      <c r="M238" s="61"/>
      <c r="Y238" s="58"/>
      <c r="AA238" s="1">
        <f t="shared" si="110"/>
        <v>0</v>
      </c>
      <c r="AB238" s="1">
        <f t="shared" si="111"/>
        <v>0</v>
      </c>
      <c r="AC238" s="1">
        <f t="shared" si="112"/>
        <v>0</v>
      </c>
      <c r="AD238" s="1" t="str">
        <f t="shared" si="126"/>
        <v/>
      </c>
      <c r="AE238" s="1" t="str">
        <f t="shared" si="107"/>
        <v/>
      </c>
      <c r="AF238" s="1" t="str">
        <f t="shared" si="107"/>
        <v/>
      </c>
      <c r="AG238" s="1" t="str">
        <f t="shared" si="107"/>
        <v/>
      </c>
      <c r="AH238" s="1" t="e">
        <f t="shared" si="131"/>
        <v>#N/A</v>
      </c>
      <c r="AI238" s="9" t="e">
        <f t="shared" si="127"/>
        <v>#N/A</v>
      </c>
      <c r="AJ238" s="9" t="e">
        <f t="shared" si="113"/>
        <v>#N/A</v>
      </c>
      <c r="AK238" s="9" t="e">
        <f t="shared" si="114"/>
        <v>#N/A</v>
      </c>
      <c r="AL238" s="9" t="e">
        <f t="shared" si="115"/>
        <v>#N/A</v>
      </c>
      <c r="AM238" s="9" t="e">
        <f t="shared" si="116"/>
        <v>#N/A</v>
      </c>
      <c r="AN238" s="9" t="e">
        <f t="shared" si="117"/>
        <v>#N/A</v>
      </c>
      <c r="AO238" s="9" t="e">
        <f t="shared" si="118"/>
        <v>#N/A</v>
      </c>
      <c r="AP238" s="1" t="str">
        <f t="shared" si="108"/>
        <v/>
      </c>
      <c r="AQ238" s="1" t="str">
        <f t="shared" si="108"/>
        <v/>
      </c>
      <c r="AS238" s="1" t="str">
        <f t="shared" si="128"/>
        <v/>
      </c>
      <c r="AT238" s="1" t="e">
        <f t="shared" si="129"/>
        <v>#N/A</v>
      </c>
      <c r="AU238" s="1" t="e">
        <f t="shared" si="119"/>
        <v>#N/A</v>
      </c>
      <c r="AV238" s="9" t="e">
        <f t="shared" si="120"/>
        <v>#N/A</v>
      </c>
      <c r="AW238" s="9" t="e">
        <f t="shared" si="121"/>
        <v>#N/A</v>
      </c>
      <c r="AX238" s="9" t="e">
        <f t="shared" si="122"/>
        <v>#N/A</v>
      </c>
      <c r="AY238" s="9" t="e">
        <f t="shared" si="123"/>
        <v>#N/A</v>
      </c>
      <c r="AZ238" s="9" t="e">
        <f t="shared" si="124"/>
        <v>#N/A</v>
      </c>
      <c r="BA238" s="9" t="e">
        <f t="shared" si="130"/>
        <v>#N/A</v>
      </c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M238" s="48"/>
      <c r="BX238" s="7"/>
      <c r="BY238" s="4"/>
      <c r="BZ238" s="7"/>
      <c r="CA238" s="7"/>
      <c r="CB238" s="7"/>
      <c r="CE238" s="7"/>
      <c r="CF238" s="7"/>
      <c r="CG238" s="7"/>
      <c r="CH238" s="7"/>
      <c r="CI238" s="7"/>
      <c r="CJ238" s="7"/>
      <c r="CK238" s="7"/>
      <c r="CL238" s="7"/>
      <c r="CN238" s="47"/>
      <c r="CO238" s="47"/>
      <c r="CP238" s="47"/>
      <c r="CQ238" s="4"/>
    </row>
    <row r="239" spans="1:95" s="1" customFormat="1" x14ac:dyDescent="0.3">
      <c r="A239" s="1">
        <f t="shared" si="125"/>
        <v>0</v>
      </c>
      <c r="B239" s="1" t="e">
        <f t="shared" si="109"/>
        <v>#N/A</v>
      </c>
      <c r="J239" s="4"/>
      <c r="K239" s="4"/>
      <c r="L239" s="4"/>
      <c r="M239" s="61"/>
      <c r="Y239" s="58"/>
      <c r="AA239" s="1">
        <f t="shared" si="110"/>
        <v>0</v>
      </c>
      <c r="AB239" s="1">
        <f t="shared" si="111"/>
        <v>0</v>
      </c>
      <c r="AC239" s="1">
        <f t="shared" si="112"/>
        <v>0</v>
      </c>
      <c r="AD239" s="1" t="str">
        <f t="shared" si="126"/>
        <v/>
      </c>
      <c r="AE239" s="1" t="str">
        <f t="shared" si="107"/>
        <v/>
      </c>
      <c r="AF239" s="1" t="str">
        <f t="shared" si="107"/>
        <v/>
      </c>
      <c r="AG239" s="1" t="str">
        <f t="shared" si="107"/>
        <v/>
      </c>
      <c r="AH239" s="1" t="e">
        <f t="shared" si="131"/>
        <v>#N/A</v>
      </c>
      <c r="AI239" s="9" t="e">
        <f t="shared" si="127"/>
        <v>#N/A</v>
      </c>
      <c r="AJ239" s="9" t="e">
        <f t="shared" si="113"/>
        <v>#N/A</v>
      </c>
      <c r="AK239" s="9" t="e">
        <f t="shared" si="114"/>
        <v>#N/A</v>
      </c>
      <c r="AL239" s="9" t="e">
        <f t="shared" si="115"/>
        <v>#N/A</v>
      </c>
      <c r="AM239" s="9" t="e">
        <f t="shared" si="116"/>
        <v>#N/A</v>
      </c>
      <c r="AN239" s="9" t="e">
        <f t="shared" si="117"/>
        <v>#N/A</v>
      </c>
      <c r="AO239" s="9" t="e">
        <f t="shared" si="118"/>
        <v>#N/A</v>
      </c>
      <c r="AP239" s="1" t="str">
        <f t="shared" si="108"/>
        <v/>
      </c>
      <c r="AQ239" s="1" t="str">
        <f t="shared" si="108"/>
        <v/>
      </c>
      <c r="AS239" s="1" t="str">
        <f t="shared" si="128"/>
        <v/>
      </c>
      <c r="AT239" s="1" t="e">
        <f t="shared" si="129"/>
        <v>#N/A</v>
      </c>
      <c r="AU239" s="1" t="e">
        <f t="shared" si="119"/>
        <v>#N/A</v>
      </c>
      <c r="AV239" s="9" t="e">
        <f t="shared" si="120"/>
        <v>#N/A</v>
      </c>
      <c r="AW239" s="9" t="e">
        <f t="shared" si="121"/>
        <v>#N/A</v>
      </c>
      <c r="AX239" s="9" t="e">
        <f t="shared" si="122"/>
        <v>#N/A</v>
      </c>
      <c r="AY239" s="9" t="e">
        <f t="shared" si="123"/>
        <v>#N/A</v>
      </c>
      <c r="AZ239" s="9" t="e">
        <f t="shared" si="124"/>
        <v>#N/A</v>
      </c>
      <c r="BA239" s="9" t="e">
        <f t="shared" si="130"/>
        <v>#N/A</v>
      </c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M239" s="48"/>
      <c r="BX239" s="7"/>
      <c r="BY239" s="4"/>
      <c r="BZ239" s="7"/>
      <c r="CA239" s="7"/>
      <c r="CB239" s="7"/>
      <c r="CE239" s="7"/>
      <c r="CF239" s="7"/>
      <c r="CG239" s="7"/>
      <c r="CH239" s="7"/>
      <c r="CI239" s="7"/>
      <c r="CJ239" s="7"/>
      <c r="CK239" s="7"/>
      <c r="CL239" s="7"/>
      <c r="CN239" s="47"/>
      <c r="CO239" s="47"/>
      <c r="CP239" s="47"/>
      <c r="CQ239" s="4"/>
    </row>
    <row r="240" spans="1:95" s="1" customFormat="1" x14ac:dyDescent="0.3">
      <c r="A240" s="1">
        <f t="shared" si="125"/>
        <v>0</v>
      </c>
      <c r="B240" s="1" t="e">
        <f t="shared" si="109"/>
        <v>#N/A</v>
      </c>
      <c r="J240" s="4"/>
      <c r="K240" s="4"/>
      <c r="L240" s="4"/>
      <c r="M240" s="61"/>
      <c r="Y240" s="58"/>
      <c r="AA240" s="1">
        <f t="shared" si="110"/>
        <v>0</v>
      </c>
      <c r="AB240" s="1">
        <f t="shared" si="111"/>
        <v>0</v>
      </c>
      <c r="AC240" s="1">
        <f t="shared" si="112"/>
        <v>0</v>
      </c>
      <c r="AD240" s="1" t="str">
        <f t="shared" si="126"/>
        <v/>
      </c>
      <c r="AE240" s="1" t="str">
        <f t="shared" si="107"/>
        <v/>
      </c>
      <c r="AF240" s="1" t="str">
        <f t="shared" si="107"/>
        <v/>
      </c>
      <c r="AG240" s="1" t="str">
        <f t="shared" si="107"/>
        <v/>
      </c>
      <c r="AH240" s="1" t="e">
        <f t="shared" si="131"/>
        <v>#N/A</v>
      </c>
      <c r="AI240" s="9" t="e">
        <f t="shared" si="127"/>
        <v>#N/A</v>
      </c>
      <c r="AJ240" s="9" t="e">
        <f t="shared" si="113"/>
        <v>#N/A</v>
      </c>
      <c r="AK240" s="9" t="e">
        <f t="shared" si="114"/>
        <v>#N/A</v>
      </c>
      <c r="AL240" s="9" t="e">
        <f t="shared" si="115"/>
        <v>#N/A</v>
      </c>
      <c r="AM240" s="9" t="e">
        <f t="shared" si="116"/>
        <v>#N/A</v>
      </c>
      <c r="AN240" s="9" t="e">
        <f t="shared" si="117"/>
        <v>#N/A</v>
      </c>
      <c r="AO240" s="9" t="e">
        <f t="shared" si="118"/>
        <v>#N/A</v>
      </c>
      <c r="AP240" s="1" t="str">
        <f t="shared" si="108"/>
        <v/>
      </c>
      <c r="AQ240" s="1" t="str">
        <f t="shared" si="108"/>
        <v/>
      </c>
      <c r="AS240" s="1" t="str">
        <f t="shared" si="128"/>
        <v/>
      </c>
      <c r="AT240" s="1" t="e">
        <f t="shared" si="129"/>
        <v>#N/A</v>
      </c>
      <c r="AU240" s="1" t="e">
        <f t="shared" si="119"/>
        <v>#N/A</v>
      </c>
      <c r="AV240" s="9" t="e">
        <f t="shared" si="120"/>
        <v>#N/A</v>
      </c>
      <c r="AW240" s="9" t="e">
        <f t="shared" si="121"/>
        <v>#N/A</v>
      </c>
      <c r="AX240" s="9" t="e">
        <f t="shared" si="122"/>
        <v>#N/A</v>
      </c>
      <c r="AY240" s="9" t="e">
        <f t="shared" si="123"/>
        <v>#N/A</v>
      </c>
      <c r="AZ240" s="9" t="e">
        <f t="shared" si="124"/>
        <v>#N/A</v>
      </c>
      <c r="BA240" s="9" t="e">
        <f t="shared" si="130"/>
        <v>#N/A</v>
      </c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M240" s="48"/>
      <c r="BX240" s="7"/>
      <c r="BY240" s="4"/>
      <c r="BZ240" s="7"/>
      <c r="CA240" s="7"/>
      <c r="CB240" s="7"/>
      <c r="CE240" s="7"/>
      <c r="CF240" s="7"/>
      <c r="CG240" s="7"/>
      <c r="CH240" s="7"/>
      <c r="CI240" s="7"/>
      <c r="CJ240" s="7"/>
      <c r="CK240" s="7"/>
      <c r="CL240" s="7"/>
      <c r="CN240" s="47"/>
      <c r="CO240" s="47"/>
      <c r="CP240" s="47"/>
      <c r="CQ240" s="4"/>
    </row>
    <row r="241" spans="1:95" s="1" customFormat="1" x14ac:dyDescent="0.3">
      <c r="A241" s="1">
        <f t="shared" si="125"/>
        <v>0</v>
      </c>
      <c r="B241" s="1" t="e">
        <f t="shared" si="109"/>
        <v>#N/A</v>
      </c>
      <c r="J241" s="4"/>
      <c r="K241" s="4"/>
      <c r="L241" s="4"/>
      <c r="M241" s="61"/>
      <c r="Y241" s="58"/>
      <c r="AA241" s="1">
        <f t="shared" si="110"/>
        <v>0</v>
      </c>
      <c r="AB241" s="1">
        <f t="shared" si="111"/>
        <v>0</v>
      </c>
      <c r="AC241" s="1">
        <f t="shared" si="112"/>
        <v>0</v>
      </c>
      <c r="AD241" s="1" t="str">
        <f t="shared" si="126"/>
        <v/>
      </c>
      <c r="AE241" s="1" t="str">
        <f t="shared" si="107"/>
        <v/>
      </c>
      <c r="AF241" s="1" t="str">
        <f t="shared" si="107"/>
        <v/>
      </c>
      <c r="AG241" s="1" t="str">
        <f t="shared" si="107"/>
        <v/>
      </c>
      <c r="AH241" s="1" t="e">
        <f t="shared" si="131"/>
        <v>#N/A</v>
      </c>
      <c r="AI241" s="9" t="e">
        <f t="shared" si="127"/>
        <v>#N/A</v>
      </c>
      <c r="AJ241" s="9" t="e">
        <f t="shared" si="113"/>
        <v>#N/A</v>
      </c>
      <c r="AK241" s="9" t="e">
        <f t="shared" si="114"/>
        <v>#N/A</v>
      </c>
      <c r="AL241" s="9" t="e">
        <f t="shared" si="115"/>
        <v>#N/A</v>
      </c>
      <c r="AM241" s="9" t="e">
        <f t="shared" si="116"/>
        <v>#N/A</v>
      </c>
      <c r="AN241" s="9" t="e">
        <f t="shared" si="117"/>
        <v>#N/A</v>
      </c>
      <c r="AO241" s="9" t="e">
        <f t="shared" si="118"/>
        <v>#N/A</v>
      </c>
      <c r="AP241" s="1" t="str">
        <f t="shared" si="108"/>
        <v/>
      </c>
      <c r="AQ241" s="1" t="str">
        <f t="shared" si="108"/>
        <v/>
      </c>
      <c r="AS241" s="1" t="str">
        <f t="shared" si="128"/>
        <v/>
      </c>
      <c r="AT241" s="1" t="e">
        <f t="shared" si="129"/>
        <v>#N/A</v>
      </c>
      <c r="AU241" s="1" t="e">
        <f t="shared" si="119"/>
        <v>#N/A</v>
      </c>
      <c r="AV241" s="9" t="e">
        <f t="shared" si="120"/>
        <v>#N/A</v>
      </c>
      <c r="AW241" s="9" t="e">
        <f t="shared" si="121"/>
        <v>#N/A</v>
      </c>
      <c r="AX241" s="9" t="e">
        <f t="shared" si="122"/>
        <v>#N/A</v>
      </c>
      <c r="AY241" s="9" t="e">
        <f t="shared" si="123"/>
        <v>#N/A</v>
      </c>
      <c r="AZ241" s="9" t="e">
        <f t="shared" si="124"/>
        <v>#N/A</v>
      </c>
      <c r="BA241" s="9" t="e">
        <f t="shared" si="130"/>
        <v>#N/A</v>
      </c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M241" s="48"/>
      <c r="BX241" s="7"/>
      <c r="BY241" s="4"/>
      <c r="BZ241" s="7"/>
      <c r="CA241" s="7"/>
      <c r="CB241" s="7"/>
      <c r="CE241" s="7"/>
      <c r="CF241" s="7"/>
      <c r="CG241" s="7"/>
      <c r="CH241" s="7"/>
      <c r="CI241" s="7"/>
      <c r="CJ241" s="7"/>
      <c r="CK241" s="7"/>
      <c r="CL241" s="7"/>
      <c r="CN241" s="47"/>
      <c r="CO241" s="47"/>
      <c r="CP241" s="47"/>
      <c r="CQ241" s="4"/>
    </row>
    <row r="242" spans="1:95" s="1" customFormat="1" x14ac:dyDescent="0.3">
      <c r="A242" s="1">
        <f t="shared" si="125"/>
        <v>0</v>
      </c>
      <c r="B242" s="1" t="e">
        <f t="shared" si="109"/>
        <v>#N/A</v>
      </c>
      <c r="J242" s="4"/>
      <c r="K242" s="4"/>
      <c r="L242" s="4"/>
      <c r="M242" s="61"/>
      <c r="Y242" s="58"/>
      <c r="AA242" s="1">
        <f t="shared" si="110"/>
        <v>0</v>
      </c>
      <c r="AB242" s="1">
        <f t="shared" si="111"/>
        <v>0</v>
      </c>
      <c r="AC242" s="1">
        <f t="shared" si="112"/>
        <v>0</v>
      </c>
      <c r="AD242" s="1" t="str">
        <f t="shared" si="126"/>
        <v/>
      </c>
      <c r="AE242" s="1" t="str">
        <f t="shared" si="107"/>
        <v/>
      </c>
      <c r="AF242" s="1" t="str">
        <f t="shared" si="107"/>
        <v/>
      </c>
      <c r="AG242" s="1" t="str">
        <f t="shared" si="107"/>
        <v/>
      </c>
      <c r="AH242" s="1" t="e">
        <f t="shared" si="131"/>
        <v>#N/A</v>
      </c>
      <c r="AI242" s="9" t="e">
        <f t="shared" si="127"/>
        <v>#N/A</v>
      </c>
      <c r="AJ242" s="9" t="e">
        <f t="shared" si="113"/>
        <v>#N/A</v>
      </c>
      <c r="AK242" s="9" t="e">
        <f t="shared" si="114"/>
        <v>#N/A</v>
      </c>
      <c r="AL242" s="9" t="e">
        <f t="shared" si="115"/>
        <v>#N/A</v>
      </c>
      <c r="AM242" s="9" t="e">
        <f t="shared" si="116"/>
        <v>#N/A</v>
      </c>
      <c r="AN242" s="9" t="e">
        <f t="shared" si="117"/>
        <v>#N/A</v>
      </c>
      <c r="AO242" s="9" t="e">
        <f t="shared" si="118"/>
        <v>#N/A</v>
      </c>
      <c r="AP242" s="1" t="str">
        <f t="shared" si="108"/>
        <v/>
      </c>
      <c r="AQ242" s="1" t="str">
        <f t="shared" si="108"/>
        <v/>
      </c>
      <c r="AS242" s="1" t="str">
        <f t="shared" si="128"/>
        <v/>
      </c>
      <c r="AT242" s="1" t="e">
        <f t="shared" si="129"/>
        <v>#N/A</v>
      </c>
      <c r="AU242" s="1" t="e">
        <f t="shared" si="119"/>
        <v>#N/A</v>
      </c>
      <c r="AV242" s="9" t="e">
        <f t="shared" si="120"/>
        <v>#N/A</v>
      </c>
      <c r="AW242" s="9" t="e">
        <f t="shared" si="121"/>
        <v>#N/A</v>
      </c>
      <c r="AX242" s="9" t="e">
        <f t="shared" si="122"/>
        <v>#N/A</v>
      </c>
      <c r="AY242" s="9" t="e">
        <f t="shared" si="123"/>
        <v>#N/A</v>
      </c>
      <c r="AZ242" s="9" t="e">
        <f t="shared" si="124"/>
        <v>#N/A</v>
      </c>
      <c r="BA242" s="9" t="e">
        <f t="shared" si="130"/>
        <v>#N/A</v>
      </c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M242" s="48"/>
      <c r="BX242" s="7"/>
      <c r="BY242" s="4"/>
      <c r="BZ242" s="7"/>
      <c r="CA242" s="7"/>
      <c r="CB242" s="7"/>
      <c r="CE242" s="7"/>
      <c r="CF242" s="7"/>
      <c r="CG242" s="7"/>
      <c r="CH242" s="7"/>
      <c r="CI242" s="7"/>
      <c r="CJ242" s="7"/>
      <c r="CK242" s="7"/>
      <c r="CL242" s="7"/>
      <c r="CN242" s="47"/>
      <c r="CO242" s="47"/>
      <c r="CP242" s="47"/>
      <c r="CQ242" s="4"/>
    </row>
    <row r="243" spans="1:95" s="1" customFormat="1" x14ac:dyDescent="0.3">
      <c r="A243" s="1">
        <f t="shared" si="125"/>
        <v>0</v>
      </c>
      <c r="B243" s="1" t="e">
        <f t="shared" si="109"/>
        <v>#N/A</v>
      </c>
      <c r="J243" s="4"/>
      <c r="K243" s="4"/>
      <c r="L243" s="4"/>
      <c r="M243" s="61"/>
      <c r="Y243" s="58"/>
      <c r="AA243" s="1">
        <f t="shared" si="110"/>
        <v>0</v>
      </c>
      <c r="AB243" s="1">
        <f t="shared" si="111"/>
        <v>0</v>
      </c>
      <c r="AC243" s="1">
        <f t="shared" si="112"/>
        <v>0</v>
      </c>
      <c r="AD243" s="1" t="str">
        <f t="shared" si="126"/>
        <v/>
      </c>
      <c r="AE243" s="1" t="str">
        <f t="shared" si="107"/>
        <v/>
      </c>
      <c r="AF243" s="1" t="str">
        <f t="shared" si="107"/>
        <v/>
      </c>
      <c r="AG243" s="1" t="str">
        <f t="shared" si="107"/>
        <v/>
      </c>
      <c r="AH243" s="1" t="e">
        <f t="shared" si="131"/>
        <v>#N/A</v>
      </c>
      <c r="AI243" s="9" t="e">
        <f t="shared" si="127"/>
        <v>#N/A</v>
      </c>
      <c r="AJ243" s="9" t="e">
        <f t="shared" si="113"/>
        <v>#N/A</v>
      </c>
      <c r="AK243" s="9" t="e">
        <f t="shared" si="114"/>
        <v>#N/A</v>
      </c>
      <c r="AL243" s="9" t="e">
        <f t="shared" si="115"/>
        <v>#N/A</v>
      </c>
      <c r="AM243" s="9" t="e">
        <f t="shared" si="116"/>
        <v>#N/A</v>
      </c>
      <c r="AN243" s="9" t="e">
        <f t="shared" si="117"/>
        <v>#N/A</v>
      </c>
      <c r="AO243" s="9" t="e">
        <f t="shared" si="118"/>
        <v>#N/A</v>
      </c>
      <c r="AP243" s="1" t="str">
        <f t="shared" si="108"/>
        <v/>
      </c>
      <c r="AQ243" s="1" t="str">
        <f t="shared" si="108"/>
        <v/>
      </c>
      <c r="AS243" s="1" t="str">
        <f t="shared" si="128"/>
        <v/>
      </c>
      <c r="AT243" s="1" t="e">
        <f t="shared" si="129"/>
        <v>#N/A</v>
      </c>
      <c r="AU243" s="1" t="e">
        <f t="shared" si="119"/>
        <v>#N/A</v>
      </c>
      <c r="AV243" s="9" t="e">
        <f t="shared" si="120"/>
        <v>#N/A</v>
      </c>
      <c r="AW243" s="9" t="e">
        <f t="shared" si="121"/>
        <v>#N/A</v>
      </c>
      <c r="AX243" s="9" t="e">
        <f t="shared" si="122"/>
        <v>#N/A</v>
      </c>
      <c r="AY243" s="9" t="e">
        <f t="shared" si="123"/>
        <v>#N/A</v>
      </c>
      <c r="AZ243" s="9" t="e">
        <f t="shared" si="124"/>
        <v>#N/A</v>
      </c>
      <c r="BA243" s="9" t="e">
        <f t="shared" si="130"/>
        <v>#N/A</v>
      </c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M243" s="48"/>
      <c r="BX243" s="7"/>
      <c r="BY243" s="4"/>
      <c r="BZ243" s="7"/>
      <c r="CA243" s="7"/>
      <c r="CB243" s="7"/>
      <c r="CE243" s="7"/>
      <c r="CF243" s="7"/>
      <c r="CG243" s="7"/>
      <c r="CH243" s="7"/>
      <c r="CI243" s="7"/>
      <c r="CJ243" s="7"/>
      <c r="CK243" s="7"/>
      <c r="CL243" s="7"/>
      <c r="CN243" s="47"/>
      <c r="CO243" s="47"/>
      <c r="CP243" s="47"/>
      <c r="CQ243" s="4"/>
    </row>
    <row r="244" spans="1:95" s="1" customFormat="1" x14ac:dyDescent="0.3">
      <c r="A244" s="1">
        <f t="shared" si="125"/>
        <v>0</v>
      </c>
      <c r="B244" s="1" t="e">
        <f t="shared" si="109"/>
        <v>#N/A</v>
      </c>
      <c r="J244" s="4"/>
      <c r="K244" s="4"/>
      <c r="L244" s="4"/>
      <c r="M244" s="61"/>
      <c r="Y244" s="58"/>
      <c r="AA244" s="1">
        <f t="shared" si="110"/>
        <v>0</v>
      </c>
      <c r="AB244" s="1">
        <f t="shared" si="111"/>
        <v>0</v>
      </c>
      <c r="AC244" s="1">
        <f t="shared" si="112"/>
        <v>0</v>
      </c>
      <c r="AD244" s="1" t="str">
        <f t="shared" si="126"/>
        <v/>
      </c>
      <c r="AE244" s="1" t="str">
        <f t="shared" si="107"/>
        <v/>
      </c>
      <c r="AF244" s="1" t="str">
        <f t="shared" si="107"/>
        <v/>
      </c>
      <c r="AG244" s="1" t="str">
        <f t="shared" si="107"/>
        <v/>
      </c>
      <c r="AH244" s="1" t="e">
        <f t="shared" si="131"/>
        <v>#N/A</v>
      </c>
      <c r="AI244" s="9" t="e">
        <f t="shared" si="127"/>
        <v>#N/A</v>
      </c>
      <c r="AJ244" s="9" t="e">
        <f t="shared" si="113"/>
        <v>#N/A</v>
      </c>
      <c r="AK244" s="9" t="e">
        <f t="shared" si="114"/>
        <v>#N/A</v>
      </c>
      <c r="AL244" s="9" t="e">
        <f t="shared" si="115"/>
        <v>#N/A</v>
      </c>
      <c r="AM244" s="9" t="e">
        <f t="shared" si="116"/>
        <v>#N/A</v>
      </c>
      <c r="AN244" s="9" t="e">
        <f t="shared" si="117"/>
        <v>#N/A</v>
      </c>
      <c r="AO244" s="9" t="e">
        <f t="shared" si="118"/>
        <v>#N/A</v>
      </c>
      <c r="AP244" s="1" t="str">
        <f t="shared" si="108"/>
        <v/>
      </c>
      <c r="AQ244" s="1" t="str">
        <f t="shared" si="108"/>
        <v/>
      </c>
      <c r="AS244" s="1" t="str">
        <f t="shared" si="128"/>
        <v/>
      </c>
      <c r="AT244" s="1" t="e">
        <f t="shared" si="129"/>
        <v>#N/A</v>
      </c>
      <c r="AU244" s="1" t="e">
        <f t="shared" si="119"/>
        <v>#N/A</v>
      </c>
      <c r="AV244" s="9" t="e">
        <f t="shared" si="120"/>
        <v>#N/A</v>
      </c>
      <c r="AW244" s="9" t="e">
        <f t="shared" si="121"/>
        <v>#N/A</v>
      </c>
      <c r="AX244" s="9" t="e">
        <f t="shared" si="122"/>
        <v>#N/A</v>
      </c>
      <c r="AY244" s="9" t="e">
        <f t="shared" si="123"/>
        <v>#N/A</v>
      </c>
      <c r="AZ244" s="9" t="e">
        <f t="shared" si="124"/>
        <v>#N/A</v>
      </c>
      <c r="BA244" s="9" t="e">
        <f t="shared" si="130"/>
        <v>#N/A</v>
      </c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M244" s="48"/>
      <c r="BX244" s="7"/>
      <c r="BY244" s="4"/>
      <c r="BZ244" s="7"/>
      <c r="CA244" s="7"/>
      <c r="CB244" s="7"/>
      <c r="CE244" s="7"/>
      <c r="CF244" s="7"/>
      <c r="CG244" s="7"/>
      <c r="CH244" s="7"/>
      <c r="CI244" s="7"/>
      <c r="CJ244" s="7"/>
      <c r="CK244" s="7"/>
      <c r="CL244" s="7"/>
      <c r="CN244" s="47"/>
      <c r="CO244" s="47"/>
      <c r="CP244" s="47"/>
      <c r="CQ244" s="4"/>
    </row>
    <row r="245" spans="1:95" s="1" customFormat="1" x14ac:dyDescent="0.3">
      <c r="A245" s="1">
        <f t="shared" si="125"/>
        <v>0</v>
      </c>
      <c r="B245" s="1" t="e">
        <f t="shared" si="109"/>
        <v>#N/A</v>
      </c>
      <c r="J245" s="4"/>
      <c r="K245" s="4"/>
      <c r="L245" s="4"/>
      <c r="M245" s="61"/>
      <c r="Y245" s="58"/>
      <c r="AA245" s="1">
        <f t="shared" si="110"/>
        <v>0</v>
      </c>
      <c r="AB245" s="1">
        <f t="shared" si="111"/>
        <v>0</v>
      </c>
      <c r="AC245" s="1">
        <f t="shared" si="112"/>
        <v>0</v>
      </c>
      <c r="AD245" s="1" t="str">
        <f t="shared" si="126"/>
        <v/>
      </c>
      <c r="AE245" s="1" t="str">
        <f t="shared" si="107"/>
        <v/>
      </c>
      <c r="AF245" s="1" t="str">
        <f t="shared" si="107"/>
        <v/>
      </c>
      <c r="AG245" s="1" t="str">
        <f t="shared" si="107"/>
        <v/>
      </c>
      <c r="AH245" s="1" t="e">
        <f t="shared" si="131"/>
        <v>#N/A</v>
      </c>
      <c r="AI245" s="9" t="e">
        <f t="shared" si="127"/>
        <v>#N/A</v>
      </c>
      <c r="AJ245" s="9" t="e">
        <f t="shared" si="113"/>
        <v>#N/A</v>
      </c>
      <c r="AK245" s="9" t="e">
        <f t="shared" si="114"/>
        <v>#N/A</v>
      </c>
      <c r="AL245" s="9" t="e">
        <f t="shared" si="115"/>
        <v>#N/A</v>
      </c>
      <c r="AM245" s="9" t="e">
        <f t="shared" si="116"/>
        <v>#N/A</v>
      </c>
      <c r="AN245" s="9" t="e">
        <f t="shared" si="117"/>
        <v>#N/A</v>
      </c>
      <c r="AO245" s="9" t="e">
        <f t="shared" si="118"/>
        <v>#N/A</v>
      </c>
      <c r="AP245" s="1" t="str">
        <f t="shared" si="108"/>
        <v/>
      </c>
      <c r="AQ245" s="1" t="str">
        <f t="shared" si="108"/>
        <v/>
      </c>
      <c r="AS245" s="1" t="str">
        <f t="shared" si="128"/>
        <v/>
      </c>
      <c r="AT245" s="1" t="e">
        <f t="shared" si="129"/>
        <v>#N/A</v>
      </c>
      <c r="AU245" s="1" t="e">
        <f t="shared" si="119"/>
        <v>#N/A</v>
      </c>
      <c r="AV245" s="9" t="e">
        <f t="shared" si="120"/>
        <v>#N/A</v>
      </c>
      <c r="AW245" s="9" t="e">
        <f t="shared" si="121"/>
        <v>#N/A</v>
      </c>
      <c r="AX245" s="9" t="e">
        <f t="shared" si="122"/>
        <v>#N/A</v>
      </c>
      <c r="AY245" s="9" t="e">
        <f t="shared" si="123"/>
        <v>#N/A</v>
      </c>
      <c r="AZ245" s="9" t="e">
        <f t="shared" si="124"/>
        <v>#N/A</v>
      </c>
      <c r="BA245" s="9" t="e">
        <f t="shared" si="130"/>
        <v>#N/A</v>
      </c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M245" s="48"/>
      <c r="BX245" s="7"/>
      <c r="BY245" s="4"/>
      <c r="BZ245" s="7"/>
      <c r="CA245" s="7"/>
      <c r="CB245" s="7"/>
      <c r="CE245" s="7"/>
      <c r="CF245" s="7"/>
      <c r="CG245" s="7"/>
      <c r="CH245" s="7"/>
      <c r="CI245" s="7"/>
      <c r="CJ245" s="7"/>
      <c r="CK245" s="7"/>
      <c r="CL245" s="7"/>
      <c r="CN245" s="47"/>
      <c r="CO245" s="47"/>
      <c r="CP245" s="47"/>
      <c r="CQ245" s="4"/>
    </row>
    <row r="246" spans="1:95" s="1" customFormat="1" x14ac:dyDescent="0.3">
      <c r="A246" s="1">
        <f t="shared" si="125"/>
        <v>0</v>
      </c>
      <c r="B246" s="1" t="e">
        <f t="shared" si="109"/>
        <v>#N/A</v>
      </c>
      <c r="J246" s="4"/>
      <c r="K246" s="4"/>
      <c r="L246" s="4"/>
      <c r="M246" s="61"/>
      <c r="Y246" s="58"/>
      <c r="AA246" s="1">
        <f t="shared" si="110"/>
        <v>0</v>
      </c>
      <c r="AB246" s="1">
        <f t="shared" si="111"/>
        <v>0</v>
      </c>
      <c r="AC246" s="1">
        <f t="shared" si="112"/>
        <v>0</v>
      </c>
      <c r="AD246" s="1" t="str">
        <f t="shared" si="126"/>
        <v/>
      </c>
      <c r="AE246" s="1" t="str">
        <f t="shared" si="107"/>
        <v/>
      </c>
      <c r="AF246" s="1" t="str">
        <f t="shared" si="107"/>
        <v/>
      </c>
      <c r="AG246" s="1" t="str">
        <f t="shared" si="107"/>
        <v/>
      </c>
      <c r="AH246" s="1" t="e">
        <f t="shared" si="131"/>
        <v>#N/A</v>
      </c>
      <c r="AI246" s="9" t="e">
        <f t="shared" si="127"/>
        <v>#N/A</v>
      </c>
      <c r="AJ246" s="9" t="e">
        <f t="shared" si="113"/>
        <v>#N/A</v>
      </c>
      <c r="AK246" s="9" t="e">
        <f t="shared" si="114"/>
        <v>#N/A</v>
      </c>
      <c r="AL246" s="9" t="e">
        <f t="shared" si="115"/>
        <v>#N/A</v>
      </c>
      <c r="AM246" s="9" t="e">
        <f t="shared" si="116"/>
        <v>#N/A</v>
      </c>
      <c r="AN246" s="9" t="e">
        <f t="shared" si="117"/>
        <v>#N/A</v>
      </c>
      <c r="AO246" s="9" t="e">
        <f t="shared" si="118"/>
        <v>#N/A</v>
      </c>
      <c r="AP246" s="1" t="str">
        <f t="shared" si="108"/>
        <v/>
      </c>
      <c r="AQ246" s="1" t="str">
        <f t="shared" si="108"/>
        <v/>
      </c>
      <c r="AS246" s="1" t="str">
        <f t="shared" si="128"/>
        <v/>
      </c>
      <c r="AT246" s="1" t="e">
        <f t="shared" si="129"/>
        <v>#N/A</v>
      </c>
      <c r="AU246" s="1" t="e">
        <f t="shared" si="119"/>
        <v>#N/A</v>
      </c>
      <c r="AV246" s="9" t="e">
        <f t="shared" si="120"/>
        <v>#N/A</v>
      </c>
      <c r="AW246" s="9" t="e">
        <f t="shared" si="121"/>
        <v>#N/A</v>
      </c>
      <c r="AX246" s="9" t="e">
        <f t="shared" si="122"/>
        <v>#N/A</v>
      </c>
      <c r="AY246" s="9" t="e">
        <f t="shared" si="123"/>
        <v>#N/A</v>
      </c>
      <c r="AZ246" s="9" t="e">
        <f t="shared" si="124"/>
        <v>#N/A</v>
      </c>
      <c r="BA246" s="9" t="e">
        <f t="shared" si="130"/>
        <v>#N/A</v>
      </c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M246" s="48"/>
      <c r="BX246" s="7"/>
      <c r="BY246" s="4"/>
      <c r="BZ246" s="7"/>
      <c r="CA246" s="7"/>
      <c r="CB246" s="7"/>
      <c r="CE246" s="7"/>
      <c r="CF246" s="7"/>
      <c r="CG246" s="7"/>
      <c r="CH246" s="7"/>
      <c r="CI246" s="7"/>
      <c r="CJ246" s="7"/>
      <c r="CK246" s="7"/>
      <c r="CL246" s="7"/>
      <c r="CN246" s="47"/>
      <c r="CO246" s="47"/>
      <c r="CP246" s="47"/>
      <c r="CQ246" s="4"/>
    </row>
    <row r="247" spans="1:95" s="1" customFormat="1" x14ac:dyDescent="0.3">
      <c r="A247" s="1">
        <f t="shared" si="125"/>
        <v>0</v>
      </c>
      <c r="B247" s="1" t="e">
        <f t="shared" si="109"/>
        <v>#N/A</v>
      </c>
      <c r="J247" s="4"/>
      <c r="K247" s="4"/>
      <c r="L247" s="4"/>
      <c r="M247" s="61"/>
      <c r="Y247" s="58"/>
      <c r="AA247" s="1">
        <f t="shared" si="110"/>
        <v>0</v>
      </c>
      <c r="AB247" s="1">
        <f t="shared" si="111"/>
        <v>0</v>
      </c>
      <c r="AC247" s="1">
        <f t="shared" si="112"/>
        <v>0</v>
      </c>
      <c r="AD247" s="1" t="str">
        <f t="shared" si="126"/>
        <v/>
      </c>
      <c r="AE247" s="1" t="str">
        <f t="shared" si="107"/>
        <v/>
      </c>
      <c r="AF247" s="1" t="str">
        <f t="shared" si="107"/>
        <v/>
      </c>
      <c r="AG247" s="1" t="str">
        <f t="shared" si="107"/>
        <v/>
      </c>
      <c r="AH247" s="1" t="e">
        <f t="shared" si="131"/>
        <v>#N/A</v>
      </c>
      <c r="AI247" s="9" t="e">
        <f t="shared" si="127"/>
        <v>#N/A</v>
      </c>
      <c r="AJ247" s="9" t="e">
        <f t="shared" si="113"/>
        <v>#N/A</v>
      </c>
      <c r="AK247" s="9" t="e">
        <f t="shared" si="114"/>
        <v>#N/A</v>
      </c>
      <c r="AL247" s="9" t="e">
        <f t="shared" si="115"/>
        <v>#N/A</v>
      </c>
      <c r="AM247" s="9" t="e">
        <f t="shared" si="116"/>
        <v>#N/A</v>
      </c>
      <c r="AN247" s="9" t="e">
        <f t="shared" si="117"/>
        <v>#N/A</v>
      </c>
      <c r="AO247" s="9" t="e">
        <f t="shared" si="118"/>
        <v>#N/A</v>
      </c>
      <c r="AP247" s="1" t="str">
        <f t="shared" si="108"/>
        <v/>
      </c>
      <c r="AQ247" s="1" t="str">
        <f t="shared" si="108"/>
        <v/>
      </c>
      <c r="AS247" s="1" t="str">
        <f t="shared" si="128"/>
        <v/>
      </c>
      <c r="AT247" s="1" t="e">
        <f t="shared" si="129"/>
        <v>#N/A</v>
      </c>
      <c r="AU247" s="1" t="e">
        <f t="shared" si="119"/>
        <v>#N/A</v>
      </c>
      <c r="AV247" s="9" t="e">
        <f t="shared" si="120"/>
        <v>#N/A</v>
      </c>
      <c r="AW247" s="9" t="e">
        <f t="shared" si="121"/>
        <v>#N/A</v>
      </c>
      <c r="AX247" s="9" t="e">
        <f t="shared" si="122"/>
        <v>#N/A</v>
      </c>
      <c r="AY247" s="9" t="e">
        <f t="shared" si="123"/>
        <v>#N/A</v>
      </c>
      <c r="AZ247" s="9" t="e">
        <f t="shared" si="124"/>
        <v>#N/A</v>
      </c>
      <c r="BA247" s="9" t="e">
        <f t="shared" si="130"/>
        <v>#N/A</v>
      </c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M247" s="48"/>
      <c r="BX247" s="7"/>
      <c r="BY247" s="4"/>
      <c r="BZ247" s="7"/>
      <c r="CA247" s="7"/>
      <c r="CB247" s="7"/>
      <c r="CE247" s="7"/>
      <c r="CF247" s="7"/>
      <c r="CG247" s="7"/>
      <c r="CH247" s="7"/>
      <c r="CI247" s="7"/>
      <c r="CJ247" s="7"/>
      <c r="CK247" s="7"/>
      <c r="CL247" s="7"/>
      <c r="CN247" s="47"/>
      <c r="CO247" s="47"/>
      <c r="CP247" s="47"/>
      <c r="CQ247" s="4"/>
    </row>
    <row r="248" spans="1:95" s="1" customFormat="1" x14ac:dyDescent="0.3">
      <c r="A248" s="1">
        <f t="shared" si="125"/>
        <v>0</v>
      </c>
      <c r="B248" s="1" t="e">
        <f t="shared" si="109"/>
        <v>#N/A</v>
      </c>
      <c r="J248" s="4"/>
      <c r="K248" s="4"/>
      <c r="L248" s="4"/>
      <c r="M248" s="61"/>
      <c r="Y248" s="58"/>
      <c r="AA248" s="1">
        <f t="shared" si="110"/>
        <v>0</v>
      </c>
      <c r="AB248" s="1">
        <f t="shared" si="111"/>
        <v>0</v>
      </c>
      <c r="AC248" s="1">
        <f t="shared" si="112"/>
        <v>0</v>
      </c>
      <c r="AD248" s="1" t="str">
        <f t="shared" si="126"/>
        <v/>
      </c>
      <c r="AE248" s="1" t="str">
        <f t="shared" si="107"/>
        <v/>
      </c>
      <c r="AF248" s="1" t="str">
        <f t="shared" si="107"/>
        <v/>
      </c>
      <c r="AG248" s="1" t="str">
        <f t="shared" si="107"/>
        <v/>
      </c>
      <c r="AH248" s="1" t="e">
        <f t="shared" si="131"/>
        <v>#N/A</v>
      </c>
      <c r="AI248" s="9" t="e">
        <f t="shared" si="127"/>
        <v>#N/A</v>
      </c>
      <c r="AJ248" s="9" t="e">
        <f t="shared" si="113"/>
        <v>#N/A</v>
      </c>
      <c r="AK248" s="9" t="e">
        <f t="shared" si="114"/>
        <v>#N/A</v>
      </c>
      <c r="AL248" s="9" t="e">
        <f t="shared" si="115"/>
        <v>#N/A</v>
      </c>
      <c r="AM248" s="9" t="e">
        <f t="shared" si="116"/>
        <v>#N/A</v>
      </c>
      <c r="AN248" s="9" t="e">
        <f t="shared" si="117"/>
        <v>#N/A</v>
      </c>
      <c r="AO248" s="9" t="e">
        <f t="shared" si="118"/>
        <v>#N/A</v>
      </c>
      <c r="AP248" s="1" t="str">
        <f t="shared" si="108"/>
        <v/>
      </c>
      <c r="AQ248" s="1" t="str">
        <f t="shared" si="108"/>
        <v/>
      </c>
      <c r="AS248" s="1" t="str">
        <f t="shared" si="128"/>
        <v/>
      </c>
      <c r="AT248" s="1" t="e">
        <f t="shared" si="129"/>
        <v>#N/A</v>
      </c>
      <c r="AU248" s="1" t="e">
        <f t="shared" si="119"/>
        <v>#N/A</v>
      </c>
      <c r="AV248" s="9" t="e">
        <f t="shared" si="120"/>
        <v>#N/A</v>
      </c>
      <c r="AW248" s="9" t="e">
        <f t="shared" si="121"/>
        <v>#N/A</v>
      </c>
      <c r="AX248" s="9" t="e">
        <f t="shared" si="122"/>
        <v>#N/A</v>
      </c>
      <c r="AY248" s="9" t="e">
        <f t="shared" si="123"/>
        <v>#N/A</v>
      </c>
      <c r="AZ248" s="9" t="e">
        <f t="shared" si="124"/>
        <v>#N/A</v>
      </c>
      <c r="BA248" s="9" t="e">
        <f t="shared" si="130"/>
        <v>#N/A</v>
      </c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M248" s="48"/>
      <c r="BX248" s="7"/>
      <c r="BY248" s="4"/>
      <c r="BZ248" s="7"/>
      <c r="CA248" s="7"/>
      <c r="CB248" s="7"/>
      <c r="CE248" s="7"/>
      <c r="CF248" s="7"/>
      <c r="CG248" s="7"/>
      <c r="CH248" s="7"/>
      <c r="CI248" s="7"/>
      <c r="CJ248" s="7"/>
      <c r="CK248" s="7"/>
      <c r="CL248" s="7"/>
      <c r="CN248" s="47"/>
      <c r="CO248" s="47"/>
      <c r="CP248" s="47"/>
      <c r="CQ248" s="4"/>
    </row>
    <row r="249" spans="1:95" s="1" customFormat="1" x14ac:dyDescent="0.3">
      <c r="A249" s="1">
        <f t="shared" si="125"/>
        <v>0</v>
      </c>
      <c r="B249" s="1" t="e">
        <f t="shared" si="109"/>
        <v>#N/A</v>
      </c>
      <c r="J249" s="4"/>
      <c r="K249" s="4"/>
      <c r="L249" s="4"/>
      <c r="M249" s="61"/>
      <c r="Y249" s="58"/>
      <c r="AA249" s="1">
        <f t="shared" si="110"/>
        <v>0</v>
      </c>
      <c r="AB249" s="1">
        <f t="shared" si="111"/>
        <v>0</v>
      </c>
      <c r="AC249" s="1">
        <f t="shared" si="112"/>
        <v>0</v>
      </c>
      <c r="AD249" s="1" t="str">
        <f t="shared" si="126"/>
        <v/>
      </c>
      <c r="AE249" s="1" t="str">
        <f t="shared" si="107"/>
        <v/>
      </c>
      <c r="AF249" s="1" t="str">
        <f t="shared" si="107"/>
        <v/>
      </c>
      <c r="AG249" s="1" t="str">
        <f t="shared" si="107"/>
        <v/>
      </c>
      <c r="AH249" s="1" t="e">
        <f t="shared" si="131"/>
        <v>#N/A</v>
      </c>
      <c r="AI249" s="9" t="e">
        <f t="shared" si="127"/>
        <v>#N/A</v>
      </c>
      <c r="AJ249" s="9" t="e">
        <f t="shared" si="113"/>
        <v>#N/A</v>
      </c>
      <c r="AK249" s="9" t="e">
        <f t="shared" si="114"/>
        <v>#N/A</v>
      </c>
      <c r="AL249" s="9" t="e">
        <f t="shared" si="115"/>
        <v>#N/A</v>
      </c>
      <c r="AM249" s="9" t="e">
        <f t="shared" si="116"/>
        <v>#N/A</v>
      </c>
      <c r="AN249" s="9" t="e">
        <f t="shared" si="117"/>
        <v>#N/A</v>
      </c>
      <c r="AO249" s="9" t="e">
        <f t="shared" si="118"/>
        <v>#N/A</v>
      </c>
      <c r="AP249" s="1" t="str">
        <f t="shared" si="108"/>
        <v/>
      </c>
      <c r="AQ249" s="1" t="str">
        <f t="shared" si="108"/>
        <v/>
      </c>
      <c r="AS249" s="1" t="str">
        <f t="shared" si="128"/>
        <v/>
      </c>
      <c r="AT249" s="1" t="e">
        <f t="shared" si="129"/>
        <v>#N/A</v>
      </c>
      <c r="AU249" s="1" t="e">
        <f t="shared" si="119"/>
        <v>#N/A</v>
      </c>
      <c r="AV249" s="9" t="e">
        <f t="shared" si="120"/>
        <v>#N/A</v>
      </c>
      <c r="AW249" s="9" t="e">
        <f t="shared" si="121"/>
        <v>#N/A</v>
      </c>
      <c r="AX249" s="9" t="e">
        <f t="shared" si="122"/>
        <v>#N/A</v>
      </c>
      <c r="AY249" s="9" t="e">
        <f t="shared" si="123"/>
        <v>#N/A</v>
      </c>
      <c r="AZ249" s="9" t="e">
        <f t="shared" si="124"/>
        <v>#N/A</v>
      </c>
      <c r="BA249" s="9" t="e">
        <f t="shared" si="130"/>
        <v>#N/A</v>
      </c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M249" s="48"/>
      <c r="BX249" s="7"/>
      <c r="BY249" s="4"/>
      <c r="BZ249" s="7"/>
      <c r="CA249" s="7"/>
      <c r="CB249" s="7"/>
      <c r="CE249" s="7"/>
      <c r="CF249" s="7"/>
      <c r="CG249" s="7"/>
      <c r="CH249" s="7"/>
      <c r="CI249" s="7"/>
      <c r="CJ249" s="7"/>
      <c r="CK249" s="7"/>
      <c r="CL249" s="7"/>
      <c r="CN249" s="47"/>
      <c r="CO249" s="47"/>
      <c r="CP249" s="47"/>
      <c r="CQ249" s="4"/>
    </row>
    <row r="250" spans="1:95" s="1" customFormat="1" x14ac:dyDescent="0.3">
      <c r="A250" s="1">
        <f t="shared" si="125"/>
        <v>0</v>
      </c>
      <c r="B250" s="1" t="e">
        <f t="shared" si="109"/>
        <v>#N/A</v>
      </c>
      <c r="J250" s="4"/>
      <c r="K250" s="4"/>
      <c r="L250" s="4"/>
      <c r="M250" s="61"/>
      <c r="Y250" s="58"/>
      <c r="AA250" s="1">
        <f t="shared" si="110"/>
        <v>0</v>
      </c>
      <c r="AB250" s="1">
        <f t="shared" si="111"/>
        <v>0</v>
      </c>
      <c r="AC250" s="1">
        <f t="shared" si="112"/>
        <v>0</v>
      </c>
      <c r="AD250" s="1" t="str">
        <f t="shared" si="126"/>
        <v/>
      </c>
      <c r="AE250" s="1" t="str">
        <f t="shared" si="107"/>
        <v/>
      </c>
      <c r="AF250" s="1" t="str">
        <f t="shared" si="107"/>
        <v/>
      </c>
      <c r="AG250" s="1" t="str">
        <f t="shared" si="107"/>
        <v/>
      </c>
      <c r="AH250" s="1" t="e">
        <f t="shared" si="131"/>
        <v>#N/A</v>
      </c>
      <c r="AI250" s="9" t="e">
        <f t="shared" si="127"/>
        <v>#N/A</v>
      </c>
      <c r="AJ250" s="9" t="e">
        <f t="shared" si="113"/>
        <v>#N/A</v>
      </c>
      <c r="AK250" s="9" t="e">
        <f t="shared" si="114"/>
        <v>#N/A</v>
      </c>
      <c r="AL250" s="9" t="e">
        <f t="shared" si="115"/>
        <v>#N/A</v>
      </c>
      <c r="AM250" s="9" t="e">
        <f t="shared" si="116"/>
        <v>#N/A</v>
      </c>
      <c r="AN250" s="9" t="e">
        <f t="shared" si="117"/>
        <v>#N/A</v>
      </c>
      <c r="AO250" s="9" t="e">
        <f t="shared" si="118"/>
        <v>#N/A</v>
      </c>
      <c r="AP250" s="1" t="str">
        <f t="shared" si="108"/>
        <v/>
      </c>
      <c r="AQ250" s="1" t="str">
        <f t="shared" si="108"/>
        <v/>
      </c>
      <c r="AS250" s="1" t="str">
        <f t="shared" si="128"/>
        <v/>
      </c>
      <c r="AT250" s="1" t="e">
        <f t="shared" si="129"/>
        <v>#N/A</v>
      </c>
      <c r="AU250" s="1" t="e">
        <f t="shared" si="119"/>
        <v>#N/A</v>
      </c>
      <c r="AV250" s="9" t="e">
        <f t="shared" si="120"/>
        <v>#N/A</v>
      </c>
      <c r="AW250" s="9" t="e">
        <f t="shared" si="121"/>
        <v>#N/A</v>
      </c>
      <c r="AX250" s="9" t="e">
        <f t="shared" si="122"/>
        <v>#N/A</v>
      </c>
      <c r="AY250" s="9" t="e">
        <f t="shared" si="123"/>
        <v>#N/A</v>
      </c>
      <c r="AZ250" s="9" t="e">
        <f t="shared" si="124"/>
        <v>#N/A</v>
      </c>
      <c r="BA250" s="9" t="e">
        <f t="shared" si="130"/>
        <v>#N/A</v>
      </c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M250" s="48"/>
      <c r="BX250" s="7"/>
      <c r="BY250" s="4"/>
      <c r="BZ250" s="7"/>
      <c r="CA250" s="7"/>
      <c r="CB250" s="7"/>
      <c r="CE250" s="7"/>
      <c r="CF250" s="7"/>
      <c r="CG250" s="7"/>
      <c r="CH250" s="7"/>
      <c r="CI250" s="7"/>
      <c r="CJ250" s="7"/>
      <c r="CK250" s="7"/>
      <c r="CL250" s="7"/>
      <c r="CN250" s="47"/>
      <c r="CO250" s="47"/>
      <c r="CP250" s="47"/>
      <c r="CQ250" s="4"/>
    </row>
    <row r="251" spans="1:95" s="1" customFormat="1" x14ac:dyDescent="0.3">
      <c r="A251" s="1">
        <f t="shared" si="125"/>
        <v>0</v>
      </c>
      <c r="B251" s="1" t="e">
        <f t="shared" si="109"/>
        <v>#N/A</v>
      </c>
      <c r="J251" s="4"/>
      <c r="K251" s="4"/>
      <c r="L251" s="4"/>
      <c r="M251" s="61"/>
      <c r="Y251" s="58"/>
      <c r="AA251" s="1">
        <f t="shared" si="110"/>
        <v>0</v>
      </c>
      <c r="AB251" s="1">
        <f t="shared" si="111"/>
        <v>0</v>
      </c>
      <c r="AC251" s="1">
        <f t="shared" si="112"/>
        <v>0</v>
      </c>
      <c r="AD251" s="1" t="str">
        <f t="shared" si="126"/>
        <v/>
      </c>
      <c r="AE251" s="1" t="str">
        <f t="shared" si="107"/>
        <v/>
      </c>
      <c r="AF251" s="1" t="str">
        <f t="shared" si="107"/>
        <v/>
      </c>
      <c r="AG251" s="1" t="str">
        <f t="shared" si="107"/>
        <v/>
      </c>
      <c r="AH251" s="1" t="e">
        <f t="shared" si="131"/>
        <v>#N/A</v>
      </c>
      <c r="AI251" s="9" t="e">
        <f t="shared" si="127"/>
        <v>#N/A</v>
      </c>
      <c r="AJ251" s="9" t="e">
        <f t="shared" si="113"/>
        <v>#N/A</v>
      </c>
      <c r="AK251" s="9" t="e">
        <f t="shared" si="114"/>
        <v>#N/A</v>
      </c>
      <c r="AL251" s="9" t="e">
        <f t="shared" si="115"/>
        <v>#N/A</v>
      </c>
      <c r="AM251" s="9" t="e">
        <f t="shared" si="116"/>
        <v>#N/A</v>
      </c>
      <c r="AN251" s="9" t="e">
        <f t="shared" si="117"/>
        <v>#N/A</v>
      </c>
      <c r="AO251" s="9" t="e">
        <f t="shared" si="118"/>
        <v>#N/A</v>
      </c>
      <c r="AP251" s="1" t="str">
        <f t="shared" si="108"/>
        <v/>
      </c>
      <c r="AQ251" s="1" t="str">
        <f t="shared" si="108"/>
        <v/>
      </c>
      <c r="AS251" s="1" t="str">
        <f t="shared" si="128"/>
        <v/>
      </c>
      <c r="AT251" s="1" t="e">
        <f t="shared" si="129"/>
        <v>#N/A</v>
      </c>
      <c r="AU251" s="1" t="e">
        <f t="shared" si="119"/>
        <v>#N/A</v>
      </c>
      <c r="AV251" s="9" t="e">
        <f t="shared" si="120"/>
        <v>#N/A</v>
      </c>
      <c r="AW251" s="9" t="e">
        <f t="shared" si="121"/>
        <v>#N/A</v>
      </c>
      <c r="AX251" s="9" t="e">
        <f t="shared" si="122"/>
        <v>#N/A</v>
      </c>
      <c r="AY251" s="9" t="e">
        <f t="shared" si="123"/>
        <v>#N/A</v>
      </c>
      <c r="AZ251" s="9" t="e">
        <f t="shared" si="124"/>
        <v>#N/A</v>
      </c>
      <c r="BA251" s="9" t="e">
        <f t="shared" si="130"/>
        <v>#N/A</v>
      </c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M251" s="48"/>
      <c r="BX251" s="7"/>
      <c r="BY251" s="4"/>
      <c r="BZ251" s="7"/>
      <c r="CA251" s="7"/>
      <c r="CB251" s="7"/>
      <c r="CE251" s="7"/>
      <c r="CF251" s="7"/>
      <c r="CG251" s="7"/>
      <c r="CH251" s="7"/>
      <c r="CI251" s="7"/>
      <c r="CJ251" s="7"/>
      <c r="CK251" s="7"/>
      <c r="CL251" s="7"/>
      <c r="CN251" s="47"/>
      <c r="CO251" s="47"/>
      <c r="CP251" s="47"/>
      <c r="CQ251" s="4"/>
    </row>
    <row r="252" spans="1:95" s="1" customFormat="1" x14ac:dyDescent="0.3">
      <c r="A252" s="1">
        <f t="shared" si="125"/>
        <v>0</v>
      </c>
      <c r="B252" s="1" t="e">
        <f t="shared" si="109"/>
        <v>#N/A</v>
      </c>
      <c r="J252" s="4"/>
      <c r="K252" s="4"/>
      <c r="L252" s="4"/>
      <c r="M252" s="61"/>
      <c r="Y252" s="58"/>
      <c r="AA252" s="1">
        <f t="shared" si="110"/>
        <v>0</v>
      </c>
      <c r="AB252" s="1">
        <f t="shared" si="111"/>
        <v>0</v>
      </c>
      <c r="AC252" s="1">
        <f t="shared" si="112"/>
        <v>0</v>
      </c>
      <c r="AD252" s="1" t="str">
        <f t="shared" si="126"/>
        <v/>
      </c>
      <c r="AE252" s="1" t="str">
        <f t="shared" si="107"/>
        <v/>
      </c>
      <c r="AF252" s="1" t="str">
        <f t="shared" si="107"/>
        <v/>
      </c>
      <c r="AG252" s="1" t="str">
        <f t="shared" si="107"/>
        <v/>
      </c>
      <c r="AH252" s="1" t="e">
        <f t="shared" si="131"/>
        <v>#N/A</v>
      </c>
      <c r="AI252" s="9" t="e">
        <f t="shared" si="127"/>
        <v>#N/A</v>
      </c>
      <c r="AJ252" s="9" t="e">
        <f t="shared" si="113"/>
        <v>#N/A</v>
      </c>
      <c r="AK252" s="9" t="e">
        <f t="shared" si="114"/>
        <v>#N/A</v>
      </c>
      <c r="AL252" s="9" t="e">
        <f t="shared" si="115"/>
        <v>#N/A</v>
      </c>
      <c r="AM252" s="9" t="e">
        <f t="shared" si="116"/>
        <v>#N/A</v>
      </c>
      <c r="AN252" s="9" t="e">
        <f t="shared" si="117"/>
        <v>#N/A</v>
      </c>
      <c r="AO252" s="9" t="e">
        <f t="shared" si="118"/>
        <v>#N/A</v>
      </c>
      <c r="AP252" s="1" t="str">
        <f t="shared" si="108"/>
        <v/>
      </c>
      <c r="AQ252" s="1" t="str">
        <f t="shared" si="108"/>
        <v/>
      </c>
      <c r="AS252" s="1" t="str">
        <f t="shared" si="128"/>
        <v/>
      </c>
      <c r="AT252" s="1" t="e">
        <f t="shared" si="129"/>
        <v>#N/A</v>
      </c>
      <c r="AU252" s="1" t="e">
        <f t="shared" si="119"/>
        <v>#N/A</v>
      </c>
      <c r="AV252" s="9" t="e">
        <f t="shared" si="120"/>
        <v>#N/A</v>
      </c>
      <c r="AW252" s="9" t="e">
        <f t="shared" si="121"/>
        <v>#N/A</v>
      </c>
      <c r="AX252" s="9" t="e">
        <f t="shared" si="122"/>
        <v>#N/A</v>
      </c>
      <c r="AY252" s="9" t="e">
        <f t="shared" si="123"/>
        <v>#N/A</v>
      </c>
      <c r="AZ252" s="9" t="e">
        <f t="shared" si="124"/>
        <v>#N/A</v>
      </c>
      <c r="BA252" s="9" t="e">
        <f t="shared" si="130"/>
        <v>#N/A</v>
      </c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M252" s="48"/>
      <c r="BX252" s="7"/>
      <c r="BY252" s="4"/>
      <c r="BZ252" s="7"/>
      <c r="CA252" s="7"/>
      <c r="CB252" s="7"/>
      <c r="CE252" s="7"/>
      <c r="CF252" s="7"/>
      <c r="CG252" s="7"/>
      <c r="CH252" s="7"/>
      <c r="CI252" s="7"/>
      <c r="CJ252" s="7"/>
      <c r="CK252" s="7"/>
      <c r="CL252" s="7"/>
      <c r="CN252" s="47"/>
      <c r="CO252" s="47"/>
      <c r="CP252" s="47"/>
      <c r="CQ252" s="4"/>
    </row>
    <row r="253" spans="1:95" s="1" customFormat="1" x14ac:dyDescent="0.3">
      <c r="A253" s="1">
        <f t="shared" si="125"/>
        <v>0</v>
      </c>
      <c r="B253" s="1" t="e">
        <f t="shared" si="109"/>
        <v>#N/A</v>
      </c>
      <c r="J253" s="4"/>
      <c r="K253" s="4"/>
      <c r="L253" s="4"/>
      <c r="M253" s="61"/>
      <c r="Y253" s="58"/>
      <c r="AA253" s="1">
        <f t="shared" si="110"/>
        <v>0</v>
      </c>
      <c r="AB253" s="1">
        <f t="shared" si="111"/>
        <v>0</v>
      </c>
      <c r="AC253" s="1">
        <f t="shared" si="112"/>
        <v>0</v>
      </c>
      <c r="AD253" s="1" t="str">
        <f t="shared" si="126"/>
        <v/>
      </c>
      <c r="AE253" s="1" t="str">
        <f t="shared" si="107"/>
        <v/>
      </c>
      <c r="AF253" s="1" t="str">
        <f t="shared" si="107"/>
        <v/>
      </c>
      <c r="AG253" s="1" t="str">
        <f t="shared" si="107"/>
        <v/>
      </c>
      <c r="AH253" s="1" t="e">
        <f t="shared" si="131"/>
        <v>#N/A</v>
      </c>
      <c r="AI253" s="9" t="e">
        <f t="shared" si="127"/>
        <v>#N/A</v>
      </c>
      <c r="AJ253" s="9" t="e">
        <f t="shared" si="113"/>
        <v>#N/A</v>
      </c>
      <c r="AK253" s="9" t="e">
        <f t="shared" si="114"/>
        <v>#N/A</v>
      </c>
      <c r="AL253" s="9" t="e">
        <f t="shared" si="115"/>
        <v>#N/A</v>
      </c>
      <c r="AM253" s="9" t="e">
        <f t="shared" si="116"/>
        <v>#N/A</v>
      </c>
      <c r="AN253" s="9" t="e">
        <f t="shared" si="117"/>
        <v>#N/A</v>
      </c>
      <c r="AO253" s="9" t="e">
        <f t="shared" si="118"/>
        <v>#N/A</v>
      </c>
      <c r="AP253" s="1" t="str">
        <f t="shared" si="108"/>
        <v/>
      </c>
      <c r="AQ253" s="1" t="str">
        <f t="shared" si="108"/>
        <v/>
      </c>
      <c r="AS253" s="1" t="str">
        <f t="shared" si="128"/>
        <v/>
      </c>
      <c r="AT253" s="1" t="e">
        <f t="shared" si="129"/>
        <v>#N/A</v>
      </c>
      <c r="AU253" s="1" t="e">
        <f t="shared" si="119"/>
        <v>#N/A</v>
      </c>
      <c r="AV253" s="9" t="e">
        <f t="shared" si="120"/>
        <v>#N/A</v>
      </c>
      <c r="AW253" s="9" t="e">
        <f t="shared" si="121"/>
        <v>#N/A</v>
      </c>
      <c r="AX253" s="9" t="e">
        <f t="shared" si="122"/>
        <v>#N/A</v>
      </c>
      <c r="AY253" s="9" t="e">
        <f t="shared" si="123"/>
        <v>#N/A</v>
      </c>
      <c r="AZ253" s="9" t="e">
        <f t="shared" si="124"/>
        <v>#N/A</v>
      </c>
      <c r="BA253" s="9" t="e">
        <f t="shared" si="130"/>
        <v>#N/A</v>
      </c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M253" s="48"/>
      <c r="BX253" s="7"/>
      <c r="BY253" s="4"/>
      <c r="BZ253" s="7"/>
      <c r="CA253" s="7"/>
      <c r="CB253" s="7"/>
      <c r="CE253" s="7"/>
      <c r="CF253" s="7"/>
      <c r="CG253" s="7"/>
      <c r="CH253" s="7"/>
      <c r="CI253" s="7"/>
      <c r="CJ253" s="7"/>
      <c r="CK253" s="7"/>
      <c r="CL253" s="7"/>
      <c r="CN253" s="47"/>
      <c r="CO253" s="47"/>
      <c r="CP253" s="47"/>
      <c r="CQ253" s="4"/>
    </row>
    <row r="254" spans="1:95" s="1" customFormat="1" x14ac:dyDescent="0.3">
      <c r="A254" s="1">
        <f t="shared" si="125"/>
        <v>0</v>
      </c>
      <c r="B254" s="1" t="e">
        <f t="shared" si="109"/>
        <v>#N/A</v>
      </c>
      <c r="J254" s="4"/>
      <c r="K254" s="4"/>
      <c r="L254" s="4"/>
      <c r="M254" s="61"/>
      <c r="Y254" s="58"/>
      <c r="AA254" s="1">
        <f t="shared" si="110"/>
        <v>0</v>
      </c>
      <c r="AB254" s="1">
        <f t="shared" si="111"/>
        <v>0</v>
      </c>
      <c r="AC254" s="1">
        <f t="shared" si="112"/>
        <v>0</v>
      </c>
      <c r="AD254" s="1" t="str">
        <f t="shared" si="126"/>
        <v/>
      </c>
      <c r="AE254" s="1" t="str">
        <f t="shared" si="107"/>
        <v/>
      </c>
      <c r="AF254" s="1" t="str">
        <f t="shared" si="107"/>
        <v/>
      </c>
      <c r="AG254" s="1" t="str">
        <f t="shared" si="107"/>
        <v/>
      </c>
      <c r="AH254" s="1" t="e">
        <f t="shared" si="131"/>
        <v>#N/A</v>
      </c>
      <c r="AI254" s="9" t="e">
        <f t="shared" si="127"/>
        <v>#N/A</v>
      </c>
      <c r="AJ254" s="9" t="e">
        <f t="shared" si="113"/>
        <v>#N/A</v>
      </c>
      <c r="AK254" s="9" t="e">
        <f t="shared" si="114"/>
        <v>#N/A</v>
      </c>
      <c r="AL254" s="9" t="e">
        <f t="shared" si="115"/>
        <v>#N/A</v>
      </c>
      <c r="AM254" s="9" t="e">
        <f t="shared" si="116"/>
        <v>#N/A</v>
      </c>
      <c r="AN254" s="9" t="e">
        <f t="shared" si="117"/>
        <v>#N/A</v>
      </c>
      <c r="AO254" s="9" t="e">
        <f t="shared" si="118"/>
        <v>#N/A</v>
      </c>
      <c r="AP254" s="1" t="str">
        <f t="shared" si="108"/>
        <v/>
      </c>
      <c r="AQ254" s="1" t="str">
        <f t="shared" si="108"/>
        <v/>
      </c>
      <c r="AS254" s="1" t="str">
        <f t="shared" si="128"/>
        <v/>
      </c>
      <c r="AT254" s="1" t="e">
        <f t="shared" si="129"/>
        <v>#N/A</v>
      </c>
      <c r="AU254" s="1" t="e">
        <f t="shared" si="119"/>
        <v>#N/A</v>
      </c>
      <c r="AV254" s="9" t="e">
        <f t="shared" si="120"/>
        <v>#N/A</v>
      </c>
      <c r="AW254" s="9" t="e">
        <f t="shared" si="121"/>
        <v>#N/A</v>
      </c>
      <c r="AX254" s="9" t="e">
        <f t="shared" si="122"/>
        <v>#N/A</v>
      </c>
      <c r="AY254" s="9" t="e">
        <f t="shared" si="123"/>
        <v>#N/A</v>
      </c>
      <c r="AZ254" s="9" t="e">
        <f t="shared" si="124"/>
        <v>#N/A</v>
      </c>
      <c r="BA254" s="9" t="e">
        <f t="shared" si="130"/>
        <v>#N/A</v>
      </c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M254" s="48"/>
      <c r="BX254" s="7"/>
      <c r="BY254" s="4"/>
      <c r="BZ254" s="7"/>
      <c r="CA254" s="7"/>
      <c r="CB254" s="7"/>
      <c r="CE254" s="7"/>
      <c r="CF254" s="7"/>
      <c r="CG254" s="7"/>
      <c r="CH254" s="7"/>
      <c r="CI254" s="7"/>
      <c r="CJ254" s="7"/>
      <c r="CK254" s="7"/>
      <c r="CL254" s="7"/>
      <c r="CN254" s="47"/>
      <c r="CO254" s="47"/>
      <c r="CP254" s="47"/>
      <c r="CQ254" s="4"/>
    </row>
    <row r="255" spans="1:95" s="1" customFormat="1" x14ac:dyDescent="0.3">
      <c r="A255" s="1">
        <f t="shared" si="125"/>
        <v>0</v>
      </c>
      <c r="B255" s="1" t="e">
        <f t="shared" si="109"/>
        <v>#N/A</v>
      </c>
      <c r="J255" s="4"/>
      <c r="K255" s="4"/>
      <c r="L255" s="4"/>
      <c r="M255" s="61"/>
      <c r="Y255" s="58"/>
      <c r="AA255" s="1">
        <f t="shared" si="110"/>
        <v>0</v>
      </c>
      <c r="AB255" s="1">
        <f t="shared" si="111"/>
        <v>0</v>
      </c>
      <c r="AC255" s="1">
        <f t="shared" si="112"/>
        <v>0</v>
      </c>
      <c r="AD255" s="1" t="str">
        <f t="shared" si="126"/>
        <v/>
      </c>
      <c r="AE255" s="1" t="str">
        <f t="shared" si="107"/>
        <v/>
      </c>
      <c r="AF255" s="1" t="str">
        <f t="shared" si="107"/>
        <v/>
      </c>
      <c r="AG255" s="1" t="str">
        <f t="shared" si="107"/>
        <v/>
      </c>
      <c r="AH255" s="1" t="e">
        <f t="shared" si="131"/>
        <v>#N/A</v>
      </c>
      <c r="AI255" s="9" t="e">
        <f t="shared" si="127"/>
        <v>#N/A</v>
      </c>
      <c r="AJ255" s="9" t="e">
        <f t="shared" si="113"/>
        <v>#N/A</v>
      </c>
      <c r="AK255" s="9" t="e">
        <f t="shared" si="114"/>
        <v>#N/A</v>
      </c>
      <c r="AL255" s="9" t="e">
        <f t="shared" si="115"/>
        <v>#N/A</v>
      </c>
      <c r="AM255" s="9" t="e">
        <f t="shared" si="116"/>
        <v>#N/A</v>
      </c>
      <c r="AN255" s="9" t="e">
        <f t="shared" si="117"/>
        <v>#N/A</v>
      </c>
      <c r="AO255" s="9" t="e">
        <f t="shared" si="118"/>
        <v>#N/A</v>
      </c>
      <c r="AP255" s="1" t="str">
        <f t="shared" si="108"/>
        <v/>
      </c>
      <c r="AQ255" s="1" t="str">
        <f t="shared" si="108"/>
        <v/>
      </c>
      <c r="AS255" s="1" t="str">
        <f t="shared" si="128"/>
        <v/>
      </c>
      <c r="AT255" s="1" t="e">
        <f t="shared" si="129"/>
        <v>#N/A</v>
      </c>
      <c r="AU255" s="1" t="e">
        <f t="shared" si="119"/>
        <v>#N/A</v>
      </c>
      <c r="AV255" s="9" t="e">
        <f t="shared" si="120"/>
        <v>#N/A</v>
      </c>
      <c r="AW255" s="9" t="e">
        <f t="shared" si="121"/>
        <v>#N/A</v>
      </c>
      <c r="AX255" s="9" t="e">
        <f t="shared" si="122"/>
        <v>#N/A</v>
      </c>
      <c r="AY255" s="9" t="e">
        <f t="shared" si="123"/>
        <v>#N/A</v>
      </c>
      <c r="AZ255" s="9" t="e">
        <f t="shared" si="124"/>
        <v>#N/A</v>
      </c>
      <c r="BA255" s="9" t="e">
        <f t="shared" si="130"/>
        <v>#N/A</v>
      </c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M255" s="48"/>
      <c r="BX255" s="7"/>
      <c r="BY255" s="4"/>
      <c r="BZ255" s="7"/>
      <c r="CA255" s="7"/>
      <c r="CB255" s="7"/>
      <c r="CE255" s="7"/>
      <c r="CF255" s="7"/>
      <c r="CG255" s="7"/>
      <c r="CH255" s="7"/>
      <c r="CI255" s="7"/>
      <c r="CJ255" s="7"/>
      <c r="CK255" s="7"/>
      <c r="CL255" s="7"/>
      <c r="CN255" s="47"/>
      <c r="CO255" s="47"/>
      <c r="CP255" s="47"/>
      <c r="CQ255" s="4"/>
    </row>
    <row r="256" spans="1:95" s="1" customFormat="1" x14ac:dyDescent="0.3">
      <c r="A256" s="1">
        <f t="shared" si="125"/>
        <v>0</v>
      </c>
      <c r="B256" s="1" t="e">
        <f t="shared" si="109"/>
        <v>#N/A</v>
      </c>
      <c r="J256" s="4"/>
      <c r="K256" s="4"/>
      <c r="L256" s="4"/>
      <c r="M256" s="61"/>
      <c r="Y256" s="58"/>
      <c r="AA256" s="1">
        <f t="shared" si="110"/>
        <v>0</v>
      </c>
      <c r="AB256" s="1">
        <f t="shared" si="111"/>
        <v>0</v>
      </c>
      <c r="AC256" s="1">
        <f t="shared" si="112"/>
        <v>0</v>
      </c>
      <c r="AD256" s="1" t="str">
        <f t="shared" si="126"/>
        <v/>
      </c>
      <c r="AE256" s="1" t="str">
        <f t="shared" si="107"/>
        <v/>
      </c>
      <c r="AF256" s="1" t="str">
        <f t="shared" si="107"/>
        <v/>
      </c>
      <c r="AG256" s="1" t="str">
        <f t="shared" si="107"/>
        <v/>
      </c>
      <c r="AH256" s="1" t="e">
        <f t="shared" si="131"/>
        <v>#N/A</v>
      </c>
      <c r="AI256" s="9" t="e">
        <f t="shared" si="127"/>
        <v>#N/A</v>
      </c>
      <c r="AJ256" s="9" t="e">
        <f t="shared" si="113"/>
        <v>#N/A</v>
      </c>
      <c r="AK256" s="9" t="e">
        <f t="shared" si="114"/>
        <v>#N/A</v>
      </c>
      <c r="AL256" s="9" t="e">
        <f t="shared" si="115"/>
        <v>#N/A</v>
      </c>
      <c r="AM256" s="9" t="e">
        <f t="shared" si="116"/>
        <v>#N/A</v>
      </c>
      <c r="AN256" s="9" t="e">
        <f t="shared" si="117"/>
        <v>#N/A</v>
      </c>
      <c r="AO256" s="9" t="e">
        <f t="shared" si="118"/>
        <v>#N/A</v>
      </c>
      <c r="AP256" s="1" t="str">
        <f t="shared" si="108"/>
        <v/>
      </c>
      <c r="AQ256" s="1" t="str">
        <f t="shared" si="108"/>
        <v/>
      </c>
      <c r="AS256" s="1" t="str">
        <f t="shared" si="128"/>
        <v/>
      </c>
      <c r="AT256" s="1" t="e">
        <f t="shared" si="129"/>
        <v>#N/A</v>
      </c>
      <c r="AU256" s="1" t="e">
        <f t="shared" si="119"/>
        <v>#N/A</v>
      </c>
      <c r="AV256" s="9" t="e">
        <f t="shared" si="120"/>
        <v>#N/A</v>
      </c>
      <c r="AW256" s="9" t="e">
        <f t="shared" si="121"/>
        <v>#N/A</v>
      </c>
      <c r="AX256" s="9" t="e">
        <f t="shared" si="122"/>
        <v>#N/A</v>
      </c>
      <c r="AY256" s="9" t="e">
        <f t="shared" si="123"/>
        <v>#N/A</v>
      </c>
      <c r="AZ256" s="9" t="e">
        <f t="shared" si="124"/>
        <v>#N/A</v>
      </c>
      <c r="BA256" s="9" t="e">
        <f t="shared" si="130"/>
        <v>#N/A</v>
      </c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M256" s="48"/>
      <c r="BX256" s="7"/>
      <c r="BY256" s="4"/>
      <c r="BZ256" s="7"/>
      <c r="CA256" s="7"/>
      <c r="CB256" s="7"/>
      <c r="CE256" s="7"/>
      <c r="CF256" s="7"/>
      <c r="CG256" s="7"/>
      <c r="CH256" s="7"/>
      <c r="CI256" s="7"/>
      <c r="CJ256" s="7"/>
      <c r="CK256" s="7"/>
      <c r="CL256" s="7"/>
      <c r="CN256" s="47"/>
      <c r="CO256" s="47"/>
      <c r="CP256" s="47"/>
      <c r="CQ256" s="4"/>
    </row>
    <row r="257" spans="1:95" s="1" customFormat="1" x14ac:dyDescent="0.3">
      <c r="A257" s="1">
        <f t="shared" si="125"/>
        <v>0</v>
      </c>
      <c r="B257" s="1" t="e">
        <f t="shared" si="109"/>
        <v>#N/A</v>
      </c>
      <c r="J257" s="4"/>
      <c r="K257" s="4"/>
      <c r="L257" s="4"/>
      <c r="M257" s="61"/>
      <c r="Y257" s="58"/>
      <c r="AA257" s="1">
        <f t="shared" si="110"/>
        <v>0</v>
      </c>
      <c r="AB257" s="1">
        <f t="shared" si="111"/>
        <v>0</v>
      </c>
      <c r="AC257" s="1">
        <f t="shared" si="112"/>
        <v>0</v>
      </c>
      <c r="AD257" s="1" t="str">
        <f t="shared" si="126"/>
        <v/>
      </c>
      <c r="AE257" s="1" t="str">
        <f t="shared" si="107"/>
        <v/>
      </c>
      <c r="AF257" s="1" t="str">
        <f t="shared" si="107"/>
        <v/>
      </c>
      <c r="AG257" s="1" t="str">
        <f t="shared" si="107"/>
        <v/>
      </c>
      <c r="AH257" s="1" t="e">
        <f t="shared" si="131"/>
        <v>#N/A</v>
      </c>
      <c r="AI257" s="9" t="e">
        <f t="shared" si="127"/>
        <v>#N/A</v>
      </c>
      <c r="AJ257" s="9" t="e">
        <f t="shared" si="113"/>
        <v>#N/A</v>
      </c>
      <c r="AK257" s="9" t="e">
        <f t="shared" si="114"/>
        <v>#N/A</v>
      </c>
      <c r="AL257" s="9" t="e">
        <f t="shared" si="115"/>
        <v>#N/A</v>
      </c>
      <c r="AM257" s="9" t="e">
        <f t="shared" si="116"/>
        <v>#N/A</v>
      </c>
      <c r="AN257" s="9" t="e">
        <f t="shared" si="117"/>
        <v>#N/A</v>
      </c>
      <c r="AO257" s="9" t="e">
        <f t="shared" si="118"/>
        <v>#N/A</v>
      </c>
      <c r="AP257" s="1" t="str">
        <f t="shared" si="108"/>
        <v/>
      </c>
      <c r="AQ257" s="1" t="str">
        <f t="shared" si="108"/>
        <v/>
      </c>
      <c r="AS257" s="1" t="str">
        <f t="shared" si="128"/>
        <v/>
      </c>
      <c r="AT257" s="1" t="e">
        <f t="shared" si="129"/>
        <v>#N/A</v>
      </c>
      <c r="AU257" s="1" t="e">
        <f t="shared" si="119"/>
        <v>#N/A</v>
      </c>
      <c r="AV257" s="9" t="e">
        <f t="shared" si="120"/>
        <v>#N/A</v>
      </c>
      <c r="AW257" s="9" t="e">
        <f t="shared" si="121"/>
        <v>#N/A</v>
      </c>
      <c r="AX257" s="9" t="e">
        <f t="shared" si="122"/>
        <v>#N/A</v>
      </c>
      <c r="AY257" s="9" t="e">
        <f t="shared" si="123"/>
        <v>#N/A</v>
      </c>
      <c r="AZ257" s="9" t="e">
        <f t="shared" si="124"/>
        <v>#N/A</v>
      </c>
      <c r="BA257" s="9" t="e">
        <f t="shared" si="130"/>
        <v>#N/A</v>
      </c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M257" s="48"/>
      <c r="BX257" s="7"/>
      <c r="BY257" s="4"/>
      <c r="BZ257" s="7"/>
      <c r="CA257" s="7"/>
      <c r="CB257" s="7"/>
      <c r="CE257" s="7"/>
      <c r="CF257" s="7"/>
      <c r="CG257" s="7"/>
      <c r="CH257" s="7"/>
      <c r="CI257" s="7"/>
      <c r="CJ257" s="7"/>
      <c r="CK257" s="7"/>
      <c r="CL257" s="7"/>
      <c r="CN257" s="47"/>
      <c r="CO257" s="47"/>
      <c r="CP257" s="47"/>
      <c r="CQ257" s="4"/>
    </row>
    <row r="258" spans="1:95" s="1" customFormat="1" x14ac:dyDescent="0.3">
      <c r="A258" s="1">
        <f t="shared" si="125"/>
        <v>0</v>
      </c>
      <c r="B258" s="1" t="e">
        <f t="shared" si="109"/>
        <v>#N/A</v>
      </c>
      <c r="J258" s="4"/>
      <c r="K258" s="4"/>
      <c r="L258" s="4"/>
      <c r="M258" s="61"/>
      <c r="Y258" s="58"/>
      <c r="AA258" s="1">
        <f t="shared" si="110"/>
        <v>0</v>
      </c>
      <c r="AB258" s="1">
        <f t="shared" si="111"/>
        <v>0</v>
      </c>
      <c r="AC258" s="1">
        <f t="shared" si="112"/>
        <v>0</v>
      </c>
      <c r="AD258" s="1" t="str">
        <f t="shared" si="126"/>
        <v/>
      </c>
      <c r="AE258" s="1" t="str">
        <f t="shared" ref="AE258:AG321" si="132">IF($C258="","",G258-G257)</f>
        <v/>
      </c>
      <c r="AF258" s="1" t="str">
        <f t="shared" si="132"/>
        <v/>
      </c>
      <c r="AG258" s="1" t="str">
        <f t="shared" si="132"/>
        <v/>
      </c>
      <c r="AH258" s="1" t="e">
        <f t="shared" si="131"/>
        <v>#N/A</v>
      </c>
      <c r="AI258" s="9" t="e">
        <f t="shared" si="127"/>
        <v>#N/A</v>
      </c>
      <c r="AJ258" s="9" t="e">
        <f t="shared" si="113"/>
        <v>#N/A</v>
      </c>
      <c r="AK258" s="9" t="e">
        <f t="shared" si="114"/>
        <v>#N/A</v>
      </c>
      <c r="AL258" s="9" t="e">
        <f t="shared" si="115"/>
        <v>#N/A</v>
      </c>
      <c r="AM258" s="9" t="e">
        <f t="shared" si="116"/>
        <v>#N/A</v>
      </c>
      <c r="AN258" s="9" t="e">
        <f t="shared" si="117"/>
        <v>#N/A</v>
      </c>
      <c r="AO258" s="9" t="e">
        <f t="shared" si="118"/>
        <v>#N/A</v>
      </c>
      <c r="AP258" s="1" t="str">
        <f t="shared" ref="AP258:AQ321" si="133">IF($C258="","",V258-V257)</f>
        <v/>
      </c>
      <c r="AQ258" s="1" t="str">
        <f t="shared" si="133"/>
        <v/>
      </c>
      <c r="AS258" s="1" t="str">
        <f t="shared" si="128"/>
        <v/>
      </c>
      <c r="AT258" s="1" t="e">
        <f t="shared" si="129"/>
        <v>#N/A</v>
      </c>
      <c r="AU258" s="1" t="e">
        <f t="shared" si="119"/>
        <v>#N/A</v>
      </c>
      <c r="AV258" s="9" t="e">
        <f t="shared" si="120"/>
        <v>#N/A</v>
      </c>
      <c r="AW258" s="9" t="e">
        <f t="shared" si="121"/>
        <v>#N/A</v>
      </c>
      <c r="AX258" s="9" t="e">
        <f t="shared" si="122"/>
        <v>#N/A</v>
      </c>
      <c r="AY258" s="9" t="e">
        <f t="shared" si="123"/>
        <v>#N/A</v>
      </c>
      <c r="AZ258" s="9" t="e">
        <f t="shared" si="124"/>
        <v>#N/A</v>
      </c>
      <c r="BA258" s="9" t="e">
        <f t="shared" si="130"/>
        <v>#N/A</v>
      </c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M258" s="48"/>
      <c r="BX258" s="7"/>
      <c r="BY258" s="4"/>
      <c r="BZ258" s="7"/>
      <c r="CA258" s="7"/>
      <c r="CB258" s="7"/>
      <c r="CE258" s="7"/>
      <c r="CF258" s="7"/>
      <c r="CG258" s="7"/>
      <c r="CH258" s="7"/>
      <c r="CI258" s="7"/>
      <c r="CJ258" s="7"/>
      <c r="CK258" s="7"/>
      <c r="CL258" s="7"/>
      <c r="CN258" s="47"/>
      <c r="CO258" s="47"/>
      <c r="CP258" s="47"/>
      <c r="CQ258" s="4"/>
    </row>
    <row r="259" spans="1:95" s="1" customFormat="1" x14ac:dyDescent="0.3">
      <c r="A259" s="1">
        <f t="shared" si="125"/>
        <v>0</v>
      </c>
      <c r="B259" s="1" t="e">
        <f t="shared" si="109"/>
        <v>#N/A</v>
      </c>
      <c r="J259" s="4"/>
      <c r="K259" s="4"/>
      <c r="L259" s="4"/>
      <c r="M259" s="61"/>
      <c r="Y259" s="58"/>
      <c r="AA259" s="1">
        <f t="shared" si="110"/>
        <v>0</v>
      </c>
      <c r="AB259" s="1">
        <f t="shared" si="111"/>
        <v>0</v>
      </c>
      <c r="AC259" s="1">
        <f t="shared" si="112"/>
        <v>0</v>
      </c>
      <c r="AD259" s="1" t="str">
        <f t="shared" si="126"/>
        <v/>
      </c>
      <c r="AE259" s="1" t="str">
        <f t="shared" si="132"/>
        <v/>
      </c>
      <c r="AF259" s="1" t="str">
        <f t="shared" si="132"/>
        <v/>
      </c>
      <c r="AG259" s="1" t="str">
        <f t="shared" si="132"/>
        <v/>
      </c>
      <c r="AH259" s="1" t="e">
        <f t="shared" si="131"/>
        <v>#N/A</v>
      </c>
      <c r="AI259" s="9" t="e">
        <f t="shared" si="127"/>
        <v>#N/A</v>
      </c>
      <c r="AJ259" s="9" t="e">
        <f t="shared" si="113"/>
        <v>#N/A</v>
      </c>
      <c r="AK259" s="9" t="e">
        <f t="shared" si="114"/>
        <v>#N/A</v>
      </c>
      <c r="AL259" s="9" t="e">
        <f t="shared" si="115"/>
        <v>#N/A</v>
      </c>
      <c r="AM259" s="9" t="e">
        <f t="shared" si="116"/>
        <v>#N/A</v>
      </c>
      <c r="AN259" s="9" t="e">
        <f t="shared" si="117"/>
        <v>#N/A</v>
      </c>
      <c r="AO259" s="9" t="e">
        <f t="shared" si="118"/>
        <v>#N/A</v>
      </c>
      <c r="AP259" s="1" t="str">
        <f t="shared" si="133"/>
        <v/>
      </c>
      <c r="AQ259" s="1" t="str">
        <f t="shared" si="133"/>
        <v/>
      </c>
      <c r="AS259" s="1" t="str">
        <f t="shared" si="128"/>
        <v/>
      </c>
      <c r="AT259" s="1" t="e">
        <f t="shared" si="129"/>
        <v>#N/A</v>
      </c>
      <c r="AU259" s="1" t="e">
        <f t="shared" si="119"/>
        <v>#N/A</v>
      </c>
      <c r="AV259" s="9" t="e">
        <f t="shared" si="120"/>
        <v>#N/A</v>
      </c>
      <c r="AW259" s="9" t="e">
        <f t="shared" si="121"/>
        <v>#N/A</v>
      </c>
      <c r="AX259" s="9" t="e">
        <f t="shared" si="122"/>
        <v>#N/A</v>
      </c>
      <c r="AY259" s="9" t="e">
        <f t="shared" si="123"/>
        <v>#N/A</v>
      </c>
      <c r="AZ259" s="9" t="e">
        <f t="shared" si="124"/>
        <v>#N/A</v>
      </c>
      <c r="BA259" s="9" t="e">
        <f t="shared" si="130"/>
        <v>#N/A</v>
      </c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M259" s="48"/>
      <c r="BX259" s="7"/>
      <c r="BY259" s="4"/>
      <c r="BZ259" s="7"/>
      <c r="CA259" s="7"/>
      <c r="CB259" s="7"/>
      <c r="CE259" s="7"/>
      <c r="CF259" s="7"/>
      <c r="CG259" s="7"/>
      <c r="CH259" s="7"/>
      <c r="CI259" s="7"/>
      <c r="CJ259" s="7"/>
      <c r="CK259" s="7"/>
      <c r="CL259" s="7"/>
      <c r="CN259" s="47"/>
      <c r="CO259" s="47"/>
      <c r="CP259" s="47"/>
      <c r="CQ259" s="4"/>
    </row>
    <row r="260" spans="1:95" s="1" customFormat="1" x14ac:dyDescent="0.3">
      <c r="A260" s="1">
        <f t="shared" si="125"/>
        <v>0</v>
      </c>
      <c r="B260" s="1" t="e">
        <f t="shared" si="109"/>
        <v>#N/A</v>
      </c>
      <c r="J260" s="4"/>
      <c r="K260" s="4"/>
      <c r="L260" s="4"/>
      <c r="M260" s="61"/>
      <c r="Y260" s="58"/>
      <c r="AA260" s="1">
        <f t="shared" si="110"/>
        <v>0</v>
      </c>
      <c r="AB260" s="1">
        <f t="shared" si="111"/>
        <v>0</v>
      </c>
      <c r="AC260" s="1">
        <f t="shared" si="112"/>
        <v>0</v>
      </c>
      <c r="AD260" s="1" t="str">
        <f t="shared" si="126"/>
        <v/>
      </c>
      <c r="AE260" s="1" t="str">
        <f t="shared" si="132"/>
        <v/>
      </c>
      <c r="AF260" s="1" t="str">
        <f t="shared" si="132"/>
        <v/>
      </c>
      <c r="AG260" s="1" t="str">
        <f t="shared" si="132"/>
        <v/>
      </c>
      <c r="AH260" s="1" t="e">
        <f t="shared" si="131"/>
        <v>#N/A</v>
      </c>
      <c r="AI260" s="9" t="e">
        <f t="shared" si="127"/>
        <v>#N/A</v>
      </c>
      <c r="AJ260" s="9" t="e">
        <f t="shared" si="113"/>
        <v>#N/A</v>
      </c>
      <c r="AK260" s="9" t="e">
        <f t="shared" si="114"/>
        <v>#N/A</v>
      </c>
      <c r="AL260" s="9" t="e">
        <f t="shared" si="115"/>
        <v>#N/A</v>
      </c>
      <c r="AM260" s="9" t="e">
        <f t="shared" si="116"/>
        <v>#N/A</v>
      </c>
      <c r="AN260" s="9" t="e">
        <f t="shared" si="117"/>
        <v>#N/A</v>
      </c>
      <c r="AO260" s="9" t="e">
        <f t="shared" si="118"/>
        <v>#N/A</v>
      </c>
      <c r="AP260" s="1" t="str">
        <f t="shared" si="133"/>
        <v/>
      </c>
      <c r="AQ260" s="1" t="str">
        <f t="shared" si="133"/>
        <v/>
      </c>
      <c r="AS260" s="1" t="str">
        <f t="shared" si="128"/>
        <v/>
      </c>
      <c r="AT260" s="1" t="e">
        <f t="shared" si="129"/>
        <v>#N/A</v>
      </c>
      <c r="AU260" s="1" t="e">
        <f t="shared" si="119"/>
        <v>#N/A</v>
      </c>
      <c r="AV260" s="9" t="e">
        <f t="shared" si="120"/>
        <v>#N/A</v>
      </c>
      <c r="AW260" s="9" t="e">
        <f t="shared" si="121"/>
        <v>#N/A</v>
      </c>
      <c r="AX260" s="9" t="e">
        <f t="shared" si="122"/>
        <v>#N/A</v>
      </c>
      <c r="AY260" s="9" t="e">
        <f t="shared" si="123"/>
        <v>#N/A</v>
      </c>
      <c r="AZ260" s="9" t="e">
        <f t="shared" si="124"/>
        <v>#N/A</v>
      </c>
      <c r="BA260" s="9" t="e">
        <f t="shared" si="130"/>
        <v>#N/A</v>
      </c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M260" s="48"/>
      <c r="BX260" s="7"/>
      <c r="BY260" s="4"/>
      <c r="BZ260" s="7"/>
      <c r="CA260" s="7"/>
      <c r="CB260" s="7"/>
      <c r="CE260" s="7"/>
      <c r="CF260" s="7"/>
      <c r="CG260" s="7"/>
      <c r="CH260" s="7"/>
      <c r="CI260" s="7"/>
      <c r="CJ260" s="7"/>
      <c r="CK260" s="7"/>
      <c r="CL260" s="7"/>
      <c r="CN260" s="47"/>
      <c r="CO260" s="47"/>
      <c r="CP260" s="47"/>
      <c r="CQ260" s="4"/>
    </row>
    <row r="261" spans="1:95" s="1" customFormat="1" x14ac:dyDescent="0.3">
      <c r="A261" s="1">
        <f t="shared" si="125"/>
        <v>0</v>
      </c>
      <c r="B261" s="1" t="e">
        <f t="shared" si="109"/>
        <v>#N/A</v>
      </c>
      <c r="J261" s="4"/>
      <c r="K261" s="4"/>
      <c r="L261" s="4"/>
      <c r="M261" s="61"/>
      <c r="Y261" s="58"/>
      <c r="AA261" s="1">
        <f t="shared" si="110"/>
        <v>0</v>
      </c>
      <c r="AB261" s="1">
        <f t="shared" si="111"/>
        <v>0</v>
      </c>
      <c r="AC261" s="1">
        <f t="shared" si="112"/>
        <v>0</v>
      </c>
      <c r="AD261" s="1" t="str">
        <f t="shared" si="126"/>
        <v/>
      </c>
      <c r="AE261" s="1" t="str">
        <f t="shared" si="132"/>
        <v/>
      </c>
      <c r="AF261" s="1" t="str">
        <f t="shared" si="132"/>
        <v/>
      </c>
      <c r="AG261" s="1" t="str">
        <f t="shared" si="132"/>
        <v/>
      </c>
      <c r="AH261" s="1" t="e">
        <f t="shared" si="131"/>
        <v>#N/A</v>
      </c>
      <c r="AI261" s="9" t="e">
        <f t="shared" si="127"/>
        <v>#N/A</v>
      </c>
      <c r="AJ261" s="9" t="e">
        <f t="shared" si="113"/>
        <v>#N/A</v>
      </c>
      <c r="AK261" s="9" t="e">
        <f t="shared" si="114"/>
        <v>#N/A</v>
      </c>
      <c r="AL261" s="9" t="e">
        <f t="shared" si="115"/>
        <v>#N/A</v>
      </c>
      <c r="AM261" s="9" t="e">
        <f t="shared" si="116"/>
        <v>#N/A</v>
      </c>
      <c r="AN261" s="9" t="e">
        <f t="shared" si="117"/>
        <v>#N/A</v>
      </c>
      <c r="AO261" s="9" t="e">
        <f t="shared" si="118"/>
        <v>#N/A</v>
      </c>
      <c r="AP261" s="1" t="str">
        <f t="shared" si="133"/>
        <v/>
      </c>
      <c r="AQ261" s="1" t="str">
        <f t="shared" si="133"/>
        <v/>
      </c>
      <c r="AS261" s="1" t="str">
        <f t="shared" si="128"/>
        <v/>
      </c>
      <c r="AT261" s="1" t="e">
        <f t="shared" si="129"/>
        <v>#N/A</v>
      </c>
      <c r="AU261" s="1" t="e">
        <f t="shared" si="119"/>
        <v>#N/A</v>
      </c>
      <c r="AV261" s="9" t="e">
        <f t="shared" si="120"/>
        <v>#N/A</v>
      </c>
      <c r="AW261" s="9" t="e">
        <f t="shared" si="121"/>
        <v>#N/A</v>
      </c>
      <c r="AX261" s="9" t="e">
        <f t="shared" si="122"/>
        <v>#N/A</v>
      </c>
      <c r="AY261" s="9" t="e">
        <f t="shared" si="123"/>
        <v>#N/A</v>
      </c>
      <c r="AZ261" s="9" t="e">
        <f t="shared" si="124"/>
        <v>#N/A</v>
      </c>
      <c r="BA261" s="9" t="e">
        <f t="shared" si="130"/>
        <v>#N/A</v>
      </c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M261" s="48"/>
      <c r="BX261" s="7"/>
      <c r="BY261" s="4"/>
      <c r="BZ261" s="7"/>
      <c r="CA261" s="7"/>
      <c r="CB261" s="7"/>
      <c r="CE261" s="7"/>
      <c r="CF261" s="7"/>
      <c r="CG261" s="7"/>
      <c r="CH261" s="7"/>
      <c r="CI261" s="7"/>
      <c r="CJ261" s="7"/>
      <c r="CK261" s="7"/>
      <c r="CL261" s="7"/>
      <c r="CN261" s="47"/>
      <c r="CO261" s="47"/>
      <c r="CP261" s="47"/>
      <c r="CQ261" s="4"/>
    </row>
    <row r="262" spans="1:95" s="1" customFormat="1" x14ac:dyDescent="0.3">
      <c r="A262" s="1">
        <f t="shared" si="125"/>
        <v>0</v>
      </c>
      <c r="B262" s="1" t="e">
        <f t="shared" si="109"/>
        <v>#N/A</v>
      </c>
      <c r="J262" s="4"/>
      <c r="K262" s="4"/>
      <c r="L262" s="4"/>
      <c r="M262" s="61"/>
      <c r="Y262" s="58"/>
      <c r="AA262" s="1">
        <f t="shared" si="110"/>
        <v>0</v>
      </c>
      <c r="AB262" s="1">
        <f t="shared" si="111"/>
        <v>0</v>
      </c>
      <c r="AC262" s="1">
        <f t="shared" si="112"/>
        <v>0</v>
      </c>
      <c r="AD262" s="1" t="str">
        <f t="shared" si="126"/>
        <v/>
      </c>
      <c r="AE262" s="1" t="str">
        <f t="shared" si="132"/>
        <v/>
      </c>
      <c r="AF262" s="1" t="str">
        <f t="shared" si="132"/>
        <v/>
      </c>
      <c r="AG262" s="1" t="str">
        <f t="shared" si="132"/>
        <v/>
      </c>
      <c r="AH262" s="1" t="e">
        <f t="shared" si="131"/>
        <v>#N/A</v>
      </c>
      <c r="AI262" s="9" t="e">
        <f t="shared" si="127"/>
        <v>#N/A</v>
      </c>
      <c r="AJ262" s="9" t="e">
        <f t="shared" si="113"/>
        <v>#N/A</v>
      </c>
      <c r="AK262" s="9" t="e">
        <f t="shared" si="114"/>
        <v>#N/A</v>
      </c>
      <c r="AL262" s="9" t="e">
        <f t="shared" si="115"/>
        <v>#N/A</v>
      </c>
      <c r="AM262" s="9" t="e">
        <f t="shared" si="116"/>
        <v>#N/A</v>
      </c>
      <c r="AN262" s="9" t="e">
        <f t="shared" si="117"/>
        <v>#N/A</v>
      </c>
      <c r="AO262" s="9" t="e">
        <f t="shared" si="118"/>
        <v>#N/A</v>
      </c>
      <c r="AP262" s="1" t="str">
        <f t="shared" si="133"/>
        <v/>
      </c>
      <c r="AQ262" s="1" t="str">
        <f t="shared" si="133"/>
        <v/>
      </c>
      <c r="AS262" s="1" t="str">
        <f t="shared" si="128"/>
        <v/>
      </c>
      <c r="AT262" s="1" t="e">
        <f t="shared" si="129"/>
        <v>#N/A</v>
      </c>
      <c r="AU262" s="1" t="e">
        <f t="shared" si="119"/>
        <v>#N/A</v>
      </c>
      <c r="AV262" s="9" t="e">
        <f t="shared" si="120"/>
        <v>#N/A</v>
      </c>
      <c r="AW262" s="9" t="e">
        <f t="shared" si="121"/>
        <v>#N/A</v>
      </c>
      <c r="AX262" s="9" t="e">
        <f t="shared" si="122"/>
        <v>#N/A</v>
      </c>
      <c r="AY262" s="9" t="e">
        <f t="shared" si="123"/>
        <v>#N/A</v>
      </c>
      <c r="AZ262" s="9" t="e">
        <f t="shared" si="124"/>
        <v>#N/A</v>
      </c>
      <c r="BA262" s="9" t="e">
        <f t="shared" si="130"/>
        <v>#N/A</v>
      </c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M262" s="48"/>
      <c r="BX262" s="7"/>
      <c r="BY262" s="4"/>
      <c r="BZ262" s="7"/>
      <c r="CA262" s="7"/>
      <c r="CB262" s="7"/>
      <c r="CE262" s="7"/>
      <c r="CF262" s="7"/>
      <c r="CG262" s="7"/>
      <c r="CH262" s="7"/>
      <c r="CI262" s="7"/>
      <c r="CJ262" s="7"/>
      <c r="CK262" s="7"/>
      <c r="CL262" s="7"/>
      <c r="CN262" s="47"/>
      <c r="CO262" s="47"/>
      <c r="CP262" s="47"/>
      <c r="CQ262" s="4"/>
    </row>
    <row r="263" spans="1:95" s="1" customFormat="1" x14ac:dyDescent="0.3">
      <c r="A263" s="1">
        <f t="shared" si="125"/>
        <v>0</v>
      </c>
      <c r="B263" s="1" t="e">
        <f t="shared" si="109"/>
        <v>#N/A</v>
      </c>
      <c r="J263" s="4"/>
      <c r="K263" s="4"/>
      <c r="L263" s="4"/>
      <c r="M263" s="61"/>
      <c r="Y263" s="58"/>
      <c r="AA263" s="1">
        <f t="shared" si="110"/>
        <v>0</v>
      </c>
      <c r="AB263" s="1">
        <f t="shared" si="111"/>
        <v>0</v>
      </c>
      <c r="AC263" s="1">
        <f t="shared" si="112"/>
        <v>0</v>
      </c>
      <c r="AD263" s="1" t="str">
        <f t="shared" si="126"/>
        <v/>
      </c>
      <c r="AE263" s="1" t="str">
        <f t="shared" si="132"/>
        <v/>
      </c>
      <c r="AF263" s="1" t="str">
        <f t="shared" si="132"/>
        <v/>
      </c>
      <c r="AG263" s="1" t="str">
        <f t="shared" si="132"/>
        <v/>
      </c>
      <c r="AH263" s="1" t="e">
        <f t="shared" si="131"/>
        <v>#N/A</v>
      </c>
      <c r="AI263" s="9" t="e">
        <f t="shared" si="127"/>
        <v>#N/A</v>
      </c>
      <c r="AJ263" s="9" t="e">
        <f t="shared" si="113"/>
        <v>#N/A</v>
      </c>
      <c r="AK263" s="9" t="e">
        <f t="shared" si="114"/>
        <v>#N/A</v>
      </c>
      <c r="AL263" s="9" t="e">
        <f t="shared" si="115"/>
        <v>#N/A</v>
      </c>
      <c r="AM263" s="9" t="e">
        <f t="shared" si="116"/>
        <v>#N/A</v>
      </c>
      <c r="AN263" s="9" t="e">
        <f t="shared" si="117"/>
        <v>#N/A</v>
      </c>
      <c r="AO263" s="9" t="e">
        <f t="shared" si="118"/>
        <v>#N/A</v>
      </c>
      <c r="AP263" s="1" t="str">
        <f t="shared" si="133"/>
        <v/>
      </c>
      <c r="AQ263" s="1" t="str">
        <f t="shared" si="133"/>
        <v/>
      </c>
      <c r="AS263" s="1" t="str">
        <f t="shared" si="128"/>
        <v/>
      </c>
      <c r="AT263" s="1" t="e">
        <f t="shared" si="129"/>
        <v>#N/A</v>
      </c>
      <c r="AU263" s="1" t="e">
        <f t="shared" si="119"/>
        <v>#N/A</v>
      </c>
      <c r="AV263" s="9" t="e">
        <f t="shared" si="120"/>
        <v>#N/A</v>
      </c>
      <c r="AW263" s="9" t="e">
        <f t="shared" si="121"/>
        <v>#N/A</v>
      </c>
      <c r="AX263" s="9" t="e">
        <f t="shared" si="122"/>
        <v>#N/A</v>
      </c>
      <c r="AY263" s="9" t="e">
        <f t="shared" si="123"/>
        <v>#N/A</v>
      </c>
      <c r="AZ263" s="9" t="e">
        <f t="shared" si="124"/>
        <v>#N/A</v>
      </c>
      <c r="BA263" s="9" t="e">
        <f t="shared" si="130"/>
        <v>#N/A</v>
      </c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M263" s="48"/>
      <c r="BX263" s="7"/>
      <c r="BY263" s="4"/>
      <c r="BZ263" s="7"/>
      <c r="CA263" s="7"/>
      <c r="CB263" s="7"/>
      <c r="CE263" s="7"/>
      <c r="CF263" s="7"/>
      <c r="CG263" s="7"/>
      <c r="CH263" s="7"/>
      <c r="CI263" s="7"/>
      <c r="CJ263" s="7"/>
      <c r="CK263" s="7"/>
      <c r="CL263" s="7"/>
      <c r="CN263" s="47"/>
      <c r="CO263" s="47"/>
      <c r="CP263" s="47"/>
      <c r="CQ263" s="4"/>
    </row>
    <row r="264" spans="1:95" s="1" customFormat="1" x14ac:dyDescent="0.3">
      <c r="A264" s="1">
        <f t="shared" si="125"/>
        <v>0</v>
      </c>
      <c r="B264" s="1" t="e">
        <f t="shared" si="109"/>
        <v>#N/A</v>
      </c>
      <c r="J264" s="4"/>
      <c r="K264" s="4"/>
      <c r="L264" s="4"/>
      <c r="M264" s="61"/>
      <c r="Y264" s="58"/>
      <c r="AA264" s="1">
        <f t="shared" si="110"/>
        <v>0</v>
      </c>
      <c r="AB264" s="1">
        <f t="shared" si="111"/>
        <v>0</v>
      </c>
      <c r="AC264" s="1">
        <f t="shared" si="112"/>
        <v>0</v>
      </c>
      <c r="AD264" s="1" t="str">
        <f t="shared" si="126"/>
        <v/>
      </c>
      <c r="AE264" s="1" t="str">
        <f t="shared" si="132"/>
        <v/>
      </c>
      <c r="AF264" s="1" t="str">
        <f t="shared" si="132"/>
        <v/>
      </c>
      <c r="AG264" s="1" t="str">
        <f t="shared" si="132"/>
        <v/>
      </c>
      <c r="AH264" s="1" t="e">
        <f t="shared" si="131"/>
        <v>#N/A</v>
      </c>
      <c r="AI264" s="9" t="e">
        <f t="shared" si="127"/>
        <v>#N/A</v>
      </c>
      <c r="AJ264" s="9" t="e">
        <f t="shared" si="113"/>
        <v>#N/A</v>
      </c>
      <c r="AK264" s="9" t="e">
        <f t="shared" si="114"/>
        <v>#N/A</v>
      </c>
      <c r="AL264" s="9" t="e">
        <f t="shared" si="115"/>
        <v>#N/A</v>
      </c>
      <c r="AM264" s="9" t="e">
        <f t="shared" si="116"/>
        <v>#N/A</v>
      </c>
      <c r="AN264" s="9" t="e">
        <f t="shared" si="117"/>
        <v>#N/A</v>
      </c>
      <c r="AO264" s="9" t="e">
        <f t="shared" si="118"/>
        <v>#N/A</v>
      </c>
      <c r="AP264" s="1" t="str">
        <f t="shared" si="133"/>
        <v/>
      </c>
      <c r="AQ264" s="1" t="str">
        <f t="shared" si="133"/>
        <v/>
      </c>
      <c r="AS264" s="1" t="str">
        <f t="shared" si="128"/>
        <v/>
      </c>
      <c r="AT264" s="1" t="e">
        <f t="shared" si="129"/>
        <v>#N/A</v>
      </c>
      <c r="AU264" s="1" t="e">
        <f t="shared" si="119"/>
        <v>#N/A</v>
      </c>
      <c r="AV264" s="9" t="e">
        <f t="shared" si="120"/>
        <v>#N/A</v>
      </c>
      <c r="AW264" s="9" t="e">
        <f t="shared" si="121"/>
        <v>#N/A</v>
      </c>
      <c r="AX264" s="9" t="e">
        <f t="shared" si="122"/>
        <v>#N/A</v>
      </c>
      <c r="AY264" s="9" t="e">
        <f t="shared" si="123"/>
        <v>#N/A</v>
      </c>
      <c r="AZ264" s="9" t="e">
        <f t="shared" si="124"/>
        <v>#N/A</v>
      </c>
      <c r="BA264" s="9" t="e">
        <f t="shared" si="130"/>
        <v>#N/A</v>
      </c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M264" s="48"/>
      <c r="BX264" s="7"/>
      <c r="BY264" s="4"/>
      <c r="BZ264" s="7"/>
      <c r="CA264" s="7"/>
      <c r="CB264" s="7"/>
      <c r="CE264" s="7"/>
      <c r="CF264" s="7"/>
      <c r="CG264" s="7"/>
      <c r="CH264" s="7"/>
      <c r="CI264" s="7"/>
      <c r="CJ264" s="7"/>
      <c r="CK264" s="7"/>
      <c r="CL264" s="7"/>
      <c r="CN264" s="47"/>
      <c r="CO264" s="47"/>
      <c r="CP264" s="47"/>
      <c r="CQ264" s="4"/>
    </row>
    <row r="265" spans="1:95" s="1" customFormat="1" x14ac:dyDescent="0.3">
      <c r="A265" s="1">
        <f t="shared" si="125"/>
        <v>0</v>
      </c>
      <c r="B265" s="1" t="e">
        <f t="shared" si="109"/>
        <v>#N/A</v>
      </c>
      <c r="J265" s="4"/>
      <c r="K265" s="4"/>
      <c r="L265" s="4"/>
      <c r="M265" s="61"/>
      <c r="Y265" s="58"/>
      <c r="AA265" s="1">
        <f t="shared" si="110"/>
        <v>0</v>
      </c>
      <c r="AB265" s="1">
        <f t="shared" si="111"/>
        <v>0</v>
      </c>
      <c r="AC265" s="1">
        <f t="shared" si="112"/>
        <v>0</v>
      </c>
      <c r="AD265" s="1" t="str">
        <f t="shared" si="126"/>
        <v/>
      </c>
      <c r="AE265" s="1" t="str">
        <f t="shared" si="132"/>
        <v/>
      </c>
      <c r="AF265" s="1" t="str">
        <f t="shared" si="132"/>
        <v/>
      </c>
      <c r="AG265" s="1" t="str">
        <f t="shared" si="132"/>
        <v/>
      </c>
      <c r="AH265" s="1" t="e">
        <f t="shared" si="131"/>
        <v>#N/A</v>
      </c>
      <c r="AI265" s="9" t="e">
        <f t="shared" si="127"/>
        <v>#N/A</v>
      </c>
      <c r="AJ265" s="9" t="e">
        <f t="shared" si="113"/>
        <v>#N/A</v>
      </c>
      <c r="AK265" s="9" t="e">
        <f t="shared" si="114"/>
        <v>#N/A</v>
      </c>
      <c r="AL265" s="9" t="e">
        <f t="shared" si="115"/>
        <v>#N/A</v>
      </c>
      <c r="AM265" s="9" t="e">
        <f t="shared" si="116"/>
        <v>#N/A</v>
      </c>
      <c r="AN265" s="9" t="e">
        <f t="shared" si="117"/>
        <v>#N/A</v>
      </c>
      <c r="AO265" s="9" t="e">
        <f t="shared" si="118"/>
        <v>#N/A</v>
      </c>
      <c r="AP265" s="1" t="str">
        <f t="shared" si="133"/>
        <v/>
      </c>
      <c r="AQ265" s="1" t="str">
        <f t="shared" si="133"/>
        <v/>
      </c>
      <c r="AS265" s="1" t="str">
        <f t="shared" si="128"/>
        <v/>
      </c>
      <c r="AT265" s="1" t="e">
        <f t="shared" si="129"/>
        <v>#N/A</v>
      </c>
      <c r="AU265" s="1" t="e">
        <f t="shared" si="119"/>
        <v>#N/A</v>
      </c>
      <c r="AV265" s="9" t="e">
        <f t="shared" si="120"/>
        <v>#N/A</v>
      </c>
      <c r="AW265" s="9" t="e">
        <f t="shared" si="121"/>
        <v>#N/A</v>
      </c>
      <c r="AX265" s="9" t="e">
        <f t="shared" si="122"/>
        <v>#N/A</v>
      </c>
      <c r="AY265" s="9" t="e">
        <f t="shared" si="123"/>
        <v>#N/A</v>
      </c>
      <c r="AZ265" s="9" t="e">
        <f t="shared" si="124"/>
        <v>#N/A</v>
      </c>
      <c r="BA265" s="9" t="e">
        <f t="shared" si="130"/>
        <v>#N/A</v>
      </c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M265" s="48"/>
      <c r="BX265" s="7"/>
      <c r="BY265" s="4"/>
      <c r="BZ265" s="7"/>
      <c r="CA265" s="7"/>
      <c r="CB265" s="7"/>
      <c r="CE265" s="7"/>
      <c r="CF265" s="7"/>
      <c r="CG265" s="7"/>
      <c r="CH265" s="7"/>
      <c r="CI265" s="7"/>
      <c r="CJ265" s="7"/>
      <c r="CK265" s="7"/>
      <c r="CL265" s="7"/>
      <c r="CN265" s="47"/>
      <c r="CO265" s="47"/>
      <c r="CP265" s="47"/>
      <c r="CQ265" s="4"/>
    </row>
    <row r="266" spans="1:95" s="1" customFormat="1" x14ac:dyDescent="0.3">
      <c r="A266" s="1">
        <f t="shared" si="125"/>
        <v>0</v>
      </c>
      <c r="B266" s="1" t="e">
        <f t="shared" si="109"/>
        <v>#N/A</v>
      </c>
      <c r="J266" s="4"/>
      <c r="K266" s="4"/>
      <c r="L266" s="4"/>
      <c r="M266" s="61"/>
      <c r="Y266" s="58"/>
      <c r="AA266" s="1">
        <f t="shared" si="110"/>
        <v>0</v>
      </c>
      <c r="AB266" s="1">
        <f t="shared" si="111"/>
        <v>0</v>
      </c>
      <c r="AC266" s="1">
        <f t="shared" si="112"/>
        <v>0</v>
      </c>
      <c r="AD266" s="1" t="str">
        <f t="shared" si="126"/>
        <v/>
      </c>
      <c r="AE266" s="1" t="str">
        <f t="shared" si="132"/>
        <v/>
      </c>
      <c r="AF266" s="1" t="str">
        <f t="shared" si="132"/>
        <v/>
      </c>
      <c r="AG266" s="1" t="str">
        <f t="shared" si="132"/>
        <v/>
      </c>
      <c r="AH266" s="1" t="e">
        <f t="shared" si="131"/>
        <v>#N/A</v>
      </c>
      <c r="AI266" s="9" t="e">
        <f t="shared" si="127"/>
        <v>#N/A</v>
      </c>
      <c r="AJ266" s="9" t="e">
        <f t="shared" si="113"/>
        <v>#N/A</v>
      </c>
      <c r="AK266" s="9" t="e">
        <f t="shared" si="114"/>
        <v>#N/A</v>
      </c>
      <c r="AL266" s="9" t="e">
        <f t="shared" si="115"/>
        <v>#N/A</v>
      </c>
      <c r="AM266" s="9" t="e">
        <f t="shared" si="116"/>
        <v>#N/A</v>
      </c>
      <c r="AN266" s="9" t="e">
        <f t="shared" si="117"/>
        <v>#N/A</v>
      </c>
      <c r="AO266" s="9" t="e">
        <f t="shared" si="118"/>
        <v>#N/A</v>
      </c>
      <c r="AP266" s="1" t="str">
        <f t="shared" si="133"/>
        <v/>
      </c>
      <c r="AQ266" s="1" t="str">
        <f t="shared" si="133"/>
        <v/>
      </c>
      <c r="AS266" s="1" t="str">
        <f t="shared" si="128"/>
        <v/>
      </c>
      <c r="AT266" s="1" t="e">
        <f t="shared" si="129"/>
        <v>#N/A</v>
      </c>
      <c r="AU266" s="1" t="e">
        <f t="shared" si="119"/>
        <v>#N/A</v>
      </c>
      <c r="AV266" s="9" t="e">
        <f t="shared" si="120"/>
        <v>#N/A</v>
      </c>
      <c r="AW266" s="9" t="e">
        <f t="shared" si="121"/>
        <v>#N/A</v>
      </c>
      <c r="AX266" s="9" t="e">
        <f t="shared" si="122"/>
        <v>#N/A</v>
      </c>
      <c r="AY266" s="9" t="e">
        <f t="shared" si="123"/>
        <v>#N/A</v>
      </c>
      <c r="AZ266" s="9" t="e">
        <f t="shared" si="124"/>
        <v>#N/A</v>
      </c>
      <c r="BA266" s="9" t="e">
        <f t="shared" si="130"/>
        <v>#N/A</v>
      </c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M266" s="48"/>
      <c r="BX266" s="7"/>
      <c r="BY266" s="4"/>
      <c r="BZ266" s="7"/>
      <c r="CA266" s="7"/>
      <c r="CB266" s="7"/>
      <c r="CE266" s="7"/>
      <c r="CF266" s="7"/>
      <c r="CG266" s="7"/>
      <c r="CH266" s="7"/>
      <c r="CI266" s="7"/>
      <c r="CJ266" s="7"/>
      <c r="CK266" s="7"/>
      <c r="CL266" s="7"/>
      <c r="CN266" s="47"/>
      <c r="CO266" s="47"/>
      <c r="CP266" s="47"/>
      <c r="CQ266" s="4"/>
    </row>
    <row r="267" spans="1:95" s="1" customFormat="1" x14ac:dyDescent="0.3">
      <c r="A267" s="1">
        <f t="shared" si="125"/>
        <v>0</v>
      </c>
      <c r="B267" s="1" t="e">
        <f t="shared" si="109"/>
        <v>#N/A</v>
      </c>
      <c r="J267" s="4"/>
      <c r="K267" s="4"/>
      <c r="L267" s="4"/>
      <c r="M267" s="61"/>
      <c r="Y267" s="58"/>
      <c r="AA267" s="1">
        <f t="shared" si="110"/>
        <v>0</v>
      </c>
      <c r="AB267" s="1">
        <f t="shared" si="111"/>
        <v>0</v>
      </c>
      <c r="AC267" s="1">
        <f t="shared" si="112"/>
        <v>0</v>
      </c>
      <c r="AD267" s="1" t="str">
        <f t="shared" si="126"/>
        <v/>
      </c>
      <c r="AE267" s="1" t="str">
        <f t="shared" si="132"/>
        <v/>
      </c>
      <c r="AF267" s="1" t="str">
        <f t="shared" si="132"/>
        <v/>
      </c>
      <c r="AG267" s="1" t="str">
        <f t="shared" si="132"/>
        <v/>
      </c>
      <c r="AH267" s="1" t="e">
        <f t="shared" si="131"/>
        <v>#N/A</v>
      </c>
      <c r="AI267" s="9" t="e">
        <f t="shared" si="127"/>
        <v>#N/A</v>
      </c>
      <c r="AJ267" s="9" t="e">
        <f t="shared" si="113"/>
        <v>#N/A</v>
      </c>
      <c r="AK267" s="9" t="e">
        <f t="shared" si="114"/>
        <v>#N/A</v>
      </c>
      <c r="AL267" s="9" t="e">
        <f t="shared" si="115"/>
        <v>#N/A</v>
      </c>
      <c r="AM267" s="9" t="e">
        <f t="shared" si="116"/>
        <v>#N/A</v>
      </c>
      <c r="AN267" s="9" t="e">
        <f t="shared" si="117"/>
        <v>#N/A</v>
      </c>
      <c r="AO267" s="9" t="e">
        <f t="shared" si="118"/>
        <v>#N/A</v>
      </c>
      <c r="AP267" s="1" t="str">
        <f t="shared" si="133"/>
        <v/>
      </c>
      <c r="AQ267" s="1" t="str">
        <f t="shared" si="133"/>
        <v/>
      </c>
      <c r="AS267" s="1" t="str">
        <f t="shared" si="128"/>
        <v/>
      </c>
      <c r="AT267" s="1" t="e">
        <f t="shared" si="129"/>
        <v>#N/A</v>
      </c>
      <c r="AU267" s="1" t="e">
        <f t="shared" si="119"/>
        <v>#N/A</v>
      </c>
      <c r="AV267" s="9" t="e">
        <f t="shared" si="120"/>
        <v>#N/A</v>
      </c>
      <c r="AW267" s="9" t="e">
        <f t="shared" si="121"/>
        <v>#N/A</v>
      </c>
      <c r="AX267" s="9" t="e">
        <f t="shared" si="122"/>
        <v>#N/A</v>
      </c>
      <c r="AY267" s="9" t="e">
        <f t="shared" si="123"/>
        <v>#N/A</v>
      </c>
      <c r="AZ267" s="9" t="e">
        <f t="shared" si="124"/>
        <v>#N/A</v>
      </c>
      <c r="BA267" s="9" t="e">
        <f t="shared" si="130"/>
        <v>#N/A</v>
      </c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M267" s="48"/>
      <c r="BX267" s="7"/>
      <c r="BY267" s="4"/>
      <c r="BZ267" s="7"/>
      <c r="CA267" s="7"/>
      <c r="CB267" s="7"/>
      <c r="CE267" s="7"/>
      <c r="CF267" s="7"/>
      <c r="CG267" s="7"/>
      <c r="CH267" s="7"/>
      <c r="CI267" s="7"/>
      <c r="CJ267" s="7"/>
      <c r="CK267" s="7"/>
      <c r="CL267" s="7"/>
      <c r="CN267" s="47"/>
      <c r="CO267" s="47"/>
      <c r="CP267" s="47"/>
      <c r="CQ267" s="4"/>
    </row>
    <row r="268" spans="1:95" s="1" customFormat="1" x14ac:dyDescent="0.3">
      <c r="A268" s="1">
        <f t="shared" si="125"/>
        <v>0</v>
      </c>
      <c r="B268" s="1" t="e">
        <f t="shared" si="109"/>
        <v>#N/A</v>
      </c>
      <c r="J268" s="4"/>
      <c r="K268" s="4"/>
      <c r="L268" s="4"/>
      <c r="M268" s="61"/>
      <c r="Y268" s="58"/>
      <c r="AA268" s="1">
        <f t="shared" si="110"/>
        <v>0</v>
      </c>
      <c r="AB268" s="1">
        <f t="shared" si="111"/>
        <v>0</v>
      </c>
      <c r="AC268" s="1">
        <f t="shared" si="112"/>
        <v>0</v>
      </c>
      <c r="AD268" s="1" t="str">
        <f t="shared" si="126"/>
        <v/>
      </c>
      <c r="AE268" s="1" t="str">
        <f t="shared" si="132"/>
        <v/>
      </c>
      <c r="AF268" s="1" t="str">
        <f t="shared" si="132"/>
        <v/>
      </c>
      <c r="AG268" s="1" t="str">
        <f t="shared" si="132"/>
        <v/>
      </c>
      <c r="AH268" s="1" t="e">
        <f t="shared" si="131"/>
        <v>#N/A</v>
      </c>
      <c r="AI268" s="9" t="e">
        <f t="shared" si="127"/>
        <v>#N/A</v>
      </c>
      <c r="AJ268" s="9" t="e">
        <f t="shared" si="113"/>
        <v>#N/A</v>
      </c>
      <c r="AK268" s="9" t="e">
        <f t="shared" si="114"/>
        <v>#N/A</v>
      </c>
      <c r="AL268" s="9" t="e">
        <f t="shared" si="115"/>
        <v>#N/A</v>
      </c>
      <c r="AM268" s="9" t="e">
        <f t="shared" si="116"/>
        <v>#N/A</v>
      </c>
      <c r="AN268" s="9" t="e">
        <f t="shared" si="117"/>
        <v>#N/A</v>
      </c>
      <c r="AO268" s="9" t="e">
        <f t="shared" si="118"/>
        <v>#N/A</v>
      </c>
      <c r="AP268" s="1" t="str">
        <f t="shared" si="133"/>
        <v/>
      </c>
      <c r="AQ268" s="1" t="str">
        <f t="shared" si="133"/>
        <v/>
      </c>
      <c r="AS268" s="1" t="str">
        <f t="shared" si="128"/>
        <v/>
      </c>
      <c r="AT268" s="1" t="e">
        <f t="shared" si="129"/>
        <v>#N/A</v>
      </c>
      <c r="AU268" s="1" t="e">
        <f t="shared" si="119"/>
        <v>#N/A</v>
      </c>
      <c r="AV268" s="9" t="e">
        <f t="shared" si="120"/>
        <v>#N/A</v>
      </c>
      <c r="AW268" s="9" t="e">
        <f t="shared" si="121"/>
        <v>#N/A</v>
      </c>
      <c r="AX268" s="9" t="e">
        <f t="shared" si="122"/>
        <v>#N/A</v>
      </c>
      <c r="AY268" s="9" t="e">
        <f t="shared" si="123"/>
        <v>#N/A</v>
      </c>
      <c r="AZ268" s="9" t="e">
        <f t="shared" si="124"/>
        <v>#N/A</v>
      </c>
      <c r="BA268" s="9" t="e">
        <f t="shared" si="130"/>
        <v>#N/A</v>
      </c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M268" s="48"/>
      <c r="BX268" s="7"/>
      <c r="BY268" s="4"/>
      <c r="BZ268" s="7"/>
      <c r="CA268" s="7"/>
      <c r="CB268" s="7"/>
      <c r="CE268" s="7"/>
      <c r="CF268" s="7"/>
      <c r="CG268" s="7"/>
      <c r="CH268" s="7"/>
      <c r="CI268" s="7"/>
      <c r="CJ268" s="7"/>
      <c r="CK268" s="7"/>
      <c r="CL268" s="7"/>
      <c r="CN268" s="47"/>
      <c r="CO268" s="47"/>
      <c r="CP268" s="47"/>
      <c r="CQ268" s="4"/>
    </row>
    <row r="269" spans="1:95" s="1" customFormat="1" x14ac:dyDescent="0.3">
      <c r="A269" s="1">
        <f t="shared" si="125"/>
        <v>0</v>
      </c>
      <c r="B269" s="1" t="e">
        <f t="shared" si="109"/>
        <v>#N/A</v>
      </c>
      <c r="J269" s="4"/>
      <c r="K269" s="4"/>
      <c r="L269" s="4"/>
      <c r="M269" s="61"/>
      <c r="Y269" s="58"/>
      <c r="AA269" s="1">
        <f t="shared" si="110"/>
        <v>0</v>
      </c>
      <c r="AB269" s="1">
        <f t="shared" si="111"/>
        <v>0</v>
      </c>
      <c r="AC269" s="1">
        <f t="shared" si="112"/>
        <v>0</v>
      </c>
      <c r="AD269" s="1" t="str">
        <f t="shared" si="126"/>
        <v/>
      </c>
      <c r="AE269" s="1" t="str">
        <f t="shared" si="132"/>
        <v/>
      </c>
      <c r="AF269" s="1" t="str">
        <f t="shared" si="132"/>
        <v/>
      </c>
      <c r="AG269" s="1" t="str">
        <f t="shared" si="132"/>
        <v/>
      </c>
      <c r="AH269" s="1" t="e">
        <f t="shared" si="131"/>
        <v>#N/A</v>
      </c>
      <c r="AI269" s="9" t="e">
        <f t="shared" si="127"/>
        <v>#N/A</v>
      </c>
      <c r="AJ269" s="9" t="e">
        <f t="shared" si="113"/>
        <v>#N/A</v>
      </c>
      <c r="AK269" s="9" t="e">
        <f t="shared" si="114"/>
        <v>#N/A</v>
      </c>
      <c r="AL269" s="9" t="e">
        <f t="shared" si="115"/>
        <v>#N/A</v>
      </c>
      <c r="AM269" s="9" t="e">
        <f t="shared" si="116"/>
        <v>#N/A</v>
      </c>
      <c r="AN269" s="9" t="e">
        <f t="shared" si="117"/>
        <v>#N/A</v>
      </c>
      <c r="AO269" s="9" t="e">
        <f t="shared" si="118"/>
        <v>#N/A</v>
      </c>
      <c r="AP269" s="1" t="str">
        <f t="shared" si="133"/>
        <v/>
      </c>
      <c r="AQ269" s="1" t="str">
        <f t="shared" si="133"/>
        <v/>
      </c>
      <c r="AS269" s="1" t="str">
        <f t="shared" si="128"/>
        <v/>
      </c>
      <c r="AT269" s="1" t="e">
        <f t="shared" si="129"/>
        <v>#N/A</v>
      </c>
      <c r="AU269" s="1" t="e">
        <f t="shared" si="119"/>
        <v>#N/A</v>
      </c>
      <c r="AV269" s="9" t="e">
        <f t="shared" si="120"/>
        <v>#N/A</v>
      </c>
      <c r="AW269" s="9" t="e">
        <f t="shared" si="121"/>
        <v>#N/A</v>
      </c>
      <c r="AX269" s="9" t="e">
        <f t="shared" si="122"/>
        <v>#N/A</v>
      </c>
      <c r="AY269" s="9" t="e">
        <f t="shared" si="123"/>
        <v>#N/A</v>
      </c>
      <c r="AZ269" s="9" t="e">
        <f t="shared" si="124"/>
        <v>#N/A</v>
      </c>
      <c r="BA269" s="9" t="e">
        <f t="shared" si="130"/>
        <v>#N/A</v>
      </c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M269" s="48"/>
      <c r="BX269" s="7"/>
      <c r="BY269" s="4"/>
      <c r="BZ269" s="7"/>
      <c r="CA269" s="7"/>
      <c r="CB269" s="7"/>
      <c r="CE269" s="7"/>
      <c r="CF269" s="7"/>
      <c r="CG269" s="7"/>
      <c r="CH269" s="7"/>
      <c r="CI269" s="7"/>
      <c r="CJ269" s="7"/>
      <c r="CK269" s="7"/>
      <c r="CL269" s="7"/>
      <c r="CN269" s="47"/>
      <c r="CO269" s="47"/>
      <c r="CP269" s="47"/>
      <c r="CQ269" s="4"/>
    </row>
    <row r="270" spans="1:95" s="1" customFormat="1" x14ac:dyDescent="0.3">
      <c r="A270" s="1">
        <f t="shared" si="125"/>
        <v>0</v>
      </c>
      <c r="B270" s="1" t="e">
        <f t="shared" ref="B270:B330" si="134">IF(C270="",NA(),E270+G270+H270+I270)</f>
        <v>#N/A</v>
      </c>
      <c r="J270" s="4"/>
      <c r="K270" s="4"/>
      <c r="L270" s="4"/>
      <c r="M270" s="61"/>
      <c r="Y270" s="58"/>
      <c r="AA270" s="1">
        <f t="shared" ref="AA270:AA330" si="135">+E270+V270</f>
        <v>0</v>
      </c>
      <c r="AB270" s="1">
        <f t="shared" ref="AB270:AB330" si="136">+G270+W270</f>
        <v>0</v>
      </c>
      <c r="AC270" s="1">
        <f t="shared" ref="AC270:AC330" si="137">+I270+X270</f>
        <v>0</v>
      </c>
      <c r="AD270" s="1" t="str">
        <f t="shared" si="126"/>
        <v/>
      </c>
      <c r="AE270" s="1" t="str">
        <f t="shared" si="132"/>
        <v/>
      </c>
      <c r="AF270" s="1" t="str">
        <f t="shared" si="132"/>
        <v/>
      </c>
      <c r="AG270" s="1" t="str">
        <f t="shared" si="132"/>
        <v/>
      </c>
      <c r="AH270" s="1" t="e">
        <f t="shared" si="131"/>
        <v>#N/A</v>
      </c>
      <c r="AI270" s="9" t="e">
        <f t="shared" si="127"/>
        <v>#N/A</v>
      </c>
      <c r="AJ270" s="9" t="e">
        <f t="shared" ref="AJ270:AJ330" si="138">IF(OR(ISNA(B270),B270=0),NA(),B270/$AJ$11)</f>
        <v>#N/A</v>
      </c>
      <c r="AK270" s="9" t="e">
        <f t="shared" ref="AK270:AK330" si="139">IF(OR(ISNA(B270),B270=0),NA(),E270/$AJ$11)</f>
        <v>#N/A</v>
      </c>
      <c r="AL270" s="9" t="e">
        <f t="shared" ref="AL270:AL330" si="140">IF(OR(ISNA(B270),B270=0),NA(),G270/$AJ$11)</f>
        <v>#N/A</v>
      </c>
      <c r="AM270" s="9" t="e">
        <f t="shared" ref="AM270:AM330" si="141">IF(OR(ISNA(B270),B270=0),NA(),I270/$AJ$11)</f>
        <v>#N/A</v>
      </c>
      <c r="AN270" s="9" t="e">
        <f t="shared" ref="AN270:AN330" si="142">IF(OR(ISNA(B270),B270=0),NA(),T270/$AJ$11)</f>
        <v>#N/A</v>
      </c>
      <c r="AO270" s="9" t="e">
        <f t="shared" ref="AO270:AO330" si="143">+IF(OR(ISNA(B270),B270=0),NA(),AH270/$AJ$11)</f>
        <v>#N/A</v>
      </c>
      <c r="AP270" s="1" t="str">
        <f t="shared" si="133"/>
        <v/>
      </c>
      <c r="AQ270" s="1" t="str">
        <f t="shared" si="133"/>
        <v/>
      </c>
      <c r="AS270" s="1" t="str">
        <f t="shared" si="128"/>
        <v/>
      </c>
      <c r="AT270" s="1" t="e">
        <f t="shared" si="129"/>
        <v>#N/A</v>
      </c>
      <c r="AU270" s="1" t="e">
        <f t="shared" ref="AU270:AU330" si="144">IF(C270="",NA(),V270+W270+X270)</f>
        <v>#N/A</v>
      </c>
      <c r="AV270" s="9" t="e">
        <f t="shared" ref="AV270:AV330" si="145">IF(OR(ISNA(B270),B270=0),NA(),AU270/$AJ$11)</f>
        <v>#N/A</v>
      </c>
      <c r="AW270" s="9" t="e">
        <f t="shared" ref="AW270:AW330" si="146">IF(OR(ISNA(B270),B270=0),NA(),V270/$AJ$11)</f>
        <v>#N/A</v>
      </c>
      <c r="AX270" s="9" t="e">
        <f t="shared" ref="AX270:AX330" si="147">IF(OR(ISNA(B270),B270=0),NA(),W270/$AJ$11)</f>
        <v>#N/A</v>
      </c>
      <c r="AY270" s="9" t="e">
        <f t="shared" ref="AY270:AY330" si="148">IF(OR(ISNA(B270),B270=0),NA(),X270/$AJ$11)</f>
        <v>#N/A</v>
      </c>
      <c r="AZ270" s="9" t="e">
        <f t="shared" ref="AZ270:AZ330" si="149">IF(OR(ISNA(B270),B270=0),NA(),AT270/$AJ$11)</f>
        <v>#N/A</v>
      </c>
      <c r="BA270" s="9" t="e">
        <f t="shared" si="130"/>
        <v>#N/A</v>
      </c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M270" s="48"/>
      <c r="BX270" s="7"/>
      <c r="BY270" s="4"/>
      <c r="BZ270" s="7"/>
      <c r="CA270" s="7"/>
      <c r="CB270" s="7"/>
      <c r="CE270" s="7"/>
      <c r="CF270" s="7"/>
      <c r="CG270" s="7"/>
      <c r="CH270" s="7"/>
      <c r="CI270" s="7"/>
      <c r="CJ270" s="7"/>
      <c r="CK270" s="7"/>
      <c r="CL270" s="7"/>
      <c r="CN270" s="47"/>
      <c r="CO270" s="47"/>
      <c r="CP270" s="47"/>
      <c r="CQ270" s="4"/>
    </row>
    <row r="271" spans="1:95" s="1" customFormat="1" x14ac:dyDescent="0.3">
      <c r="A271" s="1">
        <f t="shared" ref="A271:A330" si="150">+C271</f>
        <v>0</v>
      </c>
      <c r="B271" s="1" t="e">
        <f t="shared" si="134"/>
        <v>#N/A</v>
      </c>
      <c r="J271" s="4"/>
      <c r="K271" s="4"/>
      <c r="L271" s="4"/>
      <c r="M271" s="61"/>
      <c r="Y271" s="58"/>
      <c r="AA271" s="1">
        <f t="shared" si="135"/>
        <v>0</v>
      </c>
      <c r="AB271" s="1">
        <f t="shared" si="136"/>
        <v>0</v>
      </c>
      <c r="AC271" s="1">
        <f t="shared" si="137"/>
        <v>0</v>
      </c>
      <c r="AD271" s="1" t="str">
        <f t="shared" ref="AD271:AD330" si="151">IF($C271="","",E271-E270)</f>
        <v/>
      </c>
      <c r="AE271" s="1" t="str">
        <f t="shared" si="132"/>
        <v/>
      </c>
      <c r="AF271" s="1" t="str">
        <f t="shared" si="132"/>
        <v/>
      </c>
      <c r="AG271" s="1" t="str">
        <f t="shared" si="132"/>
        <v/>
      </c>
      <c r="AH271" s="1" t="e">
        <f t="shared" si="131"/>
        <v>#N/A</v>
      </c>
      <c r="AI271" s="9" t="e">
        <f t="shared" ref="AI271:AI330" si="152">IF(OR(ISNA(AU271),AU271=0),NA(),X271/AU271)</f>
        <v>#N/A</v>
      </c>
      <c r="AJ271" s="9" t="e">
        <f t="shared" si="138"/>
        <v>#N/A</v>
      </c>
      <c r="AK271" s="9" t="e">
        <f t="shared" si="139"/>
        <v>#N/A</v>
      </c>
      <c r="AL271" s="9" t="e">
        <f t="shared" si="140"/>
        <v>#N/A</v>
      </c>
      <c r="AM271" s="9" t="e">
        <f t="shared" si="141"/>
        <v>#N/A</v>
      </c>
      <c r="AN271" s="9" t="e">
        <f t="shared" si="142"/>
        <v>#N/A</v>
      </c>
      <c r="AO271" s="9" t="e">
        <f t="shared" si="143"/>
        <v>#N/A</v>
      </c>
      <c r="AP271" s="1" t="str">
        <f t="shared" si="133"/>
        <v/>
      </c>
      <c r="AQ271" s="1" t="str">
        <f t="shared" si="133"/>
        <v/>
      </c>
      <c r="AS271" s="1" t="str">
        <f t="shared" ref="AS271:AS330" si="153">IF($C271="","",X271-X270)</f>
        <v/>
      </c>
      <c r="AT271" s="1" t="e">
        <f t="shared" ref="AT271:AT330" si="154">IF(OR($C271="",ISNA($C271)),NA(),AP271+AQ271+AR271+AS271)</f>
        <v>#N/A</v>
      </c>
      <c r="AU271" s="1" t="e">
        <f t="shared" si="144"/>
        <v>#N/A</v>
      </c>
      <c r="AV271" s="9" t="e">
        <f t="shared" si="145"/>
        <v>#N/A</v>
      </c>
      <c r="AW271" s="9" t="e">
        <f t="shared" si="146"/>
        <v>#N/A</v>
      </c>
      <c r="AX271" s="9" t="e">
        <f t="shared" si="147"/>
        <v>#N/A</v>
      </c>
      <c r="AY271" s="9" t="e">
        <f t="shared" si="148"/>
        <v>#N/A</v>
      </c>
      <c r="AZ271" s="9" t="e">
        <f t="shared" si="149"/>
        <v>#N/A</v>
      </c>
      <c r="BA271" s="9" t="e">
        <f t="shared" ref="BA271:BA330" si="155">+AJ271*$BA$12</f>
        <v>#N/A</v>
      </c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M271" s="48"/>
      <c r="BX271" s="7"/>
      <c r="BY271" s="4"/>
      <c r="BZ271" s="7"/>
      <c r="CA271" s="7"/>
      <c r="CB271" s="7"/>
      <c r="CE271" s="7"/>
      <c r="CF271" s="7"/>
      <c r="CG271" s="7"/>
      <c r="CH271" s="7"/>
      <c r="CI271" s="7"/>
      <c r="CJ271" s="7"/>
      <c r="CK271" s="7"/>
      <c r="CL271" s="7"/>
      <c r="CN271" s="47"/>
      <c r="CO271" s="47"/>
      <c r="CP271" s="47"/>
      <c r="CQ271" s="4"/>
    </row>
    <row r="272" spans="1:95" s="1" customFormat="1" x14ac:dyDescent="0.3">
      <c r="A272" s="1">
        <f t="shared" si="150"/>
        <v>0</v>
      </c>
      <c r="B272" s="1" t="e">
        <f t="shared" si="134"/>
        <v>#N/A</v>
      </c>
      <c r="J272" s="4"/>
      <c r="K272" s="4"/>
      <c r="L272" s="4"/>
      <c r="M272" s="61"/>
      <c r="Y272" s="58"/>
      <c r="AA272" s="1">
        <f t="shared" si="135"/>
        <v>0</v>
      </c>
      <c r="AB272" s="1">
        <f t="shared" si="136"/>
        <v>0</v>
      </c>
      <c r="AC272" s="1">
        <f t="shared" si="137"/>
        <v>0</v>
      </c>
      <c r="AD272" s="1" t="str">
        <f t="shared" si="151"/>
        <v/>
      </c>
      <c r="AE272" s="1" t="str">
        <f t="shared" si="132"/>
        <v/>
      </c>
      <c r="AF272" s="1" t="str">
        <f t="shared" si="132"/>
        <v/>
      </c>
      <c r="AG272" s="1" t="str">
        <f t="shared" si="132"/>
        <v/>
      </c>
      <c r="AH272" s="1" t="e">
        <f t="shared" ref="AH272:AH330" si="156">IF(OR($C272="",ISNA($C272)),NA(),AD272+AE272+AF272+AG272)</f>
        <v>#N/A</v>
      </c>
      <c r="AI272" s="9" t="e">
        <f t="shared" si="152"/>
        <v>#N/A</v>
      </c>
      <c r="AJ272" s="9" t="e">
        <f t="shared" si="138"/>
        <v>#N/A</v>
      </c>
      <c r="AK272" s="9" t="e">
        <f t="shared" si="139"/>
        <v>#N/A</v>
      </c>
      <c r="AL272" s="9" t="e">
        <f t="shared" si="140"/>
        <v>#N/A</v>
      </c>
      <c r="AM272" s="9" t="e">
        <f t="shared" si="141"/>
        <v>#N/A</v>
      </c>
      <c r="AN272" s="9" t="e">
        <f t="shared" si="142"/>
        <v>#N/A</v>
      </c>
      <c r="AO272" s="9" t="e">
        <f t="shared" si="143"/>
        <v>#N/A</v>
      </c>
      <c r="AP272" s="1" t="str">
        <f t="shared" si="133"/>
        <v/>
      </c>
      <c r="AQ272" s="1" t="str">
        <f t="shared" si="133"/>
        <v/>
      </c>
      <c r="AS272" s="1" t="str">
        <f t="shared" si="153"/>
        <v/>
      </c>
      <c r="AT272" s="1" t="e">
        <f t="shared" si="154"/>
        <v>#N/A</v>
      </c>
      <c r="AU272" s="1" t="e">
        <f t="shared" si="144"/>
        <v>#N/A</v>
      </c>
      <c r="AV272" s="9" t="e">
        <f t="shared" si="145"/>
        <v>#N/A</v>
      </c>
      <c r="AW272" s="9" t="e">
        <f t="shared" si="146"/>
        <v>#N/A</v>
      </c>
      <c r="AX272" s="9" t="e">
        <f t="shared" si="147"/>
        <v>#N/A</v>
      </c>
      <c r="AY272" s="9" t="e">
        <f t="shared" si="148"/>
        <v>#N/A</v>
      </c>
      <c r="AZ272" s="9" t="e">
        <f t="shared" si="149"/>
        <v>#N/A</v>
      </c>
      <c r="BA272" s="9" t="e">
        <f t="shared" si="155"/>
        <v>#N/A</v>
      </c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M272" s="48"/>
      <c r="BX272" s="7"/>
      <c r="BY272" s="4"/>
      <c r="BZ272" s="7"/>
      <c r="CA272" s="7"/>
      <c r="CB272" s="7"/>
      <c r="CE272" s="7"/>
      <c r="CF272" s="7"/>
      <c r="CG272" s="7"/>
      <c r="CH272" s="7"/>
      <c r="CI272" s="7"/>
      <c r="CJ272" s="7"/>
      <c r="CK272" s="7"/>
      <c r="CL272" s="7"/>
      <c r="CN272" s="47"/>
      <c r="CO272" s="47"/>
      <c r="CP272" s="47"/>
      <c r="CQ272" s="4"/>
    </row>
    <row r="273" spans="1:95" s="1" customFormat="1" x14ac:dyDescent="0.3">
      <c r="A273" s="1">
        <f t="shared" si="150"/>
        <v>0</v>
      </c>
      <c r="B273" s="1" t="e">
        <f t="shared" si="134"/>
        <v>#N/A</v>
      </c>
      <c r="J273" s="4"/>
      <c r="K273" s="4"/>
      <c r="L273" s="4"/>
      <c r="M273" s="61"/>
      <c r="Y273" s="58"/>
      <c r="AA273" s="1">
        <f t="shared" si="135"/>
        <v>0</v>
      </c>
      <c r="AB273" s="1">
        <f t="shared" si="136"/>
        <v>0</v>
      </c>
      <c r="AC273" s="1">
        <f t="shared" si="137"/>
        <v>0</v>
      </c>
      <c r="AD273" s="1" t="str">
        <f t="shared" si="151"/>
        <v/>
      </c>
      <c r="AE273" s="1" t="str">
        <f t="shared" si="132"/>
        <v/>
      </c>
      <c r="AF273" s="1" t="str">
        <f t="shared" si="132"/>
        <v/>
      </c>
      <c r="AG273" s="1" t="str">
        <f t="shared" si="132"/>
        <v/>
      </c>
      <c r="AH273" s="1" t="e">
        <f t="shared" si="156"/>
        <v>#N/A</v>
      </c>
      <c r="AI273" s="9" t="e">
        <f t="shared" si="152"/>
        <v>#N/A</v>
      </c>
      <c r="AJ273" s="9" t="e">
        <f t="shared" si="138"/>
        <v>#N/A</v>
      </c>
      <c r="AK273" s="9" t="e">
        <f t="shared" si="139"/>
        <v>#N/A</v>
      </c>
      <c r="AL273" s="9" t="e">
        <f t="shared" si="140"/>
        <v>#N/A</v>
      </c>
      <c r="AM273" s="9" t="e">
        <f t="shared" si="141"/>
        <v>#N/A</v>
      </c>
      <c r="AN273" s="9" t="e">
        <f t="shared" si="142"/>
        <v>#N/A</v>
      </c>
      <c r="AO273" s="9" t="e">
        <f t="shared" si="143"/>
        <v>#N/A</v>
      </c>
      <c r="AP273" s="1" t="str">
        <f t="shared" si="133"/>
        <v/>
      </c>
      <c r="AQ273" s="1" t="str">
        <f t="shared" si="133"/>
        <v/>
      </c>
      <c r="AS273" s="1" t="str">
        <f t="shared" si="153"/>
        <v/>
      </c>
      <c r="AT273" s="1" t="e">
        <f t="shared" si="154"/>
        <v>#N/A</v>
      </c>
      <c r="AU273" s="1" t="e">
        <f t="shared" si="144"/>
        <v>#N/A</v>
      </c>
      <c r="AV273" s="9" t="e">
        <f t="shared" si="145"/>
        <v>#N/A</v>
      </c>
      <c r="AW273" s="9" t="e">
        <f t="shared" si="146"/>
        <v>#N/A</v>
      </c>
      <c r="AX273" s="9" t="e">
        <f t="shared" si="147"/>
        <v>#N/A</v>
      </c>
      <c r="AY273" s="9" t="e">
        <f t="shared" si="148"/>
        <v>#N/A</v>
      </c>
      <c r="AZ273" s="9" t="e">
        <f t="shared" si="149"/>
        <v>#N/A</v>
      </c>
      <c r="BA273" s="9" t="e">
        <f t="shared" si="155"/>
        <v>#N/A</v>
      </c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M273" s="48"/>
      <c r="BX273" s="7"/>
      <c r="BY273" s="4"/>
      <c r="BZ273" s="7"/>
      <c r="CA273" s="7"/>
      <c r="CB273" s="7"/>
      <c r="CE273" s="7"/>
      <c r="CF273" s="7"/>
      <c r="CG273" s="7"/>
      <c r="CH273" s="7"/>
      <c r="CI273" s="7"/>
      <c r="CJ273" s="7"/>
      <c r="CK273" s="7"/>
      <c r="CL273" s="7"/>
      <c r="CN273" s="47"/>
      <c r="CO273" s="47"/>
      <c r="CP273" s="47"/>
      <c r="CQ273" s="4"/>
    </row>
    <row r="274" spans="1:95" s="1" customFormat="1" x14ac:dyDescent="0.3">
      <c r="A274" s="1">
        <f t="shared" si="150"/>
        <v>0</v>
      </c>
      <c r="B274" s="1" t="e">
        <f t="shared" si="134"/>
        <v>#N/A</v>
      </c>
      <c r="J274" s="4"/>
      <c r="K274" s="4"/>
      <c r="L274" s="4"/>
      <c r="M274" s="61"/>
      <c r="Y274" s="58"/>
      <c r="AA274" s="1">
        <f t="shared" si="135"/>
        <v>0</v>
      </c>
      <c r="AB274" s="1">
        <f t="shared" si="136"/>
        <v>0</v>
      </c>
      <c r="AC274" s="1">
        <f t="shared" si="137"/>
        <v>0</v>
      </c>
      <c r="AD274" s="1" t="str">
        <f t="shared" si="151"/>
        <v/>
      </c>
      <c r="AE274" s="1" t="str">
        <f t="shared" si="132"/>
        <v/>
      </c>
      <c r="AF274" s="1" t="str">
        <f t="shared" si="132"/>
        <v/>
      </c>
      <c r="AG274" s="1" t="str">
        <f t="shared" si="132"/>
        <v/>
      </c>
      <c r="AH274" s="1" t="e">
        <f t="shared" si="156"/>
        <v>#N/A</v>
      </c>
      <c r="AI274" s="9" t="e">
        <f t="shared" si="152"/>
        <v>#N/A</v>
      </c>
      <c r="AJ274" s="9" t="e">
        <f t="shared" si="138"/>
        <v>#N/A</v>
      </c>
      <c r="AK274" s="9" t="e">
        <f t="shared" si="139"/>
        <v>#N/A</v>
      </c>
      <c r="AL274" s="9" t="e">
        <f t="shared" si="140"/>
        <v>#N/A</v>
      </c>
      <c r="AM274" s="9" t="e">
        <f t="shared" si="141"/>
        <v>#N/A</v>
      </c>
      <c r="AN274" s="9" t="e">
        <f t="shared" si="142"/>
        <v>#N/A</v>
      </c>
      <c r="AO274" s="9" t="e">
        <f t="shared" si="143"/>
        <v>#N/A</v>
      </c>
      <c r="AP274" s="1" t="str">
        <f t="shared" si="133"/>
        <v/>
      </c>
      <c r="AQ274" s="1" t="str">
        <f t="shared" si="133"/>
        <v/>
      </c>
      <c r="AS274" s="1" t="str">
        <f t="shared" si="153"/>
        <v/>
      </c>
      <c r="AT274" s="1" t="e">
        <f t="shared" si="154"/>
        <v>#N/A</v>
      </c>
      <c r="AU274" s="1" t="e">
        <f t="shared" si="144"/>
        <v>#N/A</v>
      </c>
      <c r="AV274" s="9" t="e">
        <f t="shared" si="145"/>
        <v>#N/A</v>
      </c>
      <c r="AW274" s="9" t="e">
        <f t="shared" si="146"/>
        <v>#N/A</v>
      </c>
      <c r="AX274" s="9" t="e">
        <f t="shared" si="147"/>
        <v>#N/A</v>
      </c>
      <c r="AY274" s="9" t="e">
        <f t="shared" si="148"/>
        <v>#N/A</v>
      </c>
      <c r="AZ274" s="9" t="e">
        <f t="shared" si="149"/>
        <v>#N/A</v>
      </c>
      <c r="BA274" s="9" t="e">
        <f t="shared" si="155"/>
        <v>#N/A</v>
      </c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M274" s="48"/>
      <c r="BX274" s="7"/>
      <c r="BY274" s="4"/>
      <c r="BZ274" s="7"/>
      <c r="CA274" s="7"/>
      <c r="CB274" s="7"/>
      <c r="CE274" s="7"/>
      <c r="CF274" s="7"/>
      <c r="CG274" s="7"/>
      <c r="CH274" s="7"/>
      <c r="CI274" s="7"/>
      <c r="CJ274" s="7"/>
      <c r="CK274" s="7"/>
      <c r="CL274" s="7"/>
      <c r="CN274" s="47"/>
      <c r="CO274" s="47"/>
      <c r="CP274" s="47"/>
      <c r="CQ274" s="4"/>
    </row>
    <row r="275" spans="1:95" s="1" customFormat="1" x14ac:dyDescent="0.3">
      <c r="A275" s="1">
        <f t="shared" si="150"/>
        <v>0</v>
      </c>
      <c r="B275" s="1" t="e">
        <f t="shared" si="134"/>
        <v>#N/A</v>
      </c>
      <c r="J275" s="4"/>
      <c r="K275" s="4"/>
      <c r="L275" s="4"/>
      <c r="M275" s="61"/>
      <c r="Y275" s="58"/>
      <c r="AA275" s="1">
        <f t="shared" si="135"/>
        <v>0</v>
      </c>
      <c r="AB275" s="1">
        <f t="shared" si="136"/>
        <v>0</v>
      </c>
      <c r="AC275" s="1">
        <f t="shared" si="137"/>
        <v>0</v>
      </c>
      <c r="AD275" s="1" t="str">
        <f t="shared" si="151"/>
        <v/>
      </c>
      <c r="AE275" s="1" t="str">
        <f t="shared" si="132"/>
        <v/>
      </c>
      <c r="AF275" s="1" t="str">
        <f t="shared" si="132"/>
        <v/>
      </c>
      <c r="AG275" s="1" t="str">
        <f t="shared" si="132"/>
        <v/>
      </c>
      <c r="AH275" s="1" t="e">
        <f t="shared" si="156"/>
        <v>#N/A</v>
      </c>
      <c r="AI275" s="9" t="e">
        <f t="shared" si="152"/>
        <v>#N/A</v>
      </c>
      <c r="AJ275" s="9" t="e">
        <f t="shared" si="138"/>
        <v>#N/A</v>
      </c>
      <c r="AK275" s="9" t="e">
        <f t="shared" si="139"/>
        <v>#N/A</v>
      </c>
      <c r="AL275" s="9" t="e">
        <f t="shared" si="140"/>
        <v>#N/A</v>
      </c>
      <c r="AM275" s="9" t="e">
        <f t="shared" si="141"/>
        <v>#N/A</v>
      </c>
      <c r="AN275" s="9" t="e">
        <f t="shared" si="142"/>
        <v>#N/A</v>
      </c>
      <c r="AO275" s="9" t="e">
        <f t="shared" si="143"/>
        <v>#N/A</v>
      </c>
      <c r="AP275" s="1" t="str">
        <f t="shared" si="133"/>
        <v/>
      </c>
      <c r="AQ275" s="1" t="str">
        <f t="shared" si="133"/>
        <v/>
      </c>
      <c r="AS275" s="1" t="str">
        <f t="shared" si="153"/>
        <v/>
      </c>
      <c r="AT275" s="1" t="e">
        <f t="shared" si="154"/>
        <v>#N/A</v>
      </c>
      <c r="AU275" s="1" t="e">
        <f t="shared" si="144"/>
        <v>#N/A</v>
      </c>
      <c r="AV275" s="9" t="e">
        <f t="shared" si="145"/>
        <v>#N/A</v>
      </c>
      <c r="AW275" s="9" t="e">
        <f t="shared" si="146"/>
        <v>#N/A</v>
      </c>
      <c r="AX275" s="9" t="e">
        <f t="shared" si="147"/>
        <v>#N/A</v>
      </c>
      <c r="AY275" s="9" t="e">
        <f t="shared" si="148"/>
        <v>#N/A</v>
      </c>
      <c r="AZ275" s="9" t="e">
        <f t="shared" si="149"/>
        <v>#N/A</v>
      </c>
      <c r="BA275" s="9" t="e">
        <f t="shared" si="155"/>
        <v>#N/A</v>
      </c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M275" s="48"/>
      <c r="BX275" s="7"/>
      <c r="BY275" s="4"/>
      <c r="BZ275" s="7"/>
      <c r="CA275" s="7"/>
      <c r="CB275" s="7"/>
      <c r="CE275" s="7"/>
      <c r="CF275" s="7"/>
      <c r="CG275" s="7"/>
      <c r="CH275" s="7"/>
      <c r="CI275" s="7"/>
      <c r="CJ275" s="7"/>
      <c r="CK275" s="7"/>
      <c r="CL275" s="7"/>
      <c r="CN275" s="47"/>
      <c r="CO275" s="47"/>
      <c r="CP275" s="47"/>
      <c r="CQ275" s="4"/>
    </row>
    <row r="276" spans="1:95" s="1" customFormat="1" x14ac:dyDescent="0.3">
      <c r="A276" s="1">
        <f t="shared" si="150"/>
        <v>0</v>
      </c>
      <c r="B276" s="1" t="e">
        <f t="shared" si="134"/>
        <v>#N/A</v>
      </c>
      <c r="J276" s="4"/>
      <c r="K276" s="4"/>
      <c r="L276" s="4"/>
      <c r="M276" s="61"/>
      <c r="Y276" s="58"/>
      <c r="AA276" s="1">
        <f t="shared" si="135"/>
        <v>0</v>
      </c>
      <c r="AB276" s="1">
        <f t="shared" si="136"/>
        <v>0</v>
      </c>
      <c r="AC276" s="1">
        <f t="shared" si="137"/>
        <v>0</v>
      </c>
      <c r="AD276" s="1" t="str">
        <f t="shared" si="151"/>
        <v/>
      </c>
      <c r="AE276" s="1" t="str">
        <f t="shared" si="132"/>
        <v/>
      </c>
      <c r="AF276" s="1" t="str">
        <f t="shared" si="132"/>
        <v/>
      </c>
      <c r="AG276" s="1" t="str">
        <f t="shared" si="132"/>
        <v/>
      </c>
      <c r="AH276" s="1" t="e">
        <f t="shared" si="156"/>
        <v>#N/A</v>
      </c>
      <c r="AI276" s="9" t="e">
        <f t="shared" si="152"/>
        <v>#N/A</v>
      </c>
      <c r="AJ276" s="9" t="e">
        <f t="shared" si="138"/>
        <v>#N/A</v>
      </c>
      <c r="AK276" s="9" t="e">
        <f t="shared" si="139"/>
        <v>#N/A</v>
      </c>
      <c r="AL276" s="9" t="e">
        <f t="shared" si="140"/>
        <v>#N/A</v>
      </c>
      <c r="AM276" s="9" t="e">
        <f t="shared" si="141"/>
        <v>#N/A</v>
      </c>
      <c r="AN276" s="9" t="e">
        <f t="shared" si="142"/>
        <v>#N/A</v>
      </c>
      <c r="AO276" s="9" t="e">
        <f t="shared" si="143"/>
        <v>#N/A</v>
      </c>
      <c r="AP276" s="1" t="str">
        <f t="shared" si="133"/>
        <v/>
      </c>
      <c r="AQ276" s="1" t="str">
        <f t="shared" si="133"/>
        <v/>
      </c>
      <c r="AS276" s="1" t="str">
        <f t="shared" si="153"/>
        <v/>
      </c>
      <c r="AT276" s="1" t="e">
        <f t="shared" si="154"/>
        <v>#N/A</v>
      </c>
      <c r="AU276" s="1" t="e">
        <f t="shared" si="144"/>
        <v>#N/A</v>
      </c>
      <c r="AV276" s="9" t="e">
        <f t="shared" si="145"/>
        <v>#N/A</v>
      </c>
      <c r="AW276" s="9" t="e">
        <f t="shared" si="146"/>
        <v>#N/A</v>
      </c>
      <c r="AX276" s="9" t="e">
        <f t="shared" si="147"/>
        <v>#N/A</v>
      </c>
      <c r="AY276" s="9" t="e">
        <f t="shared" si="148"/>
        <v>#N/A</v>
      </c>
      <c r="AZ276" s="9" t="e">
        <f t="shared" si="149"/>
        <v>#N/A</v>
      </c>
      <c r="BA276" s="9" t="e">
        <f t="shared" si="155"/>
        <v>#N/A</v>
      </c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M276" s="48"/>
      <c r="BX276" s="7"/>
      <c r="BY276" s="4"/>
      <c r="BZ276" s="7"/>
      <c r="CA276" s="7"/>
      <c r="CB276" s="7"/>
      <c r="CE276" s="7"/>
      <c r="CF276" s="7"/>
      <c r="CG276" s="7"/>
      <c r="CH276" s="7"/>
      <c r="CI276" s="7"/>
      <c r="CJ276" s="7"/>
      <c r="CK276" s="7"/>
      <c r="CL276" s="7"/>
      <c r="CN276" s="47"/>
      <c r="CO276" s="47"/>
      <c r="CP276" s="47"/>
      <c r="CQ276" s="4"/>
    </row>
    <row r="277" spans="1:95" s="1" customFormat="1" x14ac:dyDescent="0.3">
      <c r="A277" s="1">
        <f t="shared" si="150"/>
        <v>0</v>
      </c>
      <c r="B277" s="1" t="e">
        <f t="shared" si="134"/>
        <v>#N/A</v>
      </c>
      <c r="J277" s="4"/>
      <c r="K277" s="4"/>
      <c r="L277" s="4"/>
      <c r="M277" s="61"/>
      <c r="Y277" s="58"/>
      <c r="AA277" s="1">
        <f t="shared" si="135"/>
        <v>0</v>
      </c>
      <c r="AB277" s="1">
        <f t="shared" si="136"/>
        <v>0</v>
      </c>
      <c r="AC277" s="1">
        <f t="shared" si="137"/>
        <v>0</v>
      </c>
      <c r="AD277" s="1" t="str">
        <f t="shared" si="151"/>
        <v/>
      </c>
      <c r="AE277" s="1" t="str">
        <f t="shared" si="132"/>
        <v/>
      </c>
      <c r="AF277" s="1" t="str">
        <f t="shared" si="132"/>
        <v/>
      </c>
      <c r="AG277" s="1" t="str">
        <f t="shared" si="132"/>
        <v/>
      </c>
      <c r="AH277" s="1" t="e">
        <f t="shared" si="156"/>
        <v>#N/A</v>
      </c>
      <c r="AI277" s="9" t="e">
        <f t="shared" si="152"/>
        <v>#N/A</v>
      </c>
      <c r="AJ277" s="9" t="e">
        <f t="shared" si="138"/>
        <v>#N/A</v>
      </c>
      <c r="AK277" s="9" t="e">
        <f t="shared" si="139"/>
        <v>#N/A</v>
      </c>
      <c r="AL277" s="9" t="e">
        <f t="shared" si="140"/>
        <v>#N/A</v>
      </c>
      <c r="AM277" s="9" t="e">
        <f t="shared" si="141"/>
        <v>#N/A</v>
      </c>
      <c r="AN277" s="9" t="e">
        <f t="shared" si="142"/>
        <v>#N/A</v>
      </c>
      <c r="AO277" s="9" t="e">
        <f t="shared" si="143"/>
        <v>#N/A</v>
      </c>
      <c r="AP277" s="1" t="str">
        <f t="shared" si="133"/>
        <v/>
      </c>
      <c r="AQ277" s="1" t="str">
        <f t="shared" si="133"/>
        <v/>
      </c>
      <c r="AS277" s="1" t="str">
        <f t="shared" si="153"/>
        <v/>
      </c>
      <c r="AT277" s="1" t="e">
        <f t="shared" si="154"/>
        <v>#N/A</v>
      </c>
      <c r="AU277" s="1" t="e">
        <f t="shared" si="144"/>
        <v>#N/A</v>
      </c>
      <c r="AV277" s="9" t="e">
        <f t="shared" si="145"/>
        <v>#N/A</v>
      </c>
      <c r="AW277" s="9" t="e">
        <f t="shared" si="146"/>
        <v>#N/A</v>
      </c>
      <c r="AX277" s="9" t="e">
        <f t="shared" si="147"/>
        <v>#N/A</v>
      </c>
      <c r="AY277" s="9" t="e">
        <f t="shared" si="148"/>
        <v>#N/A</v>
      </c>
      <c r="AZ277" s="9" t="e">
        <f t="shared" si="149"/>
        <v>#N/A</v>
      </c>
      <c r="BA277" s="9" t="e">
        <f t="shared" si="155"/>
        <v>#N/A</v>
      </c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M277" s="48"/>
      <c r="BX277" s="7"/>
      <c r="BY277" s="4"/>
      <c r="BZ277" s="7"/>
      <c r="CA277" s="7"/>
      <c r="CB277" s="7"/>
      <c r="CE277" s="7"/>
      <c r="CF277" s="7"/>
      <c r="CG277" s="7"/>
      <c r="CH277" s="7"/>
      <c r="CI277" s="7"/>
      <c r="CJ277" s="7"/>
      <c r="CK277" s="7"/>
      <c r="CL277" s="7"/>
      <c r="CN277" s="47"/>
      <c r="CO277" s="47"/>
      <c r="CP277" s="47"/>
      <c r="CQ277" s="4"/>
    </row>
    <row r="278" spans="1:95" s="1" customFormat="1" x14ac:dyDescent="0.3">
      <c r="A278" s="1">
        <f t="shared" si="150"/>
        <v>0</v>
      </c>
      <c r="B278" s="1" t="e">
        <f t="shared" si="134"/>
        <v>#N/A</v>
      </c>
      <c r="J278" s="4"/>
      <c r="K278" s="4"/>
      <c r="L278" s="4"/>
      <c r="M278" s="61"/>
      <c r="Y278" s="58"/>
      <c r="AA278" s="1">
        <f t="shared" si="135"/>
        <v>0</v>
      </c>
      <c r="AB278" s="1">
        <f t="shared" si="136"/>
        <v>0</v>
      </c>
      <c r="AC278" s="1">
        <f t="shared" si="137"/>
        <v>0</v>
      </c>
      <c r="AD278" s="1" t="str">
        <f t="shared" si="151"/>
        <v/>
      </c>
      <c r="AE278" s="1" t="str">
        <f t="shared" si="132"/>
        <v/>
      </c>
      <c r="AF278" s="1" t="str">
        <f t="shared" si="132"/>
        <v/>
      </c>
      <c r="AG278" s="1" t="str">
        <f t="shared" si="132"/>
        <v/>
      </c>
      <c r="AH278" s="1" t="e">
        <f t="shared" si="156"/>
        <v>#N/A</v>
      </c>
      <c r="AI278" s="9" t="e">
        <f t="shared" si="152"/>
        <v>#N/A</v>
      </c>
      <c r="AJ278" s="9" t="e">
        <f t="shared" si="138"/>
        <v>#N/A</v>
      </c>
      <c r="AK278" s="9" t="e">
        <f t="shared" si="139"/>
        <v>#N/A</v>
      </c>
      <c r="AL278" s="9" t="e">
        <f t="shared" si="140"/>
        <v>#N/A</v>
      </c>
      <c r="AM278" s="9" t="e">
        <f t="shared" si="141"/>
        <v>#N/A</v>
      </c>
      <c r="AN278" s="9" t="e">
        <f t="shared" si="142"/>
        <v>#N/A</v>
      </c>
      <c r="AO278" s="9" t="e">
        <f t="shared" si="143"/>
        <v>#N/A</v>
      </c>
      <c r="AP278" s="1" t="str">
        <f t="shared" si="133"/>
        <v/>
      </c>
      <c r="AQ278" s="1" t="str">
        <f t="shared" si="133"/>
        <v/>
      </c>
      <c r="AS278" s="1" t="str">
        <f t="shared" si="153"/>
        <v/>
      </c>
      <c r="AT278" s="1" t="e">
        <f t="shared" si="154"/>
        <v>#N/A</v>
      </c>
      <c r="AU278" s="1" t="e">
        <f t="shared" si="144"/>
        <v>#N/A</v>
      </c>
      <c r="AV278" s="9" t="e">
        <f t="shared" si="145"/>
        <v>#N/A</v>
      </c>
      <c r="AW278" s="9" t="e">
        <f t="shared" si="146"/>
        <v>#N/A</v>
      </c>
      <c r="AX278" s="9" t="e">
        <f t="shared" si="147"/>
        <v>#N/A</v>
      </c>
      <c r="AY278" s="9" t="e">
        <f t="shared" si="148"/>
        <v>#N/A</v>
      </c>
      <c r="AZ278" s="9" t="e">
        <f t="shared" si="149"/>
        <v>#N/A</v>
      </c>
      <c r="BA278" s="9" t="e">
        <f t="shared" si="155"/>
        <v>#N/A</v>
      </c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M278" s="48"/>
      <c r="BX278" s="7"/>
      <c r="BY278" s="4"/>
      <c r="BZ278" s="7"/>
      <c r="CA278" s="7"/>
      <c r="CB278" s="7"/>
      <c r="CE278" s="7"/>
      <c r="CF278" s="7"/>
      <c r="CG278" s="7"/>
      <c r="CH278" s="7"/>
      <c r="CI278" s="7"/>
      <c r="CJ278" s="7"/>
      <c r="CK278" s="7"/>
      <c r="CL278" s="7"/>
      <c r="CN278" s="47"/>
      <c r="CO278" s="47"/>
      <c r="CP278" s="47"/>
      <c r="CQ278" s="4"/>
    </row>
    <row r="279" spans="1:95" s="1" customFormat="1" x14ac:dyDescent="0.3">
      <c r="A279" s="1">
        <f t="shared" si="150"/>
        <v>0</v>
      </c>
      <c r="B279" s="1" t="e">
        <f t="shared" si="134"/>
        <v>#N/A</v>
      </c>
      <c r="J279" s="4"/>
      <c r="K279" s="4"/>
      <c r="L279" s="4"/>
      <c r="M279" s="61"/>
      <c r="Y279" s="58"/>
      <c r="AA279" s="1">
        <f t="shared" si="135"/>
        <v>0</v>
      </c>
      <c r="AB279" s="1">
        <f t="shared" si="136"/>
        <v>0</v>
      </c>
      <c r="AC279" s="1">
        <f t="shared" si="137"/>
        <v>0</v>
      </c>
      <c r="AD279" s="1" t="str">
        <f t="shared" si="151"/>
        <v/>
      </c>
      <c r="AE279" s="1" t="str">
        <f t="shared" si="132"/>
        <v/>
      </c>
      <c r="AF279" s="1" t="str">
        <f t="shared" si="132"/>
        <v/>
      </c>
      <c r="AG279" s="1" t="str">
        <f t="shared" si="132"/>
        <v/>
      </c>
      <c r="AH279" s="1" t="e">
        <f t="shared" si="156"/>
        <v>#N/A</v>
      </c>
      <c r="AI279" s="9" t="e">
        <f t="shared" si="152"/>
        <v>#N/A</v>
      </c>
      <c r="AJ279" s="9" t="e">
        <f t="shared" si="138"/>
        <v>#N/A</v>
      </c>
      <c r="AK279" s="9" t="e">
        <f t="shared" si="139"/>
        <v>#N/A</v>
      </c>
      <c r="AL279" s="9" t="e">
        <f t="shared" si="140"/>
        <v>#N/A</v>
      </c>
      <c r="AM279" s="9" t="e">
        <f t="shared" si="141"/>
        <v>#N/A</v>
      </c>
      <c r="AN279" s="9" t="e">
        <f t="shared" si="142"/>
        <v>#N/A</v>
      </c>
      <c r="AO279" s="9" t="e">
        <f t="shared" si="143"/>
        <v>#N/A</v>
      </c>
      <c r="AP279" s="1" t="str">
        <f t="shared" si="133"/>
        <v/>
      </c>
      <c r="AQ279" s="1" t="str">
        <f t="shared" si="133"/>
        <v/>
      </c>
      <c r="AS279" s="1" t="str">
        <f t="shared" si="153"/>
        <v/>
      </c>
      <c r="AT279" s="1" t="e">
        <f t="shared" si="154"/>
        <v>#N/A</v>
      </c>
      <c r="AU279" s="1" t="e">
        <f t="shared" si="144"/>
        <v>#N/A</v>
      </c>
      <c r="AV279" s="9" t="e">
        <f t="shared" si="145"/>
        <v>#N/A</v>
      </c>
      <c r="AW279" s="9" t="e">
        <f t="shared" si="146"/>
        <v>#N/A</v>
      </c>
      <c r="AX279" s="9" t="e">
        <f t="shared" si="147"/>
        <v>#N/A</v>
      </c>
      <c r="AY279" s="9" t="e">
        <f t="shared" si="148"/>
        <v>#N/A</v>
      </c>
      <c r="AZ279" s="9" t="e">
        <f t="shared" si="149"/>
        <v>#N/A</v>
      </c>
      <c r="BA279" s="9" t="e">
        <f t="shared" si="155"/>
        <v>#N/A</v>
      </c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M279" s="48"/>
      <c r="BX279" s="7"/>
      <c r="BY279" s="4"/>
      <c r="BZ279" s="7"/>
      <c r="CA279" s="7"/>
      <c r="CB279" s="7"/>
      <c r="CE279" s="7"/>
      <c r="CF279" s="7"/>
      <c r="CG279" s="7"/>
      <c r="CH279" s="7"/>
      <c r="CI279" s="7"/>
      <c r="CJ279" s="7"/>
      <c r="CK279" s="7"/>
      <c r="CL279" s="7"/>
      <c r="CN279" s="47"/>
      <c r="CO279" s="47"/>
      <c r="CP279" s="47"/>
      <c r="CQ279" s="4"/>
    </row>
    <row r="280" spans="1:95" s="1" customFormat="1" x14ac:dyDescent="0.3">
      <c r="A280" s="1">
        <f t="shared" si="150"/>
        <v>0</v>
      </c>
      <c r="B280" s="1" t="e">
        <f t="shared" si="134"/>
        <v>#N/A</v>
      </c>
      <c r="J280" s="4"/>
      <c r="K280" s="4"/>
      <c r="L280" s="4"/>
      <c r="M280" s="61"/>
      <c r="Y280" s="58"/>
      <c r="AA280" s="1">
        <f t="shared" si="135"/>
        <v>0</v>
      </c>
      <c r="AB280" s="1">
        <f t="shared" si="136"/>
        <v>0</v>
      </c>
      <c r="AC280" s="1">
        <f t="shared" si="137"/>
        <v>0</v>
      </c>
      <c r="AD280" s="1" t="str">
        <f t="shared" si="151"/>
        <v/>
      </c>
      <c r="AE280" s="1" t="str">
        <f t="shared" si="132"/>
        <v/>
      </c>
      <c r="AF280" s="1" t="str">
        <f t="shared" si="132"/>
        <v/>
      </c>
      <c r="AG280" s="1" t="str">
        <f t="shared" si="132"/>
        <v/>
      </c>
      <c r="AH280" s="1" t="e">
        <f t="shared" si="156"/>
        <v>#N/A</v>
      </c>
      <c r="AI280" s="9" t="e">
        <f t="shared" si="152"/>
        <v>#N/A</v>
      </c>
      <c r="AJ280" s="9" t="e">
        <f t="shared" si="138"/>
        <v>#N/A</v>
      </c>
      <c r="AK280" s="9" t="e">
        <f t="shared" si="139"/>
        <v>#N/A</v>
      </c>
      <c r="AL280" s="9" t="e">
        <f t="shared" si="140"/>
        <v>#N/A</v>
      </c>
      <c r="AM280" s="9" t="e">
        <f t="shared" si="141"/>
        <v>#N/A</v>
      </c>
      <c r="AN280" s="9" t="e">
        <f t="shared" si="142"/>
        <v>#N/A</v>
      </c>
      <c r="AO280" s="9" t="e">
        <f t="shared" si="143"/>
        <v>#N/A</v>
      </c>
      <c r="AP280" s="1" t="str">
        <f t="shared" si="133"/>
        <v/>
      </c>
      <c r="AQ280" s="1" t="str">
        <f t="shared" si="133"/>
        <v/>
      </c>
      <c r="AS280" s="1" t="str">
        <f t="shared" si="153"/>
        <v/>
      </c>
      <c r="AT280" s="1" t="e">
        <f t="shared" si="154"/>
        <v>#N/A</v>
      </c>
      <c r="AU280" s="1" t="e">
        <f t="shared" si="144"/>
        <v>#N/A</v>
      </c>
      <c r="AV280" s="9" t="e">
        <f t="shared" si="145"/>
        <v>#N/A</v>
      </c>
      <c r="AW280" s="9" t="e">
        <f t="shared" si="146"/>
        <v>#N/A</v>
      </c>
      <c r="AX280" s="9" t="e">
        <f t="shared" si="147"/>
        <v>#N/A</v>
      </c>
      <c r="AY280" s="9" t="e">
        <f t="shared" si="148"/>
        <v>#N/A</v>
      </c>
      <c r="AZ280" s="9" t="e">
        <f t="shared" si="149"/>
        <v>#N/A</v>
      </c>
      <c r="BA280" s="9" t="e">
        <f t="shared" si="155"/>
        <v>#N/A</v>
      </c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M280" s="48"/>
      <c r="BX280" s="7"/>
      <c r="BY280" s="4"/>
      <c r="BZ280" s="7"/>
      <c r="CA280" s="7"/>
      <c r="CB280" s="7"/>
      <c r="CE280" s="7"/>
      <c r="CF280" s="7"/>
      <c r="CG280" s="7"/>
      <c r="CH280" s="7"/>
      <c r="CI280" s="7"/>
      <c r="CJ280" s="7"/>
      <c r="CK280" s="7"/>
      <c r="CL280" s="7"/>
      <c r="CN280" s="47"/>
      <c r="CO280" s="47"/>
      <c r="CP280" s="47"/>
      <c r="CQ280" s="4"/>
    </row>
    <row r="281" spans="1:95" s="1" customFormat="1" x14ac:dyDescent="0.3">
      <c r="A281" s="1">
        <f t="shared" si="150"/>
        <v>0</v>
      </c>
      <c r="B281" s="1" t="e">
        <f t="shared" si="134"/>
        <v>#N/A</v>
      </c>
      <c r="J281" s="4"/>
      <c r="K281" s="4"/>
      <c r="L281" s="4"/>
      <c r="M281" s="61"/>
      <c r="Y281" s="58"/>
      <c r="AA281" s="1">
        <f t="shared" si="135"/>
        <v>0</v>
      </c>
      <c r="AB281" s="1">
        <f t="shared" si="136"/>
        <v>0</v>
      </c>
      <c r="AC281" s="1">
        <f t="shared" si="137"/>
        <v>0</v>
      </c>
      <c r="AD281" s="1" t="str">
        <f t="shared" si="151"/>
        <v/>
      </c>
      <c r="AE281" s="1" t="str">
        <f t="shared" si="132"/>
        <v/>
      </c>
      <c r="AF281" s="1" t="str">
        <f t="shared" si="132"/>
        <v/>
      </c>
      <c r="AG281" s="1" t="str">
        <f t="shared" si="132"/>
        <v/>
      </c>
      <c r="AH281" s="1" t="e">
        <f t="shared" si="156"/>
        <v>#N/A</v>
      </c>
      <c r="AI281" s="9" t="e">
        <f t="shared" si="152"/>
        <v>#N/A</v>
      </c>
      <c r="AJ281" s="9" t="e">
        <f t="shared" si="138"/>
        <v>#N/A</v>
      </c>
      <c r="AK281" s="9" t="e">
        <f t="shared" si="139"/>
        <v>#N/A</v>
      </c>
      <c r="AL281" s="9" t="e">
        <f t="shared" si="140"/>
        <v>#N/A</v>
      </c>
      <c r="AM281" s="9" t="e">
        <f t="shared" si="141"/>
        <v>#N/A</v>
      </c>
      <c r="AN281" s="9" t="e">
        <f t="shared" si="142"/>
        <v>#N/A</v>
      </c>
      <c r="AO281" s="9" t="e">
        <f t="shared" si="143"/>
        <v>#N/A</v>
      </c>
      <c r="AP281" s="1" t="str">
        <f t="shared" si="133"/>
        <v/>
      </c>
      <c r="AQ281" s="1" t="str">
        <f t="shared" si="133"/>
        <v/>
      </c>
      <c r="AS281" s="1" t="str">
        <f t="shared" si="153"/>
        <v/>
      </c>
      <c r="AT281" s="1" t="e">
        <f t="shared" si="154"/>
        <v>#N/A</v>
      </c>
      <c r="AU281" s="1" t="e">
        <f t="shared" si="144"/>
        <v>#N/A</v>
      </c>
      <c r="AV281" s="9" t="e">
        <f t="shared" si="145"/>
        <v>#N/A</v>
      </c>
      <c r="AW281" s="9" t="e">
        <f t="shared" si="146"/>
        <v>#N/A</v>
      </c>
      <c r="AX281" s="9" t="e">
        <f t="shared" si="147"/>
        <v>#N/A</v>
      </c>
      <c r="AY281" s="9" t="e">
        <f t="shared" si="148"/>
        <v>#N/A</v>
      </c>
      <c r="AZ281" s="9" t="e">
        <f t="shared" si="149"/>
        <v>#N/A</v>
      </c>
      <c r="BA281" s="9" t="e">
        <f t="shared" si="155"/>
        <v>#N/A</v>
      </c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M281" s="48"/>
      <c r="BX281" s="7"/>
      <c r="BY281" s="4"/>
      <c r="BZ281" s="7"/>
      <c r="CA281" s="7"/>
      <c r="CB281" s="7"/>
      <c r="CE281" s="7"/>
      <c r="CF281" s="7"/>
      <c r="CG281" s="7"/>
      <c r="CH281" s="7"/>
      <c r="CI281" s="7"/>
      <c r="CJ281" s="7"/>
      <c r="CK281" s="7"/>
      <c r="CL281" s="7"/>
      <c r="CN281" s="47"/>
      <c r="CO281" s="47"/>
      <c r="CP281" s="47"/>
      <c r="CQ281" s="4"/>
    </row>
    <row r="282" spans="1:95" s="1" customFormat="1" x14ac:dyDescent="0.3">
      <c r="A282" s="1">
        <f t="shared" si="150"/>
        <v>0</v>
      </c>
      <c r="B282" s="1" t="e">
        <f t="shared" si="134"/>
        <v>#N/A</v>
      </c>
      <c r="J282" s="4"/>
      <c r="K282" s="4"/>
      <c r="L282" s="4"/>
      <c r="M282" s="61"/>
      <c r="Y282" s="58"/>
      <c r="AA282" s="1">
        <f t="shared" si="135"/>
        <v>0</v>
      </c>
      <c r="AB282" s="1">
        <f t="shared" si="136"/>
        <v>0</v>
      </c>
      <c r="AC282" s="1">
        <f t="shared" si="137"/>
        <v>0</v>
      </c>
      <c r="AD282" s="1" t="str">
        <f t="shared" si="151"/>
        <v/>
      </c>
      <c r="AE282" s="1" t="str">
        <f t="shared" si="132"/>
        <v/>
      </c>
      <c r="AF282" s="1" t="str">
        <f t="shared" si="132"/>
        <v/>
      </c>
      <c r="AG282" s="1" t="str">
        <f t="shared" si="132"/>
        <v/>
      </c>
      <c r="AH282" s="1" t="e">
        <f t="shared" si="156"/>
        <v>#N/A</v>
      </c>
      <c r="AI282" s="9" t="e">
        <f t="shared" si="152"/>
        <v>#N/A</v>
      </c>
      <c r="AJ282" s="9" t="e">
        <f t="shared" si="138"/>
        <v>#N/A</v>
      </c>
      <c r="AK282" s="9" t="e">
        <f t="shared" si="139"/>
        <v>#N/A</v>
      </c>
      <c r="AL282" s="9" t="e">
        <f t="shared" si="140"/>
        <v>#N/A</v>
      </c>
      <c r="AM282" s="9" t="e">
        <f t="shared" si="141"/>
        <v>#N/A</v>
      </c>
      <c r="AN282" s="9" t="e">
        <f t="shared" si="142"/>
        <v>#N/A</v>
      </c>
      <c r="AO282" s="9" t="e">
        <f t="shared" si="143"/>
        <v>#N/A</v>
      </c>
      <c r="AP282" s="1" t="str">
        <f t="shared" si="133"/>
        <v/>
      </c>
      <c r="AQ282" s="1" t="str">
        <f t="shared" si="133"/>
        <v/>
      </c>
      <c r="AS282" s="1" t="str">
        <f t="shared" si="153"/>
        <v/>
      </c>
      <c r="AT282" s="1" t="e">
        <f t="shared" si="154"/>
        <v>#N/A</v>
      </c>
      <c r="AU282" s="1" t="e">
        <f t="shared" si="144"/>
        <v>#N/A</v>
      </c>
      <c r="AV282" s="9" t="e">
        <f t="shared" si="145"/>
        <v>#N/A</v>
      </c>
      <c r="AW282" s="9" t="e">
        <f t="shared" si="146"/>
        <v>#N/A</v>
      </c>
      <c r="AX282" s="9" t="e">
        <f t="shared" si="147"/>
        <v>#N/A</v>
      </c>
      <c r="AY282" s="9" t="e">
        <f t="shared" si="148"/>
        <v>#N/A</v>
      </c>
      <c r="AZ282" s="9" t="e">
        <f t="shared" si="149"/>
        <v>#N/A</v>
      </c>
      <c r="BA282" s="9" t="e">
        <f t="shared" si="155"/>
        <v>#N/A</v>
      </c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M282" s="48"/>
      <c r="BX282" s="7"/>
      <c r="BY282" s="4"/>
      <c r="BZ282" s="7"/>
      <c r="CA282" s="7"/>
      <c r="CB282" s="7"/>
      <c r="CE282" s="7"/>
      <c r="CF282" s="7"/>
      <c r="CG282" s="7"/>
      <c r="CH282" s="7"/>
      <c r="CI282" s="7"/>
      <c r="CJ282" s="7"/>
      <c r="CK282" s="7"/>
      <c r="CL282" s="7"/>
      <c r="CN282" s="47"/>
      <c r="CO282" s="47"/>
      <c r="CP282" s="47"/>
      <c r="CQ282" s="4"/>
    </row>
    <row r="283" spans="1:95" s="1" customFormat="1" x14ac:dyDescent="0.3">
      <c r="A283" s="1">
        <f t="shared" si="150"/>
        <v>0</v>
      </c>
      <c r="B283" s="1" t="e">
        <f t="shared" si="134"/>
        <v>#N/A</v>
      </c>
      <c r="J283" s="4"/>
      <c r="K283" s="4"/>
      <c r="L283" s="4"/>
      <c r="M283" s="61"/>
      <c r="Y283" s="58"/>
      <c r="AA283" s="1">
        <f t="shared" si="135"/>
        <v>0</v>
      </c>
      <c r="AB283" s="1">
        <f t="shared" si="136"/>
        <v>0</v>
      </c>
      <c r="AC283" s="1">
        <f t="shared" si="137"/>
        <v>0</v>
      </c>
      <c r="AD283" s="1" t="str">
        <f t="shared" si="151"/>
        <v/>
      </c>
      <c r="AE283" s="1" t="str">
        <f t="shared" si="132"/>
        <v/>
      </c>
      <c r="AF283" s="1" t="str">
        <f t="shared" si="132"/>
        <v/>
      </c>
      <c r="AG283" s="1" t="str">
        <f t="shared" si="132"/>
        <v/>
      </c>
      <c r="AH283" s="1" t="e">
        <f t="shared" si="156"/>
        <v>#N/A</v>
      </c>
      <c r="AI283" s="9" t="e">
        <f t="shared" si="152"/>
        <v>#N/A</v>
      </c>
      <c r="AJ283" s="9" t="e">
        <f t="shared" si="138"/>
        <v>#N/A</v>
      </c>
      <c r="AK283" s="9" t="e">
        <f t="shared" si="139"/>
        <v>#N/A</v>
      </c>
      <c r="AL283" s="9" t="e">
        <f t="shared" si="140"/>
        <v>#N/A</v>
      </c>
      <c r="AM283" s="9" t="e">
        <f t="shared" si="141"/>
        <v>#N/A</v>
      </c>
      <c r="AN283" s="9" t="e">
        <f t="shared" si="142"/>
        <v>#N/A</v>
      </c>
      <c r="AO283" s="9" t="e">
        <f t="shared" si="143"/>
        <v>#N/A</v>
      </c>
      <c r="AP283" s="1" t="str">
        <f t="shared" si="133"/>
        <v/>
      </c>
      <c r="AQ283" s="1" t="str">
        <f t="shared" si="133"/>
        <v/>
      </c>
      <c r="AS283" s="1" t="str">
        <f t="shared" si="153"/>
        <v/>
      </c>
      <c r="AT283" s="1" t="e">
        <f t="shared" si="154"/>
        <v>#N/A</v>
      </c>
      <c r="AU283" s="1" t="e">
        <f t="shared" si="144"/>
        <v>#N/A</v>
      </c>
      <c r="AV283" s="9" t="e">
        <f t="shared" si="145"/>
        <v>#N/A</v>
      </c>
      <c r="AW283" s="9" t="e">
        <f t="shared" si="146"/>
        <v>#N/A</v>
      </c>
      <c r="AX283" s="9" t="e">
        <f t="shared" si="147"/>
        <v>#N/A</v>
      </c>
      <c r="AY283" s="9" t="e">
        <f t="shared" si="148"/>
        <v>#N/A</v>
      </c>
      <c r="AZ283" s="9" t="e">
        <f t="shared" si="149"/>
        <v>#N/A</v>
      </c>
      <c r="BA283" s="9" t="e">
        <f t="shared" si="155"/>
        <v>#N/A</v>
      </c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M283" s="48"/>
      <c r="BX283" s="7"/>
      <c r="BY283" s="4"/>
      <c r="BZ283" s="7"/>
      <c r="CA283" s="7"/>
      <c r="CB283" s="7"/>
      <c r="CE283" s="7"/>
      <c r="CF283" s="7"/>
      <c r="CG283" s="7"/>
      <c r="CH283" s="7"/>
      <c r="CI283" s="7"/>
      <c r="CJ283" s="7"/>
      <c r="CK283" s="7"/>
      <c r="CL283" s="7"/>
      <c r="CN283" s="47"/>
      <c r="CO283" s="47"/>
      <c r="CP283" s="47"/>
      <c r="CQ283" s="4"/>
    </row>
    <row r="284" spans="1:95" s="1" customFormat="1" x14ac:dyDescent="0.3">
      <c r="A284" s="1">
        <f t="shared" si="150"/>
        <v>0</v>
      </c>
      <c r="B284" s="1" t="e">
        <f t="shared" si="134"/>
        <v>#N/A</v>
      </c>
      <c r="J284" s="4"/>
      <c r="K284" s="4"/>
      <c r="L284" s="4"/>
      <c r="M284" s="61"/>
      <c r="Y284" s="58"/>
      <c r="AA284" s="1">
        <f t="shared" si="135"/>
        <v>0</v>
      </c>
      <c r="AB284" s="1">
        <f t="shared" si="136"/>
        <v>0</v>
      </c>
      <c r="AC284" s="1">
        <f t="shared" si="137"/>
        <v>0</v>
      </c>
      <c r="AD284" s="1" t="str">
        <f t="shared" si="151"/>
        <v/>
      </c>
      <c r="AE284" s="1" t="str">
        <f t="shared" si="132"/>
        <v/>
      </c>
      <c r="AF284" s="1" t="str">
        <f t="shared" si="132"/>
        <v/>
      </c>
      <c r="AG284" s="1" t="str">
        <f t="shared" si="132"/>
        <v/>
      </c>
      <c r="AH284" s="1" t="e">
        <f t="shared" si="156"/>
        <v>#N/A</v>
      </c>
      <c r="AI284" s="9" t="e">
        <f t="shared" si="152"/>
        <v>#N/A</v>
      </c>
      <c r="AJ284" s="9" t="e">
        <f t="shared" si="138"/>
        <v>#N/A</v>
      </c>
      <c r="AK284" s="9" t="e">
        <f t="shared" si="139"/>
        <v>#N/A</v>
      </c>
      <c r="AL284" s="9" t="e">
        <f t="shared" si="140"/>
        <v>#N/A</v>
      </c>
      <c r="AM284" s="9" t="e">
        <f t="shared" si="141"/>
        <v>#N/A</v>
      </c>
      <c r="AN284" s="9" t="e">
        <f t="shared" si="142"/>
        <v>#N/A</v>
      </c>
      <c r="AO284" s="9" t="e">
        <f t="shared" si="143"/>
        <v>#N/A</v>
      </c>
      <c r="AP284" s="1" t="str">
        <f t="shared" si="133"/>
        <v/>
      </c>
      <c r="AQ284" s="1" t="str">
        <f t="shared" si="133"/>
        <v/>
      </c>
      <c r="AS284" s="1" t="str">
        <f t="shared" si="153"/>
        <v/>
      </c>
      <c r="AT284" s="1" t="e">
        <f t="shared" si="154"/>
        <v>#N/A</v>
      </c>
      <c r="AU284" s="1" t="e">
        <f t="shared" si="144"/>
        <v>#N/A</v>
      </c>
      <c r="AV284" s="9" t="e">
        <f t="shared" si="145"/>
        <v>#N/A</v>
      </c>
      <c r="AW284" s="9" t="e">
        <f t="shared" si="146"/>
        <v>#N/A</v>
      </c>
      <c r="AX284" s="9" t="e">
        <f t="shared" si="147"/>
        <v>#N/A</v>
      </c>
      <c r="AY284" s="9" t="e">
        <f t="shared" si="148"/>
        <v>#N/A</v>
      </c>
      <c r="AZ284" s="9" t="e">
        <f t="shared" si="149"/>
        <v>#N/A</v>
      </c>
      <c r="BA284" s="9" t="e">
        <f t="shared" si="155"/>
        <v>#N/A</v>
      </c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M284" s="48"/>
      <c r="BX284" s="7"/>
      <c r="BY284" s="4"/>
      <c r="BZ284" s="7"/>
      <c r="CA284" s="7"/>
      <c r="CB284" s="7"/>
      <c r="CE284" s="7"/>
      <c r="CF284" s="7"/>
      <c r="CG284" s="7"/>
      <c r="CH284" s="7"/>
      <c r="CI284" s="7"/>
      <c r="CJ284" s="7"/>
      <c r="CK284" s="7"/>
      <c r="CL284" s="7"/>
      <c r="CN284" s="47"/>
      <c r="CO284" s="47"/>
      <c r="CP284" s="47"/>
      <c r="CQ284" s="4"/>
    </row>
    <row r="285" spans="1:95" s="1" customFormat="1" x14ac:dyDescent="0.3">
      <c r="A285" s="1">
        <f t="shared" si="150"/>
        <v>0</v>
      </c>
      <c r="B285" s="1" t="e">
        <f t="shared" si="134"/>
        <v>#N/A</v>
      </c>
      <c r="J285" s="4"/>
      <c r="K285" s="4"/>
      <c r="L285" s="4"/>
      <c r="M285" s="61"/>
      <c r="Y285" s="58"/>
      <c r="AA285" s="1">
        <f t="shared" si="135"/>
        <v>0</v>
      </c>
      <c r="AB285" s="1">
        <f t="shared" si="136"/>
        <v>0</v>
      </c>
      <c r="AC285" s="1">
        <f t="shared" si="137"/>
        <v>0</v>
      </c>
      <c r="AD285" s="1" t="str">
        <f t="shared" si="151"/>
        <v/>
      </c>
      <c r="AE285" s="1" t="str">
        <f t="shared" si="132"/>
        <v/>
      </c>
      <c r="AF285" s="1" t="str">
        <f t="shared" si="132"/>
        <v/>
      </c>
      <c r="AG285" s="1" t="str">
        <f t="shared" si="132"/>
        <v/>
      </c>
      <c r="AH285" s="1" t="e">
        <f t="shared" si="156"/>
        <v>#N/A</v>
      </c>
      <c r="AI285" s="9" t="e">
        <f t="shared" si="152"/>
        <v>#N/A</v>
      </c>
      <c r="AJ285" s="9" t="e">
        <f t="shared" si="138"/>
        <v>#N/A</v>
      </c>
      <c r="AK285" s="9" t="e">
        <f t="shared" si="139"/>
        <v>#N/A</v>
      </c>
      <c r="AL285" s="9" t="e">
        <f t="shared" si="140"/>
        <v>#N/A</v>
      </c>
      <c r="AM285" s="9" t="e">
        <f t="shared" si="141"/>
        <v>#N/A</v>
      </c>
      <c r="AN285" s="9" t="e">
        <f t="shared" si="142"/>
        <v>#N/A</v>
      </c>
      <c r="AO285" s="9" t="e">
        <f t="shared" si="143"/>
        <v>#N/A</v>
      </c>
      <c r="AP285" s="1" t="str">
        <f t="shared" si="133"/>
        <v/>
      </c>
      <c r="AQ285" s="1" t="str">
        <f t="shared" si="133"/>
        <v/>
      </c>
      <c r="AS285" s="1" t="str">
        <f t="shared" si="153"/>
        <v/>
      </c>
      <c r="AT285" s="1" t="e">
        <f t="shared" si="154"/>
        <v>#N/A</v>
      </c>
      <c r="AU285" s="1" t="e">
        <f t="shared" si="144"/>
        <v>#N/A</v>
      </c>
      <c r="AV285" s="9" t="e">
        <f t="shared" si="145"/>
        <v>#N/A</v>
      </c>
      <c r="AW285" s="9" t="e">
        <f t="shared" si="146"/>
        <v>#N/A</v>
      </c>
      <c r="AX285" s="9" t="e">
        <f t="shared" si="147"/>
        <v>#N/A</v>
      </c>
      <c r="AY285" s="9" t="e">
        <f t="shared" si="148"/>
        <v>#N/A</v>
      </c>
      <c r="AZ285" s="9" t="e">
        <f t="shared" si="149"/>
        <v>#N/A</v>
      </c>
      <c r="BA285" s="9" t="e">
        <f t="shared" si="155"/>
        <v>#N/A</v>
      </c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M285" s="48"/>
      <c r="BX285" s="7"/>
      <c r="BY285" s="4"/>
      <c r="BZ285" s="7"/>
      <c r="CA285" s="7"/>
      <c r="CB285" s="7"/>
      <c r="CE285" s="7"/>
      <c r="CF285" s="7"/>
      <c r="CG285" s="7"/>
      <c r="CH285" s="7"/>
      <c r="CI285" s="7"/>
      <c r="CJ285" s="7"/>
      <c r="CK285" s="7"/>
      <c r="CL285" s="7"/>
      <c r="CN285" s="47"/>
      <c r="CO285" s="47"/>
      <c r="CP285" s="47"/>
      <c r="CQ285" s="4"/>
    </row>
    <row r="286" spans="1:95" s="1" customFormat="1" x14ac:dyDescent="0.3">
      <c r="A286" s="1">
        <f t="shared" si="150"/>
        <v>0</v>
      </c>
      <c r="B286" s="1" t="e">
        <f t="shared" si="134"/>
        <v>#N/A</v>
      </c>
      <c r="J286" s="4"/>
      <c r="K286" s="4"/>
      <c r="L286" s="4"/>
      <c r="M286" s="61"/>
      <c r="Y286" s="58"/>
      <c r="AA286" s="1">
        <f t="shared" si="135"/>
        <v>0</v>
      </c>
      <c r="AB286" s="1">
        <f t="shared" si="136"/>
        <v>0</v>
      </c>
      <c r="AC286" s="1">
        <f t="shared" si="137"/>
        <v>0</v>
      </c>
      <c r="AD286" s="1" t="str">
        <f t="shared" si="151"/>
        <v/>
      </c>
      <c r="AE286" s="1" t="str">
        <f t="shared" si="132"/>
        <v/>
      </c>
      <c r="AF286" s="1" t="str">
        <f t="shared" si="132"/>
        <v/>
      </c>
      <c r="AG286" s="1" t="str">
        <f t="shared" si="132"/>
        <v/>
      </c>
      <c r="AH286" s="1" t="e">
        <f t="shared" si="156"/>
        <v>#N/A</v>
      </c>
      <c r="AI286" s="9" t="e">
        <f t="shared" si="152"/>
        <v>#N/A</v>
      </c>
      <c r="AJ286" s="9" t="e">
        <f t="shared" si="138"/>
        <v>#N/A</v>
      </c>
      <c r="AK286" s="9" t="e">
        <f t="shared" si="139"/>
        <v>#N/A</v>
      </c>
      <c r="AL286" s="9" t="e">
        <f t="shared" si="140"/>
        <v>#N/A</v>
      </c>
      <c r="AM286" s="9" t="e">
        <f t="shared" si="141"/>
        <v>#N/A</v>
      </c>
      <c r="AN286" s="9" t="e">
        <f t="shared" si="142"/>
        <v>#N/A</v>
      </c>
      <c r="AO286" s="9" t="e">
        <f t="shared" si="143"/>
        <v>#N/A</v>
      </c>
      <c r="AP286" s="1" t="str">
        <f t="shared" si="133"/>
        <v/>
      </c>
      <c r="AQ286" s="1" t="str">
        <f t="shared" si="133"/>
        <v/>
      </c>
      <c r="AS286" s="1" t="str">
        <f t="shared" si="153"/>
        <v/>
      </c>
      <c r="AT286" s="1" t="e">
        <f t="shared" si="154"/>
        <v>#N/A</v>
      </c>
      <c r="AU286" s="1" t="e">
        <f t="shared" si="144"/>
        <v>#N/A</v>
      </c>
      <c r="AV286" s="9" t="e">
        <f t="shared" si="145"/>
        <v>#N/A</v>
      </c>
      <c r="AW286" s="9" t="e">
        <f t="shared" si="146"/>
        <v>#N/A</v>
      </c>
      <c r="AX286" s="9" t="e">
        <f t="shared" si="147"/>
        <v>#N/A</v>
      </c>
      <c r="AY286" s="9" t="e">
        <f t="shared" si="148"/>
        <v>#N/A</v>
      </c>
      <c r="AZ286" s="9" t="e">
        <f t="shared" si="149"/>
        <v>#N/A</v>
      </c>
      <c r="BA286" s="9" t="e">
        <f t="shared" si="155"/>
        <v>#N/A</v>
      </c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M286" s="48"/>
      <c r="BX286" s="7"/>
      <c r="BY286" s="4"/>
      <c r="BZ286" s="7"/>
      <c r="CA286" s="7"/>
      <c r="CB286" s="7"/>
      <c r="CE286" s="7"/>
      <c r="CF286" s="7"/>
      <c r="CG286" s="7"/>
      <c r="CH286" s="7"/>
      <c r="CI286" s="7"/>
      <c r="CJ286" s="7"/>
      <c r="CK286" s="7"/>
      <c r="CL286" s="7"/>
      <c r="CN286" s="47"/>
      <c r="CO286" s="47"/>
      <c r="CP286" s="47"/>
      <c r="CQ286" s="4"/>
    </row>
    <row r="287" spans="1:95" s="1" customFormat="1" x14ac:dyDescent="0.3">
      <c r="A287" s="1">
        <f t="shared" si="150"/>
        <v>0</v>
      </c>
      <c r="B287" s="1" t="e">
        <f t="shared" si="134"/>
        <v>#N/A</v>
      </c>
      <c r="J287" s="4"/>
      <c r="K287" s="4"/>
      <c r="L287" s="4"/>
      <c r="M287" s="61"/>
      <c r="Y287" s="58"/>
      <c r="AA287" s="1">
        <f t="shared" si="135"/>
        <v>0</v>
      </c>
      <c r="AB287" s="1">
        <f t="shared" si="136"/>
        <v>0</v>
      </c>
      <c r="AC287" s="1">
        <f t="shared" si="137"/>
        <v>0</v>
      </c>
      <c r="AD287" s="1" t="str">
        <f t="shared" si="151"/>
        <v/>
      </c>
      <c r="AE287" s="1" t="str">
        <f t="shared" si="132"/>
        <v/>
      </c>
      <c r="AF287" s="1" t="str">
        <f t="shared" si="132"/>
        <v/>
      </c>
      <c r="AG287" s="1" t="str">
        <f t="shared" si="132"/>
        <v/>
      </c>
      <c r="AH287" s="1" t="e">
        <f t="shared" si="156"/>
        <v>#N/A</v>
      </c>
      <c r="AI287" s="9" t="e">
        <f t="shared" si="152"/>
        <v>#N/A</v>
      </c>
      <c r="AJ287" s="9" t="e">
        <f t="shared" si="138"/>
        <v>#N/A</v>
      </c>
      <c r="AK287" s="9" t="e">
        <f t="shared" si="139"/>
        <v>#N/A</v>
      </c>
      <c r="AL287" s="9" t="e">
        <f t="shared" si="140"/>
        <v>#N/A</v>
      </c>
      <c r="AM287" s="9" t="e">
        <f t="shared" si="141"/>
        <v>#N/A</v>
      </c>
      <c r="AN287" s="9" t="e">
        <f t="shared" si="142"/>
        <v>#N/A</v>
      </c>
      <c r="AO287" s="9" t="e">
        <f t="shared" si="143"/>
        <v>#N/A</v>
      </c>
      <c r="AP287" s="1" t="str">
        <f t="shared" si="133"/>
        <v/>
      </c>
      <c r="AQ287" s="1" t="str">
        <f t="shared" si="133"/>
        <v/>
      </c>
      <c r="AS287" s="1" t="str">
        <f t="shared" si="153"/>
        <v/>
      </c>
      <c r="AT287" s="1" t="e">
        <f t="shared" si="154"/>
        <v>#N/A</v>
      </c>
      <c r="AU287" s="1" t="e">
        <f t="shared" si="144"/>
        <v>#N/A</v>
      </c>
      <c r="AV287" s="9" t="e">
        <f t="shared" si="145"/>
        <v>#N/A</v>
      </c>
      <c r="AW287" s="9" t="e">
        <f t="shared" si="146"/>
        <v>#N/A</v>
      </c>
      <c r="AX287" s="9" t="e">
        <f t="shared" si="147"/>
        <v>#N/A</v>
      </c>
      <c r="AY287" s="9" t="e">
        <f t="shared" si="148"/>
        <v>#N/A</v>
      </c>
      <c r="AZ287" s="9" t="e">
        <f t="shared" si="149"/>
        <v>#N/A</v>
      </c>
      <c r="BA287" s="9" t="e">
        <f t="shared" si="155"/>
        <v>#N/A</v>
      </c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M287" s="48"/>
      <c r="BX287" s="7"/>
      <c r="BY287" s="4"/>
      <c r="BZ287" s="7"/>
      <c r="CA287" s="7"/>
      <c r="CB287" s="7"/>
      <c r="CE287" s="7"/>
      <c r="CF287" s="7"/>
      <c r="CG287" s="7"/>
      <c r="CH287" s="7"/>
      <c r="CI287" s="7"/>
      <c r="CJ287" s="7"/>
      <c r="CK287" s="7"/>
      <c r="CL287" s="7"/>
      <c r="CN287" s="47"/>
      <c r="CO287" s="47"/>
      <c r="CP287" s="47"/>
      <c r="CQ287" s="4"/>
    </row>
    <row r="288" spans="1:95" s="1" customFormat="1" x14ac:dyDescent="0.3">
      <c r="A288" s="1">
        <f t="shared" si="150"/>
        <v>0</v>
      </c>
      <c r="B288" s="1" t="e">
        <f t="shared" si="134"/>
        <v>#N/A</v>
      </c>
      <c r="J288" s="4"/>
      <c r="K288" s="4"/>
      <c r="L288" s="4"/>
      <c r="M288" s="61"/>
      <c r="Y288" s="58"/>
      <c r="AA288" s="1">
        <f t="shared" si="135"/>
        <v>0</v>
      </c>
      <c r="AB288" s="1">
        <f t="shared" si="136"/>
        <v>0</v>
      </c>
      <c r="AC288" s="1">
        <f t="shared" si="137"/>
        <v>0</v>
      </c>
      <c r="AD288" s="1" t="str">
        <f t="shared" si="151"/>
        <v/>
      </c>
      <c r="AE288" s="1" t="str">
        <f t="shared" si="132"/>
        <v/>
      </c>
      <c r="AF288" s="1" t="str">
        <f t="shared" si="132"/>
        <v/>
      </c>
      <c r="AG288" s="1" t="str">
        <f t="shared" si="132"/>
        <v/>
      </c>
      <c r="AH288" s="1" t="e">
        <f t="shared" si="156"/>
        <v>#N/A</v>
      </c>
      <c r="AI288" s="9" t="e">
        <f t="shared" si="152"/>
        <v>#N/A</v>
      </c>
      <c r="AJ288" s="9" t="e">
        <f t="shared" si="138"/>
        <v>#N/A</v>
      </c>
      <c r="AK288" s="9" t="e">
        <f t="shared" si="139"/>
        <v>#N/A</v>
      </c>
      <c r="AL288" s="9" t="e">
        <f t="shared" si="140"/>
        <v>#N/A</v>
      </c>
      <c r="AM288" s="9" t="e">
        <f t="shared" si="141"/>
        <v>#N/A</v>
      </c>
      <c r="AN288" s="9" t="e">
        <f t="shared" si="142"/>
        <v>#N/A</v>
      </c>
      <c r="AO288" s="9" t="e">
        <f t="shared" si="143"/>
        <v>#N/A</v>
      </c>
      <c r="AP288" s="1" t="str">
        <f t="shared" si="133"/>
        <v/>
      </c>
      <c r="AQ288" s="1" t="str">
        <f t="shared" si="133"/>
        <v/>
      </c>
      <c r="AS288" s="1" t="str">
        <f t="shared" si="153"/>
        <v/>
      </c>
      <c r="AT288" s="1" t="e">
        <f t="shared" si="154"/>
        <v>#N/A</v>
      </c>
      <c r="AU288" s="1" t="e">
        <f t="shared" si="144"/>
        <v>#N/A</v>
      </c>
      <c r="AV288" s="9" t="e">
        <f t="shared" si="145"/>
        <v>#N/A</v>
      </c>
      <c r="AW288" s="9" t="e">
        <f t="shared" si="146"/>
        <v>#N/A</v>
      </c>
      <c r="AX288" s="9" t="e">
        <f t="shared" si="147"/>
        <v>#N/A</v>
      </c>
      <c r="AY288" s="9" t="e">
        <f t="shared" si="148"/>
        <v>#N/A</v>
      </c>
      <c r="AZ288" s="9" t="e">
        <f t="shared" si="149"/>
        <v>#N/A</v>
      </c>
      <c r="BA288" s="9" t="e">
        <f t="shared" si="155"/>
        <v>#N/A</v>
      </c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M288" s="48"/>
      <c r="BX288" s="7"/>
      <c r="BY288" s="4"/>
      <c r="BZ288" s="7"/>
      <c r="CA288" s="7"/>
      <c r="CB288" s="7"/>
      <c r="CE288" s="7"/>
      <c r="CF288" s="7"/>
      <c r="CG288" s="7"/>
      <c r="CH288" s="7"/>
      <c r="CI288" s="7"/>
      <c r="CJ288" s="7"/>
      <c r="CK288" s="7"/>
      <c r="CL288" s="7"/>
      <c r="CN288" s="47"/>
      <c r="CO288" s="47"/>
      <c r="CP288" s="47"/>
      <c r="CQ288" s="4"/>
    </row>
    <row r="289" spans="1:95" s="1" customFormat="1" x14ac:dyDescent="0.3">
      <c r="A289" s="1">
        <f t="shared" si="150"/>
        <v>0</v>
      </c>
      <c r="B289" s="1" t="e">
        <f t="shared" si="134"/>
        <v>#N/A</v>
      </c>
      <c r="J289" s="4"/>
      <c r="K289" s="4"/>
      <c r="L289" s="4"/>
      <c r="M289" s="61"/>
      <c r="Y289" s="58"/>
      <c r="AA289" s="1">
        <f t="shared" si="135"/>
        <v>0</v>
      </c>
      <c r="AB289" s="1">
        <f t="shared" si="136"/>
        <v>0</v>
      </c>
      <c r="AC289" s="1">
        <f t="shared" si="137"/>
        <v>0</v>
      </c>
      <c r="AD289" s="1" t="str">
        <f t="shared" si="151"/>
        <v/>
      </c>
      <c r="AE289" s="1" t="str">
        <f t="shared" si="132"/>
        <v/>
      </c>
      <c r="AF289" s="1" t="str">
        <f t="shared" si="132"/>
        <v/>
      </c>
      <c r="AG289" s="1" t="str">
        <f t="shared" si="132"/>
        <v/>
      </c>
      <c r="AH289" s="1" t="e">
        <f t="shared" si="156"/>
        <v>#N/A</v>
      </c>
      <c r="AI289" s="9" t="e">
        <f t="shared" si="152"/>
        <v>#N/A</v>
      </c>
      <c r="AJ289" s="9" t="e">
        <f t="shared" si="138"/>
        <v>#N/A</v>
      </c>
      <c r="AK289" s="9" t="e">
        <f t="shared" si="139"/>
        <v>#N/A</v>
      </c>
      <c r="AL289" s="9" t="e">
        <f t="shared" si="140"/>
        <v>#N/A</v>
      </c>
      <c r="AM289" s="9" t="e">
        <f t="shared" si="141"/>
        <v>#N/A</v>
      </c>
      <c r="AN289" s="9" t="e">
        <f t="shared" si="142"/>
        <v>#N/A</v>
      </c>
      <c r="AO289" s="9" t="e">
        <f t="shared" si="143"/>
        <v>#N/A</v>
      </c>
      <c r="AP289" s="1" t="str">
        <f t="shared" si="133"/>
        <v/>
      </c>
      <c r="AQ289" s="1" t="str">
        <f t="shared" si="133"/>
        <v/>
      </c>
      <c r="AS289" s="1" t="str">
        <f t="shared" si="153"/>
        <v/>
      </c>
      <c r="AT289" s="1" t="e">
        <f t="shared" si="154"/>
        <v>#N/A</v>
      </c>
      <c r="AU289" s="1" t="e">
        <f t="shared" si="144"/>
        <v>#N/A</v>
      </c>
      <c r="AV289" s="9" t="e">
        <f t="shared" si="145"/>
        <v>#N/A</v>
      </c>
      <c r="AW289" s="9" t="e">
        <f t="shared" si="146"/>
        <v>#N/A</v>
      </c>
      <c r="AX289" s="9" t="e">
        <f t="shared" si="147"/>
        <v>#N/A</v>
      </c>
      <c r="AY289" s="9" t="e">
        <f t="shared" si="148"/>
        <v>#N/A</v>
      </c>
      <c r="AZ289" s="9" t="e">
        <f t="shared" si="149"/>
        <v>#N/A</v>
      </c>
      <c r="BA289" s="9" t="e">
        <f t="shared" si="155"/>
        <v>#N/A</v>
      </c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M289" s="48"/>
      <c r="BX289" s="7"/>
      <c r="BY289" s="4"/>
      <c r="BZ289" s="7"/>
      <c r="CA289" s="7"/>
      <c r="CB289" s="7"/>
      <c r="CE289" s="7"/>
      <c r="CF289" s="7"/>
      <c r="CG289" s="7"/>
      <c r="CH289" s="7"/>
      <c r="CI289" s="7"/>
      <c r="CJ289" s="7"/>
      <c r="CK289" s="7"/>
      <c r="CL289" s="7"/>
      <c r="CN289" s="47"/>
      <c r="CO289" s="47"/>
      <c r="CP289" s="47"/>
      <c r="CQ289" s="4"/>
    </row>
    <row r="290" spans="1:95" s="1" customFormat="1" x14ac:dyDescent="0.3">
      <c r="A290" s="1">
        <f t="shared" si="150"/>
        <v>0</v>
      </c>
      <c r="B290" s="1" t="e">
        <f t="shared" si="134"/>
        <v>#N/A</v>
      </c>
      <c r="J290" s="4"/>
      <c r="K290" s="4"/>
      <c r="L290" s="4"/>
      <c r="M290" s="61"/>
      <c r="Y290" s="58"/>
      <c r="AA290" s="1">
        <f t="shared" si="135"/>
        <v>0</v>
      </c>
      <c r="AB290" s="1">
        <f t="shared" si="136"/>
        <v>0</v>
      </c>
      <c r="AC290" s="1">
        <f t="shared" si="137"/>
        <v>0</v>
      </c>
      <c r="AD290" s="1" t="str">
        <f t="shared" si="151"/>
        <v/>
      </c>
      <c r="AE290" s="1" t="str">
        <f t="shared" si="132"/>
        <v/>
      </c>
      <c r="AF290" s="1" t="str">
        <f t="shared" si="132"/>
        <v/>
      </c>
      <c r="AG290" s="1" t="str">
        <f t="shared" si="132"/>
        <v/>
      </c>
      <c r="AH290" s="1" t="e">
        <f t="shared" si="156"/>
        <v>#N/A</v>
      </c>
      <c r="AI290" s="9" t="e">
        <f t="shared" si="152"/>
        <v>#N/A</v>
      </c>
      <c r="AJ290" s="9" t="e">
        <f t="shared" si="138"/>
        <v>#N/A</v>
      </c>
      <c r="AK290" s="9" t="e">
        <f t="shared" si="139"/>
        <v>#N/A</v>
      </c>
      <c r="AL290" s="9" t="e">
        <f t="shared" si="140"/>
        <v>#N/A</v>
      </c>
      <c r="AM290" s="9" t="e">
        <f t="shared" si="141"/>
        <v>#N/A</v>
      </c>
      <c r="AN290" s="9" t="e">
        <f t="shared" si="142"/>
        <v>#N/A</v>
      </c>
      <c r="AO290" s="9" t="e">
        <f t="shared" si="143"/>
        <v>#N/A</v>
      </c>
      <c r="AP290" s="1" t="str">
        <f t="shared" si="133"/>
        <v/>
      </c>
      <c r="AQ290" s="1" t="str">
        <f t="shared" si="133"/>
        <v/>
      </c>
      <c r="AS290" s="1" t="str">
        <f t="shared" si="153"/>
        <v/>
      </c>
      <c r="AT290" s="1" t="e">
        <f t="shared" si="154"/>
        <v>#N/A</v>
      </c>
      <c r="AU290" s="1" t="e">
        <f t="shared" si="144"/>
        <v>#N/A</v>
      </c>
      <c r="AV290" s="9" t="e">
        <f t="shared" si="145"/>
        <v>#N/A</v>
      </c>
      <c r="AW290" s="9" t="e">
        <f t="shared" si="146"/>
        <v>#N/A</v>
      </c>
      <c r="AX290" s="9" t="e">
        <f t="shared" si="147"/>
        <v>#N/A</v>
      </c>
      <c r="AY290" s="9" t="e">
        <f t="shared" si="148"/>
        <v>#N/A</v>
      </c>
      <c r="AZ290" s="9" t="e">
        <f t="shared" si="149"/>
        <v>#N/A</v>
      </c>
      <c r="BA290" s="9" t="e">
        <f t="shared" si="155"/>
        <v>#N/A</v>
      </c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M290" s="48"/>
      <c r="BX290" s="7"/>
      <c r="BY290" s="4"/>
      <c r="BZ290" s="7"/>
      <c r="CA290" s="7"/>
      <c r="CB290" s="7"/>
      <c r="CE290" s="7"/>
      <c r="CF290" s="7"/>
      <c r="CG290" s="7"/>
      <c r="CH290" s="7"/>
      <c r="CI290" s="7"/>
      <c r="CJ290" s="7"/>
      <c r="CK290" s="7"/>
      <c r="CL290" s="7"/>
      <c r="CN290" s="47"/>
      <c r="CO290" s="47"/>
      <c r="CP290" s="47"/>
      <c r="CQ290" s="4"/>
    </row>
    <row r="291" spans="1:95" s="1" customFormat="1" x14ac:dyDescent="0.3">
      <c r="A291" s="1">
        <f t="shared" si="150"/>
        <v>0</v>
      </c>
      <c r="B291" s="1" t="e">
        <f t="shared" si="134"/>
        <v>#N/A</v>
      </c>
      <c r="J291" s="4"/>
      <c r="K291" s="4"/>
      <c r="L291" s="4"/>
      <c r="M291" s="61"/>
      <c r="Y291" s="58"/>
      <c r="AA291" s="1">
        <f t="shared" si="135"/>
        <v>0</v>
      </c>
      <c r="AB291" s="1">
        <f t="shared" si="136"/>
        <v>0</v>
      </c>
      <c r="AC291" s="1">
        <f t="shared" si="137"/>
        <v>0</v>
      </c>
      <c r="AD291" s="1" t="str">
        <f t="shared" si="151"/>
        <v/>
      </c>
      <c r="AE291" s="1" t="str">
        <f t="shared" si="132"/>
        <v/>
      </c>
      <c r="AF291" s="1" t="str">
        <f t="shared" si="132"/>
        <v/>
      </c>
      <c r="AG291" s="1" t="str">
        <f t="shared" si="132"/>
        <v/>
      </c>
      <c r="AH291" s="1" t="e">
        <f t="shared" si="156"/>
        <v>#N/A</v>
      </c>
      <c r="AI291" s="9" t="e">
        <f t="shared" si="152"/>
        <v>#N/A</v>
      </c>
      <c r="AJ291" s="9" t="e">
        <f t="shared" si="138"/>
        <v>#N/A</v>
      </c>
      <c r="AK291" s="9" t="e">
        <f t="shared" si="139"/>
        <v>#N/A</v>
      </c>
      <c r="AL291" s="9" t="e">
        <f t="shared" si="140"/>
        <v>#N/A</v>
      </c>
      <c r="AM291" s="9" t="e">
        <f t="shared" si="141"/>
        <v>#N/A</v>
      </c>
      <c r="AN291" s="9" t="e">
        <f t="shared" si="142"/>
        <v>#N/A</v>
      </c>
      <c r="AO291" s="9" t="e">
        <f t="shared" si="143"/>
        <v>#N/A</v>
      </c>
      <c r="AP291" s="1" t="str">
        <f t="shared" si="133"/>
        <v/>
      </c>
      <c r="AQ291" s="1" t="str">
        <f t="shared" si="133"/>
        <v/>
      </c>
      <c r="AS291" s="1" t="str">
        <f t="shared" si="153"/>
        <v/>
      </c>
      <c r="AT291" s="1" t="e">
        <f t="shared" si="154"/>
        <v>#N/A</v>
      </c>
      <c r="AU291" s="1" t="e">
        <f t="shared" si="144"/>
        <v>#N/A</v>
      </c>
      <c r="AV291" s="9" t="e">
        <f t="shared" si="145"/>
        <v>#N/A</v>
      </c>
      <c r="AW291" s="9" t="e">
        <f t="shared" si="146"/>
        <v>#N/A</v>
      </c>
      <c r="AX291" s="9" t="e">
        <f t="shared" si="147"/>
        <v>#N/A</v>
      </c>
      <c r="AY291" s="9" t="e">
        <f t="shared" si="148"/>
        <v>#N/A</v>
      </c>
      <c r="AZ291" s="9" t="e">
        <f t="shared" si="149"/>
        <v>#N/A</v>
      </c>
      <c r="BA291" s="9" t="e">
        <f t="shared" si="155"/>
        <v>#N/A</v>
      </c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M291" s="48"/>
      <c r="BX291" s="7"/>
      <c r="BY291" s="4"/>
      <c r="BZ291" s="7"/>
      <c r="CA291" s="7"/>
      <c r="CB291" s="7"/>
      <c r="CE291" s="7"/>
      <c r="CF291" s="7"/>
      <c r="CG291" s="7"/>
      <c r="CH291" s="7"/>
      <c r="CI291" s="7"/>
      <c r="CJ291" s="7"/>
      <c r="CK291" s="7"/>
      <c r="CL291" s="7"/>
      <c r="CN291" s="47"/>
      <c r="CO291" s="47"/>
      <c r="CP291" s="47"/>
      <c r="CQ291" s="4"/>
    </row>
    <row r="292" spans="1:95" s="1" customFormat="1" x14ac:dyDescent="0.3">
      <c r="A292" s="1">
        <f t="shared" si="150"/>
        <v>0</v>
      </c>
      <c r="B292" s="1" t="e">
        <f t="shared" si="134"/>
        <v>#N/A</v>
      </c>
      <c r="J292" s="4"/>
      <c r="K292" s="4"/>
      <c r="L292" s="4"/>
      <c r="M292" s="61"/>
      <c r="Y292" s="58"/>
      <c r="AA292" s="1">
        <f t="shared" si="135"/>
        <v>0</v>
      </c>
      <c r="AB292" s="1">
        <f t="shared" si="136"/>
        <v>0</v>
      </c>
      <c r="AC292" s="1">
        <f t="shared" si="137"/>
        <v>0</v>
      </c>
      <c r="AD292" s="1" t="str">
        <f t="shared" si="151"/>
        <v/>
      </c>
      <c r="AE292" s="1" t="str">
        <f t="shared" si="132"/>
        <v/>
      </c>
      <c r="AF292" s="1" t="str">
        <f t="shared" si="132"/>
        <v/>
      </c>
      <c r="AG292" s="1" t="str">
        <f t="shared" si="132"/>
        <v/>
      </c>
      <c r="AH292" s="1" t="e">
        <f t="shared" si="156"/>
        <v>#N/A</v>
      </c>
      <c r="AI292" s="9" t="e">
        <f t="shared" si="152"/>
        <v>#N/A</v>
      </c>
      <c r="AJ292" s="9" t="e">
        <f t="shared" si="138"/>
        <v>#N/A</v>
      </c>
      <c r="AK292" s="9" t="e">
        <f t="shared" si="139"/>
        <v>#N/A</v>
      </c>
      <c r="AL292" s="9" t="e">
        <f t="shared" si="140"/>
        <v>#N/A</v>
      </c>
      <c r="AM292" s="9" t="e">
        <f t="shared" si="141"/>
        <v>#N/A</v>
      </c>
      <c r="AN292" s="9" t="e">
        <f t="shared" si="142"/>
        <v>#N/A</v>
      </c>
      <c r="AO292" s="9" t="e">
        <f t="shared" si="143"/>
        <v>#N/A</v>
      </c>
      <c r="AP292" s="1" t="str">
        <f t="shared" si="133"/>
        <v/>
      </c>
      <c r="AQ292" s="1" t="str">
        <f t="shared" si="133"/>
        <v/>
      </c>
      <c r="AS292" s="1" t="str">
        <f t="shared" si="153"/>
        <v/>
      </c>
      <c r="AT292" s="1" t="e">
        <f t="shared" si="154"/>
        <v>#N/A</v>
      </c>
      <c r="AU292" s="1" t="e">
        <f t="shared" si="144"/>
        <v>#N/A</v>
      </c>
      <c r="AV292" s="9" t="e">
        <f t="shared" si="145"/>
        <v>#N/A</v>
      </c>
      <c r="AW292" s="9" t="e">
        <f t="shared" si="146"/>
        <v>#N/A</v>
      </c>
      <c r="AX292" s="9" t="e">
        <f t="shared" si="147"/>
        <v>#N/A</v>
      </c>
      <c r="AY292" s="9" t="e">
        <f t="shared" si="148"/>
        <v>#N/A</v>
      </c>
      <c r="AZ292" s="9" t="e">
        <f t="shared" si="149"/>
        <v>#N/A</v>
      </c>
      <c r="BA292" s="9" t="e">
        <f t="shared" si="155"/>
        <v>#N/A</v>
      </c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M292" s="48"/>
      <c r="BX292" s="7"/>
      <c r="BY292" s="4"/>
      <c r="BZ292" s="7"/>
      <c r="CA292" s="7"/>
      <c r="CB292" s="7"/>
      <c r="CE292" s="7"/>
      <c r="CF292" s="7"/>
      <c r="CG292" s="7"/>
      <c r="CH292" s="7"/>
      <c r="CI292" s="7"/>
      <c r="CJ292" s="7"/>
      <c r="CK292" s="7"/>
      <c r="CL292" s="7"/>
      <c r="CN292" s="47"/>
      <c r="CO292" s="47"/>
      <c r="CP292" s="47"/>
      <c r="CQ292" s="4"/>
    </row>
    <row r="293" spans="1:95" s="1" customFormat="1" x14ac:dyDescent="0.3">
      <c r="A293" s="1">
        <f t="shared" si="150"/>
        <v>0</v>
      </c>
      <c r="B293" s="1" t="e">
        <f t="shared" si="134"/>
        <v>#N/A</v>
      </c>
      <c r="J293" s="4"/>
      <c r="K293" s="4"/>
      <c r="L293" s="4"/>
      <c r="M293" s="61"/>
      <c r="Y293" s="58"/>
      <c r="AA293" s="1">
        <f t="shared" si="135"/>
        <v>0</v>
      </c>
      <c r="AB293" s="1">
        <f t="shared" si="136"/>
        <v>0</v>
      </c>
      <c r="AC293" s="1">
        <f t="shared" si="137"/>
        <v>0</v>
      </c>
      <c r="AD293" s="1" t="str">
        <f t="shared" si="151"/>
        <v/>
      </c>
      <c r="AE293" s="1" t="str">
        <f t="shared" si="132"/>
        <v/>
      </c>
      <c r="AF293" s="1" t="str">
        <f t="shared" si="132"/>
        <v/>
      </c>
      <c r="AG293" s="1" t="str">
        <f t="shared" si="132"/>
        <v/>
      </c>
      <c r="AH293" s="1" t="e">
        <f t="shared" si="156"/>
        <v>#N/A</v>
      </c>
      <c r="AI293" s="9" t="e">
        <f t="shared" si="152"/>
        <v>#N/A</v>
      </c>
      <c r="AJ293" s="9" t="e">
        <f t="shared" si="138"/>
        <v>#N/A</v>
      </c>
      <c r="AK293" s="9" t="e">
        <f t="shared" si="139"/>
        <v>#N/A</v>
      </c>
      <c r="AL293" s="9" t="e">
        <f t="shared" si="140"/>
        <v>#N/A</v>
      </c>
      <c r="AM293" s="9" t="e">
        <f t="shared" si="141"/>
        <v>#N/A</v>
      </c>
      <c r="AN293" s="9" t="e">
        <f t="shared" si="142"/>
        <v>#N/A</v>
      </c>
      <c r="AO293" s="9" t="e">
        <f t="shared" si="143"/>
        <v>#N/A</v>
      </c>
      <c r="AP293" s="1" t="str">
        <f t="shared" si="133"/>
        <v/>
      </c>
      <c r="AQ293" s="1" t="str">
        <f t="shared" si="133"/>
        <v/>
      </c>
      <c r="AS293" s="1" t="str">
        <f t="shared" si="153"/>
        <v/>
      </c>
      <c r="AT293" s="1" t="e">
        <f t="shared" si="154"/>
        <v>#N/A</v>
      </c>
      <c r="AU293" s="1" t="e">
        <f t="shared" si="144"/>
        <v>#N/A</v>
      </c>
      <c r="AV293" s="9" t="e">
        <f t="shared" si="145"/>
        <v>#N/A</v>
      </c>
      <c r="AW293" s="9" t="e">
        <f t="shared" si="146"/>
        <v>#N/A</v>
      </c>
      <c r="AX293" s="9" t="e">
        <f t="shared" si="147"/>
        <v>#N/A</v>
      </c>
      <c r="AY293" s="9" t="e">
        <f t="shared" si="148"/>
        <v>#N/A</v>
      </c>
      <c r="AZ293" s="9" t="e">
        <f t="shared" si="149"/>
        <v>#N/A</v>
      </c>
      <c r="BA293" s="9" t="e">
        <f t="shared" si="155"/>
        <v>#N/A</v>
      </c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M293" s="48"/>
      <c r="BX293" s="7"/>
      <c r="BY293" s="4"/>
      <c r="BZ293" s="7"/>
      <c r="CA293" s="7"/>
      <c r="CB293" s="7"/>
      <c r="CE293" s="7"/>
      <c r="CF293" s="7"/>
      <c r="CG293" s="7"/>
      <c r="CH293" s="7"/>
      <c r="CI293" s="7"/>
      <c r="CJ293" s="7"/>
      <c r="CK293" s="7"/>
      <c r="CL293" s="7"/>
      <c r="CN293" s="47"/>
      <c r="CO293" s="47"/>
      <c r="CP293" s="47"/>
      <c r="CQ293" s="4"/>
    </row>
    <row r="294" spans="1:95" s="1" customFormat="1" x14ac:dyDescent="0.3">
      <c r="A294" s="1">
        <f t="shared" si="150"/>
        <v>0</v>
      </c>
      <c r="B294" s="1" t="e">
        <f t="shared" si="134"/>
        <v>#N/A</v>
      </c>
      <c r="J294" s="4"/>
      <c r="K294" s="4"/>
      <c r="L294" s="4"/>
      <c r="M294" s="61"/>
      <c r="Y294" s="58"/>
      <c r="AA294" s="1">
        <f t="shared" si="135"/>
        <v>0</v>
      </c>
      <c r="AB294" s="1">
        <f t="shared" si="136"/>
        <v>0</v>
      </c>
      <c r="AC294" s="1">
        <f t="shared" si="137"/>
        <v>0</v>
      </c>
      <c r="AD294" s="1" t="str">
        <f t="shared" si="151"/>
        <v/>
      </c>
      <c r="AE294" s="1" t="str">
        <f t="shared" si="132"/>
        <v/>
      </c>
      <c r="AF294" s="1" t="str">
        <f t="shared" si="132"/>
        <v/>
      </c>
      <c r="AG294" s="1" t="str">
        <f t="shared" si="132"/>
        <v/>
      </c>
      <c r="AH294" s="1" t="e">
        <f t="shared" si="156"/>
        <v>#N/A</v>
      </c>
      <c r="AI294" s="9" t="e">
        <f t="shared" si="152"/>
        <v>#N/A</v>
      </c>
      <c r="AJ294" s="9" t="e">
        <f t="shared" si="138"/>
        <v>#N/A</v>
      </c>
      <c r="AK294" s="9" t="e">
        <f t="shared" si="139"/>
        <v>#N/A</v>
      </c>
      <c r="AL294" s="9" t="e">
        <f t="shared" si="140"/>
        <v>#N/A</v>
      </c>
      <c r="AM294" s="9" t="e">
        <f t="shared" si="141"/>
        <v>#N/A</v>
      </c>
      <c r="AN294" s="9" t="e">
        <f t="shared" si="142"/>
        <v>#N/A</v>
      </c>
      <c r="AO294" s="9" t="e">
        <f t="shared" si="143"/>
        <v>#N/A</v>
      </c>
      <c r="AP294" s="1" t="str">
        <f t="shared" si="133"/>
        <v/>
      </c>
      <c r="AQ294" s="1" t="str">
        <f t="shared" si="133"/>
        <v/>
      </c>
      <c r="AS294" s="1" t="str">
        <f t="shared" si="153"/>
        <v/>
      </c>
      <c r="AT294" s="1" t="e">
        <f t="shared" si="154"/>
        <v>#N/A</v>
      </c>
      <c r="AU294" s="1" t="e">
        <f t="shared" si="144"/>
        <v>#N/A</v>
      </c>
      <c r="AV294" s="9" t="e">
        <f t="shared" si="145"/>
        <v>#N/A</v>
      </c>
      <c r="AW294" s="9" t="e">
        <f t="shared" si="146"/>
        <v>#N/A</v>
      </c>
      <c r="AX294" s="9" t="e">
        <f t="shared" si="147"/>
        <v>#N/A</v>
      </c>
      <c r="AY294" s="9" t="e">
        <f t="shared" si="148"/>
        <v>#N/A</v>
      </c>
      <c r="AZ294" s="9" t="e">
        <f t="shared" si="149"/>
        <v>#N/A</v>
      </c>
      <c r="BA294" s="9" t="e">
        <f t="shared" si="155"/>
        <v>#N/A</v>
      </c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M294" s="48"/>
      <c r="BX294" s="7"/>
      <c r="BY294" s="4"/>
      <c r="BZ294" s="7"/>
      <c r="CA294" s="7"/>
      <c r="CB294" s="7"/>
      <c r="CE294" s="7"/>
      <c r="CF294" s="7"/>
      <c r="CG294" s="7"/>
      <c r="CH294" s="7"/>
      <c r="CI294" s="7"/>
      <c r="CJ294" s="7"/>
      <c r="CK294" s="7"/>
      <c r="CL294" s="7"/>
      <c r="CN294" s="47"/>
      <c r="CO294" s="47"/>
      <c r="CP294" s="47"/>
      <c r="CQ294" s="4"/>
    </row>
    <row r="295" spans="1:95" s="1" customFormat="1" x14ac:dyDescent="0.3">
      <c r="A295" s="1">
        <f t="shared" si="150"/>
        <v>0</v>
      </c>
      <c r="B295" s="1" t="e">
        <f t="shared" si="134"/>
        <v>#N/A</v>
      </c>
      <c r="J295" s="4"/>
      <c r="K295" s="4"/>
      <c r="L295" s="4"/>
      <c r="M295" s="61"/>
      <c r="Y295" s="58"/>
      <c r="AA295" s="1">
        <f t="shared" si="135"/>
        <v>0</v>
      </c>
      <c r="AB295" s="1">
        <f t="shared" si="136"/>
        <v>0</v>
      </c>
      <c r="AC295" s="1">
        <f t="shared" si="137"/>
        <v>0</v>
      </c>
      <c r="AD295" s="1" t="str">
        <f t="shared" si="151"/>
        <v/>
      </c>
      <c r="AE295" s="1" t="str">
        <f t="shared" si="132"/>
        <v/>
      </c>
      <c r="AF295" s="1" t="str">
        <f t="shared" si="132"/>
        <v/>
      </c>
      <c r="AG295" s="1" t="str">
        <f t="shared" si="132"/>
        <v/>
      </c>
      <c r="AH295" s="1" t="e">
        <f t="shared" si="156"/>
        <v>#N/A</v>
      </c>
      <c r="AI295" s="9" t="e">
        <f t="shared" si="152"/>
        <v>#N/A</v>
      </c>
      <c r="AJ295" s="9" t="e">
        <f t="shared" si="138"/>
        <v>#N/A</v>
      </c>
      <c r="AK295" s="9" t="e">
        <f t="shared" si="139"/>
        <v>#N/A</v>
      </c>
      <c r="AL295" s="9" t="e">
        <f t="shared" si="140"/>
        <v>#N/A</v>
      </c>
      <c r="AM295" s="9" t="e">
        <f t="shared" si="141"/>
        <v>#N/A</v>
      </c>
      <c r="AN295" s="9" t="e">
        <f t="shared" si="142"/>
        <v>#N/A</v>
      </c>
      <c r="AO295" s="9" t="e">
        <f t="shared" si="143"/>
        <v>#N/A</v>
      </c>
      <c r="AP295" s="1" t="str">
        <f t="shared" si="133"/>
        <v/>
      </c>
      <c r="AQ295" s="1" t="str">
        <f t="shared" si="133"/>
        <v/>
      </c>
      <c r="AS295" s="1" t="str">
        <f t="shared" si="153"/>
        <v/>
      </c>
      <c r="AT295" s="1" t="e">
        <f t="shared" si="154"/>
        <v>#N/A</v>
      </c>
      <c r="AU295" s="1" t="e">
        <f t="shared" si="144"/>
        <v>#N/A</v>
      </c>
      <c r="AV295" s="9" t="e">
        <f t="shared" si="145"/>
        <v>#N/A</v>
      </c>
      <c r="AW295" s="9" t="e">
        <f t="shared" si="146"/>
        <v>#N/A</v>
      </c>
      <c r="AX295" s="9" t="e">
        <f t="shared" si="147"/>
        <v>#N/A</v>
      </c>
      <c r="AY295" s="9" t="e">
        <f t="shared" si="148"/>
        <v>#N/A</v>
      </c>
      <c r="AZ295" s="9" t="e">
        <f t="shared" si="149"/>
        <v>#N/A</v>
      </c>
      <c r="BA295" s="9" t="e">
        <f t="shared" si="155"/>
        <v>#N/A</v>
      </c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M295" s="48"/>
      <c r="BX295" s="7"/>
      <c r="BY295" s="4"/>
      <c r="BZ295" s="7"/>
      <c r="CA295" s="7"/>
      <c r="CB295" s="7"/>
      <c r="CE295" s="7"/>
      <c r="CF295" s="7"/>
      <c r="CG295" s="7"/>
      <c r="CH295" s="7"/>
      <c r="CI295" s="7"/>
      <c r="CJ295" s="7"/>
      <c r="CK295" s="7"/>
      <c r="CL295" s="7"/>
      <c r="CN295" s="47"/>
      <c r="CO295" s="47"/>
      <c r="CP295" s="47"/>
      <c r="CQ295" s="4"/>
    </row>
    <row r="296" spans="1:95" s="1" customFormat="1" x14ac:dyDescent="0.3">
      <c r="A296" s="1">
        <f t="shared" si="150"/>
        <v>0</v>
      </c>
      <c r="B296" s="1" t="e">
        <f t="shared" si="134"/>
        <v>#N/A</v>
      </c>
      <c r="J296" s="4"/>
      <c r="K296" s="4"/>
      <c r="L296" s="4"/>
      <c r="M296" s="61"/>
      <c r="Y296" s="58"/>
      <c r="AA296" s="1">
        <f t="shared" si="135"/>
        <v>0</v>
      </c>
      <c r="AB296" s="1">
        <f t="shared" si="136"/>
        <v>0</v>
      </c>
      <c r="AC296" s="1">
        <f t="shared" si="137"/>
        <v>0</v>
      </c>
      <c r="AD296" s="1" t="str">
        <f t="shared" si="151"/>
        <v/>
      </c>
      <c r="AE296" s="1" t="str">
        <f t="shared" si="132"/>
        <v/>
      </c>
      <c r="AF296" s="1" t="str">
        <f t="shared" si="132"/>
        <v/>
      </c>
      <c r="AG296" s="1" t="str">
        <f t="shared" si="132"/>
        <v/>
      </c>
      <c r="AH296" s="1" t="e">
        <f t="shared" si="156"/>
        <v>#N/A</v>
      </c>
      <c r="AI296" s="9" t="e">
        <f t="shared" si="152"/>
        <v>#N/A</v>
      </c>
      <c r="AJ296" s="9" t="e">
        <f t="shared" si="138"/>
        <v>#N/A</v>
      </c>
      <c r="AK296" s="9" t="e">
        <f t="shared" si="139"/>
        <v>#N/A</v>
      </c>
      <c r="AL296" s="9" t="e">
        <f t="shared" si="140"/>
        <v>#N/A</v>
      </c>
      <c r="AM296" s="9" t="e">
        <f t="shared" si="141"/>
        <v>#N/A</v>
      </c>
      <c r="AN296" s="9" t="e">
        <f t="shared" si="142"/>
        <v>#N/A</v>
      </c>
      <c r="AO296" s="9" t="e">
        <f t="shared" si="143"/>
        <v>#N/A</v>
      </c>
      <c r="AP296" s="1" t="str">
        <f t="shared" si="133"/>
        <v/>
      </c>
      <c r="AQ296" s="1" t="str">
        <f t="shared" si="133"/>
        <v/>
      </c>
      <c r="AS296" s="1" t="str">
        <f t="shared" si="153"/>
        <v/>
      </c>
      <c r="AT296" s="1" t="e">
        <f t="shared" si="154"/>
        <v>#N/A</v>
      </c>
      <c r="AU296" s="1" t="e">
        <f t="shared" si="144"/>
        <v>#N/A</v>
      </c>
      <c r="AV296" s="9" t="e">
        <f t="shared" si="145"/>
        <v>#N/A</v>
      </c>
      <c r="AW296" s="9" t="e">
        <f t="shared" si="146"/>
        <v>#N/A</v>
      </c>
      <c r="AX296" s="9" t="e">
        <f t="shared" si="147"/>
        <v>#N/A</v>
      </c>
      <c r="AY296" s="9" t="e">
        <f t="shared" si="148"/>
        <v>#N/A</v>
      </c>
      <c r="AZ296" s="9" t="e">
        <f t="shared" si="149"/>
        <v>#N/A</v>
      </c>
      <c r="BA296" s="9" t="e">
        <f t="shared" si="155"/>
        <v>#N/A</v>
      </c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M296" s="48"/>
      <c r="BX296" s="7"/>
      <c r="BY296" s="4"/>
      <c r="BZ296" s="7"/>
      <c r="CA296" s="7"/>
      <c r="CB296" s="7"/>
      <c r="CE296" s="7"/>
      <c r="CF296" s="7"/>
      <c r="CG296" s="7"/>
      <c r="CH296" s="7"/>
      <c r="CI296" s="7"/>
      <c r="CJ296" s="7"/>
      <c r="CK296" s="7"/>
      <c r="CL296" s="7"/>
      <c r="CN296" s="47"/>
      <c r="CO296" s="47"/>
      <c r="CP296" s="47"/>
      <c r="CQ296" s="4"/>
    </row>
    <row r="297" spans="1:95" s="1" customFormat="1" x14ac:dyDescent="0.3">
      <c r="A297" s="1">
        <f t="shared" si="150"/>
        <v>0</v>
      </c>
      <c r="B297" s="1" t="e">
        <f t="shared" si="134"/>
        <v>#N/A</v>
      </c>
      <c r="J297" s="4"/>
      <c r="K297" s="4"/>
      <c r="L297" s="4"/>
      <c r="M297" s="61"/>
      <c r="Y297" s="58"/>
      <c r="AA297" s="1">
        <f t="shared" si="135"/>
        <v>0</v>
      </c>
      <c r="AB297" s="1">
        <f t="shared" si="136"/>
        <v>0</v>
      </c>
      <c r="AC297" s="1">
        <f t="shared" si="137"/>
        <v>0</v>
      </c>
      <c r="AD297" s="1" t="str">
        <f t="shared" si="151"/>
        <v/>
      </c>
      <c r="AE297" s="1" t="str">
        <f t="shared" si="132"/>
        <v/>
      </c>
      <c r="AF297" s="1" t="str">
        <f t="shared" si="132"/>
        <v/>
      </c>
      <c r="AG297" s="1" t="str">
        <f t="shared" si="132"/>
        <v/>
      </c>
      <c r="AH297" s="1" t="e">
        <f t="shared" si="156"/>
        <v>#N/A</v>
      </c>
      <c r="AI297" s="9" t="e">
        <f t="shared" si="152"/>
        <v>#N/A</v>
      </c>
      <c r="AJ297" s="9" t="e">
        <f t="shared" si="138"/>
        <v>#N/A</v>
      </c>
      <c r="AK297" s="9" t="e">
        <f t="shared" si="139"/>
        <v>#N/A</v>
      </c>
      <c r="AL297" s="9" t="e">
        <f t="shared" si="140"/>
        <v>#N/A</v>
      </c>
      <c r="AM297" s="9" t="e">
        <f t="shared" si="141"/>
        <v>#N/A</v>
      </c>
      <c r="AN297" s="9" t="e">
        <f t="shared" si="142"/>
        <v>#N/A</v>
      </c>
      <c r="AO297" s="9" t="e">
        <f t="shared" si="143"/>
        <v>#N/A</v>
      </c>
      <c r="AP297" s="1" t="str">
        <f t="shared" si="133"/>
        <v/>
      </c>
      <c r="AQ297" s="1" t="str">
        <f t="shared" si="133"/>
        <v/>
      </c>
      <c r="AS297" s="1" t="str">
        <f t="shared" si="153"/>
        <v/>
      </c>
      <c r="AT297" s="1" t="e">
        <f t="shared" si="154"/>
        <v>#N/A</v>
      </c>
      <c r="AU297" s="1" t="e">
        <f t="shared" si="144"/>
        <v>#N/A</v>
      </c>
      <c r="AV297" s="9" t="e">
        <f t="shared" si="145"/>
        <v>#N/A</v>
      </c>
      <c r="AW297" s="9" t="e">
        <f t="shared" si="146"/>
        <v>#N/A</v>
      </c>
      <c r="AX297" s="9" t="e">
        <f t="shared" si="147"/>
        <v>#N/A</v>
      </c>
      <c r="AY297" s="9" t="e">
        <f t="shared" si="148"/>
        <v>#N/A</v>
      </c>
      <c r="AZ297" s="9" t="e">
        <f t="shared" si="149"/>
        <v>#N/A</v>
      </c>
      <c r="BA297" s="9" t="e">
        <f t="shared" si="155"/>
        <v>#N/A</v>
      </c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M297" s="48"/>
      <c r="BX297" s="7"/>
      <c r="BY297" s="4"/>
      <c r="BZ297" s="7"/>
      <c r="CA297" s="7"/>
      <c r="CB297" s="7"/>
      <c r="CE297" s="7"/>
      <c r="CF297" s="7"/>
      <c r="CG297" s="7"/>
      <c r="CH297" s="7"/>
      <c r="CI297" s="7"/>
      <c r="CJ297" s="7"/>
      <c r="CK297" s="7"/>
      <c r="CL297" s="7"/>
      <c r="CN297" s="47"/>
      <c r="CO297" s="47"/>
      <c r="CP297" s="47"/>
      <c r="CQ297" s="4"/>
    </row>
    <row r="298" spans="1:95" s="1" customFormat="1" x14ac:dyDescent="0.3">
      <c r="A298" s="1">
        <f t="shared" si="150"/>
        <v>0</v>
      </c>
      <c r="B298" s="1" t="e">
        <f t="shared" si="134"/>
        <v>#N/A</v>
      </c>
      <c r="J298" s="4"/>
      <c r="K298" s="4"/>
      <c r="L298" s="4"/>
      <c r="M298" s="61"/>
      <c r="Y298" s="58"/>
      <c r="AA298" s="1">
        <f t="shared" si="135"/>
        <v>0</v>
      </c>
      <c r="AB298" s="1">
        <f t="shared" si="136"/>
        <v>0</v>
      </c>
      <c r="AC298" s="1">
        <f t="shared" si="137"/>
        <v>0</v>
      </c>
      <c r="AD298" s="1" t="str">
        <f t="shared" si="151"/>
        <v/>
      </c>
      <c r="AE298" s="1" t="str">
        <f t="shared" si="132"/>
        <v/>
      </c>
      <c r="AF298" s="1" t="str">
        <f t="shared" si="132"/>
        <v/>
      </c>
      <c r="AG298" s="1" t="str">
        <f t="shared" si="132"/>
        <v/>
      </c>
      <c r="AH298" s="1" t="e">
        <f t="shared" si="156"/>
        <v>#N/A</v>
      </c>
      <c r="AI298" s="9" t="e">
        <f t="shared" si="152"/>
        <v>#N/A</v>
      </c>
      <c r="AJ298" s="9" t="e">
        <f t="shared" si="138"/>
        <v>#N/A</v>
      </c>
      <c r="AK298" s="9" t="e">
        <f t="shared" si="139"/>
        <v>#N/A</v>
      </c>
      <c r="AL298" s="9" t="e">
        <f t="shared" si="140"/>
        <v>#N/A</v>
      </c>
      <c r="AM298" s="9" t="e">
        <f t="shared" si="141"/>
        <v>#N/A</v>
      </c>
      <c r="AN298" s="9" t="e">
        <f t="shared" si="142"/>
        <v>#N/A</v>
      </c>
      <c r="AO298" s="9" t="e">
        <f t="shared" si="143"/>
        <v>#N/A</v>
      </c>
      <c r="AP298" s="1" t="str">
        <f t="shared" si="133"/>
        <v/>
      </c>
      <c r="AQ298" s="1" t="str">
        <f t="shared" si="133"/>
        <v/>
      </c>
      <c r="AS298" s="1" t="str">
        <f t="shared" si="153"/>
        <v/>
      </c>
      <c r="AT298" s="1" t="e">
        <f t="shared" si="154"/>
        <v>#N/A</v>
      </c>
      <c r="AU298" s="1" t="e">
        <f t="shared" si="144"/>
        <v>#N/A</v>
      </c>
      <c r="AV298" s="9" t="e">
        <f t="shared" si="145"/>
        <v>#N/A</v>
      </c>
      <c r="AW298" s="9" t="e">
        <f t="shared" si="146"/>
        <v>#N/A</v>
      </c>
      <c r="AX298" s="9" t="e">
        <f t="shared" si="147"/>
        <v>#N/A</v>
      </c>
      <c r="AY298" s="9" t="e">
        <f t="shared" si="148"/>
        <v>#N/A</v>
      </c>
      <c r="AZ298" s="9" t="e">
        <f t="shared" si="149"/>
        <v>#N/A</v>
      </c>
      <c r="BA298" s="9" t="e">
        <f t="shared" si="155"/>
        <v>#N/A</v>
      </c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M298" s="48"/>
      <c r="BX298" s="7"/>
      <c r="BY298" s="4"/>
      <c r="BZ298" s="7"/>
      <c r="CA298" s="7"/>
      <c r="CB298" s="7"/>
      <c r="CE298" s="7"/>
      <c r="CF298" s="7"/>
      <c r="CG298" s="7"/>
      <c r="CH298" s="7"/>
      <c r="CI298" s="7"/>
      <c r="CJ298" s="7"/>
      <c r="CK298" s="7"/>
      <c r="CL298" s="7"/>
      <c r="CN298" s="47"/>
      <c r="CO298" s="47"/>
      <c r="CP298" s="47"/>
      <c r="CQ298" s="4"/>
    </row>
    <row r="299" spans="1:95" s="1" customFormat="1" x14ac:dyDescent="0.3">
      <c r="A299" s="1">
        <f t="shared" si="150"/>
        <v>0</v>
      </c>
      <c r="B299" s="1" t="e">
        <f t="shared" si="134"/>
        <v>#N/A</v>
      </c>
      <c r="J299" s="4"/>
      <c r="K299" s="4"/>
      <c r="L299" s="4"/>
      <c r="M299" s="61"/>
      <c r="Y299" s="58"/>
      <c r="AA299" s="1">
        <f t="shared" si="135"/>
        <v>0</v>
      </c>
      <c r="AB299" s="1">
        <f t="shared" si="136"/>
        <v>0</v>
      </c>
      <c r="AC299" s="1">
        <f t="shared" si="137"/>
        <v>0</v>
      </c>
      <c r="AD299" s="1" t="str">
        <f t="shared" si="151"/>
        <v/>
      </c>
      <c r="AE299" s="1" t="str">
        <f t="shared" si="132"/>
        <v/>
      </c>
      <c r="AF299" s="1" t="str">
        <f t="shared" si="132"/>
        <v/>
      </c>
      <c r="AG299" s="1" t="str">
        <f t="shared" si="132"/>
        <v/>
      </c>
      <c r="AH299" s="1" t="e">
        <f t="shared" si="156"/>
        <v>#N/A</v>
      </c>
      <c r="AI299" s="9" t="e">
        <f t="shared" si="152"/>
        <v>#N/A</v>
      </c>
      <c r="AJ299" s="9" t="e">
        <f t="shared" si="138"/>
        <v>#N/A</v>
      </c>
      <c r="AK299" s="9" t="e">
        <f t="shared" si="139"/>
        <v>#N/A</v>
      </c>
      <c r="AL299" s="9" t="e">
        <f t="shared" si="140"/>
        <v>#N/A</v>
      </c>
      <c r="AM299" s="9" t="e">
        <f t="shared" si="141"/>
        <v>#N/A</v>
      </c>
      <c r="AN299" s="9" t="e">
        <f t="shared" si="142"/>
        <v>#N/A</v>
      </c>
      <c r="AO299" s="9" t="e">
        <f t="shared" si="143"/>
        <v>#N/A</v>
      </c>
      <c r="AP299" s="1" t="str">
        <f t="shared" si="133"/>
        <v/>
      </c>
      <c r="AQ299" s="1" t="str">
        <f t="shared" si="133"/>
        <v/>
      </c>
      <c r="AS299" s="1" t="str">
        <f t="shared" si="153"/>
        <v/>
      </c>
      <c r="AT299" s="1" t="e">
        <f t="shared" si="154"/>
        <v>#N/A</v>
      </c>
      <c r="AU299" s="1" t="e">
        <f t="shared" si="144"/>
        <v>#N/A</v>
      </c>
      <c r="AV299" s="9" t="e">
        <f t="shared" si="145"/>
        <v>#N/A</v>
      </c>
      <c r="AW299" s="9" t="e">
        <f t="shared" si="146"/>
        <v>#N/A</v>
      </c>
      <c r="AX299" s="9" t="e">
        <f t="shared" si="147"/>
        <v>#N/A</v>
      </c>
      <c r="AY299" s="9" t="e">
        <f t="shared" si="148"/>
        <v>#N/A</v>
      </c>
      <c r="AZ299" s="9" t="e">
        <f t="shared" si="149"/>
        <v>#N/A</v>
      </c>
      <c r="BA299" s="9" t="e">
        <f t="shared" si="155"/>
        <v>#N/A</v>
      </c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M299" s="48"/>
      <c r="BX299" s="7"/>
      <c r="BY299" s="4"/>
      <c r="BZ299" s="7"/>
      <c r="CA299" s="7"/>
      <c r="CB299" s="7"/>
      <c r="CE299" s="7"/>
      <c r="CF299" s="7"/>
      <c r="CG299" s="7"/>
      <c r="CH299" s="7"/>
      <c r="CI299" s="7"/>
      <c r="CJ299" s="7"/>
      <c r="CK299" s="7"/>
      <c r="CL299" s="7"/>
      <c r="CN299" s="47"/>
      <c r="CO299" s="47"/>
      <c r="CP299" s="47"/>
      <c r="CQ299" s="4"/>
    </row>
    <row r="300" spans="1:95" s="1" customFormat="1" x14ac:dyDescent="0.3">
      <c r="A300" s="1">
        <f t="shared" si="150"/>
        <v>0</v>
      </c>
      <c r="B300" s="1" t="e">
        <f t="shared" si="134"/>
        <v>#N/A</v>
      </c>
      <c r="J300" s="4"/>
      <c r="K300" s="4"/>
      <c r="L300" s="4"/>
      <c r="M300" s="61"/>
      <c r="Y300" s="58"/>
      <c r="AA300" s="1">
        <f t="shared" si="135"/>
        <v>0</v>
      </c>
      <c r="AB300" s="1">
        <f t="shared" si="136"/>
        <v>0</v>
      </c>
      <c r="AC300" s="1">
        <f t="shared" si="137"/>
        <v>0</v>
      </c>
      <c r="AD300" s="1" t="str">
        <f t="shared" si="151"/>
        <v/>
      </c>
      <c r="AE300" s="1" t="str">
        <f t="shared" si="132"/>
        <v/>
      </c>
      <c r="AF300" s="1" t="str">
        <f t="shared" si="132"/>
        <v/>
      </c>
      <c r="AG300" s="1" t="str">
        <f t="shared" si="132"/>
        <v/>
      </c>
      <c r="AH300" s="1" t="e">
        <f t="shared" si="156"/>
        <v>#N/A</v>
      </c>
      <c r="AI300" s="9" t="e">
        <f t="shared" si="152"/>
        <v>#N/A</v>
      </c>
      <c r="AJ300" s="9" t="e">
        <f t="shared" si="138"/>
        <v>#N/A</v>
      </c>
      <c r="AK300" s="9" t="e">
        <f t="shared" si="139"/>
        <v>#N/A</v>
      </c>
      <c r="AL300" s="9" t="e">
        <f t="shared" si="140"/>
        <v>#N/A</v>
      </c>
      <c r="AM300" s="9" t="e">
        <f t="shared" si="141"/>
        <v>#N/A</v>
      </c>
      <c r="AN300" s="9" t="e">
        <f t="shared" si="142"/>
        <v>#N/A</v>
      </c>
      <c r="AO300" s="9" t="e">
        <f t="shared" si="143"/>
        <v>#N/A</v>
      </c>
      <c r="AP300" s="1" t="str">
        <f t="shared" si="133"/>
        <v/>
      </c>
      <c r="AQ300" s="1" t="str">
        <f t="shared" si="133"/>
        <v/>
      </c>
      <c r="AS300" s="1" t="str">
        <f t="shared" si="153"/>
        <v/>
      </c>
      <c r="AT300" s="1" t="e">
        <f t="shared" si="154"/>
        <v>#N/A</v>
      </c>
      <c r="AU300" s="1" t="e">
        <f t="shared" si="144"/>
        <v>#N/A</v>
      </c>
      <c r="AV300" s="9" t="e">
        <f t="shared" si="145"/>
        <v>#N/A</v>
      </c>
      <c r="AW300" s="9" t="e">
        <f t="shared" si="146"/>
        <v>#N/A</v>
      </c>
      <c r="AX300" s="9" t="e">
        <f t="shared" si="147"/>
        <v>#N/A</v>
      </c>
      <c r="AY300" s="9" t="e">
        <f t="shared" si="148"/>
        <v>#N/A</v>
      </c>
      <c r="AZ300" s="9" t="e">
        <f t="shared" si="149"/>
        <v>#N/A</v>
      </c>
      <c r="BA300" s="9" t="e">
        <f t="shared" si="155"/>
        <v>#N/A</v>
      </c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M300" s="48"/>
      <c r="BX300" s="7"/>
      <c r="BY300" s="4"/>
      <c r="BZ300" s="7"/>
      <c r="CA300" s="7"/>
      <c r="CB300" s="7"/>
      <c r="CE300" s="7"/>
      <c r="CF300" s="7"/>
      <c r="CG300" s="7"/>
      <c r="CH300" s="7"/>
      <c r="CI300" s="7"/>
      <c r="CJ300" s="7"/>
      <c r="CK300" s="7"/>
      <c r="CL300" s="7"/>
      <c r="CN300" s="47"/>
      <c r="CO300" s="47"/>
      <c r="CP300" s="47"/>
      <c r="CQ300" s="4"/>
    </row>
    <row r="301" spans="1:95" s="1" customFormat="1" x14ac:dyDescent="0.3">
      <c r="A301" s="1">
        <f t="shared" si="150"/>
        <v>0</v>
      </c>
      <c r="B301" s="1" t="e">
        <f t="shared" si="134"/>
        <v>#N/A</v>
      </c>
      <c r="J301" s="4"/>
      <c r="K301" s="4"/>
      <c r="L301" s="4"/>
      <c r="M301" s="61"/>
      <c r="Y301" s="58"/>
      <c r="AA301" s="1">
        <f t="shared" si="135"/>
        <v>0</v>
      </c>
      <c r="AB301" s="1">
        <f t="shared" si="136"/>
        <v>0</v>
      </c>
      <c r="AC301" s="1">
        <f t="shared" si="137"/>
        <v>0</v>
      </c>
      <c r="AD301" s="1" t="str">
        <f t="shared" si="151"/>
        <v/>
      </c>
      <c r="AE301" s="1" t="str">
        <f t="shared" si="132"/>
        <v/>
      </c>
      <c r="AF301" s="1" t="str">
        <f t="shared" si="132"/>
        <v/>
      </c>
      <c r="AG301" s="1" t="str">
        <f t="shared" si="132"/>
        <v/>
      </c>
      <c r="AH301" s="1" t="e">
        <f t="shared" si="156"/>
        <v>#N/A</v>
      </c>
      <c r="AI301" s="9" t="e">
        <f t="shared" si="152"/>
        <v>#N/A</v>
      </c>
      <c r="AJ301" s="9" t="e">
        <f t="shared" si="138"/>
        <v>#N/A</v>
      </c>
      <c r="AK301" s="9" t="e">
        <f t="shared" si="139"/>
        <v>#N/A</v>
      </c>
      <c r="AL301" s="9" t="e">
        <f t="shared" si="140"/>
        <v>#N/A</v>
      </c>
      <c r="AM301" s="9" t="e">
        <f t="shared" si="141"/>
        <v>#N/A</v>
      </c>
      <c r="AN301" s="9" t="e">
        <f t="shared" si="142"/>
        <v>#N/A</v>
      </c>
      <c r="AO301" s="9" t="e">
        <f t="shared" si="143"/>
        <v>#N/A</v>
      </c>
      <c r="AP301" s="1" t="str">
        <f t="shared" si="133"/>
        <v/>
      </c>
      <c r="AQ301" s="1" t="str">
        <f t="shared" si="133"/>
        <v/>
      </c>
      <c r="AS301" s="1" t="str">
        <f t="shared" si="153"/>
        <v/>
      </c>
      <c r="AT301" s="1" t="e">
        <f t="shared" si="154"/>
        <v>#N/A</v>
      </c>
      <c r="AU301" s="1" t="e">
        <f t="shared" si="144"/>
        <v>#N/A</v>
      </c>
      <c r="AV301" s="9" t="e">
        <f t="shared" si="145"/>
        <v>#N/A</v>
      </c>
      <c r="AW301" s="9" t="e">
        <f t="shared" si="146"/>
        <v>#N/A</v>
      </c>
      <c r="AX301" s="9" t="e">
        <f t="shared" si="147"/>
        <v>#N/A</v>
      </c>
      <c r="AY301" s="9" t="e">
        <f t="shared" si="148"/>
        <v>#N/A</v>
      </c>
      <c r="AZ301" s="9" t="e">
        <f t="shared" si="149"/>
        <v>#N/A</v>
      </c>
      <c r="BA301" s="9" t="e">
        <f t="shared" si="155"/>
        <v>#N/A</v>
      </c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M301" s="48"/>
      <c r="BX301" s="7"/>
      <c r="BY301" s="4"/>
      <c r="BZ301" s="7"/>
      <c r="CA301" s="7"/>
      <c r="CB301" s="7"/>
      <c r="CE301" s="7"/>
      <c r="CF301" s="7"/>
      <c r="CG301" s="7"/>
      <c r="CH301" s="7"/>
      <c r="CI301" s="7"/>
      <c r="CJ301" s="7"/>
      <c r="CK301" s="7"/>
      <c r="CL301" s="7"/>
      <c r="CN301" s="47"/>
      <c r="CO301" s="47"/>
      <c r="CP301" s="47"/>
      <c r="CQ301" s="4"/>
    </row>
    <row r="302" spans="1:95" s="1" customFormat="1" x14ac:dyDescent="0.3">
      <c r="A302" s="1">
        <f t="shared" si="150"/>
        <v>0</v>
      </c>
      <c r="B302" s="1" t="e">
        <f t="shared" si="134"/>
        <v>#N/A</v>
      </c>
      <c r="J302" s="4"/>
      <c r="K302" s="4"/>
      <c r="L302" s="4"/>
      <c r="M302" s="61"/>
      <c r="Y302" s="58"/>
      <c r="AA302" s="1">
        <f t="shared" si="135"/>
        <v>0</v>
      </c>
      <c r="AB302" s="1">
        <f t="shared" si="136"/>
        <v>0</v>
      </c>
      <c r="AC302" s="1">
        <f t="shared" si="137"/>
        <v>0</v>
      </c>
      <c r="AD302" s="1" t="str">
        <f t="shared" si="151"/>
        <v/>
      </c>
      <c r="AE302" s="1" t="str">
        <f t="shared" si="132"/>
        <v/>
      </c>
      <c r="AF302" s="1" t="str">
        <f t="shared" si="132"/>
        <v/>
      </c>
      <c r="AG302" s="1" t="str">
        <f t="shared" si="132"/>
        <v/>
      </c>
      <c r="AH302" s="1" t="e">
        <f t="shared" si="156"/>
        <v>#N/A</v>
      </c>
      <c r="AI302" s="9" t="e">
        <f t="shared" si="152"/>
        <v>#N/A</v>
      </c>
      <c r="AJ302" s="9" t="e">
        <f t="shared" si="138"/>
        <v>#N/A</v>
      </c>
      <c r="AK302" s="9" t="e">
        <f t="shared" si="139"/>
        <v>#N/A</v>
      </c>
      <c r="AL302" s="9" t="e">
        <f t="shared" si="140"/>
        <v>#N/A</v>
      </c>
      <c r="AM302" s="9" t="e">
        <f t="shared" si="141"/>
        <v>#N/A</v>
      </c>
      <c r="AN302" s="9" t="e">
        <f t="shared" si="142"/>
        <v>#N/A</v>
      </c>
      <c r="AO302" s="9" t="e">
        <f t="shared" si="143"/>
        <v>#N/A</v>
      </c>
      <c r="AP302" s="1" t="str">
        <f t="shared" si="133"/>
        <v/>
      </c>
      <c r="AQ302" s="1" t="str">
        <f t="shared" si="133"/>
        <v/>
      </c>
      <c r="AS302" s="1" t="str">
        <f t="shared" si="153"/>
        <v/>
      </c>
      <c r="AT302" s="1" t="e">
        <f t="shared" si="154"/>
        <v>#N/A</v>
      </c>
      <c r="AU302" s="1" t="e">
        <f t="shared" si="144"/>
        <v>#N/A</v>
      </c>
      <c r="AV302" s="9" t="e">
        <f t="shared" si="145"/>
        <v>#N/A</v>
      </c>
      <c r="AW302" s="9" t="e">
        <f t="shared" si="146"/>
        <v>#N/A</v>
      </c>
      <c r="AX302" s="9" t="e">
        <f t="shared" si="147"/>
        <v>#N/A</v>
      </c>
      <c r="AY302" s="9" t="e">
        <f t="shared" si="148"/>
        <v>#N/A</v>
      </c>
      <c r="AZ302" s="9" t="e">
        <f t="shared" si="149"/>
        <v>#N/A</v>
      </c>
      <c r="BA302" s="9" t="e">
        <f t="shared" si="155"/>
        <v>#N/A</v>
      </c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M302" s="48"/>
      <c r="BX302" s="7"/>
      <c r="BY302" s="4"/>
      <c r="BZ302" s="7"/>
      <c r="CA302" s="7"/>
      <c r="CB302" s="7"/>
      <c r="CE302" s="7"/>
      <c r="CF302" s="7"/>
      <c r="CG302" s="7"/>
      <c r="CH302" s="7"/>
      <c r="CI302" s="7"/>
      <c r="CJ302" s="7"/>
      <c r="CK302" s="7"/>
      <c r="CL302" s="7"/>
      <c r="CN302" s="47"/>
      <c r="CO302" s="47"/>
      <c r="CP302" s="47"/>
      <c r="CQ302" s="4"/>
    </row>
    <row r="303" spans="1:95" s="1" customFormat="1" x14ac:dyDescent="0.3">
      <c r="A303" s="1">
        <f t="shared" si="150"/>
        <v>0</v>
      </c>
      <c r="B303" s="1" t="e">
        <f t="shared" si="134"/>
        <v>#N/A</v>
      </c>
      <c r="J303" s="4"/>
      <c r="K303" s="4"/>
      <c r="L303" s="4"/>
      <c r="M303" s="61"/>
      <c r="Y303" s="58"/>
      <c r="AA303" s="1">
        <f t="shared" si="135"/>
        <v>0</v>
      </c>
      <c r="AB303" s="1">
        <f t="shared" si="136"/>
        <v>0</v>
      </c>
      <c r="AC303" s="1">
        <f t="shared" si="137"/>
        <v>0</v>
      </c>
      <c r="AD303" s="1" t="str">
        <f t="shared" si="151"/>
        <v/>
      </c>
      <c r="AE303" s="1" t="str">
        <f t="shared" si="132"/>
        <v/>
      </c>
      <c r="AF303" s="1" t="str">
        <f t="shared" si="132"/>
        <v/>
      </c>
      <c r="AG303" s="1" t="str">
        <f t="shared" si="132"/>
        <v/>
      </c>
      <c r="AH303" s="1" t="e">
        <f t="shared" si="156"/>
        <v>#N/A</v>
      </c>
      <c r="AI303" s="9" t="e">
        <f t="shared" si="152"/>
        <v>#N/A</v>
      </c>
      <c r="AJ303" s="9" t="e">
        <f t="shared" si="138"/>
        <v>#N/A</v>
      </c>
      <c r="AK303" s="9" t="e">
        <f t="shared" si="139"/>
        <v>#N/A</v>
      </c>
      <c r="AL303" s="9" t="e">
        <f t="shared" si="140"/>
        <v>#N/A</v>
      </c>
      <c r="AM303" s="9" t="e">
        <f t="shared" si="141"/>
        <v>#N/A</v>
      </c>
      <c r="AN303" s="9" t="e">
        <f t="shared" si="142"/>
        <v>#N/A</v>
      </c>
      <c r="AO303" s="9" t="e">
        <f t="shared" si="143"/>
        <v>#N/A</v>
      </c>
      <c r="AP303" s="1" t="str">
        <f t="shared" si="133"/>
        <v/>
      </c>
      <c r="AQ303" s="1" t="str">
        <f t="shared" si="133"/>
        <v/>
      </c>
      <c r="AS303" s="1" t="str">
        <f t="shared" si="153"/>
        <v/>
      </c>
      <c r="AT303" s="1" t="e">
        <f t="shared" si="154"/>
        <v>#N/A</v>
      </c>
      <c r="AU303" s="1" t="e">
        <f t="shared" si="144"/>
        <v>#N/A</v>
      </c>
      <c r="AV303" s="9" t="e">
        <f t="shared" si="145"/>
        <v>#N/A</v>
      </c>
      <c r="AW303" s="9" t="e">
        <f t="shared" si="146"/>
        <v>#N/A</v>
      </c>
      <c r="AX303" s="9" t="e">
        <f t="shared" si="147"/>
        <v>#N/A</v>
      </c>
      <c r="AY303" s="9" t="e">
        <f t="shared" si="148"/>
        <v>#N/A</v>
      </c>
      <c r="AZ303" s="9" t="e">
        <f t="shared" si="149"/>
        <v>#N/A</v>
      </c>
      <c r="BA303" s="9" t="e">
        <f t="shared" si="155"/>
        <v>#N/A</v>
      </c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M303" s="48"/>
      <c r="BX303" s="7"/>
      <c r="BY303" s="4"/>
      <c r="BZ303" s="7"/>
      <c r="CA303" s="7"/>
      <c r="CB303" s="7"/>
      <c r="CE303" s="7"/>
      <c r="CF303" s="7"/>
      <c r="CG303" s="7"/>
      <c r="CH303" s="7"/>
      <c r="CI303" s="7"/>
      <c r="CJ303" s="7"/>
      <c r="CK303" s="7"/>
      <c r="CL303" s="7"/>
      <c r="CN303" s="47"/>
      <c r="CO303" s="47"/>
      <c r="CP303" s="47"/>
      <c r="CQ303" s="4"/>
    </row>
    <row r="304" spans="1:95" s="1" customFormat="1" x14ac:dyDescent="0.3">
      <c r="A304" s="1">
        <f t="shared" si="150"/>
        <v>0</v>
      </c>
      <c r="B304" s="1" t="e">
        <f t="shared" si="134"/>
        <v>#N/A</v>
      </c>
      <c r="J304" s="4"/>
      <c r="K304" s="4"/>
      <c r="L304" s="4"/>
      <c r="M304" s="61"/>
      <c r="Y304" s="58"/>
      <c r="AA304" s="1">
        <f t="shared" si="135"/>
        <v>0</v>
      </c>
      <c r="AB304" s="1">
        <f t="shared" si="136"/>
        <v>0</v>
      </c>
      <c r="AC304" s="1">
        <f t="shared" si="137"/>
        <v>0</v>
      </c>
      <c r="AD304" s="1" t="str">
        <f t="shared" si="151"/>
        <v/>
      </c>
      <c r="AE304" s="1" t="str">
        <f t="shared" si="132"/>
        <v/>
      </c>
      <c r="AF304" s="1" t="str">
        <f t="shared" si="132"/>
        <v/>
      </c>
      <c r="AG304" s="1" t="str">
        <f t="shared" si="132"/>
        <v/>
      </c>
      <c r="AH304" s="1" t="e">
        <f t="shared" si="156"/>
        <v>#N/A</v>
      </c>
      <c r="AI304" s="9" t="e">
        <f t="shared" si="152"/>
        <v>#N/A</v>
      </c>
      <c r="AJ304" s="9" t="e">
        <f t="shared" si="138"/>
        <v>#N/A</v>
      </c>
      <c r="AK304" s="9" t="e">
        <f t="shared" si="139"/>
        <v>#N/A</v>
      </c>
      <c r="AL304" s="9" t="e">
        <f t="shared" si="140"/>
        <v>#N/A</v>
      </c>
      <c r="AM304" s="9" t="e">
        <f t="shared" si="141"/>
        <v>#N/A</v>
      </c>
      <c r="AN304" s="9" t="e">
        <f t="shared" si="142"/>
        <v>#N/A</v>
      </c>
      <c r="AO304" s="9" t="e">
        <f t="shared" si="143"/>
        <v>#N/A</v>
      </c>
      <c r="AP304" s="1" t="str">
        <f t="shared" si="133"/>
        <v/>
      </c>
      <c r="AQ304" s="1" t="str">
        <f t="shared" si="133"/>
        <v/>
      </c>
      <c r="AS304" s="1" t="str">
        <f t="shared" si="153"/>
        <v/>
      </c>
      <c r="AT304" s="1" t="e">
        <f t="shared" si="154"/>
        <v>#N/A</v>
      </c>
      <c r="AU304" s="1" t="e">
        <f t="shared" si="144"/>
        <v>#N/A</v>
      </c>
      <c r="AV304" s="9" t="e">
        <f t="shared" si="145"/>
        <v>#N/A</v>
      </c>
      <c r="AW304" s="9" t="e">
        <f t="shared" si="146"/>
        <v>#N/A</v>
      </c>
      <c r="AX304" s="9" t="e">
        <f t="shared" si="147"/>
        <v>#N/A</v>
      </c>
      <c r="AY304" s="9" t="e">
        <f t="shared" si="148"/>
        <v>#N/A</v>
      </c>
      <c r="AZ304" s="9" t="e">
        <f t="shared" si="149"/>
        <v>#N/A</v>
      </c>
      <c r="BA304" s="9" t="e">
        <f t="shared" si="155"/>
        <v>#N/A</v>
      </c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M304" s="48"/>
      <c r="BX304" s="7"/>
      <c r="BY304" s="4"/>
      <c r="BZ304" s="7"/>
      <c r="CA304" s="7"/>
      <c r="CB304" s="7"/>
      <c r="CE304" s="7"/>
      <c r="CF304" s="7"/>
      <c r="CG304" s="7"/>
      <c r="CH304" s="7"/>
      <c r="CI304" s="7"/>
      <c r="CJ304" s="7"/>
      <c r="CK304" s="7"/>
      <c r="CL304" s="7"/>
      <c r="CN304" s="47"/>
      <c r="CO304" s="47"/>
      <c r="CP304" s="47"/>
      <c r="CQ304" s="4"/>
    </row>
    <row r="305" spans="1:95" s="1" customFormat="1" x14ac:dyDescent="0.3">
      <c r="A305" s="1">
        <f t="shared" si="150"/>
        <v>0</v>
      </c>
      <c r="B305" s="1" t="e">
        <f t="shared" si="134"/>
        <v>#N/A</v>
      </c>
      <c r="J305" s="4"/>
      <c r="K305" s="4"/>
      <c r="L305" s="4"/>
      <c r="M305" s="61"/>
      <c r="Y305" s="58"/>
      <c r="AA305" s="1">
        <f t="shared" si="135"/>
        <v>0</v>
      </c>
      <c r="AB305" s="1">
        <f t="shared" si="136"/>
        <v>0</v>
      </c>
      <c r="AC305" s="1">
        <f t="shared" si="137"/>
        <v>0</v>
      </c>
      <c r="AD305" s="1" t="str">
        <f t="shared" si="151"/>
        <v/>
      </c>
      <c r="AE305" s="1" t="str">
        <f t="shared" si="132"/>
        <v/>
      </c>
      <c r="AF305" s="1" t="str">
        <f t="shared" si="132"/>
        <v/>
      </c>
      <c r="AG305" s="1" t="str">
        <f t="shared" si="132"/>
        <v/>
      </c>
      <c r="AH305" s="1" t="e">
        <f t="shared" si="156"/>
        <v>#N/A</v>
      </c>
      <c r="AI305" s="9" t="e">
        <f t="shared" si="152"/>
        <v>#N/A</v>
      </c>
      <c r="AJ305" s="9" t="e">
        <f t="shared" si="138"/>
        <v>#N/A</v>
      </c>
      <c r="AK305" s="9" t="e">
        <f t="shared" si="139"/>
        <v>#N/A</v>
      </c>
      <c r="AL305" s="9" t="e">
        <f t="shared" si="140"/>
        <v>#N/A</v>
      </c>
      <c r="AM305" s="9" t="e">
        <f t="shared" si="141"/>
        <v>#N/A</v>
      </c>
      <c r="AN305" s="9" t="e">
        <f t="shared" si="142"/>
        <v>#N/A</v>
      </c>
      <c r="AO305" s="9" t="e">
        <f t="shared" si="143"/>
        <v>#N/A</v>
      </c>
      <c r="AP305" s="1" t="str">
        <f t="shared" si="133"/>
        <v/>
      </c>
      <c r="AQ305" s="1" t="str">
        <f t="shared" si="133"/>
        <v/>
      </c>
      <c r="AS305" s="1" t="str">
        <f t="shared" si="153"/>
        <v/>
      </c>
      <c r="AT305" s="1" t="e">
        <f t="shared" si="154"/>
        <v>#N/A</v>
      </c>
      <c r="AU305" s="1" t="e">
        <f t="shared" si="144"/>
        <v>#N/A</v>
      </c>
      <c r="AV305" s="9" t="e">
        <f t="shared" si="145"/>
        <v>#N/A</v>
      </c>
      <c r="AW305" s="9" t="e">
        <f t="shared" si="146"/>
        <v>#N/A</v>
      </c>
      <c r="AX305" s="9" t="e">
        <f t="shared" si="147"/>
        <v>#N/A</v>
      </c>
      <c r="AY305" s="9" t="e">
        <f t="shared" si="148"/>
        <v>#N/A</v>
      </c>
      <c r="AZ305" s="9" t="e">
        <f t="shared" si="149"/>
        <v>#N/A</v>
      </c>
      <c r="BA305" s="9" t="e">
        <f t="shared" si="155"/>
        <v>#N/A</v>
      </c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M305" s="48"/>
      <c r="BX305" s="7"/>
      <c r="BY305" s="4"/>
      <c r="BZ305" s="7"/>
      <c r="CA305" s="7"/>
      <c r="CB305" s="7"/>
      <c r="CE305" s="7"/>
      <c r="CF305" s="7"/>
      <c r="CG305" s="7"/>
      <c r="CH305" s="7"/>
      <c r="CI305" s="7"/>
      <c r="CJ305" s="7"/>
      <c r="CK305" s="7"/>
      <c r="CL305" s="7"/>
      <c r="CN305" s="47"/>
      <c r="CO305" s="47"/>
      <c r="CP305" s="47"/>
      <c r="CQ305" s="4"/>
    </row>
    <row r="306" spans="1:95" s="1" customFormat="1" x14ac:dyDescent="0.3">
      <c r="A306" s="1">
        <f t="shared" si="150"/>
        <v>0</v>
      </c>
      <c r="B306" s="1" t="e">
        <f t="shared" si="134"/>
        <v>#N/A</v>
      </c>
      <c r="J306" s="4"/>
      <c r="K306" s="4"/>
      <c r="L306" s="4"/>
      <c r="M306" s="61"/>
      <c r="Y306" s="58"/>
      <c r="AA306" s="1">
        <f t="shared" si="135"/>
        <v>0</v>
      </c>
      <c r="AB306" s="1">
        <f t="shared" si="136"/>
        <v>0</v>
      </c>
      <c r="AC306" s="1">
        <f t="shared" si="137"/>
        <v>0</v>
      </c>
      <c r="AD306" s="1" t="str">
        <f t="shared" si="151"/>
        <v/>
      </c>
      <c r="AE306" s="1" t="str">
        <f t="shared" si="132"/>
        <v/>
      </c>
      <c r="AF306" s="1" t="str">
        <f t="shared" si="132"/>
        <v/>
      </c>
      <c r="AG306" s="1" t="str">
        <f t="shared" si="132"/>
        <v/>
      </c>
      <c r="AH306" s="1" t="e">
        <f t="shared" si="156"/>
        <v>#N/A</v>
      </c>
      <c r="AI306" s="9" t="e">
        <f t="shared" si="152"/>
        <v>#N/A</v>
      </c>
      <c r="AJ306" s="9" t="e">
        <f t="shared" si="138"/>
        <v>#N/A</v>
      </c>
      <c r="AK306" s="9" t="e">
        <f t="shared" si="139"/>
        <v>#N/A</v>
      </c>
      <c r="AL306" s="9" t="e">
        <f t="shared" si="140"/>
        <v>#N/A</v>
      </c>
      <c r="AM306" s="9" t="e">
        <f t="shared" si="141"/>
        <v>#N/A</v>
      </c>
      <c r="AN306" s="9" t="e">
        <f t="shared" si="142"/>
        <v>#N/A</v>
      </c>
      <c r="AO306" s="9" t="e">
        <f t="shared" si="143"/>
        <v>#N/A</v>
      </c>
      <c r="AP306" s="1" t="str">
        <f t="shared" si="133"/>
        <v/>
      </c>
      <c r="AQ306" s="1" t="str">
        <f t="shared" si="133"/>
        <v/>
      </c>
      <c r="AS306" s="1" t="str">
        <f t="shared" si="153"/>
        <v/>
      </c>
      <c r="AT306" s="1" t="e">
        <f t="shared" si="154"/>
        <v>#N/A</v>
      </c>
      <c r="AU306" s="1" t="e">
        <f t="shared" si="144"/>
        <v>#N/A</v>
      </c>
      <c r="AV306" s="9" t="e">
        <f t="shared" si="145"/>
        <v>#N/A</v>
      </c>
      <c r="AW306" s="9" t="e">
        <f t="shared" si="146"/>
        <v>#N/A</v>
      </c>
      <c r="AX306" s="9" t="e">
        <f t="shared" si="147"/>
        <v>#N/A</v>
      </c>
      <c r="AY306" s="9" t="e">
        <f t="shared" si="148"/>
        <v>#N/A</v>
      </c>
      <c r="AZ306" s="9" t="e">
        <f t="shared" si="149"/>
        <v>#N/A</v>
      </c>
      <c r="BA306" s="9" t="e">
        <f t="shared" si="155"/>
        <v>#N/A</v>
      </c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M306" s="48"/>
      <c r="BX306" s="7"/>
      <c r="BY306" s="4"/>
      <c r="BZ306" s="7"/>
      <c r="CA306" s="7"/>
      <c r="CB306" s="7"/>
      <c r="CE306" s="7"/>
      <c r="CF306" s="7"/>
      <c r="CG306" s="7"/>
      <c r="CH306" s="7"/>
      <c r="CI306" s="7"/>
      <c r="CJ306" s="7"/>
      <c r="CK306" s="7"/>
      <c r="CL306" s="7"/>
      <c r="CN306" s="47"/>
      <c r="CO306" s="47"/>
      <c r="CP306" s="47"/>
      <c r="CQ306" s="4"/>
    </row>
    <row r="307" spans="1:95" s="1" customFormat="1" x14ac:dyDescent="0.3">
      <c r="A307" s="1">
        <f t="shared" si="150"/>
        <v>0</v>
      </c>
      <c r="B307" s="1" t="e">
        <f t="shared" si="134"/>
        <v>#N/A</v>
      </c>
      <c r="J307" s="4"/>
      <c r="K307" s="4"/>
      <c r="L307" s="4"/>
      <c r="M307" s="61"/>
      <c r="Y307" s="58"/>
      <c r="AA307" s="1">
        <f t="shared" si="135"/>
        <v>0</v>
      </c>
      <c r="AB307" s="1">
        <f t="shared" si="136"/>
        <v>0</v>
      </c>
      <c r="AC307" s="1">
        <f t="shared" si="137"/>
        <v>0</v>
      </c>
      <c r="AD307" s="1" t="str">
        <f t="shared" si="151"/>
        <v/>
      </c>
      <c r="AE307" s="1" t="str">
        <f t="shared" si="132"/>
        <v/>
      </c>
      <c r="AF307" s="1" t="str">
        <f t="shared" si="132"/>
        <v/>
      </c>
      <c r="AG307" s="1" t="str">
        <f t="shared" si="132"/>
        <v/>
      </c>
      <c r="AH307" s="1" t="e">
        <f t="shared" si="156"/>
        <v>#N/A</v>
      </c>
      <c r="AI307" s="9" t="e">
        <f t="shared" si="152"/>
        <v>#N/A</v>
      </c>
      <c r="AJ307" s="9" t="e">
        <f t="shared" si="138"/>
        <v>#N/A</v>
      </c>
      <c r="AK307" s="9" t="e">
        <f t="shared" si="139"/>
        <v>#N/A</v>
      </c>
      <c r="AL307" s="9" t="e">
        <f t="shared" si="140"/>
        <v>#N/A</v>
      </c>
      <c r="AM307" s="9" t="e">
        <f t="shared" si="141"/>
        <v>#N/A</v>
      </c>
      <c r="AN307" s="9" t="e">
        <f t="shared" si="142"/>
        <v>#N/A</v>
      </c>
      <c r="AO307" s="9" t="e">
        <f t="shared" si="143"/>
        <v>#N/A</v>
      </c>
      <c r="AP307" s="1" t="str">
        <f t="shared" si="133"/>
        <v/>
      </c>
      <c r="AQ307" s="1" t="str">
        <f t="shared" si="133"/>
        <v/>
      </c>
      <c r="AS307" s="1" t="str">
        <f t="shared" si="153"/>
        <v/>
      </c>
      <c r="AT307" s="1" t="e">
        <f t="shared" si="154"/>
        <v>#N/A</v>
      </c>
      <c r="AU307" s="1" t="e">
        <f t="shared" si="144"/>
        <v>#N/A</v>
      </c>
      <c r="AV307" s="9" t="e">
        <f t="shared" si="145"/>
        <v>#N/A</v>
      </c>
      <c r="AW307" s="9" t="e">
        <f t="shared" si="146"/>
        <v>#N/A</v>
      </c>
      <c r="AX307" s="9" t="e">
        <f t="shared" si="147"/>
        <v>#N/A</v>
      </c>
      <c r="AY307" s="9" t="e">
        <f t="shared" si="148"/>
        <v>#N/A</v>
      </c>
      <c r="AZ307" s="9" t="e">
        <f t="shared" si="149"/>
        <v>#N/A</v>
      </c>
      <c r="BA307" s="9" t="e">
        <f t="shared" si="155"/>
        <v>#N/A</v>
      </c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M307" s="48"/>
      <c r="BX307" s="7"/>
      <c r="BY307" s="4"/>
      <c r="BZ307" s="7"/>
      <c r="CA307" s="7"/>
      <c r="CB307" s="7"/>
      <c r="CE307" s="7"/>
      <c r="CF307" s="7"/>
      <c r="CG307" s="7"/>
      <c r="CH307" s="7"/>
      <c r="CI307" s="7"/>
      <c r="CJ307" s="7"/>
      <c r="CK307" s="7"/>
      <c r="CL307" s="7"/>
      <c r="CN307" s="47"/>
      <c r="CO307" s="47"/>
      <c r="CP307" s="47"/>
      <c r="CQ307" s="4"/>
    </row>
    <row r="308" spans="1:95" s="1" customFormat="1" x14ac:dyDescent="0.3">
      <c r="A308" s="1">
        <f t="shared" si="150"/>
        <v>0</v>
      </c>
      <c r="B308" s="1" t="e">
        <f t="shared" si="134"/>
        <v>#N/A</v>
      </c>
      <c r="J308" s="4"/>
      <c r="K308" s="4"/>
      <c r="L308" s="4"/>
      <c r="M308" s="61"/>
      <c r="Y308" s="58"/>
      <c r="AA308" s="1">
        <f t="shared" si="135"/>
        <v>0</v>
      </c>
      <c r="AB308" s="1">
        <f t="shared" si="136"/>
        <v>0</v>
      </c>
      <c r="AC308" s="1">
        <f t="shared" si="137"/>
        <v>0</v>
      </c>
      <c r="AD308" s="1" t="str">
        <f t="shared" si="151"/>
        <v/>
      </c>
      <c r="AE308" s="1" t="str">
        <f t="shared" si="132"/>
        <v/>
      </c>
      <c r="AF308" s="1" t="str">
        <f t="shared" si="132"/>
        <v/>
      </c>
      <c r="AG308" s="1" t="str">
        <f t="shared" si="132"/>
        <v/>
      </c>
      <c r="AH308" s="1" t="e">
        <f t="shared" si="156"/>
        <v>#N/A</v>
      </c>
      <c r="AI308" s="9" t="e">
        <f t="shared" si="152"/>
        <v>#N/A</v>
      </c>
      <c r="AJ308" s="9" t="e">
        <f t="shared" si="138"/>
        <v>#N/A</v>
      </c>
      <c r="AK308" s="9" t="e">
        <f t="shared" si="139"/>
        <v>#N/A</v>
      </c>
      <c r="AL308" s="9" t="e">
        <f t="shared" si="140"/>
        <v>#N/A</v>
      </c>
      <c r="AM308" s="9" t="e">
        <f t="shared" si="141"/>
        <v>#N/A</v>
      </c>
      <c r="AN308" s="9" t="e">
        <f t="shared" si="142"/>
        <v>#N/A</v>
      </c>
      <c r="AO308" s="9" t="e">
        <f t="shared" si="143"/>
        <v>#N/A</v>
      </c>
      <c r="AP308" s="1" t="str">
        <f t="shared" si="133"/>
        <v/>
      </c>
      <c r="AQ308" s="1" t="str">
        <f t="shared" si="133"/>
        <v/>
      </c>
      <c r="AS308" s="1" t="str">
        <f t="shared" si="153"/>
        <v/>
      </c>
      <c r="AT308" s="1" t="e">
        <f t="shared" si="154"/>
        <v>#N/A</v>
      </c>
      <c r="AU308" s="1" t="e">
        <f t="shared" si="144"/>
        <v>#N/A</v>
      </c>
      <c r="AV308" s="9" t="e">
        <f t="shared" si="145"/>
        <v>#N/A</v>
      </c>
      <c r="AW308" s="9" t="e">
        <f t="shared" si="146"/>
        <v>#N/A</v>
      </c>
      <c r="AX308" s="9" t="e">
        <f t="shared" si="147"/>
        <v>#N/A</v>
      </c>
      <c r="AY308" s="9" t="e">
        <f t="shared" si="148"/>
        <v>#N/A</v>
      </c>
      <c r="AZ308" s="9" t="e">
        <f t="shared" si="149"/>
        <v>#N/A</v>
      </c>
      <c r="BA308" s="9" t="e">
        <f t="shared" si="155"/>
        <v>#N/A</v>
      </c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M308" s="48"/>
      <c r="BX308" s="7"/>
      <c r="BY308" s="4"/>
      <c r="BZ308" s="7"/>
      <c r="CA308" s="7"/>
      <c r="CB308" s="7"/>
      <c r="CE308" s="7"/>
      <c r="CF308" s="7"/>
      <c r="CG308" s="7"/>
      <c r="CH308" s="7"/>
      <c r="CI308" s="7"/>
      <c r="CJ308" s="7"/>
      <c r="CK308" s="7"/>
      <c r="CL308" s="7"/>
      <c r="CN308" s="47"/>
      <c r="CO308" s="47"/>
      <c r="CP308" s="47"/>
      <c r="CQ308" s="4"/>
    </row>
    <row r="309" spans="1:95" s="1" customFormat="1" x14ac:dyDescent="0.3">
      <c r="A309" s="1">
        <f t="shared" si="150"/>
        <v>0</v>
      </c>
      <c r="B309" s="1" t="e">
        <f t="shared" si="134"/>
        <v>#N/A</v>
      </c>
      <c r="J309" s="4"/>
      <c r="K309" s="4"/>
      <c r="L309" s="4"/>
      <c r="M309" s="61"/>
      <c r="Y309" s="58"/>
      <c r="AA309" s="1">
        <f t="shared" si="135"/>
        <v>0</v>
      </c>
      <c r="AB309" s="1">
        <f t="shared" si="136"/>
        <v>0</v>
      </c>
      <c r="AC309" s="1">
        <f t="shared" si="137"/>
        <v>0</v>
      </c>
      <c r="AD309" s="1" t="str">
        <f t="shared" si="151"/>
        <v/>
      </c>
      <c r="AE309" s="1" t="str">
        <f t="shared" si="132"/>
        <v/>
      </c>
      <c r="AF309" s="1" t="str">
        <f t="shared" si="132"/>
        <v/>
      </c>
      <c r="AG309" s="1" t="str">
        <f t="shared" si="132"/>
        <v/>
      </c>
      <c r="AH309" s="1" t="e">
        <f t="shared" si="156"/>
        <v>#N/A</v>
      </c>
      <c r="AI309" s="9" t="e">
        <f t="shared" si="152"/>
        <v>#N/A</v>
      </c>
      <c r="AJ309" s="9" t="e">
        <f t="shared" si="138"/>
        <v>#N/A</v>
      </c>
      <c r="AK309" s="9" t="e">
        <f t="shared" si="139"/>
        <v>#N/A</v>
      </c>
      <c r="AL309" s="9" t="e">
        <f t="shared" si="140"/>
        <v>#N/A</v>
      </c>
      <c r="AM309" s="9" t="e">
        <f t="shared" si="141"/>
        <v>#N/A</v>
      </c>
      <c r="AN309" s="9" t="e">
        <f t="shared" si="142"/>
        <v>#N/A</v>
      </c>
      <c r="AO309" s="9" t="e">
        <f t="shared" si="143"/>
        <v>#N/A</v>
      </c>
      <c r="AP309" s="1" t="str">
        <f t="shared" si="133"/>
        <v/>
      </c>
      <c r="AQ309" s="1" t="str">
        <f t="shared" si="133"/>
        <v/>
      </c>
      <c r="AS309" s="1" t="str">
        <f t="shared" si="153"/>
        <v/>
      </c>
      <c r="AT309" s="1" t="e">
        <f t="shared" si="154"/>
        <v>#N/A</v>
      </c>
      <c r="AU309" s="1" t="e">
        <f t="shared" si="144"/>
        <v>#N/A</v>
      </c>
      <c r="AV309" s="9" t="e">
        <f t="shared" si="145"/>
        <v>#N/A</v>
      </c>
      <c r="AW309" s="9" t="e">
        <f t="shared" si="146"/>
        <v>#N/A</v>
      </c>
      <c r="AX309" s="9" t="e">
        <f t="shared" si="147"/>
        <v>#N/A</v>
      </c>
      <c r="AY309" s="9" t="e">
        <f t="shared" si="148"/>
        <v>#N/A</v>
      </c>
      <c r="AZ309" s="9" t="e">
        <f t="shared" si="149"/>
        <v>#N/A</v>
      </c>
      <c r="BA309" s="9" t="e">
        <f t="shared" si="155"/>
        <v>#N/A</v>
      </c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M309" s="48"/>
      <c r="BX309" s="7"/>
      <c r="BY309" s="4"/>
      <c r="BZ309" s="7"/>
      <c r="CA309" s="7"/>
      <c r="CB309" s="7"/>
      <c r="CE309" s="7"/>
      <c r="CF309" s="7"/>
      <c r="CG309" s="7"/>
      <c r="CH309" s="7"/>
      <c r="CI309" s="7"/>
      <c r="CJ309" s="7"/>
      <c r="CK309" s="7"/>
      <c r="CL309" s="7"/>
      <c r="CN309" s="47"/>
      <c r="CO309" s="47"/>
      <c r="CP309" s="47"/>
      <c r="CQ309" s="4"/>
    </row>
    <row r="310" spans="1:95" s="1" customFormat="1" x14ac:dyDescent="0.3">
      <c r="A310" s="1">
        <f t="shared" si="150"/>
        <v>0</v>
      </c>
      <c r="B310" s="1" t="e">
        <f t="shared" si="134"/>
        <v>#N/A</v>
      </c>
      <c r="J310" s="4"/>
      <c r="K310" s="4"/>
      <c r="L310" s="4"/>
      <c r="M310" s="61"/>
      <c r="Y310" s="58"/>
      <c r="AA310" s="1">
        <f t="shared" si="135"/>
        <v>0</v>
      </c>
      <c r="AB310" s="1">
        <f t="shared" si="136"/>
        <v>0</v>
      </c>
      <c r="AC310" s="1">
        <f t="shared" si="137"/>
        <v>0</v>
      </c>
      <c r="AD310" s="1" t="str">
        <f t="shared" si="151"/>
        <v/>
      </c>
      <c r="AE310" s="1" t="str">
        <f t="shared" si="132"/>
        <v/>
      </c>
      <c r="AF310" s="1" t="str">
        <f t="shared" si="132"/>
        <v/>
      </c>
      <c r="AG310" s="1" t="str">
        <f t="shared" si="132"/>
        <v/>
      </c>
      <c r="AH310" s="1" t="e">
        <f t="shared" si="156"/>
        <v>#N/A</v>
      </c>
      <c r="AI310" s="9" t="e">
        <f t="shared" si="152"/>
        <v>#N/A</v>
      </c>
      <c r="AJ310" s="9" t="e">
        <f t="shared" si="138"/>
        <v>#N/A</v>
      </c>
      <c r="AK310" s="9" t="e">
        <f t="shared" si="139"/>
        <v>#N/A</v>
      </c>
      <c r="AL310" s="9" t="e">
        <f t="shared" si="140"/>
        <v>#N/A</v>
      </c>
      <c r="AM310" s="9" t="e">
        <f t="shared" si="141"/>
        <v>#N/A</v>
      </c>
      <c r="AN310" s="9" t="e">
        <f t="shared" si="142"/>
        <v>#N/A</v>
      </c>
      <c r="AO310" s="9" t="e">
        <f t="shared" si="143"/>
        <v>#N/A</v>
      </c>
      <c r="AP310" s="1" t="str">
        <f t="shared" si="133"/>
        <v/>
      </c>
      <c r="AQ310" s="1" t="str">
        <f t="shared" si="133"/>
        <v/>
      </c>
      <c r="AS310" s="1" t="str">
        <f t="shared" si="153"/>
        <v/>
      </c>
      <c r="AT310" s="1" t="e">
        <f t="shared" si="154"/>
        <v>#N/A</v>
      </c>
      <c r="AU310" s="1" t="e">
        <f t="shared" si="144"/>
        <v>#N/A</v>
      </c>
      <c r="AV310" s="9" t="e">
        <f t="shared" si="145"/>
        <v>#N/A</v>
      </c>
      <c r="AW310" s="9" t="e">
        <f t="shared" si="146"/>
        <v>#N/A</v>
      </c>
      <c r="AX310" s="9" t="e">
        <f t="shared" si="147"/>
        <v>#N/A</v>
      </c>
      <c r="AY310" s="9" t="e">
        <f t="shared" si="148"/>
        <v>#N/A</v>
      </c>
      <c r="AZ310" s="9" t="e">
        <f t="shared" si="149"/>
        <v>#N/A</v>
      </c>
      <c r="BA310" s="9" t="e">
        <f t="shared" si="155"/>
        <v>#N/A</v>
      </c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M310" s="48"/>
      <c r="BX310" s="7"/>
      <c r="BY310" s="4"/>
      <c r="BZ310" s="7"/>
      <c r="CA310" s="7"/>
      <c r="CB310" s="7"/>
      <c r="CE310" s="7"/>
      <c r="CF310" s="7"/>
      <c r="CG310" s="7"/>
      <c r="CH310" s="7"/>
      <c r="CI310" s="7"/>
      <c r="CJ310" s="7"/>
      <c r="CK310" s="7"/>
      <c r="CL310" s="7"/>
      <c r="CN310" s="47"/>
      <c r="CO310" s="47"/>
      <c r="CP310" s="47"/>
      <c r="CQ310" s="4"/>
    </row>
    <row r="311" spans="1:95" s="1" customFormat="1" x14ac:dyDescent="0.3">
      <c r="A311" s="1">
        <f t="shared" si="150"/>
        <v>0</v>
      </c>
      <c r="B311" s="1" t="e">
        <f t="shared" si="134"/>
        <v>#N/A</v>
      </c>
      <c r="J311" s="4"/>
      <c r="K311" s="4"/>
      <c r="L311" s="4"/>
      <c r="M311" s="61"/>
      <c r="Y311" s="58"/>
      <c r="AA311" s="1">
        <f t="shared" si="135"/>
        <v>0</v>
      </c>
      <c r="AB311" s="1">
        <f t="shared" si="136"/>
        <v>0</v>
      </c>
      <c r="AC311" s="1">
        <f t="shared" si="137"/>
        <v>0</v>
      </c>
      <c r="AD311" s="1" t="str">
        <f t="shared" si="151"/>
        <v/>
      </c>
      <c r="AE311" s="1" t="str">
        <f t="shared" si="132"/>
        <v/>
      </c>
      <c r="AF311" s="1" t="str">
        <f t="shared" si="132"/>
        <v/>
      </c>
      <c r="AG311" s="1" t="str">
        <f t="shared" si="132"/>
        <v/>
      </c>
      <c r="AH311" s="1" t="e">
        <f t="shared" si="156"/>
        <v>#N/A</v>
      </c>
      <c r="AI311" s="9" t="e">
        <f t="shared" si="152"/>
        <v>#N/A</v>
      </c>
      <c r="AJ311" s="9" t="e">
        <f t="shared" si="138"/>
        <v>#N/A</v>
      </c>
      <c r="AK311" s="9" t="e">
        <f t="shared" si="139"/>
        <v>#N/A</v>
      </c>
      <c r="AL311" s="9" t="e">
        <f t="shared" si="140"/>
        <v>#N/A</v>
      </c>
      <c r="AM311" s="9" t="e">
        <f t="shared" si="141"/>
        <v>#N/A</v>
      </c>
      <c r="AN311" s="9" t="e">
        <f t="shared" si="142"/>
        <v>#N/A</v>
      </c>
      <c r="AO311" s="9" t="e">
        <f t="shared" si="143"/>
        <v>#N/A</v>
      </c>
      <c r="AP311" s="1" t="str">
        <f t="shared" si="133"/>
        <v/>
      </c>
      <c r="AQ311" s="1" t="str">
        <f t="shared" si="133"/>
        <v/>
      </c>
      <c r="AS311" s="1" t="str">
        <f t="shared" si="153"/>
        <v/>
      </c>
      <c r="AT311" s="1" t="e">
        <f t="shared" si="154"/>
        <v>#N/A</v>
      </c>
      <c r="AU311" s="1" t="e">
        <f t="shared" si="144"/>
        <v>#N/A</v>
      </c>
      <c r="AV311" s="9" t="e">
        <f t="shared" si="145"/>
        <v>#N/A</v>
      </c>
      <c r="AW311" s="9" t="e">
        <f t="shared" si="146"/>
        <v>#N/A</v>
      </c>
      <c r="AX311" s="9" t="e">
        <f t="shared" si="147"/>
        <v>#N/A</v>
      </c>
      <c r="AY311" s="9" t="e">
        <f t="shared" si="148"/>
        <v>#N/A</v>
      </c>
      <c r="AZ311" s="9" t="e">
        <f t="shared" si="149"/>
        <v>#N/A</v>
      </c>
      <c r="BA311" s="9" t="e">
        <f t="shared" si="155"/>
        <v>#N/A</v>
      </c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M311" s="48"/>
      <c r="BX311" s="7"/>
      <c r="BY311" s="4"/>
      <c r="BZ311" s="7"/>
      <c r="CA311" s="7"/>
      <c r="CB311" s="7"/>
      <c r="CE311" s="7"/>
      <c r="CF311" s="7"/>
      <c r="CG311" s="7"/>
      <c r="CH311" s="7"/>
      <c r="CI311" s="7"/>
      <c r="CJ311" s="7"/>
      <c r="CK311" s="7"/>
      <c r="CL311" s="7"/>
      <c r="CN311" s="47"/>
      <c r="CO311" s="47"/>
      <c r="CP311" s="47"/>
      <c r="CQ311" s="4"/>
    </row>
    <row r="312" spans="1:95" s="1" customFormat="1" x14ac:dyDescent="0.3">
      <c r="A312" s="1">
        <f t="shared" si="150"/>
        <v>0</v>
      </c>
      <c r="B312" s="1" t="e">
        <f t="shared" si="134"/>
        <v>#N/A</v>
      </c>
      <c r="J312" s="4"/>
      <c r="K312" s="4"/>
      <c r="L312" s="4"/>
      <c r="M312" s="61"/>
      <c r="Y312" s="58"/>
      <c r="AA312" s="1">
        <f t="shared" si="135"/>
        <v>0</v>
      </c>
      <c r="AB312" s="1">
        <f t="shared" si="136"/>
        <v>0</v>
      </c>
      <c r="AC312" s="1">
        <f t="shared" si="137"/>
        <v>0</v>
      </c>
      <c r="AD312" s="1" t="str">
        <f t="shared" si="151"/>
        <v/>
      </c>
      <c r="AE312" s="1" t="str">
        <f t="shared" si="132"/>
        <v/>
      </c>
      <c r="AF312" s="1" t="str">
        <f t="shared" si="132"/>
        <v/>
      </c>
      <c r="AG312" s="1" t="str">
        <f t="shared" si="132"/>
        <v/>
      </c>
      <c r="AH312" s="1" t="e">
        <f t="shared" si="156"/>
        <v>#N/A</v>
      </c>
      <c r="AI312" s="9" t="e">
        <f t="shared" si="152"/>
        <v>#N/A</v>
      </c>
      <c r="AJ312" s="9" t="e">
        <f t="shared" si="138"/>
        <v>#N/A</v>
      </c>
      <c r="AK312" s="9" t="e">
        <f t="shared" si="139"/>
        <v>#N/A</v>
      </c>
      <c r="AL312" s="9" t="e">
        <f t="shared" si="140"/>
        <v>#N/A</v>
      </c>
      <c r="AM312" s="9" t="e">
        <f t="shared" si="141"/>
        <v>#N/A</v>
      </c>
      <c r="AN312" s="9" t="e">
        <f t="shared" si="142"/>
        <v>#N/A</v>
      </c>
      <c r="AO312" s="9" t="e">
        <f t="shared" si="143"/>
        <v>#N/A</v>
      </c>
      <c r="AP312" s="1" t="str">
        <f t="shared" si="133"/>
        <v/>
      </c>
      <c r="AQ312" s="1" t="str">
        <f t="shared" si="133"/>
        <v/>
      </c>
      <c r="AS312" s="1" t="str">
        <f t="shared" si="153"/>
        <v/>
      </c>
      <c r="AT312" s="1" t="e">
        <f t="shared" si="154"/>
        <v>#N/A</v>
      </c>
      <c r="AU312" s="1" t="e">
        <f t="shared" si="144"/>
        <v>#N/A</v>
      </c>
      <c r="AV312" s="9" t="e">
        <f t="shared" si="145"/>
        <v>#N/A</v>
      </c>
      <c r="AW312" s="9" t="e">
        <f t="shared" si="146"/>
        <v>#N/A</v>
      </c>
      <c r="AX312" s="9" t="e">
        <f t="shared" si="147"/>
        <v>#N/A</v>
      </c>
      <c r="AY312" s="9" t="e">
        <f t="shared" si="148"/>
        <v>#N/A</v>
      </c>
      <c r="AZ312" s="9" t="e">
        <f t="shared" si="149"/>
        <v>#N/A</v>
      </c>
      <c r="BA312" s="9" t="e">
        <f t="shared" si="155"/>
        <v>#N/A</v>
      </c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M312" s="48"/>
      <c r="BX312" s="7"/>
      <c r="BY312" s="4"/>
      <c r="BZ312" s="7"/>
      <c r="CA312" s="7"/>
      <c r="CB312" s="7"/>
      <c r="CE312" s="7"/>
      <c r="CF312" s="7"/>
      <c r="CG312" s="7"/>
      <c r="CH312" s="7"/>
      <c r="CI312" s="7"/>
      <c r="CJ312" s="7"/>
      <c r="CK312" s="7"/>
      <c r="CL312" s="7"/>
      <c r="CN312" s="47"/>
      <c r="CO312" s="47"/>
      <c r="CP312" s="47"/>
      <c r="CQ312" s="4"/>
    </row>
    <row r="313" spans="1:95" s="1" customFormat="1" x14ac:dyDescent="0.3">
      <c r="A313" s="1">
        <f t="shared" si="150"/>
        <v>0</v>
      </c>
      <c r="B313" s="1" t="e">
        <f t="shared" si="134"/>
        <v>#N/A</v>
      </c>
      <c r="J313" s="4"/>
      <c r="K313" s="4"/>
      <c r="L313" s="4"/>
      <c r="M313" s="61"/>
      <c r="Y313" s="58"/>
      <c r="AA313" s="1">
        <f t="shared" si="135"/>
        <v>0</v>
      </c>
      <c r="AB313" s="1">
        <f t="shared" si="136"/>
        <v>0</v>
      </c>
      <c r="AC313" s="1">
        <f t="shared" si="137"/>
        <v>0</v>
      </c>
      <c r="AD313" s="1" t="str">
        <f t="shared" si="151"/>
        <v/>
      </c>
      <c r="AE313" s="1" t="str">
        <f t="shared" si="132"/>
        <v/>
      </c>
      <c r="AF313" s="1" t="str">
        <f t="shared" si="132"/>
        <v/>
      </c>
      <c r="AG313" s="1" t="str">
        <f t="shared" si="132"/>
        <v/>
      </c>
      <c r="AH313" s="1" t="e">
        <f t="shared" si="156"/>
        <v>#N/A</v>
      </c>
      <c r="AI313" s="9" t="e">
        <f t="shared" si="152"/>
        <v>#N/A</v>
      </c>
      <c r="AJ313" s="9" t="e">
        <f t="shared" si="138"/>
        <v>#N/A</v>
      </c>
      <c r="AK313" s="9" t="e">
        <f t="shared" si="139"/>
        <v>#N/A</v>
      </c>
      <c r="AL313" s="9" t="e">
        <f t="shared" si="140"/>
        <v>#N/A</v>
      </c>
      <c r="AM313" s="9" t="e">
        <f t="shared" si="141"/>
        <v>#N/A</v>
      </c>
      <c r="AN313" s="9" t="e">
        <f t="shared" si="142"/>
        <v>#N/A</v>
      </c>
      <c r="AO313" s="9" t="e">
        <f t="shared" si="143"/>
        <v>#N/A</v>
      </c>
      <c r="AP313" s="1" t="str">
        <f t="shared" si="133"/>
        <v/>
      </c>
      <c r="AQ313" s="1" t="str">
        <f t="shared" si="133"/>
        <v/>
      </c>
      <c r="AS313" s="1" t="str">
        <f t="shared" si="153"/>
        <v/>
      </c>
      <c r="AT313" s="1" t="e">
        <f t="shared" si="154"/>
        <v>#N/A</v>
      </c>
      <c r="AU313" s="1" t="e">
        <f t="shared" si="144"/>
        <v>#N/A</v>
      </c>
      <c r="AV313" s="9" t="e">
        <f t="shared" si="145"/>
        <v>#N/A</v>
      </c>
      <c r="AW313" s="9" t="e">
        <f t="shared" si="146"/>
        <v>#N/A</v>
      </c>
      <c r="AX313" s="9" t="e">
        <f t="shared" si="147"/>
        <v>#N/A</v>
      </c>
      <c r="AY313" s="9" t="e">
        <f t="shared" si="148"/>
        <v>#N/A</v>
      </c>
      <c r="AZ313" s="9" t="e">
        <f t="shared" si="149"/>
        <v>#N/A</v>
      </c>
      <c r="BA313" s="9" t="e">
        <f t="shared" si="155"/>
        <v>#N/A</v>
      </c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M313" s="48"/>
      <c r="BX313" s="7"/>
      <c r="BY313" s="4"/>
      <c r="BZ313" s="7"/>
      <c r="CA313" s="7"/>
      <c r="CB313" s="7"/>
      <c r="CE313" s="7"/>
      <c r="CF313" s="7"/>
      <c r="CG313" s="7"/>
      <c r="CH313" s="7"/>
      <c r="CI313" s="7"/>
      <c r="CJ313" s="7"/>
      <c r="CK313" s="7"/>
      <c r="CL313" s="7"/>
      <c r="CN313" s="47"/>
      <c r="CO313" s="47"/>
      <c r="CP313" s="47"/>
      <c r="CQ313" s="4"/>
    </row>
    <row r="314" spans="1:95" s="1" customFormat="1" x14ac:dyDescent="0.3">
      <c r="A314" s="1">
        <f t="shared" si="150"/>
        <v>0</v>
      </c>
      <c r="B314" s="1" t="e">
        <f t="shared" si="134"/>
        <v>#N/A</v>
      </c>
      <c r="J314" s="4"/>
      <c r="K314" s="4"/>
      <c r="L314" s="4"/>
      <c r="M314" s="61"/>
      <c r="Y314" s="58"/>
      <c r="AA314" s="1">
        <f t="shared" si="135"/>
        <v>0</v>
      </c>
      <c r="AB314" s="1">
        <f t="shared" si="136"/>
        <v>0</v>
      </c>
      <c r="AC314" s="1">
        <f t="shared" si="137"/>
        <v>0</v>
      </c>
      <c r="AD314" s="1" t="str">
        <f t="shared" si="151"/>
        <v/>
      </c>
      <c r="AE314" s="1" t="str">
        <f t="shared" si="132"/>
        <v/>
      </c>
      <c r="AF314" s="1" t="str">
        <f t="shared" si="132"/>
        <v/>
      </c>
      <c r="AG314" s="1" t="str">
        <f t="shared" si="132"/>
        <v/>
      </c>
      <c r="AH314" s="1" t="e">
        <f t="shared" si="156"/>
        <v>#N/A</v>
      </c>
      <c r="AI314" s="9" t="e">
        <f t="shared" si="152"/>
        <v>#N/A</v>
      </c>
      <c r="AJ314" s="9" t="e">
        <f t="shared" si="138"/>
        <v>#N/A</v>
      </c>
      <c r="AK314" s="9" t="e">
        <f t="shared" si="139"/>
        <v>#N/A</v>
      </c>
      <c r="AL314" s="9" t="e">
        <f t="shared" si="140"/>
        <v>#N/A</v>
      </c>
      <c r="AM314" s="9" t="e">
        <f t="shared" si="141"/>
        <v>#N/A</v>
      </c>
      <c r="AN314" s="9" t="e">
        <f t="shared" si="142"/>
        <v>#N/A</v>
      </c>
      <c r="AO314" s="9" t="e">
        <f t="shared" si="143"/>
        <v>#N/A</v>
      </c>
      <c r="AP314" s="1" t="str">
        <f t="shared" si="133"/>
        <v/>
      </c>
      <c r="AQ314" s="1" t="str">
        <f t="shared" si="133"/>
        <v/>
      </c>
      <c r="AS314" s="1" t="str">
        <f t="shared" si="153"/>
        <v/>
      </c>
      <c r="AT314" s="1" t="e">
        <f t="shared" si="154"/>
        <v>#N/A</v>
      </c>
      <c r="AU314" s="1" t="e">
        <f t="shared" si="144"/>
        <v>#N/A</v>
      </c>
      <c r="AV314" s="9" t="e">
        <f t="shared" si="145"/>
        <v>#N/A</v>
      </c>
      <c r="AW314" s="9" t="e">
        <f t="shared" si="146"/>
        <v>#N/A</v>
      </c>
      <c r="AX314" s="9" t="e">
        <f t="shared" si="147"/>
        <v>#N/A</v>
      </c>
      <c r="AY314" s="9" t="e">
        <f t="shared" si="148"/>
        <v>#N/A</v>
      </c>
      <c r="AZ314" s="9" t="e">
        <f t="shared" si="149"/>
        <v>#N/A</v>
      </c>
      <c r="BA314" s="9" t="e">
        <f t="shared" si="155"/>
        <v>#N/A</v>
      </c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M314" s="48"/>
      <c r="BX314" s="7"/>
      <c r="BY314" s="4"/>
      <c r="BZ314" s="7"/>
      <c r="CA314" s="7"/>
      <c r="CB314" s="7"/>
      <c r="CE314" s="7"/>
      <c r="CF314" s="7"/>
      <c r="CG314" s="7"/>
      <c r="CH314" s="7"/>
      <c r="CI314" s="7"/>
      <c r="CJ314" s="7"/>
      <c r="CK314" s="7"/>
      <c r="CL314" s="7"/>
      <c r="CN314" s="47"/>
      <c r="CO314" s="47"/>
      <c r="CP314" s="47"/>
      <c r="CQ314" s="4"/>
    </row>
    <row r="315" spans="1:95" s="1" customFormat="1" x14ac:dyDescent="0.3">
      <c r="A315" s="1">
        <f t="shared" si="150"/>
        <v>0</v>
      </c>
      <c r="B315" s="1" t="e">
        <f t="shared" si="134"/>
        <v>#N/A</v>
      </c>
      <c r="J315" s="4"/>
      <c r="K315" s="4"/>
      <c r="L315" s="4"/>
      <c r="M315" s="61"/>
      <c r="Y315" s="58"/>
      <c r="AA315" s="1">
        <f t="shared" si="135"/>
        <v>0</v>
      </c>
      <c r="AB315" s="1">
        <f t="shared" si="136"/>
        <v>0</v>
      </c>
      <c r="AC315" s="1">
        <f t="shared" si="137"/>
        <v>0</v>
      </c>
      <c r="AD315" s="1" t="str">
        <f t="shared" si="151"/>
        <v/>
      </c>
      <c r="AE315" s="1" t="str">
        <f t="shared" si="132"/>
        <v/>
      </c>
      <c r="AF315" s="1" t="str">
        <f t="shared" si="132"/>
        <v/>
      </c>
      <c r="AG315" s="1" t="str">
        <f t="shared" si="132"/>
        <v/>
      </c>
      <c r="AH315" s="1" t="e">
        <f t="shared" si="156"/>
        <v>#N/A</v>
      </c>
      <c r="AI315" s="9" t="e">
        <f t="shared" si="152"/>
        <v>#N/A</v>
      </c>
      <c r="AJ315" s="9" t="e">
        <f t="shared" si="138"/>
        <v>#N/A</v>
      </c>
      <c r="AK315" s="9" t="e">
        <f t="shared" si="139"/>
        <v>#N/A</v>
      </c>
      <c r="AL315" s="9" t="e">
        <f t="shared" si="140"/>
        <v>#N/A</v>
      </c>
      <c r="AM315" s="9" t="e">
        <f t="shared" si="141"/>
        <v>#N/A</v>
      </c>
      <c r="AN315" s="9" t="e">
        <f t="shared" si="142"/>
        <v>#N/A</v>
      </c>
      <c r="AO315" s="9" t="e">
        <f t="shared" si="143"/>
        <v>#N/A</v>
      </c>
      <c r="AP315" s="1" t="str">
        <f t="shared" si="133"/>
        <v/>
      </c>
      <c r="AQ315" s="1" t="str">
        <f t="shared" si="133"/>
        <v/>
      </c>
      <c r="AS315" s="1" t="str">
        <f t="shared" si="153"/>
        <v/>
      </c>
      <c r="AT315" s="1" t="e">
        <f t="shared" si="154"/>
        <v>#N/A</v>
      </c>
      <c r="AU315" s="1" t="e">
        <f t="shared" si="144"/>
        <v>#N/A</v>
      </c>
      <c r="AV315" s="9" t="e">
        <f t="shared" si="145"/>
        <v>#N/A</v>
      </c>
      <c r="AW315" s="9" t="e">
        <f t="shared" si="146"/>
        <v>#N/A</v>
      </c>
      <c r="AX315" s="9" t="e">
        <f t="shared" si="147"/>
        <v>#N/A</v>
      </c>
      <c r="AY315" s="9" t="e">
        <f t="shared" si="148"/>
        <v>#N/A</v>
      </c>
      <c r="AZ315" s="9" t="e">
        <f t="shared" si="149"/>
        <v>#N/A</v>
      </c>
      <c r="BA315" s="9" t="e">
        <f t="shared" si="155"/>
        <v>#N/A</v>
      </c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M315" s="48"/>
      <c r="BX315" s="7"/>
      <c r="BY315" s="4"/>
      <c r="BZ315" s="7"/>
      <c r="CA315" s="7"/>
      <c r="CB315" s="7"/>
      <c r="CE315" s="7"/>
      <c r="CF315" s="7"/>
      <c r="CG315" s="7"/>
      <c r="CH315" s="7"/>
      <c r="CI315" s="7"/>
      <c r="CJ315" s="7"/>
      <c r="CK315" s="7"/>
      <c r="CL315" s="7"/>
      <c r="CN315" s="47"/>
      <c r="CO315" s="47"/>
      <c r="CP315" s="47"/>
      <c r="CQ315" s="4"/>
    </row>
    <row r="316" spans="1:95" s="1" customFormat="1" x14ac:dyDescent="0.3">
      <c r="A316" s="1">
        <f t="shared" si="150"/>
        <v>0</v>
      </c>
      <c r="B316" s="1" t="e">
        <f t="shared" si="134"/>
        <v>#N/A</v>
      </c>
      <c r="J316" s="4"/>
      <c r="K316" s="4"/>
      <c r="L316" s="4"/>
      <c r="M316" s="61"/>
      <c r="Y316" s="58"/>
      <c r="AA316" s="1">
        <f t="shared" si="135"/>
        <v>0</v>
      </c>
      <c r="AB316" s="1">
        <f t="shared" si="136"/>
        <v>0</v>
      </c>
      <c r="AC316" s="1">
        <f t="shared" si="137"/>
        <v>0</v>
      </c>
      <c r="AD316" s="1" t="str">
        <f t="shared" si="151"/>
        <v/>
      </c>
      <c r="AE316" s="1" t="str">
        <f t="shared" si="132"/>
        <v/>
      </c>
      <c r="AF316" s="1" t="str">
        <f t="shared" si="132"/>
        <v/>
      </c>
      <c r="AG316" s="1" t="str">
        <f t="shared" si="132"/>
        <v/>
      </c>
      <c r="AH316" s="1" t="e">
        <f t="shared" si="156"/>
        <v>#N/A</v>
      </c>
      <c r="AI316" s="9" t="e">
        <f t="shared" si="152"/>
        <v>#N/A</v>
      </c>
      <c r="AJ316" s="9" t="e">
        <f t="shared" si="138"/>
        <v>#N/A</v>
      </c>
      <c r="AK316" s="9" t="e">
        <f t="shared" si="139"/>
        <v>#N/A</v>
      </c>
      <c r="AL316" s="9" t="e">
        <f t="shared" si="140"/>
        <v>#N/A</v>
      </c>
      <c r="AM316" s="9" t="e">
        <f t="shared" si="141"/>
        <v>#N/A</v>
      </c>
      <c r="AN316" s="9" t="e">
        <f t="shared" si="142"/>
        <v>#N/A</v>
      </c>
      <c r="AO316" s="9" t="e">
        <f t="shared" si="143"/>
        <v>#N/A</v>
      </c>
      <c r="AP316" s="1" t="str">
        <f t="shared" si="133"/>
        <v/>
      </c>
      <c r="AQ316" s="1" t="str">
        <f t="shared" si="133"/>
        <v/>
      </c>
      <c r="AS316" s="1" t="str">
        <f t="shared" si="153"/>
        <v/>
      </c>
      <c r="AT316" s="1" t="e">
        <f t="shared" si="154"/>
        <v>#N/A</v>
      </c>
      <c r="AU316" s="1" t="e">
        <f t="shared" si="144"/>
        <v>#N/A</v>
      </c>
      <c r="AV316" s="9" t="e">
        <f t="shared" si="145"/>
        <v>#N/A</v>
      </c>
      <c r="AW316" s="9" t="e">
        <f t="shared" si="146"/>
        <v>#N/A</v>
      </c>
      <c r="AX316" s="9" t="e">
        <f t="shared" si="147"/>
        <v>#N/A</v>
      </c>
      <c r="AY316" s="9" t="e">
        <f t="shared" si="148"/>
        <v>#N/A</v>
      </c>
      <c r="AZ316" s="9" t="e">
        <f t="shared" si="149"/>
        <v>#N/A</v>
      </c>
      <c r="BA316" s="9" t="e">
        <f t="shared" si="155"/>
        <v>#N/A</v>
      </c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M316" s="48"/>
      <c r="BX316" s="7"/>
      <c r="BY316" s="4"/>
      <c r="BZ316" s="7"/>
      <c r="CA316" s="7"/>
      <c r="CB316" s="7"/>
      <c r="CE316" s="7"/>
      <c r="CF316" s="7"/>
      <c r="CG316" s="7"/>
      <c r="CH316" s="7"/>
      <c r="CI316" s="7"/>
      <c r="CJ316" s="7"/>
      <c r="CK316" s="7"/>
      <c r="CL316" s="7"/>
      <c r="CN316" s="47"/>
      <c r="CO316" s="47"/>
      <c r="CP316" s="47"/>
      <c r="CQ316" s="4"/>
    </row>
    <row r="317" spans="1:95" s="1" customFormat="1" x14ac:dyDescent="0.3">
      <c r="A317" s="1">
        <f t="shared" si="150"/>
        <v>0</v>
      </c>
      <c r="B317" s="1" t="e">
        <f t="shared" si="134"/>
        <v>#N/A</v>
      </c>
      <c r="J317" s="4"/>
      <c r="K317" s="4"/>
      <c r="L317" s="4"/>
      <c r="M317" s="61"/>
      <c r="Y317" s="58"/>
      <c r="AA317" s="1">
        <f t="shared" si="135"/>
        <v>0</v>
      </c>
      <c r="AB317" s="1">
        <f t="shared" si="136"/>
        <v>0</v>
      </c>
      <c r="AC317" s="1">
        <f t="shared" si="137"/>
        <v>0</v>
      </c>
      <c r="AD317" s="1" t="str">
        <f t="shared" si="151"/>
        <v/>
      </c>
      <c r="AE317" s="1" t="str">
        <f t="shared" si="132"/>
        <v/>
      </c>
      <c r="AF317" s="1" t="str">
        <f t="shared" si="132"/>
        <v/>
      </c>
      <c r="AG317" s="1" t="str">
        <f t="shared" si="132"/>
        <v/>
      </c>
      <c r="AH317" s="1" t="e">
        <f t="shared" si="156"/>
        <v>#N/A</v>
      </c>
      <c r="AI317" s="9" t="e">
        <f t="shared" si="152"/>
        <v>#N/A</v>
      </c>
      <c r="AJ317" s="9" t="e">
        <f t="shared" si="138"/>
        <v>#N/A</v>
      </c>
      <c r="AK317" s="9" t="e">
        <f t="shared" si="139"/>
        <v>#N/A</v>
      </c>
      <c r="AL317" s="9" t="e">
        <f t="shared" si="140"/>
        <v>#N/A</v>
      </c>
      <c r="AM317" s="9" t="e">
        <f t="shared" si="141"/>
        <v>#N/A</v>
      </c>
      <c r="AN317" s="9" t="e">
        <f t="shared" si="142"/>
        <v>#N/A</v>
      </c>
      <c r="AO317" s="9" t="e">
        <f t="shared" si="143"/>
        <v>#N/A</v>
      </c>
      <c r="AP317" s="1" t="str">
        <f t="shared" si="133"/>
        <v/>
      </c>
      <c r="AQ317" s="1" t="str">
        <f t="shared" si="133"/>
        <v/>
      </c>
      <c r="AS317" s="1" t="str">
        <f t="shared" si="153"/>
        <v/>
      </c>
      <c r="AT317" s="1" t="e">
        <f t="shared" si="154"/>
        <v>#N/A</v>
      </c>
      <c r="AU317" s="1" t="e">
        <f t="shared" si="144"/>
        <v>#N/A</v>
      </c>
      <c r="AV317" s="9" t="e">
        <f t="shared" si="145"/>
        <v>#N/A</v>
      </c>
      <c r="AW317" s="9" t="e">
        <f t="shared" si="146"/>
        <v>#N/A</v>
      </c>
      <c r="AX317" s="9" t="e">
        <f t="shared" si="147"/>
        <v>#N/A</v>
      </c>
      <c r="AY317" s="9" t="e">
        <f t="shared" si="148"/>
        <v>#N/A</v>
      </c>
      <c r="AZ317" s="9" t="e">
        <f t="shared" si="149"/>
        <v>#N/A</v>
      </c>
      <c r="BA317" s="9" t="e">
        <f t="shared" si="155"/>
        <v>#N/A</v>
      </c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M317" s="48"/>
      <c r="BX317" s="7"/>
      <c r="BY317" s="4"/>
      <c r="BZ317" s="7"/>
      <c r="CA317" s="7"/>
      <c r="CB317" s="7"/>
      <c r="CE317" s="7"/>
      <c r="CF317" s="7"/>
      <c r="CG317" s="7"/>
      <c r="CH317" s="7"/>
      <c r="CI317" s="7"/>
      <c r="CJ317" s="7"/>
      <c r="CK317" s="7"/>
      <c r="CL317" s="7"/>
      <c r="CN317" s="47"/>
      <c r="CO317" s="47"/>
      <c r="CP317" s="47"/>
      <c r="CQ317" s="4"/>
    </row>
    <row r="318" spans="1:95" s="1" customFormat="1" x14ac:dyDescent="0.3">
      <c r="A318" s="1">
        <f t="shared" si="150"/>
        <v>0</v>
      </c>
      <c r="B318" s="1" t="e">
        <f t="shared" si="134"/>
        <v>#N/A</v>
      </c>
      <c r="J318" s="4"/>
      <c r="K318" s="4"/>
      <c r="L318" s="4"/>
      <c r="M318" s="61"/>
      <c r="Y318" s="58"/>
      <c r="AA318" s="1">
        <f t="shared" si="135"/>
        <v>0</v>
      </c>
      <c r="AB318" s="1">
        <f t="shared" si="136"/>
        <v>0</v>
      </c>
      <c r="AC318" s="1">
        <f t="shared" si="137"/>
        <v>0</v>
      </c>
      <c r="AD318" s="1" t="str">
        <f t="shared" si="151"/>
        <v/>
      </c>
      <c r="AE318" s="1" t="str">
        <f t="shared" si="132"/>
        <v/>
      </c>
      <c r="AF318" s="1" t="str">
        <f t="shared" si="132"/>
        <v/>
      </c>
      <c r="AG318" s="1" t="str">
        <f t="shared" si="132"/>
        <v/>
      </c>
      <c r="AH318" s="1" t="e">
        <f t="shared" si="156"/>
        <v>#N/A</v>
      </c>
      <c r="AI318" s="9" t="e">
        <f t="shared" si="152"/>
        <v>#N/A</v>
      </c>
      <c r="AJ318" s="9" t="e">
        <f t="shared" si="138"/>
        <v>#N/A</v>
      </c>
      <c r="AK318" s="9" t="e">
        <f t="shared" si="139"/>
        <v>#N/A</v>
      </c>
      <c r="AL318" s="9" t="e">
        <f t="shared" si="140"/>
        <v>#N/A</v>
      </c>
      <c r="AM318" s="9" t="e">
        <f t="shared" si="141"/>
        <v>#N/A</v>
      </c>
      <c r="AN318" s="9" t="e">
        <f t="shared" si="142"/>
        <v>#N/A</v>
      </c>
      <c r="AO318" s="9" t="e">
        <f t="shared" si="143"/>
        <v>#N/A</v>
      </c>
      <c r="AP318" s="1" t="str">
        <f t="shared" si="133"/>
        <v/>
      </c>
      <c r="AQ318" s="1" t="str">
        <f t="shared" si="133"/>
        <v/>
      </c>
      <c r="AS318" s="1" t="str">
        <f t="shared" si="153"/>
        <v/>
      </c>
      <c r="AT318" s="1" t="e">
        <f t="shared" si="154"/>
        <v>#N/A</v>
      </c>
      <c r="AU318" s="1" t="e">
        <f t="shared" si="144"/>
        <v>#N/A</v>
      </c>
      <c r="AV318" s="9" t="e">
        <f t="shared" si="145"/>
        <v>#N/A</v>
      </c>
      <c r="AW318" s="9" t="e">
        <f t="shared" si="146"/>
        <v>#N/A</v>
      </c>
      <c r="AX318" s="9" t="e">
        <f t="shared" si="147"/>
        <v>#N/A</v>
      </c>
      <c r="AY318" s="9" t="e">
        <f t="shared" si="148"/>
        <v>#N/A</v>
      </c>
      <c r="AZ318" s="9" t="e">
        <f t="shared" si="149"/>
        <v>#N/A</v>
      </c>
      <c r="BA318" s="9" t="e">
        <f t="shared" si="155"/>
        <v>#N/A</v>
      </c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M318" s="48"/>
      <c r="BX318" s="7"/>
      <c r="BY318" s="4"/>
      <c r="BZ318" s="7"/>
      <c r="CA318" s="7"/>
      <c r="CB318" s="7"/>
      <c r="CE318" s="7"/>
      <c r="CF318" s="7"/>
      <c r="CG318" s="7"/>
      <c r="CH318" s="7"/>
      <c r="CI318" s="7"/>
      <c r="CJ318" s="7"/>
      <c r="CK318" s="7"/>
      <c r="CL318" s="7"/>
      <c r="CN318" s="47"/>
      <c r="CO318" s="47"/>
      <c r="CP318" s="47"/>
      <c r="CQ318" s="4"/>
    </row>
    <row r="319" spans="1:95" s="1" customFormat="1" x14ac:dyDescent="0.3">
      <c r="A319" s="1">
        <f t="shared" si="150"/>
        <v>0</v>
      </c>
      <c r="B319" s="1" t="e">
        <f t="shared" si="134"/>
        <v>#N/A</v>
      </c>
      <c r="J319" s="4"/>
      <c r="K319" s="4"/>
      <c r="L319" s="4"/>
      <c r="M319" s="61"/>
      <c r="Y319" s="58"/>
      <c r="AA319" s="1">
        <f t="shared" si="135"/>
        <v>0</v>
      </c>
      <c r="AB319" s="1">
        <f t="shared" si="136"/>
        <v>0</v>
      </c>
      <c r="AC319" s="1">
        <f t="shared" si="137"/>
        <v>0</v>
      </c>
      <c r="AD319" s="1" t="str">
        <f t="shared" si="151"/>
        <v/>
      </c>
      <c r="AE319" s="1" t="str">
        <f t="shared" si="132"/>
        <v/>
      </c>
      <c r="AF319" s="1" t="str">
        <f t="shared" si="132"/>
        <v/>
      </c>
      <c r="AG319" s="1" t="str">
        <f t="shared" si="132"/>
        <v/>
      </c>
      <c r="AH319" s="1" t="e">
        <f t="shared" si="156"/>
        <v>#N/A</v>
      </c>
      <c r="AI319" s="9" t="e">
        <f t="shared" si="152"/>
        <v>#N/A</v>
      </c>
      <c r="AJ319" s="9" t="e">
        <f t="shared" si="138"/>
        <v>#N/A</v>
      </c>
      <c r="AK319" s="9" t="e">
        <f t="shared" si="139"/>
        <v>#N/A</v>
      </c>
      <c r="AL319" s="9" t="e">
        <f t="shared" si="140"/>
        <v>#N/A</v>
      </c>
      <c r="AM319" s="9" t="e">
        <f t="shared" si="141"/>
        <v>#N/A</v>
      </c>
      <c r="AN319" s="9" t="e">
        <f t="shared" si="142"/>
        <v>#N/A</v>
      </c>
      <c r="AO319" s="9" t="e">
        <f t="shared" si="143"/>
        <v>#N/A</v>
      </c>
      <c r="AP319" s="1" t="str">
        <f t="shared" si="133"/>
        <v/>
      </c>
      <c r="AQ319" s="1" t="str">
        <f t="shared" si="133"/>
        <v/>
      </c>
      <c r="AS319" s="1" t="str">
        <f t="shared" si="153"/>
        <v/>
      </c>
      <c r="AT319" s="1" t="e">
        <f t="shared" si="154"/>
        <v>#N/A</v>
      </c>
      <c r="AU319" s="1" t="e">
        <f t="shared" si="144"/>
        <v>#N/A</v>
      </c>
      <c r="AV319" s="9" t="e">
        <f t="shared" si="145"/>
        <v>#N/A</v>
      </c>
      <c r="AW319" s="9" t="e">
        <f t="shared" si="146"/>
        <v>#N/A</v>
      </c>
      <c r="AX319" s="9" t="e">
        <f t="shared" si="147"/>
        <v>#N/A</v>
      </c>
      <c r="AY319" s="9" t="e">
        <f t="shared" si="148"/>
        <v>#N/A</v>
      </c>
      <c r="AZ319" s="9" t="e">
        <f t="shared" si="149"/>
        <v>#N/A</v>
      </c>
      <c r="BA319" s="9" t="e">
        <f t="shared" si="155"/>
        <v>#N/A</v>
      </c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M319" s="48"/>
      <c r="BX319" s="7"/>
      <c r="BY319" s="4"/>
      <c r="BZ319" s="7"/>
      <c r="CA319" s="7"/>
      <c r="CB319" s="7"/>
      <c r="CE319" s="7"/>
      <c r="CF319" s="7"/>
      <c r="CG319" s="7"/>
      <c r="CH319" s="7"/>
      <c r="CI319" s="7"/>
      <c r="CJ319" s="7"/>
      <c r="CK319" s="7"/>
      <c r="CL319" s="7"/>
      <c r="CN319" s="47"/>
      <c r="CO319" s="47"/>
      <c r="CP319" s="47"/>
      <c r="CQ319" s="4"/>
    </row>
    <row r="320" spans="1:95" s="1" customFormat="1" x14ac:dyDescent="0.3">
      <c r="A320" s="1">
        <f t="shared" si="150"/>
        <v>0</v>
      </c>
      <c r="B320" s="1" t="e">
        <f t="shared" si="134"/>
        <v>#N/A</v>
      </c>
      <c r="J320" s="4"/>
      <c r="K320" s="4"/>
      <c r="L320" s="4"/>
      <c r="M320" s="61"/>
      <c r="Y320" s="58"/>
      <c r="AA320" s="1">
        <f t="shared" si="135"/>
        <v>0</v>
      </c>
      <c r="AB320" s="1">
        <f t="shared" si="136"/>
        <v>0</v>
      </c>
      <c r="AC320" s="1">
        <f t="shared" si="137"/>
        <v>0</v>
      </c>
      <c r="AD320" s="1" t="str">
        <f t="shared" si="151"/>
        <v/>
      </c>
      <c r="AE320" s="1" t="str">
        <f t="shared" si="132"/>
        <v/>
      </c>
      <c r="AF320" s="1" t="str">
        <f t="shared" si="132"/>
        <v/>
      </c>
      <c r="AG320" s="1" t="str">
        <f t="shared" si="132"/>
        <v/>
      </c>
      <c r="AH320" s="1" t="e">
        <f t="shared" si="156"/>
        <v>#N/A</v>
      </c>
      <c r="AI320" s="9" t="e">
        <f t="shared" si="152"/>
        <v>#N/A</v>
      </c>
      <c r="AJ320" s="9" t="e">
        <f t="shared" si="138"/>
        <v>#N/A</v>
      </c>
      <c r="AK320" s="9" t="e">
        <f t="shared" si="139"/>
        <v>#N/A</v>
      </c>
      <c r="AL320" s="9" t="e">
        <f t="shared" si="140"/>
        <v>#N/A</v>
      </c>
      <c r="AM320" s="9" t="e">
        <f t="shared" si="141"/>
        <v>#N/A</v>
      </c>
      <c r="AN320" s="9" t="e">
        <f t="shared" si="142"/>
        <v>#N/A</v>
      </c>
      <c r="AO320" s="9" t="e">
        <f t="shared" si="143"/>
        <v>#N/A</v>
      </c>
      <c r="AP320" s="1" t="str">
        <f t="shared" si="133"/>
        <v/>
      </c>
      <c r="AQ320" s="1" t="str">
        <f t="shared" si="133"/>
        <v/>
      </c>
      <c r="AS320" s="1" t="str">
        <f t="shared" si="153"/>
        <v/>
      </c>
      <c r="AT320" s="1" t="e">
        <f t="shared" si="154"/>
        <v>#N/A</v>
      </c>
      <c r="AU320" s="1" t="e">
        <f t="shared" si="144"/>
        <v>#N/A</v>
      </c>
      <c r="AV320" s="9" t="e">
        <f t="shared" si="145"/>
        <v>#N/A</v>
      </c>
      <c r="AW320" s="9" t="e">
        <f t="shared" si="146"/>
        <v>#N/A</v>
      </c>
      <c r="AX320" s="9" t="e">
        <f t="shared" si="147"/>
        <v>#N/A</v>
      </c>
      <c r="AY320" s="9" t="e">
        <f t="shared" si="148"/>
        <v>#N/A</v>
      </c>
      <c r="AZ320" s="9" t="e">
        <f t="shared" si="149"/>
        <v>#N/A</v>
      </c>
      <c r="BA320" s="9" t="e">
        <f t="shared" si="155"/>
        <v>#N/A</v>
      </c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M320" s="48"/>
      <c r="BX320" s="7"/>
      <c r="BY320" s="4"/>
      <c r="BZ320" s="7"/>
      <c r="CA320" s="7"/>
      <c r="CB320" s="7"/>
      <c r="CE320" s="7"/>
      <c r="CF320" s="7"/>
      <c r="CG320" s="7"/>
      <c r="CH320" s="7"/>
      <c r="CI320" s="7"/>
      <c r="CJ320" s="7"/>
      <c r="CK320" s="7"/>
      <c r="CL320" s="7"/>
      <c r="CN320" s="47"/>
      <c r="CO320" s="47"/>
      <c r="CP320" s="47"/>
      <c r="CQ320" s="4"/>
    </row>
    <row r="321" spans="1:95" s="1" customFormat="1" x14ac:dyDescent="0.3">
      <c r="A321" s="1">
        <f t="shared" si="150"/>
        <v>0</v>
      </c>
      <c r="B321" s="1" t="e">
        <f t="shared" si="134"/>
        <v>#N/A</v>
      </c>
      <c r="J321" s="4"/>
      <c r="K321" s="4"/>
      <c r="L321" s="4"/>
      <c r="M321" s="61"/>
      <c r="Y321" s="58"/>
      <c r="AA321" s="1">
        <f t="shared" si="135"/>
        <v>0</v>
      </c>
      <c r="AB321" s="1">
        <f t="shared" si="136"/>
        <v>0</v>
      </c>
      <c r="AC321" s="1">
        <f t="shared" si="137"/>
        <v>0</v>
      </c>
      <c r="AD321" s="1" t="str">
        <f t="shared" si="151"/>
        <v/>
      </c>
      <c r="AE321" s="1" t="str">
        <f t="shared" si="132"/>
        <v/>
      </c>
      <c r="AF321" s="1" t="str">
        <f t="shared" si="132"/>
        <v/>
      </c>
      <c r="AG321" s="1" t="str">
        <f t="shared" si="132"/>
        <v/>
      </c>
      <c r="AH321" s="1" t="e">
        <f t="shared" si="156"/>
        <v>#N/A</v>
      </c>
      <c r="AI321" s="9" t="e">
        <f t="shared" si="152"/>
        <v>#N/A</v>
      </c>
      <c r="AJ321" s="9" t="e">
        <f t="shared" si="138"/>
        <v>#N/A</v>
      </c>
      <c r="AK321" s="9" t="e">
        <f t="shared" si="139"/>
        <v>#N/A</v>
      </c>
      <c r="AL321" s="9" t="e">
        <f t="shared" si="140"/>
        <v>#N/A</v>
      </c>
      <c r="AM321" s="9" t="e">
        <f t="shared" si="141"/>
        <v>#N/A</v>
      </c>
      <c r="AN321" s="9" t="e">
        <f t="shared" si="142"/>
        <v>#N/A</v>
      </c>
      <c r="AO321" s="9" t="e">
        <f t="shared" si="143"/>
        <v>#N/A</v>
      </c>
      <c r="AP321" s="1" t="str">
        <f t="shared" si="133"/>
        <v/>
      </c>
      <c r="AQ321" s="1" t="str">
        <f t="shared" si="133"/>
        <v/>
      </c>
      <c r="AS321" s="1" t="str">
        <f t="shared" si="153"/>
        <v/>
      </c>
      <c r="AT321" s="1" t="e">
        <f t="shared" si="154"/>
        <v>#N/A</v>
      </c>
      <c r="AU321" s="1" t="e">
        <f t="shared" si="144"/>
        <v>#N/A</v>
      </c>
      <c r="AV321" s="9" t="e">
        <f t="shared" si="145"/>
        <v>#N/A</v>
      </c>
      <c r="AW321" s="9" t="e">
        <f t="shared" si="146"/>
        <v>#N/A</v>
      </c>
      <c r="AX321" s="9" t="e">
        <f t="shared" si="147"/>
        <v>#N/A</v>
      </c>
      <c r="AY321" s="9" t="e">
        <f t="shared" si="148"/>
        <v>#N/A</v>
      </c>
      <c r="AZ321" s="9" t="e">
        <f t="shared" si="149"/>
        <v>#N/A</v>
      </c>
      <c r="BA321" s="9" t="e">
        <f t="shared" si="155"/>
        <v>#N/A</v>
      </c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M321" s="48"/>
      <c r="BX321" s="7"/>
      <c r="BY321" s="4"/>
      <c r="BZ321" s="7"/>
      <c r="CA321" s="7"/>
      <c r="CB321" s="7"/>
      <c r="CE321" s="7"/>
      <c r="CF321" s="7"/>
      <c r="CG321" s="7"/>
      <c r="CH321" s="7"/>
      <c r="CI321" s="7"/>
      <c r="CJ321" s="7"/>
      <c r="CK321" s="7"/>
      <c r="CL321" s="7"/>
      <c r="CN321" s="47"/>
      <c r="CO321" s="47"/>
      <c r="CP321" s="47"/>
      <c r="CQ321" s="4"/>
    </row>
    <row r="322" spans="1:95" s="1" customFormat="1" x14ac:dyDescent="0.3">
      <c r="A322" s="1">
        <f t="shared" si="150"/>
        <v>0</v>
      </c>
      <c r="B322" s="1" t="e">
        <f t="shared" si="134"/>
        <v>#N/A</v>
      </c>
      <c r="J322" s="4"/>
      <c r="K322" s="4"/>
      <c r="L322" s="4"/>
      <c r="M322" s="61"/>
      <c r="Y322" s="58"/>
      <c r="AA322" s="1">
        <f t="shared" si="135"/>
        <v>0</v>
      </c>
      <c r="AB322" s="1">
        <f t="shared" si="136"/>
        <v>0</v>
      </c>
      <c r="AC322" s="1">
        <f t="shared" si="137"/>
        <v>0</v>
      </c>
      <c r="AD322" s="1" t="str">
        <f t="shared" si="151"/>
        <v/>
      </c>
      <c r="AE322" s="1" t="str">
        <f t="shared" ref="AE322:AG330" si="157">IF($C322="","",G322-G321)</f>
        <v/>
      </c>
      <c r="AF322" s="1" t="str">
        <f t="shared" si="157"/>
        <v/>
      </c>
      <c r="AG322" s="1" t="str">
        <f t="shared" si="157"/>
        <v/>
      </c>
      <c r="AH322" s="1" t="e">
        <f t="shared" si="156"/>
        <v>#N/A</v>
      </c>
      <c r="AI322" s="9" t="e">
        <f t="shared" si="152"/>
        <v>#N/A</v>
      </c>
      <c r="AJ322" s="9" t="e">
        <f t="shared" si="138"/>
        <v>#N/A</v>
      </c>
      <c r="AK322" s="9" t="e">
        <f t="shared" si="139"/>
        <v>#N/A</v>
      </c>
      <c r="AL322" s="9" t="e">
        <f t="shared" si="140"/>
        <v>#N/A</v>
      </c>
      <c r="AM322" s="9" t="e">
        <f t="shared" si="141"/>
        <v>#N/A</v>
      </c>
      <c r="AN322" s="9" t="e">
        <f t="shared" si="142"/>
        <v>#N/A</v>
      </c>
      <c r="AO322" s="9" t="e">
        <f t="shared" si="143"/>
        <v>#N/A</v>
      </c>
      <c r="AP322" s="1" t="str">
        <f t="shared" ref="AP322:AQ330" si="158">IF($C322="","",V322-V321)</f>
        <v/>
      </c>
      <c r="AQ322" s="1" t="str">
        <f t="shared" si="158"/>
        <v/>
      </c>
      <c r="AS322" s="1" t="str">
        <f t="shared" si="153"/>
        <v/>
      </c>
      <c r="AT322" s="1" t="e">
        <f t="shared" si="154"/>
        <v>#N/A</v>
      </c>
      <c r="AU322" s="1" t="e">
        <f t="shared" si="144"/>
        <v>#N/A</v>
      </c>
      <c r="AV322" s="9" t="e">
        <f t="shared" si="145"/>
        <v>#N/A</v>
      </c>
      <c r="AW322" s="9" t="e">
        <f t="shared" si="146"/>
        <v>#N/A</v>
      </c>
      <c r="AX322" s="9" t="e">
        <f t="shared" si="147"/>
        <v>#N/A</v>
      </c>
      <c r="AY322" s="9" t="e">
        <f t="shared" si="148"/>
        <v>#N/A</v>
      </c>
      <c r="AZ322" s="9" t="e">
        <f t="shared" si="149"/>
        <v>#N/A</v>
      </c>
      <c r="BA322" s="9" t="e">
        <f t="shared" si="155"/>
        <v>#N/A</v>
      </c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M322" s="48"/>
      <c r="BX322" s="7"/>
      <c r="BY322" s="4"/>
      <c r="BZ322" s="7"/>
      <c r="CA322" s="7"/>
      <c r="CB322" s="7"/>
      <c r="CE322" s="7"/>
      <c r="CF322" s="7"/>
      <c r="CG322" s="7"/>
      <c r="CH322" s="7"/>
      <c r="CI322" s="7"/>
      <c r="CJ322" s="7"/>
      <c r="CK322" s="7"/>
      <c r="CL322" s="7"/>
      <c r="CN322" s="47"/>
      <c r="CO322" s="47"/>
      <c r="CP322" s="47"/>
      <c r="CQ322" s="4"/>
    </row>
    <row r="323" spans="1:95" s="1" customFormat="1" x14ac:dyDescent="0.3">
      <c r="A323" s="1">
        <f t="shared" si="150"/>
        <v>0</v>
      </c>
      <c r="B323" s="1" t="e">
        <f t="shared" si="134"/>
        <v>#N/A</v>
      </c>
      <c r="J323" s="4"/>
      <c r="K323" s="4"/>
      <c r="L323" s="4"/>
      <c r="M323" s="61"/>
      <c r="Y323" s="58"/>
      <c r="AA323" s="1">
        <f t="shared" si="135"/>
        <v>0</v>
      </c>
      <c r="AB323" s="1">
        <f t="shared" si="136"/>
        <v>0</v>
      </c>
      <c r="AC323" s="1">
        <f t="shared" si="137"/>
        <v>0</v>
      </c>
      <c r="AD323" s="1" t="str">
        <f t="shared" si="151"/>
        <v/>
      </c>
      <c r="AE323" s="1" t="str">
        <f t="shared" si="157"/>
        <v/>
      </c>
      <c r="AF323" s="1" t="str">
        <f t="shared" si="157"/>
        <v/>
      </c>
      <c r="AG323" s="1" t="str">
        <f t="shared" si="157"/>
        <v/>
      </c>
      <c r="AH323" s="1" t="e">
        <f t="shared" si="156"/>
        <v>#N/A</v>
      </c>
      <c r="AI323" s="9" t="e">
        <f t="shared" si="152"/>
        <v>#N/A</v>
      </c>
      <c r="AJ323" s="9" t="e">
        <f t="shared" si="138"/>
        <v>#N/A</v>
      </c>
      <c r="AK323" s="9" t="e">
        <f t="shared" si="139"/>
        <v>#N/A</v>
      </c>
      <c r="AL323" s="9" t="e">
        <f t="shared" si="140"/>
        <v>#N/A</v>
      </c>
      <c r="AM323" s="9" t="e">
        <f t="shared" si="141"/>
        <v>#N/A</v>
      </c>
      <c r="AN323" s="9" t="e">
        <f t="shared" si="142"/>
        <v>#N/A</v>
      </c>
      <c r="AO323" s="9" t="e">
        <f t="shared" si="143"/>
        <v>#N/A</v>
      </c>
      <c r="AP323" s="1" t="str">
        <f t="shared" si="158"/>
        <v/>
      </c>
      <c r="AQ323" s="1" t="str">
        <f t="shared" si="158"/>
        <v/>
      </c>
      <c r="AS323" s="1" t="str">
        <f t="shared" si="153"/>
        <v/>
      </c>
      <c r="AT323" s="1" t="e">
        <f t="shared" si="154"/>
        <v>#N/A</v>
      </c>
      <c r="AU323" s="1" t="e">
        <f t="shared" si="144"/>
        <v>#N/A</v>
      </c>
      <c r="AV323" s="9" t="e">
        <f t="shared" si="145"/>
        <v>#N/A</v>
      </c>
      <c r="AW323" s="9" t="e">
        <f t="shared" si="146"/>
        <v>#N/A</v>
      </c>
      <c r="AX323" s="9" t="e">
        <f t="shared" si="147"/>
        <v>#N/A</v>
      </c>
      <c r="AY323" s="9" t="e">
        <f t="shared" si="148"/>
        <v>#N/A</v>
      </c>
      <c r="AZ323" s="9" t="e">
        <f t="shared" si="149"/>
        <v>#N/A</v>
      </c>
      <c r="BA323" s="9" t="e">
        <f t="shared" si="155"/>
        <v>#N/A</v>
      </c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M323" s="48"/>
      <c r="BX323" s="7"/>
      <c r="BY323" s="4"/>
      <c r="BZ323" s="7"/>
      <c r="CA323" s="7"/>
      <c r="CB323" s="7"/>
      <c r="CE323" s="7"/>
      <c r="CF323" s="7"/>
      <c r="CG323" s="7"/>
      <c r="CH323" s="7"/>
      <c r="CI323" s="7"/>
      <c r="CJ323" s="7"/>
      <c r="CK323" s="7"/>
      <c r="CL323" s="7"/>
      <c r="CN323" s="47"/>
      <c r="CO323" s="47"/>
      <c r="CP323" s="47"/>
      <c r="CQ323" s="4"/>
    </row>
    <row r="324" spans="1:95" s="1" customFormat="1" x14ac:dyDescent="0.3">
      <c r="A324" s="1">
        <f t="shared" si="150"/>
        <v>0</v>
      </c>
      <c r="B324" s="1" t="e">
        <f t="shared" si="134"/>
        <v>#N/A</v>
      </c>
      <c r="J324" s="4"/>
      <c r="K324" s="4"/>
      <c r="L324" s="4"/>
      <c r="M324" s="61"/>
      <c r="Y324" s="58"/>
      <c r="AA324" s="1">
        <f t="shared" si="135"/>
        <v>0</v>
      </c>
      <c r="AB324" s="1">
        <f t="shared" si="136"/>
        <v>0</v>
      </c>
      <c r="AC324" s="1">
        <f t="shared" si="137"/>
        <v>0</v>
      </c>
      <c r="AD324" s="1" t="str">
        <f t="shared" si="151"/>
        <v/>
      </c>
      <c r="AE324" s="1" t="str">
        <f t="shared" si="157"/>
        <v/>
      </c>
      <c r="AF324" s="1" t="str">
        <f t="shared" si="157"/>
        <v/>
      </c>
      <c r="AG324" s="1" t="str">
        <f t="shared" si="157"/>
        <v/>
      </c>
      <c r="AH324" s="1" t="e">
        <f t="shared" si="156"/>
        <v>#N/A</v>
      </c>
      <c r="AI324" s="9" t="e">
        <f t="shared" si="152"/>
        <v>#N/A</v>
      </c>
      <c r="AJ324" s="9" t="e">
        <f t="shared" si="138"/>
        <v>#N/A</v>
      </c>
      <c r="AK324" s="9" t="e">
        <f t="shared" si="139"/>
        <v>#N/A</v>
      </c>
      <c r="AL324" s="9" t="e">
        <f t="shared" si="140"/>
        <v>#N/A</v>
      </c>
      <c r="AM324" s="9" t="e">
        <f t="shared" si="141"/>
        <v>#N/A</v>
      </c>
      <c r="AN324" s="9" t="e">
        <f t="shared" si="142"/>
        <v>#N/A</v>
      </c>
      <c r="AO324" s="9" t="e">
        <f t="shared" si="143"/>
        <v>#N/A</v>
      </c>
      <c r="AP324" s="1" t="str">
        <f t="shared" si="158"/>
        <v/>
      </c>
      <c r="AQ324" s="1" t="str">
        <f t="shared" si="158"/>
        <v/>
      </c>
      <c r="AS324" s="1" t="str">
        <f t="shared" si="153"/>
        <v/>
      </c>
      <c r="AT324" s="1" t="e">
        <f t="shared" si="154"/>
        <v>#N/A</v>
      </c>
      <c r="AU324" s="1" t="e">
        <f t="shared" si="144"/>
        <v>#N/A</v>
      </c>
      <c r="AV324" s="9" t="e">
        <f t="shared" si="145"/>
        <v>#N/A</v>
      </c>
      <c r="AW324" s="9" t="e">
        <f t="shared" si="146"/>
        <v>#N/A</v>
      </c>
      <c r="AX324" s="9" t="e">
        <f t="shared" si="147"/>
        <v>#N/A</v>
      </c>
      <c r="AY324" s="9" t="e">
        <f t="shared" si="148"/>
        <v>#N/A</v>
      </c>
      <c r="AZ324" s="9" t="e">
        <f t="shared" si="149"/>
        <v>#N/A</v>
      </c>
      <c r="BA324" s="9" t="e">
        <f t="shared" si="155"/>
        <v>#N/A</v>
      </c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M324" s="48"/>
      <c r="BX324" s="7"/>
      <c r="BY324" s="4"/>
      <c r="BZ324" s="7"/>
      <c r="CA324" s="7"/>
      <c r="CB324" s="7"/>
      <c r="CE324" s="7"/>
      <c r="CF324" s="7"/>
      <c r="CG324" s="7"/>
      <c r="CH324" s="7"/>
      <c r="CI324" s="7"/>
      <c r="CJ324" s="7"/>
      <c r="CK324" s="7"/>
      <c r="CL324" s="7"/>
      <c r="CN324" s="47"/>
      <c r="CO324" s="47"/>
      <c r="CP324" s="47"/>
      <c r="CQ324" s="4"/>
    </row>
    <row r="325" spans="1:95" s="1" customFormat="1" x14ac:dyDescent="0.3">
      <c r="A325" s="1">
        <f t="shared" si="150"/>
        <v>0</v>
      </c>
      <c r="B325" s="1" t="e">
        <f t="shared" si="134"/>
        <v>#N/A</v>
      </c>
      <c r="J325" s="4"/>
      <c r="K325" s="4"/>
      <c r="L325" s="4"/>
      <c r="M325" s="61"/>
      <c r="Y325" s="58"/>
      <c r="AA325" s="1">
        <f t="shared" si="135"/>
        <v>0</v>
      </c>
      <c r="AB325" s="1">
        <f t="shared" si="136"/>
        <v>0</v>
      </c>
      <c r="AC325" s="1">
        <f t="shared" si="137"/>
        <v>0</v>
      </c>
      <c r="AD325" s="1" t="str">
        <f t="shared" si="151"/>
        <v/>
      </c>
      <c r="AE325" s="1" t="str">
        <f t="shared" si="157"/>
        <v/>
      </c>
      <c r="AF325" s="1" t="str">
        <f t="shared" si="157"/>
        <v/>
      </c>
      <c r="AG325" s="1" t="str">
        <f t="shared" si="157"/>
        <v/>
      </c>
      <c r="AH325" s="1" t="e">
        <f t="shared" si="156"/>
        <v>#N/A</v>
      </c>
      <c r="AI325" s="9" t="e">
        <f t="shared" si="152"/>
        <v>#N/A</v>
      </c>
      <c r="AJ325" s="9" t="e">
        <f t="shared" si="138"/>
        <v>#N/A</v>
      </c>
      <c r="AK325" s="9" t="e">
        <f t="shared" si="139"/>
        <v>#N/A</v>
      </c>
      <c r="AL325" s="9" t="e">
        <f t="shared" si="140"/>
        <v>#N/A</v>
      </c>
      <c r="AM325" s="9" t="e">
        <f t="shared" si="141"/>
        <v>#N/A</v>
      </c>
      <c r="AN325" s="9" t="e">
        <f t="shared" si="142"/>
        <v>#N/A</v>
      </c>
      <c r="AO325" s="9" t="e">
        <f t="shared" si="143"/>
        <v>#N/A</v>
      </c>
      <c r="AP325" s="1" t="str">
        <f t="shared" si="158"/>
        <v/>
      </c>
      <c r="AQ325" s="1" t="str">
        <f t="shared" si="158"/>
        <v/>
      </c>
      <c r="AS325" s="1" t="str">
        <f t="shared" si="153"/>
        <v/>
      </c>
      <c r="AT325" s="1" t="e">
        <f t="shared" si="154"/>
        <v>#N/A</v>
      </c>
      <c r="AU325" s="1" t="e">
        <f t="shared" si="144"/>
        <v>#N/A</v>
      </c>
      <c r="AV325" s="9" t="e">
        <f t="shared" si="145"/>
        <v>#N/A</v>
      </c>
      <c r="AW325" s="9" t="e">
        <f t="shared" si="146"/>
        <v>#N/A</v>
      </c>
      <c r="AX325" s="9" t="e">
        <f t="shared" si="147"/>
        <v>#N/A</v>
      </c>
      <c r="AY325" s="9" t="e">
        <f t="shared" si="148"/>
        <v>#N/A</v>
      </c>
      <c r="AZ325" s="9" t="e">
        <f t="shared" si="149"/>
        <v>#N/A</v>
      </c>
      <c r="BA325" s="9" t="e">
        <f t="shared" si="155"/>
        <v>#N/A</v>
      </c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M325" s="48"/>
      <c r="BX325" s="7"/>
      <c r="BY325" s="4"/>
      <c r="BZ325" s="7"/>
      <c r="CA325" s="7"/>
      <c r="CB325" s="7"/>
      <c r="CE325" s="7"/>
      <c r="CF325" s="7"/>
      <c r="CG325" s="7"/>
      <c r="CH325" s="7"/>
      <c r="CI325" s="7"/>
      <c r="CJ325" s="7"/>
      <c r="CK325" s="7"/>
      <c r="CL325" s="7"/>
      <c r="CN325" s="47"/>
      <c r="CO325" s="47"/>
      <c r="CP325" s="47"/>
      <c r="CQ325" s="4"/>
    </row>
    <row r="326" spans="1:95" s="1" customFormat="1" x14ac:dyDescent="0.3">
      <c r="A326" s="1">
        <f t="shared" si="150"/>
        <v>0</v>
      </c>
      <c r="B326" s="1" t="e">
        <f t="shared" si="134"/>
        <v>#N/A</v>
      </c>
      <c r="J326" s="4"/>
      <c r="K326" s="4"/>
      <c r="L326" s="4"/>
      <c r="M326" s="61"/>
      <c r="Y326" s="58"/>
      <c r="AA326" s="1">
        <f t="shared" si="135"/>
        <v>0</v>
      </c>
      <c r="AB326" s="1">
        <f t="shared" si="136"/>
        <v>0</v>
      </c>
      <c r="AC326" s="1">
        <f t="shared" si="137"/>
        <v>0</v>
      </c>
      <c r="AD326" s="1" t="str">
        <f t="shared" si="151"/>
        <v/>
      </c>
      <c r="AE326" s="1" t="str">
        <f t="shared" si="157"/>
        <v/>
      </c>
      <c r="AF326" s="1" t="str">
        <f t="shared" si="157"/>
        <v/>
      </c>
      <c r="AG326" s="1" t="str">
        <f t="shared" si="157"/>
        <v/>
      </c>
      <c r="AH326" s="1" t="e">
        <f t="shared" si="156"/>
        <v>#N/A</v>
      </c>
      <c r="AI326" s="9" t="e">
        <f t="shared" si="152"/>
        <v>#N/A</v>
      </c>
      <c r="AJ326" s="9" t="e">
        <f t="shared" si="138"/>
        <v>#N/A</v>
      </c>
      <c r="AK326" s="9" t="e">
        <f t="shared" si="139"/>
        <v>#N/A</v>
      </c>
      <c r="AL326" s="9" t="e">
        <f t="shared" si="140"/>
        <v>#N/A</v>
      </c>
      <c r="AM326" s="9" t="e">
        <f t="shared" si="141"/>
        <v>#N/A</v>
      </c>
      <c r="AN326" s="9" t="e">
        <f t="shared" si="142"/>
        <v>#N/A</v>
      </c>
      <c r="AO326" s="9" t="e">
        <f t="shared" si="143"/>
        <v>#N/A</v>
      </c>
      <c r="AP326" s="1" t="str">
        <f t="shared" si="158"/>
        <v/>
      </c>
      <c r="AQ326" s="1" t="str">
        <f t="shared" si="158"/>
        <v/>
      </c>
      <c r="AS326" s="1" t="str">
        <f t="shared" si="153"/>
        <v/>
      </c>
      <c r="AT326" s="1" t="e">
        <f t="shared" si="154"/>
        <v>#N/A</v>
      </c>
      <c r="AU326" s="1" t="e">
        <f t="shared" si="144"/>
        <v>#N/A</v>
      </c>
      <c r="AV326" s="9" t="e">
        <f t="shared" si="145"/>
        <v>#N/A</v>
      </c>
      <c r="AW326" s="9" t="e">
        <f t="shared" si="146"/>
        <v>#N/A</v>
      </c>
      <c r="AX326" s="9" t="e">
        <f t="shared" si="147"/>
        <v>#N/A</v>
      </c>
      <c r="AY326" s="9" t="e">
        <f t="shared" si="148"/>
        <v>#N/A</v>
      </c>
      <c r="AZ326" s="9" t="e">
        <f t="shared" si="149"/>
        <v>#N/A</v>
      </c>
      <c r="BA326" s="9" t="e">
        <f t="shared" si="155"/>
        <v>#N/A</v>
      </c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M326" s="48"/>
      <c r="BX326" s="7"/>
      <c r="BY326" s="4"/>
      <c r="BZ326" s="7"/>
      <c r="CA326" s="7"/>
      <c r="CB326" s="7"/>
      <c r="CE326" s="7"/>
      <c r="CF326" s="7"/>
      <c r="CG326" s="7"/>
      <c r="CH326" s="7"/>
      <c r="CI326" s="7"/>
      <c r="CJ326" s="7"/>
      <c r="CK326" s="7"/>
      <c r="CL326" s="7"/>
      <c r="CN326" s="47"/>
      <c r="CO326" s="47"/>
      <c r="CP326" s="47"/>
      <c r="CQ326" s="4"/>
    </row>
    <row r="327" spans="1:95" s="1" customFormat="1" x14ac:dyDescent="0.3">
      <c r="A327" s="1">
        <f t="shared" si="150"/>
        <v>0</v>
      </c>
      <c r="B327" s="1" t="e">
        <f t="shared" si="134"/>
        <v>#N/A</v>
      </c>
      <c r="J327" s="4"/>
      <c r="K327" s="4"/>
      <c r="L327" s="4"/>
      <c r="M327" s="61"/>
      <c r="Y327" s="58"/>
      <c r="AA327" s="1">
        <f t="shared" si="135"/>
        <v>0</v>
      </c>
      <c r="AB327" s="1">
        <f t="shared" si="136"/>
        <v>0</v>
      </c>
      <c r="AC327" s="1">
        <f t="shared" si="137"/>
        <v>0</v>
      </c>
      <c r="AD327" s="1" t="str">
        <f t="shared" si="151"/>
        <v/>
      </c>
      <c r="AE327" s="1" t="str">
        <f t="shared" si="157"/>
        <v/>
      </c>
      <c r="AF327" s="1" t="str">
        <f t="shared" si="157"/>
        <v/>
      </c>
      <c r="AG327" s="1" t="str">
        <f t="shared" si="157"/>
        <v/>
      </c>
      <c r="AH327" s="1" t="e">
        <f t="shared" si="156"/>
        <v>#N/A</v>
      </c>
      <c r="AI327" s="9" t="e">
        <f t="shared" si="152"/>
        <v>#N/A</v>
      </c>
      <c r="AJ327" s="9" t="e">
        <f t="shared" si="138"/>
        <v>#N/A</v>
      </c>
      <c r="AK327" s="9" t="e">
        <f t="shared" si="139"/>
        <v>#N/A</v>
      </c>
      <c r="AL327" s="9" t="e">
        <f t="shared" si="140"/>
        <v>#N/A</v>
      </c>
      <c r="AM327" s="9" t="e">
        <f t="shared" si="141"/>
        <v>#N/A</v>
      </c>
      <c r="AN327" s="9" t="e">
        <f t="shared" si="142"/>
        <v>#N/A</v>
      </c>
      <c r="AO327" s="9" t="e">
        <f t="shared" si="143"/>
        <v>#N/A</v>
      </c>
      <c r="AP327" s="1" t="str">
        <f t="shared" si="158"/>
        <v/>
      </c>
      <c r="AQ327" s="1" t="str">
        <f t="shared" si="158"/>
        <v/>
      </c>
      <c r="AS327" s="1" t="str">
        <f t="shared" si="153"/>
        <v/>
      </c>
      <c r="AT327" s="1" t="e">
        <f t="shared" si="154"/>
        <v>#N/A</v>
      </c>
      <c r="AU327" s="1" t="e">
        <f t="shared" si="144"/>
        <v>#N/A</v>
      </c>
      <c r="AV327" s="9" t="e">
        <f t="shared" si="145"/>
        <v>#N/A</v>
      </c>
      <c r="AW327" s="9" t="e">
        <f t="shared" si="146"/>
        <v>#N/A</v>
      </c>
      <c r="AX327" s="9" t="e">
        <f t="shared" si="147"/>
        <v>#N/A</v>
      </c>
      <c r="AY327" s="9" t="e">
        <f t="shared" si="148"/>
        <v>#N/A</v>
      </c>
      <c r="AZ327" s="9" t="e">
        <f t="shared" si="149"/>
        <v>#N/A</v>
      </c>
      <c r="BA327" s="9" t="e">
        <f t="shared" si="155"/>
        <v>#N/A</v>
      </c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M327" s="48"/>
      <c r="BX327" s="7"/>
      <c r="BY327" s="4"/>
      <c r="BZ327" s="7"/>
      <c r="CA327" s="7"/>
      <c r="CB327" s="7"/>
      <c r="CE327" s="7"/>
      <c r="CF327" s="7"/>
      <c r="CG327" s="7"/>
      <c r="CH327" s="7"/>
      <c r="CI327" s="7"/>
      <c r="CJ327" s="7"/>
      <c r="CK327" s="7"/>
      <c r="CL327" s="7"/>
      <c r="CN327" s="47"/>
      <c r="CO327" s="47"/>
      <c r="CP327" s="47"/>
      <c r="CQ327" s="4"/>
    </row>
    <row r="328" spans="1:95" s="1" customFormat="1" x14ac:dyDescent="0.3">
      <c r="A328" s="1">
        <f t="shared" si="150"/>
        <v>0</v>
      </c>
      <c r="B328" s="1" t="e">
        <f t="shared" si="134"/>
        <v>#N/A</v>
      </c>
      <c r="J328" s="4"/>
      <c r="K328" s="4"/>
      <c r="L328" s="4"/>
      <c r="M328" s="61"/>
      <c r="Y328" s="58"/>
      <c r="AA328" s="1">
        <f t="shared" si="135"/>
        <v>0</v>
      </c>
      <c r="AB328" s="1">
        <f t="shared" si="136"/>
        <v>0</v>
      </c>
      <c r="AC328" s="1">
        <f t="shared" si="137"/>
        <v>0</v>
      </c>
      <c r="AD328" s="1" t="str">
        <f t="shared" si="151"/>
        <v/>
      </c>
      <c r="AE328" s="1" t="str">
        <f t="shared" si="157"/>
        <v/>
      </c>
      <c r="AF328" s="1" t="str">
        <f t="shared" si="157"/>
        <v/>
      </c>
      <c r="AG328" s="1" t="str">
        <f t="shared" si="157"/>
        <v/>
      </c>
      <c r="AH328" s="1" t="e">
        <f t="shared" si="156"/>
        <v>#N/A</v>
      </c>
      <c r="AI328" s="9" t="e">
        <f t="shared" si="152"/>
        <v>#N/A</v>
      </c>
      <c r="AJ328" s="9" t="e">
        <f t="shared" si="138"/>
        <v>#N/A</v>
      </c>
      <c r="AK328" s="9" t="e">
        <f t="shared" si="139"/>
        <v>#N/A</v>
      </c>
      <c r="AL328" s="9" t="e">
        <f t="shared" si="140"/>
        <v>#N/A</v>
      </c>
      <c r="AM328" s="9" t="e">
        <f t="shared" si="141"/>
        <v>#N/A</v>
      </c>
      <c r="AN328" s="9" t="e">
        <f t="shared" si="142"/>
        <v>#N/A</v>
      </c>
      <c r="AO328" s="9" t="e">
        <f t="shared" si="143"/>
        <v>#N/A</v>
      </c>
      <c r="AP328" s="1" t="str">
        <f t="shared" si="158"/>
        <v/>
      </c>
      <c r="AQ328" s="1" t="str">
        <f t="shared" si="158"/>
        <v/>
      </c>
      <c r="AS328" s="1" t="str">
        <f t="shared" si="153"/>
        <v/>
      </c>
      <c r="AT328" s="1" t="e">
        <f t="shared" si="154"/>
        <v>#N/A</v>
      </c>
      <c r="AU328" s="1" t="e">
        <f t="shared" si="144"/>
        <v>#N/A</v>
      </c>
      <c r="AV328" s="9" t="e">
        <f t="shared" si="145"/>
        <v>#N/A</v>
      </c>
      <c r="AW328" s="9" t="e">
        <f t="shared" si="146"/>
        <v>#N/A</v>
      </c>
      <c r="AX328" s="9" t="e">
        <f t="shared" si="147"/>
        <v>#N/A</v>
      </c>
      <c r="AY328" s="9" t="e">
        <f t="shared" si="148"/>
        <v>#N/A</v>
      </c>
      <c r="AZ328" s="9" t="e">
        <f t="shared" si="149"/>
        <v>#N/A</v>
      </c>
      <c r="BA328" s="9" t="e">
        <f t="shared" si="155"/>
        <v>#N/A</v>
      </c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M328" s="48"/>
      <c r="BX328" s="7"/>
      <c r="BY328" s="4"/>
      <c r="BZ328" s="7"/>
      <c r="CA328" s="7"/>
      <c r="CB328" s="7"/>
      <c r="CE328" s="7"/>
      <c r="CF328" s="7"/>
      <c r="CG328" s="7"/>
      <c r="CH328" s="7"/>
      <c r="CI328" s="7"/>
      <c r="CJ328" s="7"/>
      <c r="CK328" s="7"/>
      <c r="CL328" s="7"/>
      <c r="CN328" s="47"/>
      <c r="CO328" s="47"/>
      <c r="CP328" s="47"/>
      <c r="CQ328" s="4"/>
    </row>
    <row r="329" spans="1:95" s="1" customFormat="1" x14ac:dyDescent="0.3">
      <c r="A329" s="1">
        <f t="shared" si="150"/>
        <v>0</v>
      </c>
      <c r="B329" s="1" t="e">
        <f t="shared" si="134"/>
        <v>#N/A</v>
      </c>
      <c r="J329" s="4"/>
      <c r="K329" s="4"/>
      <c r="L329" s="4"/>
      <c r="M329" s="61"/>
      <c r="Y329" s="58"/>
      <c r="AA329" s="1">
        <f t="shared" si="135"/>
        <v>0</v>
      </c>
      <c r="AB329" s="1">
        <f t="shared" si="136"/>
        <v>0</v>
      </c>
      <c r="AC329" s="1">
        <f t="shared" si="137"/>
        <v>0</v>
      </c>
      <c r="AD329" s="1" t="str">
        <f t="shared" si="151"/>
        <v/>
      </c>
      <c r="AE329" s="1" t="str">
        <f t="shared" si="157"/>
        <v/>
      </c>
      <c r="AF329" s="1" t="str">
        <f t="shared" si="157"/>
        <v/>
      </c>
      <c r="AG329" s="1" t="str">
        <f t="shared" si="157"/>
        <v/>
      </c>
      <c r="AH329" s="1" t="e">
        <f t="shared" si="156"/>
        <v>#N/A</v>
      </c>
      <c r="AI329" s="9" t="e">
        <f t="shared" si="152"/>
        <v>#N/A</v>
      </c>
      <c r="AJ329" s="9" t="e">
        <f t="shared" si="138"/>
        <v>#N/A</v>
      </c>
      <c r="AK329" s="9" t="e">
        <f t="shared" si="139"/>
        <v>#N/A</v>
      </c>
      <c r="AL329" s="9" t="e">
        <f t="shared" si="140"/>
        <v>#N/A</v>
      </c>
      <c r="AM329" s="9" t="e">
        <f t="shared" si="141"/>
        <v>#N/A</v>
      </c>
      <c r="AN329" s="9" t="e">
        <f t="shared" si="142"/>
        <v>#N/A</v>
      </c>
      <c r="AO329" s="9" t="e">
        <f t="shared" si="143"/>
        <v>#N/A</v>
      </c>
      <c r="AP329" s="1" t="str">
        <f t="shared" si="158"/>
        <v/>
      </c>
      <c r="AQ329" s="1" t="str">
        <f t="shared" si="158"/>
        <v/>
      </c>
      <c r="AS329" s="1" t="str">
        <f t="shared" si="153"/>
        <v/>
      </c>
      <c r="AT329" s="1" t="e">
        <f t="shared" si="154"/>
        <v>#N/A</v>
      </c>
      <c r="AU329" s="1" t="e">
        <f t="shared" si="144"/>
        <v>#N/A</v>
      </c>
      <c r="AV329" s="9" t="e">
        <f t="shared" si="145"/>
        <v>#N/A</v>
      </c>
      <c r="AW329" s="9" t="e">
        <f t="shared" si="146"/>
        <v>#N/A</v>
      </c>
      <c r="AX329" s="9" t="e">
        <f t="shared" si="147"/>
        <v>#N/A</v>
      </c>
      <c r="AY329" s="9" t="e">
        <f t="shared" si="148"/>
        <v>#N/A</v>
      </c>
      <c r="AZ329" s="9" t="e">
        <f t="shared" si="149"/>
        <v>#N/A</v>
      </c>
      <c r="BA329" s="9" t="e">
        <f t="shared" si="155"/>
        <v>#N/A</v>
      </c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M329" s="48"/>
      <c r="BX329" s="7"/>
      <c r="BY329" s="4"/>
      <c r="BZ329" s="7"/>
      <c r="CA329" s="7"/>
      <c r="CB329" s="7"/>
      <c r="CE329" s="7"/>
      <c r="CF329" s="7"/>
      <c r="CG329" s="7"/>
      <c r="CH329" s="7"/>
      <c r="CI329" s="7"/>
      <c r="CJ329" s="7"/>
      <c r="CK329" s="7"/>
      <c r="CL329" s="7"/>
      <c r="CN329" s="47"/>
      <c r="CO329" s="47"/>
      <c r="CP329" s="47"/>
      <c r="CQ329" s="4"/>
    </row>
    <row r="330" spans="1:95" s="1" customFormat="1" x14ac:dyDescent="0.3">
      <c r="A330" s="1">
        <f t="shared" si="150"/>
        <v>0</v>
      </c>
      <c r="B330" s="1" t="e">
        <f t="shared" si="134"/>
        <v>#N/A</v>
      </c>
      <c r="J330" s="4"/>
      <c r="K330" s="4"/>
      <c r="L330" s="4"/>
      <c r="M330" s="61"/>
      <c r="Y330" s="58"/>
      <c r="AA330" s="1">
        <f t="shared" si="135"/>
        <v>0</v>
      </c>
      <c r="AB330" s="1">
        <f t="shared" si="136"/>
        <v>0</v>
      </c>
      <c r="AC330" s="1">
        <f t="shared" si="137"/>
        <v>0</v>
      </c>
      <c r="AD330" s="1" t="str">
        <f t="shared" si="151"/>
        <v/>
      </c>
      <c r="AE330" s="1" t="str">
        <f t="shared" si="157"/>
        <v/>
      </c>
      <c r="AF330" s="1" t="str">
        <f t="shared" si="157"/>
        <v/>
      </c>
      <c r="AG330" s="1" t="str">
        <f t="shared" si="157"/>
        <v/>
      </c>
      <c r="AH330" s="1" t="e">
        <f t="shared" si="156"/>
        <v>#N/A</v>
      </c>
      <c r="AI330" s="9" t="e">
        <f t="shared" si="152"/>
        <v>#N/A</v>
      </c>
      <c r="AJ330" s="9" t="e">
        <f t="shared" si="138"/>
        <v>#N/A</v>
      </c>
      <c r="AK330" s="9" t="e">
        <f t="shared" si="139"/>
        <v>#N/A</v>
      </c>
      <c r="AL330" s="9" t="e">
        <f t="shared" si="140"/>
        <v>#N/A</v>
      </c>
      <c r="AM330" s="9" t="e">
        <f t="shared" si="141"/>
        <v>#N/A</v>
      </c>
      <c r="AN330" s="9" t="e">
        <f t="shared" si="142"/>
        <v>#N/A</v>
      </c>
      <c r="AO330" s="9" t="e">
        <f t="shared" si="143"/>
        <v>#N/A</v>
      </c>
      <c r="AP330" s="1" t="str">
        <f t="shared" si="158"/>
        <v/>
      </c>
      <c r="AQ330" s="1" t="str">
        <f t="shared" si="158"/>
        <v/>
      </c>
      <c r="AS330" s="1" t="str">
        <f t="shared" si="153"/>
        <v/>
      </c>
      <c r="AT330" s="1" t="e">
        <f t="shared" si="154"/>
        <v>#N/A</v>
      </c>
      <c r="AU330" s="1" t="e">
        <f t="shared" si="144"/>
        <v>#N/A</v>
      </c>
      <c r="AV330" s="9" t="e">
        <f t="shared" si="145"/>
        <v>#N/A</v>
      </c>
      <c r="AW330" s="9" t="e">
        <f t="shared" si="146"/>
        <v>#N/A</v>
      </c>
      <c r="AX330" s="9" t="e">
        <f t="shared" si="147"/>
        <v>#N/A</v>
      </c>
      <c r="AY330" s="9" t="e">
        <f t="shared" si="148"/>
        <v>#N/A</v>
      </c>
      <c r="AZ330" s="9" t="e">
        <f t="shared" si="149"/>
        <v>#N/A</v>
      </c>
      <c r="BA330" s="9" t="e">
        <f t="shared" si="155"/>
        <v>#N/A</v>
      </c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M330" s="48"/>
      <c r="BX330" s="7"/>
      <c r="BY330" s="4"/>
      <c r="BZ330" s="7"/>
      <c r="CA330" s="7"/>
      <c r="CB330" s="7"/>
      <c r="CE330" s="7"/>
      <c r="CF330" s="7"/>
      <c r="CG330" s="7"/>
      <c r="CH330" s="7"/>
      <c r="CI330" s="7"/>
      <c r="CJ330" s="7"/>
      <c r="CK330" s="7"/>
      <c r="CL330" s="7"/>
      <c r="CN330" s="47"/>
      <c r="CO330" s="47"/>
      <c r="CP330" s="47"/>
      <c r="CQ330" s="4"/>
    </row>
    <row r="331" spans="1:95" s="1" customFormat="1" x14ac:dyDescent="0.3">
      <c r="C331" s="3"/>
      <c r="D331" s="3"/>
      <c r="E331" s="3"/>
      <c r="F331" s="3"/>
      <c r="G331" s="3"/>
      <c r="H331" s="3"/>
      <c r="I331" s="3"/>
      <c r="J331" s="65"/>
      <c r="K331" s="65"/>
      <c r="L331" s="65"/>
      <c r="M331" s="66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60"/>
      <c r="Z331" s="3"/>
      <c r="AI331" s="9"/>
      <c r="AJ331" s="9"/>
      <c r="AK331" s="9"/>
      <c r="AL331" s="9"/>
      <c r="AM331" s="9"/>
      <c r="AN331" s="9"/>
      <c r="AO331" s="9"/>
      <c r="AV331" s="9"/>
      <c r="AW331" s="9"/>
      <c r="AX331" s="9"/>
      <c r="AY331" s="9"/>
      <c r="AZ331" s="9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M331" s="48"/>
      <c r="BX331" s="7"/>
      <c r="BY331" s="4"/>
      <c r="BZ331" s="7"/>
      <c r="CA331" s="7"/>
      <c r="CB331" s="7"/>
      <c r="CE331" s="7"/>
      <c r="CF331" s="7"/>
      <c r="CG331" s="7"/>
      <c r="CH331" s="7"/>
      <c r="CI331" s="7"/>
      <c r="CJ331" s="7"/>
      <c r="CK331" s="7"/>
      <c r="CL331" s="7"/>
      <c r="CN331" s="47"/>
      <c r="CO331" s="47"/>
      <c r="CP331" s="47"/>
      <c r="CQ331" s="4"/>
    </row>
    <row r="332" spans="1:95" s="1" customFormat="1" x14ac:dyDescent="0.3">
      <c r="C332" s="3"/>
      <c r="D332" s="3"/>
      <c r="E332" s="3"/>
      <c r="F332" s="3"/>
      <c r="G332" s="3"/>
      <c r="H332" s="3"/>
      <c r="I332" s="3"/>
      <c r="J332" s="65"/>
      <c r="K332" s="65"/>
      <c r="L332" s="65"/>
      <c r="M332" s="66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60"/>
      <c r="Z332" s="3"/>
      <c r="AI332" s="9"/>
      <c r="AJ332" s="9"/>
      <c r="AK332" s="9"/>
      <c r="AL332" s="9"/>
      <c r="AM332" s="9"/>
      <c r="AN332" s="9"/>
      <c r="AO332" s="9"/>
      <c r="AV332" s="9"/>
      <c r="AW332" s="9"/>
      <c r="AX332" s="9"/>
      <c r="AY332" s="9"/>
      <c r="AZ332" s="9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M332" s="48"/>
      <c r="BX332" s="7"/>
      <c r="BY332" s="4"/>
      <c r="BZ332" s="7"/>
      <c r="CA332" s="7"/>
      <c r="CB332" s="7"/>
      <c r="CE332" s="7"/>
      <c r="CF332" s="7"/>
      <c r="CG332" s="7"/>
      <c r="CH332" s="7"/>
      <c r="CI332" s="7"/>
      <c r="CJ332" s="7"/>
      <c r="CK332" s="7"/>
      <c r="CL332" s="7"/>
      <c r="CN332" s="47"/>
      <c r="CO332" s="47"/>
      <c r="CP332" s="47"/>
      <c r="CQ332" s="4"/>
    </row>
    <row r="333" spans="1:95" s="1" customFormat="1" x14ac:dyDescent="0.3">
      <c r="C333" s="3"/>
      <c r="D333" s="3"/>
      <c r="E333" s="3"/>
      <c r="F333" s="3"/>
      <c r="G333" s="3"/>
      <c r="H333" s="3"/>
      <c r="I333" s="3"/>
      <c r="J333" s="65"/>
      <c r="K333" s="65"/>
      <c r="L333" s="65"/>
      <c r="M333" s="66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60"/>
      <c r="Z333" s="3"/>
      <c r="AI333" s="9"/>
      <c r="AJ333" s="9"/>
      <c r="AK333" s="9"/>
      <c r="AL333" s="9"/>
      <c r="AM333" s="9"/>
      <c r="AN333" s="9"/>
      <c r="AO333" s="9"/>
      <c r="AV333" s="9"/>
      <c r="AW333" s="9"/>
      <c r="AX333" s="9"/>
      <c r="AY333" s="9"/>
      <c r="AZ333" s="9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M333" s="48"/>
      <c r="BX333" s="7"/>
      <c r="BY333" s="4"/>
      <c r="BZ333" s="7"/>
      <c r="CA333" s="7"/>
      <c r="CB333" s="7"/>
      <c r="CE333" s="7"/>
      <c r="CF333" s="7"/>
      <c r="CG333" s="7"/>
      <c r="CH333" s="7"/>
      <c r="CI333" s="7"/>
      <c r="CJ333" s="7"/>
      <c r="CK333" s="7"/>
      <c r="CL333" s="7"/>
      <c r="CN333" s="47"/>
      <c r="CO333" s="47"/>
      <c r="CP333" s="47"/>
      <c r="CQ333" s="4"/>
    </row>
    <row r="334" spans="1:95" s="1" customFormat="1" x14ac:dyDescent="0.3">
      <c r="C334" s="3"/>
      <c r="D334" s="3"/>
      <c r="E334" s="3"/>
      <c r="F334" s="3"/>
      <c r="G334" s="3"/>
      <c r="H334" s="3"/>
      <c r="I334" s="3"/>
      <c r="J334" s="65"/>
      <c r="K334" s="65"/>
      <c r="L334" s="65"/>
      <c r="M334" s="66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60"/>
      <c r="Z334" s="3"/>
      <c r="AI334" s="9"/>
      <c r="AJ334" s="9"/>
      <c r="AK334" s="9"/>
      <c r="AL334" s="9"/>
      <c r="AM334" s="9"/>
      <c r="AN334" s="9"/>
      <c r="AO334" s="9"/>
      <c r="AV334" s="9"/>
      <c r="AW334" s="9"/>
      <c r="AX334" s="9"/>
      <c r="AY334" s="9"/>
      <c r="AZ334" s="9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M334" s="48"/>
      <c r="BX334" s="7"/>
      <c r="BY334" s="4"/>
      <c r="BZ334" s="7"/>
      <c r="CA334" s="7"/>
      <c r="CB334" s="7"/>
      <c r="CE334" s="7"/>
      <c r="CF334" s="7"/>
      <c r="CG334" s="7"/>
      <c r="CH334" s="7"/>
      <c r="CI334" s="7"/>
      <c r="CJ334" s="7"/>
      <c r="CK334" s="7"/>
      <c r="CL334" s="7"/>
      <c r="CN334" s="47"/>
      <c r="CO334" s="47"/>
      <c r="CP334" s="47"/>
      <c r="CQ334" s="4"/>
    </row>
    <row r="335" spans="1:95" s="1" customFormat="1" x14ac:dyDescent="0.3">
      <c r="C335" s="3"/>
      <c r="D335" s="3"/>
      <c r="E335" s="3"/>
      <c r="F335" s="3"/>
      <c r="G335" s="3"/>
      <c r="H335" s="3"/>
      <c r="I335" s="3"/>
      <c r="J335" s="65"/>
      <c r="K335" s="65"/>
      <c r="L335" s="65"/>
      <c r="M335" s="66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60"/>
      <c r="Z335" s="3"/>
      <c r="AI335" s="9"/>
      <c r="AJ335" s="9"/>
      <c r="AK335" s="9"/>
      <c r="AL335" s="9"/>
      <c r="AM335" s="9"/>
      <c r="AN335" s="9"/>
      <c r="AO335" s="9"/>
      <c r="AV335" s="9"/>
      <c r="AW335" s="9"/>
      <c r="AX335" s="9"/>
      <c r="AY335" s="9"/>
      <c r="AZ335" s="9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M335" s="48"/>
      <c r="BX335" s="7"/>
      <c r="BY335" s="4"/>
      <c r="BZ335" s="7"/>
      <c r="CA335" s="7"/>
      <c r="CB335" s="7"/>
      <c r="CE335" s="7"/>
      <c r="CF335" s="7"/>
      <c r="CG335" s="7"/>
      <c r="CH335" s="7"/>
      <c r="CI335" s="7"/>
      <c r="CJ335" s="7"/>
      <c r="CK335" s="7"/>
      <c r="CL335" s="7"/>
      <c r="CN335" s="47"/>
      <c r="CO335" s="47"/>
      <c r="CP335" s="47"/>
      <c r="CQ335" s="4"/>
    </row>
    <row r="336" spans="1:95" s="1" customFormat="1" x14ac:dyDescent="0.3">
      <c r="C336" s="3"/>
      <c r="D336" s="3"/>
      <c r="E336" s="3"/>
      <c r="F336" s="3"/>
      <c r="G336" s="3"/>
      <c r="H336" s="3"/>
      <c r="I336" s="3"/>
      <c r="J336" s="65"/>
      <c r="K336" s="65"/>
      <c r="L336" s="65"/>
      <c r="M336" s="66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60"/>
      <c r="Z336" s="3"/>
      <c r="AI336" s="9"/>
      <c r="AJ336" s="9"/>
      <c r="AK336" s="9"/>
      <c r="AL336" s="9"/>
      <c r="AM336" s="9"/>
      <c r="AN336" s="9"/>
      <c r="AO336" s="9"/>
      <c r="AV336" s="9"/>
      <c r="AW336" s="9"/>
      <c r="AX336" s="9"/>
      <c r="AY336" s="9"/>
      <c r="AZ336" s="9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M336" s="48"/>
      <c r="BX336" s="7"/>
      <c r="BY336" s="4"/>
      <c r="BZ336" s="7"/>
      <c r="CA336" s="7"/>
      <c r="CB336" s="7"/>
      <c r="CE336" s="7"/>
      <c r="CF336" s="7"/>
      <c r="CG336" s="7"/>
      <c r="CH336" s="7"/>
      <c r="CI336" s="7"/>
      <c r="CJ336" s="7"/>
      <c r="CK336" s="7"/>
      <c r="CL336" s="7"/>
      <c r="CN336" s="47"/>
      <c r="CO336" s="47"/>
      <c r="CP336" s="47"/>
      <c r="CQ336" s="4"/>
    </row>
    <row r="337" spans="3:95" s="1" customFormat="1" x14ac:dyDescent="0.3">
      <c r="C337" s="3"/>
      <c r="D337" s="3"/>
      <c r="E337" s="3"/>
      <c r="F337" s="3"/>
      <c r="G337" s="3"/>
      <c r="H337" s="3"/>
      <c r="I337" s="3"/>
      <c r="J337" s="65"/>
      <c r="K337" s="65"/>
      <c r="L337" s="65"/>
      <c r="M337" s="66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60"/>
      <c r="Z337" s="3"/>
      <c r="AI337" s="9"/>
      <c r="AJ337" s="9"/>
      <c r="AK337" s="9"/>
      <c r="AL337" s="9"/>
      <c r="AM337" s="9"/>
      <c r="AN337" s="9"/>
      <c r="AO337" s="9"/>
      <c r="AV337" s="9"/>
      <c r="AW337" s="9"/>
      <c r="AX337" s="9"/>
      <c r="AY337" s="9"/>
      <c r="AZ337" s="9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M337" s="48"/>
      <c r="BX337" s="7"/>
      <c r="BY337" s="4"/>
      <c r="BZ337" s="7"/>
      <c r="CA337" s="7"/>
      <c r="CB337" s="7"/>
      <c r="CE337" s="7"/>
      <c r="CF337" s="7"/>
      <c r="CG337" s="7"/>
      <c r="CH337" s="7"/>
      <c r="CI337" s="7"/>
      <c r="CJ337" s="7"/>
      <c r="CK337" s="7"/>
      <c r="CL337" s="7"/>
      <c r="CN337" s="47"/>
      <c r="CO337" s="47"/>
      <c r="CP337" s="47"/>
      <c r="CQ337" s="4"/>
    </row>
    <row r="338" spans="3:95" s="1" customFormat="1" x14ac:dyDescent="0.3">
      <c r="C338" s="3"/>
      <c r="D338" s="3"/>
      <c r="E338" s="3"/>
      <c r="F338" s="3"/>
      <c r="G338" s="3"/>
      <c r="H338" s="3"/>
      <c r="I338" s="3"/>
      <c r="J338" s="65"/>
      <c r="K338" s="65"/>
      <c r="L338" s="65"/>
      <c r="M338" s="66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60"/>
      <c r="Z338" s="3"/>
      <c r="AI338" s="9"/>
      <c r="AJ338" s="9"/>
      <c r="AK338" s="9"/>
      <c r="AL338" s="9"/>
      <c r="AM338" s="9"/>
      <c r="AN338" s="9"/>
      <c r="AO338" s="9"/>
      <c r="AV338" s="9"/>
      <c r="AW338" s="9"/>
      <c r="AX338" s="9"/>
      <c r="AY338" s="9"/>
      <c r="AZ338" s="9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M338" s="48"/>
      <c r="BX338" s="7"/>
      <c r="BY338" s="4"/>
      <c r="BZ338" s="7"/>
      <c r="CA338" s="7"/>
      <c r="CB338" s="7"/>
      <c r="CE338" s="7"/>
      <c r="CF338" s="7"/>
      <c r="CG338" s="7"/>
      <c r="CH338" s="7"/>
      <c r="CI338" s="7"/>
      <c r="CJ338" s="7"/>
      <c r="CK338" s="7"/>
      <c r="CL338" s="7"/>
      <c r="CN338" s="47"/>
      <c r="CO338" s="47"/>
      <c r="CP338" s="47"/>
      <c r="CQ338" s="4"/>
    </row>
    <row r="339" spans="3:95" s="1" customFormat="1" x14ac:dyDescent="0.3">
      <c r="C339" s="3"/>
      <c r="D339" s="3"/>
      <c r="E339" s="3"/>
      <c r="F339" s="3"/>
      <c r="G339" s="3"/>
      <c r="H339" s="3"/>
      <c r="I339" s="3"/>
      <c r="J339" s="65"/>
      <c r="K339" s="65"/>
      <c r="L339" s="65"/>
      <c r="M339" s="66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60"/>
      <c r="Z339" s="3"/>
      <c r="AI339" s="9"/>
      <c r="AJ339" s="9"/>
      <c r="AK339" s="9"/>
      <c r="AL339" s="9"/>
      <c r="AM339" s="9"/>
      <c r="AN339" s="9"/>
      <c r="AO339" s="9"/>
      <c r="AV339" s="9"/>
      <c r="AW339" s="9"/>
      <c r="AX339" s="9"/>
      <c r="AY339" s="9"/>
      <c r="AZ339" s="9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M339" s="48"/>
      <c r="BX339" s="7"/>
      <c r="BY339" s="4"/>
      <c r="BZ339" s="7"/>
      <c r="CA339" s="7"/>
      <c r="CB339" s="7"/>
      <c r="CE339" s="7"/>
      <c r="CF339" s="7"/>
      <c r="CG339" s="7"/>
      <c r="CH339" s="7"/>
      <c r="CI339" s="7"/>
      <c r="CJ339" s="7"/>
      <c r="CK339" s="7"/>
      <c r="CL339" s="7"/>
      <c r="CN339" s="47"/>
      <c r="CO339" s="47"/>
      <c r="CP339" s="47"/>
      <c r="CQ339" s="4"/>
    </row>
    <row r="340" spans="3:95" s="1" customFormat="1" x14ac:dyDescent="0.3">
      <c r="C340" s="3"/>
      <c r="D340" s="3"/>
      <c r="E340" s="3"/>
      <c r="F340" s="3"/>
      <c r="G340" s="3"/>
      <c r="H340" s="3"/>
      <c r="I340" s="3"/>
      <c r="J340" s="65"/>
      <c r="K340" s="65"/>
      <c r="L340" s="65"/>
      <c r="M340" s="66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60"/>
      <c r="Z340" s="3"/>
      <c r="AI340" s="9"/>
      <c r="AJ340" s="9"/>
      <c r="AK340" s="9"/>
      <c r="AL340" s="9"/>
      <c r="AM340" s="9"/>
      <c r="AN340" s="9"/>
      <c r="AO340" s="9"/>
      <c r="AV340" s="9"/>
      <c r="AW340" s="9"/>
      <c r="AX340" s="9"/>
      <c r="AY340" s="9"/>
      <c r="AZ340" s="9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M340" s="48"/>
      <c r="BX340" s="7"/>
      <c r="BY340" s="4"/>
      <c r="BZ340" s="7"/>
      <c r="CA340" s="7"/>
      <c r="CB340" s="7"/>
      <c r="CE340" s="7"/>
      <c r="CF340" s="7"/>
      <c r="CG340" s="7"/>
      <c r="CH340" s="7"/>
      <c r="CI340" s="7"/>
      <c r="CJ340" s="7"/>
      <c r="CK340" s="7"/>
      <c r="CL340" s="7"/>
      <c r="CN340" s="47"/>
      <c r="CO340" s="47"/>
      <c r="CP340" s="47"/>
      <c r="CQ340" s="4"/>
    </row>
    <row r="341" spans="3:95" s="1" customFormat="1" x14ac:dyDescent="0.3">
      <c r="C341" s="3"/>
      <c r="D341" s="3"/>
      <c r="E341" s="3"/>
      <c r="F341" s="3"/>
      <c r="G341" s="3"/>
      <c r="H341" s="3"/>
      <c r="I341" s="3"/>
      <c r="J341" s="65"/>
      <c r="K341" s="65"/>
      <c r="L341" s="65"/>
      <c r="M341" s="66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60"/>
      <c r="Z341" s="3"/>
      <c r="AI341" s="9"/>
      <c r="AJ341" s="9"/>
      <c r="AK341" s="9"/>
      <c r="AL341" s="9"/>
      <c r="AM341" s="9"/>
      <c r="AN341" s="9"/>
      <c r="AO341" s="9"/>
      <c r="AV341" s="9"/>
      <c r="AW341" s="9"/>
      <c r="AX341" s="9"/>
      <c r="AY341" s="9"/>
      <c r="AZ341" s="9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M341" s="48"/>
      <c r="BX341" s="7"/>
      <c r="BY341" s="4"/>
      <c r="BZ341" s="7"/>
      <c r="CA341" s="7"/>
      <c r="CB341" s="7"/>
      <c r="CE341" s="7"/>
      <c r="CF341" s="7"/>
      <c r="CG341" s="7"/>
      <c r="CH341" s="7"/>
      <c r="CI341" s="7"/>
      <c r="CJ341" s="7"/>
      <c r="CK341" s="7"/>
      <c r="CL341" s="7"/>
      <c r="CN341" s="47"/>
      <c r="CO341" s="47"/>
      <c r="CP341" s="47"/>
      <c r="CQ341" s="4"/>
    </row>
    <row r="342" spans="3:95" s="1" customFormat="1" x14ac:dyDescent="0.3">
      <c r="C342" s="3"/>
      <c r="D342" s="3"/>
      <c r="E342" s="3"/>
      <c r="F342" s="3"/>
      <c r="G342" s="3"/>
      <c r="H342" s="3"/>
      <c r="I342" s="3"/>
      <c r="J342" s="65"/>
      <c r="K342" s="65"/>
      <c r="L342" s="65"/>
      <c r="M342" s="66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60"/>
      <c r="Z342" s="3"/>
      <c r="AI342" s="9"/>
      <c r="AJ342" s="9"/>
      <c r="AK342" s="9"/>
      <c r="AL342" s="9"/>
      <c r="AM342" s="9"/>
      <c r="AN342" s="9"/>
      <c r="AO342" s="9"/>
      <c r="AV342" s="9"/>
      <c r="AW342" s="9"/>
      <c r="AX342" s="9"/>
      <c r="AY342" s="9"/>
      <c r="AZ342" s="9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M342" s="48"/>
      <c r="BX342" s="7"/>
      <c r="BY342" s="4"/>
      <c r="BZ342" s="7"/>
      <c r="CA342" s="7"/>
      <c r="CB342" s="7"/>
      <c r="CE342" s="7"/>
      <c r="CF342" s="7"/>
      <c r="CG342" s="7"/>
      <c r="CH342" s="7"/>
      <c r="CI342" s="7"/>
      <c r="CJ342" s="7"/>
      <c r="CK342" s="7"/>
      <c r="CL342" s="7"/>
      <c r="CN342" s="47"/>
      <c r="CO342" s="47"/>
      <c r="CP342" s="47"/>
      <c r="CQ342" s="4"/>
    </row>
    <row r="343" spans="3:95" s="1" customFormat="1" x14ac:dyDescent="0.3">
      <c r="C343" s="3"/>
      <c r="D343" s="3"/>
      <c r="E343" s="3"/>
      <c r="F343" s="3"/>
      <c r="G343" s="3"/>
      <c r="H343" s="3"/>
      <c r="I343" s="3"/>
      <c r="J343" s="65"/>
      <c r="K343" s="65"/>
      <c r="L343" s="65"/>
      <c r="M343" s="66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60"/>
      <c r="Z343" s="3"/>
      <c r="AI343" s="9"/>
      <c r="AJ343" s="9"/>
      <c r="AK343" s="9"/>
      <c r="AL343" s="9"/>
      <c r="AM343" s="9"/>
      <c r="AN343" s="9"/>
      <c r="AO343" s="9"/>
      <c r="AV343" s="9"/>
      <c r="AW343" s="9"/>
      <c r="AX343" s="9"/>
      <c r="AY343" s="9"/>
      <c r="AZ343" s="9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M343" s="48"/>
      <c r="BX343" s="7"/>
      <c r="BY343" s="4"/>
      <c r="BZ343" s="7"/>
      <c r="CA343" s="7"/>
      <c r="CB343" s="7"/>
      <c r="CE343" s="7"/>
      <c r="CF343" s="7"/>
      <c r="CG343" s="7"/>
      <c r="CH343" s="7"/>
      <c r="CI343" s="7"/>
      <c r="CJ343" s="7"/>
      <c r="CK343" s="7"/>
      <c r="CL343" s="7"/>
      <c r="CN343" s="47"/>
      <c r="CO343" s="47"/>
      <c r="CP343" s="47"/>
      <c r="CQ343" s="4"/>
    </row>
    <row r="344" spans="3:95" s="1" customFormat="1" x14ac:dyDescent="0.3">
      <c r="C344" s="3"/>
      <c r="D344" s="3"/>
      <c r="E344" s="3"/>
      <c r="F344" s="3"/>
      <c r="G344" s="3"/>
      <c r="H344" s="3"/>
      <c r="I344" s="3"/>
      <c r="J344" s="65"/>
      <c r="K344" s="65"/>
      <c r="L344" s="65"/>
      <c r="M344" s="66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60"/>
      <c r="Z344" s="3"/>
      <c r="AI344" s="9"/>
      <c r="AJ344" s="9"/>
      <c r="AK344" s="9"/>
      <c r="AL344" s="9"/>
      <c r="AM344" s="9"/>
      <c r="AN344" s="9"/>
      <c r="AO344" s="9"/>
      <c r="AV344" s="9"/>
      <c r="AW344" s="9"/>
      <c r="AX344" s="9"/>
      <c r="AY344" s="9"/>
      <c r="AZ344" s="9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M344" s="48"/>
      <c r="BX344" s="7"/>
      <c r="BY344" s="4"/>
      <c r="BZ344" s="7"/>
      <c r="CA344" s="7"/>
      <c r="CB344" s="7"/>
      <c r="CE344" s="7"/>
      <c r="CF344" s="7"/>
      <c r="CG344" s="7"/>
      <c r="CH344" s="7"/>
      <c r="CI344" s="7"/>
      <c r="CJ344" s="7"/>
      <c r="CK344" s="7"/>
      <c r="CL344" s="7"/>
      <c r="CN344" s="47"/>
      <c r="CO344" s="47"/>
      <c r="CP344" s="47"/>
      <c r="CQ344" s="4"/>
    </row>
    <row r="345" spans="3:95" s="1" customFormat="1" x14ac:dyDescent="0.3">
      <c r="C345" s="3"/>
      <c r="D345" s="3"/>
      <c r="E345" s="3"/>
      <c r="F345" s="3"/>
      <c r="G345" s="3"/>
      <c r="H345" s="3"/>
      <c r="I345" s="3"/>
      <c r="J345" s="65"/>
      <c r="K345" s="65"/>
      <c r="L345" s="65"/>
      <c r="M345" s="66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60"/>
      <c r="Z345" s="3"/>
      <c r="AI345" s="9"/>
      <c r="AJ345" s="9"/>
      <c r="AK345" s="9"/>
      <c r="AL345" s="9"/>
      <c r="AM345" s="9"/>
      <c r="AN345" s="9"/>
      <c r="AO345" s="9"/>
      <c r="AV345" s="9"/>
      <c r="AW345" s="9"/>
      <c r="AX345" s="9"/>
      <c r="AY345" s="9"/>
      <c r="AZ345" s="9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M345" s="48"/>
      <c r="BX345" s="7"/>
      <c r="BY345" s="4"/>
      <c r="BZ345" s="7"/>
      <c r="CA345" s="7"/>
      <c r="CB345" s="7"/>
      <c r="CE345" s="7"/>
      <c r="CF345" s="7"/>
      <c r="CG345" s="7"/>
      <c r="CH345" s="7"/>
      <c r="CI345" s="7"/>
      <c r="CJ345" s="7"/>
      <c r="CK345" s="7"/>
      <c r="CL345" s="7"/>
      <c r="CN345" s="47"/>
      <c r="CO345" s="47"/>
      <c r="CP345" s="47"/>
      <c r="CQ345" s="4"/>
    </row>
    <row r="346" spans="3:95" s="1" customFormat="1" x14ac:dyDescent="0.3">
      <c r="C346" s="3"/>
      <c r="D346" s="3"/>
      <c r="E346" s="3"/>
      <c r="F346" s="3"/>
      <c r="G346" s="3"/>
      <c r="H346" s="3"/>
      <c r="I346" s="3"/>
      <c r="J346" s="65"/>
      <c r="K346" s="65"/>
      <c r="L346" s="65"/>
      <c r="M346" s="66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60"/>
      <c r="Z346" s="3"/>
      <c r="AI346" s="9"/>
      <c r="AJ346" s="9"/>
      <c r="AK346" s="9"/>
      <c r="AL346" s="9"/>
      <c r="AM346" s="9"/>
      <c r="AN346" s="9"/>
      <c r="AO346" s="9"/>
      <c r="AV346" s="9"/>
      <c r="AW346" s="9"/>
      <c r="AX346" s="9"/>
      <c r="AY346" s="9"/>
      <c r="AZ346" s="9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M346" s="48"/>
      <c r="BX346" s="7"/>
      <c r="BY346" s="4"/>
      <c r="BZ346" s="7"/>
      <c r="CA346" s="7"/>
      <c r="CB346" s="7"/>
      <c r="CE346" s="7"/>
      <c r="CF346" s="7"/>
      <c r="CG346" s="7"/>
      <c r="CH346" s="7"/>
      <c r="CI346" s="7"/>
      <c r="CJ346" s="7"/>
      <c r="CK346" s="7"/>
      <c r="CL346" s="7"/>
      <c r="CN346" s="47"/>
      <c r="CO346" s="47"/>
      <c r="CP346" s="47"/>
      <c r="CQ346" s="4"/>
    </row>
    <row r="347" spans="3:95" s="1" customFormat="1" x14ac:dyDescent="0.3">
      <c r="C347" s="3"/>
      <c r="D347" s="3"/>
      <c r="E347" s="3"/>
      <c r="F347" s="3"/>
      <c r="G347" s="3"/>
      <c r="H347" s="3"/>
      <c r="I347" s="3"/>
      <c r="J347" s="65"/>
      <c r="K347" s="65"/>
      <c r="L347" s="65"/>
      <c r="M347" s="66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60"/>
      <c r="Z347" s="3"/>
      <c r="AI347" s="9"/>
      <c r="AJ347" s="9"/>
      <c r="AK347" s="9"/>
      <c r="AL347" s="9"/>
      <c r="AM347" s="9"/>
      <c r="AN347" s="9"/>
      <c r="AO347" s="9"/>
      <c r="AV347" s="9"/>
      <c r="AW347" s="9"/>
      <c r="AX347" s="9"/>
      <c r="AY347" s="9"/>
      <c r="AZ347" s="9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M347" s="48"/>
      <c r="BX347" s="7"/>
      <c r="BY347" s="4"/>
      <c r="BZ347" s="7"/>
      <c r="CA347" s="7"/>
      <c r="CB347" s="7"/>
      <c r="CE347" s="7"/>
      <c r="CF347" s="7"/>
      <c r="CG347" s="7"/>
      <c r="CH347" s="7"/>
      <c r="CI347" s="7"/>
      <c r="CJ347" s="7"/>
      <c r="CK347" s="7"/>
      <c r="CL347" s="7"/>
      <c r="CN347" s="47"/>
      <c r="CO347" s="47"/>
      <c r="CP347" s="47"/>
      <c r="CQ347" s="4"/>
    </row>
    <row r="348" spans="3:95" s="1" customFormat="1" x14ac:dyDescent="0.3">
      <c r="C348" s="3"/>
      <c r="D348" s="3"/>
      <c r="E348" s="3"/>
      <c r="F348" s="3"/>
      <c r="G348" s="3"/>
      <c r="H348" s="3"/>
      <c r="I348" s="3"/>
      <c r="J348" s="65"/>
      <c r="K348" s="65"/>
      <c r="L348" s="65"/>
      <c r="M348" s="66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60"/>
      <c r="Z348" s="3"/>
      <c r="AI348" s="9"/>
      <c r="AJ348" s="9"/>
      <c r="AK348" s="9"/>
      <c r="AL348" s="9"/>
      <c r="AM348" s="9"/>
      <c r="AN348" s="9"/>
      <c r="AO348" s="9"/>
      <c r="AV348" s="9"/>
      <c r="AW348" s="9"/>
      <c r="AX348" s="9"/>
      <c r="AY348" s="9"/>
      <c r="AZ348" s="9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M348" s="48"/>
      <c r="BX348" s="7"/>
      <c r="BY348" s="4"/>
      <c r="BZ348" s="7"/>
      <c r="CA348" s="7"/>
      <c r="CB348" s="7"/>
      <c r="CE348" s="7"/>
      <c r="CF348" s="7"/>
      <c r="CG348" s="7"/>
      <c r="CH348" s="7"/>
      <c r="CI348" s="7"/>
      <c r="CJ348" s="7"/>
      <c r="CK348" s="7"/>
      <c r="CL348" s="7"/>
      <c r="CN348" s="47"/>
      <c r="CO348" s="47"/>
      <c r="CP348" s="47"/>
      <c r="CQ348" s="4"/>
    </row>
    <row r="349" spans="3:95" s="1" customFormat="1" x14ac:dyDescent="0.3">
      <c r="C349" s="3"/>
      <c r="D349" s="3"/>
      <c r="E349" s="3"/>
      <c r="F349" s="3"/>
      <c r="G349" s="3"/>
      <c r="H349" s="3"/>
      <c r="I349" s="3"/>
      <c r="J349" s="65"/>
      <c r="K349" s="65"/>
      <c r="L349" s="65"/>
      <c r="M349" s="66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60"/>
      <c r="Z349" s="3"/>
      <c r="AI349" s="9"/>
      <c r="AJ349" s="9"/>
      <c r="AK349" s="9"/>
      <c r="AL349" s="9"/>
      <c r="AM349" s="9"/>
      <c r="AN349" s="9"/>
      <c r="AO349" s="9"/>
      <c r="AV349" s="9"/>
      <c r="AW349" s="9"/>
      <c r="AX349" s="9"/>
      <c r="AY349" s="9"/>
      <c r="AZ349" s="9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M349" s="48"/>
      <c r="BX349" s="7"/>
      <c r="BY349" s="4"/>
      <c r="BZ349" s="7"/>
      <c r="CA349" s="7"/>
      <c r="CB349" s="7"/>
      <c r="CE349" s="7"/>
      <c r="CF349" s="7"/>
      <c r="CG349" s="7"/>
      <c r="CH349" s="7"/>
      <c r="CI349" s="7"/>
      <c r="CJ349" s="7"/>
      <c r="CK349" s="7"/>
      <c r="CL349" s="7"/>
      <c r="CN349" s="47"/>
      <c r="CO349" s="47"/>
      <c r="CP349" s="47"/>
      <c r="CQ349" s="4"/>
    </row>
    <row r="350" spans="3:95" s="1" customFormat="1" x14ac:dyDescent="0.3">
      <c r="C350" s="3"/>
      <c r="D350" s="3"/>
      <c r="E350" s="3"/>
      <c r="F350" s="3"/>
      <c r="G350" s="3"/>
      <c r="H350" s="3"/>
      <c r="I350" s="3"/>
      <c r="J350" s="65"/>
      <c r="K350" s="65"/>
      <c r="L350" s="65"/>
      <c r="M350" s="66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60"/>
      <c r="Z350" s="3"/>
      <c r="AI350" s="9"/>
      <c r="AJ350" s="9"/>
      <c r="AK350" s="9"/>
      <c r="AL350" s="9"/>
      <c r="AM350" s="9"/>
      <c r="AN350" s="9"/>
      <c r="AO350" s="9"/>
      <c r="AV350" s="9"/>
      <c r="AW350" s="9"/>
      <c r="AX350" s="9"/>
      <c r="AY350" s="9"/>
      <c r="AZ350" s="9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M350" s="48"/>
      <c r="BX350" s="7"/>
      <c r="BY350" s="4"/>
      <c r="BZ350" s="7"/>
      <c r="CA350" s="7"/>
      <c r="CB350" s="7"/>
      <c r="CE350" s="7"/>
      <c r="CF350" s="7"/>
      <c r="CG350" s="7"/>
      <c r="CH350" s="7"/>
      <c r="CI350" s="7"/>
      <c r="CJ350" s="7"/>
      <c r="CK350" s="7"/>
      <c r="CL350" s="7"/>
      <c r="CN350" s="47"/>
      <c r="CO350" s="47"/>
      <c r="CP350" s="47"/>
      <c r="CQ350" s="4"/>
    </row>
    <row r="351" spans="3:95" s="1" customFormat="1" x14ac:dyDescent="0.3">
      <c r="C351" s="3"/>
      <c r="D351" s="3"/>
      <c r="E351" s="3"/>
      <c r="F351" s="3"/>
      <c r="G351" s="3"/>
      <c r="H351" s="3"/>
      <c r="I351" s="3"/>
      <c r="J351" s="65"/>
      <c r="K351" s="65"/>
      <c r="L351" s="65"/>
      <c r="M351" s="66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60"/>
      <c r="Z351" s="3"/>
      <c r="AI351" s="9"/>
      <c r="AJ351" s="9"/>
      <c r="AK351" s="9"/>
      <c r="AL351" s="9"/>
      <c r="AM351" s="9"/>
      <c r="AN351" s="9"/>
      <c r="AO351" s="9"/>
      <c r="AV351" s="9"/>
      <c r="AW351" s="9"/>
      <c r="AX351" s="9"/>
      <c r="AY351" s="9"/>
      <c r="AZ351" s="9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M351" s="48"/>
      <c r="BX351" s="7"/>
      <c r="BY351" s="4"/>
      <c r="BZ351" s="7"/>
      <c r="CA351" s="7"/>
      <c r="CB351" s="7"/>
      <c r="CE351" s="7"/>
      <c r="CF351" s="7"/>
      <c r="CG351" s="7"/>
      <c r="CH351" s="7"/>
      <c r="CI351" s="7"/>
      <c r="CJ351" s="7"/>
      <c r="CK351" s="7"/>
      <c r="CL351" s="7"/>
      <c r="CN351" s="47"/>
      <c r="CO351" s="47"/>
      <c r="CP351" s="47"/>
      <c r="CQ351" s="4"/>
    </row>
    <row r="352" spans="3:95" s="1" customFormat="1" x14ac:dyDescent="0.3">
      <c r="C352" s="3"/>
      <c r="D352" s="3"/>
      <c r="E352" s="3"/>
      <c r="F352" s="3"/>
      <c r="G352" s="3"/>
      <c r="H352" s="3"/>
      <c r="I352" s="3"/>
      <c r="J352" s="65"/>
      <c r="K352" s="65"/>
      <c r="L352" s="65"/>
      <c r="M352" s="66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60"/>
      <c r="Z352" s="3"/>
      <c r="AI352" s="9"/>
      <c r="AJ352" s="9"/>
      <c r="AK352" s="9"/>
      <c r="AL352" s="9"/>
      <c r="AM352" s="9"/>
      <c r="AN352" s="9"/>
      <c r="AO352" s="9"/>
      <c r="AV352" s="9"/>
      <c r="AW352" s="9"/>
      <c r="AX352" s="9"/>
      <c r="AY352" s="9"/>
      <c r="AZ352" s="9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M352" s="48"/>
      <c r="BX352" s="7"/>
      <c r="BY352" s="4"/>
      <c r="BZ352" s="7"/>
      <c r="CA352" s="7"/>
      <c r="CB352" s="7"/>
      <c r="CE352" s="7"/>
      <c r="CF352" s="7"/>
      <c r="CG352" s="7"/>
      <c r="CH352" s="7"/>
      <c r="CI352" s="7"/>
      <c r="CJ352" s="7"/>
      <c r="CK352" s="7"/>
      <c r="CL352" s="7"/>
      <c r="CN352" s="47"/>
      <c r="CO352" s="47"/>
      <c r="CP352" s="47"/>
      <c r="CQ352" s="4"/>
    </row>
    <row r="353" spans="3:95" s="1" customFormat="1" x14ac:dyDescent="0.3">
      <c r="C353" s="3"/>
      <c r="D353" s="3"/>
      <c r="E353" s="3"/>
      <c r="F353" s="3"/>
      <c r="G353" s="3"/>
      <c r="H353" s="3"/>
      <c r="I353" s="3"/>
      <c r="J353" s="65"/>
      <c r="K353" s="65"/>
      <c r="L353" s="65"/>
      <c r="M353" s="66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60"/>
      <c r="Z353" s="3"/>
      <c r="AI353" s="9"/>
      <c r="AJ353" s="9"/>
      <c r="AK353" s="9"/>
      <c r="AL353" s="9"/>
      <c r="AM353" s="9"/>
      <c r="AN353" s="9"/>
      <c r="AO353" s="9"/>
      <c r="AV353" s="9"/>
      <c r="AW353" s="9"/>
      <c r="AX353" s="9"/>
      <c r="AY353" s="9"/>
      <c r="AZ353" s="9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M353" s="48"/>
      <c r="BX353" s="7"/>
      <c r="BY353" s="4"/>
      <c r="BZ353" s="7"/>
      <c r="CA353" s="7"/>
      <c r="CB353" s="7"/>
      <c r="CE353" s="7"/>
      <c r="CF353" s="7"/>
      <c r="CG353" s="7"/>
      <c r="CH353" s="7"/>
      <c r="CI353" s="7"/>
      <c r="CJ353" s="7"/>
      <c r="CK353" s="7"/>
      <c r="CL353" s="7"/>
      <c r="CN353" s="47"/>
      <c r="CO353" s="47"/>
      <c r="CP353" s="47"/>
      <c r="CQ353" s="4"/>
    </row>
    <row r="354" spans="3:95" s="1" customFormat="1" x14ac:dyDescent="0.3">
      <c r="C354" s="3"/>
      <c r="D354" s="3"/>
      <c r="E354" s="3"/>
      <c r="F354" s="3"/>
      <c r="G354" s="3"/>
      <c r="H354" s="3"/>
      <c r="I354" s="3"/>
      <c r="J354" s="65"/>
      <c r="K354" s="65"/>
      <c r="L354" s="65"/>
      <c r="M354" s="66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60"/>
      <c r="Z354" s="3"/>
      <c r="AI354" s="9"/>
      <c r="AJ354" s="9"/>
      <c r="AK354" s="9"/>
      <c r="AL354" s="9"/>
      <c r="AM354" s="9"/>
      <c r="AN354" s="9"/>
      <c r="AO354" s="9"/>
      <c r="AV354" s="9"/>
      <c r="AW354" s="9"/>
      <c r="AX354" s="9"/>
      <c r="AY354" s="9"/>
      <c r="AZ354" s="9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M354" s="48"/>
      <c r="BX354" s="7"/>
      <c r="BY354" s="4"/>
      <c r="BZ354" s="7"/>
      <c r="CA354" s="7"/>
      <c r="CB354" s="7"/>
      <c r="CE354" s="7"/>
      <c r="CF354" s="7"/>
      <c r="CG354" s="7"/>
      <c r="CH354" s="7"/>
      <c r="CI354" s="7"/>
      <c r="CJ354" s="7"/>
      <c r="CK354" s="7"/>
      <c r="CL354" s="7"/>
      <c r="CN354" s="47"/>
      <c r="CO354" s="47"/>
      <c r="CP354" s="47"/>
      <c r="CQ354" s="4"/>
    </row>
    <row r="355" spans="3:95" s="1" customFormat="1" x14ac:dyDescent="0.3">
      <c r="C355" s="3"/>
      <c r="D355" s="3"/>
      <c r="E355" s="3"/>
      <c r="F355" s="3"/>
      <c r="G355" s="3"/>
      <c r="H355" s="3"/>
      <c r="I355" s="3"/>
      <c r="J355" s="65"/>
      <c r="K355" s="65"/>
      <c r="L355" s="65"/>
      <c r="M355" s="66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60"/>
      <c r="Z355" s="3"/>
      <c r="AI355" s="9"/>
      <c r="AJ355" s="9"/>
      <c r="AK355" s="9"/>
      <c r="AL355" s="9"/>
      <c r="AM355" s="9"/>
      <c r="AN355" s="9"/>
      <c r="AO355" s="9"/>
      <c r="AV355" s="9"/>
      <c r="AW355" s="9"/>
      <c r="AX355" s="9"/>
      <c r="AY355" s="9"/>
      <c r="AZ355" s="9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M355" s="48"/>
      <c r="BX355" s="7"/>
      <c r="BY355" s="4"/>
      <c r="BZ355" s="7"/>
      <c r="CA355" s="7"/>
      <c r="CB355" s="7"/>
      <c r="CE355" s="7"/>
      <c r="CF355" s="7"/>
      <c r="CG355" s="7"/>
      <c r="CH355" s="7"/>
      <c r="CI355" s="7"/>
      <c r="CJ355" s="7"/>
      <c r="CK355" s="7"/>
      <c r="CL355" s="7"/>
      <c r="CN355" s="47"/>
      <c r="CO355" s="47"/>
      <c r="CP355" s="47"/>
      <c r="CQ355" s="4"/>
    </row>
    <row r="356" spans="3:95" s="1" customFormat="1" x14ac:dyDescent="0.3">
      <c r="C356" s="3"/>
      <c r="D356" s="3"/>
      <c r="E356" s="3"/>
      <c r="F356" s="3"/>
      <c r="G356" s="3"/>
      <c r="H356" s="3"/>
      <c r="I356" s="3"/>
      <c r="J356" s="65"/>
      <c r="K356" s="65"/>
      <c r="L356" s="65"/>
      <c r="M356" s="66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60"/>
      <c r="Z356" s="3"/>
      <c r="AI356" s="9"/>
      <c r="AJ356" s="9"/>
      <c r="AK356" s="9"/>
      <c r="AL356" s="9"/>
      <c r="AM356" s="9"/>
      <c r="AN356" s="9"/>
      <c r="AO356" s="9"/>
      <c r="AV356" s="9"/>
      <c r="AW356" s="9"/>
      <c r="AX356" s="9"/>
      <c r="AY356" s="9"/>
      <c r="AZ356" s="9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M356" s="48"/>
      <c r="BX356" s="7"/>
      <c r="BY356" s="4"/>
      <c r="BZ356" s="7"/>
      <c r="CA356" s="7"/>
      <c r="CB356" s="7"/>
      <c r="CE356" s="7"/>
      <c r="CF356" s="7"/>
      <c r="CG356" s="7"/>
      <c r="CH356" s="7"/>
      <c r="CI356" s="7"/>
      <c r="CJ356" s="7"/>
      <c r="CK356" s="7"/>
      <c r="CL356" s="7"/>
      <c r="CN356" s="47"/>
      <c r="CO356" s="47"/>
      <c r="CP356" s="47"/>
      <c r="CQ356" s="4"/>
    </row>
    <row r="357" spans="3:95" s="1" customFormat="1" x14ac:dyDescent="0.3">
      <c r="C357" s="3"/>
      <c r="D357" s="3"/>
      <c r="E357" s="3"/>
      <c r="F357" s="3"/>
      <c r="G357" s="3"/>
      <c r="H357" s="3"/>
      <c r="I357" s="3"/>
      <c r="J357" s="65"/>
      <c r="K357" s="65"/>
      <c r="L357" s="65"/>
      <c r="M357" s="66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60"/>
      <c r="Z357" s="3"/>
      <c r="AI357" s="9"/>
      <c r="AJ357" s="9"/>
      <c r="AK357" s="9"/>
      <c r="AL357" s="9"/>
      <c r="AM357" s="9"/>
      <c r="AN357" s="9"/>
      <c r="AO357" s="9"/>
      <c r="AV357" s="9"/>
      <c r="AW357" s="9"/>
      <c r="AX357" s="9"/>
      <c r="AY357" s="9"/>
      <c r="AZ357" s="9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M357" s="48"/>
      <c r="BX357" s="7"/>
      <c r="BY357" s="4"/>
      <c r="BZ357" s="7"/>
      <c r="CA357" s="7"/>
      <c r="CB357" s="7"/>
      <c r="CE357" s="7"/>
      <c r="CF357" s="7"/>
      <c r="CG357" s="7"/>
      <c r="CH357" s="7"/>
      <c r="CI357" s="7"/>
      <c r="CJ357" s="7"/>
      <c r="CK357" s="7"/>
      <c r="CL357" s="7"/>
      <c r="CN357" s="47"/>
      <c r="CO357" s="47"/>
      <c r="CP357" s="47"/>
      <c r="CQ357" s="4"/>
    </row>
    <row r="358" spans="3:95" s="1" customFormat="1" x14ac:dyDescent="0.3">
      <c r="C358" s="3"/>
      <c r="D358" s="3"/>
      <c r="E358" s="3"/>
      <c r="F358" s="3"/>
      <c r="G358" s="3"/>
      <c r="H358" s="3"/>
      <c r="I358" s="3"/>
      <c r="J358" s="65"/>
      <c r="K358" s="65"/>
      <c r="L358" s="65"/>
      <c r="M358" s="66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60"/>
      <c r="Z358" s="3"/>
      <c r="AI358" s="9"/>
      <c r="AJ358" s="9"/>
      <c r="AK358" s="9"/>
      <c r="AL358" s="9"/>
      <c r="AM358" s="9"/>
      <c r="AN358" s="9"/>
      <c r="AO358" s="9"/>
      <c r="AV358" s="9"/>
      <c r="AW358" s="9"/>
      <c r="AX358" s="9"/>
      <c r="AY358" s="9"/>
      <c r="AZ358" s="9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M358" s="48"/>
      <c r="BX358" s="7"/>
      <c r="BY358" s="4"/>
      <c r="BZ358" s="7"/>
      <c r="CA358" s="7"/>
      <c r="CB358" s="7"/>
      <c r="CE358" s="7"/>
      <c r="CF358" s="7"/>
      <c r="CG358" s="7"/>
      <c r="CH358" s="7"/>
      <c r="CI358" s="7"/>
      <c r="CJ358" s="7"/>
      <c r="CK358" s="7"/>
      <c r="CL358" s="7"/>
      <c r="CN358" s="47"/>
      <c r="CO358" s="47"/>
      <c r="CP358" s="47"/>
      <c r="CQ358" s="4"/>
    </row>
    <row r="359" spans="3:95" s="1" customFormat="1" x14ac:dyDescent="0.3">
      <c r="C359" s="3"/>
      <c r="D359" s="3"/>
      <c r="E359" s="3"/>
      <c r="F359" s="3"/>
      <c r="G359" s="3"/>
      <c r="H359" s="3"/>
      <c r="I359" s="3"/>
      <c r="J359" s="65"/>
      <c r="K359" s="65"/>
      <c r="L359" s="65"/>
      <c r="M359" s="66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60"/>
      <c r="Z359" s="3"/>
      <c r="AI359" s="9"/>
      <c r="AJ359" s="9"/>
      <c r="AK359" s="9"/>
      <c r="AL359" s="9"/>
      <c r="AM359" s="9"/>
      <c r="AN359" s="9"/>
      <c r="AO359" s="9"/>
      <c r="AV359" s="9"/>
      <c r="AW359" s="9"/>
      <c r="AX359" s="9"/>
      <c r="AY359" s="9"/>
      <c r="AZ359" s="9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M359" s="48"/>
      <c r="BX359" s="7"/>
      <c r="BY359" s="4"/>
      <c r="BZ359" s="7"/>
      <c r="CA359" s="7"/>
      <c r="CB359" s="7"/>
      <c r="CE359" s="7"/>
      <c r="CF359" s="7"/>
      <c r="CG359" s="7"/>
      <c r="CH359" s="7"/>
      <c r="CI359" s="7"/>
      <c r="CJ359" s="7"/>
      <c r="CK359" s="7"/>
      <c r="CL359" s="7"/>
      <c r="CN359" s="47"/>
      <c r="CO359" s="47"/>
      <c r="CP359" s="47"/>
      <c r="CQ359" s="4"/>
    </row>
    <row r="360" spans="3:95" s="1" customFormat="1" x14ac:dyDescent="0.3">
      <c r="C360" s="3"/>
      <c r="D360" s="3"/>
      <c r="E360" s="3"/>
      <c r="F360" s="3"/>
      <c r="G360" s="3"/>
      <c r="H360" s="3"/>
      <c r="I360" s="3"/>
      <c r="J360" s="65"/>
      <c r="K360" s="65"/>
      <c r="L360" s="65"/>
      <c r="M360" s="66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60"/>
      <c r="Z360" s="3"/>
      <c r="AI360" s="9"/>
      <c r="AJ360" s="9"/>
      <c r="AK360" s="9"/>
      <c r="AL360" s="9"/>
      <c r="AM360" s="9"/>
      <c r="AN360" s="9"/>
      <c r="AO360" s="9"/>
      <c r="AV360" s="9"/>
      <c r="AW360" s="9"/>
      <c r="AX360" s="9"/>
      <c r="AY360" s="9"/>
      <c r="AZ360" s="9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M360" s="48"/>
      <c r="BX360" s="7"/>
      <c r="BY360" s="4"/>
      <c r="BZ360" s="7"/>
      <c r="CA360" s="7"/>
      <c r="CB360" s="7"/>
      <c r="CE360" s="7"/>
      <c r="CF360" s="7"/>
      <c r="CG360" s="7"/>
      <c r="CH360" s="7"/>
      <c r="CI360" s="7"/>
      <c r="CJ360" s="7"/>
      <c r="CK360" s="7"/>
      <c r="CL360" s="7"/>
      <c r="CN360" s="47"/>
      <c r="CO360" s="47"/>
      <c r="CP360" s="47"/>
      <c r="CQ360" s="4"/>
    </row>
    <row r="361" spans="3:95" s="1" customFormat="1" x14ac:dyDescent="0.3">
      <c r="C361" s="3"/>
      <c r="D361" s="3"/>
      <c r="E361" s="3"/>
      <c r="F361" s="3"/>
      <c r="G361" s="3"/>
      <c r="H361" s="3"/>
      <c r="I361" s="3"/>
      <c r="J361" s="65"/>
      <c r="K361" s="65"/>
      <c r="L361" s="65"/>
      <c r="M361" s="66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60"/>
      <c r="Z361" s="3"/>
      <c r="AI361" s="9"/>
      <c r="AJ361" s="9"/>
      <c r="AK361" s="9"/>
      <c r="AL361" s="9"/>
      <c r="AM361" s="9"/>
      <c r="AN361" s="9"/>
      <c r="AO361" s="9"/>
      <c r="AV361" s="9"/>
      <c r="AW361" s="9"/>
      <c r="AX361" s="9"/>
      <c r="AY361" s="9"/>
      <c r="AZ361" s="9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M361" s="48"/>
      <c r="BX361" s="7"/>
      <c r="BY361" s="4"/>
      <c r="BZ361" s="7"/>
      <c r="CA361" s="7"/>
      <c r="CB361" s="7"/>
      <c r="CE361" s="7"/>
      <c r="CF361" s="7"/>
      <c r="CG361" s="7"/>
      <c r="CH361" s="7"/>
      <c r="CI361" s="7"/>
      <c r="CJ361" s="7"/>
      <c r="CK361" s="7"/>
      <c r="CL361" s="7"/>
      <c r="CN361" s="47"/>
      <c r="CO361" s="47"/>
      <c r="CP361" s="47"/>
      <c r="CQ361" s="4"/>
    </row>
    <row r="362" spans="3:95" s="1" customFormat="1" x14ac:dyDescent="0.3">
      <c r="C362" s="3"/>
      <c r="D362" s="3"/>
      <c r="E362" s="3"/>
      <c r="F362" s="3"/>
      <c r="G362" s="3"/>
      <c r="H362" s="3"/>
      <c r="I362" s="3"/>
      <c r="J362" s="65"/>
      <c r="K362" s="65"/>
      <c r="L362" s="65"/>
      <c r="M362" s="66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60"/>
      <c r="Z362" s="3"/>
      <c r="AI362" s="9"/>
      <c r="AJ362" s="9"/>
      <c r="AK362" s="9"/>
      <c r="AL362" s="9"/>
      <c r="AM362" s="9"/>
      <c r="AN362" s="9"/>
      <c r="AO362" s="9"/>
      <c r="AV362" s="9"/>
      <c r="AW362" s="9"/>
      <c r="AX362" s="9"/>
      <c r="AY362" s="9"/>
      <c r="AZ362" s="9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M362" s="48"/>
      <c r="BX362" s="7"/>
      <c r="BY362" s="4"/>
      <c r="BZ362" s="7"/>
      <c r="CA362" s="7"/>
      <c r="CB362" s="7"/>
      <c r="CE362" s="7"/>
      <c r="CF362" s="7"/>
      <c r="CG362" s="7"/>
      <c r="CH362" s="7"/>
      <c r="CI362" s="7"/>
      <c r="CJ362" s="7"/>
      <c r="CK362" s="7"/>
      <c r="CL362" s="7"/>
      <c r="CN362" s="47"/>
      <c r="CO362" s="47"/>
      <c r="CP362" s="47"/>
      <c r="CQ362" s="4"/>
    </row>
    <row r="363" spans="3:95" s="1" customFormat="1" x14ac:dyDescent="0.3">
      <c r="C363" s="3"/>
      <c r="D363" s="3"/>
      <c r="E363" s="3"/>
      <c r="F363" s="3"/>
      <c r="G363" s="3"/>
      <c r="H363" s="3"/>
      <c r="I363" s="3"/>
      <c r="J363" s="65"/>
      <c r="K363" s="65"/>
      <c r="L363" s="65"/>
      <c r="M363" s="66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60"/>
      <c r="Z363" s="3"/>
      <c r="AI363" s="9"/>
      <c r="AJ363" s="9"/>
      <c r="AK363" s="9"/>
      <c r="AL363" s="9"/>
      <c r="AM363" s="9"/>
      <c r="AN363" s="9"/>
      <c r="AO363" s="9"/>
      <c r="AV363" s="9"/>
      <c r="AW363" s="9"/>
      <c r="AX363" s="9"/>
      <c r="AY363" s="9"/>
      <c r="AZ363" s="9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M363" s="48"/>
      <c r="BX363" s="7"/>
      <c r="BY363" s="4"/>
      <c r="BZ363" s="7"/>
      <c r="CA363" s="7"/>
      <c r="CB363" s="7"/>
      <c r="CE363" s="7"/>
      <c r="CF363" s="7"/>
      <c r="CG363" s="7"/>
      <c r="CH363" s="7"/>
      <c r="CI363" s="7"/>
      <c r="CJ363" s="7"/>
      <c r="CK363" s="7"/>
      <c r="CL363" s="7"/>
      <c r="CN363" s="47"/>
      <c r="CO363" s="47"/>
      <c r="CP363" s="47"/>
      <c r="CQ363" s="4"/>
    </row>
    <row r="364" spans="3:95" s="1" customFormat="1" x14ac:dyDescent="0.3">
      <c r="C364" s="3"/>
      <c r="D364" s="3"/>
      <c r="E364" s="3"/>
      <c r="F364" s="3"/>
      <c r="G364" s="3"/>
      <c r="H364" s="3"/>
      <c r="I364" s="3"/>
      <c r="J364" s="65"/>
      <c r="K364" s="65"/>
      <c r="L364" s="65"/>
      <c r="M364" s="66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60"/>
      <c r="Z364" s="3"/>
      <c r="AI364" s="9"/>
      <c r="AJ364" s="9"/>
      <c r="AK364" s="9"/>
      <c r="AL364" s="9"/>
      <c r="AM364" s="9"/>
      <c r="AN364" s="9"/>
      <c r="AO364" s="9"/>
      <c r="AV364" s="9"/>
      <c r="AW364" s="9"/>
      <c r="AX364" s="9"/>
      <c r="AY364" s="9"/>
      <c r="AZ364" s="9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M364" s="48"/>
      <c r="BX364" s="7"/>
      <c r="BY364" s="4"/>
      <c r="BZ364" s="7"/>
      <c r="CA364" s="7"/>
      <c r="CB364" s="7"/>
      <c r="CE364" s="7"/>
      <c r="CF364" s="7"/>
      <c r="CG364" s="7"/>
      <c r="CH364" s="7"/>
      <c r="CI364" s="7"/>
      <c r="CJ364" s="7"/>
      <c r="CK364" s="7"/>
      <c r="CL364" s="7"/>
      <c r="CN364" s="47"/>
      <c r="CO364" s="47"/>
      <c r="CP364" s="47"/>
      <c r="CQ364" s="4"/>
    </row>
    <row r="365" spans="3:95" s="1" customFormat="1" x14ac:dyDescent="0.3">
      <c r="C365" s="3"/>
      <c r="D365" s="3"/>
      <c r="E365" s="3"/>
      <c r="F365" s="3"/>
      <c r="G365" s="3"/>
      <c r="H365" s="3"/>
      <c r="I365" s="3"/>
      <c r="J365" s="65"/>
      <c r="K365" s="65"/>
      <c r="L365" s="65"/>
      <c r="M365" s="66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60"/>
      <c r="Z365" s="3"/>
      <c r="AI365" s="9"/>
      <c r="AJ365" s="9"/>
      <c r="AK365" s="9"/>
      <c r="AL365" s="9"/>
      <c r="AM365" s="9"/>
      <c r="AN365" s="9"/>
      <c r="AO365" s="9"/>
      <c r="AV365" s="9"/>
      <c r="AW365" s="9"/>
      <c r="AX365" s="9"/>
      <c r="AY365" s="9"/>
      <c r="AZ365" s="9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M365" s="48"/>
      <c r="BX365" s="7"/>
      <c r="BY365" s="4"/>
      <c r="BZ365" s="7"/>
      <c r="CA365" s="7"/>
      <c r="CB365" s="7"/>
      <c r="CE365" s="7"/>
      <c r="CF365" s="7"/>
      <c r="CG365" s="7"/>
      <c r="CH365" s="7"/>
      <c r="CI365" s="7"/>
      <c r="CJ365" s="7"/>
      <c r="CK365" s="7"/>
      <c r="CL365" s="7"/>
      <c r="CN365" s="47"/>
      <c r="CO365" s="47"/>
      <c r="CP365" s="47"/>
      <c r="CQ365" s="4"/>
    </row>
    <row r="366" spans="3:95" s="1" customFormat="1" x14ac:dyDescent="0.3">
      <c r="C366" s="3"/>
      <c r="D366" s="3"/>
      <c r="E366" s="3"/>
      <c r="F366" s="3"/>
      <c r="G366" s="3"/>
      <c r="H366" s="3"/>
      <c r="I366" s="3"/>
      <c r="J366" s="65"/>
      <c r="K366" s="65"/>
      <c r="L366" s="65"/>
      <c r="M366" s="66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60"/>
      <c r="Z366" s="3"/>
      <c r="AI366" s="9"/>
      <c r="AJ366" s="9"/>
      <c r="AK366" s="9"/>
      <c r="AL366" s="9"/>
      <c r="AM366" s="9"/>
      <c r="AN366" s="9"/>
      <c r="AO366" s="9"/>
      <c r="AV366" s="9"/>
      <c r="AW366" s="9"/>
      <c r="AX366" s="9"/>
      <c r="AY366" s="9"/>
      <c r="AZ366" s="9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M366" s="48"/>
      <c r="BX366" s="7"/>
      <c r="BY366" s="4"/>
      <c r="BZ366" s="7"/>
      <c r="CA366" s="7"/>
      <c r="CB366" s="7"/>
      <c r="CE366" s="7"/>
      <c r="CF366" s="7"/>
      <c r="CG366" s="7"/>
      <c r="CH366" s="7"/>
      <c r="CI366" s="7"/>
      <c r="CJ366" s="7"/>
      <c r="CK366" s="7"/>
      <c r="CL366" s="7"/>
      <c r="CN366" s="47"/>
      <c r="CO366" s="47"/>
      <c r="CP366" s="47"/>
      <c r="CQ366" s="4"/>
    </row>
    <row r="367" spans="3:95" s="1" customFormat="1" x14ac:dyDescent="0.3">
      <c r="C367" s="3"/>
      <c r="D367" s="3"/>
      <c r="E367" s="3"/>
      <c r="F367" s="3"/>
      <c r="G367" s="3"/>
      <c r="H367" s="3"/>
      <c r="I367" s="3"/>
      <c r="J367" s="65"/>
      <c r="K367" s="65"/>
      <c r="L367" s="65"/>
      <c r="M367" s="66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60"/>
      <c r="Z367" s="3"/>
      <c r="AI367" s="9"/>
      <c r="AJ367" s="9"/>
      <c r="AK367" s="9"/>
      <c r="AL367" s="9"/>
      <c r="AM367" s="9"/>
      <c r="AN367" s="9"/>
      <c r="AO367" s="9"/>
      <c r="AV367" s="9"/>
      <c r="AW367" s="9"/>
      <c r="AX367" s="9"/>
      <c r="AY367" s="9"/>
      <c r="AZ367" s="9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M367" s="48"/>
      <c r="BX367" s="7"/>
      <c r="BY367" s="4"/>
      <c r="BZ367" s="7"/>
      <c r="CA367" s="7"/>
      <c r="CB367" s="7"/>
      <c r="CE367" s="7"/>
      <c r="CF367" s="7"/>
      <c r="CG367" s="7"/>
      <c r="CH367" s="7"/>
      <c r="CI367" s="7"/>
      <c r="CJ367" s="7"/>
      <c r="CK367" s="7"/>
      <c r="CL367" s="7"/>
      <c r="CN367" s="47"/>
      <c r="CO367" s="47"/>
      <c r="CP367" s="47"/>
      <c r="CQ367" s="4"/>
    </row>
    <row r="368" spans="3:95" s="1" customFormat="1" x14ac:dyDescent="0.3">
      <c r="C368" s="3"/>
      <c r="D368" s="3"/>
      <c r="E368" s="3"/>
      <c r="F368" s="3"/>
      <c r="G368" s="3"/>
      <c r="H368" s="3"/>
      <c r="I368" s="3"/>
      <c r="J368" s="65"/>
      <c r="K368" s="65"/>
      <c r="L368" s="65"/>
      <c r="M368" s="66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60"/>
      <c r="Z368" s="3"/>
      <c r="AI368" s="9"/>
      <c r="AJ368" s="9"/>
      <c r="AK368" s="9"/>
      <c r="AL368" s="9"/>
      <c r="AM368" s="9"/>
      <c r="AN368" s="9"/>
      <c r="AO368" s="9"/>
      <c r="AV368" s="9"/>
      <c r="AW368" s="9"/>
      <c r="AX368" s="9"/>
      <c r="AY368" s="9"/>
      <c r="AZ368" s="9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M368" s="48"/>
      <c r="BX368" s="7"/>
      <c r="BY368" s="4"/>
      <c r="BZ368" s="7"/>
      <c r="CA368" s="7"/>
      <c r="CB368" s="7"/>
      <c r="CE368" s="7"/>
      <c r="CF368" s="7"/>
      <c r="CG368" s="7"/>
      <c r="CH368" s="7"/>
      <c r="CI368" s="7"/>
      <c r="CJ368" s="7"/>
      <c r="CK368" s="7"/>
      <c r="CL368" s="7"/>
      <c r="CN368" s="47"/>
      <c r="CO368" s="47"/>
      <c r="CP368" s="47"/>
      <c r="CQ368" s="4"/>
    </row>
    <row r="369" spans="1:95" s="1" customFormat="1" x14ac:dyDescent="0.3">
      <c r="C369" s="3"/>
      <c r="D369" s="3"/>
      <c r="E369" s="3"/>
      <c r="F369" s="3"/>
      <c r="G369" s="3"/>
      <c r="H369" s="3"/>
      <c r="I369" s="3"/>
      <c r="J369" s="65"/>
      <c r="K369" s="65"/>
      <c r="L369" s="65"/>
      <c r="M369" s="66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60"/>
      <c r="Z369" s="3"/>
      <c r="AI369" s="9"/>
      <c r="AJ369" s="9"/>
      <c r="AK369" s="9"/>
      <c r="AL369" s="9"/>
      <c r="AM369" s="9"/>
      <c r="AN369" s="9"/>
      <c r="AO369" s="9"/>
      <c r="AV369" s="9"/>
      <c r="AW369" s="9"/>
      <c r="AX369" s="9"/>
      <c r="AY369" s="9"/>
      <c r="AZ369" s="9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M369" s="48"/>
      <c r="BX369" s="7"/>
      <c r="BY369" s="4"/>
      <c r="BZ369" s="7"/>
      <c r="CA369" s="7"/>
      <c r="CB369" s="7"/>
      <c r="CE369" s="7"/>
      <c r="CF369" s="7"/>
      <c r="CG369" s="7"/>
      <c r="CH369" s="7"/>
      <c r="CI369" s="7"/>
      <c r="CJ369" s="7"/>
      <c r="CK369" s="7"/>
      <c r="CL369" s="7"/>
      <c r="CN369" s="47"/>
      <c r="CO369" s="47"/>
      <c r="CP369" s="47"/>
      <c r="CQ369" s="4"/>
    </row>
    <row r="370" spans="1:95" s="1" customFormat="1" x14ac:dyDescent="0.3">
      <c r="C370" s="3"/>
      <c r="D370" s="3"/>
      <c r="E370" s="3"/>
      <c r="F370" s="3"/>
      <c r="G370" s="3"/>
      <c r="H370" s="3"/>
      <c r="I370" s="3"/>
      <c r="J370" s="65"/>
      <c r="K370" s="65"/>
      <c r="L370" s="65"/>
      <c r="M370" s="66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60"/>
      <c r="Z370" s="3"/>
      <c r="AI370" s="9"/>
      <c r="AJ370" s="9"/>
      <c r="AK370" s="9"/>
      <c r="AL370" s="9"/>
      <c r="AM370" s="9"/>
      <c r="AN370" s="9"/>
      <c r="AO370" s="9"/>
      <c r="AV370" s="9"/>
      <c r="AW370" s="9"/>
      <c r="AX370" s="9"/>
      <c r="AY370" s="9"/>
      <c r="AZ370" s="9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M370" s="48"/>
      <c r="BX370" s="7"/>
      <c r="BY370" s="4"/>
      <c r="BZ370" s="7"/>
      <c r="CA370" s="7"/>
      <c r="CB370" s="7"/>
      <c r="CE370" s="7"/>
      <c r="CF370" s="7"/>
      <c r="CG370" s="7"/>
      <c r="CH370" s="7"/>
      <c r="CI370" s="7"/>
      <c r="CJ370" s="7"/>
      <c r="CK370" s="7"/>
      <c r="CL370" s="7"/>
      <c r="CN370" s="47"/>
      <c r="CO370" s="47"/>
      <c r="CP370" s="47"/>
      <c r="CQ370" s="4"/>
    </row>
    <row r="371" spans="1:95" s="1" customFormat="1" x14ac:dyDescent="0.3">
      <c r="C371" s="3"/>
      <c r="D371" s="3"/>
      <c r="E371" s="3"/>
      <c r="F371" s="3"/>
      <c r="G371" s="3"/>
      <c r="H371" s="3"/>
      <c r="I371" s="3"/>
      <c r="J371" s="65"/>
      <c r="K371" s="65"/>
      <c r="L371" s="65"/>
      <c r="M371" s="66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60"/>
      <c r="Z371" s="3"/>
      <c r="AI371" s="9"/>
      <c r="AJ371" s="9"/>
      <c r="AK371" s="9"/>
      <c r="AL371" s="9"/>
      <c r="AM371" s="9"/>
      <c r="AN371" s="9"/>
      <c r="AO371" s="9"/>
      <c r="AV371" s="9"/>
      <c r="AW371" s="9"/>
      <c r="AX371" s="9"/>
      <c r="AY371" s="9"/>
      <c r="AZ371" s="9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M371" s="48"/>
      <c r="BX371" s="7"/>
      <c r="BY371" s="4"/>
      <c r="BZ371" s="7"/>
      <c r="CA371" s="7"/>
      <c r="CB371" s="7"/>
      <c r="CE371" s="7"/>
      <c r="CF371" s="7"/>
      <c r="CG371" s="7"/>
      <c r="CH371" s="7"/>
      <c r="CI371" s="7"/>
      <c r="CJ371" s="7"/>
      <c r="CK371" s="7"/>
      <c r="CL371" s="7"/>
      <c r="CN371" s="47"/>
      <c r="CO371" s="47"/>
      <c r="CP371" s="47"/>
      <c r="CQ371" s="4"/>
    </row>
    <row r="372" spans="1:95" s="1" customFormat="1" x14ac:dyDescent="0.3">
      <c r="C372" s="3"/>
      <c r="D372" s="3"/>
      <c r="E372" s="3"/>
      <c r="F372" s="3"/>
      <c r="G372" s="3"/>
      <c r="H372" s="3"/>
      <c r="I372" s="3"/>
      <c r="J372" s="65"/>
      <c r="K372" s="65"/>
      <c r="L372" s="65"/>
      <c r="M372" s="66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60"/>
      <c r="Z372" s="3"/>
      <c r="AI372" s="9"/>
      <c r="AJ372" s="9"/>
      <c r="AK372" s="9"/>
      <c r="AL372" s="9"/>
      <c r="AM372" s="9"/>
      <c r="AN372" s="9"/>
      <c r="AO372" s="9"/>
      <c r="AV372" s="9"/>
      <c r="AW372" s="9"/>
      <c r="AX372" s="9"/>
      <c r="AY372" s="9"/>
      <c r="AZ372" s="9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M372" s="48"/>
      <c r="BX372" s="7"/>
      <c r="BY372" s="4"/>
      <c r="BZ372" s="7"/>
      <c r="CA372" s="7"/>
      <c r="CB372" s="7"/>
      <c r="CE372" s="7"/>
      <c r="CF372" s="7"/>
      <c r="CG372" s="7"/>
      <c r="CH372" s="7"/>
      <c r="CI372" s="7"/>
      <c r="CJ372" s="7"/>
      <c r="CK372" s="7"/>
      <c r="CL372" s="7"/>
      <c r="CN372" s="47"/>
      <c r="CO372" s="47"/>
      <c r="CP372" s="47"/>
      <c r="CQ372" s="4"/>
    </row>
    <row r="373" spans="1:95" s="1" customFormat="1" x14ac:dyDescent="0.3">
      <c r="C373" s="3"/>
      <c r="D373" s="3"/>
      <c r="E373" s="3"/>
      <c r="F373" s="3"/>
      <c r="G373" s="3"/>
      <c r="H373" s="3"/>
      <c r="I373" s="3"/>
      <c r="J373" s="65"/>
      <c r="K373" s="65"/>
      <c r="L373" s="65"/>
      <c r="M373" s="66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60"/>
      <c r="Z373" s="3"/>
      <c r="AI373" s="9"/>
      <c r="AJ373" s="9"/>
      <c r="AK373" s="9"/>
      <c r="AL373" s="9"/>
      <c r="AM373" s="9"/>
      <c r="AN373" s="9"/>
      <c r="AO373" s="9"/>
      <c r="AV373" s="9"/>
      <c r="AW373" s="9"/>
      <c r="AX373" s="9"/>
      <c r="AY373" s="9"/>
      <c r="AZ373" s="9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M373" s="48"/>
      <c r="BX373" s="7"/>
      <c r="BY373" s="4"/>
      <c r="BZ373" s="7"/>
      <c r="CA373" s="7"/>
      <c r="CB373" s="7"/>
      <c r="CE373" s="7"/>
      <c r="CF373" s="7"/>
      <c r="CG373" s="7"/>
      <c r="CH373" s="7"/>
      <c r="CI373" s="7"/>
      <c r="CJ373" s="7"/>
      <c r="CK373" s="7"/>
      <c r="CL373" s="7"/>
      <c r="CN373" s="47"/>
      <c r="CO373" s="47"/>
      <c r="CP373" s="47"/>
      <c r="CQ373" s="4"/>
    </row>
    <row r="374" spans="1:95" s="1" customFormat="1" x14ac:dyDescent="0.3">
      <c r="A374" s="7"/>
      <c r="C374" s="3"/>
      <c r="D374" s="3"/>
      <c r="E374" s="3"/>
      <c r="F374" s="3"/>
      <c r="G374" s="3"/>
      <c r="H374" s="3"/>
      <c r="I374" s="3"/>
      <c r="J374" s="65"/>
      <c r="K374" s="65"/>
      <c r="L374" s="65"/>
      <c r="M374" s="66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60"/>
      <c r="Z374" s="3"/>
      <c r="AA374" s="3"/>
      <c r="AB374" s="3"/>
      <c r="AC374" s="3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M374" s="48"/>
      <c r="BX374" s="7"/>
      <c r="BY374" s="4"/>
      <c r="BZ374" s="7"/>
      <c r="CA374" s="7"/>
      <c r="CB374" s="7"/>
      <c r="CE374" s="7"/>
      <c r="CF374" s="7"/>
      <c r="CG374" s="7"/>
      <c r="CH374" s="7"/>
      <c r="CI374" s="7"/>
      <c r="CJ374" s="7"/>
      <c r="CK374" s="7"/>
      <c r="CL374" s="7"/>
      <c r="CN374" s="47"/>
      <c r="CO374" s="47"/>
      <c r="CP374" s="47"/>
      <c r="CQ374" s="4"/>
    </row>
    <row r="375" spans="1:95" s="1" customFormat="1" x14ac:dyDescent="0.3">
      <c r="A375" s="7"/>
      <c r="C375" s="3"/>
      <c r="D375" s="3"/>
      <c r="E375" s="3"/>
      <c r="F375" s="3"/>
      <c r="G375" s="3"/>
      <c r="H375" s="3"/>
      <c r="I375" s="3"/>
      <c r="J375" s="65"/>
      <c r="K375" s="65"/>
      <c r="L375" s="65"/>
      <c r="M375" s="66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60"/>
      <c r="Z375" s="3"/>
      <c r="AA375" s="3"/>
      <c r="AB375" s="3"/>
      <c r="AC375" s="3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M375" s="48"/>
      <c r="BX375" s="7"/>
      <c r="BY375" s="4"/>
      <c r="BZ375" s="7"/>
      <c r="CA375" s="7"/>
      <c r="CB375" s="7"/>
      <c r="CE375" s="7"/>
      <c r="CF375" s="7"/>
      <c r="CG375" s="7"/>
      <c r="CH375" s="7"/>
      <c r="CI375" s="7"/>
      <c r="CJ375" s="7"/>
      <c r="CK375" s="7"/>
      <c r="CL375" s="7"/>
      <c r="CN375" s="47"/>
      <c r="CO375" s="47"/>
      <c r="CP375" s="47"/>
      <c r="CQ375" s="4"/>
    </row>
    <row r="376" spans="1:95" s="1" customFormat="1" x14ac:dyDescent="0.3">
      <c r="A376" s="7"/>
      <c r="C376" s="3"/>
      <c r="D376" s="3"/>
      <c r="E376" s="3"/>
      <c r="F376" s="3"/>
      <c r="G376" s="3"/>
      <c r="H376" s="3"/>
      <c r="I376" s="3"/>
      <c r="J376" s="65"/>
      <c r="K376" s="65"/>
      <c r="L376" s="65"/>
      <c r="M376" s="66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60"/>
      <c r="Z376" s="3"/>
      <c r="AA376" s="3"/>
      <c r="AB376" s="3"/>
      <c r="AC376" s="3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M376" s="48"/>
      <c r="BX376" s="7"/>
      <c r="BY376" s="4"/>
      <c r="BZ376" s="7"/>
      <c r="CA376" s="7"/>
      <c r="CB376" s="7"/>
      <c r="CE376" s="7"/>
      <c r="CF376" s="7"/>
      <c r="CG376" s="7"/>
      <c r="CH376" s="7"/>
      <c r="CI376" s="7"/>
      <c r="CJ376" s="7"/>
      <c r="CK376" s="7"/>
      <c r="CL376" s="7"/>
      <c r="CN376" s="47"/>
      <c r="CO376" s="47"/>
      <c r="CP376" s="47"/>
      <c r="CQ376" s="4"/>
    </row>
    <row r="377" spans="1:95" s="1" customFormat="1" x14ac:dyDescent="0.3">
      <c r="A377" s="7"/>
      <c r="C377" s="3"/>
      <c r="D377" s="3"/>
      <c r="E377" s="3"/>
      <c r="F377" s="3"/>
      <c r="G377" s="3"/>
      <c r="H377" s="3"/>
      <c r="I377" s="3"/>
      <c r="J377" s="65"/>
      <c r="K377" s="65"/>
      <c r="L377" s="65"/>
      <c r="M377" s="66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60"/>
      <c r="Z377" s="3"/>
      <c r="AA377" s="3"/>
      <c r="AB377" s="3"/>
      <c r="AC377" s="3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M377" s="48"/>
      <c r="BX377" s="7"/>
      <c r="BY377" s="4"/>
      <c r="BZ377" s="7"/>
      <c r="CA377" s="7"/>
      <c r="CB377" s="7"/>
      <c r="CE377" s="7"/>
      <c r="CF377" s="7"/>
      <c r="CG377" s="7"/>
      <c r="CH377" s="7"/>
      <c r="CI377" s="7"/>
      <c r="CJ377" s="7"/>
      <c r="CK377" s="7"/>
      <c r="CL377" s="7"/>
      <c r="CN377" s="47"/>
      <c r="CO377" s="47"/>
      <c r="CP377" s="47"/>
      <c r="CQ377" s="4"/>
    </row>
    <row r="378" spans="1:95" s="1" customFormat="1" x14ac:dyDescent="0.3">
      <c r="A378" s="7"/>
      <c r="C378" s="3"/>
      <c r="D378" s="3"/>
      <c r="E378" s="3"/>
      <c r="F378" s="3"/>
      <c r="G378" s="3"/>
      <c r="H378" s="3"/>
      <c r="I378" s="3"/>
      <c r="J378" s="65"/>
      <c r="K378" s="65"/>
      <c r="L378" s="65"/>
      <c r="M378" s="66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60"/>
      <c r="Z378" s="3"/>
      <c r="AA378" s="3"/>
      <c r="AB378" s="3"/>
      <c r="AC378" s="3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M378" s="48"/>
      <c r="BX378" s="7"/>
      <c r="BY378" s="4"/>
      <c r="BZ378" s="7"/>
      <c r="CA378" s="7"/>
      <c r="CB378" s="7"/>
      <c r="CE378" s="7"/>
      <c r="CF378" s="7"/>
      <c r="CG378" s="7"/>
      <c r="CH378" s="7"/>
      <c r="CI378" s="7"/>
      <c r="CJ378" s="7"/>
      <c r="CK378" s="7"/>
      <c r="CL378" s="7"/>
      <c r="CN378" s="47"/>
      <c r="CO378" s="47"/>
      <c r="CP378" s="47"/>
      <c r="CQ378" s="4"/>
    </row>
    <row r="379" spans="1:95" s="1" customFormat="1" x14ac:dyDescent="0.3">
      <c r="A379" s="7"/>
      <c r="C379" s="3"/>
      <c r="D379" s="3"/>
      <c r="E379" s="3"/>
      <c r="F379" s="3"/>
      <c r="G379" s="3"/>
      <c r="H379" s="3"/>
      <c r="I379" s="3"/>
      <c r="J379" s="65"/>
      <c r="K379" s="65"/>
      <c r="L379" s="65"/>
      <c r="M379" s="66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60"/>
      <c r="Z379" s="3"/>
      <c r="AA379" s="3"/>
      <c r="AB379" s="3"/>
      <c r="AC379" s="3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M379" s="48"/>
      <c r="BX379" s="7"/>
      <c r="BY379" s="4"/>
      <c r="BZ379" s="7"/>
      <c r="CA379" s="7"/>
      <c r="CB379" s="7"/>
      <c r="CE379" s="7"/>
      <c r="CF379" s="7"/>
      <c r="CG379" s="7"/>
      <c r="CH379" s="7"/>
      <c r="CI379" s="7"/>
      <c r="CJ379" s="7"/>
      <c r="CK379" s="7"/>
      <c r="CL379" s="7"/>
      <c r="CN379" s="47"/>
      <c r="CO379" s="47"/>
      <c r="CP379" s="47"/>
      <c r="CQ379" s="4"/>
    </row>
    <row r="380" spans="1:95" s="1" customFormat="1" x14ac:dyDescent="0.3">
      <c r="A380" s="7"/>
      <c r="C380" s="3"/>
      <c r="D380" s="3"/>
      <c r="E380" s="3"/>
      <c r="F380" s="3"/>
      <c r="G380" s="3"/>
      <c r="H380" s="3"/>
      <c r="I380" s="3"/>
      <c r="J380" s="65"/>
      <c r="K380" s="65"/>
      <c r="L380" s="65"/>
      <c r="M380" s="66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60"/>
      <c r="Z380" s="3"/>
      <c r="AA380" s="3"/>
      <c r="AB380" s="3"/>
      <c r="AC380" s="3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M380" s="48"/>
      <c r="BX380" s="7"/>
      <c r="BY380" s="4"/>
      <c r="BZ380" s="7"/>
      <c r="CA380" s="7"/>
      <c r="CB380" s="7"/>
      <c r="CE380" s="7"/>
      <c r="CF380" s="7"/>
      <c r="CG380" s="7"/>
      <c r="CH380" s="7"/>
      <c r="CI380" s="7"/>
      <c r="CJ380" s="7"/>
      <c r="CK380" s="7"/>
      <c r="CL380" s="7"/>
      <c r="CN380" s="47"/>
      <c r="CO380" s="47"/>
      <c r="CP380" s="47"/>
      <c r="CQ380" s="4"/>
    </row>
    <row r="381" spans="1:95" s="1" customFormat="1" x14ac:dyDescent="0.3">
      <c r="A381" s="7"/>
      <c r="C381" s="3"/>
      <c r="D381" s="3"/>
      <c r="E381" s="3"/>
      <c r="F381" s="3"/>
      <c r="G381" s="3"/>
      <c r="H381" s="3"/>
      <c r="I381" s="3"/>
      <c r="J381" s="65"/>
      <c r="K381" s="65"/>
      <c r="L381" s="65"/>
      <c r="M381" s="66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60"/>
      <c r="Z381" s="3"/>
      <c r="AA381" s="3"/>
      <c r="AB381" s="3"/>
      <c r="AC381" s="3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M381" s="48"/>
      <c r="BX381" s="7"/>
      <c r="BY381" s="4"/>
      <c r="BZ381" s="7"/>
      <c r="CA381" s="7"/>
      <c r="CB381" s="7"/>
      <c r="CE381" s="7"/>
      <c r="CF381" s="7"/>
      <c r="CG381" s="7"/>
      <c r="CH381" s="7"/>
      <c r="CI381" s="7"/>
      <c r="CJ381" s="7"/>
      <c r="CK381" s="7"/>
      <c r="CL381" s="7"/>
      <c r="CN381" s="47"/>
      <c r="CO381" s="47"/>
      <c r="CP381" s="47"/>
      <c r="CQ381" s="4"/>
    </row>
    <row r="382" spans="1:95" s="1" customFormat="1" x14ac:dyDescent="0.3">
      <c r="A382" s="7"/>
      <c r="C382" s="3"/>
      <c r="D382" s="3"/>
      <c r="E382" s="3"/>
      <c r="F382" s="3"/>
      <c r="G382" s="3"/>
      <c r="H382" s="3"/>
      <c r="I382" s="3"/>
      <c r="J382" s="65"/>
      <c r="K382" s="65"/>
      <c r="L382" s="65"/>
      <c r="M382" s="66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60"/>
      <c r="Z382" s="3"/>
      <c r="AA382" s="3"/>
      <c r="AB382" s="3"/>
      <c r="AC382" s="3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M382" s="48"/>
      <c r="BX382" s="7"/>
      <c r="BY382" s="4"/>
      <c r="BZ382" s="7"/>
      <c r="CA382" s="7"/>
      <c r="CB382" s="7"/>
      <c r="CE382" s="7"/>
      <c r="CF382" s="7"/>
      <c r="CG382" s="7"/>
      <c r="CH382" s="7"/>
      <c r="CI382" s="7"/>
      <c r="CJ382" s="7"/>
      <c r="CK382" s="7"/>
      <c r="CL382" s="7"/>
      <c r="CN382" s="47"/>
      <c r="CO382" s="47"/>
      <c r="CP382" s="47"/>
      <c r="CQ382" s="4"/>
    </row>
    <row r="383" spans="1:95" s="1" customFormat="1" x14ac:dyDescent="0.3">
      <c r="A383" s="7"/>
      <c r="C383" s="3" t="s">
        <v>151</v>
      </c>
      <c r="D383" s="3" t="s">
        <v>152</v>
      </c>
      <c r="E383" s="3"/>
      <c r="F383" s="3"/>
      <c r="G383" s="3"/>
      <c r="H383" s="3"/>
      <c r="I383" s="3"/>
      <c r="J383" s="65"/>
      <c r="K383" s="65"/>
      <c r="L383" s="65"/>
      <c r="M383" s="66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60"/>
      <c r="Z383" s="3"/>
      <c r="AA383" s="3"/>
      <c r="AB383" s="3"/>
      <c r="AC383" s="3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M383" s="48"/>
      <c r="BX383" s="7"/>
      <c r="BY383" s="4"/>
      <c r="BZ383" s="7"/>
      <c r="CA383" s="7"/>
      <c r="CB383" s="7"/>
      <c r="CE383" s="7"/>
      <c r="CF383" s="7"/>
      <c r="CG383" s="7"/>
      <c r="CH383" s="7"/>
      <c r="CI383" s="7"/>
      <c r="CJ383" s="7"/>
      <c r="CK383" s="7"/>
      <c r="CL383" s="7"/>
      <c r="CN383" s="47"/>
      <c r="CO383" s="47"/>
      <c r="CP383" s="47"/>
      <c r="CQ383" s="4"/>
    </row>
    <row r="384" spans="1:95" s="1" customFormat="1" x14ac:dyDescent="0.3">
      <c r="A384" s="7"/>
      <c r="C384" s="3" t="s">
        <v>2</v>
      </c>
      <c r="D384" s="3" t="s">
        <v>3</v>
      </c>
      <c r="E384" s="3" t="s">
        <v>26</v>
      </c>
      <c r="F384" s="3" t="s">
        <v>15</v>
      </c>
      <c r="G384" s="3" t="s">
        <v>4</v>
      </c>
      <c r="H384" s="3" t="s">
        <v>148</v>
      </c>
      <c r="I384" s="3" t="s">
        <v>5</v>
      </c>
      <c r="J384" s="65" t="s">
        <v>149</v>
      </c>
      <c r="K384" s="65" t="s">
        <v>82</v>
      </c>
      <c r="L384" s="65" t="s">
        <v>150</v>
      </c>
      <c r="M384" s="66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60"/>
      <c r="Z384" s="3"/>
      <c r="AA384" s="3"/>
      <c r="AB384" s="3"/>
      <c r="AC384" s="3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M384" s="48"/>
      <c r="BX384" s="7"/>
      <c r="BY384" s="4"/>
      <c r="BZ384" s="7"/>
      <c r="CA384" s="7"/>
      <c r="CB384" s="7"/>
      <c r="CE384" s="7"/>
      <c r="CF384" s="7"/>
      <c r="CG384" s="7"/>
      <c r="CH384" s="7"/>
      <c r="CI384" s="7"/>
      <c r="CJ384" s="7"/>
      <c r="CK384" s="7"/>
      <c r="CL384" s="7"/>
      <c r="CN384" s="47"/>
      <c r="CO384" s="47"/>
      <c r="CP384" s="47"/>
      <c r="CQ384" s="4"/>
    </row>
    <row r="385" spans="1:95" s="1" customFormat="1" x14ac:dyDescent="0.3">
      <c r="A385" s="7"/>
      <c r="C385" s="3" t="s">
        <v>146</v>
      </c>
      <c r="D385" s="3" t="s">
        <v>147</v>
      </c>
      <c r="E385" s="3" t="s">
        <v>147</v>
      </c>
      <c r="F385" s="3" t="s">
        <v>147</v>
      </c>
      <c r="G385" s="3" t="s">
        <v>147</v>
      </c>
      <c r="H385" s="3" t="s">
        <v>147</v>
      </c>
      <c r="I385" s="3" t="s">
        <v>147</v>
      </c>
      <c r="J385" s="65" t="s">
        <v>147</v>
      </c>
      <c r="K385" s="65" t="s">
        <v>147</v>
      </c>
      <c r="L385" s="65" t="s">
        <v>147</v>
      </c>
      <c r="M385" s="66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60"/>
      <c r="Z385" s="3"/>
      <c r="AA385" s="3"/>
      <c r="AB385" s="3"/>
      <c r="AC385" s="3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M385" s="48"/>
      <c r="BX385" s="7"/>
      <c r="BY385" s="4"/>
      <c r="BZ385" s="7"/>
      <c r="CA385" s="7"/>
      <c r="CB385" s="7"/>
      <c r="CE385" s="7"/>
      <c r="CF385" s="7"/>
      <c r="CG385" s="7"/>
      <c r="CH385" s="7"/>
      <c r="CI385" s="7"/>
      <c r="CJ385" s="7"/>
      <c r="CK385" s="7"/>
      <c r="CL385" s="7"/>
      <c r="CN385" s="47"/>
      <c r="CO385" s="47"/>
      <c r="CP385" s="47"/>
      <c r="CQ385" s="4"/>
    </row>
    <row r="386" spans="1:95" s="1" customFormat="1" x14ac:dyDescent="0.3">
      <c r="A386" s="7"/>
      <c r="C386" s="3">
        <v>1</v>
      </c>
      <c r="D386" s="3">
        <v>2998</v>
      </c>
      <c r="E386" s="3">
        <v>1</v>
      </c>
      <c r="F386" s="3">
        <v>0</v>
      </c>
      <c r="G386" s="3">
        <v>0</v>
      </c>
      <c r="H386" s="3">
        <v>0</v>
      </c>
      <c r="I386" s="3">
        <v>0</v>
      </c>
      <c r="J386" s="65">
        <v>0</v>
      </c>
      <c r="K386" s="65">
        <v>0</v>
      </c>
      <c r="L386" s="65">
        <v>0</v>
      </c>
      <c r="M386" s="66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60"/>
      <c r="Z386" s="3"/>
      <c r="AA386" s="3"/>
      <c r="AB386" s="3"/>
      <c r="AC386" s="3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M386" s="48"/>
      <c r="BX386" s="7"/>
      <c r="BY386" s="4"/>
      <c r="BZ386" s="7"/>
      <c r="CA386" s="7"/>
      <c r="CB386" s="7"/>
      <c r="CE386" s="7"/>
      <c r="CF386" s="7"/>
      <c r="CG386" s="7"/>
      <c r="CH386" s="7"/>
      <c r="CI386" s="7"/>
      <c r="CJ386" s="7"/>
      <c r="CK386" s="7"/>
      <c r="CL386" s="7"/>
      <c r="CN386" s="47"/>
      <c r="CO386" s="47"/>
      <c r="CP386" s="47"/>
      <c r="CQ386" s="4"/>
    </row>
    <row r="387" spans="1:95" s="1" customFormat="1" x14ac:dyDescent="0.3">
      <c r="A387" s="7"/>
      <c r="C387" s="3">
        <v>2</v>
      </c>
      <c r="D387" s="3">
        <v>2998</v>
      </c>
      <c r="E387" s="3">
        <v>1</v>
      </c>
      <c r="F387" s="3">
        <v>0</v>
      </c>
      <c r="G387" s="3">
        <v>0</v>
      </c>
      <c r="H387" s="3">
        <v>0</v>
      </c>
      <c r="I387" s="3">
        <v>0</v>
      </c>
      <c r="J387" s="65">
        <v>0</v>
      </c>
      <c r="K387" s="65">
        <v>0</v>
      </c>
      <c r="L387" s="65">
        <v>0</v>
      </c>
      <c r="M387" s="66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60"/>
      <c r="Z387" s="3"/>
      <c r="AA387" s="3"/>
      <c r="AB387" s="3"/>
      <c r="AC387" s="3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M387" s="48"/>
      <c r="BX387" s="7"/>
      <c r="BY387" s="4"/>
      <c r="BZ387" s="7"/>
      <c r="CA387" s="7"/>
      <c r="CB387" s="7"/>
      <c r="CE387" s="7"/>
      <c r="CF387" s="7"/>
      <c r="CG387" s="7"/>
      <c r="CH387" s="7"/>
      <c r="CI387" s="7"/>
      <c r="CJ387" s="7"/>
      <c r="CK387" s="7"/>
      <c r="CL387" s="7"/>
      <c r="CN387" s="47"/>
      <c r="CO387" s="47"/>
      <c r="CP387" s="47"/>
      <c r="CQ387" s="4"/>
    </row>
    <row r="388" spans="1:95" s="1" customFormat="1" x14ac:dyDescent="0.3">
      <c r="A388" s="7"/>
      <c r="C388" s="3">
        <v>3</v>
      </c>
      <c r="D388" s="3">
        <v>2998</v>
      </c>
      <c r="E388" s="3">
        <v>1</v>
      </c>
      <c r="F388" s="3">
        <v>0</v>
      </c>
      <c r="G388" s="3">
        <v>0</v>
      </c>
      <c r="H388" s="3">
        <v>0</v>
      </c>
      <c r="I388" s="3">
        <v>0</v>
      </c>
      <c r="J388" s="65">
        <v>0</v>
      </c>
      <c r="K388" s="65">
        <v>0</v>
      </c>
      <c r="L388" s="65">
        <v>0</v>
      </c>
      <c r="M388" s="66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60"/>
      <c r="Z388" s="3"/>
      <c r="AA388" s="3"/>
      <c r="AB388" s="3"/>
      <c r="AC388" s="3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M388" s="48"/>
      <c r="BX388" s="7"/>
      <c r="BY388" s="4"/>
      <c r="BZ388" s="7"/>
      <c r="CA388" s="7"/>
      <c r="CB388" s="7"/>
      <c r="CE388" s="7"/>
      <c r="CF388" s="7"/>
      <c r="CG388" s="7"/>
      <c r="CH388" s="7"/>
      <c r="CI388" s="7"/>
      <c r="CJ388" s="7"/>
      <c r="CK388" s="7"/>
      <c r="CL388" s="7"/>
      <c r="CN388" s="47"/>
      <c r="CO388" s="47"/>
      <c r="CP388" s="47"/>
      <c r="CQ388" s="4"/>
    </row>
    <row r="389" spans="1:95" s="1" customFormat="1" x14ac:dyDescent="0.3">
      <c r="A389" s="7"/>
      <c r="C389" s="3">
        <v>4</v>
      </c>
      <c r="D389" s="3">
        <v>2998</v>
      </c>
      <c r="E389" s="3">
        <v>1</v>
      </c>
      <c r="F389" s="3">
        <v>0</v>
      </c>
      <c r="G389" s="3">
        <v>0</v>
      </c>
      <c r="H389" s="3">
        <v>0</v>
      </c>
      <c r="I389" s="3">
        <v>0</v>
      </c>
      <c r="J389" s="65">
        <v>0</v>
      </c>
      <c r="K389" s="65">
        <v>0</v>
      </c>
      <c r="L389" s="65">
        <v>0</v>
      </c>
      <c r="M389" s="66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60"/>
      <c r="Z389" s="3"/>
      <c r="AA389" s="3"/>
      <c r="AB389" s="3"/>
      <c r="AC389" s="3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M389" s="48"/>
      <c r="BX389" s="7"/>
      <c r="BY389" s="4"/>
      <c r="BZ389" s="7"/>
      <c r="CA389" s="7"/>
      <c r="CB389" s="7"/>
      <c r="CE389" s="7"/>
      <c r="CF389" s="7"/>
      <c r="CG389" s="7"/>
      <c r="CH389" s="7"/>
      <c r="CI389" s="7"/>
      <c r="CJ389" s="7"/>
      <c r="CK389" s="7"/>
      <c r="CL389" s="7"/>
      <c r="CN389" s="47"/>
      <c r="CO389" s="47"/>
      <c r="CP389" s="47"/>
      <c r="CQ389" s="4"/>
    </row>
    <row r="390" spans="1:95" s="1" customFormat="1" x14ac:dyDescent="0.3">
      <c r="A390" s="7"/>
      <c r="C390" s="3">
        <v>5</v>
      </c>
      <c r="D390" s="3">
        <v>2998</v>
      </c>
      <c r="E390" s="3">
        <v>1</v>
      </c>
      <c r="F390" s="3">
        <v>0</v>
      </c>
      <c r="G390" s="3">
        <v>0</v>
      </c>
      <c r="H390" s="3">
        <v>0</v>
      </c>
      <c r="I390" s="3">
        <v>0</v>
      </c>
      <c r="J390" s="65">
        <v>0</v>
      </c>
      <c r="K390" s="65">
        <v>0</v>
      </c>
      <c r="L390" s="65">
        <v>0</v>
      </c>
      <c r="M390" s="66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60"/>
      <c r="Z390" s="3"/>
      <c r="AA390" s="3"/>
      <c r="AB390" s="3"/>
      <c r="AC390" s="3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M390" s="48"/>
      <c r="BX390" s="7"/>
      <c r="BY390" s="4"/>
      <c r="BZ390" s="7"/>
      <c r="CA390" s="7"/>
      <c r="CB390" s="7"/>
      <c r="CE390" s="7"/>
      <c r="CF390" s="7"/>
      <c r="CG390" s="7"/>
      <c r="CH390" s="7"/>
      <c r="CI390" s="7"/>
      <c r="CJ390" s="7"/>
      <c r="CK390" s="7"/>
      <c r="CL390" s="7"/>
      <c r="CN390" s="47"/>
      <c r="CO390" s="47"/>
      <c r="CP390" s="47"/>
      <c r="CQ390" s="4"/>
    </row>
    <row r="391" spans="1:95" s="1" customFormat="1" x14ac:dyDescent="0.3">
      <c r="A391" s="7"/>
      <c r="C391" s="3">
        <v>6</v>
      </c>
      <c r="D391" s="3">
        <v>2998</v>
      </c>
      <c r="E391" s="3">
        <v>1</v>
      </c>
      <c r="F391" s="3">
        <v>0</v>
      </c>
      <c r="G391" s="3">
        <v>0</v>
      </c>
      <c r="H391" s="3">
        <v>0</v>
      </c>
      <c r="I391" s="3">
        <v>0</v>
      </c>
      <c r="J391" s="65">
        <v>0</v>
      </c>
      <c r="K391" s="65">
        <v>0</v>
      </c>
      <c r="L391" s="65">
        <v>0</v>
      </c>
      <c r="M391" s="66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60"/>
      <c r="Z391" s="3"/>
      <c r="AA391" s="3"/>
      <c r="AB391" s="3"/>
      <c r="AC391" s="3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M391" s="48"/>
      <c r="BX391" s="7"/>
      <c r="BY391" s="4"/>
      <c r="BZ391" s="7"/>
      <c r="CA391" s="7"/>
      <c r="CB391" s="7"/>
      <c r="CE391" s="7"/>
      <c r="CF391" s="7"/>
      <c r="CG391" s="7"/>
      <c r="CH391" s="7"/>
      <c r="CI391" s="7"/>
      <c r="CJ391" s="7"/>
      <c r="CK391" s="7"/>
      <c r="CL391" s="7"/>
      <c r="CN391" s="47"/>
      <c r="CO391" s="47"/>
      <c r="CP391" s="47"/>
      <c r="CQ391" s="4"/>
    </row>
    <row r="392" spans="1:95" s="1" customFormat="1" x14ac:dyDescent="0.3">
      <c r="A392" s="7"/>
      <c r="C392" s="3">
        <v>7</v>
      </c>
      <c r="D392" s="3">
        <v>2998</v>
      </c>
      <c r="E392" s="3">
        <v>1</v>
      </c>
      <c r="F392" s="3">
        <v>0</v>
      </c>
      <c r="G392" s="3">
        <v>0</v>
      </c>
      <c r="H392" s="3">
        <v>0</v>
      </c>
      <c r="I392" s="3">
        <v>0</v>
      </c>
      <c r="J392" s="65">
        <v>0</v>
      </c>
      <c r="K392" s="65">
        <v>0</v>
      </c>
      <c r="L392" s="65">
        <v>0</v>
      </c>
      <c r="M392" s="66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60"/>
      <c r="Z392" s="3"/>
      <c r="AA392" s="3"/>
      <c r="AB392" s="3"/>
      <c r="AC392" s="3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M392" s="48"/>
      <c r="BX392" s="7"/>
      <c r="BY392" s="4"/>
      <c r="BZ392" s="7"/>
      <c r="CA392" s="7"/>
      <c r="CB392" s="7"/>
      <c r="CE392" s="7"/>
      <c r="CF392" s="7"/>
      <c r="CG392" s="7"/>
      <c r="CH392" s="7"/>
      <c r="CI392" s="7"/>
      <c r="CJ392" s="7"/>
      <c r="CK392" s="7"/>
      <c r="CL392" s="7"/>
      <c r="CN392" s="47"/>
      <c r="CO392" s="47"/>
      <c r="CP392" s="47"/>
      <c r="CQ392" s="4"/>
    </row>
    <row r="393" spans="1:95" s="1" customFormat="1" x14ac:dyDescent="0.3">
      <c r="A393" s="7"/>
      <c r="C393" s="3">
        <v>8</v>
      </c>
      <c r="D393" s="3">
        <v>2998</v>
      </c>
      <c r="E393" s="3">
        <v>1</v>
      </c>
      <c r="F393" s="3">
        <v>0</v>
      </c>
      <c r="G393" s="3">
        <v>0</v>
      </c>
      <c r="H393" s="3">
        <v>0</v>
      </c>
      <c r="I393" s="3">
        <v>0</v>
      </c>
      <c r="J393" s="65">
        <v>0</v>
      </c>
      <c r="K393" s="65">
        <v>0</v>
      </c>
      <c r="L393" s="65">
        <v>0</v>
      </c>
      <c r="M393" s="66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60"/>
      <c r="Z393" s="3"/>
      <c r="AA393" s="3"/>
      <c r="AB393" s="3"/>
      <c r="AC393" s="3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M393" s="48"/>
      <c r="BX393" s="7"/>
      <c r="BY393" s="4"/>
      <c r="BZ393" s="7"/>
      <c r="CA393" s="7"/>
      <c r="CB393" s="7"/>
      <c r="CE393" s="7"/>
      <c r="CF393" s="7"/>
      <c r="CG393" s="7"/>
      <c r="CH393" s="7"/>
      <c r="CI393" s="7"/>
      <c r="CJ393" s="7"/>
      <c r="CK393" s="7"/>
      <c r="CL393" s="7"/>
      <c r="CN393" s="47"/>
      <c r="CO393" s="47"/>
      <c r="CP393" s="47"/>
      <c r="CQ393" s="4"/>
    </row>
    <row r="394" spans="1:95" s="1" customFormat="1" x14ac:dyDescent="0.3">
      <c r="A394" s="7"/>
      <c r="C394" s="3">
        <v>9</v>
      </c>
      <c r="D394" s="3">
        <v>2998</v>
      </c>
      <c r="E394" s="3">
        <v>1</v>
      </c>
      <c r="F394" s="3">
        <v>0</v>
      </c>
      <c r="G394" s="3">
        <v>0</v>
      </c>
      <c r="H394" s="3">
        <v>0</v>
      </c>
      <c r="I394" s="3">
        <v>0</v>
      </c>
      <c r="J394" s="65">
        <v>0</v>
      </c>
      <c r="K394" s="65">
        <v>0</v>
      </c>
      <c r="L394" s="65">
        <v>0</v>
      </c>
      <c r="M394" s="66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60"/>
      <c r="Z394" s="3"/>
      <c r="AA394" s="3"/>
      <c r="AB394" s="3"/>
      <c r="AC394" s="3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M394" s="48"/>
      <c r="BX394" s="7"/>
      <c r="BY394" s="4"/>
      <c r="BZ394" s="7"/>
      <c r="CA394" s="7"/>
      <c r="CB394" s="7"/>
      <c r="CE394" s="7"/>
      <c r="CF394" s="7"/>
      <c r="CG394" s="7"/>
      <c r="CH394" s="7"/>
      <c r="CI394" s="7"/>
      <c r="CJ394" s="7"/>
      <c r="CK394" s="7"/>
      <c r="CL394" s="7"/>
      <c r="CN394" s="47"/>
      <c r="CO394" s="47"/>
      <c r="CP394" s="47"/>
      <c r="CQ394" s="4"/>
    </row>
    <row r="395" spans="1:95" s="1" customFormat="1" x14ac:dyDescent="0.3">
      <c r="A395" s="7"/>
      <c r="C395" s="3">
        <v>10</v>
      </c>
      <c r="D395" s="3">
        <v>2998</v>
      </c>
      <c r="E395" s="3">
        <v>1</v>
      </c>
      <c r="F395" s="3">
        <v>0</v>
      </c>
      <c r="G395" s="3">
        <v>0</v>
      </c>
      <c r="H395" s="3">
        <v>0</v>
      </c>
      <c r="I395" s="3">
        <v>0</v>
      </c>
      <c r="J395" s="65">
        <v>0</v>
      </c>
      <c r="K395" s="65">
        <v>0</v>
      </c>
      <c r="L395" s="65">
        <v>0</v>
      </c>
      <c r="M395" s="66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60"/>
      <c r="Z395" s="3"/>
      <c r="AA395" s="3"/>
      <c r="AB395" s="3"/>
      <c r="AC395" s="3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M395" s="48"/>
      <c r="BX395" s="7"/>
      <c r="BY395" s="4"/>
      <c r="BZ395" s="7"/>
      <c r="CA395" s="7"/>
      <c r="CB395" s="7"/>
      <c r="CE395" s="7"/>
      <c r="CF395" s="7"/>
      <c r="CG395" s="7"/>
      <c r="CH395" s="7"/>
      <c r="CI395" s="7"/>
      <c r="CJ395" s="7"/>
      <c r="CK395" s="7"/>
      <c r="CL395" s="7"/>
      <c r="CN395" s="47"/>
      <c r="CO395" s="47"/>
      <c r="CP395" s="47"/>
      <c r="CQ395" s="4"/>
    </row>
    <row r="396" spans="1:95" s="1" customFormat="1" x14ac:dyDescent="0.3">
      <c r="A396" s="7"/>
      <c r="C396" s="3">
        <v>11</v>
      </c>
      <c r="D396" s="3">
        <v>2998</v>
      </c>
      <c r="E396" s="3">
        <v>1</v>
      </c>
      <c r="F396" s="3">
        <v>0</v>
      </c>
      <c r="G396" s="3">
        <v>0</v>
      </c>
      <c r="H396" s="3">
        <v>0</v>
      </c>
      <c r="I396" s="3">
        <v>0</v>
      </c>
      <c r="J396" s="65">
        <v>0</v>
      </c>
      <c r="K396" s="65">
        <v>0</v>
      </c>
      <c r="L396" s="65">
        <v>0</v>
      </c>
      <c r="M396" s="66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60"/>
      <c r="Z396" s="3"/>
      <c r="AA396" s="3"/>
      <c r="AB396" s="3"/>
      <c r="AC396" s="3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M396" s="48"/>
      <c r="BX396" s="7"/>
      <c r="BY396" s="4"/>
      <c r="BZ396" s="7"/>
      <c r="CA396" s="7"/>
      <c r="CB396" s="7"/>
      <c r="CE396" s="7"/>
      <c r="CF396" s="7"/>
      <c r="CG396" s="7"/>
      <c r="CH396" s="7"/>
      <c r="CI396" s="7"/>
      <c r="CJ396" s="7"/>
      <c r="CK396" s="7"/>
      <c r="CL396" s="7"/>
      <c r="CN396" s="47"/>
      <c r="CO396" s="47"/>
      <c r="CP396" s="47"/>
      <c r="CQ396" s="4"/>
    </row>
    <row r="397" spans="1:95" s="1" customFormat="1" x14ac:dyDescent="0.3">
      <c r="A397" s="7"/>
      <c r="C397" s="3">
        <v>12</v>
      </c>
      <c r="D397" s="3">
        <v>2998</v>
      </c>
      <c r="E397" s="3">
        <v>1</v>
      </c>
      <c r="F397" s="3">
        <v>0</v>
      </c>
      <c r="G397" s="3">
        <v>0</v>
      </c>
      <c r="H397" s="3">
        <v>0</v>
      </c>
      <c r="I397" s="3">
        <v>0</v>
      </c>
      <c r="J397" s="65">
        <v>0</v>
      </c>
      <c r="K397" s="65">
        <v>0</v>
      </c>
      <c r="L397" s="65">
        <v>0</v>
      </c>
      <c r="M397" s="66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60"/>
      <c r="Z397" s="3"/>
      <c r="AA397" s="3"/>
      <c r="AB397" s="3"/>
      <c r="AC397" s="3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M397" s="48"/>
      <c r="BX397" s="7"/>
      <c r="BY397" s="4"/>
      <c r="BZ397" s="7"/>
      <c r="CA397" s="7"/>
      <c r="CB397" s="7"/>
      <c r="CE397" s="7"/>
      <c r="CF397" s="7"/>
      <c r="CG397" s="7"/>
      <c r="CH397" s="7"/>
      <c r="CI397" s="7"/>
      <c r="CJ397" s="7"/>
      <c r="CK397" s="7"/>
      <c r="CL397" s="7"/>
      <c r="CN397" s="47"/>
      <c r="CO397" s="47"/>
      <c r="CP397" s="47"/>
      <c r="CQ397" s="4"/>
    </row>
    <row r="398" spans="1:95" s="1" customFormat="1" x14ac:dyDescent="0.3">
      <c r="A398" s="7"/>
      <c r="C398" s="3">
        <v>13</v>
      </c>
      <c r="D398" s="3">
        <v>2998</v>
      </c>
      <c r="E398" s="3">
        <v>1</v>
      </c>
      <c r="F398" s="3">
        <v>0</v>
      </c>
      <c r="G398" s="3">
        <v>0</v>
      </c>
      <c r="H398" s="3">
        <v>0</v>
      </c>
      <c r="I398" s="3">
        <v>0</v>
      </c>
      <c r="J398" s="65">
        <v>0</v>
      </c>
      <c r="K398" s="65">
        <v>0</v>
      </c>
      <c r="L398" s="65">
        <v>0</v>
      </c>
      <c r="M398" s="66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60"/>
      <c r="Z398" s="3"/>
      <c r="AA398" s="3"/>
      <c r="AB398" s="3"/>
      <c r="AC398" s="3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M398" s="48"/>
      <c r="BX398" s="7"/>
      <c r="BY398" s="4"/>
      <c r="BZ398" s="7"/>
      <c r="CA398" s="7"/>
      <c r="CB398" s="7"/>
      <c r="CE398" s="7"/>
      <c r="CF398" s="7"/>
      <c r="CG398" s="7"/>
      <c r="CH398" s="7"/>
      <c r="CI398" s="7"/>
      <c r="CJ398" s="7"/>
      <c r="CK398" s="7"/>
      <c r="CL398" s="7"/>
      <c r="CN398" s="47"/>
      <c r="CO398" s="47"/>
      <c r="CP398" s="47"/>
      <c r="CQ398" s="4"/>
    </row>
    <row r="399" spans="1:95" s="1" customFormat="1" x14ac:dyDescent="0.3">
      <c r="A399" s="7"/>
      <c r="C399" s="3">
        <v>14</v>
      </c>
      <c r="D399" s="3">
        <v>2998</v>
      </c>
      <c r="E399" s="3">
        <v>1</v>
      </c>
      <c r="F399" s="3">
        <v>0</v>
      </c>
      <c r="G399" s="3">
        <v>0</v>
      </c>
      <c r="H399" s="3">
        <v>0</v>
      </c>
      <c r="I399" s="3">
        <v>0</v>
      </c>
      <c r="J399" s="65">
        <v>0</v>
      </c>
      <c r="K399" s="65">
        <v>0</v>
      </c>
      <c r="L399" s="65">
        <v>0</v>
      </c>
      <c r="M399" s="66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60"/>
      <c r="Z399" s="3"/>
      <c r="AA399" s="3"/>
      <c r="AB399" s="3"/>
      <c r="AC399" s="3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M399" s="48"/>
      <c r="BX399" s="7"/>
      <c r="BY399" s="4"/>
      <c r="BZ399" s="7"/>
      <c r="CA399" s="7"/>
      <c r="CB399" s="7"/>
      <c r="CE399" s="7"/>
      <c r="CF399" s="7"/>
      <c r="CG399" s="7"/>
      <c r="CH399" s="7"/>
      <c r="CI399" s="7"/>
      <c r="CJ399" s="7"/>
      <c r="CK399" s="7"/>
      <c r="CL399" s="7"/>
      <c r="CN399" s="47"/>
      <c r="CO399" s="47"/>
      <c r="CP399" s="47"/>
      <c r="CQ399" s="4"/>
    </row>
    <row r="400" spans="1:95" s="1" customFormat="1" x14ac:dyDescent="0.3">
      <c r="A400" s="7"/>
      <c r="C400" s="3">
        <v>15</v>
      </c>
      <c r="D400" s="3">
        <v>2998</v>
      </c>
      <c r="E400" s="3">
        <v>1</v>
      </c>
      <c r="F400" s="3">
        <v>0</v>
      </c>
      <c r="G400" s="3">
        <v>0</v>
      </c>
      <c r="H400" s="3">
        <v>0</v>
      </c>
      <c r="I400" s="3">
        <v>0</v>
      </c>
      <c r="J400" s="65">
        <v>0</v>
      </c>
      <c r="K400" s="65">
        <v>0</v>
      </c>
      <c r="L400" s="65">
        <v>0</v>
      </c>
      <c r="M400" s="66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60"/>
      <c r="Z400" s="3"/>
      <c r="AA400" s="3"/>
      <c r="AB400" s="3"/>
      <c r="AC400" s="3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M400" s="48"/>
      <c r="BX400" s="7"/>
      <c r="BY400" s="4"/>
      <c r="BZ400" s="7"/>
      <c r="CA400" s="7"/>
      <c r="CB400" s="7"/>
      <c r="CE400" s="7"/>
      <c r="CF400" s="7"/>
      <c r="CG400" s="7"/>
      <c r="CH400" s="7"/>
      <c r="CI400" s="7"/>
      <c r="CJ400" s="7"/>
      <c r="CK400" s="7"/>
      <c r="CL400" s="7"/>
      <c r="CN400" s="47"/>
      <c r="CO400" s="47"/>
      <c r="CP400" s="47"/>
      <c r="CQ400" s="4"/>
    </row>
    <row r="401" spans="1:95" s="1" customFormat="1" x14ac:dyDescent="0.3">
      <c r="A401" s="7"/>
      <c r="C401" s="3">
        <v>16</v>
      </c>
      <c r="D401" s="3">
        <v>2998</v>
      </c>
      <c r="E401" s="3">
        <v>1</v>
      </c>
      <c r="F401" s="3">
        <v>0</v>
      </c>
      <c r="G401" s="3">
        <v>0</v>
      </c>
      <c r="H401" s="3">
        <v>0</v>
      </c>
      <c r="I401" s="3">
        <v>0</v>
      </c>
      <c r="J401" s="65">
        <v>0</v>
      </c>
      <c r="K401" s="65">
        <v>0</v>
      </c>
      <c r="L401" s="65">
        <v>0</v>
      </c>
      <c r="M401" s="66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60"/>
      <c r="Z401" s="3"/>
      <c r="AA401" s="3"/>
      <c r="AB401" s="3"/>
      <c r="AC401" s="3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M401" s="48"/>
      <c r="BX401" s="7"/>
      <c r="BY401" s="4"/>
      <c r="BZ401" s="7"/>
      <c r="CA401" s="7"/>
      <c r="CB401" s="7"/>
      <c r="CE401" s="7"/>
      <c r="CF401" s="7"/>
      <c r="CG401" s="7"/>
      <c r="CH401" s="7"/>
      <c r="CI401" s="7"/>
      <c r="CJ401" s="7"/>
      <c r="CK401" s="7"/>
      <c r="CL401" s="7"/>
      <c r="CN401" s="47"/>
      <c r="CO401" s="47"/>
      <c r="CP401" s="47"/>
      <c r="CQ401" s="4"/>
    </row>
    <row r="402" spans="1:95" s="1" customFormat="1" x14ac:dyDescent="0.3">
      <c r="A402" s="7"/>
      <c r="C402" s="3">
        <v>17</v>
      </c>
      <c r="D402" s="3">
        <v>2997</v>
      </c>
      <c r="E402" s="3">
        <v>2</v>
      </c>
      <c r="F402" s="3">
        <v>0</v>
      </c>
      <c r="G402" s="3">
        <v>0</v>
      </c>
      <c r="H402" s="3">
        <v>0</v>
      </c>
      <c r="I402" s="3">
        <v>0</v>
      </c>
      <c r="J402" s="65">
        <v>0</v>
      </c>
      <c r="K402" s="65">
        <v>0</v>
      </c>
      <c r="L402" s="65">
        <v>0</v>
      </c>
      <c r="M402" s="66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60"/>
      <c r="Z402" s="3"/>
      <c r="AA402" s="3"/>
      <c r="AB402" s="3"/>
      <c r="AC402" s="3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M402" s="48"/>
      <c r="BX402" s="7"/>
      <c r="BY402" s="4"/>
      <c r="BZ402" s="7"/>
      <c r="CA402" s="7"/>
      <c r="CB402" s="7"/>
      <c r="CE402" s="7"/>
      <c r="CF402" s="7"/>
      <c r="CG402" s="7"/>
      <c r="CH402" s="7"/>
      <c r="CI402" s="7"/>
      <c r="CJ402" s="7"/>
      <c r="CK402" s="7"/>
      <c r="CL402" s="7"/>
      <c r="CN402" s="47"/>
      <c r="CO402" s="47"/>
      <c r="CP402" s="47"/>
      <c r="CQ402" s="4"/>
    </row>
    <row r="403" spans="1:95" s="1" customFormat="1" x14ac:dyDescent="0.3">
      <c r="A403" s="7"/>
      <c r="C403" s="3">
        <v>18</v>
      </c>
      <c r="D403" s="3">
        <v>2997</v>
      </c>
      <c r="E403" s="3">
        <v>2</v>
      </c>
      <c r="F403" s="3">
        <v>0</v>
      </c>
      <c r="G403" s="3">
        <v>0</v>
      </c>
      <c r="H403" s="3">
        <v>0</v>
      </c>
      <c r="I403" s="3">
        <v>0</v>
      </c>
      <c r="J403" s="65">
        <v>0</v>
      </c>
      <c r="K403" s="65">
        <v>0</v>
      </c>
      <c r="L403" s="65">
        <v>0</v>
      </c>
      <c r="M403" s="66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60"/>
      <c r="Z403" s="3"/>
      <c r="AA403" s="3"/>
      <c r="AB403" s="3"/>
      <c r="AC403" s="3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M403" s="48"/>
      <c r="BX403" s="7"/>
      <c r="BY403" s="4"/>
      <c r="BZ403" s="7"/>
      <c r="CA403" s="7"/>
      <c r="CB403" s="7"/>
      <c r="CE403" s="7"/>
      <c r="CF403" s="7"/>
      <c r="CG403" s="7"/>
      <c r="CH403" s="7"/>
      <c r="CI403" s="7"/>
      <c r="CJ403" s="7"/>
      <c r="CK403" s="7"/>
      <c r="CL403" s="7"/>
      <c r="CN403" s="47"/>
      <c r="CO403" s="47"/>
      <c r="CP403" s="47"/>
      <c r="CQ403" s="4"/>
    </row>
    <row r="404" spans="1:95" s="1" customFormat="1" x14ac:dyDescent="0.3">
      <c r="A404" s="7"/>
      <c r="C404" s="3">
        <v>19</v>
      </c>
      <c r="D404" s="3">
        <v>2996</v>
      </c>
      <c r="E404" s="3">
        <v>2</v>
      </c>
      <c r="F404" s="3">
        <v>0</v>
      </c>
      <c r="G404" s="3">
        <v>0</v>
      </c>
      <c r="H404" s="3">
        <v>0</v>
      </c>
      <c r="I404" s="3">
        <v>0</v>
      </c>
      <c r="J404" s="65">
        <v>0</v>
      </c>
      <c r="K404" s="65">
        <v>0</v>
      </c>
      <c r="L404" s="65">
        <v>0</v>
      </c>
      <c r="M404" s="66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60"/>
      <c r="Z404" s="3"/>
      <c r="AA404" s="3"/>
      <c r="AB404" s="3"/>
      <c r="AC404" s="3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M404" s="48"/>
      <c r="BX404" s="7"/>
      <c r="BY404" s="4"/>
      <c r="BZ404" s="7"/>
      <c r="CA404" s="7"/>
      <c r="CB404" s="7"/>
      <c r="CE404" s="7"/>
      <c r="CF404" s="7"/>
      <c r="CG404" s="7"/>
      <c r="CH404" s="7"/>
      <c r="CI404" s="7"/>
      <c r="CJ404" s="7"/>
      <c r="CK404" s="7"/>
      <c r="CL404" s="7"/>
      <c r="CN404" s="47"/>
      <c r="CO404" s="47"/>
      <c r="CP404" s="47"/>
      <c r="CQ404" s="4"/>
    </row>
    <row r="405" spans="1:95" s="1" customFormat="1" x14ac:dyDescent="0.3">
      <c r="A405" s="7"/>
      <c r="C405" s="3">
        <v>20</v>
      </c>
      <c r="D405" s="3">
        <v>2996</v>
      </c>
      <c r="E405" s="3">
        <v>3</v>
      </c>
      <c r="F405" s="3">
        <v>0</v>
      </c>
      <c r="G405" s="3">
        <v>0</v>
      </c>
      <c r="H405" s="3">
        <v>0</v>
      </c>
      <c r="I405" s="3">
        <v>0</v>
      </c>
      <c r="J405" s="65">
        <v>0</v>
      </c>
      <c r="K405" s="65">
        <v>0</v>
      </c>
      <c r="L405" s="65">
        <v>0</v>
      </c>
      <c r="M405" s="66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60"/>
      <c r="Z405" s="3"/>
      <c r="AA405" s="3"/>
      <c r="AB405" s="3"/>
      <c r="AC405" s="3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M405" s="48"/>
      <c r="BX405" s="7"/>
      <c r="BY405" s="4"/>
      <c r="BZ405" s="7"/>
      <c r="CA405" s="7"/>
      <c r="CB405" s="7"/>
      <c r="CE405" s="7"/>
      <c r="CF405" s="7"/>
      <c r="CG405" s="7"/>
      <c r="CH405" s="7"/>
      <c r="CI405" s="7"/>
      <c r="CJ405" s="7"/>
      <c r="CK405" s="7"/>
      <c r="CL405" s="7"/>
      <c r="CN405" s="47"/>
      <c r="CO405" s="47"/>
      <c r="CP405" s="47"/>
      <c r="CQ405" s="4"/>
    </row>
    <row r="406" spans="1:95" s="1" customFormat="1" x14ac:dyDescent="0.3">
      <c r="A406" s="7"/>
      <c r="C406" s="3">
        <v>21</v>
      </c>
      <c r="D406" s="3">
        <v>2996</v>
      </c>
      <c r="E406" s="3">
        <v>3</v>
      </c>
      <c r="F406" s="3">
        <v>0</v>
      </c>
      <c r="G406" s="3">
        <v>0</v>
      </c>
      <c r="H406" s="3">
        <v>0</v>
      </c>
      <c r="I406" s="3">
        <v>0</v>
      </c>
      <c r="J406" s="65">
        <v>0</v>
      </c>
      <c r="K406" s="65">
        <v>0</v>
      </c>
      <c r="L406" s="65">
        <v>0</v>
      </c>
      <c r="M406" s="66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60"/>
      <c r="Z406" s="3"/>
      <c r="AA406" s="3"/>
      <c r="AB406" s="3"/>
      <c r="AC406" s="3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M406" s="48"/>
      <c r="BX406" s="7"/>
      <c r="BY406" s="4"/>
      <c r="BZ406" s="7"/>
      <c r="CA406" s="7"/>
      <c r="CB406" s="7"/>
      <c r="CE406" s="7"/>
      <c r="CF406" s="7"/>
      <c r="CG406" s="7"/>
      <c r="CH406" s="7"/>
      <c r="CI406" s="7"/>
      <c r="CJ406" s="7"/>
      <c r="CK406" s="7"/>
      <c r="CL406" s="7"/>
      <c r="CN406" s="47"/>
      <c r="CO406" s="47"/>
      <c r="CP406" s="47"/>
      <c r="CQ406" s="4"/>
    </row>
    <row r="407" spans="1:95" s="1" customFormat="1" x14ac:dyDescent="0.3">
      <c r="A407" s="7"/>
      <c r="C407" s="3">
        <v>22</v>
      </c>
      <c r="D407" s="3">
        <v>2996</v>
      </c>
      <c r="E407" s="3">
        <v>3</v>
      </c>
      <c r="F407" s="3">
        <v>0</v>
      </c>
      <c r="G407" s="3">
        <v>0</v>
      </c>
      <c r="H407" s="3">
        <v>0</v>
      </c>
      <c r="I407" s="3">
        <v>0</v>
      </c>
      <c r="J407" s="65">
        <v>0</v>
      </c>
      <c r="K407" s="65">
        <v>0</v>
      </c>
      <c r="L407" s="65">
        <v>0</v>
      </c>
      <c r="M407" s="66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60"/>
      <c r="Z407" s="3"/>
      <c r="AA407" s="3"/>
      <c r="AB407" s="3"/>
      <c r="AC407" s="3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M407" s="48"/>
      <c r="BX407" s="7"/>
      <c r="BY407" s="4"/>
      <c r="BZ407" s="7"/>
      <c r="CA407" s="7"/>
      <c r="CB407" s="7"/>
      <c r="CE407" s="7"/>
      <c r="CF407" s="7"/>
      <c r="CG407" s="7"/>
      <c r="CH407" s="7"/>
      <c r="CI407" s="7"/>
      <c r="CJ407" s="7"/>
      <c r="CK407" s="7"/>
      <c r="CL407" s="7"/>
      <c r="CN407" s="47"/>
      <c r="CO407" s="47"/>
      <c r="CP407" s="47"/>
      <c r="CQ407" s="4"/>
    </row>
    <row r="408" spans="1:95" s="1" customFormat="1" x14ac:dyDescent="0.3">
      <c r="A408" s="7"/>
      <c r="C408" s="3">
        <v>23</v>
      </c>
      <c r="D408" s="3">
        <v>2995</v>
      </c>
      <c r="E408" s="3">
        <v>3</v>
      </c>
      <c r="F408" s="3">
        <v>0</v>
      </c>
      <c r="G408" s="3">
        <v>0</v>
      </c>
      <c r="H408" s="3">
        <v>0</v>
      </c>
      <c r="I408" s="3">
        <v>0</v>
      </c>
      <c r="J408" s="65">
        <v>0</v>
      </c>
      <c r="K408" s="65">
        <v>0</v>
      </c>
      <c r="L408" s="65">
        <v>0</v>
      </c>
      <c r="M408" s="66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60"/>
      <c r="Z408" s="3"/>
      <c r="AA408" s="3"/>
      <c r="AB408" s="3"/>
      <c r="AC408" s="3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M408" s="48"/>
      <c r="BX408" s="7"/>
      <c r="BY408" s="4"/>
      <c r="BZ408" s="7"/>
      <c r="CA408" s="7"/>
      <c r="CB408" s="7"/>
      <c r="CE408" s="7"/>
      <c r="CF408" s="7"/>
      <c r="CG408" s="7"/>
      <c r="CH408" s="7"/>
      <c r="CI408" s="7"/>
      <c r="CJ408" s="7"/>
      <c r="CK408" s="7"/>
      <c r="CL408" s="7"/>
      <c r="CN408" s="47"/>
      <c r="CO408" s="47"/>
      <c r="CP408" s="47"/>
      <c r="CQ408" s="4"/>
    </row>
    <row r="409" spans="1:95" s="1" customFormat="1" x14ac:dyDescent="0.3">
      <c r="A409" s="7"/>
      <c r="C409" s="3">
        <v>24</v>
      </c>
      <c r="D409" s="3">
        <v>2995</v>
      </c>
      <c r="E409" s="3">
        <v>4</v>
      </c>
      <c r="F409" s="3">
        <v>0</v>
      </c>
      <c r="G409" s="3">
        <v>0</v>
      </c>
      <c r="H409" s="3">
        <v>0</v>
      </c>
      <c r="I409" s="3">
        <v>0</v>
      </c>
      <c r="J409" s="65">
        <v>0</v>
      </c>
      <c r="K409" s="65">
        <v>1</v>
      </c>
      <c r="L409" s="65">
        <v>0</v>
      </c>
      <c r="M409" s="66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60"/>
      <c r="Z409" s="3"/>
      <c r="AA409" s="3"/>
      <c r="AB409" s="3"/>
      <c r="AC409" s="3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M409" s="48"/>
      <c r="BX409" s="7"/>
      <c r="BY409" s="4"/>
      <c r="BZ409" s="7"/>
      <c r="CA409" s="7"/>
      <c r="CB409" s="7"/>
      <c r="CE409" s="7"/>
      <c r="CF409" s="7"/>
      <c r="CG409" s="7"/>
      <c r="CH409" s="7"/>
      <c r="CI409" s="7"/>
      <c r="CJ409" s="7"/>
      <c r="CK409" s="7"/>
      <c r="CL409" s="7"/>
      <c r="CN409" s="47"/>
      <c r="CO409" s="47"/>
      <c r="CP409" s="47"/>
      <c r="CQ409" s="4"/>
    </row>
    <row r="410" spans="1:95" s="1" customFormat="1" x14ac:dyDescent="0.3">
      <c r="A410" s="7"/>
      <c r="C410" s="3">
        <v>25</v>
      </c>
      <c r="D410" s="3">
        <v>2994</v>
      </c>
      <c r="E410" s="3">
        <v>4</v>
      </c>
      <c r="F410" s="3">
        <v>0</v>
      </c>
      <c r="G410" s="3">
        <v>0</v>
      </c>
      <c r="H410" s="3">
        <v>0</v>
      </c>
      <c r="I410" s="3">
        <v>0</v>
      </c>
      <c r="J410" s="65">
        <v>0</v>
      </c>
      <c r="K410" s="65">
        <v>1</v>
      </c>
      <c r="L410" s="65">
        <v>0</v>
      </c>
      <c r="M410" s="66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60"/>
      <c r="Z410" s="3"/>
      <c r="AA410" s="3"/>
      <c r="AB410" s="3"/>
      <c r="AC410" s="3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M410" s="48"/>
      <c r="BX410" s="7"/>
      <c r="BY410" s="4"/>
      <c r="BZ410" s="7"/>
      <c r="CA410" s="7"/>
      <c r="CB410" s="7"/>
      <c r="CE410" s="7"/>
      <c r="CF410" s="7"/>
      <c r="CG410" s="7"/>
      <c r="CH410" s="7"/>
      <c r="CI410" s="7"/>
      <c r="CJ410" s="7"/>
      <c r="CK410" s="7"/>
      <c r="CL410" s="7"/>
      <c r="CN410" s="47"/>
      <c r="CO410" s="47"/>
      <c r="CP410" s="47"/>
      <c r="CQ410" s="4"/>
    </row>
    <row r="411" spans="1:95" s="1" customFormat="1" x14ac:dyDescent="0.3">
      <c r="A411" s="7"/>
      <c r="C411" s="3">
        <v>26</v>
      </c>
      <c r="D411" s="3">
        <v>2994</v>
      </c>
      <c r="E411" s="3">
        <v>4</v>
      </c>
      <c r="F411" s="3">
        <v>0</v>
      </c>
      <c r="G411" s="3">
        <v>0</v>
      </c>
      <c r="H411" s="3">
        <v>0</v>
      </c>
      <c r="I411" s="3">
        <v>0</v>
      </c>
      <c r="J411" s="65">
        <v>0</v>
      </c>
      <c r="K411" s="65">
        <v>1</v>
      </c>
      <c r="L411" s="65">
        <v>0</v>
      </c>
      <c r="M411" s="66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60"/>
      <c r="Z411" s="3"/>
      <c r="AA411" s="3"/>
      <c r="AB411" s="3"/>
      <c r="AC411" s="3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M411" s="48"/>
      <c r="BX411" s="7"/>
      <c r="BY411" s="4"/>
      <c r="BZ411" s="7"/>
      <c r="CA411" s="7"/>
      <c r="CB411" s="7"/>
      <c r="CE411" s="7"/>
      <c r="CF411" s="7"/>
      <c r="CG411" s="7"/>
      <c r="CH411" s="7"/>
      <c r="CI411" s="7"/>
      <c r="CJ411" s="7"/>
      <c r="CK411" s="7"/>
      <c r="CL411" s="7"/>
      <c r="CN411" s="47"/>
      <c r="CO411" s="47"/>
      <c r="CP411" s="47"/>
      <c r="CQ411" s="4"/>
    </row>
    <row r="412" spans="1:95" s="1" customFormat="1" x14ac:dyDescent="0.3">
      <c r="A412" s="7"/>
      <c r="C412" s="3">
        <v>27</v>
      </c>
      <c r="D412" s="3">
        <v>2994</v>
      </c>
      <c r="E412" s="3">
        <v>4</v>
      </c>
      <c r="F412" s="3">
        <v>0</v>
      </c>
      <c r="G412" s="3">
        <v>1</v>
      </c>
      <c r="H412" s="3">
        <v>0</v>
      </c>
      <c r="I412" s="3">
        <v>0</v>
      </c>
      <c r="J412" s="65">
        <v>0</v>
      </c>
      <c r="K412" s="65">
        <v>1</v>
      </c>
      <c r="L412" s="65">
        <v>0</v>
      </c>
      <c r="M412" s="66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60"/>
      <c r="Z412" s="3"/>
      <c r="AA412" s="3"/>
      <c r="AB412" s="3"/>
      <c r="AC412" s="3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M412" s="48"/>
      <c r="BX412" s="7"/>
      <c r="BY412" s="4"/>
      <c r="BZ412" s="7"/>
      <c r="CA412" s="7"/>
      <c r="CB412" s="7"/>
      <c r="CE412" s="7"/>
      <c r="CF412" s="7"/>
      <c r="CG412" s="7"/>
      <c r="CH412" s="7"/>
      <c r="CI412" s="7"/>
      <c r="CJ412" s="7"/>
      <c r="CK412" s="7"/>
      <c r="CL412" s="7"/>
      <c r="CN412" s="47"/>
      <c r="CO412" s="47"/>
      <c r="CP412" s="47"/>
      <c r="CQ412" s="4"/>
    </row>
    <row r="413" spans="1:95" s="1" customFormat="1" x14ac:dyDescent="0.3">
      <c r="A413" s="7"/>
      <c r="C413" s="3">
        <v>28</v>
      </c>
      <c r="D413" s="3">
        <v>2993</v>
      </c>
      <c r="E413" s="3">
        <v>5</v>
      </c>
      <c r="F413" s="3">
        <v>0</v>
      </c>
      <c r="G413" s="3">
        <v>1</v>
      </c>
      <c r="H413" s="3">
        <v>0</v>
      </c>
      <c r="I413" s="3">
        <v>0</v>
      </c>
      <c r="J413" s="65">
        <v>0</v>
      </c>
      <c r="K413" s="65">
        <v>2</v>
      </c>
      <c r="L413" s="65">
        <v>0</v>
      </c>
      <c r="M413" s="66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60"/>
      <c r="Z413" s="3"/>
      <c r="AA413" s="3"/>
      <c r="AB413" s="3"/>
      <c r="AC413" s="3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M413" s="48"/>
      <c r="BX413" s="7"/>
      <c r="BY413" s="4"/>
      <c r="BZ413" s="7"/>
      <c r="CA413" s="7"/>
      <c r="CB413" s="7"/>
      <c r="CE413" s="7"/>
      <c r="CF413" s="7"/>
      <c r="CG413" s="7"/>
      <c r="CH413" s="7"/>
      <c r="CI413" s="7"/>
      <c r="CJ413" s="7"/>
      <c r="CK413" s="7"/>
      <c r="CL413" s="7"/>
      <c r="CN413" s="47"/>
      <c r="CO413" s="47"/>
      <c r="CP413" s="47"/>
      <c r="CQ413" s="4"/>
    </row>
    <row r="414" spans="1:95" s="1" customFormat="1" x14ac:dyDescent="0.3">
      <c r="A414" s="7"/>
      <c r="C414" s="3">
        <v>29</v>
      </c>
      <c r="D414" s="3">
        <v>2992</v>
      </c>
      <c r="E414" s="3">
        <v>6</v>
      </c>
      <c r="F414" s="3">
        <v>0</v>
      </c>
      <c r="G414" s="3">
        <v>1</v>
      </c>
      <c r="H414" s="3">
        <v>0</v>
      </c>
      <c r="I414" s="3">
        <v>0</v>
      </c>
      <c r="J414" s="65">
        <v>0</v>
      </c>
      <c r="K414" s="65">
        <v>2</v>
      </c>
      <c r="L414" s="65">
        <v>0</v>
      </c>
      <c r="M414" s="66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60"/>
      <c r="Z414" s="3"/>
      <c r="AA414" s="3"/>
      <c r="AB414" s="3"/>
      <c r="AC414" s="3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M414" s="48"/>
      <c r="BX414" s="7"/>
      <c r="BY414" s="4"/>
      <c r="BZ414" s="7"/>
      <c r="CA414" s="7"/>
      <c r="CB414" s="7"/>
      <c r="CE414" s="7"/>
      <c r="CF414" s="7"/>
      <c r="CG414" s="7"/>
      <c r="CH414" s="7"/>
      <c r="CI414" s="7"/>
      <c r="CJ414" s="7"/>
      <c r="CK414" s="7"/>
      <c r="CL414" s="7"/>
      <c r="CN414" s="47"/>
      <c r="CO414" s="47"/>
      <c r="CP414" s="47"/>
      <c r="CQ414" s="4"/>
    </row>
    <row r="415" spans="1:95" s="1" customFormat="1" x14ac:dyDescent="0.3">
      <c r="A415" s="7"/>
      <c r="C415" s="3">
        <v>30</v>
      </c>
      <c r="D415" s="3">
        <v>2991</v>
      </c>
      <c r="E415" s="3">
        <v>7</v>
      </c>
      <c r="F415" s="3">
        <v>0</v>
      </c>
      <c r="G415" s="3">
        <v>1</v>
      </c>
      <c r="H415" s="3">
        <v>0</v>
      </c>
      <c r="I415" s="3">
        <v>0</v>
      </c>
      <c r="J415" s="65">
        <v>0</v>
      </c>
      <c r="K415" s="65">
        <v>2</v>
      </c>
      <c r="L415" s="65">
        <v>0</v>
      </c>
      <c r="M415" s="66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60"/>
      <c r="Z415" s="3"/>
      <c r="AA415" s="3"/>
      <c r="AB415" s="3"/>
      <c r="AC415" s="3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M415" s="48"/>
      <c r="BX415" s="7"/>
      <c r="BY415" s="4"/>
      <c r="BZ415" s="7"/>
      <c r="CA415" s="7"/>
      <c r="CB415" s="7"/>
      <c r="CE415" s="7"/>
      <c r="CF415" s="7"/>
      <c r="CG415" s="7"/>
      <c r="CH415" s="7"/>
      <c r="CI415" s="7"/>
      <c r="CJ415" s="7"/>
      <c r="CK415" s="7"/>
      <c r="CL415" s="7"/>
      <c r="CN415" s="47"/>
      <c r="CO415" s="47"/>
      <c r="CP415" s="47"/>
      <c r="CQ415" s="4"/>
    </row>
    <row r="416" spans="1:95" s="1" customFormat="1" x14ac:dyDescent="0.3">
      <c r="A416" s="7"/>
      <c r="C416" s="3">
        <v>31</v>
      </c>
      <c r="D416" s="3">
        <v>2990</v>
      </c>
      <c r="E416" s="3">
        <v>8</v>
      </c>
      <c r="F416" s="3">
        <v>0</v>
      </c>
      <c r="G416" s="3">
        <v>1</v>
      </c>
      <c r="H416" s="3">
        <v>0</v>
      </c>
      <c r="I416" s="3">
        <v>0</v>
      </c>
      <c r="J416" s="65">
        <v>0</v>
      </c>
      <c r="K416" s="65">
        <v>3</v>
      </c>
      <c r="L416" s="65">
        <v>0</v>
      </c>
      <c r="M416" s="66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60"/>
      <c r="Z416" s="3"/>
      <c r="AA416" s="3"/>
      <c r="AB416" s="3"/>
      <c r="AC416" s="3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M416" s="48"/>
      <c r="BX416" s="7"/>
      <c r="BY416" s="4"/>
      <c r="BZ416" s="7"/>
      <c r="CA416" s="7"/>
      <c r="CB416" s="7"/>
      <c r="CE416" s="7"/>
      <c r="CF416" s="7"/>
      <c r="CG416" s="7"/>
      <c r="CH416" s="7"/>
      <c r="CI416" s="7"/>
      <c r="CJ416" s="7"/>
      <c r="CK416" s="7"/>
      <c r="CL416" s="7"/>
      <c r="CN416" s="47"/>
      <c r="CO416" s="47"/>
      <c r="CP416" s="47"/>
      <c r="CQ416" s="4"/>
    </row>
    <row r="417" spans="1:95" s="1" customFormat="1" x14ac:dyDescent="0.3">
      <c r="A417" s="7"/>
      <c r="C417" s="3">
        <v>32</v>
      </c>
      <c r="D417" s="3">
        <v>2989</v>
      </c>
      <c r="E417" s="3">
        <v>9</v>
      </c>
      <c r="F417" s="3">
        <v>0</v>
      </c>
      <c r="G417" s="3">
        <v>1</v>
      </c>
      <c r="H417" s="3">
        <v>0</v>
      </c>
      <c r="I417" s="3">
        <v>0</v>
      </c>
      <c r="J417" s="65">
        <v>0</v>
      </c>
      <c r="K417" s="65">
        <v>4</v>
      </c>
      <c r="L417" s="65">
        <v>0</v>
      </c>
      <c r="M417" s="66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60"/>
      <c r="Z417" s="3"/>
      <c r="AA417" s="3"/>
      <c r="AB417" s="3"/>
      <c r="AC417" s="3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M417" s="48"/>
      <c r="BX417" s="7"/>
      <c r="BY417" s="4"/>
      <c r="BZ417" s="7"/>
      <c r="CA417" s="7"/>
      <c r="CB417" s="7"/>
      <c r="CE417" s="7"/>
      <c r="CF417" s="7"/>
      <c r="CG417" s="7"/>
      <c r="CH417" s="7"/>
      <c r="CI417" s="7"/>
      <c r="CJ417" s="7"/>
      <c r="CK417" s="7"/>
      <c r="CL417" s="7"/>
      <c r="CN417" s="47"/>
      <c r="CO417" s="47"/>
      <c r="CP417" s="47"/>
      <c r="CQ417" s="4"/>
    </row>
    <row r="418" spans="1:95" s="1" customFormat="1" x14ac:dyDescent="0.3">
      <c r="A418" s="7"/>
      <c r="C418" s="3">
        <v>33</v>
      </c>
      <c r="D418" s="3">
        <v>2988</v>
      </c>
      <c r="E418" s="3">
        <v>10</v>
      </c>
      <c r="F418" s="3">
        <v>0</v>
      </c>
      <c r="G418" s="3">
        <v>1</v>
      </c>
      <c r="H418" s="3">
        <v>0</v>
      </c>
      <c r="I418" s="3">
        <v>0</v>
      </c>
      <c r="J418" s="65">
        <v>0</v>
      </c>
      <c r="K418" s="65">
        <v>3</v>
      </c>
      <c r="L418" s="65">
        <v>0</v>
      </c>
      <c r="M418" s="66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60"/>
      <c r="Z418" s="3"/>
      <c r="AA418" s="3"/>
      <c r="AB418" s="3"/>
      <c r="AC418" s="3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M418" s="48"/>
      <c r="BX418" s="7"/>
      <c r="BY418" s="4"/>
      <c r="BZ418" s="7"/>
      <c r="CA418" s="7"/>
      <c r="CB418" s="7"/>
      <c r="CE418" s="7"/>
      <c r="CF418" s="7"/>
      <c r="CG418" s="7"/>
      <c r="CH418" s="7"/>
      <c r="CI418" s="7"/>
      <c r="CJ418" s="7"/>
      <c r="CK418" s="7"/>
      <c r="CL418" s="7"/>
      <c r="CN418" s="47"/>
      <c r="CO418" s="47"/>
      <c r="CP418" s="47"/>
      <c r="CQ418" s="4"/>
    </row>
    <row r="419" spans="1:95" s="1" customFormat="1" x14ac:dyDescent="0.3">
      <c r="A419" s="7"/>
      <c r="C419" s="3">
        <v>34</v>
      </c>
      <c r="D419" s="3">
        <v>2986</v>
      </c>
      <c r="E419" s="3">
        <v>11</v>
      </c>
      <c r="F419" s="3">
        <v>0</v>
      </c>
      <c r="G419" s="3">
        <v>1</v>
      </c>
      <c r="H419" s="3">
        <v>0</v>
      </c>
      <c r="I419" s="3">
        <v>0</v>
      </c>
      <c r="J419" s="65">
        <v>0</v>
      </c>
      <c r="K419" s="65">
        <v>4</v>
      </c>
      <c r="L419" s="65">
        <v>0</v>
      </c>
      <c r="M419" s="66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60"/>
      <c r="Z419" s="3"/>
      <c r="AA419" s="3"/>
      <c r="AB419" s="3"/>
      <c r="AC419" s="3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M419" s="48"/>
      <c r="BX419" s="7"/>
      <c r="BY419" s="4"/>
      <c r="BZ419" s="7"/>
      <c r="CA419" s="7"/>
      <c r="CB419" s="7"/>
      <c r="CE419" s="7"/>
      <c r="CF419" s="7"/>
      <c r="CG419" s="7"/>
      <c r="CH419" s="7"/>
      <c r="CI419" s="7"/>
      <c r="CJ419" s="7"/>
      <c r="CK419" s="7"/>
      <c r="CL419" s="7"/>
      <c r="CN419" s="47"/>
      <c r="CO419" s="47"/>
      <c r="CP419" s="47"/>
      <c r="CQ419" s="4"/>
    </row>
    <row r="420" spans="1:95" s="1" customFormat="1" x14ac:dyDescent="0.3">
      <c r="A420" s="7"/>
      <c r="C420" s="3">
        <v>35</v>
      </c>
      <c r="D420" s="3">
        <v>2985</v>
      </c>
      <c r="E420" s="3">
        <v>12</v>
      </c>
      <c r="F420" s="3">
        <v>0</v>
      </c>
      <c r="G420" s="3">
        <v>1</v>
      </c>
      <c r="H420" s="3">
        <v>0</v>
      </c>
      <c r="I420" s="3">
        <v>0</v>
      </c>
      <c r="J420" s="65">
        <v>0</v>
      </c>
      <c r="K420" s="65">
        <v>4</v>
      </c>
      <c r="L420" s="65">
        <v>0</v>
      </c>
      <c r="M420" s="66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60"/>
      <c r="Z420" s="3"/>
      <c r="AA420" s="3"/>
      <c r="AB420" s="3"/>
      <c r="AC420" s="3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M420" s="48"/>
      <c r="BX420" s="7"/>
      <c r="BY420" s="4"/>
      <c r="BZ420" s="7"/>
      <c r="CA420" s="7"/>
      <c r="CB420" s="7"/>
      <c r="CE420" s="7"/>
      <c r="CF420" s="7"/>
      <c r="CG420" s="7"/>
      <c r="CH420" s="7"/>
      <c r="CI420" s="7"/>
      <c r="CJ420" s="7"/>
      <c r="CK420" s="7"/>
      <c r="CL420" s="7"/>
      <c r="CN420" s="47"/>
      <c r="CO420" s="47"/>
      <c r="CP420" s="47"/>
      <c r="CQ420" s="4"/>
    </row>
    <row r="421" spans="1:95" s="1" customFormat="1" x14ac:dyDescent="0.3">
      <c r="A421" s="7"/>
      <c r="C421" s="3">
        <v>36</v>
      </c>
      <c r="D421" s="3">
        <v>2985</v>
      </c>
      <c r="E421" s="3">
        <v>13</v>
      </c>
      <c r="F421" s="3">
        <v>0</v>
      </c>
      <c r="G421" s="3">
        <v>1</v>
      </c>
      <c r="H421" s="3">
        <v>0</v>
      </c>
      <c r="I421" s="3">
        <v>0</v>
      </c>
      <c r="J421" s="65">
        <v>0</v>
      </c>
      <c r="K421" s="65">
        <v>5</v>
      </c>
      <c r="L421" s="65">
        <v>0</v>
      </c>
      <c r="M421" s="66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60"/>
      <c r="Z421" s="3"/>
      <c r="AA421" s="3"/>
      <c r="AB421" s="3"/>
      <c r="AC421" s="3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M421" s="48"/>
      <c r="BX421" s="7"/>
      <c r="BY421" s="4"/>
      <c r="BZ421" s="7"/>
      <c r="CA421" s="7"/>
      <c r="CB421" s="7"/>
      <c r="CE421" s="7"/>
      <c r="CF421" s="7"/>
      <c r="CG421" s="7"/>
      <c r="CH421" s="7"/>
      <c r="CI421" s="7"/>
      <c r="CJ421" s="7"/>
      <c r="CK421" s="7"/>
      <c r="CL421" s="7"/>
      <c r="CN421" s="47"/>
      <c r="CO421" s="47"/>
      <c r="CP421" s="47"/>
      <c r="CQ421" s="4"/>
    </row>
    <row r="422" spans="1:95" s="1" customFormat="1" x14ac:dyDescent="0.3">
      <c r="A422" s="7"/>
      <c r="C422" s="3">
        <v>37</v>
      </c>
      <c r="D422" s="3">
        <v>2984</v>
      </c>
      <c r="E422" s="3">
        <v>13</v>
      </c>
      <c r="F422" s="3">
        <v>0</v>
      </c>
      <c r="G422" s="3">
        <v>1</v>
      </c>
      <c r="H422" s="3">
        <v>0</v>
      </c>
      <c r="I422" s="3">
        <v>0</v>
      </c>
      <c r="J422" s="65">
        <v>0</v>
      </c>
      <c r="K422" s="65">
        <v>6</v>
      </c>
      <c r="L422" s="65">
        <v>1</v>
      </c>
      <c r="M422" s="66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60"/>
      <c r="Z422" s="3"/>
      <c r="AA422" s="3"/>
      <c r="AB422" s="3"/>
      <c r="AC422" s="3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M422" s="48"/>
      <c r="BX422" s="7"/>
      <c r="BY422" s="4"/>
      <c r="BZ422" s="7"/>
      <c r="CA422" s="7"/>
      <c r="CB422" s="7"/>
      <c r="CE422" s="7"/>
      <c r="CF422" s="7"/>
      <c r="CG422" s="7"/>
      <c r="CH422" s="7"/>
      <c r="CI422" s="7"/>
      <c r="CJ422" s="7"/>
      <c r="CK422" s="7"/>
      <c r="CL422" s="7"/>
      <c r="CN422" s="47"/>
      <c r="CO422" s="47"/>
      <c r="CP422" s="47"/>
      <c r="CQ422" s="4"/>
    </row>
    <row r="423" spans="1:95" s="1" customFormat="1" x14ac:dyDescent="0.3">
      <c r="A423" s="7"/>
      <c r="C423" s="3">
        <v>38</v>
      </c>
      <c r="D423" s="3">
        <v>2984</v>
      </c>
      <c r="E423" s="3">
        <v>14</v>
      </c>
      <c r="F423" s="3">
        <v>0</v>
      </c>
      <c r="G423" s="3">
        <v>1</v>
      </c>
      <c r="H423" s="3">
        <v>0</v>
      </c>
      <c r="I423" s="3">
        <v>0</v>
      </c>
      <c r="J423" s="65">
        <v>0</v>
      </c>
      <c r="K423" s="65">
        <v>7</v>
      </c>
      <c r="L423" s="65">
        <v>1</v>
      </c>
      <c r="M423" s="66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60"/>
      <c r="Z423" s="3"/>
      <c r="AA423" s="3"/>
      <c r="AB423" s="3"/>
      <c r="AC423" s="3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M423" s="48"/>
      <c r="BX423" s="7"/>
      <c r="BY423" s="4"/>
      <c r="BZ423" s="7"/>
      <c r="CA423" s="7"/>
      <c r="CB423" s="7"/>
      <c r="CE423" s="7"/>
      <c r="CF423" s="7"/>
      <c r="CG423" s="7"/>
      <c r="CH423" s="7"/>
      <c r="CI423" s="7"/>
      <c r="CJ423" s="7"/>
      <c r="CK423" s="7"/>
      <c r="CL423" s="7"/>
      <c r="CN423" s="47"/>
      <c r="CO423" s="47"/>
      <c r="CP423" s="47"/>
      <c r="CQ423" s="4"/>
    </row>
    <row r="424" spans="1:95" s="1" customFormat="1" x14ac:dyDescent="0.3">
      <c r="A424" s="7"/>
      <c r="C424" s="3">
        <v>39</v>
      </c>
      <c r="D424" s="3">
        <v>2982</v>
      </c>
      <c r="E424" s="3">
        <v>15</v>
      </c>
      <c r="F424" s="3">
        <v>0</v>
      </c>
      <c r="G424" s="3">
        <v>2</v>
      </c>
      <c r="H424" s="3">
        <v>0</v>
      </c>
      <c r="I424" s="3">
        <v>0</v>
      </c>
      <c r="J424" s="65">
        <v>0</v>
      </c>
      <c r="K424" s="65">
        <v>8</v>
      </c>
      <c r="L424" s="65">
        <v>1</v>
      </c>
      <c r="M424" s="66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60"/>
      <c r="Z424" s="3"/>
      <c r="AA424" s="3"/>
      <c r="AB424" s="3"/>
      <c r="AC424" s="3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M424" s="48"/>
      <c r="BX424" s="7"/>
      <c r="BY424" s="4"/>
      <c r="BZ424" s="7"/>
      <c r="CA424" s="7"/>
      <c r="CB424" s="7"/>
      <c r="CE424" s="7"/>
      <c r="CF424" s="7"/>
      <c r="CG424" s="7"/>
      <c r="CH424" s="7"/>
      <c r="CI424" s="7"/>
      <c r="CJ424" s="7"/>
      <c r="CK424" s="7"/>
      <c r="CL424" s="7"/>
      <c r="CN424" s="47"/>
      <c r="CO424" s="47"/>
      <c r="CP424" s="47"/>
      <c r="CQ424" s="4"/>
    </row>
    <row r="425" spans="1:95" s="1" customFormat="1" x14ac:dyDescent="0.3">
      <c r="A425" s="7"/>
      <c r="C425" s="3">
        <v>40</v>
      </c>
      <c r="D425" s="3">
        <v>2982</v>
      </c>
      <c r="E425" s="3">
        <v>15</v>
      </c>
      <c r="F425" s="3">
        <v>0</v>
      </c>
      <c r="G425" s="3">
        <v>2</v>
      </c>
      <c r="H425" s="3">
        <v>0</v>
      </c>
      <c r="I425" s="3">
        <v>0</v>
      </c>
      <c r="J425" s="65">
        <v>0</v>
      </c>
      <c r="K425" s="65">
        <v>9</v>
      </c>
      <c r="L425" s="65">
        <v>1</v>
      </c>
      <c r="M425" s="66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60"/>
      <c r="Z425" s="3"/>
      <c r="AA425" s="3"/>
      <c r="AB425" s="3"/>
      <c r="AC425" s="3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M425" s="48"/>
      <c r="BX425" s="7"/>
      <c r="BY425" s="4"/>
      <c r="BZ425" s="7"/>
      <c r="CA425" s="7"/>
      <c r="CB425" s="7"/>
      <c r="CE425" s="7"/>
      <c r="CF425" s="7"/>
      <c r="CG425" s="7"/>
      <c r="CH425" s="7"/>
      <c r="CI425" s="7"/>
      <c r="CJ425" s="7"/>
      <c r="CK425" s="7"/>
      <c r="CL425" s="7"/>
      <c r="CN425" s="47"/>
      <c r="CO425" s="47"/>
      <c r="CP425" s="47"/>
      <c r="CQ425" s="4"/>
    </row>
    <row r="426" spans="1:95" s="1" customFormat="1" x14ac:dyDescent="0.3">
      <c r="A426" s="7"/>
      <c r="C426" s="3">
        <v>41</v>
      </c>
      <c r="D426" s="3">
        <v>2981</v>
      </c>
      <c r="E426" s="3">
        <v>16</v>
      </c>
      <c r="F426" s="3">
        <v>0</v>
      </c>
      <c r="G426" s="3">
        <v>2</v>
      </c>
      <c r="H426" s="3">
        <v>0</v>
      </c>
      <c r="I426" s="3">
        <v>0</v>
      </c>
      <c r="J426" s="65">
        <v>0</v>
      </c>
      <c r="K426" s="65">
        <v>10</v>
      </c>
      <c r="L426" s="65">
        <v>1</v>
      </c>
      <c r="M426" s="66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60"/>
      <c r="Z426" s="3"/>
      <c r="AA426" s="3"/>
      <c r="AB426" s="3"/>
      <c r="AC426" s="3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M426" s="48"/>
      <c r="BX426" s="7"/>
      <c r="BY426" s="4"/>
      <c r="BZ426" s="7"/>
      <c r="CA426" s="7"/>
      <c r="CB426" s="7"/>
      <c r="CE426" s="7"/>
      <c r="CF426" s="7"/>
      <c r="CG426" s="7"/>
      <c r="CH426" s="7"/>
      <c r="CI426" s="7"/>
      <c r="CJ426" s="7"/>
      <c r="CK426" s="7"/>
      <c r="CL426" s="7"/>
      <c r="CN426" s="47"/>
      <c r="CO426" s="47"/>
      <c r="CP426" s="47"/>
      <c r="CQ426" s="4"/>
    </row>
    <row r="427" spans="1:95" s="1" customFormat="1" x14ac:dyDescent="0.3">
      <c r="A427" s="7"/>
      <c r="C427" s="3">
        <v>42</v>
      </c>
      <c r="D427" s="3">
        <v>2980</v>
      </c>
      <c r="E427" s="3">
        <v>16</v>
      </c>
      <c r="F427" s="3">
        <v>0</v>
      </c>
      <c r="G427" s="3">
        <v>2</v>
      </c>
      <c r="H427" s="3">
        <v>0</v>
      </c>
      <c r="I427" s="3">
        <v>0</v>
      </c>
      <c r="J427" s="65">
        <v>0</v>
      </c>
      <c r="K427" s="65">
        <v>11</v>
      </c>
      <c r="L427" s="65">
        <v>1</v>
      </c>
      <c r="M427" s="66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60"/>
      <c r="Z427" s="3"/>
      <c r="AA427" s="3"/>
      <c r="AB427" s="3"/>
      <c r="AC427" s="3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M427" s="48"/>
      <c r="BX427" s="7"/>
      <c r="BY427" s="4"/>
      <c r="BZ427" s="7"/>
      <c r="CA427" s="7"/>
      <c r="CB427" s="7"/>
      <c r="CE427" s="7"/>
      <c r="CF427" s="7"/>
      <c r="CG427" s="7"/>
      <c r="CH427" s="7"/>
      <c r="CI427" s="7"/>
      <c r="CJ427" s="7"/>
      <c r="CK427" s="7"/>
      <c r="CL427" s="7"/>
      <c r="CN427" s="47"/>
      <c r="CO427" s="47"/>
      <c r="CP427" s="47"/>
      <c r="CQ427" s="4"/>
    </row>
    <row r="428" spans="1:95" s="1" customFormat="1" x14ac:dyDescent="0.3">
      <c r="A428" s="7"/>
      <c r="C428" s="3">
        <v>43</v>
      </c>
      <c r="D428" s="3">
        <v>2979</v>
      </c>
      <c r="E428" s="3">
        <v>17</v>
      </c>
      <c r="F428" s="3">
        <v>0</v>
      </c>
      <c r="G428" s="3">
        <v>3</v>
      </c>
      <c r="H428" s="3">
        <v>0</v>
      </c>
      <c r="I428" s="3">
        <v>0</v>
      </c>
      <c r="J428" s="65">
        <v>0</v>
      </c>
      <c r="K428" s="65">
        <v>11</v>
      </c>
      <c r="L428" s="65">
        <v>1</v>
      </c>
      <c r="M428" s="66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60"/>
      <c r="Z428" s="3"/>
      <c r="AA428" s="3"/>
      <c r="AB428" s="3"/>
      <c r="AC428" s="3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M428" s="48"/>
      <c r="BX428" s="7"/>
      <c r="BY428" s="4"/>
      <c r="BZ428" s="7"/>
      <c r="CA428" s="7"/>
      <c r="CB428" s="7"/>
      <c r="CE428" s="7"/>
      <c r="CF428" s="7"/>
      <c r="CG428" s="7"/>
      <c r="CH428" s="7"/>
      <c r="CI428" s="7"/>
      <c r="CJ428" s="7"/>
      <c r="CK428" s="7"/>
      <c r="CL428" s="7"/>
      <c r="CN428" s="47"/>
      <c r="CO428" s="47"/>
      <c r="CP428" s="47"/>
      <c r="CQ428" s="4"/>
    </row>
    <row r="429" spans="1:95" s="1" customFormat="1" x14ac:dyDescent="0.3">
      <c r="A429" s="7"/>
      <c r="C429" s="3">
        <v>44</v>
      </c>
      <c r="D429" s="3">
        <v>2978</v>
      </c>
      <c r="E429" s="3">
        <v>18</v>
      </c>
      <c r="F429" s="3">
        <v>0</v>
      </c>
      <c r="G429" s="3">
        <v>3</v>
      </c>
      <c r="H429" s="3">
        <v>0</v>
      </c>
      <c r="I429" s="3">
        <v>0</v>
      </c>
      <c r="J429" s="65">
        <v>0</v>
      </c>
      <c r="K429" s="65">
        <v>12</v>
      </c>
      <c r="L429" s="65">
        <v>1</v>
      </c>
      <c r="M429" s="66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60"/>
      <c r="Z429" s="3"/>
      <c r="AA429" s="3"/>
      <c r="AB429" s="3"/>
      <c r="AC429" s="3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M429" s="48"/>
      <c r="BX429" s="7"/>
      <c r="BY429" s="4"/>
      <c r="BZ429" s="7"/>
      <c r="CA429" s="7"/>
      <c r="CB429" s="7"/>
      <c r="CE429" s="7"/>
      <c r="CF429" s="7"/>
      <c r="CG429" s="7"/>
      <c r="CH429" s="7"/>
      <c r="CI429" s="7"/>
      <c r="CJ429" s="7"/>
      <c r="CK429" s="7"/>
      <c r="CL429" s="7"/>
      <c r="CN429" s="47"/>
      <c r="CO429" s="47"/>
      <c r="CP429" s="47"/>
      <c r="CQ429" s="4"/>
    </row>
    <row r="430" spans="1:95" s="1" customFormat="1" x14ac:dyDescent="0.3">
      <c r="A430" s="7"/>
      <c r="C430" s="3">
        <v>45</v>
      </c>
      <c r="D430" s="3">
        <v>2977</v>
      </c>
      <c r="E430" s="3">
        <v>19</v>
      </c>
      <c r="F430" s="3">
        <v>0</v>
      </c>
      <c r="G430" s="3">
        <v>3</v>
      </c>
      <c r="H430" s="3">
        <v>0</v>
      </c>
      <c r="I430" s="3">
        <v>0</v>
      </c>
      <c r="J430" s="65">
        <v>0</v>
      </c>
      <c r="K430" s="65">
        <v>12</v>
      </c>
      <c r="L430" s="65">
        <v>1</v>
      </c>
      <c r="M430" s="66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60"/>
      <c r="Z430" s="3"/>
      <c r="AA430" s="3"/>
      <c r="AB430" s="3"/>
      <c r="AC430" s="3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M430" s="48"/>
      <c r="BX430" s="7"/>
      <c r="BY430" s="4"/>
      <c r="BZ430" s="7"/>
      <c r="CA430" s="7"/>
      <c r="CB430" s="7"/>
      <c r="CE430" s="7"/>
      <c r="CF430" s="7"/>
      <c r="CG430" s="7"/>
      <c r="CH430" s="7"/>
      <c r="CI430" s="7"/>
      <c r="CJ430" s="7"/>
      <c r="CK430" s="7"/>
      <c r="CL430" s="7"/>
      <c r="CN430" s="47"/>
      <c r="CO430" s="47"/>
      <c r="CP430" s="47"/>
      <c r="CQ430" s="4"/>
    </row>
    <row r="431" spans="1:95" s="1" customFormat="1" x14ac:dyDescent="0.3">
      <c r="A431" s="7"/>
      <c r="C431" s="3">
        <v>46</v>
      </c>
      <c r="D431" s="3">
        <v>2976</v>
      </c>
      <c r="E431" s="3">
        <v>19</v>
      </c>
      <c r="F431" s="3">
        <v>0</v>
      </c>
      <c r="G431" s="3">
        <v>3</v>
      </c>
      <c r="H431" s="3">
        <v>0</v>
      </c>
      <c r="I431" s="3">
        <v>0</v>
      </c>
      <c r="J431" s="65">
        <v>0</v>
      </c>
      <c r="K431" s="65">
        <v>13</v>
      </c>
      <c r="L431" s="65">
        <v>1</v>
      </c>
      <c r="M431" s="66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60"/>
      <c r="Z431" s="3"/>
      <c r="AA431" s="3"/>
      <c r="AB431" s="3"/>
      <c r="AC431" s="3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M431" s="48"/>
      <c r="BX431" s="7"/>
      <c r="BY431" s="4"/>
      <c r="BZ431" s="7"/>
      <c r="CA431" s="7"/>
      <c r="CB431" s="7"/>
      <c r="CE431" s="7"/>
      <c r="CF431" s="7"/>
      <c r="CG431" s="7"/>
      <c r="CH431" s="7"/>
      <c r="CI431" s="7"/>
      <c r="CJ431" s="7"/>
      <c r="CK431" s="7"/>
      <c r="CL431" s="7"/>
      <c r="CN431" s="47"/>
      <c r="CO431" s="47"/>
      <c r="CP431" s="47"/>
      <c r="CQ431" s="4"/>
    </row>
    <row r="432" spans="1:95" s="1" customFormat="1" x14ac:dyDescent="0.3">
      <c r="A432" s="7"/>
      <c r="C432" s="3">
        <v>47</v>
      </c>
      <c r="D432" s="3">
        <v>2976</v>
      </c>
      <c r="E432" s="3">
        <v>20</v>
      </c>
      <c r="F432" s="3">
        <v>0</v>
      </c>
      <c r="G432" s="3">
        <v>3</v>
      </c>
      <c r="H432" s="3">
        <v>0</v>
      </c>
      <c r="I432" s="3">
        <v>0</v>
      </c>
      <c r="J432" s="65">
        <v>0</v>
      </c>
      <c r="K432" s="65">
        <v>14</v>
      </c>
      <c r="L432" s="65">
        <v>1</v>
      </c>
      <c r="M432" s="66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60"/>
      <c r="Z432" s="3"/>
      <c r="AA432" s="3"/>
      <c r="AB432" s="3"/>
      <c r="AC432" s="3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M432" s="48"/>
      <c r="BX432" s="7"/>
      <c r="BY432" s="4"/>
      <c r="BZ432" s="7"/>
      <c r="CA432" s="7"/>
      <c r="CB432" s="7"/>
      <c r="CE432" s="7"/>
      <c r="CF432" s="7"/>
      <c r="CG432" s="7"/>
      <c r="CH432" s="7"/>
      <c r="CI432" s="7"/>
      <c r="CJ432" s="7"/>
      <c r="CK432" s="7"/>
      <c r="CL432" s="7"/>
      <c r="CN432" s="47"/>
      <c r="CO432" s="47"/>
      <c r="CP432" s="47"/>
      <c r="CQ432" s="4"/>
    </row>
    <row r="433" spans="1:95" s="1" customFormat="1" x14ac:dyDescent="0.3">
      <c r="A433" s="7"/>
      <c r="C433" s="3">
        <v>48</v>
      </c>
      <c r="D433" s="3">
        <v>2975</v>
      </c>
      <c r="E433" s="3">
        <v>19</v>
      </c>
      <c r="F433" s="3">
        <v>0</v>
      </c>
      <c r="G433" s="3">
        <v>4</v>
      </c>
      <c r="H433" s="3">
        <v>0</v>
      </c>
      <c r="I433" s="3">
        <v>0</v>
      </c>
      <c r="J433" s="65">
        <v>0</v>
      </c>
      <c r="K433" s="65">
        <v>14</v>
      </c>
      <c r="L433" s="65">
        <v>1</v>
      </c>
      <c r="M433" s="66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60"/>
      <c r="Z433" s="3"/>
      <c r="AA433" s="3"/>
      <c r="AB433" s="3"/>
      <c r="AC433" s="3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M433" s="48"/>
      <c r="BX433" s="7"/>
      <c r="BY433" s="4"/>
      <c r="BZ433" s="7"/>
      <c r="CA433" s="7"/>
      <c r="CB433" s="7"/>
      <c r="CE433" s="7"/>
      <c r="CF433" s="7"/>
      <c r="CG433" s="7"/>
      <c r="CH433" s="7"/>
      <c r="CI433" s="7"/>
      <c r="CJ433" s="7"/>
      <c r="CK433" s="7"/>
      <c r="CL433" s="7"/>
      <c r="CN433" s="47"/>
      <c r="CO433" s="47"/>
      <c r="CP433" s="47"/>
      <c r="CQ433" s="4"/>
    </row>
    <row r="434" spans="1:95" s="1" customFormat="1" x14ac:dyDescent="0.3">
      <c r="A434" s="7"/>
      <c r="C434" s="3">
        <v>49</v>
      </c>
      <c r="D434" s="3">
        <v>2974</v>
      </c>
      <c r="E434" s="3">
        <v>20</v>
      </c>
      <c r="F434" s="3">
        <v>0</v>
      </c>
      <c r="G434" s="3">
        <v>5</v>
      </c>
      <c r="H434" s="3">
        <v>0</v>
      </c>
      <c r="I434" s="3">
        <v>0</v>
      </c>
      <c r="J434" s="65">
        <v>0</v>
      </c>
      <c r="K434" s="65">
        <v>14</v>
      </c>
      <c r="L434" s="65">
        <v>1</v>
      </c>
      <c r="M434" s="66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60"/>
      <c r="Z434" s="3"/>
      <c r="AA434" s="3"/>
      <c r="AB434" s="3"/>
      <c r="AC434" s="3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M434" s="48"/>
      <c r="BX434" s="7"/>
      <c r="BY434" s="4"/>
      <c r="BZ434" s="7"/>
      <c r="CA434" s="7"/>
      <c r="CB434" s="7"/>
      <c r="CE434" s="7"/>
      <c r="CF434" s="7"/>
      <c r="CG434" s="7"/>
      <c r="CH434" s="7"/>
      <c r="CI434" s="7"/>
      <c r="CJ434" s="7"/>
      <c r="CK434" s="7"/>
      <c r="CL434" s="7"/>
      <c r="CN434" s="47"/>
      <c r="CO434" s="47"/>
      <c r="CP434" s="47"/>
      <c r="CQ434" s="4"/>
    </row>
    <row r="435" spans="1:95" s="1" customFormat="1" x14ac:dyDescent="0.3">
      <c r="A435" s="7"/>
      <c r="C435" s="3">
        <v>50</v>
      </c>
      <c r="D435" s="3">
        <v>2973</v>
      </c>
      <c r="E435" s="3">
        <v>21</v>
      </c>
      <c r="F435" s="3">
        <v>0</v>
      </c>
      <c r="G435" s="3">
        <v>5</v>
      </c>
      <c r="H435" s="3">
        <v>0</v>
      </c>
      <c r="I435" s="3">
        <v>0</v>
      </c>
      <c r="J435" s="65">
        <v>0</v>
      </c>
      <c r="K435" s="65">
        <v>14</v>
      </c>
      <c r="L435" s="65">
        <v>1</v>
      </c>
      <c r="M435" s="66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60"/>
      <c r="Z435" s="3"/>
      <c r="AA435" s="3"/>
      <c r="AB435" s="3"/>
      <c r="AC435" s="3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M435" s="48"/>
      <c r="BX435" s="7"/>
      <c r="BY435" s="4"/>
      <c r="BZ435" s="7"/>
      <c r="CA435" s="7"/>
      <c r="CB435" s="7"/>
      <c r="CE435" s="7"/>
      <c r="CF435" s="7"/>
      <c r="CG435" s="7"/>
      <c r="CH435" s="7"/>
      <c r="CI435" s="7"/>
      <c r="CJ435" s="7"/>
      <c r="CK435" s="7"/>
      <c r="CL435" s="7"/>
      <c r="CN435" s="47"/>
      <c r="CO435" s="47"/>
      <c r="CP435" s="47"/>
      <c r="CQ435" s="4"/>
    </row>
    <row r="436" spans="1:95" s="1" customFormat="1" x14ac:dyDescent="0.3">
      <c r="A436" s="7"/>
      <c r="C436" s="3">
        <v>51</v>
      </c>
      <c r="D436" s="3">
        <v>2972</v>
      </c>
      <c r="E436" s="3">
        <v>21</v>
      </c>
      <c r="F436" s="3">
        <v>0</v>
      </c>
      <c r="G436" s="3">
        <v>5</v>
      </c>
      <c r="H436" s="3">
        <v>0</v>
      </c>
      <c r="I436" s="3">
        <v>0</v>
      </c>
      <c r="J436" s="65">
        <v>0</v>
      </c>
      <c r="K436" s="65">
        <v>15</v>
      </c>
      <c r="L436" s="65">
        <v>1</v>
      </c>
      <c r="M436" s="66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60"/>
      <c r="Z436" s="3"/>
      <c r="AA436" s="3"/>
      <c r="AB436" s="3"/>
      <c r="AC436" s="3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M436" s="48"/>
      <c r="BX436" s="7"/>
      <c r="BY436" s="4"/>
      <c r="BZ436" s="7"/>
      <c r="CA436" s="7"/>
      <c r="CB436" s="7"/>
      <c r="CE436" s="7"/>
      <c r="CF436" s="7"/>
      <c r="CG436" s="7"/>
      <c r="CH436" s="7"/>
      <c r="CI436" s="7"/>
      <c r="CJ436" s="7"/>
      <c r="CK436" s="7"/>
      <c r="CL436" s="7"/>
      <c r="CN436" s="47"/>
      <c r="CO436" s="47"/>
      <c r="CP436" s="47"/>
      <c r="CQ436" s="4"/>
    </row>
    <row r="437" spans="1:95" s="1" customFormat="1" x14ac:dyDescent="0.3">
      <c r="A437" s="7"/>
      <c r="C437" s="3">
        <v>52</v>
      </c>
      <c r="D437" s="3">
        <v>2971</v>
      </c>
      <c r="E437" s="3">
        <v>22</v>
      </c>
      <c r="F437" s="3">
        <v>0</v>
      </c>
      <c r="G437" s="3">
        <v>6</v>
      </c>
      <c r="H437" s="3">
        <v>0</v>
      </c>
      <c r="I437" s="3">
        <v>0</v>
      </c>
      <c r="J437" s="65">
        <v>0</v>
      </c>
      <c r="K437" s="65">
        <v>16</v>
      </c>
      <c r="L437" s="65">
        <v>1</v>
      </c>
      <c r="M437" s="66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60"/>
      <c r="Z437" s="3"/>
      <c r="AA437" s="3"/>
      <c r="AB437" s="3"/>
      <c r="AC437" s="3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M437" s="48"/>
      <c r="BX437" s="7"/>
      <c r="BY437" s="4"/>
      <c r="BZ437" s="7"/>
      <c r="CA437" s="7"/>
      <c r="CB437" s="7"/>
      <c r="CE437" s="7"/>
      <c r="CF437" s="7"/>
      <c r="CG437" s="7"/>
      <c r="CH437" s="7"/>
      <c r="CI437" s="7"/>
      <c r="CJ437" s="7"/>
      <c r="CK437" s="7"/>
      <c r="CL437" s="7"/>
      <c r="CN437" s="47"/>
      <c r="CO437" s="47"/>
      <c r="CP437" s="47"/>
      <c r="CQ437" s="4"/>
    </row>
    <row r="438" spans="1:95" s="1" customFormat="1" x14ac:dyDescent="0.3">
      <c r="A438" s="7"/>
      <c r="C438" s="3">
        <v>53</v>
      </c>
      <c r="D438" s="3">
        <v>2970</v>
      </c>
      <c r="E438" s="3">
        <v>22</v>
      </c>
      <c r="F438" s="3">
        <v>0</v>
      </c>
      <c r="G438" s="3">
        <v>7</v>
      </c>
      <c r="H438" s="3">
        <v>0</v>
      </c>
      <c r="I438" s="3">
        <v>0</v>
      </c>
      <c r="J438" s="65">
        <v>0</v>
      </c>
      <c r="K438" s="65">
        <v>16</v>
      </c>
      <c r="L438" s="65">
        <v>1</v>
      </c>
      <c r="M438" s="66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60"/>
      <c r="Z438" s="3"/>
      <c r="AA438" s="3"/>
      <c r="AB438" s="3"/>
      <c r="AC438" s="3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M438" s="48"/>
      <c r="BX438" s="7"/>
      <c r="BY438" s="4"/>
      <c r="BZ438" s="7"/>
      <c r="CA438" s="7"/>
      <c r="CB438" s="7"/>
      <c r="CE438" s="7"/>
      <c r="CF438" s="7"/>
      <c r="CG438" s="7"/>
      <c r="CH438" s="7"/>
      <c r="CI438" s="7"/>
      <c r="CJ438" s="7"/>
      <c r="CK438" s="7"/>
      <c r="CL438" s="7"/>
      <c r="CN438" s="47"/>
      <c r="CO438" s="47"/>
      <c r="CP438" s="47"/>
      <c r="CQ438" s="4"/>
    </row>
    <row r="439" spans="1:95" s="1" customFormat="1" x14ac:dyDescent="0.3">
      <c r="A439" s="7"/>
      <c r="C439" s="3">
        <v>54</v>
      </c>
      <c r="D439" s="3">
        <v>2969</v>
      </c>
      <c r="E439" s="3">
        <v>22</v>
      </c>
      <c r="F439" s="3">
        <v>0</v>
      </c>
      <c r="G439" s="3">
        <v>7</v>
      </c>
      <c r="H439" s="3">
        <v>0</v>
      </c>
      <c r="I439" s="3">
        <v>0</v>
      </c>
      <c r="J439" s="65">
        <v>0</v>
      </c>
      <c r="K439" s="65">
        <v>16</v>
      </c>
      <c r="L439" s="65">
        <v>1</v>
      </c>
      <c r="M439" s="66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60"/>
      <c r="Z439" s="3"/>
      <c r="AA439" s="3"/>
      <c r="AB439" s="3"/>
      <c r="AC439" s="3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M439" s="48"/>
      <c r="BX439" s="7"/>
      <c r="BY439" s="4"/>
      <c r="BZ439" s="7"/>
      <c r="CA439" s="7"/>
      <c r="CB439" s="7"/>
      <c r="CE439" s="7"/>
      <c r="CF439" s="7"/>
      <c r="CG439" s="7"/>
      <c r="CH439" s="7"/>
      <c r="CI439" s="7"/>
      <c r="CJ439" s="7"/>
      <c r="CK439" s="7"/>
      <c r="CL439" s="7"/>
      <c r="CN439" s="47"/>
      <c r="CO439" s="47"/>
      <c r="CP439" s="47"/>
      <c r="CQ439" s="4"/>
    </row>
    <row r="440" spans="1:95" s="1" customFormat="1" x14ac:dyDescent="0.3">
      <c r="A440" s="7"/>
      <c r="C440" s="3">
        <v>55</v>
      </c>
      <c r="D440" s="3">
        <v>2968</v>
      </c>
      <c r="E440" s="3">
        <v>22</v>
      </c>
      <c r="F440" s="3">
        <v>0</v>
      </c>
      <c r="G440" s="3">
        <v>8</v>
      </c>
      <c r="H440" s="3">
        <v>0</v>
      </c>
      <c r="I440" s="3">
        <v>0</v>
      </c>
      <c r="J440" s="65">
        <v>0</v>
      </c>
      <c r="K440" s="65">
        <v>15</v>
      </c>
      <c r="L440" s="65">
        <v>1</v>
      </c>
      <c r="M440" s="66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60"/>
      <c r="Z440" s="3"/>
      <c r="AA440" s="3"/>
      <c r="AB440" s="3"/>
      <c r="AC440" s="3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M440" s="48"/>
      <c r="BX440" s="7"/>
      <c r="BY440" s="4"/>
      <c r="BZ440" s="7"/>
      <c r="CA440" s="7"/>
      <c r="CB440" s="7"/>
      <c r="CE440" s="7"/>
      <c r="CF440" s="7"/>
      <c r="CG440" s="7"/>
      <c r="CH440" s="7"/>
      <c r="CI440" s="7"/>
      <c r="CJ440" s="7"/>
      <c r="CK440" s="7"/>
      <c r="CL440" s="7"/>
      <c r="CN440" s="47"/>
      <c r="CO440" s="47"/>
      <c r="CP440" s="47"/>
      <c r="CQ440" s="4"/>
    </row>
    <row r="441" spans="1:95" s="1" customFormat="1" x14ac:dyDescent="0.3">
      <c r="A441" s="7"/>
      <c r="C441" s="3">
        <v>56</v>
      </c>
      <c r="D441" s="3">
        <v>2967</v>
      </c>
      <c r="E441" s="3">
        <v>22</v>
      </c>
      <c r="F441" s="3">
        <v>0</v>
      </c>
      <c r="G441" s="3">
        <v>9</v>
      </c>
      <c r="H441" s="3">
        <v>0</v>
      </c>
      <c r="I441" s="3">
        <v>0</v>
      </c>
      <c r="J441" s="65">
        <v>0</v>
      </c>
      <c r="K441" s="65">
        <v>15</v>
      </c>
      <c r="L441" s="65">
        <v>1</v>
      </c>
      <c r="M441" s="66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60"/>
      <c r="Z441" s="3"/>
      <c r="AA441" s="3"/>
      <c r="AB441" s="3"/>
      <c r="AC441" s="3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M441" s="48"/>
      <c r="BX441" s="7"/>
      <c r="BY441" s="4"/>
      <c r="BZ441" s="7"/>
      <c r="CA441" s="7"/>
      <c r="CB441" s="7"/>
      <c r="CE441" s="7"/>
      <c r="CF441" s="7"/>
      <c r="CG441" s="7"/>
      <c r="CH441" s="7"/>
      <c r="CI441" s="7"/>
      <c r="CJ441" s="7"/>
      <c r="CK441" s="7"/>
      <c r="CL441" s="7"/>
      <c r="CN441" s="47"/>
      <c r="CO441" s="47"/>
      <c r="CP441" s="47"/>
      <c r="CQ441" s="4"/>
    </row>
    <row r="442" spans="1:95" s="1" customFormat="1" x14ac:dyDescent="0.3">
      <c r="A442" s="7"/>
      <c r="C442" s="3">
        <v>57</v>
      </c>
      <c r="D442" s="3">
        <v>2967</v>
      </c>
      <c r="E442" s="3">
        <v>22</v>
      </c>
      <c r="F442" s="3">
        <v>0</v>
      </c>
      <c r="G442" s="3">
        <v>10</v>
      </c>
      <c r="H442" s="3">
        <v>0</v>
      </c>
      <c r="I442" s="3">
        <v>0</v>
      </c>
      <c r="J442" s="65">
        <v>0</v>
      </c>
      <c r="K442" s="65">
        <v>16</v>
      </c>
      <c r="L442" s="65">
        <v>1</v>
      </c>
      <c r="M442" s="66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60"/>
      <c r="Z442" s="3"/>
      <c r="AA442" s="3"/>
      <c r="AB442" s="3"/>
      <c r="AC442" s="3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M442" s="48"/>
      <c r="BX442" s="7"/>
      <c r="BY442" s="4"/>
      <c r="BZ442" s="7"/>
      <c r="CA442" s="7"/>
      <c r="CB442" s="7"/>
      <c r="CE442" s="7"/>
      <c r="CF442" s="7"/>
      <c r="CG442" s="7"/>
      <c r="CH442" s="7"/>
      <c r="CI442" s="7"/>
      <c r="CJ442" s="7"/>
      <c r="CK442" s="7"/>
      <c r="CL442" s="7"/>
      <c r="CN442" s="47"/>
      <c r="CO442" s="47"/>
      <c r="CP442" s="47"/>
      <c r="CQ442" s="4"/>
    </row>
    <row r="443" spans="1:95" s="1" customFormat="1" x14ac:dyDescent="0.3">
      <c r="A443" s="7"/>
      <c r="C443" s="3">
        <v>58</v>
      </c>
      <c r="D443" s="3">
        <v>2966</v>
      </c>
      <c r="E443" s="3">
        <v>23</v>
      </c>
      <c r="F443" s="3">
        <v>0</v>
      </c>
      <c r="G443" s="3">
        <v>10</v>
      </c>
      <c r="H443" s="3">
        <v>0</v>
      </c>
      <c r="I443" s="3">
        <v>0</v>
      </c>
      <c r="J443" s="65">
        <v>0</v>
      </c>
      <c r="K443" s="65">
        <v>17</v>
      </c>
      <c r="L443" s="65">
        <v>1</v>
      </c>
      <c r="M443" s="66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60"/>
      <c r="Z443" s="3"/>
      <c r="AA443" s="3"/>
      <c r="AB443" s="3"/>
      <c r="AC443" s="3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M443" s="48"/>
      <c r="BX443" s="7"/>
      <c r="BY443" s="4"/>
      <c r="BZ443" s="7"/>
      <c r="CA443" s="7"/>
      <c r="CB443" s="7"/>
      <c r="CE443" s="7"/>
      <c r="CF443" s="7"/>
      <c r="CG443" s="7"/>
      <c r="CH443" s="7"/>
      <c r="CI443" s="7"/>
      <c r="CJ443" s="7"/>
      <c r="CK443" s="7"/>
      <c r="CL443" s="7"/>
      <c r="CN443" s="47"/>
      <c r="CO443" s="47"/>
      <c r="CP443" s="47"/>
      <c r="CQ443" s="4"/>
    </row>
    <row r="444" spans="1:95" s="1" customFormat="1" x14ac:dyDescent="0.3">
      <c r="A444" s="7"/>
      <c r="C444" s="3">
        <v>59</v>
      </c>
      <c r="D444" s="3">
        <v>2965</v>
      </c>
      <c r="E444" s="3">
        <v>23</v>
      </c>
      <c r="F444" s="3">
        <v>0</v>
      </c>
      <c r="G444" s="3">
        <v>11</v>
      </c>
      <c r="H444" s="3">
        <v>0</v>
      </c>
      <c r="I444" s="3">
        <v>0</v>
      </c>
      <c r="J444" s="65">
        <v>0</v>
      </c>
      <c r="K444" s="65">
        <v>17</v>
      </c>
      <c r="L444" s="65">
        <v>1</v>
      </c>
      <c r="M444" s="66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60"/>
      <c r="Z444" s="3"/>
      <c r="AA444" s="3"/>
      <c r="AB444" s="3"/>
      <c r="AC444" s="3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M444" s="48"/>
      <c r="BX444" s="7"/>
      <c r="BY444" s="4"/>
      <c r="BZ444" s="7"/>
      <c r="CA444" s="7"/>
      <c r="CB444" s="7"/>
      <c r="CE444" s="7"/>
      <c r="CF444" s="7"/>
      <c r="CG444" s="7"/>
      <c r="CH444" s="7"/>
      <c r="CI444" s="7"/>
      <c r="CJ444" s="7"/>
      <c r="CK444" s="7"/>
      <c r="CL444" s="7"/>
      <c r="CN444" s="47"/>
      <c r="CO444" s="47"/>
      <c r="CP444" s="47"/>
      <c r="CQ444" s="4"/>
    </row>
    <row r="445" spans="1:95" s="1" customFormat="1" x14ac:dyDescent="0.3">
      <c r="A445" s="7"/>
      <c r="C445" s="3">
        <v>60</v>
      </c>
      <c r="D445" s="3">
        <v>2964</v>
      </c>
      <c r="E445" s="3">
        <v>23</v>
      </c>
      <c r="F445" s="3">
        <v>0</v>
      </c>
      <c r="G445" s="3">
        <v>12</v>
      </c>
      <c r="H445" s="3">
        <v>0</v>
      </c>
      <c r="I445" s="3">
        <v>0</v>
      </c>
      <c r="J445" s="65">
        <v>0</v>
      </c>
      <c r="K445" s="65">
        <v>17</v>
      </c>
      <c r="L445" s="65">
        <v>1</v>
      </c>
      <c r="M445" s="66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60"/>
      <c r="Z445" s="3"/>
      <c r="AA445" s="3"/>
      <c r="AB445" s="3"/>
      <c r="AC445" s="3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M445" s="48"/>
      <c r="BX445" s="7"/>
      <c r="BY445" s="4"/>
      <c r="BZ445" s="7"/>
      <c r="CA445" s="7"/>
      <c r="CB445" s="7"/>
      <c r="CE445" s="7"/>
      <c r="CF445" s="7"/>
      <c r="CG445" s="7"/>
      <c r="CH445" s="7"/>
      <c r="CI445" s="7"/>
      <c r="CJ445" s="7"/>
      <c r="CK445" s="7"/>
      <c r="CL445" s="7"/>
      <c r="CN445" s="47"/>
      <c r="CO445" s="47"/>
      <c r="CP445" s="47"/>
      <c r="CQ445" s="4"/>
    </row>
    <row r="446" spans="1:95" s="1" customFormat="1" x14ac:dyDescent="0.3">
      <c r="A446" s="7"/>
      <c r="C446" s="3">
        <v>61</v>
      </c>
      <c r="D446" s="3">
        <v>2963</v>
      </c>
      <c r="E446" s="3">
        <v>22</v>
      </c>
      <c r="F446" s="3">
        <v>0</v>
      </c>
      <c r="G446" s="3">
        <v>13</v>
      </c>
      <c r="H446" s="3">
        <v>0</v>
      </c>
      <c r="I446" s="3">
        <v>0</v>
      </c>
      <c r="J446" s="65">
        <v>0</v>
      </c>
      <c r="K446" s="65">
        <v>16</v>
      </c>
      <c r="L446" s="65">
        <v>1</v>
      </c>
      <c r="M446" s="66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60"/>
      <c r="Z446" s="3"/>
      <c r="AA446" s="3"/>
      <c r="AB446" s="3"/>
      <c r="AC446" s="3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M446" s="48"/>
      <c r="BX446" s="7"/>
      <c r="BY446" s="4"/>
      <c r="BZ446" s="7"/>
      <c r="CA446" s="7"/>
      <c r="CB446" s="7"/>
      <c r="CE446" s="7"/>
      <c r="CF446" s="7"/>
      <c r="CG446" s="7"/>
      <c r="CH446" s="7"/>
      <c r="CI446" s="7"/>
      <c r="CJ446" s="7"/>
      <c r="CK446" s="7"/>
      <c r="CL446" s="7"/>
      <c r="CN446" s="47"/>
      <c r="CO446" s="47"/>
      <c r="CP446" s="47"/>
      <c r="CQ446" s="4"/>
    </row>
    <row r="447" spans="1:95" s="1" customFormat="1" x14ac:dyDescent="0.3">
      <c r="A447" s="7"/>
      <c r="C447" s="3">
        <v>62</v>
      </c>
      <c r="D447" s="3">
        <v>2963</v>
      </c>
      <c r="E447" s="3">
        <v>22</v>
      </c>
      <c r="F447" s="3">
        <v>0</v>
      </c>
      <c r="G447" s="3">
        <v>14</v>
      </c>
      <c r="H447" s="3">
        <v>0</v>
      </c>
      <c r="I447" s="3">
        <v>0</v>
      </c>
      <c r="J447" s="65">
        <v>0</v>
      </c>
      <c r="K447" s="65">
        <v>16</v>
      </c>
      <c r="L447" s="65">
        <v>1</v>
      </c>
      <c r="M447" s="66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60"/>
      <c r="Z447" s="3"/>
      <c r="AA447" s="3"/>
      <c r="AB447" s="3"/>
      <c r="AC447" s="3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M447" s="48"/>
      <c r="BX447" s="7"/>
      <c r="BY447" s="4"/>
      <c r="BZ447" s="7"/>
      <c r="CA447" s="7"/>
      <c r="CB447" s="7"/>
      <c r="CE447" s="7"/>
      <c r="CF447" s="7"/>
      <c r="CG447" s="7"/>
      <c r="CH447" s="7"/>
      <c r="CI447" s="7"/>
      <c r="CJ447" s="7"/>
      <c r="CK447" s="7"/>
      <c r="CL447" s="7"/>
      <c r="CN447" s="47"/>
      <c r="CO447" s="47"/>
      <c r="CP447" s="47"/>
      <c r="CQ447" s="4"/>
    </row>
    <row r="448" spans="1:95" s="1" customFormat="1" x14ac:dyDescent="0.3">
      <c r="A448" s="7"/>
      <c r="C448" s="3">
        <v>63</v>
      </c>
      <c r="D448" s="3">
        <v>2962</v>
      </c>
      <c r="E448" s="3">
        <v>22</v>
      </c>
      <c r="F448" s="3">
        <v>0</v>
      </c>
      <c r="G448" s="3">
        <v>15</v>
      </c>
      <c r="H448" s="3">
        <v>0</v>
      </c>
      <c r="I448" s="3">
        <v>0</v>
      </c>
      <c r="J448" s="65">
        <v>0</v>
      </c>
      <c r="K448" s="65">
        <v>16</v>
      </c>
      <c r="L448" s="65">
        <v>1</v>
      </c>
      <c r="M448" s="66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60"/>
      <c r="Z448" s="3"/>
      <c r="AA448" s="3"/>
      <c r="AB448" s="3"/>
      <c r="AC448" s="3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M448" s="48"/>
      <c r="BX448" s="7"/>
      <c r="BY448" s="4"/>
      <c r="BZ448" s="7"/>
      <c r="CA448" s="7"/>
      <c r="CB448" s="7"/>
      <c r="CE448" s="7"/>
      <c r="CF448" s="7"/>
      <c r="CG448" s="7"/>
      <c r="CH448" s="7"/>
      <c r="CI448" s="7"/>
      <c r="CJ448" s="7"/>
      <c r="CK448" s="7"/>
      <c r="CL448" s="7"/>
      <c r="CN448" s="47"/>
      <c r="CO448" s="47"/>
      <c r="CP448" s="47"/>
      <c r="CQ448" s="4"/>
    </row>
    <row r="449" spans="1:95" s="1" customFormat="1" x14ac:dyDescent="0.3">
      <c r="A449" s="7"/>
      <c r="C449" s="3">
        <v>64</v>
      </c>
      <c r="D449" s="3">
        <v>2961</v>
      </c>
      <c r="E449" s="3">
        <v>21</v>
      </c>
      <c r="F449" s="3">
        <v>0</v>
      </c>
      <c r="G449" s="3">
        <v>16</v>
      </c>
      <c r="H449" s="3">
        <v>0</v>
      </c>
      <c r="I449" s="3">
        <v>0</v>
      </c>
      <c r="J449" s="65">
        <v>0</v>
      </c>
      <c r="K449" s="65">
        <v>16</v>
      </c>
      <c r="L449" s="65">
        <v>1</v>
      </c>
      <c r="M449" s="66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60"/>
      <c r="Z449" s="3"/>
      <c r="AA449" s="3"/>
      <c r="AB449" s="3"/>
      <c r="AC449" s="3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M449" s="48"/>
      <c r="BX449" s="7"/>
      <c r="BY449" s="4"/>
      <c r="BZ449" s="7"/>
      <c r="CA449" s="7"/>
      <c r="CB449" s="7"/>
      <c r="CE449" s="7"/>
      <c r="CF449" s="7"/>
      <c r="CG449" s="7"/>
      <c r="CH449" s="7"/>
      <c r="CI449" s="7"/>
      <c r="CJ449" s="7"/>
      <c r="CK449" s="7"/>
      <c r="CL449" s="7"/>
      <c r="CN449" s="47"/>
      <c r="CO449" s="47"/>
      <c r="CP449" s="47"/>
      <c r="CQ449" s="4"/>
    </row>
    <row r="450" spans="1:95" s="1" customFormat="1" x14ac:dyDescent="0.3">
      <c r="A450" s="7"/>
      <c r="C450" s="3">
        <v>65</v>
      </c>
      <c r="D450" s="3">
        <v>2961</v>
      </c>
      <c r="E450" s="3">
        <v>21</v>
      </c>
      <c r="F450" s="3">
        <v>0</v>
      </c>
      <c r="G450" s="3">
        <v>17</v>
      </c>
      <c r="H450" s="3">
        <v>0</v>
      </c>
      <c r="I450" s="3">
        <v>0</v>
      </c>
      <c r="J450" s="65">
        <v>0</v>
      </c>
      <c r="K450" s="65">
        <v>16</v>
      </c>
      <c r="L450" s="65">
        <v>1</v>
      </c>
      <c r="M450" s="66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60"/>
      <c r="Z450" s="3"/>
      <c r="AA450" s="3"/>
      <c r="AB450" s="3"/>
      <c r="AC450" s="3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M450" s="48"/>
      <c r="BX450" s="7"/>
      <c r="BY450" s="4"/>
      <c r="BZ450" s="7"/>
      <c r="CA450" s="7"/>
      <c r="CB450" s="7"/>
      <c r="CE450" s="7"/>
      <c r="CF450" s="7"/>
      <c r="CG450" s="7"/>
      <c r="CH450" s="7"/>
      <c r="CI450" s="7"/>
      <c r="CJ450" s="7"/>
      <c r="CK450" s="7"/>
      <c r="CL450" s="7"/>
      <c r="CN450" s="47"/>
      <c r="CO450" s="47"/>
      <c r="CP450" s="47"/>
      <c r="CQ450" s="4"/>
    </row>
    <row r="451" spans="1:95" s="1" customFormat="1" x14ac:dyDescent="0.3">
      <c r="A451" s="7"/>
      <c r="C451" s="3">
        <v>66</v>
      </c>
      <c r="D451" s="3">
        <v>2960</v>
      </c>
      <c r="E451" s="3">
        <v>20</v>
      </c>
      <c r="F451" s="3">
        <v>0</v>
      </c>
      <c r="G451" s="3">
        <v>18</v>
      </c>
      <c r="H451" s="3">
        <v>0</v>
      </c>
      <c r="I451" s="3">
        <v>0</v>
      </c>
      <c r="J451" s="65">
        <v>0</v>
      </c>
      <c r="K451" s="65">
        <v>16</v>
      </c>
      <c r="L451" s="65">
        <v>1</v>
      </c>
      <c r="M451" s="66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60"/>
      <c r="Z451" s="3"/>
      <c r="AA451" s="3"/>
      <c r="AB451" s="3"/>
      <c r="AC451" s="3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M451" s="48"/>
      <c r="BX451" s="7"/>
      <c r="BY451" s="4"/>
      <c r="BZ451" s="7"/>
      <c r="CA451" s="7"/>
      <c r="CB451" s="7"/>
      <c r="CE451" s="7"/>
      <c r="CF451" s="7"/>
      <c r="CG451" s="7"/>
      <c r="CH451" s="7"/>
      <c r="CI451" s="7"/>
      <c r="CJ451" s="7"/>
      <c r="CK451" s="7"/>
      <c r="CL451" s="7"/>
      <c r="CN451" s="47"/>
      <c r="CO451" s="47"/>
      <c r="CP451" s="47"/>
      <c r="CQ451" s="4"/>
    </row>
    <row r="452" spans="1:95" s="1" customFormat="1" x14ac:dyDescent="0.3">
      <c r="A452" s="7"/>
      <c r="C452" s="3">
        <v>67</v>
      </c>
      <c r="D452" s="3">
        <v>2960</v>
      </c>
      <c r="E452" s="3">
        <v>20</v>
      </c>
      <c r="F452" s="3">
        <v>0</v>
      </c>
      <c r="G452" s="3">
        <v>19</v>
      </c>
      <c r="H452" s="3">
        <v>0</v>
      </c>
      <c r="I452" s="3">
        <v>0</v>
      </c>
      <c r="J452" s="65">
        <v>0</v>
      </c>
      <c r="K452" s="65">
        <v>16</v>
      </c>
      <c r="L452" s="65">
        <v>1</v>
      </c>
      <c r="M452" s="66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60"/>
      <c r="Z452" s="3"/>
      <c r="AA452" s="3"/>
      <c r="AB452" s="3"/>
      <c r="AC452" s="3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M452" s="48"/>
      <c r="BX452" s="7"/>
      <c r="BY452" s="4"/>
      <c r="BZ452" s="7"/>
      <c r="CA452" s="7"/>
      <c r="CB452" s="7"/>
      <c r="CE452" s="7"/>
      <c r="CF452" s="7"/>
      <c r="CG452" s="7"/>
      <c r="CH452" s="7"/>
      <c r="CI452" s="7"/>
      <c r="CJ452" s="7"/>
      <c r="CK452" s="7"/>
      <c r="CL452" s="7"/>
      <c r="CN452" s="47"/>
      <c r="CO452" s="47"/>
      <c r="CP452" s="47"/>
      <c r="CQ452" s="4"/>
    </row>
    <row r="453" spans="1:95" s="1" customFormat="1" x14ac:dyDescent="0.3">
      <c r="A453" s="7"/>
      <c r="C453" s="3">
        <v>68</v>
      </c>
      <c r="D453" s="3">
        <v>2960</v>
      </c>
      <c r="E453" s="3">
        <v>20</v>
      </c>
      <c r="F453" s="3">
        <v>0</v>
      </c>
      <c r="G453" s="3">
        <v>19</v>
      </c>
      <c r="H453" s="3">
        <v>0</v>
      </c>
      <c r="I453" s="3">
        <v>0</v>
      </c>
      <c r="J453" s="65">
        <v>0</v>
      </c>
      <c r="K453" s="65">
        <v>16</v>
      </c>
      <c r="L453" s="65">
        <v>1</v>
      </c>
      <c r="M453" s="66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60"/>
      <c r="Z453" s="3"/>
      <c r="AA453" s="3"/>
      <c r="AB453" s="3"/>
      <c r="AC453" s="3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M453" s="48"/>
      <c r="BX453" s="7"/>
      <c r="BY453" s="4"/>
      <c r="BZ453" s="7"/>
      <c r="CA453" s="7"/>
      <c r="CB453" s="7"/>
      <c r="CE453" s="7"/>
      <c r="CF453" s="7"/>
      <c r="CG453" s="7"/>
      <c r="CH453" s="7"/>
      <c r="CI453" s="7"/>
      <c r="CJ453" s="7"/>
      <c r="CK453" s="7"/>
      <c r="CL453" s="7"/>
      <c r="CN453" s="47"/>
      <c r="CO453" s="47"/>
      <c r="CP453" s="47"/>
      <c r="CQ453" s="4"/>
    </row>
    <row r="454" spans="1:95" s="1" customFormat="1" x14ac:dyDescent="0.3">
      <c r="A454" s="7"/>
      <c r="C454" s="3">
        <v>69</v>
      </c>
      <c r="D454" s="3">
        <v>2959</v>
      </c>
      <c r="E454" s="3">
        <v>19</v>
      </c>
      <c r="F454" s="3">
        <v>0</v>
      </c>
      <c r="G454" s="3">
        <v>20</v>
      </c>
      <c r="H454" s="3">
        <v>0</v>
      </c>
      <c r="I454" s="3">
        <v>0</v>
      </c>
      <c r="J454" s="65">
        <v>0</v>
      </c>
      <c r="K454" s="65">
        <v>16</v>
      </c>
      <c r="L454" s="65">
        <v>0</v>
      </c>
      <c r="M454" s="66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60"/>
      <c r="Z454" s="3"/>
      <c r="AA454" s="3"/>
      <c r="AB454" s="3"/>
      <c r="AC454" s="3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M454" s="48"/>
      <c r="BX454" s="7"/>
      <c r="BY454" s="4"/>
      <c r="BZ454" s="7"/>
      <c r="CA454" s="7"/>
      <c r="CB454" s="7"/>
      <c r="CE454" s="7"/>
      <c r="CF454" s="7"/>
      <c r="CG454" s="7"/>
      <c r="CH454" s="7"/>
      <c r="CI454" s="7"/>
      <c r="CJ454" s="7"/>
      <c r="CK454" s="7"/>
      <c r="CL454" s="7"/>
      <c r="CN454" s="47"/>
      <c r="CO454" s="47"/>
      <c r="CP454" s="47"/>
      <c r="CQ454" s="4"/>
    </row>
    <row r="455" spans="1:95" s="1" customFormat="1" x14ac:dyDescent="0.3">
      <c r="A455" s="7"/>
      <c r="C455" s="3">
        <v>70</v>
      </c>
      <c r="D455" s="3">
        <v>2959</v>
      </c>
      <c r="E455" s="3">
        <v>18</v>
      </c>
      <c r="F455" s="3">
        <v>0</v>
      </c>
      <c r="G455" s="3">
        <v>22</v>
      </c>
      <c r="H455" s="3">
        <v>0</v>
      </c>
      <c r="I455" s="3">
        <v>0</v>
      </c>
      <c r="J455" s="65">
        <v>0</v>
      </c>
      <c r="K455" s="65">
        <v>15</v>
      </c>
      <c r="L455" s="65">
        <v>1</v>
      </c>
      <c r="M455" s="66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60"/>
      <c r="Z455" s="3"/>
      <c r="AA455" s="3"/>
      <c r="AB455" s="3"/>
      <c r="AC455" s="3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M455" s="48"/>
      <c r="BX455" s="7"/>
      <c r="BY455" s="4"/>
      <c r="BZ455" s="7"/>
      <c r="CA455" s="7"/>
      <c r="CB455" s="7"/>
      <c r="CE455" s="7"/>
      <c r="CF455" s="7"/>
      <c r="CG455" s="7"/>
      <c r="CH455" s="7"/>
      <c r="CI455" s="7"/>
      <c r="CJ455" s="7"/>
      <c r="CK455" s="7"/>
      <c r="CL455" s="7"/>
      <c r="CN455" s="47"/>
      <c r="CO455" s="47"/>
      <c r="CP455" s="47"/>
      <c r="CQ455" s="4"/>
    </row>
    <row r="456" spans="1:95" s="1" customFormat="1" x14ac:dyDescent="0.3">
      <c r="A456" s="7"/>
      <c r="C456" s="3">
        <v>71</v>
      </c>
      <c r="D456" s="3">
        <v>2958</v>
      </c>
      <c r="E456" s="3">
        <v>18</v>
      </c>
      <c r="F456" s="3">
        <v>0</v>
      </c>
      <c r="G456" s="3">
        <v>23</v>
      </c>
      <c r="H456" s="3">
        <v>0</v>
      </c>
      <c r="I456" s="3">
        <v>0</v>
      </c>
      <c r="J456" s="65">
        <v>0</v>
      </c>
      <c r="K456" s="65">
        <v>15</v>
      </c>
      <c r="L456" s="65">
        <v>1</v>
      </c>
      <c r="M456" s="66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60"/>
      <c r="Z456" s="3"/>
      <c r="AA456" s="3"/>
      <c r="AB456" s="3"/>
      <c r="AC456" s="3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M456" s="48"/>
      <c r="BX456" s="7"/>
      <c r="BY456" s="4"/>
      <c r="BZ456" s="7"/>
      <c r="CA456" s="7"/>
      <c r="CB456" s="7"/>
      <c r="CE456" s="7"/>
      <c r="CF456" s="7"/>
      <c r="CG456" s="7"/>
      <c r="CH456" s="7"/>
      <c r="CI456" s="7"/>
      <c r="CJ456" s="7"/>
      <c r="CK456" s="7"/>
      <c r="CL456" s="7"/>
      <c r="CN456" s="47"/>
      <c r="CO456" s="47"/>
      <c r="CP456" s="47"/>
      <c r="CQ456" s="4"/>
    </row>
    <row r="457" spans="1:95" s="1" customFormat="1" x14ac:dyDescent="0.3">
      <c r="A457" s="7"/>
      <c r="C457" s="3">
        <v>72</v>
      </c>
      <c r="D457" s="3">
        <v>2958</v>
      </c>
      <c r="E457" s="3">
        <v>17</v>
      </c>
      <c r="F457" s="3">
        <v>0</v>
      </c>
      <c r="G457" s="3">
        <v>24</v>
      </c>
      <c r="H457" s="3">
        <v>0</v>
      </c>
      <c r="I457" s="3">
        <v>0</v>
      </c>
      <c r="J457" s="65">
        <v>0</v>
      </c>
      <c r="K457" s="65">
        <v>14</v>
      </c>
      <c r="L457" s="65">
        <v>0</v>
      </c>
      <c r="M457" s="66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60"/>
      <c r="Z457" s="3"/>
      <c r="AA457" s="3"/>
      <c r="AB457" s="3"/>
      <c r="AC457" s="3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M457" s="48"/>
      <c r="BX457" s="7"/>
      <c r="BY457" s="4"/>
      <c r="BZ457" s="7"/>
      <c r="CA457" s="7"/>
      <c r="CB457" s="7"/>
      <c r="CE457" s="7"/>
      <c r="CF457" s="7"/>
      <c r="CG457" s="7"/>
      <c r="CH457" s="7"/>
      <c r="CI457" s="7"/>
      <c r="CJ457" s="7"/>
      <c r="CK457" s="7"/>
      <c r="CL457" s="7"/>
      <c r="CN457" s="47"/>
      <c r="CO457" s="47"/>
      <c r="CP457" s="47"/>
      <c r="CQ457" s="4"/>
    </row>
    <row r="458" spans="1:95" s="1" customFormat="1" x14ac:dyDescent="0.3">
      <c r="A458" s="7"/>
      <c r="C458" s="3">
        <v>73</v>
      </c>
      <c r="D458" s="3">
        <v>2958</v>
      </c>
      <c r="E458" s="3">
        <v>16</v>
      </c>
      <c r="F458" s="3">
        <v>0</v>
      </c>
      <c r="G458" s="3">
        <v>25</v>
      </c>
      <c r="H458" s="3">
        <v>0</v>
      </c>
      <c r="I458" s="3">
        <v>0</v>
      </c>
      <c r="J458" s="65">
        <v>0</v>
      </c>
      <c r="K458" s="65">
        <v>14</v>
      </c>
      <c r="L458" s="65">
        <v>0</v>
      </c>
      <c r="M458" s="66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60"/>
      <c r="Z458" s="3"/>
      <c r="AA458" s="3"/>
      <c r="AB458" s="3"/>
      <c r="AC458" s="3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M458" s="48"/>
      <c r="BX458" s="7"/>
      <c r="BY458" s="4"/>
      <c r="BZ458" s="7"/>
      <c r="CA458" s="7"/>
      <c r="CB458" s="7"/>
      <c r="CE458" s="7"/>
      <c r="CF458" s="7"/>
      <c r="CG458" s="7"/>
      <c r="CH458" s="7"/>
      <c r="CI458" s="7"/>
      <c r="CJ458" s="7"/>
      <c r="CK458" s="7"/>
      <c r="CL458" s="7"/>
      <c r="CN458" s="47"/>
      <c r="CO458" s="47"/>
      <c r="CP458" s="47"/>
      <c r="CQ458" s="4"/>
    </row>
    <row r="459" spans="1:95" s="1" customFormat="1" x14ac:dyDescent="0.3">
      <c r="A459" s="7"/>
      <c r="C459" s="3">
        <v>74</v>
      </c>
      <c r="D459" s="3">
        <v>2958</v>
      </c>
      <c r="E459" s="3">
        <v>16</v>
      </c>
      <c r="F459" s="3">
        <v>0</v>
      </c>
      <c r="G459" s="3">
        <v>25</v>
      </c>
      <c r="H459" s="3">
        <v>0</v>
      </c>
      <c r="I459" s="3">
        <v>0</v>
      </c>
      <c r="J459" s="65">
        <v>0</v>
      </c>
      <c r="K459" s="65">
        <v>14</v>
      </c>
      <c r="L459" s="65">
        <v>1</v>
      </c>
      <c r="M459" s="66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60"/>
      <c r="Z459" s="3"/>
      <c r="AA459" s="3"/>
      <c r="AB459" s="3"/>
      <c r="AC459" s="3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M459" s="48"/>
      <c r="BX459" s="7"/>
      <c r="BY459" s="4"/>
      <c r="BZ459" s="7"/>
      <c r="CA459" s="7"/>
      <c r="CB459" s="7"/>
      <c r="CE459" s="7"/>
      <c r="CF459" s="7"/>
      <c r="CG459" s="7"/>
      <c r="CH459" s="7"/>
      <c r="CI459" s="7"/>
      <c r="CJ459" s="7"/>
      <c r="CK459" s="7"/>
      <c r="CL459" s="7"/>
      <c r="CN459" s="47"/>
      <c r="CO459" s="47"/>
      <c r="CP459" s="47"/>
      <c r="CQ459" s="4"/>
    </row>
    <row r="460" spans="1:95" s="1" customFormat="1" x14ac:dyDescent="0.3">
      <c r="A460" s="7"/>
      <c r="C460" s="3">
        <v>75</v>
      </c>
      <c r="D460" s="3">
        <v>2957</v>
      </c>
      <c r="E460" s="3">
        <v>15</v>
      </c>
      <c r="F460" s="3">
        <v>0</v>
      </c>
      <c r="G460" s="3">
        <v>26</v>
      </c>
      <c r="H460" s="3">
        <v>0</v>
      </c>
      <c r="I460" s="3">
        <v>0</v>
      </c>
      <c r="J460" s="65">
        <v>0</v>
      </c>
      <c r="K460" s="65">
        <v>13</v>
      </c>
      <c r="L460" s="65">
        <v>1</v>
      </c>
      <c r="M460" s="66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60"/>
      <c r="Z460" s="3"/>
      <c r="AA460" s="3"/>
      <c r="AB460" s="3"/>
      <c r="AC460" s="3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M460" s="48"/>
      <c r="BX460" s="7"/>
      <c r="BY460" s="4"/>
      <c r="BZ460" s="7"/>
      <c r="CA460" s="7"/>
      <c r="CB460" s="7"/>
      <c r="CE460" s="7"/>
      <c r="CF460" s="7"/>
      <c r="CG460" s="7"/>
      <c r="CH460" s="7"/>
      <c r="CI460" s="7"/>
      <c r="CJ460" s="7"/>
      <c r="CK460" s="7"/>
      <c r="CL460" s="7"/>
      <c r="CN460" s="47"/>
      <c r="CO460" s="47"/>
      <c r="CP460" s="47"/>
      <c r="CQ460" s="4"/>
    </row>
    <row r="461" spans="1:95" s="1" customFormat="1" x14ac:dyDescent="0.3">
      <c r="A461" s="7"/>
      <c r="C461" s="3">
        <v>76</v>
      </c>
      <c r="D461" s="3">
        <v>2957</v>
      </c>
      <c r="E461" s="3">
        <v>15</v>
      </c>
      <c r="F461" s="3">
        <v>0</v>
      </c>
      <c r="G461" s="3">
        <v>27</v>
      </c>
      <c r="H461" s="3">
        <v>0</v>
      </c>
      <c r="I461" s="3">
        <v>0</v>
      </c>
      <c r="J461" s="65">
        <v>0</v>
      </c>
      <c r="K461" s="65">
        <v>12</v>
      </c>
      <c r="L461" s="65">
        <v>1</v>
      </c>
      <c r="M461" s="66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60"/>
      <c r="Z461" s="3"/>
      <c r="AA461" s="3"/>
      <c r="AB461" s="3"/>
      <c r="AC461" s="3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M461" s="48"/>
      <c r="BX461" s="7"/>
      <c r="BY461" s="4"/>
      <c r="BZ461" s="7"/>
      <c r="CA461" s="7"/>
      <c r="CB461" s="7"/>
      <c r="CE461" s="7"/>
      <c r="CF461" s="7"/>
      <c r="CG461" s="7"/>
      <c r="CH461" s="7"/>
      <c r="CI461" s="7"/>
      <c r="CJ461" s="7"/>
      <c r="CK461" s="7"/>
      <c r="CL461" s="7"/>
      <c r="CN461" s="47"/>
      <c r="CO461" s="47"/>
      <c r="CP461" s="47"/>
      <c r="CQ461" s="4"/>
    </row>
    <row r="462" spans="1:95" s="1" customFormat="1" x14ac:dyDescent="0.3">
      <c r="A462" s="7"/>
      <c r="C462" s="3">
        <v>77</v>
      </c>
      <c r="D462" s="3">
        <v>2956</v>
      </c>
      <c r="E462" s="3">
        <v>15</v>
      </c>
      <c r="F462" s="3">
        <v>0</v>
      </c>
      <c r="G462" s="3">
        <v>28</v>
      </c>
      <c r="H462" s="3">
        <v>0</v>
      </c>
      <c r="I462" s="3">
        <v>0</v>
      </c>
      <c r="J462" s="65">
        <v>0</v>
      </c>
      <c r="K462" s="65">
        <v>12</v>
      </c>
      <c r="L462" s="65">
        <v>1</v>
      </c>
      <c r="M462" s="66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60"/>
      <c r="Z462" s="3"/>
      <c r="AA462" s="3"/>
      <c r="AB462" s="3"/>
      <c r="AC462" s="3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M462" s="48"/>
      <c r="BX462" s="7"/>
      <c r="BY462" s="4"/>
      <c r="BZ462" s="7"/>
      <c r="CA462" s="7"/>
      <c r="CB462" s="7"/>
      <c r="CE462" s="7"/>
      <c r="CF462" s="7"/>
      <c r="CG462" s="7"/>
      <c r="CH462" s="7"/>
      <c r="CI462" s="7"/>
      <c r="CJ462" s="7"/>
      <c r="CK462" s="7"/>
      <c r="CL462" s="7"/>
      <c r="CN462" s="47"/>
      <c r="CO462" s="47"/>
      <c r="CP462" s="47"/>
      <c r="CQ462" s="4"/>
    </row>
    <row r="463" spans="1:95" s="1" customFormat="1" x14ac:dyDescent="0.3">
      <c r="A463" s="7"/>
      <c r="C463" s="3">
        <v>78</v>
      </c>
      <c r="D463" s="3">
        <v>2956</v>
      </c>
      <c r="E463" s="3">
        <v>14</v>
      </c>
      <c r="F463" s="3">
        <v>0</v>
      </c>
      <c r="G463" s="3">
        <v>28</v>
      </c>
      <c r="H463" s="3">
        <v>0</v>
      </c>
      <c r="I463" s="3">
        <v>0</v>
      </c>
      <c r="J463" s="65">
        <v>0</v>
      </c>
      <c r="K463" s="65">
        <v>12</v>
      </c>
      <c r="L463" s="65">
        <v>1</v>
      </c>
      <c r="M463" s="66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60"/>
      <c r="Z463" s="3"/>
      <c r="AA463" s="3"/>
      <c r="AB463" s="3"/>
      <c r="AC463" s="3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M463" s="48"/>
      <c r="BX463" s="7"/>
      <c r="BY463" s="4"/>
      <c r="BZ463" s="7"/>
      <c r="CA463" s="7"/>
      <c r="CB463" s="7"/>
      <c r="CE463" s="7"/>
      <c r="CF463" s="7"/>
      <c r="CG463" s="7"/>
      <c r="CH463" s="7"/>
      <c r="CI463" s="7"/>
      <c r="CJ463" s="7"/>
      <c r="CK463" s="7"/>
      <c r="CL463" s="7"/>
      <c r="CN463" s="47"/>
      <c r="CO463" s="47"/>
      <c r="CP463" s="47"/>
      <c r="CQ463" s="4"/>
    </row>
    <row r="464" spans="1:95" s="1" customFormat="1" x14ac:dyDescent="0.3">
      <c r="A464" s="7"/>
      <c r="C464" s="3">
        <v>79</v>
      </c>
      <c r="D464" s="3">
        <v>2956</v>
      </c>
      <c r="E464" s="3">
        <v>13</v>
      </c>
      <c r="F464" s="3">
        <v>0</v>
      </c>
      <c r="G464" s="3">
        <v>29</v>
      </c>
      <c r="H464" s="3">
        <v>0</v>
      </c>
      <c r="I464" s="3">
        <v>0</v>
      </c>
      <c r="J464" s="65">
        <v>0</v>
      </c>
      <c r="K464" s="65">
        <v>11</v>
      </c>
      <c r="L464" s="65">
        <v>1</v>
      </c>
      <c r="M464" s="66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60"/>
      <c r="Z464" s="3"/>
      <c r="AA464" s="3"/>
      <c r="AB464" s="3"/>
      <c r="AC464" s="3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M464" s="48"/>
      <c r="BX464" s="7"/>
      <c r="BY464" s="4"/>
      <c r="BZ464" s="7"/>
      <c r="CA464" s="7"/>
      <c r="CB464" s="7"/>
      <c r="CE464" s="7"/>
      <c r="CF464" s="7"/>
      <c r="CG464" s="7"/>
      <c r="CH464" s="7"/>
      <c r="CI464" s="7"/>
      <c r="CJ464" s="7"/>
      <c r="CK464" s="7"/>
      <c r="CL464" s="7"/>
      <c r="CN464" s="47"/>
      <c r="CO464" s="47"/>
      <c r="CP464" s="47"/>
      <c r="CQ464" s="4"/>
    </row>
    <row r="465" spans="1:95" s="1" customFormat="1" x14ac:dyDescent="0.3">
      <c r="A465" s="7"/>
      <c r="C465" s="3">
        <v>80</v>
      </c>
      <c r="D465" s="3">
        <v>2955</v>
      </c>
      <c r="E465" s="3">
        <v>13</v>
      </c>
      <c r="F465" s="3">
        <v>0</v>
      </c>
      <c r="G465" s="3">
        <v>30</v>
      </c>
      <c r="H465" s="3">
        <v>0</v>
      </c>
      <c r="I465" s="3">
        <v>0</v>
      </c>
      <c r="J465" s="65">
        <v>0</v>
      </c>
      <c r="K465" s="65">
        <v>10</v>
      </c>
      <c r="L465" s="65">
        <v>1</v>
      </c>
      <c r="M465" s="66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60"/>
      <c r="Z465" s="3"/>
      <c r="AA465" s="3"/>
      <c r="AB465" s="3"/>
      <c r="AC465" s="3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M465" s="48"/>
      <c r="BX465" s="7"/>
      <c r="BY465" s="4"/>
      <c r="BZ465" s="7"/>
      <c r="CA465" s="7"/>
      <c r="CB465" s="7"/>
      <c r="CE465" s="7"/>
      <c r="CF465" s="7"/>
      <c r="CG465" s="7"/>
      <c r="CH465" s="7"/>
      <c r="CI465" s="7"/>
      <c r="CJ465" s="7"/>
      <c r="CK465" s="7"/>
      <c r="CL465" s="7"/>
      <c r="CN465" s="47"/>
      <c r="CO465" s="47"/>
      <c r="CP465" s="47"/>
      <c r="CQ465" s="4"/>
    </row>
    <row r="466" spans="1:95" s="1" customFormat="1" x14ac:dyDescent="0.3">
      <c r="A466" s="7"/>
      <c r="C466" s="3">
        <v>81</v>
      </c>
      <c r="D466" s="3">
        <v>2955</v>
      </c>
      <c r="E466" s="3">
        <v>12</v>
      </c>
      <c r="F466" s="3">
        <v>0</v>
      </c>
      <c r="G466" s="3">
        <v>31</v>
      </c>
      <c r="H466" s="3">
        <v>0</v>
      </c>
      <c r="I466" s="3">
        <v>0</v>
      </c>
      <c r="J466" s="65">
        <v>0</v>
      </c>
      <c r="K466" s="65">
        <v>10</v>
      </c>
      <c r="L466" s="65">
        <v>0</v>
      </c>
      <c r="M466" s="66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60"/>
      <c r="Z466" s="3"/>
      <c r="AA466" s="3"/>
      <c r="AB466" s="3"/>
      <c r="AC466" s="3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M466" s="48"/>
      <c r="BX466" s="7"/>
      <c r="BY466" s="4"/>
      <c r="BZ466" s="7"/>
      <c r="CA466" s="7"/>
      <c r="CB466" s="7"/>
      <c r="CE466" s="7"/>
      <c r="CF466" s="7"/>
      <c r="CG466" s="7"/>
      <c r="CH466" s="7"/>
      <c r="CI466" s="7"/>
      <c r="CJ466" s="7"/>
      <c r="CK466" s="7"/>
      <c r="CL466" s="7"/>
      <c r="CN466" s="47"/>
      <c r="CO466" s="47"/>
      <c r="CP466" s="47"/>
      <c r="CQ466" s="4"/>
    </row>
    <row r="467" spans="1:95" s="1" customFormat="1" x14ac:dyDescent="0.3">
      <c r="A467" s="7"/>
      <c r="C467" s="3">
        <v>82</v>
      </c>
      <c r="D467" s="3">
        <v>2955</v>
      </c>
      <c r="E467" s="3">
        <v>12</v>
      </c>
      <c r="F467" s="3">
        <v>0</v>
      </c>
      <c r="G467" s="3">
        <v>32</v>
      </c>
      <c r="H467" s="3">
        <v>0</v>
      </c>
      <c r="I467" s="3">
        <v>0</v>
      </c>
      <c r="J467" s="65">
        <v>0</v>
      </c>
      <c r="K467" s="65">
        <v>9</v>
      </c>
      <c r="L467" s="65">
        <v>0</v>
      </c>
      <c r="M467" s="66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60"/>
      <c r="Z467" s="3"/>
      <c r="AA467" s="3"/>
      <c r="AB467" s="3"/>
      <c r="AC467" s="3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M467" s="48"/>
      <c r="BX467" s="7"/>
      <c r="BY467" s="4"/>
      <c r="BZ467" s="7"/>
      <c r="CA467" s="7"/>
      <c r="CB467" s="7"/>
      <c r="CE467" s="7"/>
      <c r="CF467" s="7"/>
      <c r="CG467" s="7"/>
      <c r="CH467" s="7"/>
      <c r="CI467" s="7"/>
      <c r="CJ467" s="7"/>
      <c r="CK467" s="7"/>
      <c r="CL467" s="7"/>
      <c r="CN467" s="47"/>
      <c r="CO467" s="47"/>
      <c r="CP467" s="47"/>
      <c r="CQ467" s="4"/>
    </row>
    <row r="468" spans="1:95" s="1" customFormat="1" x14ac:dyDescent="0.3">
      <c r="A468" s="7"/>
      <c r="C468" s="3">
        <v>83</v>
      </c>
      <c r="D468" s="3">
        <v>2954</v>
      </c>
      <c r="E468" s="3">
        <v>11</v>
      </c>
      <c r="F468" s="3">
        <v>0</v>
      </c>
      <c r="G468" s="3">
        <v>33</v>
      </c>
      <c r="H468" s="3">
        <v>0</v>
      </c>
      <c r="I468" s="3">
        <v>0</v>
      </c>
      <c r="J468" s="65">
        <v>0</v>
      </c>
      <c r="K468" s="65">
        <v>8</v>
      </c>
      <c r="L468" s="65">
        <v>0</v>
      </c>
      <c r="M468" s="66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60"/>
      <c r="Z468" s="3"/>
      <c r="AA468" s="3"/>
      <c r="AB468" s="3"/>
      <c r="AC468" s="3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M468" s="48"/>
      <c r="BX468" s="7"/>
      <c r="BY468" s="4"/>
      <c r="BZ468" s="7"/>
      <c r="CA468" s="7"/>
      <c r="CB468" s="7"/>
      <c r="CE468" s="7"/>
      <c r="CF468" s="7"/>
      <c r="CG468" s="7"/>
      <c r="CH468" s="7"/>
      <c r="CI468" s="7"/>
      <c r="CJ468" s="7"/>
      <c r="CK468" s="7"/>
      <c r="CL468" s="7"/>
      <c r="CN468" s="47"/>
      <c r="CO468" s="47"/>
      <c r="CP468" s="47"/>
      <c r="CQ468" s="4"/>
    </row>
    <row r="469" spans="1:95" s="1" customFormat="1" x14ac:dyDescent="0.3">
      <c r="A469" s="7"/>
      <c r="C469" s="3">
        <v>84</v>
      </c>
      <c r="D469" s="3">
        <v>2954</v>
      </c>
      <c r="E469" s="3">
        <v>11</v>
      </c>
      <c r="F469" s="3">
        <v>0</v>
      </c>
      <c r="G469" s="3">
        <v>34</v>
      </c>
      <c r="H469" s="3">
        <v>0</v>
      </c>
      <c r="I469" s="3">
        <v>0</v>
      </c>
      <c r="J469" s="65">
        <v>0</v>
      </c>
      <c r="K469" s="65">
        <v>8</v>
      </c>
      <c r="L469" s="65">
        <v>0</v>
      </c>
      <c r="M469" s="66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60"/>
      <c r="Z469" s="3"/>
      <c r="AA469" s="3"/>
      <c r="AB469" s="3"/>
      <c r="AC469" s="3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M469" s="48"/>
      <c r="BX469" s="7"/>
      <c r="BY469" s="4"/>
      <c r="BZ469" s="7"/>
      <c r="CA469" s="7"/>
      <c r="CB469" s="7"/>
      <c r="CE469" s="7"/>
      <c r="CF469" s="7"/>
      <c r="CG469" s="7"/>
      <c r="CH469" s="7"/>
      <c r="CI469" s="7"/>
      <c r="CJ469" s="7"/>
      <c r="CK469" s="7"/>
      <c r="CL469" s="7"/>
      <c r="CN469" s="47"/>
      <c r="CO469" s="47"/>
      <c r="CP469" s="47"/>
      <c r="CQ469" s="4"/>
    </row>
    <row r="470" spans="1:95" s="1" customFormat="1" x14ac:dyDescent="0.3">
      <c r="A470" s="7"/>
      <c r="C470" s="3">
        <v>85</v>
      </c>
      <c r="D470" s="3">
        <v>2953</v>
      </c>
      <c r="E470" s="3">
        <v>10</v>
      </c>
      <c r="F470" s="3">
        <v>0</v>
      </c>
      <c r="G470" s="3">
        <v>35</v>
      </c>
      <c r="H470" s="3">
        <v>0</v>
      </c>
      <c r="I470" s="3">
        <v>0</v>
      </c>
      <c r="J470" s="65">
        <v>0</v>
      </c>
      <c r="K470" s="65">
        <v>8</v>
      </c>
      <c r="L470" s="65">
        <v>0</v>
      </c>
      <c r="M470" s="66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60"/>
      <c r="Z470" s="3"/>
      <c r="AA470" s="3"/>
      <c r="AB470" s="3"/>
      <c r="AC470" s="3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M470" s="48"/>
      <c r="BX470" s="7"/>
      <c r="BY470" s="4"/>
      <c r="BZ470" s="7"/>
      <c r="CA470" s="7"/>
      <c r="CB470" s="7"/>
      <c r="CE470" s="7"/>
      <c r="CF470" s="7"/>
      <c r="CG470" s="7"/>
      <c r="CH470" s="7"/>
      <c r="CI470" s="7"/>
      <c r="CJ470" s="7"/>
      <c r="CK470" s="7"/>
      <c r="CL470" s="7"/>
      <c r="CN470" s="47"/>
      <c r="CO470" s="47"/>
      <c r="CP470" s="47"/>
      <c r="CQ470" s="4"/>
    </row>
    <row r="471" spans="1:95" s="1" customFormat="1" x14ac:dyDescent="0.3">
      <c r="A471" s="7"/>
      <c r="C471" s="3">
        <v>86</v>
      </c>
      <c r="D471" s="3">
        <v>2953</v>
      </c>
      <c r="E471" s="3">
        <v>10</v>
      </c>
      <c r="F471" s="3">
        <v>0</v>
      </c>
      <c r="G471" s="3">
        <v>36</v>
      </c>
      <c r="H471" s="3">
        <v>0</v>
      </c>
      <c r="I471" s="3">
        <v>0</v>
      </c>
      <c r="J471" s="65">
        <v>0</v>
      </c>
      <c r="K471" s="65">
        <v>7</v>
      </c>
      <c r="L471" s="65">
        <v>0</v>
      </c>
      <c r="M471" s="66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60"/>
      <c r="Z471" s="3"/>
      <c r="AA471" s="3"/>
      <c r="AB471" s="3"/>
      <c r="AC471" s="3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M471" s="48"/>
      <c r="BX471" s="7"/>
      <c r="BY471" s="4"/>
      <c r="BZ471" s="7"/>
      <c r="CA471" s="7"/>
      <c r="CB471" s="7"/>
      <c r="CE471" s="7"/>
      <c r="CF471" s="7"/>
      <c r="CG471" s="7"/>
      <c r="CH471" s="7"/>
      <c r="CI471" s="7"/>
      <c r="CJ471" s="7"/>
      <c r="CK471" s="7"/>
      <c r="CL471" s="7"/>
      <c r="CN471" s="47"/>
      <c r="CO471" s="47"/>
      <c r="CP471" s="47"/>
      <c r="CQ471" s="4"/>
    </row>
    <row r="472" spans="1:95" s="1" customFormat="1" x14ac:dyDescent="0.3">
      <c r="A472" s="7"/>
      <c r="C472" s="3">
        <v>87</v>
      </c>
      <c r="D472" s="3">
        <v>2953</v>
      </c>
      <c r="E472" s="3">
        <v>10</v>
      </c>
      <c r="F472" s="3">
        <v>0</v>
      </c>
      <c r="G472" s="3">
        <v>36</v>
      </c>
      <c r="H472" s="3">
        <v>0</v>
      </c>
      <c r="I472" s="3">
        <v>0</v>
      </c>
      <c r="J472" s="65">
        <v>0</v>
      </c>
      <c r="K472" s="65">
        <v>7</v>
      </c>
      <c r="L472" s="65">
        <v>0</v>
      </c>
      <c r="M472" s="66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60"/>
      <c r="Z472" s="3"/>
      <c r="AA472" s="3"/>
      <c r="AB472" s="3"/>
      <c r="AC472" s="3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M472" s="48"/>
      <c r="BX472" s="7"/>
      <c r="BY472" s="4"/>
      <c r="BZ472" s="7"/>
      <c r="CA472" s="7"/>
      <c r="CB472" s="7"/>
      <c r="CE472" s="7"/>
      <c r="CF472" s="7"/>
      <c r="CG472" s="7"/>
      <c r="CH472" s="7"/>
      <c r="CI472" s="7"/>
      <c r="CJ472" s="7"/>
      <c r="CK472" s="7"/>
      <c r="CL472" s="7"/>
      <c r="CN472" s="47"/>
      <c r="CO472" s="47"/>
      <c r="CP472" s="47"/>
      <c r="CQ472" s="4"/>
    </row>
    <row r="473" spans="1:95" s="1" customFormat="1" x14ac:dyDescent="0.3">
      <c r="A473" s="7"/>
      <c r="C473" s="3">
        <v>88</v>
      </c>
      <c r="D473" s="3">
        <v>2952</v>
      </c>
      <c r="E473" s="3">
        <v>10</v>
      </c>
      <c r="F473" s="3">
        <v>0</v>
      </c>
      <c r="G473" s="3">
        <v>36</v>
      </c>
      <c r="H473" s="3">
        <v>0</v>
      </c>
      <c r="I473" s="3">
        <v>0</v>
      </c>
      <c r="J473" s="65">
        <v>0</v>
      </c>
      <c r="K473" s="65">
        <v>7</v>
      </c>
      <c r="L473" s="65">
        <v>0</v>
      </c>
      <c r="M473" s="66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60"/>
      <c r="Z473" s="3"/>
      <c r="AA473" s="3"/>
      <c r="AB473" s="3"/>
      <c r="AC473" s="3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M473" s="48"/>
      <c r="BX473" s="7"/>
      <c r="BY473" s="4"/>
      <c r="BZ473" s="7"/>
      <c r="CA473" s="7"/>
      <c r="CB473" s="7"/>
      <c r="CE473" s="7"/>
      <c r="CF473" s="7"/>
      <c r="CG473" s="7"/>
      <c r="CH473" s="7"/>
      <c r="CI473" s="7"/>
      <c r="CJ473" s="7"/>
      <c r="CK473" s="7"/>
      <c r="CL473" s="7"/>
      <c r="CN473" s="47"/>
      <c r="CO473" s="47"/>
      <c r="CP473" s="47"/>
      <c r="CQ473" s="4"/>
    </row>
    <row r="474" spans="1:95" s="1" customFormat="1" x14ac:dyDescent="0.3">
      <c r="A474" s="7"/>
      <c r="C474" s="3">
        <v>89</v>
      </c>
      <c r="D474" s="3">
        <v>2952</v>
      </c>
      <c r="E474" s="3">
        <v>10</v>
      </c>
      <c r="F474" s="3">
        <v>0</v>
      </c>
      <c r="G474" s="3">
        <v>37</v>
      </c>
      <c r="H474" s="3">
        <v>0</v>
      </c>
      <c r="I474" s="3">
        <v>0</v>
      </c>
      <c r="J474" s="65">
        <v>0</v>
      </c>
      <c r="K474" s="65">
        <v>7</v>
      </c>
      <c r="L474" s="65">
        <v>0</v>
      </c>
      <c r="M474" s="66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60"/>
      <c r="Z474" s="3"/>
      <c r="AA474" s="3"/>
      <c r="AB474" s="3"/>
      <c r="AC474" s="3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M474" s="48"/>
      <c r="BX474" s="7"/>
      <c r="BY474" s="4"/>
      <c r="BZ474" s="7"/>
      <c r="CA474" s="7"/>
      <c r="CB474" s="7"/>
      <c r="CE474" s="7"/>
      <c r="CF474" s="7"/>
      <c r="CG474" s="7"/>
      <c r="CH474" s="7"/>
      <c r="CI474" s="7"/>
      <c r="CJ474" s="7"/>
      <c r="CK474" s="7"/>
      <c r="CL474" s="7"/>
      <c r="CN474" s="47"/>
      <c r="CO474" s="47"/>
      <c r="CP474" s="47"/>
      <c r="CQ474" s="4"/>
    </row>
    <row r="475" spans="1:95" s="1" customFormat="1" x14ac:dyDescent="0.3">
      <c r="A475" s="7"/>
      <c r="C475" s="3">
        <v>90</v>
      </c>
      <c r="D475" s="3">
        <v>2951</v>
      </c>
      <c r="E475" s="3">
        <v>10</v>
      </c>
      <c r="F475" s="3">
        <v>0</v>
      </c>
      <c r="G475" s="3">
        <v>37</v>
      </c>
      <c r="H475" s="3">
        <v>0</v>
      </c>
      <c r="I475" s="3">
        <v>0</v>
      </c>
      <c r="J475" s="65">
        <v>0</v>
      </c>
      <c r="K475" s="65">
        <v>7</v>
      </c>
      <c r="L475" s="65">
        <v>0</v>
      </c>
      <c r="M475" s="66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60"/>
      <c r="Z475" s="3"/>
      <c r="AA475" s="3"/>
      <c r="AB475" s="3"/>
      <c r="AC475" s="3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M475" s="48"/>
      <c r="BX475" s="7"/>
      <c r="BY475" s="4"/>
      <c r="BZ475" s="7"/>
      <c r="CA475" s="7"/>
      <c r="CB475" s="7"/>
      <c r="CE475" s="7"/>
      <c r="CF475" s="7"/>
      <c r="CG475" s="7"/>
      <c r="CH475" s="7"/>
      <c r="CI475" s="7"/>
      <c r="CJ475" s="7"/>
      <c r="CK475" s="7"/>
      <c r="CL475" s="7"/>
      <c r="CN475" s="47"/>
      <c r="CO475" s="47"/>
      <c r="CP475" s="47"/>
      <c r="CQ475" s="4"/>
    </row>
    <row r="476" spans="1:95" s="1" customFormat="1" x14ac:dyDescent="0.3">
      <c r="A476" s="7"/>
      <c r="C476" s="3">
        <v>91</v>
      </c>
      <c r="D476" s="3">
        <v>2951</v>
      </c>
      <c r="E476" s="3">
        <v>10</v>
      </c>
      <c r="F476" s="3">
        <v>0</v>
      </c>
      <c r="G476" s="3">
        <v>38</v>
      </c>
      <c r="H476" s="3">
        <v>0</v>
      </c>
      <c r="I476" s="3">
        <v>0</v>
      </c>
      <c r="J476" s="65">
        <v>0</v>
      </c>
      <c r="K476" s="65">
        <v>7</v>
      </c>
      <c r="L476" s="65">
        <v>0</v>
      </c>
      <c r="M476" s="66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60"/>
      <c r="Z476" s="3"/>
      <c r="AA476" s="3"/>
      <c r="AB476" s="3"/>
      <c r="AC476" s="3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M476" s="48"/>
      <c r="BX476" s="7"/>
      <c r="BY476" s="4"/>
      <c r="BZ476" s="7"/>
      <c r="CA476" s="7"/>
      <c r="CB476" s="7"/>
      <c r="CE476" s="7"/>
      <c r="CF476" s="7"/>
      <c r="CG476" s="7"/>
      <c r="CH476" s="7"/>
      <c r="CI476" s="7"/>
      <c r="CJ476" s="7"/>
      <c r="CK476" s="7"/>
      <c r="CL476" s="7"/>
      <c r="CN476" s="47"/>
      <c r="CO476" s="47"/>
      <c r="CP476" s="47"/>
      <c r="CQ476" s="4"/>
    </row>
    <row r="477" spans="1:95" s="1" customFormat="1" x14ac:dyDescent="0.3">
      <c r="A477" s="7"/>
      <c r="C477" s="3">
        <v>92</v>
      </c>
      <c r="D477" s="3">
        <v>2950</v>
      </c>
      <c r="E477" s="3">
        <v>10</v>
      </c>
      <c r="F477" s="3">
        <v>0</v>
      </c>
      <c r="G477" s="3">
        <v>39</v>
      </c>
      <c r="H477" s="3">
        <v>0</v>
      </c>
      <c r="I477" s="3">
        <v>0</v>
      </c>
      <c r="J477" s="65">
        <v>0</v>
      </c>
      <c r="K477" s="65">
        <v>7</v>
      </c>
      <c r="L477" s="65">
        <v>0</v>
      </c>
      <c r="M477" s="66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60"/>
      <c r="Z477" s="3"/>
      <c r="AA477" s="3"/>
      <c r="AB477" s="3"/>
      <c r="AC477" s="3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M477" s="48"/>
      <c r="BX477" s="7"/>
      <c r="BY477" s="4"/>
      <c r="BZ477" s="7"/>
      <c r="CA477" s="7"/>
      <c r="CB477" s="7"/>
      <c r="CE477" s="7"/>
      <c r="CF477" s="7"/>
      <c r="CG477" s="7"/>
      <c r="CH477" s="7"/>
      <c r="CI477" s="7"/>
      <c r="CJ477" s="7"/>
      <c r="CK477" s="7"/>
      <c r="CL477" s="7"/>
      <c r="CN477" s="47"/>
      <c r="CO477" s="47"/>
      <c r="CP477" s="47"/>
      <c r="CQ477" s="4"/>
    </row>
    <row r="478" spans="1:95" s="1" customFormat="1" x14ac:dyDescent="0.3">
      <c r="A478" s="7"/>
      <c r="C478" s="3">
        <v>93</v>
      </c>
      <c r="D478" s="3">
        <v>2950</v>
      </c>
      <c r="E478" s="3">
        <v>10</v>
      </c>
      <c r="F478" s="3">
        <v>0</v>
      </c>
      <c r="G478" s="3">
        <v>39</v>
      </c>
      <c r="H478" s="3">
        <v>0</v>
      </c>
      <c r="I478" s="3">
        <v>0</v>
      </c>
      <c r="J478" s="65">
        <v>0</v>
      </c>
      <c r="K478" s="65">
        <v>7</v>
      </c>
      <c r="L478" s="65">
        <v>0</v>
      </c>
      <c r="M478" s="66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60"/>
      <c r="Z478" s="3"/>
      <c r="AA478" s="3"/>
      <c r="AB478" s="3"/>
      <c r="AC478" s="3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M478" s="48"/>
      <c r="BX478" s="7"/>
      <c r="BY478" s="4"/>
      <c r="BZ478" s="7"/>
      <c r="CA478" s="7"/>
      <c r="CB478" s="7"/>
      <c r="CE478" s="7"/>
      <c r="CF478" s="7"/>
      <c r="CG478" s="7"/>
      <c r="CH478" s="7"/>
      <c r="CI478" s="7"/>
      <c r="CJ478" s="7"/>
      <c r="CK478" s="7"/>
      <c r="CL478" s="7"/>
      <c r="CN478" s="47"/>
      <c r="CO478" s="47"/>
      <c r="CP478" s="47"/>
      <c r="CQ478" s="4"/>
    </row>
    <row r="479" spans="1:95" s="1" customFormat="1" x14ac:dyDescent="0.3">
      <c r="A479" s="7"/>
      <c r="C479" s="3">
        <v>94</v>
      </c>
      <c r="D479" s="3">
        <v>2949</v>
      </c>
      <c r="E479" s="3">
        <v>10</v>
      </c>
      <c r="F479" s="3">
        <v>0</v>
      </c>
      <c r="G479" s="3">
        <v>40</v>
      </c>
      <c r="H479" s="3">
        <v>0</v>
      </c>
      <c r="I479" s="3">
        <v>0</v>
      </c>
      <c r="J479" s="65">
        <v>0</v>
      </c>
      <c r="K479" s="65">
        <v>6</v>
      </c>
      <c r="L479" s="65">
        <v>0</v>
      </c>
      <c r="M479" s="66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60"/>
      <c r="Z479" s="3"/>
      <c r="AA479" s="3"/>
      <c r="AB479" s="3"/>
      <c r="AC479" s="3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M479" s="48"/>
      <c r="BX479" s="7"/>
      <c r="BY479" s="4"/>
      <c r="BZ479" s="7"/>
      <c r="CA479" s="7"/>
      <c r="CB479" s="7"/>
      <c r="CE479" s="7"/>
      <c r="CF479" s="7"/>
      <c r="CG479" s="7"/>
      <c r="CH479" s="7"/>
      <c r="CI479" s="7"/>
      <c r="CJ479" s="7"/>
      <c r="CK479" s="7"/>
      <c r="CL479" s="7"/>
      <c r="CN479" s="47"/>
      <c r="CO479" s="47"/>
      <c r="CP479" s="47"/>
      <c r="CQ479" s="4"/>
    </row>
    <row r="480" spans="1:95" s="1" customFormat="1" x14ac:dyDescent="0.3">
      <c r="A480" s="7"/>
      <c r="C480" s="3">
        <v>95</v>
      </c>
      <c r="D480" s="3">
        <v>2949</v>
      </c>
      <c r="E480" s="3">
        <v>10</v>
      </c>
      <c r="F480" s="3">
        <v>0</v>
      </c>
      <c r="G480" s="3">
        <v>40</v>
      </c>
      <c r="H480" s="3">
        <v>0</v>
      </c>
      <c r="I480" s="3">
        <v>0</v>
      </c>
      <c r="J480" s="65">
        <v>0</v>
      </c>
      <c r="K480" s="65">
        <v>7</v>
      </c>
      <c r="L480" s="65">
        <v>0</v>
      </c>
      <c r="M480" s="66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60"/>
      <c r="Z480" s="3"/>
      <c r="AA480" s="3"/>
      <c r="AB480" s="3"/>
      <c r="AC480" s="3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M480" s="48"/>
      <c r="BX480" s="7"/>
      <c r="BY480" s="4"/>
      <c r="BZ480" s="7"/>
      <c r="CA480" s="7"/>
      <c r="CB480" s="7"/>
      <c r="CE480" s="7"/>
      <c r="CF480" s="7"/>
      <c r="CG480" s="7"/>
      <c r="CH480" s="7"/>
      <c r="CI480" s="7"/>
      <c r="CJ480" s="7"/>
      <c r="CK480" s="7"/>
      <c r="CL480" s="7"/>
      <c r="CN480" s="47"/>
      <c r="CO480" s="47"/>
      <c r="CP480" s="47"/>
      <c r="CQ480" s="4"/>
    </row>
    <row r="481" spans="1:95" s="1" customFormat="1" x14ac:dyDescent="0.3">
      <c r="A481" s="7"/>
      <c r="C481" s="3">
        <v>96</v>
      </c>
      <c r="D481" s="3">
        <v>2949</v>
      </c>
      <c r="E481" s="3">
        <v>9</v>
      </c>
      <c r="F481" s="3">
        <v>0</v>
      </c>
      <c r="G481" s="3">
        <v>40</v>
      </c>
      <c r="H481" s="3">
        <v>0</v>
      </c>
      <c r="I481" s="3">
        <v>0</v>
      </c>
      <c r="J481" s="65">
        <v>0</v>
      </c>
      <c r="K481" s="65">
        <v>7</v>
      </c>
      <c r="L481" s="65">
        <v>0</v>
      </c>
      <c r="M481" s="66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60"/>
      <c r="Z481" s="3"/>
      <c r="AA481" s="3"/>
      <c r="AB481" s="3"/>
      <c r="AC481" s="3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M481" s="48"/>
      <c r="BX481" s="7"/>
      <c r="BY481" s="4"/>
      <c r="BZ481" s="7"/>
      <c r="CA481" s="7"/>
      <c r="CB481" s="7"/>
      <c r="CE481" s="7"/>
      <c r="CF481" s="7"/>
      <c r="CG481" s="7"/>
      <c r="CH481" s="7"/>
      <c r="CI481" s="7"/>
      <c r="CJ481" s="7"/>
      <c r="CK481" s="7"/>
      <c r="CL481" s="7"/>
      <c r="CN481" s="47"/>
      <c r="CO481" s="47"/>
      <c r="CP481" s="47"/>
      <c r="CQ481" s="4"/>
    </row>
    <row r="482" spans="1:95" s="1" customFormat="1" x14ac:dyDescent="0.3">
      <c r="A482" s="7"/>
      <c r="C482" s="3">
        <v>97</v>
      </c>
      <c r="D482" s="3">
        <v>2948</v>
      </c>
      <c r="E482" s="3">
        <v>10</v>
      </c>
      <c r="F482" s="3">
        <v>0</v>
      </c>
      <c r="G482" s="3">
        <v>40</v>
      </c>
      <c r="H482" s="3">
        <v>0</v>
      </c>
      <c r="I482" s="3">
        <v>0</v>
      </c>
      <c r="J482" s="65">
        <v>0</v>
      </c>
      <c r="K482" s="65">
        <v>7</v>
      </c>
      <c r="L482" s="65">
        <v>0</v>
      </c>
      <c r="M482" s="66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60"/>
      <c r="Z482" s="3"/>
      <c r="AA482" s="3"/>
      <c r="AB482" s="3"/>
      <c r="AC482" s="3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M482" s="48"/>
      <c r="BX482" s="7"/>
      <c r="BY482" s="4"/>
      <c r="BZ482" s="7"/>
      <c r="CA482" s="7"/>
      <c r="CB482" s="7"/>
      <c r="CE482" s="7"/>
      <c r="CF482" s="7"/>
      <c r="CG482" s="7"/>
      <c r="CH482" s="7"/>
      <c r="CI482" s="7"/>
      <c r="CJ482" s="7"/>
      <c r="CK482" s="7"/>
      <c r="CL482" s="7"/>
      <c r="CN482" s="47"/>
      <c r="CO482" s="47"/>
      <c r="CP482" s="47"/>
      <c r="CQ482" s="4"/>
    </row>
    <row r="483" spans="1:95" s="1" customFormat="1" x14ac:dyDescent="0.3">
      <c r="A483" s="7"/>
      <c r="C483" s="3">
        <v>98</v>
      </c>
      <c r="D483" s="3">
        <v>2947</v>
      </c>
      <c r="E483" s="3">
        <v>10</v>
      </c>
      <c r="F483" s="3">
        <v>0</v>
      </c>
      <c r="G483" s="3">
        <v>41</v>
      </c>
      <c r="H483" s="3">
        <v>0</v>
      </c>
      <c r="I483" s="3">
        <v>0</v>
      </c>
      <c r="J483" s="65">
        <v>0</v>
      </c>
      <c r="K483" s="65">
        <v>7</v>
      </c>
      <c r="L483" s="65">
        <v>0</v>
      </c>
      <c r="M483" s="66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60"/>
      <c r="Z483" s="3"/>
      <c r="AA483" s="3"/>
      <c r="AB483" s="3"/>
      <c r="AC483" s="3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M483" s="48"/>
      <c r="BX483" s="7"/>
      <c r="BY483" s="4"/>
      <c r="BZ483" s="7"/>
      <c r="CA483" s="7"/>
      <c r="CB483" s="7"/>
      <c r="CE483" s="7"/>
      <c r="CF483" s="7"/>
      <c r="CG483" s="7"/>
      <c r="CH483" s="7"/>
      <c r="CI483" s="7"/>
      <c r="CJ483" s="7"/>
      <c r="CK483" s="7"/>
      <c r="CL483" s="7"/>
      <c r="CN483" s="47"/>
      <c r="CO483" s="47"/>
      <c r="CP483" s="47"/>
      <c r="CQ483" s="4"/>
    </row>
    <row r="484" spans="1:95" s="1" customFormat="1" x14ac:dyDescent="0.3">
      <c r="A484" s="7"/>
      <c r="C484" s="3">
        <v>99</v>
      </c>
      <c r="D484" s="3">
        <v>2947</v>
      </c>
      <c r="E484" s="3">
        <v>10</v>
      </c>
      <c r="F484" s="3">
        <v>0</v>
      </c>
      <c r="G484" s="3">
        <v>42</v>
      </c>
      <c r="H484" s="3">
        <v>0</v>
      </c>
      <c r="I484" s="3">
        <v>0</v>
      </c>
      <c r="J484" s="65">
        <v>0</v>
      </c>
      <c r="K484" s="65">
        <v>7</v>
      </c>
      <c r="L484" s="65">
        <v>0</v>
      </c>
      <c r="M484" s="66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60"/>
      <c r="Z484" s="3"/>
      <c r="AA484" s="3"/>
      <c r="AB484" s="3"/>
      <c r="AC484" s="3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M484" s="48"/>
      <c r="BX484" s="7"/>
      <c r="BY484" s="4"/>
      <c r="BZ484" s="7"/>
      <c r="CA484" s="7"/>
      <c r="CB484" s="7"/>
      <c r="CE484" s="7"/>
      <c r="CF484" s="7"/>
      <c r="CG484" s="7"/>
      <c r="CH484" s="7"/>
      <c r="CI484" s="7"/>
      <c r="CJ484" s="7"/>
      <c r="CK484" s="7"/>
      <c r="CL484" s="7"/>
      <c r="CN484" s="47"/>
      <c r="CO484" s="47"/>
      <c r="CP484" s="47"/>
      <c r="CQ484" s="4"/>
    </row>
    <row r="485" spans="1:95" s="1" customFormat="1" x14ac:dyDescent="0.3">
      <c r="A485" s="7"/>
      <c r="C485" s="3">
        <v>100</v>
      </c>
      <c r="D485" s="3">
        <v>2947</v>
      </c>
      <c r="E485" s="3">
        <v>10</v>
      </c>
      <c r="F485" s="3">
        <v>0</v>
      </c>
      <c r="G485" s="3">
        <v>42</v>
      </c>
      <c r="H485" s="3">
        <v>0</v>
      </c>
      <c r="I485" s="3">
        <v>0</v>
      </c>
      <c r="J485" s="65">
        <v>0</v>
      </c>
      <c r="K485" s="65">
        <v>7</v>
      </c>
      <c r="L485" s="65">
        <v>0</v>
      </c>
      <c r="M485" s="66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60"/>
      <c r="Z485" s="3"/>
      <c r="AA485" s="3"/>
      <c r="AB485" s="3"/>
      <c r="AC485" s="3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M485" s="48"/>
      <c r="BX485" s="7"/>
      <c r="BY485" s="4"/>
      <c r="BZ485" s="7"/>
      <c r="CA485" s="7"/>
      <c r="CB485" s="7"/>
      <c r="CE485" s="7"/>
      <c r="CF485" s="7"/>
      <c r="CG485" s="7"/>
      <c r="CH485" s="7"/>
      <c r="CI485" s="7"/>
      <c r="CJ485" s="7"/>
      <c r="CK485" s="7"/>
      <c r="CL485" s="7"/>
      <c r="CN485" s="47"/>
      <c r="CO485" s="47"/>
      <c r="CP485" s="47"/>
      <c r="CQ485" s="4"/>
    </row>
    <row r="486" spans="1:95" s="1" customFormat="1" x14ac:dyDescent="0.3">
      <c r="A486" s="7"/>
      <c r="C486" s="3">
        <v>101</v>
      </c>
      <c r="D486" s="3">
        <v>2946</v>
      </c>
      <c r="E486" s="3">
        <v>10</v>
      </c>
      <c r="F486" s="3">
        <v>0</v>
      </c>
      <c r="G486" s="3">
        <v>42</v>
      </c>
      <c r="H486" s="3">
        <v>0</v>
      </c>
      <c r="I486" s="3">
        <v>0</v>
      </c>
      <c r="J486" s="65">
        <v>0</v>
      </c>
      <c r="K486" s="65">
        <v>8</v>
      </c>
      <c r="L486" s="65">
        <v>0</v>
      </c>
      <c r="M486" s="66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60"/>
      <c r="Z486" s="3"/>
      <c r="AA486" s="3"/>
      <c r="AB486" s="3"/>
      <c r="AC486" s="3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M486" s="48"/>
      <c r="BX486" s="7"/>
      <c r="BY486" s="4"/>
      <c r="BZ486" s="7"/>
      <c r="CA486" s="7"/>
      <c r="CB486" s="7"/>
      <c r="CE486" s="7"/>
      <c r="CF486" s="7"/>
      <c r="CG486" s="7"/>
      <c r="CH486" s="7"/>
      <c r="CI486" s="7"/>
      <c r="CJ486" s="7"/>
      <c r="CK486" s="7"/>
      <c r="CL486" s="7"/>
      <c r="CN486" s="47"/>
      <c r="CO486" s="47"/>
      <c r="CP486" s="47"/>
      <c r="CQ486" s="4"/>
    </row>
    <row r="487" spans="1:95" s="1" customFormat="1" x14ac:dyDescent="0.3">
      <c r="A487" s="7"/>
      <c r="C487" s="3">
        <v>102</v>
      </c>
      <c r="D487" s="3">
        <v>2946</v>
      </c>
      <c r="E487" s="3">
        <v>10</v>
      </c>
      <c r="F487" s="3">
        <v>0</v>
      </c>
      <c r="G487" s="3">
        <v>42</v>
      </c>
      <c r="H487" s="3">
        <v>0</v>
      </c>
      <c r="I487" s="3">
        <v>0</v>
      </c>
      <c r="J487" s="65">
        <v>0</v>
      </c>
      <c r="K487" s="65">
        <v>7</v>
      </c>
      <c r="L487" s="65">
        <v>0</v>
      </c>
      <c r="M487" s="66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60"/>
      <c r="Z487" s="3"/>
      <c r="AA487" s="3"/>
      <c r="AB487" s="3"/>
      <c r="AC487" s="3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M487" s="48"/>
      <c r="BX487" s="7"/>
      <c r="BY487" s="4"/>
      <c r="BZ487" s="7"/>
      <c r="CA487" s="7"/>
      <c r="CB487" s="7"/>
      <c r="CE487" s="7"/>
      <c r="CF487" s="7"/>
      <c r="CG487" s="7"/>
      <c r="CH487" s="7"/>
      <c r="CI487" s="7"/>
      <c r="CJ487" s="7"/>
      <c r="CK487" s="7"/>
      <c r="CL487" s="7"/>
      <c r="CN487" s="47"/>
      <c r="CO487" s="47"/>
      <c r="CP487" s="47"/>
      <c r="CQ487" s="4"/>
    </row>
    <row r="488" spans="1:95" s="1" customFormat="1" x14ac:dyDescent="0.3">
      <c r="A488" s="7"/>
      <c r="C488" s="3">
        <v>103</v>
      </c>
      <c r="D488" s="3">
        <v>2946</v>
      </c>
      <c r="E488" s="3">
        <v>10</v>
      </c>
      <c r="F488" s="3">
        <v>0</v>
      </c>
      <c r="G488" s="3">
        <v>43</v>
      </c>
      <c r="H488" s="3">
        <v>0</v>
      </c>
      <c r="I488" s="3">
        <v>0</v>
      </c>
      <c r="J488" s="65">
        <v>0</v>
      </c>
      <c r="K488" s="65">
        <v>7</v>
      </c>
      <c r="L488" s="65">
        <v>0</v>
      </c>
      <c r="M488" s="66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60"/>
      <c r="Z488" s="3"/>
      <c r="AA488" s="3"/>
      <c r="AB488" s="3"/>
      <c r="AC488" s="3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M488" s="48"/>
      <c r="BX488" s="7"/>
      <c r="BY488" s="4"/>
      <c r="BZ488" s="7"/>
      <c r="CA488" s="7"/>
      <c r="CB488" s="7"/>
      <c r="CE488" s="7"/>
      <c r="CF488" s="7"/>
      <c r="CG488" s="7"/>
      <c r="CH488" s="7"/>
      <c r="CI488" s="7"/>
      <c r="CJ488" s="7"/>
      <c r="CK488" s="7"/>
      <c r="CL488" s="7"/>
      <c r="CN488" s="47"/>
      <c r="CO488" s="47"/>
      <c r="CP488" s="47"/>
      <c r="CQ488" s="4"/>
    </row>
    <row r="489" spans="1:95" s="1" customFormat="1" x14ac:dyDescent="0.3">
      <c r="A489" s="7"/>
      <c r="C489" s="3">
        <v>104</v>
      </c>
      <c r="D489" s="3">
        <v>2946</v>
      </c>
      <c r="E489" s="3">
        <v>10</v>
      </c>
      <c r="F489" s="3">
        <v>0</v>
      </c>
      <c r="G489" s="3">
        <v>43</v>
      </c>
      <c r="H489" s="3">
        <v>0</v>
      </c>
      <c r="I489" s="3">
        <v>0</v>
      </c>
      <c r="J489" s="65">
        <v>0</v>
      </c>
      <c r="K489" s="65">
        <v>8</v>
      </c>
      <c r="L489" s="65">
        <v>0</v>
      </c>
      <c r="M489" s="66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60"/>
      <c r="Z489" s="3"/>
      <c r="AA489" s="3"/>
      <c r="AB489" s="3"/>
      <c r="AC489" s="3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M489" s="48"/>
      <c r="BX489" s="7"/>
      <c r="BY489" s="4"/>
      <c r="BZ489" s="7"/>
      <c r="CA489" s="7"/>
      <c r="CB489" s="7"/>
      <c r="CE489" s="7"/>
      <c r="CF489" s="7"/>
      <c r="CG489" s="7"/>
      <c r="CH489" s="7"/>
      <c r="CI489" s="7"/>
      <c r="CJ489" s="7"/>
      <c r="CK489" s="7"/>
      <c r="CL489" s="7"/>
      <c r="CN489" s="47"/>
      <c r="CO489" s="47"/>
      <c r="CP489" s="47"/>
      <c r="CQ489" s="4"/>
    </row>
    <row r="490" spans="1:95" s="1" customFormat="1" x14ac:dyDescent="0.3">
      <c r="A490" s="7"/>
      <c r="C490" s="3">
        <v>105</v>
      </c>
      <c r="D490" s="3">
        <v>2945</v>
      </c>
      <c r="E490" s="3">
        <v>10</v>
      </c>
      <c r="F490" s="3">
        <v>0</v>
      </c>
      <c r="G490" s="3">
        <v>43</v>
      </c>
      <c r="H490" s="3">
        <v>0</v>
      </c>
      <c r="I490" s="3">
        <v>0</v>
      </c>
      <c r="J490" s="65">
        <v>0</v>
      </c>
      <c r="K490" s="65">
        <v>8</v>
      </c>
      <c r="L490" s="65">
        <v>0</v>
      </c>
      <c r="M490" s="66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60"/>
      <c r="Z490" s="3"/>
      <c r="AA490" s="3"/>
      <c r="AB490" s="3"/>
      <c r="AC490" s="3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M490" s="48"/>
      <c r="BX490" s="7"/>
      <c r="BY490" s="4"/>
      <c r="BZ490" s="7"/>
      <c r="CA490" s="7"/>
      <c r="CB490" s="7"/>
      <c r="CE490" s="7"/>
      <c r="CF490" s="7"/>
      <c r="CG490" s="7"/>
      <c r="CH490" s="7"/>
      <c r="CI490" s="7"/>
      <c r="CJ490" s="7"/>
      <c r="CK490" s="7"/>
      <c r="CL490" s="7"/>
      <c r="CN490" s="47"/>
      <c r="CO490" s="47"/>
      <c r="CP490" s="47"/>
      <c r="CQ490" s="4"/>
    </row>
    <row r="491" spans="1:95" s="1" customFormat="1" x14ac:dyDescent="0.3">
      <c r="A491" s="7"/>
      <c r="C491" s="3">
        <v>106</v>
      </c>
      <c r="D491" s="3">
        <v>2945</v>
      </c>
      <c r="E491" s="3">
        <v>10</v>
      </c>
      <c r="F491" s="3">
        <v>0</v>
      </c>
      <c r="G491" s="3">
        <v>43</v>
      </c>
      <c r="H491" s="3">
        <v>0</v>
      </c>
      <c r="I491" s="3">
        <v>0</v>
      </c>
      <c r="J491" s="65">
        <v>0</v>
      </c>
      <c r="K491" s="65">
        <v>8</v>
      </c>
      <c r="L491" s="65">
        <v>0</v>
      </c>
      <c r="M491" s="66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60"/>
      <c r="Z491" s="3"/>
      <c r="AA491" s="3"/>
      <c r="AB491" s="3"/>
      <c r="AC491" s="3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M491" s="48"/>
      <c r="BX491" s="7"/>
      <c r="BY491" s="4"/>
      <c r="BZ491" s="7"/>
      <c r="CA491" s="7"/>
      <c r="CB491" s="7"/>
      <c r="CE491" s="7"/>
      <c r="CF491" s="7"/>
      <c r="CG491" s="7"/>
      <c r="CH491" s="7"/>
      <c r="CI491" s="7"/>
      <c r="CJ491" s="7"/>
      <c r="CK491" s="7"/>
      <c r="CL491" s="7"/>
      <c r="CN491" s="47"/>
      <c r="CO491" s="47"/>
      <c r="CP491" s="47"/>
      <c r="CQ491" s="4"/>
    </row>
    <row r="492" spans="1:95" s="1" customFormat="1" x14ac:dyDescent="0.3">
      <c r="A492" s="7"/>
      <c r="C492" s="3">
        <v>107</v>
      </c>
      <c r="D492" s="3">
        <v>2945</v>
      </c>
      <c r="E492" s="3">
        <v>10</v>
      </c>
      <c r="F492" s="3">
        <v>0</v>
      </c>
      <c r="G492" s="3">
        <v>44</v>
      </c>
      <c r="H492" s="3">
        <v>0</v>
      </c>
      <c r="I492" s="3">
        <v>0</v>
      </c>
      <c r="J492" s="65">
        <v>0</v>
      </c>
      <c r="K492" s="65">
        <v>8</v>
      </c>
      <c r="L492" s="65">
        <v>0</v>
      </c>
      <c r="M492" s="66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60"/>
      <c r="Z492" s="3"/>
      <c r="AA492" s="3"/>
      <c r="AB492" s="3"/>
      <c r="AC492" s="3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M492" s="48"/>
      <c r="BX492" s="7"/>
      <c r="BY492" s="4"/>
      <c r="BZ492" s="7"/>
      <c r="CA492" s="7"/>
      <c r="CB492" s="7"/>
      <c r="CE492" s="7"/>
      <c r="CF492" s="7"/>
      <c r="CG492" s="7"/>
      <c r="CH492" s="7"/>
      <c r="CI492" s="7"/>
      <c r="CJ492" s="7"/>
      <c r="CK492" s="7"/>
      <c r="CL492" s="7"/>
      <c r="CN492" s="47"/>
      <c r="CO492" s="47"/>
      <c r="CP492" s="47"/>
      <c r="CQ492" s="4"/>
    </row>
    <row r="493" spans="1:95" s="1" customFormat="1" x14ac:dyDescent="0.3">
      <c r="A493" s="7"/>
      <c r="C493" s="3">
        <v>108</v>
      </c>
      <c r="D493" s="3">
        <v>2945</v>
      </c>
      <c r="E493" s="3">
        <v>9</v>
      </c>
      <c r="F493" s="3">
        <v>0</v>
      </c>
      <c r="G493" s="3">
        <v>44</v>
      </c>
      <c r="H493" s="3">
        <v>0</v>
      </c>
      <c r="I493" s="3">
        <v>0</v>
      </c>
      <c r="J493" s="65">
        <v>0</v>
      </c>
      <c r="K493" s="65">
        <v>8</v>
      </c>
      <c r="L493" s="65">
        <v>0</v>
      </c>
      <c r="M493" s="66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60"/>
      <c r="Z493" s="3"/>
      <c r="AA493" s="3"/>
      <c r="AB493" s="3"/>
      <c r="AC493" s="3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M493" s="48"/>
      <c r="BX493" s="7"/>
      <c r="BY493" s="4"/>
      <c r="BZ493" s="7"/>
      <c r="CA493" s="7"/>
      <c r="CB493" s="7"/>
      <c r="CE493" s="7"/>
      <c r="CF493" s="7"/>
      <c r="CG493" s="7"/>
      <c r="CH493" s="7"/>
      <c r="CI493" s="7"/>
      <c r="CJ493" s="7"/>
      <c r="CK493" s="7"/>
      <c r="CL493" s="7"/>
      <c r="CN493" s="47"/>
      <c r="CO493" s="47"/>
      <c r="CP493" s="47"/>
      <c r="CQ493" s="4"/>
    </row>
    <row r="494" spans="1:95" s="1" customFormat="1" x14ac:dyDescent="0.3">
      <c r="A494" s="7"/>
      <c r="C494" s="3">
        <v>109</v>
      </c>
      <c r="D494" s="3">
        <v>2945</v>
      </c>
      <c r="E494" s="3">
        <v>9</v>
      </c>
      <c r="F494" s="3">
        <v>0</v>
      </c>
      <c r="G494" s="3">
        <v>45</v>
      </c>
      <c r="H494" s="3">
        <v>0</v>
      </c>
      <c r="I494" s="3">
        <v>0</v>
      </c>
      <c r="J494" s="65">
        <v>0</v>
      </c>
      <c r="K494" s="65">
        <v>8</v>
      </c>
      <c r="L494" s="65">
        <v>0</v>
      </c>
      <c r="M494" s="66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60"/>
      <c r="Z494" s="3"/>
      <c r="AA494" s="3"/>
      <c r="AB494" s="3"/>
      <c r="AC494" s="3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M494" s="48"/>
      <c r="BX494" s="7"/>
      <c r="BY494" s="4"/>
      <c r="BZ494" s="7"/>
      <c r="CA494" s="7"/>
      <c r="CB494" s="7"/>
      <c r="CE494" s="7"/>
      <c r="CF494" s="7"/>
      <c r="CG494" s="7"/>
      <c r="CH494" s="7"/>
      <c r="CI494" s="7"/>
      <c r="CJ494" s="7"/>
      <c r="CK494" s="7"/>
      <c r="CL494" s="7"/>
      <c r="CN494" s="47"/>
      <c r="CO494" s="47"/>
      <c r="CP494" s="47"/>
      <c r="CQ494" s="4"/>
    </row>
    <row r="495" spans="1:95" s="1" customFormat="1" x14ac:dyDescent="0.3">
      <c r="A495" s="7"/>
      <c r="C495" s="3">
        <v>110</v>
      </c>
      <c r="D495" s="3">
        <v>2945</v>
      </c>
      <c r="E495" s="3">
        <v>9</v>
      </c>
      <c r="F495" s="3">
        <v>0</v>
      </c>
      <c r="G495" s="3">
        <v>45</v>
      </c>
      <c r="H495" s="3">
        <v>0</v>
      </c>
      <c r="I495" s="3">
        <v>0</v>
      </c>
      <c r="J495" s="65">
        <v>0</v>
      </c>
      <c r="K495" s="65">
        <v>7</v>
      </c>
      <c r="L495" s="65">
        <v>0</v>
      </c>
      <c r="M495" s="66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60"/>
      <c r="Z495" s="3"/>
      <c r="AA495" s="3"/>
      <c r="AB495" s="3"/>
      <c r="AC495" s="3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M495" s="48"/>
      <c r="BX495" s="7"/>
      <c r="BY495" s="4"/>
      <c r="BZ495" s="7"/>
      <c r="CA495" s="7"/>
      <c r="CB495" s="7"/>
      <c r="CE495" s="7"/>
      <c r="CF495" s="7"/>
      <c r="CG495" s="7"/>
      <c r="CH495" s="7"/>
      <c r="CI495" s="7"/>
      <c r="CJ495" s="7"/>
      <c r="CK495" s="7"/>
      <c r="CL495" s="7"/>
      <c r="CN495" s="47"/>
      <c r="CO495" s="47"/>
      <c r="CP495" s="47"/>
      <c r="CQ495" s="4"/>
    </row>
    <row r="496" spans="1:95" s="1" customFormat="1" x14ac:dyDescent="0.3">
      <c r="A496" s="7"/>
      <c r="C496" s="3">
        <v>111</v>
      </c>
      <c r="D496" s="3">
        <v>2944</v>
      </c>
      <c r="E496" s="3">
        <v>9</v>
      </c>
      <c r="F496" s="3">
        <v>0</v>
      </c>
      <c r="G496" s="3">
        <v>46</v>
      </c>
      <c r="H496" s="3">
        <v>0</v>
      </c>
      <c r="I496" s="3">
        <v>0</v>
      </c>
      <c r="J496" s="65">
        <v>0</v>
      </c>
      <c r="K496" s="65">
        <v>8</v>
      </c>
      <c r="L496" s="65">
        <v>0</v>
      </c>
      <c r="M496" s="66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60"/>
      <c r="Z496" s="3"/>
      <c r="AA496" s="3"/>
      <c r="AB496" s="3"/>
      <c r="AC496" s="3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M496" s="48"/>
      <c r="BX496" s="7"/>
      <c r="BY496" s="4"/>
      <c r="BZ496" s="7"/>
      <c r="CA496" s="7"/>
      <c r="CB496" s="7"/>
      <c r="CE496" s="7"/>
      <c r="CF496" s="7"/>
      <c r="CG496" s="7"/>
      <c r="CH496" s="7"/>
      <c r="CI496" s="7"/>
      <c r="CJ496" s="7"/>
      <c r="CK496" s="7"/>
      <c r="CL496" s="7"/>
      <c r="CN496" s="47"/>
      <c r="CO496" s="47"/>
      <c r="CP496" s="47"/>
      <c r="CQ496" s="4"/>
    </row>
    <row r="497" spans="1:95" s="1" customFormat="1" x14ac:dyDescent="0.3">
      <c r="A497" s="7"/>
      <c r="C497" s="3">
        <v>112</v>
      </c>
      <c r="D497" s="3">
        <v>2944</v>
      </c>
      <c r="E497" s="3">
        <v>9</v>
      </c>
      <c r="F497" s="3">
        <v>0</v>
      </c>
      <c r="G497" s="3">
        <v>46</v>
      </c>
      <c r="H497" s="3">
        <v>0</v>
      </c>
      <c r="I497" s="3">
        <v>0</v>
      </c>
      <c r="J497" s="65">
        <v>0</v>
      </c>
      <c r="K497" s="65">
        <v>8</v>
      </c>
      <c r="L497" s="65">
        <v>0</v>
      </c>
      <c r="M497" s="66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60"/>
      <c r="Z497" s="3"/>
      <c r="AA497" s="3"/>
      <c r="AB497" s="3"/>
      <c r="AC497" s="3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M497" s="48"/>
      <c r="BX497" s="7"/>
      <c r="BY497" s="4"/>
      <c r="BZ497" s="7"/>
      <c r="CA497" s="7"/>
      <c r="CB497" s="7"/>
      <c r="CE497" s="7"/>
      <c r="CF497" s="7"/>
      <c r="CG497" s="7"/>
      <c r="CH497" s="7"/>
      <c r="CI497" s="7"/>
      <c r="CJ497" s="7"/>
      <c r="CK497" s="7"/>
      <c r="CL497" s="7"/>
      <c r="CN497" s="47"/>
      <c r="CO497" s="47"/>
      <c r="CP497" s="47"/>
      <c r="CQ497" s="4"/>
    </row>
    <row r="498" spans="1:95" s="1" customFormat="1" x14ac:dyDescent="0.3">
      <c r="A498" s="7"/>
      <c r="C498" s="3">
        <v>113</v>
      </c>
      <c r="D498" s="3">
        <v>2944</v>
      </c>
      <c r="E498" s="3">
        <v>9</v>
      </c>
      <c r="F498" s="3">
        <v>0</v>
      </c>
      <c r="G498" s="3">
        <v>46</v>
      </c>
      <c r="H498" s="3">
        <v>0</v>
      </c>
      <c r="I498" s="3">
        <v>0</v>
      </c>
      <c r="J498" s="65">
        <v>0</v>
      </c>
      <c r="K498" s="65">
        <v>7</v>
      </c>
      <c r="L498" s="65">
        <v>0</v>
      </c>
      <c r="M498" s="66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60"/>
      <c r="Z498" s="3"/>
      <c r="AA498" s="3"/>
      <c r="AB498" s="3"/>
      <c r="AC498" s="3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M498" s="48"/>
      <c r="BX498" s="7"/>
      <c r="BY498" s="4"/>
      <c r="BZ498" s="7"/>
      <c r="CA498" s="7"/>
      <c r="CB498" s="7"/>
      <c r="CE498" s="7"/>
      <c r="CF498" s="7"/>
      <c r="CG498" s="7"/>
      <c r="CH498" s="7"/>
      <c r="CI498" s="7"/>
      <c r="CJ498" s="7"/>
      <c r="CK498" s="7"/>
      <c r="CL498" s="7"/>
      <c r="CN498" s="47"/>
      <c r="CO498" s="47"/>
      <c r="CP498" s="47"/>
      <c r="CQ498" s="4"/>
    </row>
    <row r="499" spans="1:95" s="1" customFormat="1" x14ac:dyDescent="0.3">
      <c r="A499" s="7"/>
      <c r="C499" s="3">
        <v>114</v>
      </c>
      <c r="D499" s="3">
        <v>2943</v>
      </c>
      <c r="E499" s="3">
        <v>8</v>
      </c>
      <c r="F499" s="3">
        <v>0</v>
      </c>
      <c r="G499" s="3">
        <v>47</v>
      </c>
      <c r="H499" s="3">
        <v>0</v>
      </c>
      <c r="I499" s="3">
        <v>0</v>
      </c>
      <c r="J499" s="65">
        <v>0</v>
      </c>
      <c r="K499" s="65">
        <v>6</v>
      </c>
      <c r="L499" s="65">
        <v>0</v>
      </c>
      <c r="M499" s="66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60"/>
      <c r="Z499" s="3"/>
      <c r="AA499" s="3"/>
      <c r="AB499" s="3"/>
      <c r="AC499" s="3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M499" s="48"/>
      <c r="BX499" s="7"/>
      <c r="BY499" s="4"/>
      <c r="BZ499" s="7"/>
      <c r="CA499" s="7"/>
      <c r="CB499" s="7"/>
      <c r="CE499" s="7"/>
      <c r="CF499" s="7"/>
      <c r="CG499" s="7"/>
      <c r="CH499" s="7"/>
      <c r="CI499" s="7"/>
      <c r="CJ499" s="7"/>
      <c r="CK499" s="7"/>
      <c r="CL499" s="7"/>
      <c r="CN499" s="47"/>
      <c r="CO499" s="47"/>
      <c r="CP499" s="47"/>
      <c r="CQ499" s="4"/>
    </row>
    <row r="500" spans="1:95" s="1" customFormat="1" x14ac:dyDescent="0.3">
      <c r="A500" s="7"/>
      <c r="C500" s="3">
        <v>115</v>
      </c>
      <c r="D500" s="3">
        <v>2943</v>
      </c>
      <c r="E500" s="3">
        <v>8</v>
      </c>
      <c r="F500" s="3">
        <v>0</v>
      </c>
      <c r="G500" s="3">
        <v>47</v>
      </c>
      <c r="H500" s="3">
        <v>0</v>
      </c>
      <c r="I500" s="3">
        <v>0</v>
      </c>
      <c r="J500" s="65">
        <v>0</v>
      </c>
      <c r="K500" s="65">
        <v>6</v>
      </c>
      <c r="L500" s="65">
        <v>0</v>
      </c>
      <c r="M500" s="66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60"/>
      <c r="Z500" s="3"/>
      <c r="AA500" s="3"/>
      <c r="AB500" s="3"/>
      <c r="AC500" s="3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M500" s="48"/>
      <c r="BX500" s="7"/>
      <c r="BY500" s="4"/>
      <c r="BZ500" s="7"/>
      <c r="CA500" s="7"/>
      <c r="CB500" s="7"/>
      <c r="CE500" s="7"/>
      <c r="CF500" s="7"/>
      <c r="CG500" s="7"/>
      <c r="CH500" s="7"/>
      <c r="CI500" s="7"/>
      <c r="CJ500" s="7"/>
      <c r="CK500" s="7"/>
      <c r="CL500" s="7"/>
      <c r="CN500" s="47"/>
      <c r="CO500" s="47"/>
      <c r="CP500" s="47"/>
      <c r="CQ500" s="4"/>
    </row>
    <row r="501" spans="1:95" s="1" customFormat="1" x14ac:dyDescent="0.3">
      <c r="A501" s="7"/>
      <c r="C501" s="3">
        <v>116</v>
      </c>
      <c r="D501" s="3">
        <v>2943</v>
      </c>
      <c r="E501" s="3">
        <v>8</v>
      </c>
      <c r="F501" s="3">
        <v>0</v>
      </c>
      <c r="G501" s="3">
        <v>48</v>
      </c>
      <c r="H501" s="3">
        <v>0</v>
      </c>
      <c r="I501" s="3">
        <v>0</v>
      </c>
      <c r="J501" s="65">
        <v>0</v>
      </c>
      <c r="K501" s="65">
        <v>6</v>
      </c>
      <c r="L501" s="65">
        <v>0</v>
      </c>
      <c r="M501" s="66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60"/>
      <c r="Z501" s="3"/>
      <c r="AA501" s="3"/>
      <c r="AB501" s="3"/>
      <c r="AC501" s="3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M501" s="48"/>
      <c r="BX501" s="7"/>
      <c r="BY501" s="4"/>
      <c r="BZ501" s="7"/>
      <c r="CA501" s="7"/>
      <c r="CB501" s="7"/>
      <c r="CE501" s="7"/>
      <c r="CF501" s="7"/>
      <c r="CG501" s="7"/>
      <c r="CH501" s="7"/>
      <c r="CI501" s="7"/>
      <c r="CJ501" s="7"/>
      <c r="CK501" s="7"/>
      <c r="CL501" s="7"/>
      <c r="CN501" s="47"/>
      <c r="CO501" s="47"/>
      <c r="CP501" s="47"/>
      <c r="CQ501" s="4"/>
    </row>
    <row r="502" spans="1:95" s="1" customFormat="1" x14ac:dyDescent="0.3">
      <c r="A502" s="7"/>
      <c r="C502" s="3">
        <v>117</v>
      </c>
      <c r="D502" s="3">
        <v>2943</v>
      </c>
      <c r="E502" s="3">
        <v>8</v>
      </c>
      <c r="F502" s="3">
        <v>0</v>
      </c>
      <c r="G502" s="3">
        <v>48</v>
      </c>
      <c r="H502" s="3">
        <v>0</v>
      </c>
      <c r="I502" s="3">
        <v>0</v>
      </c>
      <c r="J502" s="65">
        <v>0</v>
      </c>
      <c r="K502" s="65">
        <v>6</v>
      </c>
      <c r="L502" s="65">
        <v>0</v>
      </c>
      <c r="M502" s="66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60"/>
      <c r="Z502" s="3"/>
      <c r="AA502" s="3"/>
      <c r="AB502" s="3"/>
      <c r="AC502" s="3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M502" s="48"/>
      <c r="BX502" s="7"/>
      <c r="BY502" s="4"/>
      <c r="BZ502" s="7"/>
      <c r="CA502" s="7"/>
      <c r="CB502" s="7"/>
      <c r="CE502" s="7"/>
      <c r="CF502" s="7"/>
      <c r="CG502" s="7"/>
      <c r="CH502" s="7"/>
      <c r="CI502" s="7"/>
      <c r="CJ502" s="7"/>
      <c r="CK502" s="7"/>
      <c r="CL502" s="7"/>
      <c r="CN502" s="47"/>
      <c r="CO502" s="47"/>
      <c r="CP502" s="47"/>
      <c r="CQ502" s="4"/>
    </row>
    <row r="503" spans="1:95" s="1" customFormat="1" x14ac:dyDescent="0.3">
      <c r="A503" s="7"/>
      <c r="C503" s="3">
        <v>118</v>
      </c>
      <c r="D503" s="3">
        <v>2943</v>
      </c>
      <c r="E503" s="3">
        <v>8</v>
      </c>
      <c r="F503" s="3">
        <v>0</v>
      </c>
      <c r="G503" s="3">
        <v>48</v>
      </c>
      <c r="H503" s="3">
        <v>0</v>
      </c>
      <c r="I503" s="3">
        <v>0</v>
      </c>
      <c r="J503" s="65">
        <v>0</v>
      </c>
      <c r="K503" s="65">
        <v>6</v>
      </c>
      <c r="L503" s="65">
        <v>0</v>
      </c>
      <c r="M503" s="66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60"/>
      <c r="Z503" s="3"/>
      <c r="AA503" s="3"/>
      <c r="AB503" s="3"/>
      <c r="AC503" s="3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M503" s="48"/>
      <c r="BX503" s="7"/>
      <c r="BY503" s="4"/>
      <c r="BZ503" s="7"/>
      <c r="CA503" s="7"/>
      <c r="CB503" s="7"/>
      <c r="CE503" s="7"/>
      <c r="CF503" s="7"/>
      <c r="CG503" s="7"/>
      <c r="CH503" s="7"/>
      <c r="CI503" s="7"/>
      <c r="CJ503" s="7"/>
      <c r="CK503" s="7"/>
      <c r="CL503" s="7"/>
      <c r="CN503" s="47"/>
      <c r="CO503" s="47"/>
      <c r="CP503" s="47"/>
      <c r="CQ503" s="4"/>
    </row>
    <row r="504" spans="1:95" s="1" customFormat="1" x14ac:dyDescent="0.3">
      <c r="A504" s="7"/>
      <c r="C504" s="3">
        <v>119</v>
      </c>
      <c r="D504" s="3">
        <v>2942</v>
      </c>
      <c r="E504" s="3">
        <v>7</v>
      </c>
      <c r="F504" s="3">
        <v>0</v>
      </c>
      <c r="G504" s="3">
        <v>49</v>
      </c>
      <c r="H504" s="3">
        <v>0</v>
      </c>
      <c r="I504" s="3">
        <v>0</v>
      </c>
      <c r="J504" s="65">
        <v>0</v>
      </c>
      <c r="K504" s="65">
        <v>5</v>
      </c>
      <c r="L504" s="65">
        <v>0</v>
      </c>
      <c r="M504" s="66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60"/>
      <c r="Z504" s="3"/>
      <c r="AA504" s="3"/>
      <c r="AB504" s="3"/>
      <c r="AC504" s="3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M504" s="48"/>
      <c r="BX504" s="7"/>
      <c r="BY504" s="4"/>
      <c r="BZ504" s="7"/>
      <c r="CA504" s="7"/>
      <c r="CB504" s="7"/>
      <c r="CE504" s="7"/>
      <c r="CF504" s="7"/>
      <c r="CG504" s="7"/>
      <c r="CH504" s="7"/>
      <c r="CI504" s="7"/>
      <c r="CJ504" s="7"/>
      <c r="CK504" s="7"/>
      <c r="CL504" s="7"/>
      <c r="CN504" s="47"/>
      <c r="CO504" s="47"/>
      <c r="CP504" s="47"/>
      <c r="CQ504" s="4"/>
    </row>
    <row r="505" spans="1:95" s="1" customFormat="1" x14ac:dyDescent="0.3">
      <c r="A505" s="7"/>
      <c r="C505" s="3">
        <v>120</v>
      </c>
      <c r="D505" s="3">
        <v>2942</v>
      </c>
      <c r="E505" s="3">
        <v>7</v>
      </c>
      <c r="F505" s="3">
        <v>0</v>
      </c>
      <c r="G505" s="3">
        <v>50</v>
      </c>
      <c r="H505" s="3">
        <v>0</v>
      </c>
      <c r="I505" s="3">
        <v>0</v>
      </c>
      <c r="J505" s="65">
        <v>0</v>
      </c>
      <c r="K505" s="65">
        <v>5</v>
      </c>
      <c r="L505" s="65">
        <v>0</v>
      </c>
      <c r="M505" s="66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60"/>
      <c r="Z505" s="3"/>
      <c r="AA505" s="3"/>
      <c r="AB505" s="3"/>
      <c r="AC505" s="3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M505" s="48"/>
      <c r="BX505" s="7"/>
      <c r="BY505" s="4"/>
      <c r="BZ505" s="7"/>
      <c r="CA505" s="7"/>
      <c r="CB505" s="7"/>
      <c r="CE505" s="7"/>
      <c r="CF505" s="7"/>
      <c r="CG505" s="7"/>
      <c r="CH505" s="7"/>
      <c r="CI505" s="7"/>
      <c r="CJ505" s="7"/>
      <c r="CK505" s="7"/>
      <c r="CL505" s="7"/>
      <c r="CN505" s="47"/>
      <c r="CO505" s="47"/>
      <c r="CP505" s="47"/>
      <c r="CQ505" s="4"/>
    </row>
    <row r="506" spans="1:95" s="1" customFormat="1" x14ac:dyDescent="0.3">
      <c r="A506" s="7"/>
      <c r="C506" s="3">
        <v>121</v>
      </c>
      <c r="D506" s="3">
        <v>2942</v>
      </c>
      <c r="E506" s="3">
        <v>6</v>
      </c>
      <c r="F506" s="3">
        <v>0</v>
      </c>
      <c r="G506" s="3">
        <v>50</v>
      </c>
      <c r="H506" s="3">
        <v>0</v>
      </c>
      <c r="I506" s="3">
        <v>0</v>
      </c>
      <c r="J506" s="65">
        <v>0</v>
      </c>
      <c r="K506" s="65">
        <v>5</v>
      </c>
      <c r="L506" s="65">
        <v>0</v>
      </c>
      <c r="M506" s="66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60"/>
      <c r="Z506" s="3"/>
      <c r="AA506" s="3"/>
      <c r="AB506" s="3"/>
      <c r="AC506" s="3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M506" s="48"/>
      <c r="BX506" s="7"/>
      <c r="BY506" s="4"/>
      <c r="BZ506" s="7"/>
      <c r="CA506" s="7"/>
      <c r="CB506" s="7"/>
      <c r="CE506" s="7"/>
      <c r="CF506" s="7"/>
      <c r="CG506" s="7"/>
      <c r="CH506" s="7"/>
      <c r="CI506" s="7"/>
      <c r="CJ506" s="7"/>
      <c r="CK506" s="7"/>
      <c r="CL506" s="7"/>
      <c r="CN506" s="47"/>
      <c r="CO506" s="47"/>
      <c r="CP506" s="47"/>
      <c r="CQ506" s="4"/>
    </row>
    <row r="507" spans="1:95" s="1" customFormat="1" x14ac:dyDescent="0.3">
      <c r="A507" s="7"/>
      <c r="C507" s="3">
        <v>122</v>
      </c>
      <c r="D507" s="3">
        <v>2942</v>
      </c>
      <c r="E507" s="3">
        <v>6</v>
      </c>
      <c r="F507" s="3">
        <v>0</v>
      </c>
      <c r="G507" s="3">
        <v>51</v>
      </c>
      <c r="H507" s="3">
        <v>0</v>
      </c>
      <c r="I507" s="3">
        <v>0</v>
      </c>
      <c r="J507" s="65">
        <v>0</v>
      </c>
      <c r="K507" s="65">
        <v>5</v>
      </c>
      <c r="L507" s="65">
        <v>0</v>
      </c>
      <c r="M507" s="66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60"/>
      <c r="Z507" s="3"/>
      <c r="AA507" s="3"/>
      <c r="AB507" s="3"/>
      <c r="AC507" s="3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M507" s="48"/>
      <c r="BX507" s="7"/>
      <c r="BY507" s="4"/>
      <c r="BZ507" s="7"/>
      <c r="CA507" s="7"/>
      <c r="CB507" s="7"/>
      <c r="CE507" s="7"/>
      <c r="CF507" s="7"/>
      <c r="CG507" s="7"/>
      <c r="CH507" s="7"/>
      <c r="CI507" s="7"/>
      <c r="CJ507" s="7"/>
      <c r="CK507" s="7"/>
      <c r="CL507" s="7"/>
      <c r="CN507" s="47"/>
      <c r="CO507" s="47"/>
      <c r="CP507" s="47"/>
      <c r="CQ507" s="4"/>
    </row>
    <row r="508" spans="1:95" s="1" customFormat="1" x14ac:dyDescent="0.3">
      <c r="A508" s="7"/>
      <c r="C508" s="3">
        <v>123</v>
      </c>
      <c r="D508" s="3">
        <v>2942</v>
      </c>
      <c r="E508" s="3">
        <v>6</v>
      </c>
      <c r="F508" s="3">
        <v>0</v>
      </c>
      <c r="G508" s="3">
        <v>51</v>
      </c>
      <c r="H508" s="3">
        <v>0</v>
      </c>
      <c r="I508" s="3">
        <v>0</v>
      </c>
      <c r="J508" s="65">
        <v>0</v>
      </c>
      <c r="K508" s="65">
        <v>4</v>
      </c>
      <c r="L508" s="65">
        <v>0</v>
      </c>
      <c r="M508" s="66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60"/>
      <c r="Z508" s="3"/>
      <c r="AA508" s="3"/>
      <c r="AB508" s="3"/>
      <c r="AC508" s="3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M508" s="48"/>
      <c r="BX508" s="7"/>
      <c r="BY508" s="4"/>
      <c r="BZ508" s="7"/>
      <c r="CA508" s="7"/>
      <c r="CB508" s="7"/>
      <c r="CE508" s="7"/>
      <c r="CF508" s="7"/>
      <c r="CG508" s="7"/>
      <c r="CH508" s="7"/>
      <c r="CI508" s="7"/>
      <c r="CJ508" s="7"/>
      <c r="CK508" s="7"/>
      <c r="CL508" s="7"/>
      <c r="CN508" s="47"/>
      <c r="CO508" s="47"/>
      <c r="CP508" s="47"/>
      <c r="CQ508" s="4"/>
    </row>
    <row r="509" spans="1:95" s="1" customFormat="1" x14ac:dyDescent="0.3">
      <c r="A509" s="7"/>
      <c r="C509" s="3">
        <v>124</v>
      </c>
      <c r="D509" s="3">
        <v>2941</v>
      </c>
      <c r="E509" s="3">
        <v>6</v>
      </c>
      <c r="F509" s="3">
        <v>0</v>
      </c>
      <c r="G509" s="3">
        <v>51</v>
      </c>
      <c r="H509" s="3">
        <v>0</v>
      </c>
      <c r="I509" s="3">
        <v>0</v>
      </c>
      <c r="J509" s="65">
        <v>0</v>
      </c>
      <c r="K509" s="65">
        <v>4</v>
      </c>
      <c r="L509" s="65">
        <v>0</v>
      </c>
      <c r="M509" s="66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60"/>
      <c r="Z509" s="3"/>
      <c r="AA509" s="3"/>
      <c r="AB509" s="3"/>
      <c r="AC509" s="3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M509" s="48"/>
      <c r="BX509" s="7"/>
      <c r="BY509" s="4"/>
      <c r="BZ509" s="7"/>
      <c r="CA509" s="7"/>
      <c r="CB509" s="7"/>
      <c r="CE509" s="7"/>
      <c r="CF509" s="7"/>
      <c r="CG509" s="7"/>
      <c r="CH509" s="7"/>
      <c r="CI509" s="7"/>
      <c r="CJ509" s="7"/>
      <c r="CK509" s="7"/>
      <c r="CL509" s="7"/>
      <c r="CN509" s="47"/>
      <c r="CO509" s="47"/>
      <c r="CP509" s="47"/>
      <c r="CQ509" s="4"/>
    </row>
    <row r="510" spans="1:95" s="1" customFormat="1" x14ac:dyDescent="0.3">
      <c r="A510" s="7"/>
      <c r="C510" s="3">
        <v>125</v>
      </c>
      <c r="D510" s="3">
        <v>2941</v>
      </c>
      <c r="E510" s="3">
        <v>6</v>
      </c>
      <c r="F510" s="3">
        <v>0</v>
      </c>
      <c r="G510" s="3">
        <v>52</v>
      </c>
      <c r="H510" s="3">
        <v>0</v>
      </c>
      <c r="I510" s="3">
        <v>0</v>
      </c>
      <c r="J510" s="65">
        <v>0</v>
      </c>
      <c r="K510" s="65">
        <v>4</v>
      </c>
      <c r="L510" s="65">
        <v>0</v>
      </c>
      <c r="M510" s="66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60"/>
      <c r="Z510" s="3"/>
      <c r="AA510" s="3"/>
      <c r="AB510" s="3"/>
      <c r="AC510" s="3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M510" s="48"/>
      <c r="BX510" s="7"/>
      <c r="BY510" s="4"/>
      <c r="BZ510" s="7"/>
      <c r="CA510" s="7"/>
      <c r="CB510" s="7"/>
      <c r="CE510" s="7"/>
      <c r="CF510" s="7"/>
      <c r="CG510" s="7"/>
      <c r="CH510" s="7"/>
      <c r="CI510" s="7"/>
      <c r="CJ510" s="7"/>
      <c r="CK510" s="7"/>
      <c r="CL510" s="7"/>
      <c r="CN510" s="47"/>
      <c r="CO510" s="47"/>
      <c r="CP510" s="47"/>
      <c r="CQ510" s="4"/>
    </row>
    <row r="511" spans="1:95" s="1" customFormat="1" x14ac:dyDescent="0.3">
      <c r="A511" s="7"/>
      <c r="C511" s="3">
        <v>126</v>
      </c>
      <c r="D511" s="3">
        <v>2941</v>
      </c>
      <c r="E511" s="3">
        <v>6</v>
      </c>
      <c r="F511" s="3">
        <v>0</v>
      </c>
      <c r="G511" s="3">
        <v>52</v>
      </c>
      <c r="H511" s="3">
        <v>0</v>
      </c>
      <c r="I511" s="3">
        <v>0</v>
      </c>
      <c r="J511" s="65">
        <v>0</v>
      </c>
      <c r="K511" s="65">
        <v>4</v>
      </c>
      <c r="L511" s="65">
        <v>0</v>
      </c>
      <c r="M511" s="66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60"/>
      <c r="Z511" s="3"/>
      <c r="AA511" s="3"/>
      <c r="AB511" s="3"/>
      <c r="AC511" s="3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M511" s="48"/>
      <c r="BX511" s="7"/>
      <c r="BY511" s="4"/>
      <c r="BZ511" s="7"/>
      <c r="CA511" s="7"/>
      <c r="CB511" s="7"/>
      <c r="CE511" s="7"/>
      <c r="CF511" s="7"/>
      <c r="CG511" s="7"/>
      <c r="CH511" s="7"/>
      <c r="CI511" s="7"/>
      <c r="CJ511" s="7"/>
      <c r="CK511" s="7"/>
      <c r="CL511" s="7"/>
      <c r="CN511" s="47"/>
      <c r="CO511" s="47"/>
      <c r="CP511" s="47"/>
      <c r="CQ511" s="4"/>
    </row>
    <row r="512" spans="1:95" s="1" customFormat="1" x14ac:dyDescent="0.3">
      <c r="A512" s="7"/>
      <c r="C512" s="3">
        <v>127</v>
      </c>
      <c r="D512" s="3">
        <v>2941</v>
      </c>
      <c r="E512" s="3">
        <v>6</v>
      </c>
      <c r="F512" s="3">
        <v>0</v>
      </c>
      <c r="G512" s="3">
        <v>52</v>
      </c>
      <c r="H512" s="3">
        <v>0</v>
      </c>
      <c r="I512" s="3">
        <v>0</v>
      </c>
      <c r="J512" s="65">
        <v>0</v>
      </c>
      <c r="K512" s="65">
        <v>5</v>
      </c>
      <c r="L512" s="65">
        <v>0</v>
      </c>
      <c r="M512" s="66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60"/>
      <c r="Z512" s="3"/>
      <c r="AA512" s="3"/>
      <c r="AB512" s="3"/>
      <c r="AC512" s="3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M512" s="48"/>
      <c r="BX512" s="7"/>
      <c r="BY512" s="4"/>
      <c r="BZ512" s="7"/>
      <c r="CA512" s="7"/>
      <c r="CB512" s="7"/>
      <c r="CE512" s="7"/>
      <c r="CF512" s="7"/>
      <c r="CG512" s="7"/>
      <c r="CH512" s="7"/>
      <c r="CI512" s="7"/>
      <c r="CJ512" s="7"/>
      <c r="CK512" s="7"/>
      <c r="CL512" s="7"/>
      <c r="CN512" s="47"/>
      <c r="CO512" s="47"/>
      <c r="CP512" s="47"/>
      <c r="CQ512" s="4"/>
    </row>
    <row r="513" spans="1:95" s="1" customFormat="1" x14ac:dyDescent="0.3">
      <c r="A513" s="7"/>
      <c r="C513" s="3">
        <v>128</v>
      </c>
      <c r="D513" s="3">
        <v>2941</v>
      </c>
      <c r="E513" s="3">
        <v>6</v>
      </c>
      <c r="F513" s="3">
        <v>0</v>
      </c>
      <c r="G513" s="3">
        <v>53</v>
      </c>
      <c r="H513" s="3">
        <v>0</v>
      </c>
      <c r="I513" s="3">
        <v>0</v>
      </c>
      <c r="J513" s="65">
        <v>0</v>
      </c>
      <c r="K513" s="65">
        <v>4</v>
      </c>
      <c r="L513" s="65">
        <v>0</v>
      </c>
      <c r="M513" s="66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60"/>
      <c r="Z513" s="3"/>
      <c r="AA513" s="3"/>
      <c r="AB513" s="3"/>
      <c r="AC513" s="3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M513" s="48"/>
      <c r="BX513" s="7"/>
      <c r="BY513" s="4"/>
      <c r="BZ513" s="7"/>
      <c r="CA513" s="7"/>
      <c r="CB513" s="7"/>
      <c r="CE513" s="7"/>
      <c r="CF513" s="7"/>
      <c r="CG513" s="7"/>
      <c r="CH513" s="7"/>
      <c r="CI513" s="7"/>
      <c r="CJ513" s="7"/>
      <c r="CK513" s="7"/>
      <c r="CL513" s="7"/>
      <c r="CN513" s="47"/>
      <c r="CO513" s="47"/>
      <c r="CP513" s="47"/>
      <c r="CQ513" s="4"/>
    </row>
    <row r="514" spans="1:95" s="1" customFormat="1" x14ac:dyDescent="0.3">
      <c r="A514" s="7"/>
      <c r="C514" s="3">
        <v>129</v>
      </c>
      <c r="D514" s="3">
        <v>2941</v>
      </c>
      <c r="E514" s="3">
        <v>5</v>
      </c>
      <c r="F514" s="3">
        <v>0</v>
      </c>
      <c r="G514" s="3">
        <v>53</v>
      </c>
      <c r="H514" s="3">
        <v>0</v>
      </c>
      <c r="I514" s="3">
        <v>0</v>
      </c>
      <c r="J514" s="65">
        <v>0</v>
      </c>
      <c r="K514" s="65">
        <v>4</v>
      </c>
      <c r="L514" s="65">
        <v>0</v>
      </c>
      <c r="M514" s="66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60"/>
      <c r="Z514" s="3"/>
      <c r="AA514" s="3"/>
      <c r="AB514" s="3"/>
      <c r="AC514" s="3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M514" s="48"/>
      <c r="BX514" s="7"/>
      <c r="BY514" s="4"/>
      <c r="BZ514" s="7"/>
      <c r="CA514" s="7"/>
      <c r="CB514" s="7"/>
      <c r="CE514" s="7"/>
      <c r="CF514" s="7"/>
      <c r="CG514" s="7"/>
      <c r="CH514" s="7"/>
      <c r="CI514" s="7"/>
      <c r="CJ514" s="7"/>
      <c r="CK514" s="7"/>
      <c r="CL514" s="7"/>
      <c r="CN514" s="47"/>
      <c r="CO514" s="47"/>
      <c r="CP514" s="47"/>
      <c r="CQ514" s="4"/>
    </row>
    <row r="515" spans="1:95" s="1" customFormat="1" x14ac:dyDescent="0.3">
      <c r="A515" s="7"/>
      <c r="C515" s="3">
        <v>130</v>
      </c>
      <c r="D515" s="3">
        <v>2941</v>
      </c>
      <c r="E515" s="3">
        <v>5</v>
      </c>
      <c r="F515" s="3">
        <v>0</v>
      </c>
      <c r="G515" s="3">
        <v>53</v>
      </c>
      <c r="H515" s="3">
        <v>0</v>
      </c>
      <c r="I515" s="3">
        <v>0</v>
      </c>
      <c r="J515" s="65">
        <v>0</v>
      </c>
      <c r="K515" s="65">
        <v>4</v>
      </c>
      <c r="L515" s="65">
        <v>0</v>
      </c>
      <c r="M515" s="66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60"/>
      <c r="Z515" s="3"/>
      <c r="AA515" s="3"/>
      <c r="AB515" s="3"/>
      <c r="AC515" s="3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M515" s="48"/>
      <c r="BX515" s="7"/>
      <c r="BY515" s="4"/>
      <c r="BZ515" s="7"/>
      <c r="CA515" s="7"/>
      <c r="CB515" s="7"/>
      <c r="CE515" s="7"/>
      <c r="CF515" s="7"/>
      <c r="CG515" s="7"/>
      <c r="CH515" s="7"/>
      <c r="CI515" s="7"/>
      <c r="CJ515" s="7"/>
      <c r="CK515" s="7"/>
      <c r="CL515" s="7"/>
      <c r="CN515" s="47"/>
      <c r="CO515" s="47"/>
      <c r="CP515" s="47"/>
      <c r="CQ515" s="4"/>
    </row>
    <row r="516" spans="1:95" s="1" customFormat="1" x14ac:dyDescent="0.3">
      <c r="A516" s="7"/>
      <c r="C516" s="3">
        <v>131</v>
      </c>
      <c r="D516" s="3">
        <v>2941</v>
      </c>
      <c r="E516" s="3">
        <v>4</v>
      </c>
      <c r="F516" s="3">
        <v>0</v>
      </c>
      <c r="G516" s="3">
        <v>54</v>
      </c>
      <c r="H516" s="3">
        <v>0</v>
      </c>
      <c r="I516" s="3">
        <v>0</v>
      </c>
      <c r="J516" s="65">
        <v>0</v>
      </c>
      <c r="K516" s="65">
        <v>4</v>
      </c>
      <c r="L516" s="65">
        <v>0</v>
      </c>
      <c r="M516" s="66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60"/>
      <c r="Z516" s="3"/>
      <c r="AA516" s="3"/>
      <c r="AB516" s="3"/>
      <c r="AC516" s="3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M516" s="48"/>
      <c r="BX516" s="7"/>
      <c r="BY516" s="4"/>
      <c r="BZ516" s="7"/>
      <c r="CA516" s="7"/>
      <c r="CB516" s="7"/>
      <c r="CE516" s="7"/>
      <c r="CF516" s="7"/>
      <c r="CG516" s="7"/>
      <c r="CH516" s="7"/>
      <c r="CI516" s="7"/>
      <c r="CJ516" s="7"/>
      <c r="CK516" s="7"/>
      <c r="CL516" s="7"/>
      <c r="CN516" s="47"/>
      <c r="CO516" s="47"/>
      <c r="CP516" s="47"/>
      <c r="CQ516" s="4"/>
    </row>
    <row r="517" spans="1:95" s="1" customFormat="1" x14ac:dyDescent="0.3">
      <c r="A517" s="7"/>
      <c r="C517" s="3">
        <v>132</v>
      </c>
      <c r="D517" s="3">
        <v>2940</v>
      </c>
      <c r="E517" s="3">
        <v>4</v>
      </c>
      <c r="F517" s="3">
        <v>0</v>
      </c>
      <c r="G517" s="3">
        <v>54</v>
      </c>
      <c r="H517" s="3">
        <v>0</v>
      </c>
      <c r="I517" s="3">
        <v>0</v>
      </c>
      <c r="J517" s="65">
        <v>0</v>
      </c>
      <c r="K517" s="65">
        <v>4</v>
      </c>
      <c r="L517" s="65">
        <v>0</v>
      </c>
      <c r="M517" s="66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60"/>
      <c r="Z517" s="3"/>
      <c r="AA517" s="3"/>
      <c r="AB517" s="3"/>
      <c r="AC517" s="3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M517" s="48"/>
      <c r="BX517" s="7"/>
      <c r="BY517" s="4"/>
      <c r="BZ517" s="7"/>
      <c r="CA517" s="7"/>
      <c r="CB517" s="7"/>
      <c r="CE517" s="7"/>
      <c r="CF517" s="7"/>
      <c r="CG517" s="7"/>
      <c r="CH517" s="7"/>
      <c r="CI517" s="7"/>
      <c r="CJ517" s="7"/>
      <c r="CK517" s="7"/>
      <c r="CL517" s="7"/>
      <c r="CN517" s="47"/>
      <c r="CO517" s="47"/>
      <c r="CP517" s="47"/>
      <c r="CQ517" s="4"/>
    </row>
    <row r="518" spans="1:95" s="1" customFormat="1" x14ac:dyDescent="0.3">
      <c r="A518" s="7"/>
      <c r="C518" s="3">
        <v>133</v>
      </c>
      <c r="D518" s="3">
        <v>2940</v>
      </c>
      <c r="E518" s="3">
        <v>4</v>
      </c>
      <c r="F518" s="3">
        <v>0</v>
      </c>
      <c r="G518" s="3">
        <v>54</v>
      </c>
      <c r="H518" s="3">
        <v>0</v>
      </c>
      <c r="I518" s="3">
        <v>0</v>
      </c>
      <c r="J518" s="65">
        <v>0</v>
      </c>
      <c r="K518" s="65">
        <v>4</v>
      </c>
      <c r="L518" s="65">
        <v>0</v>
      </c>
      <c r="M518" s="66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60"/>
      <c r="Z518" s="3"/>
      <c r="AA518" s="3"/>
      <c r="AB518" s="3"/>
      <c r="AC518" s="3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M518" s="48"/>
      <c r="BX518" s="7"/>
      <c r="BY518" s="4"/>
      <c r="BZ518" s="7"/>
      <c r="CA518" s="7"/>
      <c r="CB518" s="7"/>
      <c r="CE518" s="7"/>
      <c r="CF518" s="7"/>
      <c r="CG518" s="7"/>
      <c r="CH518" s="7"/>
      <c r="CI518" s="7"/>
      <c r="CJ518" s="7"/>
      <c r="CK518" s="7"/>
      <c r="CL518" s="7"/>
      <c r="CN518" s="47"/>
      <c r="CO518" s="47"/>
      <c r="CP518" s="47"/>
      <c r="CQ518" s="4"/>
    </row>
    <row r="519" spans="1:95" s="1" customFormat="1" x14ac:dyDescent="0.3">
      <c r="A519" s="7"/>
      <c r="C519" s="3">
        <v>134</v>
      </c>
      <c r="D519" s="3">
        <v>2940</v>
      </c>
      <c r="E519" s="3">
        <v>4</v>
      </c>
      <c r="F519" s="3">
        <v>0</v>
      </c>
      <c r="G519" s="3">
        <v>54</v>
      </c>
      <c r="H519" s="3">
        <v>0</v>
      </c>
      <c r="I519" s="3">
        <v>0</v>
      </c>
      <c r="J519" s="65">
        <v>0</v>
      </c>
      <c r="K519" s="65">
        <v>4</v>
      </c>
      <c r="L519" s="65">
        <v>0</v>
      </c>
      <c r="M519" s="66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60"/>
      <c r="Z519" s="3"/>
      <c r="AA519" s="3"/>
      <c r="AB519" s="3"/>
      <c r="AC519" s="3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M519" s="48"/>
      <c r="BX519" s="7"/>
      <c r="BY519" s="4"/>
      <c r="BZ519" s="7"/>
      <c r="CA519" s="7"/>
      <c r="CB519" s="7"/>
      <c r="CE519" s="7"/>
      <c r="CF519" s="7"/>
      <c r="CG519" s="7"/>
      <c r="CH519" s="7"/>
      <c r="CI519" s="7"/>
      <c r="CJ519" s="7"/>
      <c r="CK519" s="7"/>
      <c r="CL519" s="7"/>
      <c r="CN519" s="47"/>
      <c r="CO519" s="47"/>
      <c r="CP519" s="47"/>
      <c r="CQ519" s="4"/>
    </row>
    <row r="520" spans="1:95" s="1" customFormat="1" x14ac:dyDescent="0.3">
      <c r="A520" s="7"/>
      <c r="C520" s="3">
        <v>135</v>
      </c>
      <c r="D520" s="3">
        <v>2940</v>
      </c>
      <c r="E520" s="3">
        <v>4</v>
      </c>
      <c r="F520" s="3">
        <v>0</v>
      </c>
      <c r="G520" s="3">
        <v>54</v>
      </c>
      <c r="H520" s="3">
        <v>0</v>
      </c>
      <c r="I520" s="3">
        <v>0</v>
      </c>
      <c r="J520" s="65">
        <v>0</v>
      </c>
      <c r="K520" s="65">
        <v>4</v>
      </c>
      <c r="L520" s="65">
        <v>0</v>
      </c>
      <c r="M520" s="66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60"/>
      <c r="Z520" s="3"/>
      <c r="AA520" s="3"/>
      <c r="AB520" s="3"/>
      <c r="AC520" s="3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M520" s="48"/>
      <c r="BX520" s="7"/>
      <c r="BY520" s="4"/>
      <c r="BZ520" s="7"/>
      <c r="CA520" s="7"/>
      <c r="CB520" s="7"/>
      <c r="CE520" s="7"/>
      <c r="CF520" s="7"/>
      <c r="CG520" s="7"/>
      <c r="CH520" s="7"/>
      <c r="CI520" s="7"/>
      <c r="CJ520" s="7"/>
      <c r="CK520" s="7"/>
      <c r="CL520" s="7"/>
      <c r="CN520" s="47"/>
      <c r="CO520" s="47"/>
      <c r="CP520" s="47"/>
      <c r="CQ520" s="4"/>
    </row>
    <row r="521" spans="1:95" s="1" customFormat="1" x14ac:dyDescent="0.3">
      <c r="A521" s="7"/>
      <c r="C521" s="3">
        <v>136</v>
      </c>
      <c r="D521" s="3">
        <v>2940</v>
      </c>
      <c r="E521" s="3">
        <v>4</v>
      </c>
      <c r="F521" s="3">
        <v>0</v>
      </c>
      <c r="G521" s="3">
        <v>55</v>
      </c>
      <c r="H521" s="3">
        <v>0</v>
      </c>
      <c r="I521" s="3">
        <v>0</v>
      </c>
      <c r="J521" s="65">
        <v>0</v>
      </c>
      <c r="K521" s="65">
        <v>3</v>
      </c>
      <c r="L521" s="65">
        <v>0</v>
      </c>
      <c r="M521" s="66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60"/>
      <c r="Z521" s="3"/>
      <c r="AA521" s="3"/>
      <c r="AB521" s="3"/>
      <c r="AC521" s="3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M521" s="48"/>
      <c r="BX521" s="7"/>
      <c r="BY521" s="4"/>
      <c r="BZ521" s="7"/>
      <c r="CA521" s="7"/>
      <c r="CB521" s="7"/>
      <c r="CE521" s="7"/>
      <c r="CF521" s="7"/>
      <c r="CG521" s="7"/>
      <c r="CH521" s="7"/>
      <c r="CI521" s="7"/>
      <c r="CJ521" s="7"/>
      <c r="CK521" s="7"/>
      <c r="CL521" s="7"/>
      <c r="CN521" s="47"/>
      <c r="CO521" s="47"/>
      <c r="CP521" s="47"/>
      <c r="CQ521" s="4"/>
    </row>
    <row r="522" spans="1:95" s="1" customFormat="1" x14ac:dyDescent="0.3">
      <c r="A522" s="7"/>
      <c r="C522" s="3">
        <v>137</v>
      </c>
      <c r="D522" s="3">
        <v>2940</v>
      </c>
      <c r="E522" s="3">
        <v>4</v>
      </c>
      <c r="F522" s="3">
        <v>0</v>
      </c>
      <c r="G522" s="3">
        <v>55</v>
      </c>
      <c r="H522" s="3">
        <v>0</v>
      </c>
      <c r="I522" s="3">
        <v>0</v>
      </c>
      <c r="J522" s="65">
        <v>0</v>
      </c>
      <c r="K522" s="65">
        <v>3</v>
      </c>
      <c r="L522" s="65">
        <v>0</v>
      </c>
      <c r="M522" s="66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60"/>
      <c r="Z522" s="3"/>
      <c r="AA522" s="3"/>
      <c r="AB522" s="3"/>
      <c r="AC522" s="3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M522" s="48"/>
      <c r="BX522" s="7"/>
      <c r="BY522" s="4"/>
      <c r="BZ522" s="7"/>
      <c r="CA522" s="7"/>
      <c r="CB522" s="7"/>
      <c r="CE522" s="7"/>
      <c r="CF522" s="7"/>
      <c r="CG522" s="7"/>
      <c r="CH522" s="7"/>
      <c r="CI522" s="7"/>
      <c r="CJ522" s="7"/>
      <c r="CK522" s="7"/>
      <c r="CL522" s="7"/>
      <c r="CN522" s="47"/>
      <c r="CO522" s="47"/>
      <c r="CP522" s="47"/>
      <c r="CQ522" s="4"/>
    </row>
    <row r="523" spans="1:95" s="1" customFormat="1" x14ac:dyDescent="0.3">
      <c r="A523" s="7"/>
      <c r="C523" s="3">
        <v>138</v>
      </c>
      <c r="D523" s="3">
        <v>2940</v>
      </c>
      <c r="E523" s="3">
        <v>4</v>
      </c>
      <c r="F523" s="3">
        <v>0</v>
      </c>
      <c r="G523" s="3">
        <v>55</v>
      </c>
      <c r="H523" s="3">
        <v>0</v>
      </c>
      <c r="I523" s="3">
        <v>0</v>
      </c>
      <c r="J523" s="65">
        <v>0</v>
      </c>
      <c r="K523" s="65">
        <v>3</v>
      </c>
      <c r="L523" s="65">
        <v>0</v>
      </c>
      <c r="M523" s="66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60"/>
      <c r="Z523" s="3"/>
      <c r="AA523" s="3"/>
      <c r="AB523" s="3"/>
      <c r="AC523" s="3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M523" s="48"/>
      <c r="BX523" s="7"/>
      <c r="BY523" s="4"/>
      <c r="BZ523" s="7"/>
      <c r="CA523" s="7"/>
      <c r="CB523" s="7"/>
      <c r="CE523" s="7"/>
      <c r="CF523" s="7"/>
      <c r="CG523" s="7"/>
      <c r="CH523" s="7"/>
      <c r="CI523" s="7"/>
      <c r="CJ523" s="7"/>
      <c r="CK523" s="7"/>
      <c r="CL523" s="7"/>
      <c r="CN523" s="47"/>
      <c r="CO523" s="47"/>
      <c r="CP523" s="47"/>
      <c r="CQ523" s="4"/>
    </row>
    <row r="524" spans="1:95" s="1" customFormat="1" x14ac:dyDescent="0.3">
      <c r="A524" s="7"/>
      <c r="C524" s="3">
        <v>139</v>
      </c>
      <c r="D524" s="3">
        <v>2940</v>
      </c>
      <c r="E524" s="3">
        <v>3</v>
      </c>
      <c r="F524" s="3">
        <v>0</v>
      </c>
      <c r="G524" s="3">
        <v>55</v>
      </c>
      <c r="H524" s="3">
        <v>0</v>
      </c>
      <c r="I524" s="3">
        <v>0</v>
      </c>
      <c r="J524" s="65">
        <v>0</v>
      </c>
      <c r="K524" s="65">
        <v>3</v>
      </c>
      <c r="L524" s="65">
        <v>0</v>
      </c>
      <c r="M524" s="66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60"/>
      <c r="Z524" s="3"/>
      <c r="AA524" s="3"/>
      <c r="AB524" s="3"/>
      <c r="AC524" s="3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M524" s="48"/>
      <c r="BX524" s="7"/>
      <c r="BY524" s="4"/>
      <c r="BZ524" s="7"/>
      <c r="CA524" s="7"/>
      <c r="CB524" s="7"/>
      <c r="CE524" s="7"/>
      <c r="CF524" s="7"/>
      <c r="CG524" s="7"/>
      <c r="CH524" s="7"/>
      <c r="CI524" s="7"/>
      <c r="CJ524" s="7"/>
      <c r="CK524" s="7"/>
      <c r="CL524" s="7"/>
      <c r="CN524" s="47"/>
      <c r="CO524" s="47"/>
      <c r="CP524" s="47"/>
      <c r="CQ524" s="4"/>
    </row>
    <row r="525" spans="1:95" s="1" customFormat="1" x14ac:dyDescent="0.3">
      <c r="A525" s="7"/>
      <c r="C525" s="3">
        <v>140</v>
      </c>
      <c r="D525" s="3">
        <v>2940</v>
      </c>
      <c r="E525" s="3">
        <v>3</v>
      </c>
      <c r="F525" s="3">
        <v>0</v>
      </c>
      <c r="G525" s="3">
        <v>56</v>
      </c>
      <c r="H525" s="3">
        <v>0</v>
      </c>
      <c r="I525" s="3">
        <v>0</v>
      </c>
      <c r="J525" s="65">
        <v>0</v>
      </c>
      <c r="K525" s="65">
        <v>3</v>
      </c>
      <c r="L525" s="65">
        <v>0</v>
      </c>
      <c r="M525" s="66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60"/>
      <c r="Z525" s="3"/>
      <c r="AA525" s="3"/>
      <c r="AB525" s="3"/>
      <c r="AC525" s="3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M525" s="48"/>
      <c r="BX525" s="7"/>
      <c r="BY525" s="4"/>
      <c r="BZ525" s="7"/>
      <c r="CA525" s="7"/>
      <c r="CB525" s="7"/>
      <c r="CE525" s="7"/>
      <c r="CF525" s="7"/>
      <c r="CG525" s="7"/>
      <c r="CH525" s="7"/>
      <c r="CI525" s="7"/>
      <c r="CJ525" s="7"/>
      <c r="CK525" s="7"/>
      <c r="CL525" s="7"/>
      <c r="CN525" s="47"/>
      <c r="CO525" s="47"/>
      <c r="CP525" s="47"/>
      <c r="CQ525" s="4"/>
    </row>
    <row r="526" spans="1:95" s="1" customFormat="1" x14ac:dyDescent="0.3">
      <c r="A526" s="7"/>
      <c r="C526" s="3">
        <v>141</v>
      </c>
      <c r="D526" s="3">
        <v>2940</v>
      </c>
      <c r="E526" s="3">
        <v>3</v>
      </c>
      <c r="F526" s="3">
        <v>0</v>
      </c>
      <c r="G526" s="3">
        <v>56</v>
      </c>
      <c r="H526" s="3">
        <v>0</v>
      </c>
      <c r="I526" s="3">
        <v>0</v>
      </c>
      <c r="J526" s="65">
        <v>0</v>
      </c>
      <c r="K526" s="65">
        <v>3</v>
      </c>
      <c r="L526" s="65">
        <v>0</v>
      </c>
      <c r="M526" s="66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60"/>
      <c r="Z526" s="3"/>
      <c r="AA526" s="3"/>
      <c r="AB526" s="3"/>
      <c r="AC526" s="3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M526" s="48"/>
      <c r="BX526" s="7"/>
      <c r="BY526" s="4"/>
      <c r="BZ526" s="7"/>
      <c r="CA526" s="7"/>
      <c r="CB526" s="7"/>
      <c r="CE526" s="7"/>
      <c r="CF526" s="7"/>
      <c r="CG526" s="7"/>
      <c r="CH526" s="7"/>
      <c r="CI526" s="7"/>
      <c r="CJ526" s="7"/>
      <c r="CK526" s="7"/>
      <c r="CL526" s="7"/>
      <c r="CN526" s="47"/>
      <c r="CO526" s="47"/>
      <c r="CP526" s="47"/>
      <c r="CQ526" s="4"/>
    </row>
    <row r="527" spans="1:95" s="1" customFormat="1" x14ac:dyDescent="0.3">
      <c r="A527" s="7"/>
      <c r="C527" s="3">
        <v>142</v>
      </c>
      <c r="D527" s="3">
        <v>2940</v>
      </c>
      <c r="E527" s="3">
        <v>3</v>
      </c>
      <c r="F527" s="3">
        <v>0</v>
      </c>
      <c r="G527" s="3">
        <v>56</v>
      </c>
      <c r="H527" s="3">
        <v>0</v>
      </c>
      <c r="I527" s="3">
        <v>0</v>
      </c>
      <c r="J527" s="65">
        <v>0</v>
      </c>
      <c r="K527" s="65">
        <v>3</v>
      </c>
      <c r="L527" s="65">
        <v>0</v>
      </c>
      <c r="M527" s="66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60"/>
      <c r="Z527" s="3"/>
      <c r="AA527" s="3"/>
      <c r="AB527" s="3"/>
      <c r="AC527" s="3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M527" s="48"/>
      <c r="BX527" s="7"/>
      <c r="BY527" s="4"/>
      <c r="BZ527" s="7"/>
      <c r="CA527" s="7"/>
      <c r="CB527" s="7"/>
      <c r="CE527" s="7"/>
      <c r="CF527" s="7"/>
      <c r="CG527" s="7"/>
      <c r="CH527" s="7"/>
      <c r="CI527" s="7"/>
      <c r="CJ527" s="7"/>
      <c r="CK527" s="7"/>
      <c r="CL527" s="7"/>
      <c r="CN527" s="47"/>
      <c r="CO527" s="47"/>
      <c r="CP527" s="47"/>
      <c r="CQ527" s="4"/>
    </row>
    <row r="528" spans="1:95" s="1" customFormat="1" x14ac:dyDescent="0.3">
      <c r="A528" s="7"/>
      <c r="C528" s="3">
        <v>143</v>
      </c>
      <c r="D528" s="3">
        <v>2940</v>
      </c>
      <c r="E528" s="3">
        <v>2</v>
      </c>
      <c r="F528" s="3">
        <v>0</v>
      </c>
      <c r="G528" s="3">
        <v>56</v>
      </c>
      <c r="H528" s="3">
        <v>0</v>
      </c>
      <c r="I528" s="3">
        <v>0</v>
      </c>
      <c r="J528" s="65">
        <v>0</v>
      </c>
      <c r="K528" s="65">
        <v>2</v>
      </c>
      <c r="L528" s="65">
        <v>0</v>
      </c>
      <c r="M528" s="66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60"/>
      <c r="Z528" s="3"/>
      <c r="AA528" s="3"/>
      <c r="AB528" s="3"/>
      <c r="AC528" s="3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M528" s="48"/>
      <c r="BX528" s="7"/>
      <c r="BY528" s="4"/>
      <c r="BZ528" s="7"/>
      <c r="CA528" s="7"/>
      <c r="CB528" s="7"/>
      <c r="CE528" s="7"/>
      <c r="CF528" s="7"/>
      <c r="CG528" s="7"/>
      <c r="CH528" s="7"/>
      <c r="CI528" s="7"/>
      <c r="CJ528" s="7"/>
      <c r="CK528" s="7"/>
      <c r="CL528" s="7"/>
      <c r="CN528" s="47"/>
      <c r="CO528" s="47"/>
      <c r="CP528" s="47"/>
      <c r="CQ528" s="4"/>
    </row>
    <row r="529" spans="1:95" s="1" customFormat="1" x14ac:dyDescent="0.3">
      <c r="A529" s="7"/>
      <c r="C529" s="3">
        <v>144</v>
      </c>
      <c r="D529" s="3">
        <v>2940</v>
      </c>
      <c r="E529" s="3">
        <v>2</v>
      </c>
      <c r="F529" s="3">
        <v>0</v>
      </c>
      <c r="G529" s="3">
        <v>56</v>
      </c>
      <c r="H529" s="3">
        <v>0</v>
      </c>
      <c r="I529" s="3">
        <v>0</v>
      </c>
      <c r="J529" s="65">
        <v>0</v>
      </c>
      <c r="K529" s="65">
        <v>2</v>
      </c>
      <c r="L529" s="65">
        <v>0</v>
      </c>
      <c r="M529" s="66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60"/>
      <c r="Z529" s="3"/>
      <c r="AA529" s="3"/>
      <c r="AB529" s="3"/>
      <c r="AC529" s="3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M529" s="48"/>
      <c r="BX529" s="7"/>
      <c r="BY529" s="4"/>
      <c r="BZ529" s="7"/>
      <c r="CA529" s="7"/>
      <c r="CB529" s="7"/>
      <c r="CE529" s="7"/>
      <c r="CF529" s="7"/>
      <c r="CG529" s="7"/>
      <c r="CH529" s="7"/>
      <c r="CI529" s="7"/>
      <c r="CJ529" s="7"/>
      <c r="CK529" s="7"/>
      <c r="CL529" s="7"/>
      <c r="CN529" s="47"/>
      <c r="CO529" s="47"/>
      <c r="CP529" s="47"/>
      <c r="CQ529" s="4"/>
    </row>
    <row r="530" spans="1:95" s="1" customFormat="1" x14ac:dyDescent="0.3">
      <c r="A530" s="7"/>
      <c r="C530" s="3">
        <v>145</v>
      </c>
      <c r="D530" s="3">
        <v>2940</v>
      </c>
      <c r="E530" s="3">
        <v>2</v>
      </c>
      <c r="F530" s="3">
        <v>0</v>
      </c>
      <c r="G530" s="3">
        <v>57</v>
      </c>
      <c r="H530" s="3">
        <v>0</v>
      </c>
      <c r="I530" s="3">
        <v>0</v>
      </c>
      <c r="J530" s="65">
        <v>0</v>
      </c>
      <c r="K530" s="65">
        <v>2</v>
      </c>
      <c r="L530" s="65">
        <v>0</v>
      </c>
      <c r="M530" s="66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60"/>
      <c r="Z530" s="3"/>
      <c r="AA530" s="3"/>
      <c r="AB530" s="3"/>
      <c r="AC530" s="3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M530" s="48"/>
      <c r="BX530" s="7"/>
      <c r="BY530" s="4"/>
      <c r="BZ530" s="7"/>
      <c r="CA530" s="7"/>
      <c r="CB530" s="7"/>
      <c r="CE530" s="7"/>
      <c r="CF530" s="7"/>
      <c r="CG530" s="7"/>
      <c r="CH530" s="7"/>
      <c r="CI530" s="7"/>
      <c r="CJ530" s="7"/>
      <c r="CK530" s="7"/>
      <c r="CL530" s="7"/>
      <c r="CN530" s="47"/>
      <c r="CO530" s="47"/>
      <c r="CP530" s="47"/>
      <c r="CQ530" s="4"/>
    </row>
    <row r="531" spans="1:95" s="1" customFormat="1" x14ac:dyDescent="0.3">
      <c r="A531" s="7"/>
      <c r="C531" s="3">
        <v>146</v>
      </c>
      <c r="D531" s="3">
        <v>2940</v>
      </c>
      <c r="E531" s="3">
        <v>2</v>
      </c>
      <c r="F531" s="3">
        <v>0</v>
      </c>
      <c r="G531" s="3">
        <v>57</v>
      </c>
      <c r="H531" s="3">
        <v>0</v>
      </c>
      <c r="I531" s="3">
        <v>0</v>
      </c>
      <c r="J531" s="65">
        <v>0</v>
      </c>
      <c r="K531" s="65">
        <v>2</v>
      </c>
      <c r="L531" s="65">
        <v>0</v>
      </c>
      <c r="M531" s="66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60"/>
      <c r="Z531" s="3"/>
      <c r="AA531" s="3"/>
      <c r="AB531" s="3"/>
      <c r="AC531" s="3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M531" s="48"/>
      <c r="BX531" s="7"/>
      <c r="BY531" s="4"/>
      <c r="BZ531" s="7"/>
      <c r="CA531" s="7"/>
      <c r="CB531" s="7"/>
      <c r="CE531" s="7"/>
      <c r="CF531" s="7"/>
      <c r="CG531" s="7"/>
      <c r="CH531" s="7"/>
      <c r="CI531" s="7"/>
      <c r="CJ531" s="7"/>
      <c r="CK531" s="7"/>
      <c r="CL531" s="7"/>
      <c r="CN531" s="47"/>
      <c r="CO531" s="47"/>
      <c r="CP531" s="47"/>
      <c r="CQ531" s="4"/>
    </row>
    <row r="532" spans="1:95" s="1" customFormat="1" x14ac:dyDescent="0.3">
      <c r="A532" s="7"/>
      <c r="C532" s="3">
        <v>147</v>
      </c>
      <c r="D532" s="3">
        <v>2940</v>
      </c>
      <c r="E532" s="3">
        <v>2</v>
      </c>
      <c r="F532" s="3">
        <v>0</v>
      </c>
      <c r="G532" s="3">
        <v>57</v>
      </c>
      <c r="H532" s="3">
        <v>0</v>
      </c>
      <c r="I532" s="3">
        <v>0</v>
      </c>
      <c r="J532" s="65">
        <v>0</v>
      </c>
      <c r="K532" s="65">
        <v>1</v>
      </c>
      <c r="L532" s="65">
        <v>0</v>
      </c>
      <c r="M532" s="66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60"/>
      <c r="Z532" s="3"/>
      <c r="AA532" s="3"/>
      <c r="AB532" s="3"/>
      <c r="AC532" s="3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M532" s="48"/>
      <c r="BX532" s="7"/>
      <c r="BY532" s="4"/>
      <c r="BZ532" s="7"/>
      <c r="CA532" s="7"/>
      <c r="CB532" s="7"/>
      <c r="CE532" s="7"/>
      <c r="CF532" s="7"/>
      <c r="CG532" s="7"/>
      <c r="CH532" s="7"/>
      <c r="CI532" s="7"/>
      <c r="CJ532" s="7"/>
      <c r="CK532" s="7"/>
      <c r="CL532" s="7"/>
      <c r="CN532" s="47"/>
      <c r="CO532" s="47"/>
      <c r="CP532" s="47"/>
      <c r="CQ532" s="4"/>
    </row>
    <row r="533" spans="1:95" s="1" customFormat="1" x14ac:dyDescent="0.3">
      <c r="A533" s="7"/>
      <c r="C533" s="3">
        <v>148</v>
      </c>
      <c r="D533" s="3">
        <v>2940</v>
      </c>
      <c r="E533" s="3">
        <v>1</v>
      </c>
      <c r="F533" s="3">
        <v>0</v>
      </c>
      <c r="G533" s="3">
        <v>58</v>
      </c>
      <c r="H533" s="3">
        <v>0</v>
      </c>
      <c r="I533" s="3">
        <v>0</v>
      </c>
      <c r="J533" s="65">
        <v>0</v>
      </c>
      <c r="K533" s="65">
        <v>1</v>
      </c>
      <c r="L533" s="65">
        <v>0</v>
      </c>
      <c r="M533" s="66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60"/>
      <c r="Z533" s="3"/>
      <c r="AA533" s="3"/>
      <c r="AB533" s="3"/>
      <c r="AC533" s="3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M533" s="48"/>
      <c r="BX533" s="7"/>
      <c r="BY533" s="4"/>
      <c r="BZ533" s="7"/>
      <c r="CA533" s="7"/>
      <c r="CB533" s="7"/>
      <c r="CE533" s="7"/>
      <c r="CF533" s="7"/>
      <c r="CG533" s="7"/>
      <c r="CH533" s="7"/>
      <c r="CI533" s="7"/>
      <c r="CJ533" s="7"/>
      <c r="CK533" s="7"/>
      <c r="CL533" s="7"/>
      <c r="CN533" s="47"/>
      <c r="CO533" s="47"/>
      <c r="CP533" s="47"/>
      <c r="CQ533" s="4"/>
    </row>
    <row r="534" spans="1:95" s="1" customFormat="1" x14ac:dyDescent="0.3">
      <c r="A534" s="7"/>
      <c r="C534" s="3">
        <v>149</v>
      </c>
      <c r="D534" s="3">
        <v>2940</v>
      </c>
      <c r="E534" s="3">
        <v>1</v>
      </c>
      <c r="F534" s="3">
        <v>0</v>
      </c>
      <c r="G534" s="3">
        <v>58</v>
      </c>
      <c r="H534" s="3">
        <v>0</v>
      </c>
      <c r="I534" s="3">
        <v>0</v>
      </c>
      <c r="J534" s="65">
        <v>0</v>
      </c>
      <c r="K534" s="65">
        <v>1</v>
      </c>
      <c r="L534" s="65">
        <v>0</v>
      </c>
      <c r="M534" s="66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60"/>
      <c r="Z534" s="3"/>
      <c r="AA534" s="3"/>
      <c r="AB534" s="3"/>
      <c r="AC534" s="3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M534" s="48"/>
      <c r="BX534" s="7"/>
      <c r="BY534" s="4"/>
      <c r="BZ534" s="7"/>
      <c r="CA534" s="7"/>
      <c r="CB534" s="7"/>
      <c r="CE534" s="7"/>
      <c r="CF534" s="7"/>
      <c r="CG534" s="7"/>
      <c r="CH534" s="7"/>
      <c r="CI534" s="7"/>
      <c r="CJ534" s="7"/>
      <c r="CK534" s="7"/>
      <c r="CL534" s="7"/>
      <c r="CN534" s="47"/>
      <c r="CO534" s="47"/>
      <c r="CP534" s="47"/>
      <c r="CQ534" s="4"/>
    </row>
    <row r="535" spans="1:95" s="1" customFormat="1" x14ac:dyDescent="0.3">
      <c r="A535" s="7"/>
      <c r="C535" s="3">
        <v>150</v>
      </c>
      <c r="D535" s="3">
        <v>2940</v>
      </c>
      <c r="E535" s="3">
        <v>1</v>
      </c>
      <c r="F535" s="3">
        <v>0</v>
      </c>
      <c r="G535" s="3">
        <v>58</v>
      </c>
      <c r="H535" s="3">
        <v>0</v>
      </c>
      <c r="I535" s="3">
        <v>0</v>
      </c>
      <c r="J535" s="65">
        <v>0</v>
      </c>
      <c r="K535" s="65">
        <v>1</v>
      </c>
      <c r="L535" s="65">
        <v>0</v>
      </c>
      <c r="M535" s="66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60"/>
      <c r="Z535" s="3"/>
      <c r="AA535" s="3"/>
      <c r="AB535" s="3"/>
      <c r="AC535" s="3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M535" s="48"/>
      <c r="BX535" s="7"/>
      <c r="BY535" s="4"/>
      <c r="BZ535" s="7"/>
      <c r="CA535" s="7"/>
      <c r="CB535" s="7"/>
      <c r="CE535" s="7"/>
      <c r="CF535" s="7"/>
      <c r="CG535" s="7"/>
      <c r="CH535" s="7"/>
      <c r="CI535" s="7"/>
      <c r="CJ535" s="7"/>
      <c r="CK535" s="7"/>
      <c r="CL535" s="7"/>
      <c r="CN535" s="47"/>
      <c r="CO535" s="47"/>
      <c r="CP535" s="47"/>
      <c r="CQ535" s="4"/>
    </row>
    <row r="536" spans="1:95" s="1" customFormat="1" x14ac:dyDescent="0.3">
      <c r="A536" s="7"/>
      <c r="C536" s="3">
        <v>151</v>
      </c>
      <c r="D536" s="3">
        <v>2940</v>
      </c>
      <c r="E536" s="3">
        <v>1</v>
      </c>
      <c r="F536" s="3">
        <v>0</v>
      </c>
      <c r="G536" s="3">
        <v>58</v>
      </c>
      <c r="H536" s="3">
        <v>0</v>
      </c>
      <c r="I536" s="3">
        <v>0</v>
      </c>
      <c r="J536" s="65">
        <v>0</v>
      </c>
      <c r="K536" s="65">
        <v>1</v>
      </c>
      <c r="L536" s="65">
        <v>0</v>
      </c>
      <c r="M536" s="66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60"/>
      <c r="Z536" s="3"/>
      <c r="AA536" s="3"/>
      <c r="AB536" s="3"/>
      <c r="AC536" s="3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M536" s="48"/>
      <c r="BX536" s="7"/>
      <c r="BY536" s="4"/>
      <c r="BZ536" s="7"/>
      <c r="CA536" s="7"/>
      <c r="CB536" s="7"/>
      <c r="CE536" s="7"/>
      <c r="CF536" s="7"/>
      <c r="CG536" s="7"/>
      <c r="CH536" s="7"/>
      <c r="CI536" s="7"/>
      <c r="CJ536" s="7"/>
      <c r="CK536" s="7"/>
      <c r="CL536" s="7"/>
      <c r="CN536" s="47"/>
      <c r="CO536" s="47"/>
      <c r="CP536" s="47"/>
      <c r="CQ536" s="4"/>
    </row>
    <row r="537" spans="1:95" s="1" customFormat="1" x14ac:dyDescent="0.3">
      <c r="A537" s="7"/>
      <c r="C537" s="3">
        <v>152</v>
      </c>
      <c r="D537" s="3">
        <v>2940</v>
      </c>
      <c r="E537" s="3">
        <v>1</v>
      </c>
      <c r="F537" s="3">
        <v>0</v>
      </c>
      <c r="G537" s="3">
        <v>58</v>
      </c>
      <c r="H537" s="3">
        <v>0</v>
      </c>
      <c r="I537" s="3">
        <v>0</v>
      </c>
      <c r="J537" s="65">
        <v>0</v>
      </c>
      <c r="K537" s="65">
        <v>1</v>
      </c>
      <c r="L537" s="65">
        <v>0</v>
      </c>
      <c r="M537" s="66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60"/>
      <c r="Z537" s="3"/>
      <c r="AA537" s="3"/>
      <c r="AB537" s="3"/>
      <c r="AC537" s="3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M537" s="48"/>
      <c r="BX537" s="7"/>
      <c r="BY537" s="4"/>
      <c r="BZ537" s="7"/>
      <c r="CA537" s="7"/>
      <c r="CB537" s="7"/>
      <c r="CE537" s="7"/>
      <c r="CF537" s="7"/>
      <c r="CG537" s="7"/>
      <c r="CH537" s="7"/>
      <c r="CI537" s="7"/>
      <c r="CJ537" s="7"/>
      <c r="CK537" s="7"/>
      <c r="CL537" s="7"/>
      <c r="CN537" s="47"/>
      <c r="CO537" s="47"/>
      <c r="CP537" s="47"/>
      <c r="CQ537" s="4"/>
    </row>
    <row r="538" spans="1:95" s="1" customFormat="1" x14ac:dyDescent="0.3">
      <c r="A538" s="7"/>
      <c r="C538" s="3">
        <v>153</v>
      </c>
      <c r="D538" s="3">
        <v>2940</v>
      </c>
      <c r="E538" s="3">
        <v>1</v>
      </c>
      <c r="F538" s="3">
        <v>0</v>
      </c>
      <c r="G538" s="3">
        <v>58</v>
      </c>
      <c r="H538" s="3">
        <v>0</v>
      </c>
      <c r="I538" s="3">
        <v>0</v>
      </c>
      <c r="J538" s="65">
        <v>0</v>
      </c>
      <c r="K538" s="65">
        <v>1</v>
      </c>
      <c r="L538" s="65">
        <v>0</v>
      </c>
      <c r="M538" s="66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60"/>
      <c r="Z538" s="3"/>
      <c r="AA538" s="3"/>
      <c r="AB538" s="3"/>
      <c r="AC538" s="3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M538" s="48"/>
      <c r="BX538" s="7"/>
      <c r="BY538" s="4"/>
      <c r="BZ538" s="7"/>
      <c r="CA538" s="7"/>
      <c r="CB538" s="7"/>
      <c r="CE538" s="7"/>
      <c r="CF538" s="7"/>
      <c r="CG538" s="7"/>
      <c r="CH538" s="7"/>
      <c r="CI538" s="7"/>
      <c r="CJ538" s="7"/>
      <c r="CK538" s="7"/>
      <c r="CL538" s="7"/>
      <c r="CN538" s="47"/>
      <c r="CO538" s="47"/>
      <c r="CP538" s="47"/>
      <c r="CQ538" s="4"/>
    </row>
    <row r="539" spans="1:95" s="1" customFormat="1" x14ac:dyDescent="0.3">
      <c r="A539" s="7"/>
      <c r="C539" s="3">
        <v>154</v>
      </c>
      <c r="D539" s="3">
        <v>2940</v>
      </c>
      <c r="E539" s="3">
        <v>1</v>
      </c>
      <c r="F539" s="3">
        <v>0</v>
      </c>
      <c r="G539" s="3">
        <v>58</v>
      </c>
      <c r="H539" s="3">
        <v>0</v>
      </c>
      <c r="I539" s="3">
        <v>0</v>
      </c>
      <c r="J539" s="65">
        <v>0</v>
      </c>
      <c r="K539" s="65">
        <v>1</v>
      </c>
      <c r="L539" s="65">
        <v>0</v>
      </c>
      <c r="M539" s="66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60"/>
      <c r="Z539" s="3"/>
      <c r="AA539" s="3"/>
      <c r="AB539" s="3"/>
      <c r="AC539" s="3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M539" s="48"/>
      <c r="BX539" s="7"/>
      <c r="BY539" s="4"/>
      <c r="BZ539" s="7"/>
      <c r="CA539" s="7"/>
      <c r="CB539" s="7"/>
      <c r="CE539" s="7"/>
      <c r="CF539" s="7"/>
      <c r="CG539" s="7"/>
      <c r="CH539" s="7"/>
      <c r="CI539" s="7"/>
      <c r="CJ539" s="7"/>
      <c r="CK539" s="7"/>
      <c r="CL539" s="7"/>
      <c r="CN539" s="47"/>
      <c r="CO539" s="47"/>
      <c r="CP539" s="47"/>
      <c r="CQ539" s="4"/>
    </row>
    <row r="540" spans="1:95" s="1" customFormat="1" x14ac:dyDescent="0.3">
      <c r="A540" s="7"/>
      <c r="C540" s="3">
        <v>155</v>
      </c>
      <c r="D540" s="3">
        <v>2940</v>
      </c>
      <c r="E540" s="3">
        <v>1</v>
      </c>
      <c r="F540" s="3">
        <v>0</v>
      </c>
      <c r="G540" s="3">
        <v>58</v>
      </c>
      <c r="H540" s="3">
        <v>0</v>
      </c>
      <c r="I540" s="3">
        <v>0</v>
      </c>
      <c r="J540" s="65">
        <v>0</v>
      </c>
      <c r="K540" s="65">
        <v>0</v>
      </c>
      <c r="L540" s="65">
        <v>0</v>
      </c>
      <c r="M540" s="66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60"/>
      <c r="Z540" s="3"/>
      <c r="AA540" s="3"/>
      <c r="AB540" s="3"/>
      <c r="AC540" s="3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M540" s="48"/>
      <c r="BX540" s="7"/>
      <c r="BY540" s="4"/>
      <c r="BZ540" s="7"/>
      <c r="CA540" s="7"/>
      <c r="CB540" s="7"/>
      <c r="CE540" s="7"/>
      <c r="CF540" s="7"/>
      <c r="CG540" s="7"/>
      <c r="CH540" s="7"/>
      <c r="CI540" s="7"/>
      <c r="CJ540" s="7"/>
      <c r="CK540" s="7"/>
      <c r="CL540" s="7"/>
      <c r="CN540" s="47"/>
      <c r="CO540" s="47"/>
      <c r="CP540" s="47"/>
      <c r="CQ540" s="4"/>
    </row>
    <row r="541" spans="1:95" s="1" customFormat="1" x14ac:dyDescent="0.3">
      <c r="A541" s="7"/>
      <c r="C541" s="3">
        <v>156</v>
      </c>
      <c r="D541" s="3">
        <v>2940</v>
      </c>
      <c r="E541" s="3">
        <v>0</v>
      </c>
      <c r="F541" s="3">
        <v>0</v>
      </c>
      <c r="G541" s="3">
        <v>59</v>
      </c>
      <c r="H541" s="3">
        <v>0</v>
      </c>
      <c r="I541" s="3">
        <v>0</v>
      </c>
      <c r="J541" s="65">
        <v>0</v>
      </c>
      <c r="K541" s="65">
        <v>0</v>
      </c>
      <c r="L541" s="65">
        <v>0</v>
      </c>
      <c r="M541" s="66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60"/>
      <c r="Z541" s="3"/>
      <c r="AA541" s="3"/>
      <c r="AB541" s="3"/>
      <c r="AC541" s="3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M541" s="48"/>
      <c r="BX541" s="7"/>
      <c r="BY541" s="4"/>
      <c r="BZ541" s="7"/>
      <c r="CA541" s="7"/>
      <c r="CB541" s="7"/>
      <c r="CE541" s="7"/>
      <c r="CF541" s="7"/>
      <c r="CG541" s="7"/>
      <c r="CH541" s="7"/>
      <c r="CI541" s="7"/>
      <c r="CJ541" s="7"/>
      <c r="CK541" s="7"/>
      <c r="CL541" s="7"/>
      <c r="CN541" s="47"/>
      <c r="CO541" s="47"/>
      <c r="CP541" s="47"/>
      <c r="CQ541" s="4"/>
    </row>
    <row r="542" spans="1:95" s="1" customFormat="1" x14ac:dyDescent="0.3">
      <c r="A542" s="7"/>
      <c r="C542" s="3">
        <v>157</v>
      </c>
      <c r="D542" s="3">
        <v>2940</v>
      </c>
      <c r="E542" s="3">
        <v>0</v>
      </c>
      <c r="F542" s="3">
        <v>0</v>
      </c>
      <c r="G542" s="3">
        <v>59</v>
      </c>
      <c r="H542" s="3">
        <v>0</v>
      </c>
      <c r="I542" s="3">
        <v>0</v>
      </c>
      <c r="J542" s="65">
        <v>0</v>
      </c>
      <c r="K542" s="65">
        <v>0</v>
      </c>
      <c r="L542" s="65">
        <v>0</v>
      </c>
      <c r="M542" s="66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60"/>
      <c r="Z542" s="3"/>
      <c r="AA542" s="3"/>
      <c r="AB542" s="3"/>
      <c r="AC542" s="3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M542" s="48"/>
      <c r="BX542" s="7"/>
      <c r="BY542" s="4"/>
      <c r="BZ542" s="7"/>
      <c r="CA542" s="7"/>
      <c r="CB542" s="7"/>
      <c r="CE542" s="7"/>
      <c r="CF542" s="7"/>
      <c r="CG542" s="7"/>
      <c r="CH542" s="7"/>
      <c r="CI542" s="7"/>
      <c r="CJ542" s="7"/>
      <c r="CK542" s="7"/>
      <c r="CL542" s="7"/>
      <c r="CN542" s="47"/>
      <c r="CO542" s="47"/>
      <c r="CP542" s="47"/>
      <c r="CQ542" s="4"/>
    </row>
    <row r="543" spans="1:95" s="1" customFormat="1" x14ac:dyDescent="0.3">
      <c r="A543" s="7"/>
      <c r="C543" s="3">
        <v>158</v>
      </c>
      <c r="D543" s="3">
        <v>2940</v>
      </c>
      <c r="E543" s="3">
        <v>0</v>
      </c>
      <c r="F543" s="3">
        <v>0</v>
      </c>
      <c r="G543" s="3">
        <v>59</v>
      </c>
      <c r="H543" s="3">
        <v>0</v>
      </c>
      <c r="I543" s="3">
        <v>0</v>
      </c>
      <c r="J543" s="65">
        <v>0</v>
      </c>
      <c r="K543" s="65">
        <v>0</v>
      </c>
      <c r="L543" s="65">
        <v>0</v>
      </c>
      <c r="M543" s="66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60"/>
      <c r="Z543" s="3"/>
      <c r="AA543" s="3"/>
      <c r="AB543" s="3"/>
      <c r="AC543" s="3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M543" s="48"/>
      <c r="BX543" s="7"/>
      <c r="BY543" s="4"/>
      <c r="BZ543" s="7"/>
      <c r="CA543" s="7"/>
      <c r="CB543" s="7"/>
      <c r="CE543" s="7"/>
      <c r="CF543" s="7"/>
      <c r="CG543" s="7"/>
      <c r="CH543" s="7"/>
      <c r="CI543" s="7"/>
      <c r="CJ543" s="7"/>
      <c r="CK543" s="7"/>
      <c r="CL543" s="7"/>
      <c r="CN543" s="47"/>
      <c r="CO543" s="47"/>
      <c r="CP543" s="47"/>
      <c r="CQ543" s="4"/>
    </row>
    <row r="544" spans="1:95" s="1" customFormat="1" x14ac:dyDescent="0.3">
      <c r="A544" s="7"/>
      <c r="C544" s="3">
        <v>159</v>
      </c>
      <c r="D544" s="3">
        <v>2939</v>
      </c>
      <c r="E544" s="3">
        <v>1</v>
      </c>
      <c r="F544" s="3">
        <v>0</v>
      </c>
      <c r="G544" s="3">
        <v>59</v>
      </c>
      <c r="H544" s="3">
        <v>0</v>
      </c>
      <c r="I544" s="3">
        <v>0</v>
      </c>
      <c r="J544" s="65">
        <v>0</v>
      </c>
      <c r="K544" s="65">
        <v>0</v>
      </c>
      <c r="L544" s="65">
        <v>0</v>
      </c>
      <c r="M544" s="66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60"/>
      <c r="Z544" s="3"/>
      <c r="AA544" s="3"/>
      <c r="AB544" s="3"/>
      <c r="AC544" s="3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M544" s="48"/>
      <c r="BX544" s="7"/>
      <c r="BY544" s="4"/>
      <c r="BZ544" s="7"/>
      <c r="CA544" s="7"/>
      <c r="CB544" s="7"/>
      <c r="CE544" s="7"/>
      <c r="CF544" s="7"/>
      <c r="CG544" s="7"/>
      <c r="CH544" s="7"/>
      <c r="CI544" s="7"/>
      <c r="CJ544" s="7"/>
      <c r="CK544" s="7"/>
      <c r="CL544" s="7"/>
      <c r="CN544" s="47"/>
      <c r="CO544" s="47"/>
      <c r="CP544" s="47"/>
      <c r="CQ544" s="4"/>
    </row>
    <row r="545" spans="1:95" s="1" customFormat="1" x14ac:dyDescent="0.3">
      <c r="A545" s="7"/>
      <c r="C545" s="3">
        <v>160</v>
      </c>
      <c r="D545" s="3">
        <v>2939</v>
      </c>
      <c r="E545" s="3">
        <v>1</v>
      </c>
      <c r="F545" s="3">
        <v>0</v>
      </c>
      <c r="G545" s="3">
        <v>59</v>
      </c>
      <c r="H545" s="3">
        <v>0</v>
      </c>
      <c r="I545" s="3">
        <v>0</v>
      </c>
      <c r="J545" s="65">
        <v>0</v>
      </c>
      <c r="K545" s="65">
        <v>0</v>
      </c>
      <c r="L545" s="65">
        <v>0</v>
      </c>
      <c r="M545" s="66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60"/>
      <c r="Z545" s="3"/>
      <c r="AA545" s="3"/>
      <c r="AB545" s="3"/>
      <c r="AC545" s="3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M545" s="48"/>
      <c r="BX545" s="7"/>
      <c r="BY545" s="4"/>
      <c r="BZ545" s="7"/>
      <c r="CA545" s="7"/>
      <c r="CB545" s="7"/>
      <c r="CE545" s="7"/>
      <c r="CF545" s="7"/>
      <c r="CG545" s="7"/>
      <c r="CH545" s="7"/>
      <c r="CI545" s="7"/>
      <c r="CJ545" s="7"/>
      <c r="CK545" s="7"/>
      <c r="CL545" s="7"/>
      <c r="CN545" s="47"/>
      <c r="CO545" s="47"/>
      <c r="CP545" s="47"/>
      <c r="CQ545" s="4"/>
    </row>
    <row r="546" spans="1:95" s="1" customFormat="1" x14ac:dyDescent="0.3">
      <c r="A546" s="7"/>
      <c r="C546" s="3">
        <v>161</v>
      </c>
      <c r="D546" s="3">
        <v>2939</v>
      </c>
      <c r="E546" s="3">
        <v>1</v>
      </c>
      <c r="F546" s="3">
        <v>0</v>
      </c>
      <c r="G546" s="3">
        <v>59</v>
      </c>
      <c r="H546" s="3">
        <v>0</v>
      </c>
      <c r="I546" s="3">
        <v>0</v>
      </c>
      <c r="J546" s="65">
        <v>0</v>
      </c>
      <c r="K546" s="65">
        <v>0</v>
      </c>
      <c r="L546" s="65">
        <v>0</v>
      </c>
      <c r="M546" s="66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60"/>
      <c r="Z546" s="3"/>
      <c r="AA546" s="3"/>
      <c r="AB546" s="3"/>
      <c r="AC546" s="3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M546" s="48"/>
      <c r="BX546" s="7"/>
      <c r="BY546" s="4"/>
      <c r="BZ546" s="7"/>
      <c r="CA546" s="7"/>
      <c r="CB546" s="7"/>
      <c r="CE546" s="7"/>
      <c r="CF546" s="7"/>
      <c r="CG546" s="7"/>
      <c r="CH546" s="7"/>
      <c r="CI546" s="7"/>
      <c r="CJ546" s="7"/>
      <c r="CK546" s="7"/>
      <c r="CL546" s="7"/>
      <c r="CN546" s="47"/>
      <c r="CO546" s="47"/>
      <c r="CP546" s="47"/>
      <c r="CQ546" s="4"/>
    </row>
    <row r="547" spans="1:95" s="1" customFormat="1" x14ac:dyDescent="0.3">
      <c r="A547" s="7"/>
      <c r="C547" s="3">
        <v>162</v>
      </c>
      <c r="D547" s="3">
        <v>2939</v>
      </c>
      <c r="E547" s="3">
        <v>1</v>
      </c>
      <c r="F547" s="3">
        <v>0</v>
      </c>
      <c r="G547" s="3">
        <v>59</v>
      </c>
      <c r="H547" s="3">
        <v>0</v>
      </c>
      <c r="I547" s="3">
        <v>0</v>
      </c>
      <c r="J547" s="65">
        <v>0</v>
      </c>
      <c r="K547" s="65">
        <v>0</v>
      </c>
      <c r="L547" s="65">
        <v>0</v>
      </c>
      <c r="M547" s="66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60"/>
      <c r="Z547" s="3"/>
      <c r="AA547" s="3"/>
      <c r="AB547" s="3"/>
      <c r="AC547" s="3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M547" s="48"/>
      <c r="BX547" s="7"/>
      <c r="BY547" s="4"/>
      <c r="BZ547" s="7"/>
      <c r="CA547" s="7"/>
      <c r="CB547" s="7"/>
      <c r="CE547" s="7"/>
      <c r="CF547" s="7"/>
      <c r="CG547" s="7"/>
      <c r="CH547" s="7"/>
      <c r="CI547" s="7"/>
      <c r="CJ547" s="7"/>
      <c r="CK547" s="7"/>
      <c r="CL547" s="7"/>
      <c r="CN547" s="47"/>
      <c r="CO547" s="47"/>
      <c r="CP547" s="47"/>
      <c r="CQ547" s="4"/>
    </row>
    <row r="548" spans="1:95" s="1" customFormat="1" x14ac:dyDescent="0.3">
      <c r="A548" s="7"/>
      <c r="C548" s="3">
        <v>163</v>
      </c>
      <c r="D548" s="3">
        <v>2939</v>
      </c>
      <c r="E548" s="3">
        <v>1</v>
      </c>
      <c r="F548" s="3">
        <v>0</v>
      </c>
      <c r="G548" s="3">
        <v>59</v>
      </c>
      <c r="H548" s="3">
        <v>0</v>
      </c>
      <c r="I548" s="3">
        <v>0</v>
      </c>
      <c r="J548" s="65">
        <v>0</v>
      </c>
      <c r="K548" s="65">
        <v>0</v>
      </c>
      <c r="L548" s="65">
        <v>0</v>
      </c>
      <c r="M548" s="66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60"/>
      <c r="Z548" s="3"/>
      <c r="AA548" s="3"/>
      <c r="AB548" s="3"/>
      <c r="AC548" s="3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M548" s="48"/>
      <c r="BX548" s="7"/>
      <c r="BY548" s="4"/>
      <c r="BZ548" s="7"/>
      <c r="CA548" s="7"/>
      <c r="CB548" s="7"/>
      <c r="CE548" s="7"/>
      <c r="CF548" s="7"/>
      <c r="CG548" s="7"/>
      <c r="CH548" s="7"/>
      <c r="CI548" s="7"/>
      <c r="CJ548" s="7"/>
      <c r="CK548" s="7"/>
      <c r="CL548" s="7"/>
      <c r="CN548" s="47"/>
      <c r="CO548" s="47"/>
      <c r="CP548" s="47"/>
      <c r="CQ548" s="4"/>
    </row>
    <row r="549" spans="1:95" s="1" customFormat="1" x14ac:dyDescent="0.3">
      <c r="A549" s="7"/>
      <c r="C549" s="3">
        <v>164</v>
      </c>
      <c r="D549" s="3">
        <v>2939</v>
      </c>
      <c r="E549" s="3">
        <v>0</v>
      </c>
      <c r="F549" s="3">
        <v>0</v>
      </c>
      <c r="G549" s="3">
        <v>59</v>
      </c>
      <c r="H549" s="3">
        <v>0</v>
      </c>
      <c r="I549" s="3">
        <v>0</v>
      </c>
      <c r="J549" s="65">
        <v>0</v>
      </c>
      <c r="K549" s="65">
        <v>0</v>
      </c>
      <c r="L549" s="65">
        <v>0</v>
      </c>
      <c r="M549" s="66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60"/>
      <c r="Z549" s="3"/>
      <c r="AA549" s="3"/>
      <c r="AB549" s="3"/>
      <c r="AC549" s="3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M549" s="48"/>
      <c r="BX549" s="7"/>
      <c r="BY549" s="4"/>
      <c r="BZ549" s="7"/>
      <c r="CA549" s="7"/>
      <c r="CB549" s="7"/>
      <c r="CE549" s="7"/>
      <c r="CF549" s="7"/>
      <c r="CG549" s="7"/>
      <c r="CH549" s="7"/>
      <c r="CI549" s="7"/>
      <c r="CJ549" s="7"/>
      <c r="CK549" s="7"/>
      <c r="CL549" s="7"/>
      <c r="CN549" s="47"/>
      <c r="CO549" s="47"/>
      <c r="CP549" s="47"/>
      <c r="CQ549" s="4"/>
    </row>
    <row r="550" spans="1:95" s="1" customFormat="1" x14ac:dyDescent="0.3">
      <c r="A550" s="7"/>
      <c r="C550" s="3">
        <v>165</v>
      </c>
      <c r="D550" s="3">
        <v>2939</v>
      </c>
      <c r="E550" s="3">
        <v>1</v>
      </c>
      <c r="F550" s="3">
        <v>0</v>
      </c>
      <c r="G550" s="3">
        <v>59</v>
      </c>
      <c r="H550" s="3">
        <v>0</v>
      </c>
      <c r="I550" s="3">
        <v>0</v>
      </c>
      <c r="J550" s="65">
        <v>0</v>
      </c>
      <c r="K550" s="65">
        <v>0</v>
      </c>
      <c r="L550" s="65">
        <v>0</v>
      </c>
      <c r="M550" s="66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60"/>
      <c r="Z550" s="3"/>
      <c r="AA550" s="3"/>
      <c r="AB550" s="3"/>
      <c r="AC550" s="3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M550" s="48"/>
      <c r="BX550" s="7"/>
      <c r="BY550" s="4"/>
      <c r="BZ550" s="7"/>
      <c r="CA550" s="7"/>
      <c r="CB550" s="7"/>
      <c r="CE550" s="7"/>
      <c r="CF550" s="7"/>
      <c r="CG550" s="7"/>
      <c r="CH550" s="7"/>
      <c r="CI550" s="7"/>
      <c r="CJ550" s="7"/>
      <c r="CK550" s="7"/>
      <c r="CL550" s="7"/>
      <c r="CN550" s="47"/>
      <c r="CO550" s="47"/>
      <c r="CP550" s="47"/>
      <c r="CQ550" s="4"/>
    </row>
    <row r="551" spans="1:95" s="1" customFormat="1" x14ac:dyDescent="0.3">
      <c r="A551" s="7"/>
      <c r="C551" s="3">
        <v>166</v>
      </c>
      <c r="D551" s="3">
        <v>2939</v>
      </c>
      <c r="E551" s="3">
        <v>1</v>
      </c>
      <c r="F551" s="3">
        <v>0</v>
      </c>
      <c r="G551" s="3">
        <v>59</v>
      </c>
      <c r="H551" s="3">
        <v>0</v>
      </c>
      <c r="I551" s="3">
        <v>0</v>
      </c>
      <c r="J551" s="65">
        <v>0</v>
      </c>
      <c r="K551" s="65">
        <v>0</v>
      </c>
      <c r="L551" s="65">
        <v>0</v>
      </c>
      <c r="M551" s="66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60"/>
      <c r="Z551" s="3"/>
      <c r="AA551" s="3"/>
      <c r="AB551" s="3"/>
      <c r="AC551" s="3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M551" s="48"/>
      <c r="BX551" s="7"/>
      <c r="BY551" s="4"/>
      <c r="BZ551" s="7"/>
      <c r="CA551" s="7"/>
      <c r="CB551" s="7"/>
      <c r="CE551" s="7"/>
      <c r="CF551" s="7"/>
      <c r="CG551" s="7"/>
      <c r="CH551" s="7"/>
      <c r="CI551" s="7"/>
      <c r="CJ551" s="7"/>
      <c r="CK551" s="7"/>
      <c r="CL551" s="7"/>
      <c r="CN551" s="47"/>
      <c r="CO551" s="47"/>
      <c r="CP551" s="47"/>
      <c r="CQ551" s="4"/>
    </row>
    <row r="552" spans="1:95" s="1" customFormat="1" x14ac:dyDescent="0.3">
      <c r="A552" s="7"/>
      <c r="C552" s="3">
        <v>167</v>
      </c>
      <c r="D552" s="3">
        <v>2939</v>
      </c>
      <c r="E552" s="3">
        <v>1</v>
      </c>
      <c r="F552" s="3">
        <v>0</v>
      </c>
      <c r="G552" s="3">
        <v>59</v>
      </c>
      <c r="H552" s="3">
        <v>0</v>
      </c>
      <c r="I552" s="3">
        <v>0</v>
      </c>
      <c r="J552" s="65">
        <v>0</v>
      </c>
      <c r="K552" s="65">
        <v>0</v>
      </c>
      <c r="L552" s="65">
        <v>0</v>
      </c>
      <c r="M552" s="66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60"/>
      <c r="Z552" s="3"/>
      <c r="AA552" s="3"/>
      <c r="AB552" s="3"/>
      <c r="AC552" s="3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M552" s="48"/>
      <c r="BX552" s="7"/>
      <c r="BY552" s="4"/>
      <c r="BZ552" s="7"/>
      <c r="CA552" s="7"/>
      <c r="CB552" s="7"/>
      <c r="CE552" s="7"/>
      <c r="CF552" s="7"/>
      <c r="CG552" s="7"/>
      <c r="CH552" s="7"/>
      <c r="CI552" s="7"/>
      <c r="CJ552" s="7"/>
      <c r="CK552" s="7"/>
      <c r="CL552" s="7"/>
      <c r="CN552" s="47"/>
      <c r="CO552" s="47"/>
      <c r="CP552" s="47"/>
      <c r="CQ552" s="4"/>
    </row>
    <row r="553" spans="1:95" s="1" customFormat="1" x14ac:dyDescent="0.3">
      <c r="A553" s="7"/>
      <c r="C553" s="3">
        <v>168</v>
      </c>
      <c r="D553" s="3">
        <v>2939</v>
      </c>
      <c r="E553" s="3">
        <v>1</v>
      </c>
      <c r="F553" s="3">
        <v>0</v>
      </c>
      <c r="G553" s="3">
        <v>59</v>
      </c>
      <c r="H553" s="3">
        <v>0</v>
      </c>
      <c r="I553" s="3">
        <v>0</v>
      </c>
      <c r="J553" s="65">
        <v>0</v>
      </c>
      <c r="K553" s="65">
        <v>0</v>
      </c>
      <c r="L553" s="65">
        <v>0</v>
      </c>
      <c r="M553" s="66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60"/>
      <c r="Z553" s="3"/>
      <c r="AA553" s="3"/>
      <c r="AB553" s="3"/>
      <c r="AC553" s="3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M553" s="48"/>
      <c r="BX553" s="7"/>
      <c r="BY553" s="4"/>
      <c r="BZ553" s="7"/>
      <c r="CA553" s="7"/>
      <c r="CB553" s="7"/>
      <c r="CE553" s="7"/>
      <c r="CF553" s="7"/>
      <c r="CG553" s="7"/>
      <c r="CH553" s="7"/>
      <c r="CI553" s="7"/>
      <c r="CJ553" s="7"/>
      <c r="CK553" s="7"/>
      <c r="CL553" s="7"/>
      <c r="CN553" s="47"/>
      <c r="CO553" s="47"/>
      <c r="CP553" s="47"/>
      <c r="CQ553" s="4"/>
    </row>
    <row r="554" spans="1:95" s="1" customFormat="1" x14ac:dyDescent="0.3">
      <c r="A554" s="7"/>
      <c r="C554" s="3">
        <v>169</v>
      </c>
      <c r="D554" s="3">
        <v>2939</v>
      </c>
      <c r="E554" s="3">
        <v>1</v>
      </c>
      <c r="F554" s="3">
        <v>0</v>
      </c>
      <c r="G554" s="3">
        <v>59</v>
      </c>
      <c r="H554" s="3">
        <v>0</v>
      </c>
      <c r="I554" s="3">
        <v>0</v>
      </c>
      <c r="J554" s="65">
        <v>0</v>
      </c>
      <c r="K554" s="65">
        <v>0</v>
      </c>
      <c r="L554" s="65">
        <v>0</v>
      </c>
      <c r="M554" s="66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60"/>
      <c r="Z554" s="3"/>
      <c r="AA554" s="3"/>
      <c r="AB554" s="3"/>
      <c r="AC554" s="3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M554" s="48"/>
      <c r="BX554" s="7"/>
      <c r="BY554" s="4"/>
      <c r="BZ554" s="7"/>
      <c r="CA554" s="7"/>
      <c r="CB554" s="7"/>
      <c r="CE554" s="7"/>
      <c r="CF554" s="7"/>
      <c r="CG554" s="7"/>
      <c r="CH554" s="7"/>
      <c r="CI554" s="7"/>
      <c r="CJ554" s="7"/>
      <c r="CK554" s="7"/>
      <c r="CL554" s="7"/>
      <c r="CN554" s="47"/>
      <c r="CO554" s="47"/>
      <c r="CP554" s="47"/>
      <c r="CQ554" s="4"/>
    </row>
    <row r="555" spans="1:95" s="1" customFormat="1" x14ac:dyDescent="0.3">
      <c r="A555" s="7"/>
      <c r="C555" s="3">
        <v>170</v>
      </c>
      <c r="D555" s="3">
        <v>2939</v>
      </c>
      <c r="E555" s="3">
        <v>1</v>
      </c>
      <c r="F555" s="3">
        <v>0</v>
      </c>
      <c r="G555" s="3">
        <v>59</v>
      </c>
      <c r="H555" s="3">
        <v>0</v>
      </c>
      <c r="I555" s="3">
        <v>0</v>
      </c>
      <c r="J555" s="65">
        <v>0</v>
      </c>
      <c r="K555" s="65">
        <v>0</v>
      </c>
      <c r="L555" s="65">
        <v>0</v>
      </c>
      <c r="M555" s="66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60"/>
      <c r="Z555" s="3"/>
      <c r="AA555" s="3"/>
      <c r="AB555" s="3"/>
      <c r="AC555" s="3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M555" s="48"/>
      <c r="BX555" s="7"/>
      <c r="BY555" s="4"/>
      <c r="BZ555" s="7"/>
      <c r="CA555" s="7"/>
      <c r="CB555" s="7"/>
      <c r="CE555" s="7"/>
      <c r="CF555" s="7"/>
      <c r="CG555" s="7"/>
      <c r="CH555" s="7"/>
      <c r="CI555" s="7"/>
      <c r="CJ555" s="7"/>
      <c r="CK555" s="7"/>
      <c r="CL555" s="7"/>
      <c r="CN555" s="47"/>
      <c r="CO555" s="47"/>
      <c r="CP555" s="47"/>
      <c r="CQ555" s="4"/>
    </row>
    <row r="556" spans="1:95" s="1" customFormat="1" x14ac:dyDescent="0.3">
      <c r="A556" s="7"/>
      <c r="C556" s="3">
        <v>171</v>
      </c>
      <c r="D556" s="3">
        <v>2939</v>
      </c>
      <c r="E556" s="3">
        <v>1</v>
      </c>
      <c r="F556" s="3">
        <v>0</v>
      </c>
      <c r="G556" s="3">
        <v>59</v>
      </c>
      <c r="H556" s="3">
        <v>0</v>
      </c>
      <c r="I556" s="3">
        <v>0</v>
      </c>
      <c r="J556" s="65">
        <v>0</v>
      </c>
      <c r="K556" s="65">
        <v>0</v>
      </c>
      <c r="L556" s="65">
        <v>0</v>
      </c>
      <c r="M556" s="66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60"/>
      <c r="Z556" s="3"/>
      <c r="AA556" s="3"/>
      <c r="AB556" s="3"/>
      <c r="AC556" s="3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M556" s="48"/>
      <c r="BX556" s="7"/>
      <c r="BY556" s="4"/>
      <c r="BZ556" s="7"/>
      <c r="CA556" s="7"/>
      <c r="CB556" s="7"/>
      <c r="CE556" s="7"/>
      <c r="CF556" s="7"/>
      <c r="CG556" s="7"/>
      <c r="CH556" s="7"/>
      <c r="CI556" s="7"/>
      <c r="CJ556" s="7"/>
      <c r="CK556" s="7"/>
      <c r="CL556" s="7"/>
      <c r="CN556" s="47"/>
      <c r="CO556" s="47"/>
      <c r="CP556" s="47"/>
      <c r="CQ556" s="4"/>
    </row>
    <row r="557" spans="1:95" s="1" customFormat="1" x14ac:dyDescent="0.3">
      <c r="A557" s="7"/>
      <c r="C557" s="3">
        <v>172</v>
      </c>
      <c r="D557" s="3">
        <v>2939</v>
      </c>
      <c r="E557" s="3">
        <v>1</v>
      </c>
      <c r="F557" s="3">
        <v>0</v>
      </c>
      <c r="G557" s="3">
        <v>59</v>
      </c>
      <c r="H557" s="3">
        <v>0</v>
      </c>
      <c r="I557" s="3">
        <v>0</v>
      </c>
      <c r="J557" s="65">
        <v>0</v>
      </c>
      <c r="K557" s="65">
        <v>0</v>
      </c>
      <c r="L557" s="65">
        <v>0</v>
      </c>
      <c r="M557" s="66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60"/>
      <c r="Z557" s="3"/>
      <c r="AA557" s="3"/>
      <c r="AB557" s="3"/>
      <c r="AC557" s="3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M557" s="48"/>
      <c r="BX557" s="7"/>
      <c r="BY557" s="4"/>
      <c r="BZ557" s="7"/>
      <c r="CA557" s="7"/>
      <c r="CB557" s="7"/>
      <c r="CE557" s="7"/>
      <c r="CF557" s="7"/>
      <c r="CG557" s="7"/>
      <c r="CH557" s="7"/>
      <c r="CI557" s="7"/>
      <c r="CJ557" s="7"/>
      <c r="CK557" s="7"/>
      <c r="CL557" s="7"/>
      <c r="CN557" s="47"/>
      <c r="CO557" s="47"/>
      <c r="CP557" s="47"/>
      <c r="CQ557" s="4"/>
    </row>
    <row r="558" spans="1:95" s="1" customFormat="1" x14ac:dyDescent="0.3">
      <c r="A558" s="7"/>
      <c r="C558" s="3">
        <v>173</v>
      </c>
      <c r="D558" s="3">
        <v>2939</v>
      </c>
      <c r="E558" s="3">
        <v>1</v>
      </c>
      <c r="F558" s="3">
        <v>0</v>
      </c>
      <c r="G558" s="3">
        <v>59</v>
      </c>
      <c r="H558" s="3">
        <v>0</v>
      </c>
      <c r="I558" s="3">
        <v>0</v>
      </c>
      <c r="J558" s="65">
        <v>0</v>
      </c>
      <c r="K558" s="65">
        <v>0</v>
      </c>
      <c r="L558" s="65">
        <v>0</v>
      </c>
      <c r="M558" s="66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60"/>
      <c r="Z558" s="3"/>
      <c r="AA558" s="3"/>
      <c r="AB558" s="3"/>
      <c r="AC558" s="3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M558" s="48"/>
      <c r="BX558" s="7"/>
      <c r="BY558" s="4"/>
      <c r="BZ558" s="7"/>
      <c r="CA558" s="7"/>
      <c r="CB558" s="7"/>
      <c r="CE558" s="7"/>
      <c r="CF558" s="7"/>
      <c r="CG558" s="7"/>
      <c r="CH558" s="7"/>
      <c r="CI558" s="7"/>
      <c r="CJ558" s="7"/>
      <c r="CK558" s="7"/>
      <c r="CL558" s="7"/>
      <c r="CN558" s="47"/>
      <c r="CO558" s="47"/>
      <c r="CP558" s="47"/>
      <c r="CQ558" s="4"/>
    </row>
    <row r="559" spans="1:95" s="1" customFormat="1" x14ac:dyDescent="0.3">
      <c r="A559" s="7"/>
      <c r="C559" s="3">
        <v>174</v>
      </c>
      <c r="D559" s="3">
        <v>2939</v>
      </c>
      <c r="E559" s="3">
        <v>1</v>
      </c>
      <c r="F559" s="3">
        <v>0</v>
      </c>
      <c r="G559" s="3">
        <v>59</v>
      </c>
      <c r="H559" s="3">
        <v>0</v>
      </c>
      <c r="I559" s="3">
        <v>0</v>
      </c>
      <c r="J559" s="65">
        <v>0</v>
      </c>
      <c r="K559" s="65">
        <v>0</v>
      </c>
      <c r="L559" s="65">
        <v>0</v>
      </c>
      <c r="M559" s="66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60"/>
      <c r="Z559" s="3"/>
      <c r="AA559" s="3"/>
      <c r="AB559" s="3"/>
      <c r="AC559" s="3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M559" s="48"/>
      <c r="BX559" s="7"/>
      <c r="BY559" s="4"/>
      <c r="BZ559" s="7"/>
      <c r="CA559" s="7"/>
      <c r="CB559" s="7"/>
      <c r="CE559" s="7"/>
      <c r="CF559" s="7"/>
      <c r="CG559" s="7"/>
      <c r="CH559" s="7"/>
      <c r="CI559" s="7"/>
      <c r="CJ559" s="7"/>
      <c r="CK559" s="7"/>
      <c r="CL559" s="7"/>
      <c r="CN559" s="47"/>
      <c r="CO559" s="47"/>
      <c r="CP559" s="47"/>
      <c r="CQ559" s="4"/>
    </row>
    <row r="560" spans="1:95" s="1" customFormat="1" x14ac:dyDescent="0.3">
      <c r="A560" s="7"/>
      <c r="C560" s="3">
        <v>175</v>
      </c>
      <c r="D560" s="3">
        <v>2939</v>
      </c>
      <c r="E560" s="3">
        <v>1</v>
      </c>
      <c r="F560" s="3">
        <v>0</v>
      </c>
      <c r="G560" s="3">
        <v>59</v>
      </c>
      <c r="H560" s="3">
        <v>0</v>
      </c>
      <c r="I560" s="3">
        <v>0</v>
      </c>
      <c r="J560" s="65">
        <v>0</v>
      </c>
      <c r="K560" s="65">
        <v>0</v>
      </c>
      <c r="L560" s="65">
        <v>0</v>
      </c>
      <c r="M560" s="66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60"/>
      <c r="Z560" s="3"/>
      <c r="AA560" s="3"/>
      <c r="AB560" s="3"/>
      <c r="AC560" s="3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M560" s="48"/>
      <c r="BX560" s="7"/>
      <c r="BY560" s="4"/>
      <c r="BZ560" s="7"/>
      <c r="CA560" s="7"/>
      <c r="CB560" s="7"/>
      <c r="CE560" s="7"/>
      <c r="CF560" s="7"/>
      <c r="CG560" s="7"/>
      <c r="CH560" s="7"/>
      <c r="CI560" s="7"/>
      <c r="CJ560" s="7"/>
      <c r="CK560" s="7"/>
      <c r="CL560" s="7"/>
      <c r="CN560" s="47"/>
      <c r="CO560" s="47"/>
      <c r="CP560" s="47"/>
      <c r="CQ560" s="4"/>
    </row>
    <row r="561" spans="1:95" s="1" customFormat="1" x14ac:dyDescent="0.3">
      <c r="A561" s="7"/>
      <c r="C561" s="3">
        <v>176</v>
      </c>
      <c r="D561" s="3">
        <v>2942</v>
      </c>
      <c r="E561" s="3">
        <v>1</v>
      </c>
      <c r="F561" s="3">
        <v>0</v>
      </c>
      <c r="G561" s="3">
        <v>56</v>
      </c>
      <c r="H561" s="3">
        <v>0</v>
      </c>
      <c r="I561" s="3">
        <v>0</v>
      </c>
      <c r="J561" s="65">
        <v>0</v>
      </c>
      <c r="K561" s="65">
        <v>0</v>
      </c>
      <c r="L561" s="65">
        <v>0</v>
      </c>
      <c r="M561" s="66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60"/>
      <c r="Z561" s="3"/>
      <c r="AA561" s="3"/>
      <c r="AB561" s="3"/>
      <c r="AC561" s="3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M561" s="48"/>
      <c r="BX561" s="7"/>
      <c r="BY561" s="4"/>
      <c r="BZ561" s="7"/>
      <c r="CA561" s="7"/>
      <c r="CB561" s="7"/>
      <c r="CE561" s="7"/>
      <c r="CF561" s="7"/>
      <c r="CG561" s="7"/>
      <c r="CH561" s="7"/>
      <c r="CI561" s="7"/>
      <c r="CJ561" s="7"/>
      <c r="CK561" s="7"/>
      <c r="CL561" s="7"/>
      <c r="CN561" s="47"/>
      <c r="CO561" s="47"/>
      <c r="CP561" s="47"/>
      <c r="CQ561" s="4"/>
    </row>
    <row r="562" spans="1:95" s="1" customFormat="1" x14ac:dyDescent="0.3">
      <c r="A562" s="7"/>
      <c r="C562" s="3">
        <v>177</v>
      </c>
      <c r="D562" s="3">
        <v>2942</v>
      </c>
      <c r="E562" s="3">
        <v>1</v>
      </c>
      <c r="F562" s="3">
        <v>0</v>
      </c>
      <c r="G562" s="3">
        <v>56</v>
      </c>
      <c r="H562" s="3">
        <v>0</v>
      </c>
      <c r="I562" s="3">
        <v>0</v>
      </c>
      <c r="J562" s="65">
        <v>0</v>
      </c>
      <c r="K562" s="65">
        <v>0</v>
      </c>
      <c r="L562" s="65">
        <v>0</v>
      </c>
      <c r="M562" s="66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60"/>
      <c r="Z562" s="3"/>
      <c r="AA562" s="3"/>
      <c r="AB562" s="3"/>
      <c r="AC562" s="3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M562" s="48"/>
      <c r="BX562" s="7"/>
      <c r="BY562" s="4"/>
      <c r="BZ562" s="7"/>
      <c r="CA562" s="7"/>
      <c r="CB562" s="7"/>
      <c r="CE562" s="7"/>
      <c r="CF562" s="7"/>
      <c r="CG562" s="7"/>
      <c r="CH562" s="7"/>
      <c r="CI562" s="7"/>
      <c r="CJ562" s="7"/>
      <c r="CK562" s="7"/>
      <c r="CL562" s="7"/>
      <c r="CN562" s="47"/>
      <c r="CO562" s="47"/>
      <c r="CP562" s="47"/>
      <c r="CQ562" s="4"/>
    </row>
    <row r="563" spans="1:95" s="1" customFormat="1" x14ac:dyDescent="0.3">
      <c r="A563" s="7"/>
      <c r="C563" s="3">
        <v>178</v>
      </c>
      <c r="D563" s="3">
        <v>2942</v>
      </c>
      <c r="E563" s="3">
        <v>1</v>
      </c>
      <c r="F563" s="3">
        <v>0</v>
      </c>
      <c r="G563" s="3">
        <v>56</v>
      </c>
      <c r="H563" s="3">
        <v>0</v>
      </c>
      <c r="I563" s="3">
        <v>0</v>
      </c>
      <c r="J563" s="65">
        <v>0</v>
      </c>
      <c r="K563" s="65">
        <v>0</v>
      </c>
      <c r="L563" s="65">
        <v>0</v>
      </c>
      <c r="M563" s="66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60"/>
      <c r="Z563" s="3"/>
      <c r="AA563" s="3"/>
      <c r="AB563" s="3"/>
      <c r="AC563" s="3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M563" s="48"/>
      <c r="BX563" s="7"/>
      <c r="BY563" s="4"/>
      <c r="BZ563" s="7"/>
      <c r="CA563" s="7"/>
      <c r="CB563" s="7"/>
      <c r="CE563" s="7"/>
      <c r="CF563" s="7"/>
      <c r="CG563" s="7"/>
      <c r="CH563" s="7"/>
      <c r="CI563" s="7"/>
      <c r="CJ563" s="7"/>
      <c r="CK563" s="7"/>
      <c r="CL563" s="7"/>
      <c r="CN563" s="47"/>
      <c r="CO563" s="47"/>
      <c r="CP563" s="47"/>
      <c r="CQ563" s="4"/>
    </row>
    <row r="564" spans="1:95" s="1" customFormat="1" x14ac:dyDescent="0.3">
      <c r="A564" s="7"/>
      <c r="C564" s="3">
        <v>179</v>
      </c>
      <c r="D564" s="3">
        <v>2939</v>
      </c>
      <c r="E564" s="3">
        <v>1</v>
      </c>
      <c r="F564" s="3">
        <v>0</v>
      </c>
      <c r="G564" s="3">
        <v>59</v>
      </c>
      <c r="H564" s="3">
        <v>0</v>
      </c>
      <c r="I564" s="3">
        <v>0</v>
      </c>
      <c r="J564" s="65">
        <v>0</v>
      </c>
      <c r="K564" s="65">
        <v>1</v>
      </c>
      <c r="L564" s="65">
        <v>0</v>
      </c>
      <c r="M564" s="66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60"/>
      <c r="Z564" s="3"/>
      <c r="AA564" s="3"/>
      <c r="AB564" s="3"/>
      <c r="AC564" s="3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M564" s="48"/>
      <c r="BX564" s="7"/>
      <c r="BY564" s="4"/>
      <c r="BZ564" s="7"/>
      <c r="CA564" s="7"/>
      <c r="CB564" s="7"/>
      <c r="CE564" s="7"/>
      <c r="CF564" s="7"/>
      <c r="CG564" s="7"/>
      <c r="CH564" s="7"/>
      <c r="CI564" s="7"/>
      <c r="CJ564" s="7"/>
      <c r="CK564" s="7"/>
      <c r="CL564" s="7"/>
      <c r="CN564" s="47"/>
      <c r="CO564" s="47"/>
      <c r="CP564" s="47"/>
      <c r="CQ564" s="4"/>
    </row>
    <row r="565" spans="1:95" s="1" customFormat="1" x14ac:dyDescent="0.3">
      <c r="A565" s="7"/>
      <c r="C565" s="3">
        <v>180</v>
      </c>
      <c r="D565" s="3">
        <v>2939</v>
      </c>
      <c r="E565" s="3">
        <v>1</v>
      </c>
      <c r="F565" s="3">
        <v>0</v>
      </c>
      <c r="G565" s="3">
        <v>59</v>
      </c>
      <c r="H565" s="3">
        <v>0</v>
      </c>
      <c r="I565" s="3">
        <v>0</v>
      </c>
      <c r="J565" s="65">
        <v>0</v>
      </c>
      <c r="K565" s="65">
        <v>0</v>
      </c>
      <c r="L565" s="65">
        <v>0</v>
      </c>
      <c r="M565" s="66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60"/>
      <c r="Z565" s="3"/>
      <c r="AA565" s="3"/>
      <c r="AB565" s="3"/>
      <c r="AC565" s="3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M565" s="48"/>
      <c r="BX565" s="7"/>
      <c r="BY565" s="4"/>
      <c r="BZ565" s="7"/>
      <c r="CA565" s="7"/>
      <c r="CB565" s="7"/>
      <c r="CE565" s="7"/>
      <c r="CF565" s="7"/>
      <c r="CG565" s="7"/>
      <c r="CH565" s="7"/>
      <c r="CI565" s="7"/>
      <c r="CJ565" s="7"/>
      <c r="CK565" s="7"/>
      <c r="CL565" s="7"/>
      <c r="CN565" s="47"/>
      <c r="CO565" s="47"/>
      <c r="CP565" s="47"/>
      <c r="CQ565" s="4"/>
    </row>
    <row r="566" spans="1:95" s="1" customFormat="1" x14ac:dyDescent="0.3">
      <c r="A566" s="7"/>
      <c r="C566" s="3" t="s">
        <v>146</v>
      </c>
      <c r="D566" s="3" t="s">
        <v>147</v>
      </c>
      <c r="E566" s="3" t="s">
        <v>147</v>
      </c>
      <c r="F566" s="3" t="s">
        <v>147</v>
      </c>
      <c r="G566" s="3" t="s">
        <v>147</v>
      </c>
      <c r="H566" s="3" t="s">
        <v>147</v>
      </c>
      <c r="I566" s="3" t="s">
        <v>147</v>
      </c>
      <c r="J566" s="65" t="s">
        <v>147</v>
      </c>
      <c r="K566" s="65" t="s">
        <v>147</v>
      </c>
      <c r="L566" s="65" t="s">
        <v>147</v>
      </c>
      <c r="M566" s="66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60"/>
      <c r="Z566" s="3"/>
      <c r="AA566" s="3"/>
      <c r="AB566" s="3"/>
      <c r="AC566" s="3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M566" s="48"/>
      <c r="BX566" s="7"/>
      <c r="BY566" s="4"/>
      <c r="BZ566" s="7"/>
      <c r="CA566" s="7"/>
      <c r="CB566" s="7"/>
      <c r="CE566" s="7"/>
      <c r="CF566" s="7"/>
      <c r="CG566" s="7"/>
      <c r="CH566" s="7"/>
      <c r="CI566" s="7"/>
      <c r="CJ566" s="7"/>
      <c r="CK566" s="7"/>
      <c r="CL566" s="7"/>
      <c r="CN566" s="47"/>
      <c r="CO566" s="47"/>
      <c r="CP566" s="47"/>
      <c r="CQ566" s="4"/>
    </row>
    <row r="567" spans="1:95" s="1" customFormat="1" x14ac:dyDescent="0.3">
      <c r="A567" s="7"/>
      <c r="C567" s="3" t="s">
        <v>2</v>
      </c>
      <c r="D567" s="3" t="s">
        <v>3</v>
      </c>
      <c r="E567" s="3" t="s">
        <v>26</v>
      </c>
      <c r="F567" s="3" t="s">
        <v>15</v>
      </c>
      <c r="G567" s="3" t="s">
        <v>4</v>
      </c>
      <c r="H567" s="3" t="s">
        <v>148</v>
      </c>
      <c r="I567" s="3" t="s">
        <v>5</v>
      </c>
      <c r="J567" s="65" t="s">
        <v>149</v>
      </c>
      <c r="K567" s="65" t="s">
        <v>82</v>
      </c>
      <c r="L567" s="65" t="s">
        <v>150</v>
      </c>
      <c r="M567" s="66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60"/>
      <c r="Z567" s="3"/>
      <c r="AA567" s="3"/>
      <c r="AB567" s="3"/>
      <c r="AC567" s="3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M567" s="48"/>
      <c r="BX567" s="7"/>
      <c r="BY567" s="4"/>
      <c r="BZ567" s="7"/>
      <c r="CA567" s="7"/>
      <c r="CB567" s="7"/>
      <c r="CE567" s="7"/>
      <c r="CF567" s="7"/>
      <c r="CG567" s="7"/>
      <c r="CH567" s="7"/>
      <c r="CI567" s="7"/>
      <c r="CJ567" s="7"/>
      <c r="CK567" s="7"/>
      <c r="CL567" s="7"/>
      <c r="CN567" s="47"/>
      <c r="CO567" s="47"/>
      <c r="CP567" s="47"/>
      <c r="CQ567" s="4"/>
    </row>
    <row r="568" spans="1:95" s="1" customFormat="1" x14ac:dyDescent="0.3">
      <c r="A568" s="7"/>
      <c r="C568" s="3"/>
      <c r="D568" s="3"/>
      <c r="E568" s="3"/>
      <c r="F568" s="3"/>
      <c r="G568" s="3"/>
      <c r="H568" s="3"/>
      <c r="I568" s="3"/>
      <c r="J568" s="65"/>
      <c r="K568" s="65"/>
      <c r="L568" s="65"/>
      <c r="M568" s="66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60"/>
      <c r="Z568" s="3"/>
      <c r="AA568" s="3"/>
      <c r="AB568" s="3"/>
      <c r="AC568" s="3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M568" s="48"/>
      <c r="BX568" s="7"/>
      <c r="BY568" s="4"/>
      <c r="BZ568" s="7"/>
      <c r="CA568" s="7"/>
      <c r="CB568" s="7"/>
      <c r="CE568" s="7"/>
      <c r="CF568" s="7"/>
      <c r="CG568" s="7"/>
      <c r="CH568" s="7"/>
      <c r="CI568" s="7"/>
      <c r="CJ568" s="7"/>
      <c r="CK568" s="7"/>
      <c r="CL568" s="7"/>
      <c r="CN568" s="47"/>
      <c r="CO568" s="47"/>
      <c r="CP568" s="47"/>
      <c r="CQ568" s="4"/>
    </row>
    <row r="569" spans="1:95" s="1" customFormat="1" x14ac:dyDescent="0.3">
      <c r="A569" s="7"/>
      <c r="C569" s="3" t="s">
        <v>151</v>
      </c>
      <c r="D569" s="3" t="s">
        <v>153</v>
      </c>
      <c r="E569" s="3"/>
      <c r="F569" s="3"/>
      <c r="G569" s="3"/>
      <c r="H569" s="3"/>
      <c r="I569" s="3"/>
      <c r="J569" s="65"/>
      <c r="K569" s="65"/>
      <c r="L569" s="65"/>
      <c r="M569" s="66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60"/>
      <c r="Z569" s="3"/>
      <c r="AA569" s="3"/>
      <c r="AB569" s="3"/>
      <c r="AC569" s="3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M569" s="48"/>
      <c r="BX569" s="7"/>
      <c r="BY569" s="4"/>
      <c r="BZ569" s="7"/>
      <c r="CA569" s="7"/>
      <c r="CB569" s="7"/>
      <c r="CE569" s="7"/>
      <c r="CF569" s="7"/>
      <c r="CG569" s="7"/>
      <c r="CH569" s="7"/>
      <c r="CI569" s="7"/>
      <c r="CJ569" s="7"/>
      <c r="CK569" s="7"/>
      <c r="CL569" s="7"/>
      <c r="CN569" s="47"/>
      <c r="CO569" s="47"/>
      <c r="CP569" s="47"/>
      <c r="CQ569" s="4"/>
    </row>
    <row r="570" spans="1:95" s="1" customFormat="1" x14ac:dyDescent="0.3">
      <c r="A570" s="7"/>
      <c r="C570" s="3" t="s">
        <v>2</v>
      </c>
      <c r="D570" s="3" t="s">
        <v>3</v>
      </c>
      <c r="E570" s="3" t="s">
        <v>26</v>
      </c>
      <c r="F570" s="3" t="s">
        <v>15</v>
      </c>
      <c r="G570" s="3" t="s">
        <v>4</v>
      </c>
      <c r="H570" s="3" t="s">
        <v>148</v>
      </c>
      <c r="I570" s="3" t="s">
        <v>5</v>
      </c>
      <c r="J570" s="65" t="s">
        <v>149</v>
      </c>
      <c r="K570" s="65" t="s">
        <v>82</v>
      </c>
      <c r="L570" s="65" t="s">
        <v>150</v>
      </c>
      <c r="M570" s="66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60"/>
      <c r="Z570" s="3"/>
      <c r="AA570" s="3"/>
      <c r="AB570" s="3"/>
      <c r="AC570" s="3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M570" s="48"/>
      <c r="BX570" s="7"/>
      <c r="BY570" s="4"/>
      <c r="BZ570" s="7"/>
      <c r="CA570" s="7"/>
      <c r="CB570" s="7"/>
      <c r="CE570" s="7"/>
      <c r="CF570" s="7"/>
      <c r="CG570" s="7"/>
      <c r="CH570" s="7"/>
      <c r="CI570" s="7"/>
      <c r="CJ570" s="7"/>
      <c r="CK570" s="7"/>
      <c r="CL570" s="7"/>
      <c r="CN570" s="47"/>
      <c r="CO570" s="47"/>
      <c r="CP570" s="47"/>
      <c r="CQ570" s="4"/>
    </row>
    <row r="571" spans="1:95" s="1" customFormat="1" x14ac:dyDescent="0.3">
      <c r="A571" s="7"/>
      <c r="C571" s="3" t="s">
        <v>146</v>
      </c>
      <c r="D571" s="3" t="s">
        <v>147</v>
      </c>
      <c r="E571" s="3" t="s">
        <v>147</v>
      </c>
      <c r="F571" s="3" t="s">
        <v>147</v>
      </c>
      <c r="G571" s="3" t="s">
        <v>147</v>
      </c>
      <c r="H571" s="3" t="s">
        <v>147</v>
      </c>
      <c r="I571" s="3" t="s">
        <v>147</v>
      </c>
      <c r="J571" s="65" t="s">
        <v>147</v>
      </c>
      <c r="K571" s="65" t="s">
        <v>147</v>
      </c>
      <c r="L571" s="65" t="s">
        <v>147</v>
      </c>
      <c r="M571" s="66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60"/>
      <c r="Z571" s="3"/>
      <c r="AA571" s="3"/>
      <c r="AB571" s="3"/>
      <c r="AC571" s="3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M571" s="48"/>
      <c r="BX571" s="7"/>
      <c r="BY571" s="4"/>
      <c r="BZ571" s="7"/>
      <c r="CA571" s="7"/>
      <c r="CB571" s="7"/>
      <c r="CE571" s="7"/>
      <c r="CF571" s="7"/>
      <c r="CG571" s="7"/>
      <c r="CH571" s="7"/>
      <c r="CI571" s="7"/>
      <c r="CJ571" s="7"/>
      <c r="CK571" s="7"/>
      <c r="CL571" s="7"/>
      <c r="CN571" s="47"/>
      <c r="CO571" s="47"/>
      <c r="CP571" s="47"/>
      <c r="CQ571" s="4"/>
    </row>
    <row r="572" spans="1:95" s="1" customFormat="1" x14ac:dyDescent="0.3">
      <c r="A572" s="7"/>
      <c r="C572" s="3">
        <v>1</v>
      </c>
      <c r="D572" s="3">
        <v>12393</v>
      </c>
      <c r="E572" s="3">
        <v>6</v>
      </c>
      <c r="F572" s="3">
        <v>0</v>
      </c>
      <c r="G572" s="3">
        <v>0</v>
      </c>
      <c r="H572" s="3">
        <v>0</v>
      </c>
      <c r="I572" s="3">
        <v>0</v>
      </c>
      <c r="J572" s="65">
        <v>0</v>
      </c>
      <c r="K572" s="65">
        <v>0</v>
      </c>
      <c r="L572" s="65">
        <v>0</v>
      </c>
      <c r="M572" s="66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60"/>
      <c r="Z572" s="3"/>
      <c r="AA572" s="3"/>
      <c r="AB572" s="3"/>
      <c r="AC572" s="3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M572" s="48"/>
      <c r="BX572" s="7"/>
      <c r="BY572" s="4"/>
      <c r="BZ572" s="7"/>
      <c r="CA572" s="7"/>
      <c r="CB572" s="7"/>
      <c r="CE572" s="7"/>
      <c r="CF572" s="7"/>
      <c r="CG572" s="7"/>
      <c r="CH572" s="7"/>
      <c r="CI572" s="7"/>
      <c r="CJ572" s="7"/>
      <c r="CK572" s="7"/>
      <c r="CL572" s="7"/>
      <c r="CN572" s="47"/>
      <c r="CO572" s="47"/>
      <c r="CP572" s="47"/>
      <c r="CQ572" s="4"/>
    </row>
    <row r="573" spans="1:95" s="1" customFormat="1" x14ac:dyDescent="0.3">
      <c r="A573" s="7"/>
      <c r="C573" s="3">
        <v>2</v>
      </c>
      <c r="D573" s="3">
        <v>12393</v>
      </c>
      <c r="E573" s="3">
        <v>6</v>
      </c>
      <c r="F573" s="3">
        <v>0</v>
      </c>
      <c r="G573" s="3">
        <v>0</v>
      </c>
      <c r="H573" s="3">
        <v>0</v>
      </c>
      <c r="I573" s="3">
        <v>0</v>
      </c>
      <c r="J573" s="65">
        <v>0</v>
      </c>
      <c r="K573" s="65">
        <v>0</v>
      </c>
      <c r="L573" s="65">
        <v>0</v>
      </c>
      <c r="M573" s="66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60"/>
      <c r="Z573" s="3"/>
      <c r="AA573" s="3"/>
      <c r="AB573" s="3"/>
      <c r="AC573" s="3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M573" s="48"/>
      <c r="BX573" s="7"/>
      <c r="BY573" s="4"/>
      <c r="BZ573" s="7"/>
      <c r="CA573" s="7"/>
      <c r="CB573" s="7"/>
      <c r="CE573" s="7"/>
      <c r="CF573" s="7"/>
      <c r="CG573" s="7"/>
      <c r="CH573" s="7"/>
      <c r="CI573" s="7"/>
      <c r="CJ573" s="7"/>
      <c r="CK573" s="7"/>
      <c r="CL573" s="7"/>
      <c r="CN573" s="47"/>
      <c r="CO573" s="47"/>
      <c r="CP573" s="47"/>
      <c r="CQ573" s="4"/>
    </row>
    <row r="574" spans="1:95" s="1" customFormat="1" x14ac:dyDescent="0.3">
      <c r="A574" s="7"/>
      <c r="C574" s="3">
        <v>3</v>
      </c>
      <c r="D574" s="3">
        <v>12393</v>
      </c>
      <c r="E574" s="3">
        <v>6</v>
      </c>
      <c r="F574" s="3">
        <v>0</v>
      </c>
      <c r="G574" s="3">
        <v>0</v>
      </c>
      <c r="H574" s="3">
        <v>0</v>
      </c>
      <c r="I574" s="3">
        <v>0</v>
      </c>
      <c r="J574" s="65">
        <v>0</v>
      </c>
      <c r="K574" s="65">
        <v>0</v>
      </c>
      <c r="L574" s="65">
        <v>0</v>
      </c>
      <c r="M574" s="66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60"/>
      <c r="Z574" s="3"/>
      <c r="AA574" s="3"/>
      <c r="AB574" s="3"/>
      <c r="AC574" s="3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M574" s="48"/>
      <c r="BX574" s="7"/>
      <c r="BY574" s="4"/>
      <c r="BZ574" s="7"/>
      <c r="CA574" s="7"/>
      <c r="CB574" s="7"/>
      <c r="CE574" s="7"/>
      <c r="CF574" s="7"/>
      <c r="CG574" s="7"/>
      <c r="CH574" s="7"/>
      <c r="CI574" s="7"/>
      <c r="CJ574" s="7"/>
      <c r="CK574" s="7"/>
      <c r="CL574" s="7"/>
      <c r="CN574" s="47"/>
      <c r="CO574" s="47"/>
      <c r="CP574" s="47"/>
      <c r="CQ574" s="4"/>
    </row>
    <row r="575" spans="1:95" s="1" customFormat="1" x14ac:dyDescent="0.3">
      <c r="A575" s="7"/>
      <c r="C575" s="3">
        <v>4</v>
      </c>
      <c r="D575" s="3">
        <v>12391</v>
      </c>
      <c r="E575" s="3">
        <v>8</v>
      </c>
      <c r="F575" s="3">
        <v>0</v>
      </c>
      <c r="G575" s="3">
        <v>0</v>
      </c>
      <c r="H575" s="3">
        <v>0</v>
      </c>
      <c r="I575" s="3">
        <v>0</v>
      </c>
      <c r="J575" s="65">
        <v>0</v>
      </c>
      <c r="K575" s="65">
        <v>0</v>
      </c>
      <c r="L575" s="65">
        <v>0</v>
      </c>
      <c r="M575" s="66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60"/>
      <c r="Z575" s="3"/>
      <c r="AA575" s="3"/>
      <c r="AB575" s="3"/>
      <c r="AC575" s="3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M575" s="48"/>
      <c r="BX575" s="7"/>
      <c r="BY575" s="4"/>
      <c r="BZ575" s="7"/>
      <c r="CA575" s="7"/>
      <c r="CB575" s="7"/>
      <c r="CE575" s="7"/>
      <c r="CF575" s="7"/>
      <c r="CG575" s="7"/>
      <c r="CH575" s="7"/>
      <c r="CI575" s="7"/>
      <c r="CJ575" s="7"/>
      <c r="CK575" s="7"/>
      <c r="CL575" s="7"/>
      <c r="CN575" s="47"/>
      <c r="CO575" s="47"/>
      <c r="CP575" s="47"/>
      <c r="CQ575" s="4"/>
    </row>
    <row r="576" spans="1:95" s="1" customFormat="1" x14ac:dyDescent="0.3">
      <c r="A576" s="7"/>
      <c r="C576" s="3">
        <v>5</v>
      </c>
      <c r="D576" s="3">
        <v>12389</v>
      </c>
      <c r="E576" s="3">
        <v>10</v>
      </c>
      <c r="F576" s="3">
        <v>0</v>
      </c>
      <c r="G576" s="3">
        <v>0</v>
      </c>
      <c r="H576" s="3">
        <v>0</v>
      </c>
      <c r="I576" s="3">
        <v>0</v>
      </c>
      <c r="J576" s="65">
        <v>0</v>
      </c>
      <c r="K576" s="65">
        <v>0</v>
      </c>
      <c r="L576" s="65">
        <v>0</v>
      </c>
      <c r="M576" s="66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60"/>
      <c r="Z576" s="3"/>
      <c r="AA576" s="3"/>
      <c r="AB576" s="3"/>
      <c r="AC576" s="3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M576" s="48"/>
      <c r="BX576" s="7"/>
      <c r="BY576" s="4"/>
      <c r="BZ576" s="7"/>
      <c r="CA576" s="7"/>
      <c r="CB576" s="7"/>
      <c r="CE576" s="7"/>
      <c r="CF576" s="7"/>
      <c r="CG576" s="7"/>
      <c r="CH576" s="7"/>
      <c r="CI576" s="7"/>
      <c r="CJ576" s="7"/>
      <c r="CK576" s="7"/>
      <c r="CL576" s="7"/>
      <c r="CN576" s="47"/>
      <c r="CO576" s="47"/>
      <c r="CP576" s="47"/>
      <c r="CQ576" s="4"/>
    </row>
    <row r="577" spans="1:95" s="1" customFormat="1" x14ac:dyDescent="0.3">
      <c r="A577" s="7"/>
      <c r="C577" s="3">
        <v>6</v>
      </c>
      <c r="D577" s="3">
        <v>12386</v>
      </c>
      <c r="E577" s="3">
        <v>13</v>
      </c>
      <c r="F577" s="3">
        <v>0</v>
      </c>
      <c r="G577" s="3">
        <v>0</v>
      </c>
      <c r="H577" s="3">
        <v>0</v>
      </c>
      <c r="I577" s="3">
        <v>0</v>
      </c>
      <c r="J577" s="65">
        <v>0</v>
      </c>
      <c r="K577" s="65">
        <v>0</v>
      </c>
      <c r="L577" s="65">
        <v>0</v>
      </c>
      <c r="M577" s="66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60"/>
      <c r="Z577" s="3"/>
      <c r="AA577" s="3"/>
      <c r="AB577" s="3"/>
      <c r="AC577" s="3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M577" s="48"/>
      <c r="BX577" s="7"/>
      <c r="BY577" s="4"/>
      <c r="BZ577" s="7"/>
      <c r="CA577" s="7"/>
      <c r="CB577" s="7"/>
      <c r="CE577" s="7"/>
      <c r="CF577" s="7"/>
      <c r="CG577" s="7"/>
      <c r="CH577" s="7"/>
      <c r="CI577" s="7"/>
      <c r="CJ577" s="7"/>
      <c r="CK577" s="7"/>
      <c r="CL577" s="7"/>
      <c r="CN577" s="47"/>
      <c r="CO577" s="47"/>
      <c r="CP577" s="47"/>
      <c r="CQ577" s="4"/>
    </row>
    <row r="578" spans="1:95" s="1" customFormat="1" x14ac:dyDescent="0.3">
      <c r="A578" s="7"/>
      <c r="C578" s="3">
        <v>7</v>
      </c>
      <c r="D578" s="3">
        <v>12380</v>
      </c>
      <c r="E578" s="3">
        <v>19</v>
      </c>
      <c r="F578" s="3">
        <v>0</v>
      </c>
      <c r="G578" s="3">
        <v>0</v>
      </c>
      <c r="H578" s="3">
        <v>0</v>
      </c>
      <c r="I578" s="3">
        <v>0</v>
      </c>
      <c r="J578" s="65">
        <v>0</v>
      </c>
      <c r="K578" s="65">
        <v>0</v>
      </c>
      <c r="L578" s="65">
        <v>0</v>
      </c>
      <c r="M578" s="66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60"/>
      <c r="Z578" s="3"/>
      <c r="AA578" s="3"/>
      <c r="AB578" s="3"/>
      <c r="AC578" s="3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M578" s="48"/>
      <c r="BX578" s="7"/>
      <c r="BY578" s="4"/>
      <c r="BZ578" s="7"/>
      <c r="CA578" s="7"/>
      <c r="CB578" s="7"/>
      <c r="CE578" s="7"/>
      <c r="CF578" s="7"/>
      <c r="CG578" s="7"/>
      <c r="CH578" s="7"/>
      <c r="CI578" s="7"/>
      <c r="CJ578" s="7"/>
      <c r="CK578" s="7"/>
      <c r="CL578" s="7"/>
      <c r="CN578" s="47"/>
      <c r="CO578" s="47"/>
      <c r="CP578" s="47"/>
      <c r="CQ578" s="4"/>
    </row>
    <row r="579" spans="1:95" s="1" customFormat="1" x14ac:dyDescent="0.3">
      <c r="A579" s="7"/>
      <c r="C579" s="3">
        <v>8</v>
      </c>
      <c r="D579" s="3">
        <v>12373</v>
      </c>
      <c r="E579" s="3">
        <v>26</v>
      </c>
      <c r="F579" s="3">
        <v>0</v>
      </c>
      <c r="G579" s="3">
        <v>0</v>
      </c>
      <c r="H579" s="3">
        <v>0</v>
      </c>
      <c r="I579" s="3">
        <v>0</v>
      </c>
      <c r="J579" s="65">
        <v>0</v>
      </c>
      <c r="K579" s="65">
        <v>0</v>
      </c>
      <c r="L579" s="65">
        <v>0</v>
      </c>
      <c r="M579" s="66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60"/>
      <c r="Z579" s="3"/>
      <c r="AA579" s="3"/>
      <c r="AB579" s="3"/>
      <c r="AC579" s="3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M579" s="48"/>
      <c r="BX579" s="7"/>
      <c r="BY579" s="4"/>
      <c r="BZ579" s="7"/>
      <c r="CA579" s="7"/>
      <c r="CB579" s="7"/>
      <c r="CE579" s="7"/>
      <c r="CF579" s="7"/>
      <c r="CG579" s="7"/>
      <c r="CH579" s="7"/>
      <c r="CI579" s="7"/>
      <c r="CJ579" s="7"/>
      <c r="CK579" s="7"/>
      <c r="CL579" s="7"/>
      <c r="CN579" s="47"/>
      <c r="CO579" s="47"/>
      <c r="CP579" s="47"/>
      <c r="CQ579" s="4"/>
    </row>
    <row r="580" spans="1:95" s="1" customFormat="1" x14ac:dyDescent="0.3">
      <c r="A580" s="7"/>
      <c r="C580" s="3">
        <v>9</v>
      </c>
      <c r="D580" s="3">
        <v>12363</v>
      </c>
      <c r="E580" s="3">
        <v>36</v>
      </c>
      <c r="F580" s="3">
        <v>0</v>
      </c>
      <c r="G580" s="3">
        <v>0</v>
      </c>
      <c r="H580" s="3">
        <v>0</v>
      </c>
      <c r="I580" s="3">
        <v>0</v>
      </c>
      <c r="J580" s="65">
        <v>0</v>
      </c>
      <c r="K580" s="65">
        <v>0</v>
      </c>
      <c r="L580" s="65">
        <v>0</v>
      </c>
      <c r="M580" s="66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60"/>
      <c r="Z580" s="3"/>
      <c r="AA580" s="3"/>
      <c r="AB580" s="3"/>
      <c r="AC580" s="3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M580" s="48"/>
      <c r="BX580" s="7"/>
      <c r="BY580" s="4"/>
      <c r="BZ580" s="7"/>
      <c r="CA580" s="7"/>
      <c r="CB580" s="7"/>
      <c r="CE580" s="7"/>
      <c r="CF580" s="7"/>
      <c r="CG580" s="7"/>
      <c r="CH580" s="7"/>
      <c r="CI580" s="7"/>
      <c r="CJ580" s="7"/>
      <c r="CK580" s="7"/>
      <c r="CL580" s="7"/>
      <c r="CN580" s="47"/>
      <c r="CO580" s="47"/>
      <c r="CP580" s="47"/>
      <c r="CQ580" s="4"/>
    </row>
    <row r="581" spans="1:95" s="1" customFormat="1" x14ac:dyDescent="0.3">
      <c r="A581" s="7"/>
      <c r="C581" s="3">
        <v>10</v>
      </c>
      <c r="D581" s="3">
        <v>12346</v>
      </c>
      <c r="E581" s="3">
        <v>53</v>
      </c>
      <c r="F581" s="3">
        <v>0</v>
      </c>
      <c r="G581" s="3">
        <v>0</v>
      </c>
      <c r="H581" s="3">
        <v>0</v>
      </c>
      <c r="I581" s="3">
        <v>0</v>
      </c>
      <c r="J581" s="65">
        <v>0</v>
      </c>
      <c r="K581" s="65">
        <v>0</v>
      </c>
      <c r="L581" s="65">
        <v>0</v>
      </c>
      <c r="M581" s="66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60"/>
      <c r="Z581" s="3"/>
      <c r="AA581" s="3"/>
      <c r="AB581" s="3"/>
      <c r="AC581" s="3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M581" s="48"/>
      <c r="BX581" s="7"/>
      <c r="BY581" s="4"/>
      <c r="BZ581" s="7"/>
      <c r="CA581" s="7"/>
      <c r="CB581" s="7"/>
      <c r="CE581" s="7"/>
      <c r="CF581" s="7"/>
      <c r="CG581" s="7"/>
      <c r="CH581" s="7"/>
      <c r="CI581" s="7"/>
      <c r="CJ581" s="7"/>
      <c r="CK581" s="7"/>
      <c r="CL581" s="7"/>
      <c r="CN581" s="47"/>
      <c r="CO581" s="47"/>
      <c r="CP581" s="47"/>
      <c r="CQ581" s="4"/>
    </row>
    <row r="582" spans="1:95" s="1" customFormat="1" x14ac:dyDescent="0.3">
      <c r="A582" s="7"/>
      <c r="C582" s="3">
        <v>11</v>
      </c>
      <c r="D582" s="3">
        <v>12326</v>
      </c>
      <c r="E582" s="3">
        <v>73</v>
      </c>
      <c r="F582" s="3">
        <v>0</v>
      </c>
      <c r="G582" s="3">
        <v>0</v>
      </c>
      <c r="H582" s="3">
        <v>0</v>
      </c>
      <c r="I582" s="3">
        <v>0</v>
      </c>
      <c r="J582" s="65">
        <v>0</v>
      </c>
      <c r="K582" s="65">
        <v>2</v>
      </c>
      <c r="L582" s="65">
        <v>0</v>
      </c>
      <c r="M582" s="66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60"/>
      <c r="Z582" s="3"/>
      <c r="AA582" s="3"/>
      <c r="AB582" s="3"/>
      <c r="AC582" s="3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M582" s="48"/>
      <c r="BX582" s="7"/>
      <c r="BY582" s="4"/>
      <c r="BZ582" s="7"/>
      <c r="CA582" s="7"/>
      <c r="CB582" s="7"/>
      <c r="CE582" s="7"/>
      <c r="CF582" s="7"/>
      <c r="CG582" s="7"/>
      <c r="CH582" s="7"/>
      <c r="CI582" s="7"/>
      <c r="CJ582" s="7"/>
      <c r="CK582" s="7"/>
      <c r="CL582" s="7"/>
      <c r="CN582" s="47"/>
      <c r="CO582" s="47"/>
      <c r="CP582" s="47"/>
      <c r="CQ582" s="4"/>
    </row>
    <row r="583" spans="1:95" s="1" customFormat="1" x14ac:dyDescent="0.3">
      <c r="A583" s="7"/>
      <c r="C583" s="3">
        <v>12</v>
      </c>
      <c r="D583" s="3">
        <v>12307</v>
      </c>
      <c r="E583" s="3">
        <v>92</v>
      </c>
      <c r="F583" s="3">
        <v>0</v>
      </c>
      <c r="G583" s="3">
        <v>0</v>
      </c>
      <c r="H583" s="3">
        <v>0</v>
      </c>
      <c r="I583" s="3">
        <v>0</v>
      </c>
      <c r="J583" s="65">
        <v>0</v>
      </c>
      <c r="K583" s="65">
        <v>4</v>
      </c>
      <c r="L583" s="65">
        <v>0</v>
      </c>
      <c r="M583" s="66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60"/>
      <c r="Z583" s="3"/>
      <c r="AA583" s="3"/>
      <c r="AB583" s="3"/>
      <c r="AC583" s="3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M583" s="48"/>
      <c r="BX583" s="7"/>
      <c r="BY583" s="4"/>
      <c r="BZ583" s="7"/>
      <c r="CA583" s="7"/>
      <c r="CB583" s="7"/>
      <c r="CE583" s="7"/>
      <c r="CF583" s="7"/>
      <c r="CG583" s="7"/>
      <c r="CH583" s="7"/>
      <c r="CI583" s="7"/>
      <c r="CJ583" s="7"/>
      <c r="CK583" s="7"/>
      <c r="CL583" s="7"/>
      <c r="CN583" s="47"/>
      <c r="CO583" s="47"/>
      <c r="CP583" s="47"/>
      <c r="CQ583" s="4"/>
    </row>
    <row r="584" spans="1:95" s="1" customFormat="1" x14ac:dyDescent="0.3">
      <c r="A584" s="7"/>
      <c r="C584" s="3">
        <v>13</v>
      </c>
      <c r="D584" s="3">
        <v>12284</v>
      </c>
      <c r="E584" s="3">
        <v>114</v>
      </c>
      <c r="F584" s="3">
        <v>0</v>
      </c>
      <c r="G584" s="3">
        <v>0</v>
      </c>
      <c r="H584" s="3">
        <v>0</v>
      </c>
      <c r="I584" s="3">
        <v>0</v>
      </c>
      <c r="J584" s="65">
        <v>0</v>
      </c>
      <c r="K584" s="65">
        <v>6</v>
      </c>
      <c r="L584" s="65">
        <v>0</v>
      </c>
      <c r="M584" s="66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60"/>
      <c r="Z584" s="3"/>
      <c r="AA584" s="3"/>
      <c r="AB584" s="3"/>
      <c r="AC584" s="3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M584" s="48"/>
      <c r="BX584" s="7"/>
      <c r="BY584" s="4"/>
      <c r="BZ584" s="7"/>
      <c r="CA584" s="7"/>
      <c r="CB584" s="7"/>
      <c r="CE584" s="7"/>
      <c r="CF584" s="7"/>
      <c r="CG584" s="7"/>
      <c r="CH584" s="7"/>
      <c r="CI584" s="7"/>
      <c r="CJ584" s="7"/>
      <c r="CK584" s="7"/>
      <c r="CL584" s="7"/>
      <c r="CN584" s="47"/>
      <c r="CO584" s="47"/>
      <c r="CP584" s="47"/>
      <c r="CQ584" s="4"/>
    </row>
    <row r="585" spans="1:95" s="1" customFormat="1" x14ac:dyDescent="0.3">
      <c r="A585" s="7"/>
      <c r="C585" s="3">
        <v>14</v>
      </c>
      <c r="D585" s="3">
        <v>12263</v>
      </c>
      <c r="E585" s="3">
        <v>135</v>
      </c>
      <c r="F585" s="3">
        <v>0</v>
      </c>
      <c r="G585" s="3">
        <v>0</v>
      </c>
      <c r="H585" s="3">
        <v>0</v>
      </c>
      <c r="I585" s="3">
        <v>0</v>
      </c>
      <c r="J585" s="65">
        <v>0</v>
      </c>
      <c r="K585" s="65">
        <v>13</v>
      </c>
      <c r="L585" s="65">
        <v>1</v>
      </c>
      <c r="M585" s="66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60"/>
      <c r="Z585" s="3"/>
      <c r="AA585" s="3"/>
      <c r="AB585" s="3"/>
      <c r="AC585" s="3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M585" s="48"/>
      <c r="BX585" s="7"/>
      <c r="BY585" s="4"/>
      <c r="BZ585" s="7"/>
      <c r="CA585" s="7"/>
      <c r="CB585" s="7"/>
      <c r="CE585" s="7"/>
      <c r="CF585" s="7"/>
      <c r="CG585" s="7"/>
      <c r="CH585" s="7"/>
      <c r="CI585" s="7"/>
      <c r="CJ585" s="7"/>
      <c r="CK585" s="7"/>
      <c r="CL585" s="7"/>
      <c r="CN585" s="47"/>
      <c r="CO585" s="47"/>
      <c r="CP585" s="47"/>
      <c r="CQ585" s="4"/>
    </row>
    <row r="586" spans="1:95" s="1" customFormat="1" x14ac:dyDescent="0.3">
      <c r="A586" s="7"/>
      <c r="C586" s="3">
        <v>15</v>
      </c>
      <c r="D586" s="3">
        <v>12244</v>
      </c>
      <c r="E586" s="3">
        <v>155</v>
      </c>
      <c r="F586" s="3">
        <v>0</v>
      </c>
      <c r="G586" s="3">
        <v>0</v>
      </c>
      <c r="H586" s="3">
        <v>0</v>
      </c>
      <c r="I586" s="3">
        <v>0</v>
      </c>
      <c r="J586" s="65">
        <v>0</v>
      </c>
      <c r="K586" s="65">
        <v>20</v>
      </c>
      <c r="L586" s="65">
        <v>1</v>
      </c>
      <c r="M586" s="66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60"/>
      <c r="Z586" s="3"/>
      <c r="AA586" s="3"/>
      <c r="AB586" s="3"/>
      <c r="AC586" s="3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M586" s="48"/>
      <c r="BX586" s="7"/>
      <c r="BY586" s="4"/>
      <c r="BZ586" s="7"/>
      <c r="CA586" s="7"/>
      <c r="CB586" s="7"/>
      <c r="CE586" s="7"/>
      <c r="CF586" s="7"/>
      <c r="CG586" s="7"/>
      <c r="CH586" s="7"/>
      <c r="CI586" s="7"/>
      <c r="CJ586" s="7"/>
      <c r="CK586" s="7"/>
      <c r="CL586" s="7"/>
      <c r="CN586" s="47"/>
      <c r="CO586" s="47"/>
      <c r="CP586" s="47"/>
      <c r="CQ586" s="4"/>
    </row>
    <row r="587" spans="1:95" s="1" customFormat="1" x14ac:dyDescent="0.3">
      <c r="A587" s="7"/>
      <c r="C587" s="3">
        <v>16</v>
      </c>
      <c r="D587" s="3">
        <v>12223</v>
      </c>
      <c r="E587" s="3">
        <v>175</v>
      </c>
      <c r="F587" s="3">
        <v>0</v>
      </c>
      <c r="G587" s="3">
        <v>1</v>
      </c>
      <c r="H587" s="3">
        <v>0</v>
      </c>
      <c r="I587" s="3">
        <v>0</v>
      </c>
      <c r="J587" s="65">
        <v>0</v>
      </c>
      <c r="K587" s="65">
        <v>30</v>
      </c>
      <c r="L587" s="65">
        <v>3</v>
      </c>
      <c r="M587" s="66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60"/>
      <c r="Z587" s="3"/>
      <c r="AA587" s="3"/>
      <c r="AB587" s="3"/>
      <c r="AC587" s="3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M587" s="48"/>
      <c r="BX587" s="7"/>
      <c r="BY587" s="4"/>
      <c r="BZ587" s="7"/>
      <c r="CA587" s="7"/>
      <c r="CB587" s="7"/>
      <c r="CE587" s="7"/>
      <c r="CF587" s="7"/>
      <c r="CG587" s="7"/>
      <c r="CH587" s="7"/>
      <c r="CI587" s="7"/>
      <c r="CJ587" s="7"/>
      <c r="CK587" s="7"/>
      <c r="CL587" s="7"/>
      <c r="CN587" s="47"/>
      <c r="CO587" s="47"/>
      <c r="CP587" s="47"/>
      <c r="CQ587" s="4"/>
    </row>
    <row r="588" spans="1:95" s="1" customFormat="1" x14ac:dyDescent="0.3">
      <c r="A588" s="7"/>
      <c r="C588" s="3">
        <v>17</v>
      </c>
      <c r="D588" s="3">
        <v>12196</v>
      </c>
      <c r="E588" s="3">
        <v>202</v>
      </c>
      <c r="F588" s="3">
        <v>0</v>
      </c>
      <c r="G588" s="3">
        <v>1</v>
      </c>
      <c r="H588" s="3">
        <v>0</v>
      </c>
      <c r="I588" s="3">
        <v>0</v>
      </c>
      <c r="J588" s="65">
        <v>0</v>
      </c>
      <c r="K588" s="65">
        <v>47</v>
      </c>
      <c r="L588" s="65">
        <v>4</v>
      </c>
      <c r="M588" s="66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60"/>
      <c r="Z588" s="3"/>
      <c r="AA588" s="3"/>
      <c r="AB588" s="3"/>
      <c r="AC588" s="3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M588" s="48"/>
      <c r="BX588" s="7"/>
      <c r="BY588" s="4"/>
      <c r="BZ588" s="7"/>
      <c r="CA588" s="7"/>
      <c r="CB588" s="7"/>
      <c r="CE588" s="7"/>
      <c r="CF588" s="7"/>
      <c r="CG588" s="7"/>
      <c r="CH588" s="7"/>
      <c r="CI588" s="7"/>
      <c r="CJ588" s="7"/>
      <c r="CK588" s="7"/>
      <c r="CL588" s="7"/>
      <c r="CN588" s="47"/>
      <c r="CO588" s="47"/>
      <c r="CP588" s="47"/>
      <c r="CQ588" s="4"/>
    </row>
    <row r="589" spans="1:95" s="1" customFormat="1" x14ac:dyDescent="0.3">
      <c r="A589" s="7"/>
      <c r="C589" s="3">
        <v>18</v>
      </c>
      <c r="D589" s="3">
        <v>12173</v>
      </c>
      <c r="E589" s="3">
        <v>225</v>
      </c>
      <c r="F589" s="3">
        <v>0</v>
      </c>
      <c r="G589" s="3">
        <v>1</v>
      </c>
      <c r="H589" s="3">
        <v>0</v>
      </c>
      <c r="I589" s="3">
        <v>0</v>
      </c>
      <c r="J589" s="65">
        <v>0</v>
      </c>
      <c r="K589" s="65">
        <v>66</v>
      </c>
      <c r="L589" s="65">
        <v>6</v>
      </c>
      <c r="M589" s="66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60"/>
      <c r="Z589" s="3"/>
      <c r="AA589" s="3"/>
      <c r="AB589" s="3"/>
      <c r="AC589" s="3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M589" s="48"/>
      <c r="BX589" s="7"/>
      <c r="BY589" s="4"/>
      <c r="BZ589" s="7"/>
      <c r="CA589" s="7"/>
      <c r="CB589" s="7"/>
      <c r="CE589" s="7"/>
      <c r="CF589" s="7"/>
      <c r="CG589" s="7"/>
      <c r="CH589" s="7"/>
      <c r="CI589" s="7"/>
      <c r="CJ589" s="7"/>
      <c r="CK589" s="7"/>
      <c r="CL589" s="7"/>
      <c r="CN589" s="47"/>
      <c r="CO589" s="47"/>
      <c r="CP589" s="47"/>
      <c r="CQ589" s="4"/>
    </row>
    <row r="590" spans="1:95" s="1" customFormat="1" x14ac:dyDescent="0.3">
      <c r="A590" s="7"/>
      <c r="C590" s="3">
        <v>19</v>
      </c>
      <c r="D590" s="3">
        <v>12143</v>
      </c>
      <c r="E590" s="3">
        <v>254</v>
      </c>
      <c r="F590" s="3">
        <v>0</v>
      </c>
      <c r="G590" s="3">
        <v>2</v>
      </c>
      <c r="H590" s="3">
        <v>0</v>
      </c>
      <c r="I590" s="3">
        <v>0</v>
      </c>
      <c r="J590" s="65">
        <v>0</v>
      </c>
      <c r="K590" s="65">
        <v>85</v>
      </c>
      <c r="L590" s="65">
        <v>8</v>
      </c>
      <c r="M590" s="66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60"/>
      <c r="Z590" s="3"/>
      <c r="AA590" s="3"/>
      <c r="AB590" s="3"/>
      <c r="AC590" s="3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M590" s="48"/>
      <c r="BX590" s="7"/>
      <c r="BY590" s="4"/>
      <c r="BZ590" s="7"/>
      <c r="CA590" s="7"/>
      <c r="CB590" s="7"/>
      <c r="CE590" s="7"/>
      <c r="CF590" s="7"/>
      <c r="CG590" s="7"/>
      <c r="CH590" s="7"/>
      <c r="CI590" s="7"/>
      <c r="CJ590" s="7"/>
      <c r="CK590" s="7"/>
      <c r="CL590" s="7"/>
      <c r="CN590" s="47"/>
      <c r="CO590" s="47"/>
      <c r="CP590" s="47"/>
      <c r="CQ590" s="4"/>
    </row>
    <row r="591" spans="1:95" s="1" customFormat="1" x14ac:dyDescent="0.3">
      <c r="A591" s="7"/>
      <c r="C591" s="3">
        <v>20</v>
      </c>
      <c r="D591" s="3">
        <v>12108</v>
      </c>
      <c r="E591" s="3">
        <v>288</v>
      </c>
      <c r="F591" s="3">
        <v>0</v>
      </c>
      <c r="G591" s="3">
        <v>2</v>
      </c>
      <c r="H591" s="3">
        <v>0</v>
      </c>
      <c r="I591" s="3">
        <v>0</v>
      </c>
      <c r="J591" s="65">
        <v>0</v>
      </c>
      <c r="K591" s="65">
        <v>107</v>
      </c>
      <c r="L591" s="65">
        <v>10</v>
      </c>
      <c r="M591" s="66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60"/>
      <c r="Z591" s="3"/>
      <c r="AA591" s="3"/>
      <c r="AB591" s="3"/>
      <c r="AC591" s="3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M591" s="48"/>
      <c r="BX591" s="7"/>
      <c r="BY591" s="4"/>
      <c r="BZ591" s="7"/>
      <c r="CA591" s="7"/>
      <c r="CB591" s="7"/>
      <c r="CE591" s="7"/>
      <c r="CF591" s="7"/>
      <c r="CG591" s="7"/>
      <c r="CH591" s="7"/>
      <c r="CI591" s="7"/>
      <c r="CJ591" s="7"/>
      <c r="CK591" s="7"/>
      <c r="CL591" s="7"/>
      <c r="CN591" s="47"/>
      <c r="CO591" s="47"/>
      <c r="CP591" s="47"/>
      <c r="CQ591" s="4"/>
    </row>
    <row r="592" spans="1:95" s="1" customFormat="1" x14ac:dyDescent="0.3">
      <c r="A592" s="7"/>
      <c r="C592" s="3">
        <v>21</v>
      </c>
      <c r="D592" s="3">
        <v>12069</v>
      </c>
      <c r="E592" s="3">
        <v>326</v>
      </c>
      <c r="F592" s="3">
        <v>0</v>
      </c>
      <c r="G592" s="3">
        <v>4</v>
      </c>
      <c r="H592" s="3">
        <v>0</v>
      </c>
      <c r="I592" s="3">
        <v>0</v>
      </c>
      <c r="J592" s="65">
        <v>0</v>
      </c>
      <c r="K592" s="65">
        <v>127</v>
      </c>
      <c r="L592" s="65">
        <v>12</v>
      </c>
      <c r="M592" s="66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60"/>
      <c r="Z592" s="3"/>
      <c r="AA592" s="3"/>
      <c r="AB592" s="3"/>
      <c r="AC592" s="3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M592" s="48"/>
      <c r="BX592" s="7"/>
      <c r="BY592" s="4"/>
      <c r="BZ592" s="7"/>
      <c r="CA592" s="7"/>
      <c r="CB592" s="7"/>
      <c r="CE592" s="7"/>
      <c r="CF592" s="7"/>
      <c r="CG592" s="7"/>
      <c r="CH592" s="7"/>
      <c r="CI592" s="7"/>
      <c r="CJ592" s="7"/>
      <c r="CK592" s="7"/>
      <c r="CL592" s="7"/>
      <c r="CN592" s="47"/>
      <c r="CO592" s="47"/>
      <c r="CP592" s="47"/>
      <c r="CQ592" s="4"/>
    </row>
    <row r="593" spans="1:95" s="1" customFormat="1" x14ac:dyDescent="0.3">
      <c r="A593" s="7"/>
      <c r="C593" s="3">
        <v>22</v>
      </c>
      <c r="D593" s="3">
        <v>12023</v>
      </c>
      <c r="E593" s="3">
        <v>372</v>
      </c>
      <c r="F593" s="3">
        <v>0</v>
      </c>
      <c r="G593" s="3">
        <v>4</v>
      </c>
      <c r="H593" s="3">
        <v>0</v>
      </c>
      <c r="I593" s="3">
        <v>0</v>
      </c>
      <c r="J593" s="65">
        <v>0</v>
      </c>
      <c r="K593" s="65">
        <v>146</v>
      </c>
      <c r="L593" s="65">
        <v>14</v>
      </c>
      <c r="M593" s="66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60"/>
      <c r="Z593" s="3"/>
      <c r="AA593" s="3"/>
      <c r="AB593" s="3"/>
      <c r="AC593" s="3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M593" s="48"/>
      <c r="BX593" s="7"/>
      <c r="BY593" s="4"/>
      <c r="BZ593" s="7"/>
      <c r="CA593" s="7"/>
      <c r="CB593" s="7"/>
      <c r="CE593" s="7"/>
      <c r="CF593" s="7"/>
      <c r="CG593" s="7"/>
      <c r="CH593" s="7"/>
      <c r="CI593" s="7"/>
      <c r="CJ593" s="7"/>
      <c r="CK593" s="7"/>
      <c r="CL593" s="7"/>
      <c r="CN593" s="47"/>
      <c r="CO593" s="47"/>
      <c r="CP593" s="47"/>
      <c r="CQ593" s="4"/>
    </row>
    <row r="594" spans="1:95" s="1" customFormat="1" x14ac:dyDescent="0.3">
      <c r="A594" s="7"/>
      <c r="C594" s="3">
        <v>23</v>
      </c>
      <c r="D594" s="3">
        <v>11965</v>
      </c>
      <c r="E594" s="3">
        <v>427</v>
      </c>
      <c r="F594" s="3">
        <v>0</v>
      </c>
      <c r="G594" s="3">
        <v>6</v>
      </c>
      <c r="H594" s="3">
        <v>0</v>
      </c>
      <c r="I594" s="3">
        <v>0</v>
      </c>
      <c r="J594" s="65">
        <v>0</v>
      </c>
      <c r="K594" s="65">
        <v>166</v>
      </c>
      <c r="L594" s="65">
        <v>15</v>
      </c>
      <c r="M594" s="66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60"/>
      <c r="Z594" s="3"/>
      <c r="AA594" s="3"/>
      <c r="AB594" s="3"/>
      <c r="AC594" s="3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M594" s="48"/>
      <c r="BX594" s="7"/>
      <c r="BY594" s="4"/>
      <c r="BZ594" s="7"/>
      <c r="CA594" s="7"/>
      <c r="CB594" s="7"/>
      <c r="CE594" s="7"/>
      <c r="CF594" s="7"/>
      <c r="CG594" s="7"/>
      <c r="CH594" s="7"/>
      <c r="CI594" s="7"/>
      <c r="CJ594" s="7"/>
      <c r="CK594" s="7"/>
      <c r="CL594" s="7"/>
      <c r="CN594" s="47"/>
      <c r="CO594" s="47"/>
      <c r="CP594" s="47"/>
      <c r="CQ594" s="4"/>
    </row>
    <row r="595" spans="1:95" s="1" customFormat="1" x14ac:dyDescent="0.3">
      <c r="A595" s="7"/>
      <c r="C595" s="3">
        <v>24</v>
      </c>
      <c r="D595" s="3">
        <v>11907</v>
      </c>
      <c r="E595" s="3">
        <v>484</v>
      </c>
      <c r="F595" s="3">
        <v>0</v>
      </c>
      <c r="G595" s="3">
        <v>8</v>
      </c>
      <c r="H595" s="3">
        <v>0</v>
      </c>
      <c r="I595" s="3">
        <v>0</v>
      </c>
      <c r="J595" s="65">
        <v>0</v>
      </c>
      <c r="K595" s="65">
        <v>191</v>
      </c>
      <c r="L595" s="65">
        <v>17</v>
      </c>
      <c r="M595" s="66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60"/>
      <c r="Z595" s="3"/>
      <c r="AA595" s="3"/>
      <c r="AB595" s="3"/>
      <c r="AC595" s="3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M595" s="48"/>
      <c r="BX595" s="7"/>
      <c r="BY595" s="4"/>
      <c r="BZ595" s="7"/>
      <c r="CA595" s="7"/>
      <c r="CB595" s="7"/>
      <c r="CE595" s="7"/>
      <c r="CF595" s="7"/>
      <c r="CG595" s="7"/>
      <c r="CH595" s="7"/>
      <c r="CI595" s="7"/>
      <c r="CJ595" s="7"/>
      <c r="CK595" s="7"/>
      <c r="CL595" s="7"/>
      <c r="CN595" s="47"/>
      <c r="CO595" s="47"/>
      <c r="CP595" s="47"/>
      <c r="CQ595" s="4"/>
    </row>
    <row r="596" spans="1:95" s="1" customFormat="1" x14ac:dyDescent="0.3">
      <c r="A596" s="7"/>
      <c r="C596" s="3">
        <v>25</v>
      </c>
      <c r="D596" s="3">
        <v>11837</v>
      </c>
      <c r="E596" s="3">
        <v>551</v>
      </c>
      <c r="F596" s="3">
        <v>0</v>
      </c>
      <c r="G596" s="3">
        <v>10</v>
      </c>
      <c r="H596" s="3">
        <v>0</v>
      </c>
      <c r="I596" s="3">
        <v>0</v>
      </c>
      <c r="J596" s="65">
        <v>0</v>
      </c>
      <c r="K596" s="65">
        <v>211</v>
      </c>
      <c r="L596" s="65">
        <v>20</v>
      </c>
      <c r="M596" s="66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60"/>
      <c r="Z596" s="3"/>
      <c r="AA596" s="3"/>
      <c r="AB596" s="3"/>
      <c r="AC596" s="3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M596" s="48"/>
      <c r="BX596" s="7"/>
      <c r="BY596" s="4"/>
      <c r="BZ596" s="7"/>
      <c r="CA596" s="7"/>
      <c r="CB596" s="7"/>
      <c r="CE596" s="7"/>
      <c r="CF596" s="7"/>
      <c r="CG596" s="7"/>
      <c r="CH596" s="7"/>
      <c r="CI596" s="7"/>
      <c r="CJ596" s="7"/>
      <c r="CK596" s="7"/>
      <c r="CL596" s="7"/>
      <c r="CN596" s="47"/>
      <c r="CO596" s="47"/>
      <c r="CP596" s="47"/>
      <c r="CQ596" s="4"/>
    </row>
    <row r="597" spans="1:95" s="1" customFormat="1" x14ac:dyDescent="0.3">
      <c r="A597" s="7"/>
      <c r="C597" s="3">
        <v>26</v>
      </c>
      <c r="D597" s="3">
        <v>11751</v>
      </c>
      <c r="E597" s="3">
        <v>634</v>
      </c>
      <c r="F597" s="3">
        <v>0</v>
      </c>
      <c r="G597" s="3">
        <v>14</v>
      </c>
      <c r="H597" s="3">
        <v>0</v>
      </c>
      <c r="I597" s="3">
        <v>0</v>
      </c>
      <c r="J597" s="65">
        <v>0</v>
      </c>
      <c r="K597" s="65">
        <v>238</v>
      </c>
      <c r="L597" s="65">
        <v>22</v>
      </c>
      <c r="M597" s="66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60"/>
      <c r="Z597" s="3"/>
      <c r="AA597" s="3"/>
      <c r="AB597" s="3"/>
      <c r="AC597" s="3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M597" s="48"/>
      <c r="BX597" s="7"/>
      <c r="BY597" s="4"/>
      <c r="BZ597" s="7"/>
      <c r="CA597" s="7"/>
      <c r="CB597" s="7"/>
      <c r="CE597" s="7"/>
      <c r="CF597" s="7"/>
      <c r="CG597" s="7"/>
      <c r="CH597" s="7"/>
      <c r="CI597" s="7"/>
      <c r="CJ597" s="7"/>
      <c r="CK597" s="7"/>
      <c r="CL597" s="7"/>
      <c r="CN597" s="47"/>
      <c r="CO597" s="47"/>
      <c r="CP597" s="47"/>
      <c r="CQ597" s="4"/>
    </row>
    <row r="598" spans="1:95" s="1" customFormat="1" x14ac:dyDescent="0.3">
      <c r="A598" s="7"/>
      <c r="C598" s="3">
        <v>27</v>
      </c>
      <c r="D598" s="3">
        <v>11661</v>
      </c>
      <c r="E598" s="3">
        <v>720</v>
      </c>
      <c r="F598" s="3">
        <v>0</v>
      </c>
      <c r="G598" s="3">
        <v>17</v>
      </c>
      <c r="H598" s="3">
        <v>0</v>
      </c>
      <c r="I598" s="3">
        <v>0</v>
      </c>
      <c r="J598" s="65">
        <v>0</v>
      </c>
      <c r="K598" s="65">
        <v>270</v>
      </c>
      <c r="L598" s="65">
        <v>24</v>
      </c>
      <c r="M598" s="66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60"/>
      <c r="Z598" s="3"/>
      <c r="AA598" s="3"/>
      <c r="AB598" s="3"/>
      <c r="AC598" s="3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M598" s="48"/>
      <c r="BX598" s="7"/>
      <c r="BY598" s="4"/>
      <c r="BZ598" s="7"/>
      <c r="CA598" s="7"/>
      <c r="CB598" s="7"/>
      <c r="CE598" s="7"/>
      <c r="CF598" s="7"/>
      <c r="CG598" s="7"/>
      <c r="CH598" s="7"/>
      <c r="CI598" s="7"/>
      <c r="CJ598" s="7"/>
      <c r="CK598" s="7"/>
      <c r="CL598" s="7"/>
      <c r="CN598" s="47"/>
      <c r="CO598" s="47"/>
      <c r="CP598" s="47"/>
      <c r="CQ598" s="4"/>
    </row>
    <row r="599" spans="1:95" s="1" customFormat="1" x14ac:dyDescent="0.3">
      <c r="A599" s="7"/>
      <c r="C599" s="3">
        <v>28</v>
      </c>
      <c r="D599" s="3">
        <v>11556</v>
      </c>
      <c r="E599" s="3">
        <v>821</v>
      </c>
      <c r="F599" s="3">
        <v>0</v>
      </c>
      <c r="G599" s="3">
        <v>21</v>
      </c>
      <c r="H599" s="3">
        <v>0</v>
      </c>
      <c r="I599" s="3">
        <v>0</v>
      </c>
      <c r="J599" s="65">
        <v>0</v>
      </c>
      <c r="K599" s="65">
        <v>305</v>
      </c>
      <c r="L599" s="65">
        <v>28</v>
      </c>
      <c r="M599" s="66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60"/>
      <c r="Z599" s="3"/>
      <c r="AA599" s="3"/>
      <c r="AB599" s="3"/>
      <c r="AC599" s="3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M599" s="48"/>
      <c r="BX599" s="7"/>
      <c r="BY599" s="4"/>
      <c r="BZ599" s="7"/>
      <c r="CA599" s="7"/>
      <c r="CB599" s="7"/>
      <c r="CE599" s="7"/>
      <c r="CF599" s="7"/>
      <c r="CG599" s="7"/>
      <c r="CH599" s="7"/>
      <c r="CI599" s="7"/>
      <c r="CJ599" s="7"/>
      <c r="CK599" s="7"/>
      <c r="CL599" s="7"/>
      <c r="CN599" s="47"/>
      <c r="CO599" s="47"/>
      <c r="CP599" s="47"/>
      <c r="CQ599" s="4"/>
    </row>
    <row r="600" spans="1:95" s="1" customFormat="1" x14ac:dyDescent="0.3">
      <c r="A600" s="7"/>
      <c r="C600" s="3">
        <v>29</v>
      </c>
      <c r="D600" s="3">
        <v>11446</v>
      </c>
      <c r="E600" s="3">
        <v>926</v>
      </c>
      <c r="F600" s="3">
        <v>0</v>
      </c>
      <c r="G600" s="3">
        <v>27</v>
      </c>
      <c r="H600" s="3">
        <v>0</v>
      </c>
      <c r="I600" s="3">
        <v>0</v>
      </c>
      <c r="J600" s="65">
        <v>0</v>
      </c>
      <c r="K600" s="65">
        <v>346</v>
      </c>
      <c r="L600" s="65">
        <v>32</v>
      </c>
      <c r="M600" s="66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60"/>
      <c r="Z600" s="3"/>
      <c r="AA600" s="3"/>
      <c r="AB600" s="3"/>
      <c r="AC600" s="3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M600" s="48"/>
      <c r="BX600" s="7"/>
      <c r="BY600" s="4"/>
      <c r="BZ600" s="7"/>
      <c r="CA600" s="7"/>
      <c r="CB600" s="7"/>
      <c r="CE600" s="7"/>
      <c r="CF600" s="7"/>
      <c r="CG600" s="7"/>
      <c r="CH600" s="7"/>
      <c r="CI600" s="7"/>
      <c r="CJ600" s="7"/>
      <c r="CK600" s="7"/>
      <c r="CL600" s="7"/>
      <c r="CN600" s="47"/>
      <c r="CO600" s="47"/>
      <c r="CP600" s="47"/>
      <c r="CQ600" s="4"/>
    </row>
    <row r="601" spans="1:95" s="1" customFormat="1" x14ac:dyDescent="0.3">
      <c r="A601" s="7"/>
      <c r="C601" s="3">
        <v>30</v>
      </c>
      <c r="D601" s="3">
        <v>11322</v>
      </c>
      <c r="E601" s="3">
        <v>1044</v>
      </c>
      <c r="F601" s="3">
        <v>0</v>
      </c>
      <c r="G601" s="3">
        <v>32</v>
      </c>
      <c r="H601" s="3">
        <v>0</v>
      </c>
      <c r="I601" s="3">
        <v>0</v>
      </c>
      <c r="J601" s="65">
        <v>0</v>
      </c>
      <c r="K601" s="65">
        <v>398</v>
      </c>
      <c r="L601" s="65">
        <v>38</v>
      </c>
      <c r="M601" s="66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60"/>
      <c r="Z601" s="3"/>
      <c r="AA601" s="3"/>
      <c r="AB601" s="3"/>
      <c r="AC601" s="3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M601" s="48"/>
      <c r="BX601" s="7"/>
      <c r="BY601" s="4"/>
      <c r="BZ601" s="7"/>
      <c r="CA601" s="7"/>
      <c r="CB601" s="7"/>
      <c r="CE601" s="7"/>
      <c r="CF601" s="7"/>
      <c r="CG601" s="7"/>
      <c r="CH601" s="7"/>
      <c r="CI601" s="7"/>
      <c r="CJ601" s="7"/>
      <c r="CK601" s="7"/>
      <c r="CL601" s="7"/>
      <c r="CN601" s="47"/>
      <c r="CO601" s="47"/>
      <c r="CP601" s="47"/>
      <c r="CQ601" s="4"/>
    </row>
    <row r="602" spans="1:95" s="1" customFormat="1" x14ac:dyDescent="0.3">
      <c r="A602" s="7"/>
      <c r="C602" s="3">
        <v>31</v>
      </c>
      <c r="D602" s="3">
        <v>11255</v>
      </c>
      <c r="E602" s="3">
        <v>1105</v>
      </c>
      <c r="F602" s="3">
        <v>0</v>
      </c>
      <c r="G602" s="3">
        <v>38</v>
      </c>
      <c r="H602" s="3">
        <v>0</v>
      </c>
      <c r="I602" s="3">
        <v>0</v>
      </c>
      <c r="J602" s="65">
        <v>0</v>
      </c>
      <c r="K602" s="65">
        <v>450</v>
      </c>
      <c r="L602" s="65">
        <v>43</v>
      </c>
      <c r="M602" s="66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60"/>
      <c r="Z602" s="3"/>
      <c r="AA602" s="3"/>
      <c r="AB602" s="3"/>
      <c r="AC602" s="3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M602" s="48"/>
      <c r="BX602" s="7"/>
      <c r="BY602" s="4"/>
      <c r="BZ602" s="7"/>
      <c r="CA602" s="7"/>
      <c r="CB602" s="7"/>
      <c r="CE602" s="7"/>
      <c r="CF602" s="7"/>
      <c r="CG602" s="7"/>
      <c r="CH602" s="7"/>
      <c r="CI602" s="7"/>
      <c r="CJ602" s="7"/>
      <c r="CK602" s="7"/>
      <c r="CL602" s="7"/>
      <c r="CN602" s="47"/>
      <c r="CO602" s="47"/>
      <c r="CP602" s="47"/>
      <c r="CQ602" s="4"/>
    </row>
    <row r="603" spans="1:95" s="1" customFormat="1" x14ac:dyDescent="0.3">
      <c r="A603" s="7"/>
      <c r="C603" s="3">
        <v>32</v>
      </c>
      <c r="D603" s="3">
        <v>11184</v>
      </c>
      <c r="E603" s="3">
        <v>1165</v>
      </c>
      <c r="F603" s="3">
        <v>0</v>
      </c>
      <c r="G603" s="3">
        <v>49</v>
      </c>
      <c r="H603" s="3">
        <v>0</v>
      </c>
      <c r="I603" s="3">
        <v>0</v>
      </c>
      <c r="J603" s="65">
        <v>0</v>
      </c>
      <c r="K603" s="65">
        <v>513</v>
      </c>
      <c r="L603" s="65">
        <v>49</v>
      </c>
      <c r="M603" s="66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60"/>
      <c r="Z603" s="3"/>
      <c r="AA603" s="3"/>
      <c r="AB603" s="3"/>
      <c r="AC603" s="3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M603" s="48"/>
      <c r="BX603" s="7"/>
      <c r="BY603" s="4"/>
      <c r="BZ603" s="7"/>
      <c r="CA603" s="7"/>
      <c r="CB603" s="7"/>
      <c r="CE603" s="7"/>
      <c r="CF603" s="7"/>
      <c r="CG603" s="7"/>
      <c r="CH603" s="7"/>
      <c r="CI603" s="7"/>
      <c r="CJ603" s="7"/>
      <c r="CK603" s="7"/>
      <c r="CL603" s="7"/>
      <c r="CN603" s="47"/>
      <c r="CO603" s="47"/>
      <c r="CP603" s="47"/>
      <c r="CQ603" s="4"/>
    </row>
    <row r="604" spans="1:95" s="1" customFormat="1" x14ac:dyDescent="0.3">
      <c r="A604" s="7"/>
      <c r="C604" s="3">
        <v>33</v>
      </c>
      <c r="D604" s="3">
        <v>11117</v>
      </c>
      <c r="E604" s="3">
        <v>1224</v>
      </c>
      <c r="F604" s="3">
        <v>0</v>
      </c>
      <c r="G604" s="3">
        <v>57</v>
      </c>
      <c r="H604" s="3">
        <v>0</v>
      </c>
      <c r="I604" s="3">
        <v>0</v>
      </c>
      <c r="J604" s="65">
        <v>0</v>
      </c>
      <c r="K604" s="65">
        <v>591</v>
      </c>
      <c r="L604" s="65">
        <v>58</v>
      </c>
      <c r="M604" s="66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60"/>
      <c r="Z604" s="3"/>
      <c r="AA604" s="3"/>
      <c r="AB604" s="3"/>
      <c r="AC604" s="3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M604" s="48"/>
      <c r="BX604" s="7"/>
      <c r="BY604" s="4"/>
      <c r="BZ604" s="7"/>
      <c r="CA604" s="7"/>
      <c r="CB604" s="7"/>
      <c r="CE604" s="7"/>
      <c r="CF604" s="7"/>
      <c r="CG604" s="7"/>
      <c r="CH604" s="7"/>
      <c r="CI604" s="7"/>
      <c r="CJ604" s="7"/>
      <c r="CK604" s="7"/>
      <c r="CL604" s="7"/>
      <c r="CN604" s="47"/>
      <c r="CO604" s="47"/>
      <c r="CP604" s="47"/>
      <c r="CQ604" s="4"/>
    </row>
    <row r="605" spans="1:95" s="1" customFormat="1" x14ac:dyDescent="0.3">
      <c r="A605" s="7"/>
      <c r="C605" s="3">
        <v>34</v>
      </c>
      <c r="D605" s="3">
        <v>11040</v>
      </c>
      <c r="E605" s="3">
        <v>1291</v>
      </c>
      <c r="F605" s="3">
        <v>0</v>
      </c>
      <c r="G605" s="3">
        <v>66</v>
      </c>
      <c r="H605" s="3">
        <v>0</v>
      </c>
      <c r="I605" s="3">
        <v>1</v>
      </c>
      <c r="J605" s="65">
        <v>0</v>
      </c>
      <c r="K605" s="65">
        <v>670</v>
      </c>
      <c r="L605" s="65">
        <v>67</v>
      </c>
      <c r="M605" s="66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60"/>
      <c r="Z605" s="3"/>
      <c r="AA605" s="3"/>
      <c r="AB605" s="3"/>
      <c r="AC605" s="3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M605" s="48"/>
      <c r="BX605" s="7"/>
      <c r="BY605" s="4"/>
      <c r="BZ605" s="7"/>
      <c r="CA605" s="7"/>
      <c r="CB605" s="7"/>
      <c r="CE605" s="7"/>
      <c r="CF605" s="7"/>
      <c r="CG605" s="7"/>
      <c r="CH605" s="7"/>
      <c r="CI605" s="7"/>
      <c r="CJ605" s="7"/>
      <c r="CK605" s="7"/>
      <c r="CL605" s="7"/>
      <c r="CN605" s="47"/>
      <c r="CO605" s="47"/>
      <c r="CP605" s="47"/>
      <c r="CQ605" s="4"/>
    </row>
    <row r="606" spans="1:95" s="1" customFormat="1" x14ac:dyDescent="0.3">
      <c r="A606" s="7"/>
      <c r="C606" s="3">
        <v>35</v>
      </c>
      <c r="D606" s="3">
        <v>10968</v>
      </c>
      <c r="E606" s="3">
        <v>1352</v>
      </c>
      <c r="F606" s="3">
        <v>0</v>
      </c>
      <c r="G606" s="3">
        <v>77</v>
      </c>
      <c r="H606" s="3">
        <v>0</v>
      </c>
      <c r="I606" s="3">
        <v>1</v>
      </c>
      <c r="J606" s="65">
        <v>0</v>
      </c>
      <c r="K606" s="65">
        <v>764</v>
      </c>
      <c r="L606" s="65">
        <v>78</v>
      </c>
      <c r="M606" s="66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60"/>
      <c r="Z606" s="3"/>
      <c r="AA606" s="3"/>
      <c r="AB606" s="3"/>
      <c r="AC606" s="3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M606" s="48"/>
      <c r="BX606" s="7"/>
      <c r="BY606" s="4"/>
      <c r="BZ606" s="7"/>
      <c r="CA606" s="7"/>
      <c r="CB606" s="7"/>
      <c r="CE606" s="7"/>
      <c r="CF606" s="7"/>
      <c r="CG606" s="7"/>
      <c r="CH606" s="7"/>
      <c r="CI606" s="7"/>
      <c r="CJ606" s="7"/>
      <c r="CK606" s="7"/>
      <c r="CL606" s="7"/>
      <c r="CN606" s="47"/>
      <c r="CO606" s="47"/>
      <c r="CP606" s="47"/>
      <c r="CQ606" s="4"/>
    </row>
    <row r="607" spans="1:95" s="1" customFormat="1" x14ac:dyDescent="0.3">
      <c r="A607" s="7"/>
      <c r="C607" s="3">
        <v>36</v>
      </c>
      <c r="D607" s="3">
        <v>10896</v>
      </c>
      <c r="E607" s="3">
        <v>1408</v>
      </c>
      <c r="F607" s="3">
        <v>0</v>
      </c>
      <c r="G607" s="3">
        <v>92</v>
      </c>
      <c r="H607" s="3">
        <v>0</v>
      </c>
      <c r="I607" s="3">
        <v>1</v>
      </c>
      <c r="J607" s="65">
        <v>0</v>
      </c>
      <c r="K607" s="65">
        <v>860</v>
      </c>
      <c r="L607" s="65">
        <v>88</v>
      </c>
      <c r="M607" s="66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60"/>
      <c r="Z607" s="3"/>
      <c r="AA607" s="3"/>
      <c r="AB607" s="3"/>
      <c r="AC607" s="3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M607" s="48"/>
      <c r="BX607" s="7"/>
      <c r="BY607" s="4"/>
      <c r="BZ607" s="7"/>
      <c r="CA607" s="7"/>
      <c r="CB607" s="7"/>
      <c r="CE607" s="7"/>
      <c r="CF607" s="7"/>
      <c r="CG607" s="7"/>
      <c r="CH607" s="7"/>
      <c r="CI607" s="7"/>
      <c r="CJ607" s="7"/>
      <c r="CK607" s="7"/>
      <c r="CL607" s="7"/>
      <c r="CN607" s="47"/>
      <c r="CO607" s="47"/>
      <c r="CP607" s="47"/>
      <c r="CQ607" s="4"/>
    </row>
    <row r="608" spans="1:95" s="1" customFormat="1" x14ac:dyDescent="0.3">
      <c r="A608" s="7"/>
      <c r="C608" s="3">
        <v>37</v>
      </c>
      <c r="D608" s="3">
        <v>10822</v>
      </c>
      <c r="E608" s="3">
        <v>1468</v>
      </c>
      <c r="F608" s="3">
        <v>0</v>
      </c>
      <c r="G608" s="3">
        <v>107</v>
      </c>
      <c r="H608" s="3">
        <v>0</v>
      </c>
      <c r="I608" s="3">
        <v>2</v>
      </c>
      <c r="J608" s="65">
        <v>0</v>
      </c>
      <c r="K608" s="65">
        <v>968</v>
      </c>
      <c r="L608" s="65">
        <v>98</v>
      </c>
      <c r="M608" s="66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60"/>
      <c r="Z608" s="3"/>
      <c r="AA608" s="3"/>
      <c r="AB608" s="3"/>
      <c r="AC608" s="3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M608" s="48"/>
      <c r="BX608" s="7"/>
      <c r="BY608" s="4"/>
      <c r="BZ608" s="7"/>
      <c r="CA608" s="7"/>
      <c r="CB608" s="7"/>
      <c r="CE608" s="7"/>
      <c r="CF608" s="7"/>
      <c r="CG608" s="7"/>
      <c r="CH608" s="7"/>
      <c r="CI608" s="7"/>
      <c r="CJ608" s="7"/>
      <c r="CK608" s="7"/>
      <c r="CL608" s="7"/>
      <c r="CN608" s="47"/>
      <c r="CO608" s="47"/>
      <c r="CP608" s="47"/>
      <c r="CQ608" s="4"/>
    </row>
    <row r="609" spans="1:95" s="1" customFormat="1" x14ac:dyDescent="0.3">
      <c r="A609" s="7"/>
      <c r="C609" s="3">
        <v>38</v>
      </c>
      <c r="D609" s="3">
        <v>10749</v>
      </c>
      <c r="E609" s="3">
        <v>1520</v>
      </c>
      <c r="F609" s="3">
        <v>0</v>
      </c>
      <c r="G609" s="3">
        <v>127</v>
      </c>
      <c r="H609" s="3">
        <v>0</v>
      </c>
      <c r="I609" s="3">
        <v>2</v>
      </c>
      <c r="J609" s="65">
        <v>0</v>
      </c>
      <c r="K609" s="65">
        <v>1014</v>
      </c>
      <c r="L609" s="65">
        <v>101</v>
      </c>
      <c r="M609" s="66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60"/>
      <c r="Z609" s="3"/>
      <c r="AA609" s="3"/>
      <c r="AB609" s="3"/>
      <c r="AC609" s="3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M609" s="48"/>
      <c r="BX609" s="7"/>
      <c r="BY609" s="4"/>
      <c r="BZ609" s="7"/>
      <c r="CA609" s="7"/>
      <c r="CB609" s="7"/>
      <c r="CE609" s="7"/>
      <c r="CF609" s="7"/>
      <c r="CG609" s="7"/>
      <c r="CH609" s="7"/>
      <c r="CI609" s="7"/>
      <c r="CJ609" s="7"/>
      <c r="CK609" s="7"/>
      <c r="CL609" s="7"/>
      <c r="CN609" s="47"/>
      <c r="CO609" s="47"/>
      <c r="CP609" s="47"/>
      <c r="CQ609" s="4"/>
    </row>
    <row r="610" spans="1:95" s="1" customFormat="1" x14ac:dyDescent="0.3">
      <c r="A610" s="7"/>
      <c r="C610" s="3">
        <v>39</v>
      </c>
      <c r="D610" s="3">
        <v>10684</v>
      </c>
      <c r="E610" s="3">
        <v>1562</v>
      </c>
      <c r="F610" s="3">
        <v>0</v>
      </c>
      <c r="G610" s="3">
        <v>149</v>
      </c>
      <c r="H610" s="3">
        <v>0</v>
      </c>
      <c r="I610" s="3">
        <v>3</v>
      </c>
      <c r="J610" s="65">
        <v>0</v>
      </c>
      <c r="K610" s="65">
        <v>1062</v>
      </c>
      <c r="L610" s="65">
        <v>106</v>
      </c>
      <c r="M610" s="66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60"/>
      <c r="Z610" s="3"/>
      <c r="AA610" s="3"/>
      <c r="AB610" s="3"/>
      <c r="AC610" s="3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M610" s="48"/>
      <c r="BX610" s="7"/>
      <c r="BY610" s="4"/>
      <c r="BZ610" s="7"/>
      <c r="CA610" s="7"/>
      <c r="CB610" s="7"/>
      <c r="CE610" s="7"/>
      <c r="CF610" s="7"/>
      <c r="CG610" s="7"/>
      <c r="CH610" s="7"/>
      <c r="CI610" s="7"/>
      <c r="CJ610" s="7"/>
      <c r="CK610" s="7"/>
      <c r="CL610" s="7"/>
      <c r="CN610" s="47"/>
      <c r="CO610" s="47"/>
      <c r="CP610" s="47"/>
      <c r="CQ610" s="4"/>
    </row>
    <row r="611" spans="1:95" s="1" customFormat="1" x14ac:dyDescent="0.3">
      <c r="A611" s="7"/>
      <c r="C611" s="3">
        <v>40</v>
      </c>
      <c r="D611" s="3">
        <v>10620</v>
      </c>
      <c r="E611" s="3">
        <v>1602</v>
      </c>
      <c r="F611" s="3">
        <v>0</v>
      </c>
      <c r="G611" s="3">
        <v>172</v>
      </c>
      <c r="H611" s="3">
        <v>0</v>
      </c>
      <c r="I611" s="3">
        <v>3</v>
      </c>
      <c r="J611" s="65">
        <v>0</v>
      </c>
      <c r="K611" s="65">
        <v>1106</v>
      </c>
      <c r="L611" s="65">
        <v>110</v>
      </c>
      <c r="M611" s="66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60"/>
      <c r="Z611" s="3"/>
      <c r="AA611" s="3"/>
      <c r="AB611" s="3"/>
      <c r="AC611" s="3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M611" s="48"/>
      <c r="BX611" s="7"/>
      <c r="BY611" s="4"/>
      <c r="BZ611" s="7"/>
      <c r="CA611" s="7"/>
      <c r="CB611" s="7"/>
      <c r="CE611" s="7"/>
      <c r="CF611" s="7"/>
      <c r="CG611" s="7"/>
      <c r="CH611" s="7"/>
      <c r="CI611" s="7"/>
      <c r="CJ611" s="7"/>
      <c r="CK611" s="7"/>
      <c r="CL611" s="7"/>
      <c r="CN611" s="47"/>
      <c r="CO611" s="47"/>
      <c r="CP611" s="47"/>
      <c r="CQ611" s="4"/>
    </row>
    <row r="612" spans="1:95" s="1" customFormat="1" x14ac:dyDescent="0.3">
      <c r="A612" s="7"/>
      <c r="C612" s="3">
        <v>41</v>
      </c>
      <c r="D612" s="3">
        <v>10563</v>
      </c>
      <c r="E612" s="3">
        <v>1630</v>
      </c>
      <c r="F612" s="3">
        <v>0</v>
      </c>
      <c r="G612" s="3">
        <v>202</v>
      </c>
      <c r="H612" s="3">
        <v>0</v>
      </c>
      <c r="I612" s="3">
        <v>4</v>
      </c>
      <c r="J612" s="65">
        <v>0</v>
      </c>
      <c r="K612" s="65">
        <v>1153</v>
      </c>
      <c r="L612" s="65">
        <v>114</v>
      </c>
      <c r="M612" s="66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60"/>
      <c r="Z612" s="3"/>
      <c r="AA612" s="3"/>
      <c r="AB612" s="3"/>
      <c r="AC612" s="3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M612" s="48"/>
      <c r="BX612" s="7"/>
      <c r="BY612" s="4"/>
      <c r="BZ612" s="7"/>
      <c r="CA612" s="7"/>
      <c r="CB612" s="7"/>
      <c r="CE612" s="7"/>
      <c r="CF612" s="7"/>
      <c r="CG612" s="7"/>
      <c r="CH612" s="7"/>
      <c r="CI612" s="7"/>
      <c r="CJ612" s="7"/>
      <c r="CK612" s="7"/>
      <c r="CL612" s="7"/>
      <c r="CN612" s="47"/>
      <c r="CO612" s="47"/>
      <c r="CP612" s="47"/>
      <c r="CQ612" s="4"/>
    </row>
    <row r="613" spans="1:95" s="1" customFormat="1" x14ac:dyDescent="0.3">
      <c r="A613" s="7"/>
      <c r="C613" s="3">
        <v>42</v>
      </c>
      <c r="D613" s="3">
        <v>10504</v>
      </c>
      <c r="E613" s="3">
        <v>1656</v>
      </c>
      <c r="F613" s="3">
        <v>0</v>
      </c>
      <c r="G613" s="3">
        <v>234</v>
      </c>
      <c r="H613" s="3">
        <v>0</v>
      </c>
      <c r="I613" s="3">
        <v>4</v>
      </c>
      <c r="J613" s="65">
        <v>0</v>
      </c>
      <c r="K613" s="65">
        <v>1192</v>
      </c>
      <c r="L613" s="65">
        <v>118</v>
      </c>
      <c r="M613" s="66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60"/>
      <c r="Z613" s="3"/>
      <c r="AA613" s="3"/>
      <c r="AB613" s="3"/>
      <c r="AC613" s="3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M613" s="48"/>
      <c r="BX613" s="7"/>
      <c r="BY613" s="4"/>
      <c r="BZ613" s="7"/>
      <c r="CA613" s="7"/>
      <c r="CB613" s="7"/>
      <c r="CE613" s="7"/>
      <c r="CF613" s="7"/>
      <c r="CG613" s="7"/>
      <c r="CH613" s="7"/>
      <c r="CI613" s="7"/>
      <c r="CJ613" s="7"/>
      <c r="CK613" s="7"/>
      <c r="CL613" s="7"/>
      <c r="CN613" s="47"/>
      <c r="CO613" s="47"/>
      <c r="CP613" s="47"/>
      <c r="CQ613" s="4"/>
    </row>
    <row r="614" spans="1:95" s="1" customFormat="1" x14ac:dyDescent="0.3">
      <c r="A614" s="7"/>
      <c r="C614" s="3">
        <v>43</v>
      </c>
      <c r="D614" s="3">
        <v>10449</v>
      </c>
      <c r="E614" s="3">
        <v>1678</v>
      </c>
      <c r="F614" s="3">
        <v>0</v>
      </c>
      <c r="G614" s="3">
        <v>266</v>
      </c>
      <c r="H614" s="3">
        <v>0</v>
      </c>
      <c r="I614" s="3">
        <v>5</v>
      </c>
      <c r="J614" s="65">
        <v>0</v>
      </c>
      <c r="K614" s="65">
        <v>1231</v>
      </c>
      <c r="L614" s="65">
        <v>121</v>
      </c>
      <c r="M614" s="66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60"/>
      <c r="Z614" s="3"/>
      <c r="AA614" s="3"/>
      <c r="AB614" s="3"/>
      <c r="AC614" s="3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M614" s="48"/>
      <c r="BX614" s="7"/>
      <c r="BY614" s="4"/>
      <c r="BZ614" s="7"/>
      <c r="CA614" s="7"/>
      <c r="CB614" s="7"/>
      <c r="CE614" s="7"/>
      <c r="CF614" s="7"/>
      <c r="CG614" s="7"/>
      <c r="CH614" s="7"/>
      <c r="CI614" s="7"/>
      <c r="CJ614" s="7"/>
      <c r="CK614" s="7"/>
      <c r="CL614" s="7"/>
      <c r="CN614" s="47"/>
      <c r="CO614" s="47"/>
      <c r="CP614" s="47"/>
      <c r="CQ614" s="4"/>
    </row>
    <row r="615" spans="1:95" s="1" customFormat="1" x14ac:dyDescent="0.3">
      <c r="A615" s="7"/>
      <c r="C615" s="3">
        <v>44</v>
      </c>
      <c r="D615" s="3">
        <v>10393</v>
      </c>
      <c r="E615" s="3">
        <v>1700</v>
      </c>
      <c r="F615" s="3">
        <v>0</v>
      </c>
      <c r="G615" s="3">
        <v>300</v>
      </c>
      <c r="H615" s="3">
        <v>0</v>
      </c>
      <c r="I615" s="3">
        <v>6</v>
      </c>
      <c r="J615" s="65">
        <v>0</v>
      </c>
      <c r="K615" s="65">
        <v>1271</v>
      </c>
      <c r="L615" s="65">
        <v>125</v>
      </c>
      <c r="M615" s="66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60"/>
      <c r="Z615" s="3"/>
      <c r="AA615" s="3"/>
      <c r="AB615" s="3"/>
      <c r="AC615" s="3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M615" s="48"/>
      <c r="BX615" s="7"/>
      <c r="BY615" s="4"/>
      <c r="BZ615" s="7"/>
      <c r="CA615" s="7"/>
      <c r="CB615" s="7"/>
      <c r="CE615" s="7"/>
      <c r="CF615" s="7"/>
      <c r="CG615" s="7"/>
      <c r="CH615" s="7"/>
      <c r="CI615" s="7"/>
      <c r="CJ615" s="7"/>
      <c r="CK615" s="7"/>
      <c r="CL615" s="7"/>
      <c r="CN615" s="47"/>
      <c r="CO615" s="47"/>
      <c r="CP615" s="47"/>
      <c r="CQ615" s="4"/>
    </row>
    <row r="616" spans="1:95" s="1" customFormat="1" x14ac:dyDescent="0.3">
      <c r="A616" s="7"/>
      <c r="C616" s="3">
        <v>45</v>
      </c>
      <c r="D616" s="3">
        <v>10342</v>
      </c>
      <c r="E616" s="3">
        <v>1709</v>
      </c>
      <c r="F616" s="3">
        <v>0</v>
      </c>
      <c r="G616" s="3">
        <v>340</v>
      </c>
      <c r="H616" s="3">
        <v>0</v>
      </c>
      <c r="I616" s="3">
        <v>6</v>
      </c>
      <c r="J616" s="65">
        <v>0</v>
      </c>
      <c r="K616" s="65">
        <v>1303</v>
      </c>
      <c r="L616" s="65">
        <v>129</v>
      </c>
      <c r="M616" s="66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60"/>
      <c r="Z616" s="3"/>
      <c r="AA616" s="3"/>
      <c r="AB616" s="3"/>
      <c r="AC616" s="3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M616" s="48"/>
      <c r="BX616" s="7"/>
      <c r="BY616" s="4"/>
      <c r="BZ616" s="7"/>
      <c r="CA616" s="7"/>
      <c r="CB616" s="7"/>
      <c r="CE616" s="7"/>
      <c r="CF616" s="7"/>
      <c r="CG616" s="7"/>
      <c r="CH616" s="7"/>
      <c r="CI616" s="7"/>
      <c r="CJ616" s="7"/>
      <c r="CK616" s="7"/>
      <c r="CL616" s="7"/>
      <c r="CN616" s="47"/>
      <c r="CO616" s="47"/>
      <c r="CP616" s="47"/>
      <c r="CQ616" s="4"/>
    </row>
    <row r="617" spans="1:95" s="1" customFormat="1" x14ac:dyDescent="0.3">
      <c r="A617" s="7"/>
      <c r="C617" s="3">
        <v>46</v>
      </c>
      <c r="D617" s="3">
        <v>10300</v>
      </c>
      <c r="E617" s="3">
        <v>1712</v>
      </c>
      <c r="F617" s="3">
        <v>0</v>
      </c>
      <c r="G617" s="3">
        <v>380</v>
      </c>
      <c r="H617" s="3">
        <v>0</v>
      </c>
      <c r="I617" s="3">
        <v>7</v>
      </c>
      <c r="J617" s="65">
        <v>0</v>
      </c>
      <c r="K617" s="65">
        <v>1328</v>
      </c>
      <c r="L617" s="65">
        <v>131</v>
      </c>
      <c r="M617" s="66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60"/>
      <c r="Z617" s="3"/>
      <c r="AA617" s="3"/>
      <c r="AB617" s="3"/>
      <c r="AC617" s="3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M617" s="48"/>
      <c r="BX617" s="7"/>
      <c r="BY617" s="4"/>
      <c r="BZ617" s="7"/>
      <c r="CA617" s="7"/>
      <c r="CB617" s="7"/>
      <c r="CE617" s="7"/>
      <c r="CF617" s="7"/>
      <c r="CG617" s="7"/>
      <c r="CH617" s="7"/>
      <c r="CI617" s="7"/>
      <c r="CJ617" s="7"/>
      <c r="CK617" s="7"/>
      <c r="CL617" s="7"/>
      <c r="CN617" s="47"/>
      <c r="CO617" s="47"/>
      <c r="CP617" s="47"/>
      <c r="CQ617" s="4"/>
    </row>
    <row r="618" spans="1:95" s="1" customFormat="1" x14ac:dyDescent="0.3">
      <c r="A618" s="7"/>
      <c r="C618" s="3">
        <v>47</v>
      </c>
      <c r="D618" s="3">
        <v>10256</v>
      </c>
      <c r="E618" s="3">
        <v>1710</v>
      </c>
      <c r="F618" s="3">
        <v>0</v>
      </c>
      <c r="G618" s="3">
        <v>424</v>
      </c>
      <c r="H618" s="3">
        <v>0</v>
      </c>
      <c r="I618" s="3">
        <v>9</v>
      </c>
      <c r="J618" s="65">
        <v>0</v>
      </c>
      <c r="K618" s="65">
        <v>1345</v>
      </c>
      <c r="L618" s="65">
        <v>133</v>
      </c>
      <c r="M618" s="66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60"/>
      <c r="Z618" s="3"/>
      <c r="AA618" s="3"/>
      <c r="AB618" s="3"/>
      <c r="AC618" s="3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M618" s="48"/>
      <c r="BX618" s="7"/>
      <c r="BY618" s="4"/>
      <c r="BZ618" s="7"/>
      <c r="CA618" s="7"/>
      <c r="CB618" s="7"/>
      <c r="CE618" s="7"/>
      <c r="CF618" s="7"/>
      <c r="CG618" s="7"/>
      <c r="CH618" s="7"/>
      <c r="CI618" s="7"/>
      <c r="CJ618" s="7"/>
      <c r="CK618" s="7"/>
      <c r="CL618" s="7"/>
      <c r="CN618" s="47"/>
      <c r="CO618" s="47"/>
      <c r="CP618" s="47"/>
      <c r="CQ618" s="4"/>
    </row>
    <row r="619" spans="1:95" s="1" customFormat="1" x14ac:dyDescent="0.3">
      <c r="A619" s="7"/>
      <c r="C619" s="3">
        <v>48</v>
      </c>
      <c r="D619" s="3">
        <v>10219</v>
      </c>
      <c r="E619" s="3">
        <v>1700</v>
      </c>
      <c r="F619" s="3">
        <v>0</v>
      </c>
      <c r="G619" s="3">
        <v>470</v>
      </c>
      <c r="H619" s="3">
        <v>0</v>
      </c>
      <c r="I619" s="3">
        <v>9</v>
      </c>
      <c r="J619" s="65">
        <v>0</v>
      </c>
      <c r="K619" s="65">
        <v>1356</v>
      </c>
      <c r="L619" s="65">
        <v>135</v>
      </c>
      <c r="M619" s="66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60"/>
      <c r="Z619" s="3"/>
      <c r="AA619" s="3"/>
      <c r="AB619" s="3"/>
      <c r="AC619" s="3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M619" s="48"/>
      <c r="BX619" s="7"/>
      <c r="BY619" s="4"/>
      <c r="BZ619" s="7"/>
      <c r="CA619" s="7"/>
      <c r="CB619" s="7"/>
      <c r="CE619" s="7"/>
      <c r="CF619" s="7"/>
      <c r="CG619" s="7"/>
      <c r="CH619" s="7"/>
      <c r="CI619" s="7"/>
      <c r="CJ619" s="7"/>
      <c r="CK619" s="7"/>
      <c r="CL619" s="7"/>
      <c r="CN619" s="47"/>
      <c r="CO619" s="47"/>
      <c r="CP619" s="47"/>
      <c r="CQ619" s="4"/>
    </row>
    <row r="620" spans="1:95" s="1" customFormat="1" x14ac:dyDescent="0.3">
      <c r="A620" s="7"/>
      <c r="C620" s="3">
        <v>49</v>
      </c>
      <c r="D620" s="3">
        <v>10190</v>
      </c>
      <c r="E620" s="3">
        <v>1681</v>
      </c>
      <c r="F620" s="3">
        <v>0</v>
      </c>
      <c r="G620" s="3">
        <v>516</v>
      </c>
      <c r="H620" s="3">
        <v>0</v>
      </c>
      <c r="I620" s="3">
        <v>11</v>
      </c>
      <c r="J620" s="65">
        <v>0</v>
      </c>
      <c r="K620" s="65">
        <v>1367</v>
      </c>
      <c r="L620" s="65">
        <v>135</v>
      </c>
      <c r="M620" s="66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60"/>
      <c r="Z620" s="3"/>
      <c r="AA620" s="3"/>
      <c r="AB620" s="3"/>
      <c r="AC620" s="3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M620" s="48"/>
      <c r="BX620" s="7"/>
      <c r="BY620" s="4"/>
      <c r="BZ620" s="7"/>
      <c r="CA620" s="7"/>
      <c r="CB620" s="7"/>
      <c r="CE620" s="7"/>
      <c r="CF620" s="7"/>
      <c r="CG620" s="7"/>
      <c r="CH620" s="7"/>
      <c r="CI620" s="7"/>
      <c r="CJ620" s="7"/>
      <c r="CK620" s="7"/>
      <c r="CL620" s="7"/>
      <c r="CN620" s="47"/>
      <c r="CO620" s="47"/>
      <c r="CP620" s="47"/>
      <c r="CQ620" s="4"/>
    </row>
    <row r="621" spans="1:95" s="1" customFormat="1" x14ac:dyDescent="0.3">
      <c r="A621" s="7"/>
      <c r="C621" s="3">
        <v>50</v>
      </c>
      <c r="D621" s="3">
        <v>10161</v>
      </c>
      <c r="E621" s="3">
        <v>1654</v>
      </c>
      <c r="F621" s="3">
        <v>0</v>
      </c>
      <c r="G621" s="3">
        <v>571</v>
      </c>
      <c r="H621" s="3">
        <v>0</v>
      </c>
      <c r="I621" s="3">
        <v>12</v>
      </c>
      <c r="J621" s="65">
        <v>0</v>
      </c>
      <c r="K621" s="65">
        <v>1366</v>
      </c>
      <c r="L621" s="65">
        <v>136</v>
      </c>
      <c r="M621" s="66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60"/>
      <c r="Z621" s="3"/>
      <c r="AA621" s="3"/>
      <c r="AB621" s="3"/>
      <c r="AC621" s="3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M621" s="48"/>
      <c r="BX621" s="7"/>
      <c r="BY621" s="4"/>
      <c r="BZ621" s="7"/>
      <c r="CA621" s="7"/>
      <c r="CB621" s="7"/>
      <c r="CE621" s="7"/>
      <c r="CF621" s="7"/>
      <c r="CG621" s="7"/>
      <c r="CH621" s="7"/>
      <c r="CI621" s="7"/>
      <c r="CJ621" s="7"/>
      <c r="CK621" s="7"/>
      <c r="CL621" s="7"/>
      <c r="CN621" s="47"/>
      <c r="CO621" s="47"/>
      <c r="CP621" s="47"/>
      <c r="CQ621" s="4"/>
    </row>
    <row r="622" spans="1:95" s="1" customFormat="1" x14ac:dyDescent="0.3">
      <c r="A622" s="7"/>
      <c r="C622" s="3">
        <v>51</v>
      </c>
      <c r="D622" s="3">
        <v>10135</v>
      </c>
      <c r="E622" s="3">
        <v>1623</v>
      </c>
      <c r="F622" s="3">
        <v>0</v>
      </c>
      <c r="G622" s="3">
        <v>627</v>
      </c>
      <c r="H622" s="3">
        <v>0</v>
      </c>
      <c r="I622" s="3">
        <v>13</v>
      </c>
      <c r="J622" s="65">
        <v>0</v>
      </c>
      <c r="K622" s="65">
        <v>1366</v>
      </c>
      <c r="L622" s="65">
        <v>136</v>
      </c>
      <c r="M622" s="66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60"/>
      <c r="Z622" s="3"/>
      <c r="AA622" s="3"/>
      <c r="AB622" s="3"/>
      <c r="AC622" s="3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M622" s="48"/>
      <c r="BX622" s="7"/>
      <c r="BY622" s="4"/>
      <c r="BZ622" s="7"/>
      <c r="CA622" s="7"/>
      <c r="CB622" s="7"/>
      <c r="CE622" s="7"/>
      <c r="CF622" s="7"/>
      <c r="CG622" s="7"/>
      <c r="CH622" s="7"/>
      <c r="CI622" s="7"/>
      <c r="CJ622" s="7"/>
      <c r="CK622" s="7"/>
      <c r="CL622" s="7"/>
      <c r="CN622" s="47"/>
      <c r="CO622" s="47"/>
      <c r="CP622" s="47"/>
      <c r="CQ622" s="4"/>
    </row>
    <row r="623" spans="1:95" s="1" customFormat="1" x14ac:dyDescent="0.3">
      <c r="A623" s="7"/>
      <c r="C623" s="3">
        <v>52</v>
      </c>
      <c r="D623" s="3">
        <v>10114</v>
      </c>
      <c r="E623" s="3">
        <v>1576</v>
      </c>
      <c r="F623" s="3">
        <v>0</v>
      </c>
      <c r="G623" s="3">
        <v>693</v>
      </c>
      <c r="H623" s="3">
        <v>0</v>
      </c>
      <c r="I623" s="3">
        <v>14</v>
      </c>
      <c r="J623" s="65">
        <v>0</v>
      </c>
      <c r="K623" s="65">
        <v>1349</v>
      </c>
      <c r="L623" s="65">
        <v>133</v>
      </c>
      <c r="M623" s="66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60"/>
      <c r="Z623" s="3"/>
      <c r="AA623" s="3"/>
      <c r="AB623" s="3"/>
      <c r="AC623" s="3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M623" s="48"/>
      <c r="BX623" s="7"/>
      <c r="BY623" s="4"/>
      <c r="BZ623" s="7"/>
      <c r="CA623" s="7"/>
      <c r="CB623" s="7"/>
      <c r="CE623" s="7"/>
      <c r="CF623" s="7"/>
      <c r="CG623" s="7"/>
      <c r="CH623" s="7"/>
      <c r="CI623" s="7"/>
      <c r="CJ623" s="7"/>
      <c r="CK623" s="7"/>
      <c r="CL623" s="7"/>
      <c r="CN623" s="47"/>
      <c r="CO623" s="47"/>
      <c r="CP623" s="47"/>
      <c r="CQ623" s="4"/>
    </row>
    <row r="624" spans="1:95" s="1" customFormat="1" x14ac:dyDescent="0.3">
      <c r="A624" s="7"/>
      <c r="C624" s="3">
        <v>53</v>
      </c>
      <c r="D624" s="3">
        <v>10094</v>
      </c>
      <c r="E624" s="3">
        <v>1527</v>
      </c>
      <c r="F624" s="3">
        <v>0</v>
      </c>
      <c r="G624" s="3">
        <v>763</v>
      </c>
      <c r="H624" s="3">
        <v>0</v>
      </c>
      <c r="I624" s="3">
        <v>15</v>
      </c>
      <c r="J624" s="65">
        <v>0</v>
      </c>
      <c r="K624" s="65">
        <v>1321</v>
      </c>
      <c r="L624" s="65">
        <v>131</v>
      </c>
      <c r="M624" s="66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60"/>
      <c r="Z624" s="3"/>
      <c r="AA624" s="3"/>
      <c r="AB624" s="3"/>
      <c r="AC624" s="3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M624" s="48"/>
      <c r="BX624" s="7"/>
      <c r="BY624" s="4"/>
      <c r="BZ624" s="7"/>
      <c r="CA624" s="7"/>
      <c r="CB624" s="7"/>
      <c r="CE624" s="7"/>
      <c r="CF624" s="7"/>
      <c r="CG624" s="7"/>
      <c r="CH624" s="7"/>
      <c r="CI624" s="7"/>
      <c r="CJ624" s="7"/>
      <c r="CK624" s="7"/>
      <c r="CL624" s="7"/>
      <c r="CN624" s="47"/>
      <c r="CO624" s="47"/>
      <c r="CP624" s="47"/>
      <c r="CQ624" s="4"/>
    </row>
    <row r="625" spans="1:95" s="1" customFormat="1" x14ac:dyDescent="0.3">
      <c r="A625" s="7"/>
      <c r="C625" s="3">
        <v>54</v>
      </c>
      <c r="D625" s="3">
        <v>10074</v>
      </c>
      <c r="E625" s="3">
        <v>1482</v>
      </c>
      <c r="F625" s="3">
        <v>0</v>
      </c>
      <c r="G625" s="3">
        <v>825</v>
      </c>
      <c r="H625" s="3">
        <v>0</v>
      </c>
      <c r="I625" s="3">
        <v>17</v>
      </c>
      <c r="J625" s="65">
        <v>0</v>
      </c>
      <c r="K625" s="65">
        <v>1300</v>
      </c>
      <c r="L625" s="65">
        <v>128</v>
      </c>
      <c r="M625" s="66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60"/>
      <c r="Z625" s="3"/>
      <c r="AA625" s="3"/>
      <c r="AB625" s="3"/>
      <c r="AC625" s="3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M625" s="48"/>
      <c r="BX625" s="7"/>
      <c r="BY625" s="4"/>
      <c r="BZ625" s="7"/>
      <c r="CA625" s="7"/>
      <c r="CB625" s="7"/>
      <c r="CE625" s="7"/>
      <c r="CF625" s="7"/>
      <c r="CG625" s="7"/>
      <c r="CH625" s="7"/>
      <c r="CI625" s="7"/>
      <c r="CJ625" s="7"/>
      <c r="CK625" s="7"/>
      <c r="CL625" s="7"/>
      <c r="CN625" s="47"/>
      <c r="CO625" s="47"/>
      <c r="CP625" s="47"/>
      <c r="CQ625" s="4"/>
    </row>
    <row r="626" spans="1:95" s="1" customFormat="1" x14ac:dyDescent="0.3">
      <c r="A626" s="7"/>
      <c r="C626" s="3">
        <v>55</v>
      </c>
      <c r="D626" s="3">
        <v>10055</v>
      </c>
      <c r="E626" s="3">
        <v>1424</v>
      </c>
      <c r="F626" s="3">
        <v>0</v>
      </c>
      <c r="G626" s="3">
        <v>900</v>
      </c>
      <c r="H626" s="3">
        <v>0</v>
      </c>
      <c r="I626" s="3">
        <v>19</v>
      </c>
      <c r="J626" s="65">
        <v>0</v>
      </c>
      <c r="K626" s="65">
        <v>1260</v>
      </c>
      <c r="L626" s="65">
        <v>124</v>
      </c>
      <c r="M626" s="66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60"/>
      <c r="Z626" s="3"/>
      <c r="AA626" s="3"/>
      <c r="AB626" s="3"/>
      <c r="AC626" s="3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M626" s="48"/>
      <c r="BX626" s="7"/>
      <c r="BY626" s="4"/>
      <c r="BZ626" s="7"/>
      <c r="CA626" s="7"/>
      <c r="CB626" s="7"/>
      <c r="CE626" s="7"/>
      <c r="CF626" s="7"/>
      <c r="CG626" s="7"/>
      <c r="CH626" s="7"/>
      <c r="CI626" s="7"/>
      <c r="CJ626" s="7"/>
      <c r="CK626" s="7"/>
      <c r="CL626" s="7"/>
      <c r="CN626" s="47"/>
      <c r="CO626" s="47"/>
      <c r="CP626" s="47"/>
      <c r="CQ626" s="4"/>
    </row>
    <row r="627" spans="1:95" s="1" customFormat="1" x14ac:dyDescent="0.3">
      <c r="A627" s="7"/>
      <c r="C627" s="3">
        <v>56</v>
      </c>
      <c r="D627" s="3">
        <v>10038</v>
      </c>
      <c r="E627" s="3">
        <v>1365</v>
      </c>
      <c r="F627" s="3">
        <v>0</v>
      </c>
      <c r="G627" s="3">
        <v>975</v>
      </c>
      <c r="H627" s="3">
        <v>0</v>
      </c>
      <c r="I627" s="3">
        <v>21</v>
      </c>
      <c r="J627" s="65">
        <v>0</v>
      </c>
      <c r="K627" s="65">
        <v>1213</v>
      </c>
      <c r="L627" s="65">
        <v>120</v>
      </c>
      <c r="M627" s="66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60"/>
      <c r="Z627" s="3"/>
      <c r="AA627" s="3"/>
      <c r="AB627" s="3"/>
      <c r="AC627" s="3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M627" s="48"/>
      <c r="BX627" s="7"/>
      <c r="BY627" s="4"/>
      <c r="BZ627" s="7"/>
      <c r="CA627" s="7"/>
      <c r="CB627" s="7"/>
      <c r="CE627" s="7"/>
      <c r="CF627" s="7"/>
      <c r="CG627" s="7"/>
      <c r="CH627" s="7"/>
      <c r="CI627" s="7"/>
      <c r="CJ627" s="7"/>
      <c r="CK627" s="7"/>
      <c r="CL627" s="7"/>
      <c r="CN627" s="47"/>
      <c r="CO627" s="47"/>
      <c r="CP627" s="47"/>
      <c r="CQ627" s="4"/>
    </row>
    <row r="628" spans="1:95" s="1" customFormat="1" x14ac:dyDescent="0.3">
      <c r="A628" s="7"/>
      <c r="C628" s="3">
        <v>57</v>
      </c>
      <c r="D628" s="3">
        <v>10022</v>
      </c>
      <c r="E628" s="3">
        <v>1300</v>
      </c>
      <c r="F628" s="3">
        <v>0</v>
      </c>
      <c r="G628" s="3">
        <v>1053</v>
      </c>
      <c r="H628" s="3">
        <v>0</v>
      </c>
      <c r="I628" s="3">
        <v>22</v>
      </c>
      <c r="J628" s="65">
        <v>0</v>
      </c>
      <c r="K628" s="65">
        <v>1162</v>
      </c>
      <c r="L628" s="65">
        <v>115</v>
      </c>
      <c r="M628" s="66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60"/>
      <c r="Z628" s="3"/>
      <c r="AA628" s="3"/>
      <c r="AB628" s="3"/>
      <c r="AC628" s="3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M628" s="48"/>
      <c r="BX628" s="7"/>
      <c r="BY628" s="4"/>
      <c r="BZ628" s="7"/>
      <c r="CA628" s="7"/>
      <c r="CB628" s="7"/>
      <c r="CE628" s="7"/>
      <c r="CF628" s="7"/>
      <c r="CG628" s="7"/>
      <c r="CH628" s="7"/>
      <c r="CI628" s="7"/>
      <c r="CJ628" s="7"/>
      <c r="CK628" s="7"/>
      <c r="CL628" s="7"/>
      <c r="CN628" s="47"/>
      <c r="CO628" s="47"/>
      <c r="CP628" s="47"/>
      <c r="CQ628" s="4"/>
    </row>
    <row r="629" spans="1:95" s="1" customFormat="1" x14ac:dyDescent="0.3">
      <c r="A629" s="7"/>
      <c r="C629" s="3">
        <v>58</v>
      </c>
      <c r="D629" s="3">
        <v>10007</v>
      </c>
      <c r="E629" s="3">
        <v>1232</v>
      </c>
      <c r="F629" s="3">
        <v>0</v>
      </c>
      <c r="G629" s="3">
        <v>1135</v>
      </c>
      <c r="H629" s="3">
        <v>0</v>
      </c>
      <c r="I629" s="3">
        <v>24</v>
      </c>
      <c r="J629" s="65">
        <v>0</v>
      </c>
      <c r="K629" s="65">
        <v>1104</v>
      </c>
      <c r="L629" s="65">
        <v>109</v>
      </c>
      <c r="M629" s="66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60"/>
      <c r="Z629" s="3"/>
      <c r="AA629" s="3"/>
      <c r="AB629" s="3"/>
      <c r="AC629" s="3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M629" s="48"/>
      <c r="BX629" s="7"/>
      <c r="BY629" s="4"/>
      <c r="BZ629" s="7"/>
      <c r="CA629" s="7"/>
      <c r="CB629" s="7"/>
      <c r="CE629" s="7"/>
      <c r="CF629" s="7"/>
      <c r="CG629" s="7"/>
      <c r="CH629" s="7"/>
      <c r="CI629" s="7"/>
      <c r="CJ629" s="7"/>
      <c r="CK629" s="7"/>
      <c r="CL629" s="7"/>
      <c r="CN629" s="47"/>
      <c r="CO629" s="47"/>
      <c r="CP629" s="47"/>
      <c r="CQ629" s="4"/>
    </row>
    <row r="630" spans="1:95" s="1" customFormat="1" x14ac:dyDescent="0.3">
      <c r="A630" s="7"/>
      <c r="C630" s="3">
        <v>59</v>
      </c>
      <c r="D630" s="3">
        <v>9988</v>
      </c>
      <c r="E630" s="3">
        <v>1164</v>
      </c>
      <c r="F630" s="3">
        <v>0</v>
      </c>
      <c r="G630" s="3">
        <v>1220</v>
      </c>
      <c r="H630" s="3">
        <v>0</v>
      </c>
      <c r="I630" s="3">
        <v>26</v>
      </c>
      <c r="J630" s="65">
        <v>0</v>
      </c>
      <c r="K630" s="65">
        <v>1038</v>
      </c>
      <c r="L630" s="65">
        <v>105</v>
      </c>
      <c r="M630" s="66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60"/>
      <c r="Z630" s="3"/>
      <c r="AA630" s="3"/>
      <c r="AB630" s="3"/>
      <c r="AC630" s="3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M630" s="48"/>
      <c r="BX630" s="7"/>
      <c r="BY630" s="4"/>
      <c r="BZ630" s="7"/>
      <c r="CA630" s="7"/>
      <c r="CB630" s="7"/>
      <c r="CE630" s="7"/>
      <c r="CF630" s="7"/>
      <c r="CG630" s="7"/>
      <c r="CH630" s="7"/>
      <c r="CI630" s="7"/>
      <c r="CJ630" s="7"/>
      <c r="CK630" s="7"/>
      <c r="CL630" s="7"/>
      <c r="CN630" s="47"/>
      <c r="CO630" s="47"/>
      <c r="CP630" s="47"/>
      <c r="CQ630" s="4"/>
    </row>
    <row r="631" spans="1:95" s="1" customFormat="1" x14ac:dyDescent="0.3">
      <c r="A631" s="7"/>
      <c r="C631" s="3">
        <v>60</v>
      </c>
      <c r="D631" s="3">
        <v>9971</v>
      </c>
      <c r="E631" s="3">
        <v>1096</v>
      </c>
      <c r="F631" s="3">
        <v>0</v>
      </c>
      <c r="G631" s="3">
        <v>1303</v>
      </c>
      <c r="H631" s="3">
        <v>0</v>
      </c>
      <c r="I631" s="3">
        <v>28</v>
      </c>
      <c r="J631" s="65">
        <v>0</v>
      </c>
      <c r="K631" s="65">
        <v>974</v>
      </c>
      <c r="L631" s="65">
        <v>98</v>
      </c>
      <c r="M631" s="66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60"/>
      <c r="Z631" s="3"/>
      <c r="AA631" s="3"/>
      <c r="AB631" s="3"/>
      <c r="AC631" s="3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M631" s="48"/>
      <c r="BX631" s="7"/>
      <c r="BY631" s="4"/>
      <c r="BZ631" s="7"/>
      <c r="CA631" s="7"/>
      <c r="CB631" s="7"/>
      <c r="CE631" s="7"/>
      <c r="CF631" s="7"/>
      <c r="CG631" s="7"/>
      <c r="CH631" s="7"/>
      <c r="CI631" s="7"/>
      <c r="CJ631" s="7"/>
      <c r="CK631" s="7"/>
      <c r="CL631" s="7"/>
      <c r="CN631" s="47"/>
      <c r="CO631" s="47"/>
      <c r="CP631" s="47"/>
      <c r="CQ631" s="4"/>
    </row>
    <row r="632" spans="1:95" s="1" customFormat="1" x14ac:dyDescent="0.3">
      <c r="A632" s="7"/>
      <c r="C632" s="3">
        <v>61</v>
      </c>
      <c r="D632" s="3">
        <v>9955</v>
      </c>
      <c r="E632" s="3">
        <v>1028</v>
      </c>
      <c r="F632" s="3">
        <v>0</v>
      </c>
      <c r="G632" s="3">
        <v>1385</v>
      </c>
      <c r="H632" s="3">
        <v>0</v>
      </c>
      <c r="I632" s="3">
        <v>30</v>
      </c>
      <c r="J632" s="65">
        <v>0</v>
      </c>
      <c r="K632" s="65">
        <v>909</v>
      </c>
      <c r="L632" s="65">
        <v>92</v>
      </c>
      <c r="M632" s="66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60"/>
      <c r="Z632" s="3"/>
      <c r="AA632" s="3"/>
      <c r="AB632" s="3"/>
      <c r="AC632" s="3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M632" s="48"/>
      <c r="BX632" s="7"/>
      <c r="BY632" s="4"/>
      <c r="BZ632" s="7"/>
      <c r="CA632" s="7"/>
      <c r="CB632" s="7"/>
      <c r="CE632" s="7"/>
      <c r="CF632" s="7"/>
      <c r="CG632" s="7"/>
      <c r="CH632" s="7"/>
      <c r="CI632" s="7"/>
      <c r="CJ632" s="7"/>
      <c r="CK632" s="7"/>
      <c r="CL632" s="7"/>
      <c r="CN632" s="47"/>
      <c r="CO632" s="47"/>
      <c r="CP632" s="47"/>
      <c r="CQ632" s="4"/>
    </row>
    <row r="633" spans="1:95" s="1" customFormat="1" x14ac:dyDescent="0.3">
      <c r="A633" s="7"/>
      <c r="C633" s="3">
        <v>62</v>
      </c>
      <c r="D633" s="3">
        <v>9941</v>
      </c>
      <c r="E633" s="3">
        <v>979</v>
      </c>
      <c r="F633" s="3">
        <v>0</v>
      </c>
      <c r="G633" s="3">
        <v>1448</v>
      </c>
      <c r="H633" s="3">
        <v>0</v>
      </c>
      <c r="I633" s="3">
        <v>31</v>
      </c>
      <c r="J633" s="65">
        <v>0</v>
      </c>
      <c r="K633" s="65">
        <v>864</v>
      </c>
      <c r="L633" s="65">
        <v>88</v>
      </c>
      <c r="M633" s="66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60"/>
      <c r="Z633" s="3"/>
      <c r="AA633" s="3"/>
      <c r="AB633" s="3"/>
      <c r="AC633" s="3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M633" s="48"/>
      <c r="BX633" s="7"/>
      <c r="BY633" s="4"/>
      <c r="BZ633" s="7"/>
      <c r="CA633" s="7"/>
      <c r="CB633" s="7"/>
      <c r="CE633" s="7"/>
      <c r="CF633" s="7"/>
      <c r="CG633" s="7"/>
      <c r="CH633" s="7"/>
      <c r="CI633" s="7"/>
      <c r="CJ633" s="7"/>
      <c r="CK633" s="7"/>
      <c r="CL633" s="7"/>
      <c r="CN633" s="47"/>
      <c r="CO633" s="47"/>
      <c r="CP633" s="47"/>
      <c r="CQ633" s="4"/>
    </row>
    <row r="634" spans="1:95" s="1" customFormat="1" x14ac:dyDescent="0.3">
      <c r="A634" s="7"/>
      <c r="C634" s="3">
        <v>63</v>
      </c>
      <c r="D634" s="3">
        <v>9926</v>
      </c>
      <c r="E634" s="3">
        <v>925</v>
      </c>
      <c r="F634" s="3">
        <v>0</v>
      </c>
      <c r="G634" s="3">
        <v>1514</v>
      </c>
      <c r="H634" s="3">
        <v>0</v>
      </c>
      <c r="I634" s="3">
        <v>33</v>
      </c>
      <c r="J634" s="65">
        <v>0</v>
      </c>
      <c r="K634" s="65">
        <v>813</v>
      </c>
      <c r="L634" s="65">
        <v>85</v>
      </c>
      <c r="M634" s="66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60"/>
      <c r="Z634" s="3"/>
      <c r="AA634" s="3"/>
      <c r="AB634" s="3"/>
      <c r="AC634" s="3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M634" s="48"/>
      <c r="BX634" s="7"/>
      <c r="BY634" s="4"/>
      <c r="BZ634" s="7"/>
      <c r="CA634" s="7"/>
      <c r="CB634" s="7"/>
      <c r="CE634" s="7"/>
      <c r="CF634" s="7"/>
      <c r="CG634" s="7"/>
      <c r="CH634" s="7"/>
      <c r="CI634" s="7"/>
      <c r="CJ634" s="7"/>
      <c r="CK634" s="7"/>
      <c r="CL634" s="7"/>
      <c r="CN634" s="47"/>
      <c r="CO634" s="47"/>
      <c r="CP634" s="47"/>
      <c r="CQ634" s="4"/>
    </row>
    <row r="635" spans="1:95" s="1" customFormat="1" x14ac:dyDescent="0.3">
      <c r="A635" s="7"/>
      <c r="C635" s="3">
        <v>64</v>
      </c>
      <c r="D635" s="3">
        <v>9915</v>
      </c>
      <c r="E635" s="3">
        <v>871</v>
      </c>
      <c r="F635" s="3">
        <v>0</v>
      </c>
      <c r="G635" s="3">
        <v>1578</v>
      </c>
      <c r="H635" s="3">
        <v>0</v>
      </c>
      <c r="I635" s="3">
        <v>35</v>
      </c>
      <c r="J635" s="65">
        <v>0</v>
      </c>
      <c r="K635" s="65">
        <v>763</v>
      </c>
      <c r="L635" s="65">
        <v>80</v>
      </c>
      <c r="M635" s="66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60"/>
      <c r="Z635" s="3"/>
      <c r="AA635" s="3"/>
      <c r="AB635" s="3"/>
      <c r="AC635" s="3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M635" s="48"/>
      <c r="BX635" s="7"/>
      <c r="BY635" s="4"/>
      <c r="BZ635" s="7"/>
      <c r="CA635" s="7"/>
      <c r="CB635" s="7"/>
      <c r="CE635" s="7"/>
      <c r="CF635" s="7"/>
      <c r="CG635" s="7"/>
      <c r="CH635" s="7"/>
      <c r="CI635" s="7"/>
      <c r="CJ635" s="7"/>
      <c r="CK635" s="7"/>
      <c r="CL635" s="7"/>
      <c r="CN635" s="47"/>
      <c r="CO635" s="47"/>
      <c r="CP635" s="47"/>
      <c r="CQ635" s="4"/>
    </row>
    <row r="636" spans="1:95" s="1" customFormat="1" x14ac:dyDescent="0.3">
      <c r="A636" s="7"/>
      <c r="C636" s="3">
        <v>65</v>
      </c>
      <c r="D636" s="3">
        <v>9904</v>
      </c>
      <c r="E636" s="3">
        <v>821</v>
      </c>
      <c r="F636" s="3">
        <v>0</v>
      </c>
      <c r="G636" s="3">
        <v>1638</v>
      </c>
      <c r="H636" s="3">
        <v>0</v>
      </c>
      <c r="I636" s="3">
        <v>36</v>
      </c>
      <c r="J636" s="65">
        <v>0</v>
      </c>
      <c r="K636" s="65">
        <v>717</v>
      </c>
      <c r="L636" s="65">
        <v>75</v>
      </c>
      <c r="M636" s="66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60"/>
      <c r="Z636" s="3"/>
      <c r="AA636" s="3"/>
      <c r="AB636" s="3"/>
      <c r="AC636" s="3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M636" s="48"/>
      <c r="BX636" s="7"/>
      <c r="BY636" s="4"/>
      <c r="BZ636" s="7"/>
      <c r="CA636" s="7"/>
      <c r="CB636" s="7"/>
      <c r="CE636" s="7"/>
      <c r="CF636" s="7"/>
      <c r="CG636" s="7"/>
      <c r="CH636" s="7"/>
      <c r="CI636" s="7"/>
      <c r="CJ636" s="7"/>
      <c r="CK636" s="7"/>
      <c r="CL636" s="7"/>
      <c r="CN636" s="47"/>
      <c r="CO636" s="47"/>
      <c r="CP636" s="47"/>
      <c r="CQ636" s="4"/>
    </row>
    <row r="637" spans="1:95" s="1" customFormat="1" x14ac:dyDescent="0.3">
      <c r="A637" s="7"/>
      <c r="C637" s="3">
        <v>66</v>
      </c>
      <c r="D637" s="3">
        <v>9891</v>
      </c>
      <c r="E637" s="3">
        <v>769</v>
      </c>
      <c r="F637" s="3">
        <v>0</v>
      </c>
      <c r="G637" s="3">
        <v>1702</v>
      </c>
      <c r="H637" s="3">
        <v>0</v>
      </c>
      <c r="I637" s="3">
        <v>37</v>
      </c>
      <c r="J637" s="65">
        <v>0</v>
      </c>
      <c r="K637" s="65">
        <v>672</v>
      </c>
      <c r="L637" s="65">
        <v>70</v>
      </c>
      <c r="M637" s="66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60"/>
      <c r="Z637" s="3"/>
      <c r="AA637" s="3"/>
      <c r="AB637" s="3"/>
      <c r="AC637" s="3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M637" s="48"/>
      <c r="BX637" s="7"/>
      <c r="BY637" s="4"/>
      <c r="BZ637" s="7"/>
      <c r="CA637" s="7"/>
      <c r="CB637" s="7"/>
      <c r="CE637" s="7"/>
      <c r="CF637" s="7"/>
      <c r="CG637" s="7"/>
      <c r="CH637" s="7"/>
      <c r="CI637" s="7"/>
      <c r="CJ637" s="7"/>
      <c r="CK637" s="7"/>
      <c r="CL637" s="7"/>
      <c r="CN637" s="47"/>
      <c r="CO637" s="47"/>
      <c r="CP637" s="47"/>
      <c r="CQ637" s="4"/>
    </row>
    <row r="638" spans="1:95" s="1" customFormat="1" x14ac:dyDescent="0.3">
      <c r="A638" s="7"/>
      <c r="C638" s="3">
        <v>67</v>
      </c>
      <c r="D638" s="3">
        <v>9880</v>
      </c>
      <c r="E638" s="3">
        <v>719</v>
      </c>
      <c r="F638" s="3">
        <v>0</v>
      </c>
      <c r="G638" s="3">
        <v>1761</v>
      </c>
      <c r="H638" s="3">
        <v>0</v>
      </c>
      <c r="I638" s="3">
        <v>38</v>
      </c>
      <c r="J638" s="65">
        <v>0</v>
      </c>
      <c r="K638" s="65">
        <v>628</v>
      </c>
      <c r="L638" s="65">
        <v>66</v>
      </c>
      <c r="M638" s="66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60"/>
      <c r="Z638" s="3"/>
      <c r="AA638" s="3"/>
      <c r="AB638" s="3"/>
      <c r="AC638" s="3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M638" s="48"/>
      <c r="BX638" s="7"/>
      <c r="BY638" s="4"/>
      <c r="BZ638" s="7"/>
      <c r="CA638" s="7"/>
      <c r="CB638" s="7"/>
      <c r="CE638" s="7"/>
      <c r="CF638" s="7"/>
      <c r="CG638" s="7"/>
      <c r="CH638" s="7"/>
      <c r="CI638" s="7"/>
      <c r="CJ638" s="7"/>
      <c r="CK638" s="7"/>
      <c r="CL638" s="7"/>
      <c r="CN638" s="47"/>
      <c r="CO638" s="47"/>
      <c r="CP638" s="47"/>
      <c r="CQ638" s="4"/>
    </row>
    <row r="639" spans="1:95" s="1" customFormat="1" x14ac:dyDescent="0.3">
      <c r="A639" s="7"/>
      <c r="C639" s="3">
        <v>68</v>
      </c>
      <c r="D639" s="3">
        <v>9869</v>
      </c>
      <c r="E639" s="3">
        <v>676</v>
      </c>
      <c r="F639" s="3">
        <v>0</v>
      </c>
      <c r="G639" s="3">
        <v>1815</v>
      </c>
      <c r="H639" s="3">
        <v>0</v>
      </c>
      <c r="I639" s="3">
        <v>39</v>
      </c>
      <c r="J639" s="65">
        <v>0</v>
      </c>
      <c r="K639" s="65">
        <v>589</v>
      </c>
      <c r="L639" s="65">
        <v>62</v>
      </c>
      <c r="M639" s="66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60"/>
      <c r="Z639" s="3"/>
      <c r="AA639" s="3"/>
      <c r="AB639" s="3"/>
      <c r="AC639" s="3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M639" s="48"/>
      <c r="BX639" s="7"/>
      <c r="BY639" s="4"/>
      <c r="BZ639" s="7"/>
      <c r="CA639" s="7"/>
      <c r="CB639" s="7"/>
      <c r="CE639" s="7"/>
      <c r="CF639" s="7"/>
      <c r="CG639" s="7"/>
      <c r="CH639" s="7"/>
      <c r="CI639" s="7"/>
      <c r="CJ639" s="7"/>
      <c r="CK639" s="7"/>
      <c r="CL639" s="7"/>
      <c r="CN639" s="47"/>
      <c r="CO639" s="47"/>
      <c r="CP639" s="47"/>
      <c r="CQ639" s="4"/>
    </row>
    <row r="640" spans="1:95" s="1" customFormat="1" x14ac:dyDescent="0.3">
      <c r="A640" s="7"/>
      <c r="C640" s="3">
        <v>69</v>
      </c>
      <c r="D640" s="3">
        <v>9858</v>
      </c>
      <c r="E640" s="3">
        <v>634</v>
      </c>
      <c r="F640" s="3">
        <v>0</v>
      </c>
      <c r="G640" s="3">
        <v>1867</v>
      </c>
      <c r="H640" s="3">
        <v>0</v>
      </c>
      <c r="I640" s="3">
        <v>40</v>
      </c>
      <c r="J640" s="65">
        <v>0</v>
      </c>
      <c r="K640" s="65">
        <v>550</v>
      </c>
      <c r="L640" s="65">
        <v>59</v>
      </c>
      <c r="M640" s="66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60"/>
      <c r="Z640" s="3"/>
      <c r="AA640" s="3"/>
      <c r="AB640" s="3"/>
      <c r="AC640" s="3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M640" s="48"/>
      <c r="BX640" s="7"/>
      <c r="BY640" s="4"/>
      <c r="BZ640" s="7"/>
      <c r="CA640" s="7"/>
      <c r="CB640" s="7"/>
      <c r="CE640" s="7"/>
      <c r="CF640" s="7"/>
      <c r="CG640" s="7"/>
      <c r="CH640" s="7"/>
      <c r="CI640" s="7"/>
      <c r="CJ640" s="7"/>
      <c r="CK640" s="7"/>
      <c r="CL640" s="7"/>
      <c r="CN640" s="47"/>
      <c r="CO640" s="47"/>
      <c r="CP640" s="47"/>
      <c r="CQ640" s="4"/>
    </row>
    <row r="641" spans="1:95" s="1" customFormat="1" x14ac:dyDescent="0.3">
      <c r="A641" s="7"/>
      <c r="C641" s="3">
        <v>70</v>
      </c>
      <c r="D641" s="3">
        <v>9847</v>
      </c>
      <c r="E641" s="3">
        <v>594</v>
      </c>
      <c r="F641" s="3">
        <v>0</v>
      </c>
      <c r="G641" s="3">
        <v>1917</v>
      </c>
      <c r="H641" s="3">
        <v>0</v>
      </c>
      <c r="I641" s="3">
        <v>41</v>
      </c>
      <c r="J641" s="65">
        <v>0</v>
      </c>
      <c r="K641" s="65">
        <v>514</v>
      </c>
      <c r="L641" s="65">
        <v>56</v>
      </c>
      <c r="M641" s="66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60"/>
      <c r="Z641" s="3"/>
      <c r="AA641" s="3"/>
      <c r="AB641" s="3"/>
      <c r="AC641" s="3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M641" s="48"/>
      <c r="BX641" s="7"/>
      <c r="BY641" s="4"/>
      <c r="BZ641" s="7"/>
      <c r="CA641" s="7"/>
      <c r="CB641" s="7"/>
      <c r="CE641" s="7"/>
      <c r="CF641" s="7"/>
      <c r="CG641" s="7"/>
      <c r="CH641" s="7"/>
      <c r="CI641" s="7"/>
      <c r="CJ641" s="7"/>
      <c r="CK641" s="7"/>
      <c r="CL641" s="7"/>
      <c r="CN641" s="47"/>
      <c r="CO641" s="47"/>
      <c r="CP641" s="47"/>
      <c r="CQ641" s="4"/>
    </row>
    <row r="642" spans="1:95" s="1" customFormat="1" x14ac:dyDescent="0.3">
      <c r="A642" s="7"/>
      <c r="C642" s="3">
        <v>71</v>
      </c>
      <c r="D642" s="3">
        <v>9837</v>
      </c>
      <c r="E642" s="3">
        <v>552</v>
      </c>
      <c r="F642" s="3">
        <v>0</v>
      </c>
      <c r="G642" s="3">
        <v>1967</v>
      </c>
      <c r="H642" s="3">
        <v>0</v>
      </c>
      <c r="I642" s="3">
        <v>43</v>
      </c>
      <c r="J642" s="65">
        <v>0</v>
      </c>
      <c r="K642" s="65">
        <v>474</v>
      </c>
      <c r="L642" s="65">
        <v>51</v>
      </c>
      <c r="M642" s="66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60"/>
      <c r="Z642" s="3"/>
      <c r="AA642" s="3"/>
      <c r="AB642" s="3"/>
      <c r="AC642" s="3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M642" s="48"/>
      <c r="BX642" s="7"/>
      <c r="BY642" s="4"/>
      <c r="BZ642" s="7"/>
      <c r="CA642" s="7"/>
      <c r="CB642" s="7"/>
      <c r="CE642" s="7"/>
      <c r="CF642" s="7"/>
      <c r="CG642" s="7"/>
      <c r="CH642" s="7"/>
      <c r="CI642" s="7"/>
      <c r="CJ642" s="7"/>
      <c r="CK642" s="7"/>
      <c r="CL642" s="7"/>
      <c r="CN642" s="47"/>
      <c r="CO642" s="47"/>
      <c r="CP642" s="47"/>
      <c r="CQ642" s="4"/>
    </row>
    <row r="643" spans="1:95" s="1" customFormat="1" x14ac:dyDescent="0.3">
      <c r="A643" s="7"/>
      <c r="C643" s="3">
        <v>72</v>
      </c>
      <c r="D643" s="3">
        <v>9827</v>
      </c>
      <c r="E643" s="3">
        <v>520</v>
      </c>
      <c r="F643" s="3">
        <v>0</v>
      </c>
      <c r="G643" s="3">
        <v>2007</v>
      </c>
      <c r="H643" s="3">
        <v>0</v>
      </c>
      <c r="I643" s="3">
        <v>44</v>
      </c>
      <c r="J643" s="65">
        <v>0</v>
      </c>
      <c r="K643" s="65">
        <v>444</v>
      </c>
      <c r="L643" s="65">
        <v>47</v>
      </c>
      <c r="M643" s="66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60"/>
      <c r="Z643" s="3"/>
      <c r="AA643" s="3"/>
      <c r="AB643" s="3"/>
      <c r="AC643" s="3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M643" s="48"/>
      <c r="BX643" s="7"/>
      <c r="BY643" s="4"/>
      <c r="BZ643" s="7"/>
      <c r="CA643" s="7"/>
      <c r="CB643" s="7"/>
      <c r="CE643" s="7"/>
      <c r="CF643" s="7"/>
      <c r="CG643" s="7"/>
      <c r="CH643" s="7"/>
      <c r="CI643" s="7"/>
      <c r="CJ643" s="7"/>
      <c r="CK643" s="7"/>
      <c r="CL643" s="7"/>
      <c r="CN643" s="47"/>
      <c r="CO643" s="47"/>
      <c r="CP643" s="47"/>
      <c r="CQ643" s="4"/>
    </row>
    <row r="644" spans="1:95" s="1" customFormat="1" x14ac:dyDescent="0.3">
      <c r="A644" s="7"/>
      <c r="C644" s="3">
        <v>73</v>
      </c>
      <c r="D644" s="3">
        <v>9820</v>
      </c>
      <c r="E644" s="3">
        <v>485</v>
      </c>
      <c r="F644" s="3">
        <v>0</v>
      </c>
      <c r="G644" s="3">
        <v>2049</v>
      </c>
      <c r="H644" s="3">
        <v>0</v>
      </c>
      <c r="I644" s="3">
        <v>44</v>
      </c>
      <c r="J644" s="65">
        <v>0</v>
      </c>
      <c r="K644" s="65">
        <v>414</v>
      </c>
      <c r="L644" s="65">
        <v>43</v>
      </c>
      <c r="M644" s="66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60"/>
      <c r="Z644" s="3"/>
      <c r="AA644" s="3"/>
      <c r="AB644" s="3"/>
      <c r="AC644" s="3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M644" s="48"/>
      <c r="BX644" s="7"/>
      <c r="BY644" s="4"/>
      <c r="BZ644" s="7"/>
      <c r="CA644" s="7"/>
      <c r="CB644" s="7"/>
      <c r="CE644" s="7"/>
      <c r="CF644" s="7"/>
      <c r="CG644" s="7"/>
      <c r="CH644" s="7"/>
      <c r="CI644" s="7"/>
      <c r="CJ644" s="7"/>
      <c r="CK644" s="7"/>
      <c r="CL644" s="7"/>
      <c r="CN644" s="47"/>
      <c r="CO644" s="47"/>
      <c r="CP644" s="47"/>
      <c r="CQ644" s="4"/>
    </row>
    <row r="645" spans="1:95" s="1" customFormat="1" x14ac:dyDescent="0.3">
      <c r="A645" s="7"/>
      <c r="C645" s="3">
        <v>74</v>
      </c>
      <c r="D645" s="3">
        <v>9812</v>
      </c>
      <c r="E645" s="3">
        <v>457</v>
      </c>
      <c r="F645" s="3">
        <v>0</v>
      </c>
      <c r="G645" s="3">
        <v>2084</v>
      </c>
      <c r="H645" s="3">
        <v>0</v>
      </c>
      <c r="I645" s="3">
        <v>45</v>
      </c>
      <c r="J645" s="65">
        <v>0</v>
      </c>
      <c r="K645" s="65">
        <v>389</v>
      </c>
      <c r="L645" s="65">
        <v>40</v>
      </c>
      <c r="M645" s="66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60"/>
      <c r="Z645" s="3"/>
      <c r="AA645" s="3"/>
      <c r="AB645" s="3"/>
      <c r="AC645" s="3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M645" s="48"/>
      <c r="BX645" s="7"/>
      <c r="BY645" s="4"/>
      <c r="BZ645" s="7"/>
      <c r="CA645" s="7"/>
      <c r="CB645" s="7"/>
      <c r="CE645" s="7"/>
      <c r="CF645" s="7"/>
      <c r="CG645" s="7"/>
      <c r="CH645" s="7"/>
      <c r="CI645" s="7"/>
      <c r="CJ645" s="7"/>
      <c r="CK645" s="7"/>
      <c r="CL645" s="7"/>
      <c r="CN645" s="47"/>
      <c r="CO645" s="47"/>
      <c r="CP645" s="47"/>
      <c r="CQ645" s="4"/>
    </row>
    <row r="646" spans="1:95" s="1" customFormat="1" x14ac:dyDescent="0.3">
      <c r="A646" s="7"/>
      <c r="C646" s="3">
        <v>75</v>
      </c>
      <c r="D646" s="3">
        <v>9806</v>
      </c>
      <c r="E646" s="3">
        <v>425</v>
      </c>
      <c r="F646" s="3">
        <v>0</v>
      </c>
      <c r="G646" s="3">
        <v>2121</v>
      </c>
      <c r="H646" s="3">
        <v>0</v>
      </c>
      <c r="I646" s="3">
        <v>46</v>
      </c>
      <c r="J646" s="65">
        <v>0</v>
      </c>
      <c r="K646" s="65">
        <v>363</v>
      </c>
      <c r="L646" s="65">
        <v>38</v>
      </c>
      <c r="M646" s="66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60"/>
      <c r="Z646" s="3"/>
      <c r="AA646" s="3"/>
      <c r="AB646" s="3"/>
      <c r="AC646" s="3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M646" s="48"/>
      <c r="BX646" s="7"/>
      <c r="BY646" s="4"/>
      <c r="BZ646" s="7"/>
      <c r="CA646" s="7"/>
      <c r="CB646" s="7"/>
      <c r="CE646" s="7"/>
      <c r="CF646" s="7"/>
      <c r="CG646" s="7"/>
      <c r="CH646" s="7"/>
      <c r="CI646" s="7"/>
      <c r="CJ646" s="7"/>
      <c r="CK646" s="7"/>
      <c r="CL646" s="7"/>
      <c r="CN646" s="47"/>
      <c r="CO646" s="47"/>
      <c r="CP646" s="47"/>
      <c r="CQ646" s="4"/>
    </row>
    <row r="647" spans="1:95" s="1" customFormat="1" x14ac:dyDescent="0.3">
      <c r="A647" s="7"/>
      <c r="C647" s="3">
        <v>76</v>
      </c>
      <c r="D647" s="3">
        <v>9799</v>
      </c>
      <c r="E647" s="3">
        <v>397</v>
      </c>
      <c r="F647" s="3">
        <v>0</v>
      </c>
      <c r="G647" s="3">
        <v>2156</v>
      </c>
      <c r="H647" s="3">
        <v>0</v>
      </c>
      <c r="I647" s="3">
        <v>47</v>
      </c>
      <c r="J647" s="65">
        <v>0</v>
      </c>
      <c r="K647" s="65">
        <v>338</v>
      </c>
      <c r="L647" s="65">
        <v>35</v>
      </c>
      <c r="M647" s="66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60"/>
      <c r="Z647" s="3"/>
      <c r="AA647" s="3"/>
      <c r="AB647" s="3"/>
      <c r="AC647" s="3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M647" s="48"/>
      <c r="BX647" s="7"/>
      <c r="BY647" s="4"/>
      <c r="BZ647" s="7"/>
      <c r="CA647" s="7"/>
      <c r="CB647" s="7"/>
      <c r="CE647" s="7"/>
      <c r="CF647" s="7"/>
      <c r="CG647" s="7"/>
      <c r="CH647" s="7"/>
      <c r="CI647" s="7"/>
      <c r="CJ647" s="7"/>
      <c r="CK647" s="7"/>
      <c r="CL647" s="7"/>
      <c r="CN647" s="47"/>
      <c r="CO647" s="47"/>
      <c r="CP647" s="47"/>
      <c r="CQ647" s="4"/>
    </row>
    <row r="648" spans="1:95" s="1" customFormat="1" x14ac:dyDescent="0.3">
      <c r="A648" s="7"/>
      <c r="C648" s="3">
        <v>77</v>
      </c>
      <c r="D648" s="3">
        <v>9792</v>
      </c>
      <c r="E648" s="3">
        <v>371</v>
      </c>
      <c r="F648" s="3">
        <v>0</v>
      </c>
      <c r="G648" s="3">
        <v>2188</v>
      </c>
      <c r="H648" s="3">
        <v>0</v>
      </c>
      <c r="I648" s="3">
        <v>48</v>
      </c>
      <c r="J648" s="65">
        <v>0</v>
      </c>
      <c r="K648" s="65">
        <v>316</v>
      </c>
      <c r="L648" s="65">
        <v>33</v>
      </c>
      <c r="M648" s="66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60"/>
      <c r="Z648" s="3"/>
      <c r="AA648" s="3"/>
      <c r="AB648" s="3"/>
      <c r="AC648" s="3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M648" s="48"/>
      <c r="BX648" s="7"/>
      <c r="BY648" s="4"/>
      <c r="BZ648" s="7"/>
      <c r="CA648" s="7"/>
      <c r="CB648" s="7"/>
      <c r="CE648" s="7"/>
      <c r="CF648" s="7"/>
      <c r="CG648" s="7"/>
      <c r="CH648" s="7"/>
      <c r="CI648" s="7"/>
      <c r="CJ648" s="7"/>
      <c r="CK648" s="7"/>
      <c r="CL648" s="7"/>
      <c r="CN648" s="47"/>
      <c r="CO648" s="47"/>
      <c r="CP648" s="47"/>
      <c r="CQ648" s="4"/>
    </row>
    <row r="649" spans="1:95" s="1" customFormat="1" x14ac:dyDescent="0.3">
      <c r="A649" s="7"/>
      <c r="C649" s="3">
        <v>78</v>
      </c>
      <c r="D649" s="3">
        <v>9786</v>
      </c>
      <c r="E649" s="3">
        <v>348</v>
      </c>
      <c r="F649" s="3">
        <v>0</v>
      </c>
      <c r="G649" s="3">
        <v>2217</v>
      </c>
      <c r="H649" s="3">
        <v>0</v>
      </c>
      <c r="I649" s="3">
        <v>48</v>
      </c>
      <c r="J649" s="65">
        <v>0</v>
      </c>
      <c r="K649" s="65">
        <v>297</v>
      </c>
      <c r="L649" s="65">
        <v>31</v>
      </c>
      <c r="M649" s="66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60"/>
      <c r="Z649" s="3"/>
      <c r="AA649" s="3"/>
      <c r="AB649" s="3"/>
      <c r="AC649" s="3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M649" s="48"/>
      <c r="BX649" s="7"/>
      <c r="BY649" s="4"/>
      <c r="BZ649" s="7"/>
      <c r="CA649" s="7"/>
      <c r="CB649" s="7"/>
      <c r="CE649" s="7"/>
      <c r="CF649" s="7"/>
      <c r="CG649" s="7"/>
      <c r="CH649" s="7"/>
      <c r="CI649" s="7"/>
      <c r="CJ649" s="7"/>
      <c r="CK649" s="7"/>
      <c r="CL649" s="7"/>
      <c r="CN649" s="47"/>
      <c r="CO649" s="47"/>
      <c r="CP649" s="47"/>
      <c r="CQ649" s="4"/>
    </row>
    <row r="650" spans="1:95" x14ac:dyDescent="0.3">
      <c r="C650" s="1">
        <v>79</v>
      </c>
      <c r="D650" s="1">
        <v>9782</v>
      </c>
      <c r="E650" s="1">
        <v>328</v>
      </c>
      <c r="F650" s="1">
        <v>0</v>
      </c>
      <c r="G650" s="1">
        <v>2241</v>
      </c>
      <c r="H650" s="1">
        <v>0</v>
      </c>
      <c r="I650" s="1">
        <v>48</v>
      </c>
      <c r="J650" s="4">
        <v>0</v>
      </c>
      <c r="K650" s="4">
        <v>282</v>
      </c>
      <c r="L650" s="4">
        <v>29</v>
      </c>
    </row>
    <row r="651" spans="1:95" x14ac:dyDescent="0.3">
      <c r="C651" s="1">
        <v>80</v>
      </c>
      <c r="D651" s="1">
        <v>9778</v>
      </c>
      <c r="E651" s="1">
        <v>309</v>
      </c>
      <c r="F651" s="1">
        <v>0</v>
      </c>
      <c r="G651" s="1">
        <v>2262</v>
      </c>
      <c r="H651" s="1">
        <v>0</v>
      </c>
      <c r="I651" s="1">
        <v>49</v>
      </c>
      <c r="J651" s="4">
        <v>0</v>
      </c>
      <c r="K651" s="4">
        <v>267</v>
      </c>
      <c r="L651" s="4">
        <v>27</v>
      </c>
    </row>
    <row r="652" spans="1:95" x14ac:dyDescent="0.3">
      <c r="C652" s="1">
        <v>81</v>
      </c>
      <c r="D652" s="1">
        <v>9772</v>
      </c>
      <c r="E652" s="1">
        <v>293</v>
      </c>
      <c r="F652" s="1">
        <v>0</v>
      </c>
      <c r="G652" s="1">
        <v>2284</v>
      </c>
      <c r="H652" s="1">
        <v>0</v>
      </c>
      <c r="I652" s="1">
        <v>50</v>
      </c>
      <c r="J652" s="4">
        <v>0</v>
      </c>
      <c r="K652" s="4">
        <v>252</v>
      </c>
      <c r="L652" s="4">
        <v>25</v>
      </c>
    </row>
    <row r="653" spans="1:95" x14ac:dyDescent="0.3">
      <c r="C653" s="1">
        <v>82</v>
      </c>
      <c r="D653" s="1">
        <v>9767</v>
      </c>
      <c r="E653" s="1">
        <v>284</v>
      </c>
      <c r="F653" s="1">
        <v>0</v>
      </c>
      <c r="G653" s="1">
        <v>2298</v>
      </c>
      <c r="H653" s="1">
        <v>0</v>
      </c>
      <c r="I653" s="1">
        <v>50</v>
      </c>
      <c r="J653" s="4">
        <v>0</v>
      </c>
      <c r="K653" s="4">
        <v>244</v>
      </c>
      <c r="L653" s="4">
        <v>25</v>
      </c>
    </row>
    <row r="654" spans="1:95" x14ac:dyDescent="0.3">
      <c r="C654" s="1">
        <v>83</v>
      </c>
      <c r="D654" s="1">
        <v>9763</v>
      </c>
      <c r="E654" s="1">
        <v>272</v>
      </c>
      <c r="F654" s="1">
        <v>0</v>
      </c>
      <c r="G654" s="1">
        <v>2312</v>
      </c>
      <c r="H654" s="1">
        <v>0</v>
      </c>
      <c r="I654" s="1">
        <v>50</v>
      </c>
      <c r="J654" s="4">
        <v>0</v>
      </c>
      <c r="K654" s="4">
        <v>237</v>
      </c>
      <c r="L654" s="4">
        <v>24</v>
      </c>
    </row>
    <row r="655" spans="1:95" x14ac:dyDescent="0.3">
      <c r="C655" s="1">
        <v>84</v>
      </c>
      <c r="D655" s="1">
        <v>9759</v>
      </c>
      <c r="E655" s="1">
        <v>258</v>
      </c>
      <c r="F655" s="1">
        <v>0</v>
      </c>
      <c r="G655" s="1">
        <v>2330</v>
      </c>
      <c r="H655" s="1">
        <v>0</v>
      </c>
      <c r="I655" s="1">
        <v>51</v>
      </c>
      <c r="J655" s="4">
        <v>0</v>
      </c>
      <c r="K655" s="4">
        <v>225</v>
      </c>
      <c r="L655" s="4">
        <v>23</v>
      </c>
    </row>
    <row r="656" spans="1:95" x14ac:dyDescent="0.3">
      <c r="C656" s="1">
        <v>85</v>
      </c>
      <c r="D656" s="1">
        <v>9755</v>
      </c>
      <c r="E656" s="1">
        <v>244</v>
      </c>
      <c r="F656" s="1">
        <v>0</v>
      </c>
      <c r="G656" s="1">
        <v>2348</v>
      </c>
      <c r="H656" s="1">
        <v>0</v>
      </c>
      <c r="I656" s="1">
        <v>51</v>
      </c>
      <c r="J656" s="4">
        <v>0</v>
      </c>
      <c r="K656" s="4">
        <v>213</v>
      </c>
      <c r="L656" s="4">
        <v>21</v>
      </c>
    </row>
    <row r="657" spans="3:12" x14ac:dyDescent="0.3">
      <c r="C657" s="1">
        <v>86</v>
      </c>
      <c r="D657" s="1">
        <v>9751</v>
      </c>
      <c r="E657" s="1">
        <v>232</v>
      </c>
      <c r="F657" s="1">
        <v>0</v>
      </c>
      <c r="G657" s="1">
        <v>2363</v>
      </c>
      <c r="H657" s="1">
        <v>0</v>
      </c>
      <c r="I657" s="1">
        <v>51</v>
      </c>
      <c r="J657" s="4">
        <v>0</v>
      </c>
      <c r="K657" s="4">
        <v>202</v>
      </c>
      <c r="L657" s="4">
        <v>19</v>
      </c>
    </row>
    <row r="658" spans="3:12" x14ac:dyDescent="0.3">
      <c r="C658" s="1">
        <v>87</v>
      </c>
      <c r="D658" s="1">
        <v>9746</v>
      </c>
      <c r="E658" s="1">
        <v>221</v>
      </c>
      <c r="F658" s="1">
        <v>0</v>
      </c>
      <c r="G658" s="1">
        <v>2379</v>
      </c>
      <c r="H658" s="1">
        <v>0</v>
      </c>
      <c r="I658" s="1">
        <v>52</v>
      </c>
      <c r="J658" s="4">
        <v>0</v>
      </c>
      <c r="K658" s="4">
        <v>190</v>
      </c>
      <c r="L658" s="4">
        <v>18</v>
      </c>
    </row>
    <row r="659" spans="3:12" x14ac:dyDescent="0.3">
      <c r="C659" s="1">
        <v>88</v>
      </c>
      <c r="D659" s="1">
        <v>9743</v>
      </c>
      <c r="E659" s="1">
        <v>209</v>
      </c>
      <c r="F659" s="1">
        <v>0</v>
      </c>
      <c r="G659" s="1">
        <v>2395</v>
      </c>
      <c r="H659" s="1">
        <v>0</v>
      </c>
      <c r="I659" s="1">
        <v>52</v>
      </c>
      <c r="J659" s="4">
        <v>0</v>
      </c>
      <c r="K659" s="4">
        <v>180</v>
      </c>
      <c r="L659" s="4">
        <v>18</v>
      </c>
    </row>
    <row r="660" spans="3:12" x14ac:dyDescent="0.3">
      <c r="C660" s="1">
        <v>89</v>
      </c>
      <c r="D660" s="1">
        <v>9739</v>
      </c>
      <c r="E660" s="1">
        <v>199</v>
      </c>
      <c r="F660" s="1">
        <v>0</v>
      </c>
      <c r="G660" s="1">
        <v>2408</v>
      </c>
      <c r="H660" s="1">
        <v>0</v>
      </c>
      <c r="I660" s="1">
        <v>52</v>
      </c>
      <c r="J660" s="4">
        <v>0</v>
      </c>
      <c r="K660" s="4">
        <v>172</v>
      </c>
      <c r="L660" s="4">
        <v>17</v>
      </c>
    </row>
    <row r="661" spans="3:12" x14ac:dyDescent="0.3">
      <c r="C661" s="1">
        <v>90</v>
      </c>
      <c r="D661" s="1">
        <v>9736</v>
      </c>
      <c r="E661" s="1">
        <v>188</v>
      </c>
      <c r="F661" s="1">
        <v>0</v>
      </c>
      <c r="G661" s="1">
        <v>2422</v>
      </c>
      <c r="H661" s="1">
        <v>0</v>
      </c>
      <c r="I661" s="1">
        <v>52</v>
      </c>
      <c r="J661" s="4">
        <v>0</v>
      </c>
      <c r="K661" s="4">
        <v>161</v>
      </c>
      <c r="L661" s="4">
        <v>16</v>
      </c>
    </row>
    <row r="662" spans="3:12" x14ac:dyDescent="0.3">
      <c r="C662" s="1">
        <v>91</v>
      </c>
      <c r="D662" s="1">
        <v>9733</v>
      </c>
      <c r="E662" s="1">
        <v>179</v>
      </c>
      <c r="F662" s="1">
        <v>0</v>
      </c>
      <c r="G662" s="1">
        <v>2434</v>
      </c>
      <c r="H662" s="1">
        <v>0</v>
      </c>
      <c r="I662" s="1">
        <v>52</v>
      </c>
      <c r="J662" s="4">
        <v>0</v>
      </c>
      <c r="K662" s="4">
        <v>153</v>
      </c>
      <c r="L662" s="4">
        <v>15</v>
      </c>
    </row>
    <row r="663" spans="3:12" x14ac:dyDescent="0.3">
      <c r="C663" s="1">
        <v>92</v>
      </c>
      <c r="D663" s="1">
        <v>9730</v>
      </c>
      <c r="E663" s="1">
        <v>170</v>
      </c>
      <c r="F663" s="1">
        <v>0</v>
      </c>
      <c r="G663" s="1">
        <v>2446</v>
      </c>
      <c r="H663" s="1">
        <v>0</v>
      </c>
      <c r="I663" s="1">
        <v>52</v>
      </c>
      <c r="J663" s="4">
        <v>0</v>
      </c>
      <c r="K663" s="4">
        <v>145</v>
      </c>
      <c r="L663" s="4">
        <v>14</v>
      </c>
    </row>
    <row r="664" spans="3:12" x14ac:dyDescent="0.3">
      <c r="C664" s="1">
        <v>93</v>
      </c>
      <c r="D664" s="1">
        <v>9728</v>
      </c>
      <c r="E664" s="1">
        <v>160</v>
      </c>
      <c r="F664" s="1">
        <v>0</v>
      </c>
      <c r="G664" s="1">
        <v>2458</v>
      </c>
      <c r="H664" s="1">
        <v>0</v>
      </c>
      <c r="I664" s="1">
        <v>53</v>
      </c>
      <c r="J664" s="4">
        <v>0</v>
      </c>
      <c r="K664" s="4">
        <v>136</v>
      </c>
      <c r="L664" s="4">
        <v>13</v>
      </c>
    </row>
    <row r="665" spans="3:12" x14ac:dyDescent="0.3">
      <c r="C665" s="1">
        <v>94</v>
      </c>
      <c r="D665" s="1">
        <v>9725</v>
      </c>
      <c r="E665" s="1">
        <v>151</v>
      </c>
      <c r="F665" s="1">
        <v>0</v>
      </c>
      <c r="G665" s="1">
        <v>2469</v>
      </c>
      <c r="H665" s="1">
        <v>0</v>
      </c>
      <c r="I665" s="1">
        <v>53</v>
      </c>
      <c r="J665" s="4">
        <v>0</v>
      </c>
      <c r="K665" s="4">
        <v>130</v>
      </c>
      <c r="L665" s="4">
        <v>12</v>
      </c>
    </row>
    <row r="666" spans="3:12" x14ac:dyDescent="0.3">
      <c r="C666" s="1">
        <v>95</v>
      </c>
      <c r="D666" s="1">
        <v>9722</v>
      </c>
      <c r="E666" s="1">
        <v>145</v>
      </c>
      <c r="F666" s="1">
        <v>0</v>
      </c>
      <c r="G666" s="1">
        <v>2478</v>
      </c>
      <c r="H666" s="1">
        <v>0</v>
      </c>
      <c r="I666" s="1">
        <v>53</v>
      </c>
      <c r="J666" s="4">
        <v>0</v>
      </c>
      <c r="K666" s="4">
        <v>124</v>
      </c>
      <c r="L666" s="4">
        <v>11</v>
      </c>
    </row>
    <row r="667" spans="3:12" x14ac:dyDescent="0.3">
      <c r="C667" s="1">
        <v>96</v>
      </c>
      <c r="D667" s="1">
        <v>9719</v>
      </c>
      <c r="E667" s="1">
        <v>139</v>
      </c>
      <c r="F667" s="1">
        <v>0</v>
      </c>
      <c r="G667" s="1">
        <v>2487</v>
      </c>
      <c r="H667" s="1">
        <v>0</v>
      </c>
      <c r="I667" s="1">
        <v>53</v>
      </c>
      <c r="J667" s="4">
        <v>0</v>
      </c>
      <c r="K667" s="4">
        <v>119</v>
      </c>
      <c r="L667" s="4">
        <v>10</v>
      </c>
    </row>
    <row r="668" spans="3:12" x14ac:dyDescent="0.3">
      <c r="C668" s="1">
        <v>97</v>
      </c>
      <c r="D668" s="1">
        <v>9717</v>
      </c>
      <c r="E668" s="1">
        <v>130</v>
      </c>
      <c r="F668" s="1">
        <v>0</v>
      </c>
      <c r="G668" s="1">
        <v>2497</v>
      </c>
      <c r="H668" s="1">
        <v>0</v>
      </c>
      <c r="I668" s="1">
        <v>53</v>
      </c>
      <c r="J668" s="4">
        <v>0</v>
      </c>
      <c r="K668" s="4">
        <v>111</v>
      </c>
      <c r="L668" s="4">
        <v>10</v>
      </c>
    </row>
    <row r="669" spans="3:12" x14ac:dyDescent="0.3">
      <c r="C669" s="1">
        <v>98</v>
      </c>
      <c r="D669" s="1">
        <v>9715</v>
      </c>
      <c r="E669" s="1">
        <v>123</v>
      </c>
      <c r="F669" s="1">
        <v>0</v>
      </c>
      <c r="G669" s="1">
        <v>2506</v>
      </c>
      <c r="H669" s="1">
        <v>0</v>
      </c>
      <c r="I669" s="1">
        <v>54</v>
      </c>
      <c r="J669" s="4">
        <v>0</v>
      </c>
      <c r="K669" s="4">
        <v>105</v>
      </c>
      <c r="L669" s="4">
        <v>10</v>
      </c>
    </row>
    <row r="670" spans="3:12" x14ac:dyDescent="0.3">
      <c r="C670" s="1">
        <v>99</v>
      </c>
      <c r="D670" s="1">
        <v>9713</v>
      </c>
      <c r="E670" s="1">
        <v>116</v>
      </c>
      <c r="F670" s="1">
        <v>0</v>
      </c>
      <c r="G670" s="1">
        <v>2515</v>
      </c>
      <c r="H670" s="1">
        <v>0</v>
      </c>
      <c r="I670" s="1">
        <v>54</v>
      </c>
      <c r="J670" s="4">
        <v>0</v>
      </c>
      <c r="K670" s="4">
        <v>99</v>
      </c>
      <c r="L670" s="4">
        <v>9</v>
      </c>
    </row>
    <row r="671" spans="3:12" x14ac:dyDescent="0.3">
      <c r="C671" s="1">
        <v>100</v>
      </c>
      <c r="D671" s="1">
        <v>9711</v>
      </c>
      <c r="E671" s="1">
        <v>109</v>
      </c>
      <c r="F671" s="1">
        <v>0</v>
      </c>
      <c r="G671" s="1">
        <v>2524</v>
      </c>
      <c r="H671" s="1">
        <v>0</v>
      </c>
      <c r="I671" s="1">
        <v>54</v>
      </c>
      <c r="J671" s="4">
        <v>0</v>
      </c>
      <c r="K671" s="4">
        <v>92</v>
      </c>
      <c r="L671" s="4">
        <v>8</v>
      </c>
    </row>
    <row r="672" spans="3:12" x14ac:dyDescent="0.3">
      <c r="C672" s="1">
        <v>101</v>
      </c>
      <c r="D672" s="1">
        <v>9710</v>
      </c>
      <c r="E672" s="1">
        <v>102</v>
      </c>
      <c r="F672" s="1">
        <v>0</v>
      </c>
      <c r="G672" s="1">
        <v>2532</v>
      </c>
      <c r="H672" s="1">
        <v>0</v>
      </c>
      <c r="I672" s="1">
        <v>54</v>
      </c>
      <c r="J672" s="4">
        <v>0</v>
      </c>
      <c r="K672" s="4">
        <v>87</v>
      </c>
      <c r="L672" s="4">
        <v>8</v>
      </c>
    </row>
    <row r="673" spans="3:12" x14ac:dyDescent="0.3">
      <c r="C673" s="1">
        <v>102</v>
      </c>
      <c r="D673" s="1">
        <v>9708</v>
      </c>
      <c r="E673" s="1">
        <v>97</v>
      </c>
      <c r="F673" s="1">
        <v>0</v>
      </c>
      <c r="G673" s="1">
        <v>2539</v>
      </c>
      <c r="H673" s="1">
        <v>0</v>
      </c>
      <c r="I673" s="1">
        <v>55</v>
      </c>
      <c r="J673" s="4">
        <v>0</v>
      </c>
      <c r="K673" s="4">
        <v>83</v>
      </c>
      <c r="L673" s="4">
        <v>7</v>
      </c>
    </row>
    <row r="674" spans="3:12" x14ac:dyDescent="0.3">
      <c r="C674" s="1">
        <v>103</v>
      </c>
      <c r="D674" s="1">
        <v>9707</v>
      </c>
      <c r="E674" s="1">
        <v>90</v>
      </c>
      <c r="F674" s="1">
        <v>0</v>
      </c>
      <c r="G674" s="1">
        <v>2546</v>
      </c>
      <c r="H674" s="1">
        <v>0</v>
      </c>
      <c r="I674" s="1">
        <v>55</v>
      </c>
      <c r="J674" s="4">
        <v>0</v>
      </c>
      <c r="K674" s="4">
        <v>78</v>
      </c>
      <c r="L674" s="4">
        <v>7</v>
      </c>
    </row>
    <row r="675" spans="3:12" x14ac:dyDescent="0.3">
      <c r="C675" s="1">
        <v>104</v>
      </c>
      <c r="D675" s="1">
        <v>9706</v>
      </c>
      <c r="E675" s="1">
        <v>85</v>
      </c>
      <c r="F675" s="1">
        <v>0</v>
      </c>
      <c r="G675" s="1">
        <v>2553</v>
      </c>
      <c r="H675" s="1">
        <v>0</v>
      </c>
      <c r="I675" s="1">
        <v>55</v>
      </c>
      <c r="J675" s="4">
        <v>0</v>
      </c>
      <c r="K675" s="4">
        <v>73</v>
      </c>
      <c r="L675" s="4">
        <v>7</v>
      </c>
    </row>
    <row r="676" spans="3:12" x14ac:dyDescent="0.3">
      <c r="C676" s="1">
        <v>105</v>
      </c>
      <c r="D676" s="1">
        <v>9704</v>
      </c>
      <c r="E676" s="1">
        <v>80</v>
      </c>
      <c r="F676" s="1">
        <v>0</v>
      </c>
      <c r="G676" s="1">
        <v>2558</v>
      </c>
      <c r="H676" s="1">
        <v>0</v>
      </c>
      <c r="I676" s="1">
        <v>55</v>
      </c>
      <c r="J676" s="4">
        <v>0</v>
      </c>
      <c r="K676" s="4">
        <v>69</v>
      </c>
      <c r="L676" s="4">
        <v>7</v>
      </c>
    </row>
    <row r="677" spans="3:12" x14ac:dyDescent="0.3">
      <c r="C677" s="1">
        <v>106</v>
      </c>
      <c r="D677" s="1">
        <v>9703</v>
      </c>
      <c r="E677" s="1">
        <v>77</v>
      </c>
      <c r="F677" s="1">
        <v>0</v>
      </c>
      <c r="G677" s="1">
        <v>2563</v>
      </c>
      <c r="H677" s="1">
        <v>0</v>
      </c>
      <c r="I677" s="1">
        <v>55</v>
      </c>
      <c r="J677" s="4">
        <v>0</v>
      </c>
      <c r="K677" s="4">
        <v>67</v>
      </c>
      <c r="L677" s="4">
        <v>7</v>
      </c>
    </row>
    <row r="678" spans="3:12" x14ac:dyDescent="0.3">
      <c r="C678" s="1">
        <v>107</v>
      </c>
      <c r="D678" s="1">
        <v>9702</v>
      </c>
      <c r="E678" s="1">
        <v>73</v>
      </c>
      <c r="F678" s="1">
        <v>0</v>
      </c>
      <c r="G678" s="1">
        <v>2568</v>
      </c>
      <c r="H678" s="1">
        <v>0</v>
      </c>
      <c r="I678" s="1">
        <v>55</v>
      </c>
      <c r="J678" s="4">
        <v>0</v>
      </c>
      <c r="K678" s="4">
        <v>64</v>
      </c>
      <c r="L678" s="4">
        <v>6</v>
      </c>
    </row>
    <row r="679" spans="3:12" x14ac:dyDescent="0.3">
      <c r="C679" s="1">
        <v>108</v>
      </c>
      <c r="D679" s="1">
        <v>9702</v>
      </c>
      <c r="E679" s="1">
        <v>68</v>
      </c>
      <c r="F679" s="1">
        <v>0</v>
      </c>
      <c r="G679" s="1">
        <v>2573</v>
      </c>
      <c r="H679" s="1">
        <v>0</v>
      </c>
      <c r="I679" s="1">
        <v>55</v>
      </c>
      <c r="J679" s="4">
        <v>0</v>
      </c>
      <c r="K679" s="4">
        <v>60</v>
      </c>
      <c r="L679" s="4">
        <v>6</v>
      </c>
    </row>
    <row r="680" spans="3:12" x14ac:dyDescent="0.3">
      <c r="C680" s="1">
        <v>109</v>
      </c>
      <c r="D680" s="1">
        <v>9701</v>
      </c>
      <c r="E680" s="1">
        <v>64</v>
      </c>
      <c r="F680" s="1">
        <v>0</v>
      </c>
      <c r="G680" s="1">
        <v>2578</v>
      </c>
      <c r="H680" s="1">
        <v>0</v>
      </c>
      <c r="I680" s="1">
        <v>56</v>
      </c>
      <c r="J680" s="4">
        <v>0</v>
      </c>
      <c r="K680" s="4">
        <v>57</v>
      </c>
      <c r="L680" s="4">
        <v>6</v>
      </c>
    </row>
    <row r="681" spans="3:12" x14ac:dyDescent="0.3">
      <c r="C681" s="1">
        <v>110</v>
      </c>
      <c r="D681" s="1">
        <v>9700</v>
      </c>
      <c r="E681" s="1">
        <v>61</v>
      </c>
      <c r="F681" s="1">
        <v>0</v>
      </c>
      <c r="G681" s="1">
        <v>2582</v>
      </c>
      <c r="H681" s="1">
        <v>0</v>
      </c>
      <c r="I681" s="1">
        <v>56</v>
      </c>
      <c r="J681" s="4">
        <v>0</v>
      </c>
      <c r="K681" s="4">
        <v>54</v>
      </c>
      <c r="L681" s="4">
        <v>5</v>
      </c>
    </row>
    <row r="682" spans="3:12" x14ac:dyDescent="0.3">
      <c r="C682" s="1">
        <v>111</v>
      </c>
      <c r="D682" s="1">
        <v>9699</v>
      </c>
      <c r="E682" s="1">
        <v>58</v>
      </c>
      <c r="F682" s="1">
        <v>0</v>
      </c>
      <c r="G682" s="1">
        <v>2586</v>
      </c>
      <c r="H682" s="1">
        <v>0</v>
      </c>
      <c r="I682" s="1">
        <v>56</v>
      </c>
      <c r="J682" s="4">
        <v>0</v>
      </c>
      <c r="K682" s="4">
        <v>51</v>
      </c>
      <c r="L682" s="4">
        <v>5</v>
      </c>
    </row>
    <row r="683" spans="3:12" x14ac:dyDescent="0.3">
      <c r="C683" s="1">
        <v>112</v>
      </c>
      <c r="D683" s="1">
        <v>9698</v>
      </c>
      <c r="E683" s="1">
        <v>54</v>
      </c>
      <c r="F683" s="1">
        <v>0</v>
      </c>
      <c r="G683" s="1">
        <v>2590</v>
      </c>
      <c r="H683" s="1">
        <v>0</v>
      </c>
      <c r="I683" s="1">
        <v>56</v>
      </c>
      <c r="J683" s="4">
        <v>0</v>
      </c>
      <c r="K683" s="4">
        <v>48</v>
      </c>
      <c r="L683" s="4">
        <v>5</v>
      </c>
    </row>
    <row r="684" spans="3:12" x14ac:dyDescent="0.3">
      <c r="C684" s="1">
        <v>113</v>
      </c>
      <c r="D684" s="1">
        <v>9698</v>
      </c>
      <c r="E684" s="1">
        <v>51</v>
      </c>
      <c r="F684" s="1">
        <v>0</v>
      </c>
      <c r="G684" s="1">
        <v>2593</v>
      </c>
      <c r="H684" s="1">
        <v>0</v>
      </c>
      <c r="I684" s="1">
        <v>56</v>
      </c>
      <c r="J684" s="4">
        <v>0</v>
      </c>
      <c r="K684" s="4">
        <v>46</v>
      </c>
      <c r="L684" s="4">
        <v>5</v>
      </c>
    </row>
    <row r="685" spans="3:12" x14ac:dyDescent="0.3">
      <c r="C685" s="1">
        <v>114</v>
      </c>
      <c r="D685" s="1">
        <v>9697</v>
      </c>
      <c r="E685" s="1">
        <v>48</v>
      </c>
      <c r="F685" s="1">
        <v>0</v>
      </c>
      <c r="G685" s="1">
        <v>2597</v>
      </c>
      <c r="H685" s="1">
        <v>0</v>
      </c>
      <c r="I685" s="1">
        <v>56</v>
      </c>
      <c r="J685" s="4">
        <v>0</v>
      </c>
      <c r="K685" s="4">
        <v>43</v>
      </c>
      <c r="L685" s="4">
        <v>4</v>
      </c>
    </row>
    <row r="686" spans="3:12" x14ac:dyDescent="0.3">
      <c r="C686" s="1">
        <v>115</v>
      </c>
      <c r="D686" s="1">
        <v>9697</v>
      </c>
      <c r="E686" s="1">
        <v>45</v>
      </c>
      <c r="F686" s="1">
        <v>0</v>
      </c>
      <c r="G686" s="1">
        <v>2601</v>
      </c>
      <c r="H686" s="1">
        <v>0</v>
      </c>
      <c r="I686" s="1">
        <v>56</v>
      </c>
      <c r="J686" s="4">
        <v>0</v>
      </c>
      <c r="K686" s="4">
        <v>40</v>
      </c>
      <c r="L686" s="4">
        <v>4</v>
      </c>
    </row>
    <row r="687" spans="3:12" x14ac:dyDescent="0.3">
      <c r="C687" s="1">
        <v>116</v>
      </c>
      <c r="D687" s="1">
        <v>9695</v>
      </c>
      <c r="E687" s="1">
        <v>44</v>
      </c>
      <c r="F687" s="1">
        <v>0</v>
      </c>
      <c r="G687" s="1">
        <v>2603</v>
      </c>
      <c r="H687" s="1">
        <v>0</v>
      </c>
      <c r="I687" s="1">
        <v>56</v>
      </c>
      <c r="J687" s="4">
        <v>0</v>
      </c>
      <c r="K687" s="4">
        <v>38</v>
      </c>
      <c r="L687" s="4">
        <v>4</v>
      </c>
    </row>
    <row r="688" spans="3:12" x14ac:dyDescent="0.3">
      <c r="C688" s="1">
        <v>117</v>
      </c>
      <c r="D688" s="1">
        <v>9695</v>
      </c>
      <c r="E688" s="1">
        <v>41</v>
      </c>
      <c r="F688" s="1">
        <v>0</v>
      </c>
      <c r="G688" s="1">
        <v>2606</v>
      </c>
      <c r="H688" s="1">
        <v>0</v>
      </c>
      <c r="I688" s="1">
        <v>56</v>
      </c>
      <c r="J688" s="4">
        <v>0</v>
      </c>
      <c r="K688" s="4">
        <v>37</v>
      </c>
      <c r="L688" s="4">
        <v>4</v>
      </c>
    </row>
    <row r="689" spans="3:12" x14ac:dyDescent="0.3">
      <c r="C689" s="1">
        <v>118</v>
      </c>
      <c r="D689" s="1">
        <v>9695</v>
      </c>
      <c r="E689" s="1">
        <v>38</v>
      </c>
      <c r="F689" s="1">
        <v>0</v>
      </c>
      <c r="G689" s="1">
        <v>2609</v>
      </c>
      <c r="H689" s="1">
        <v>0</v>
      </c>
      <c r="I689" s="1">
        <v>56</v>
      </c>
      <c r="J689" s="4">
        <v>0</v>
      </c>
      <c r="K689" s="4">
        <v>34</v>
      </c>
      <c r="L689" s="4">
        <v>4</v>
      </c>
    </row>
    <row r="690" spans="3:12" x14ac:dyDescent="0.3">
      <c r="C690" s="1">
        <v>119</v>
      </c>
      <c r="D690" s="1">
        <v>9694</v>
      </c>
      <c r="E690" s="1">
        <v>36</v>
      </c>
      <c r="F690" s="1">
        <v>0</v>
      </c>
      <c r="G690" s="1">
        <v>2612</v>
      </c>
      <c r="H690" s="1">
        <v>0</v>
      </c>
      <c r="I690" s="1">
        <v>56</v>
      </c>
      <c r="J690" s="4">
        <v>0</v>
      </c>
      <c r="K690" s="4">
        <v>32</v>
      </c>
      <c r="L690" s="4">
        <v>3</v>
      </c>
    </row>
    <row r="691" spans="3:12" x14ac:dyDescent="0.3">
      <c r="C691" s="1">
        <v>120</v>
      </c>
      <c r="D691" s="1">
        <v>9693</v>
      </c>
      <c r="E691" s="1">
        <v>34</v>
      </c>
      <c r="F691" s="1">
        <v>0</v>
      </c>
      <c r="G691" s="1">
        <v>2615</v>
      </c>
      <c r="H691" s="1">
        <v>0</v>
      </c>
      <c r="I691" s="1">
        <v>56</v>
      </c>
      <c r="J691" s="4">
        <v>0</v>
      </c>
      <c r="K691" s="4">
        <v>29</v>
      </c>
      <c r="L691" s="4">
        <v>3</v>
      </c>
    </row>
    <row r="692" spans="3:12" x14ac:dyDescent="0.3">
      <c r="C692" s="1">
        <v>121</v>
      </c>
      <c r="D692" s="1">
        <v>9693</v>
      </c>
      <c r="E692" s="1">
        <v>31</v>
      </c>
      <c r="F692" s="1">
        <v>0</v>
      </c>
      <c r="G692" s="1">
        <v>2618</v>
      </c>
      <c r="H692" s="1">
        <v>0</v>
      </c>
      <c r="I692" s="1">
        <v>56</v>
      </c>
      <c r="J692" s="4">
        <v>0</v>
      </c>
      <c r="K692" s="4">
        <v>27</v>
      </c>
      <c r="L692" s="4">
        <v>3</v>
      </c>
    </row>
    <row r="693" spans="3:12" x14ac:dyDescent="0.3">
      <c r="C693" s="1">
        <v>122</v>
      </c>
      <c r="D693" s="1">
        <v>9692</v>
      </c>
      <c r="E693" s="1">
        <v>30</v>
      </c>
      <c r="F693" s="1">
        <v>0</v>
      </c>
      <c r="G693" s="1">
        <v>2620</v>
      </c>
      <c r="H693" s="1">
        <v>0</v>
      </c>
      <c r="I693" s="1">
        <v>56</v>
      </c>
      <c r="J693" s="4">
        <v>0</v>
      </c>
      <c r="K693" s="4">
        <v>25</v>
      </c>
      <c r="L693" s="4">
        <v>2</v>
      </c>
    </row>
    <row r="694" spans="3:12" x14ac:dyDescent="0.3">
      <c r="C694" s="1">
        <v>123</v>
      </c>
      <c r="D694" s="1">
        <v>9691</v>
      </c>
      <c r="E694" s="1">
        <v>27</v>
      </c>
      <c r="F694" s="1">
        <v>0</v>
      </c>
      <c r="G694" s="1">
        <v>2623</v>
      </c>
      <c r="H694" s="1">
        <v>0</v>
      </c>
      <c r="I694" s="1">
        <v>56</v>
      </c>
      <c r="J694" s="4">
        <v>0</v>
      </c>
      <c r="K694" s="4">
        <v>23</v>
      </c>
      <c r="L694" s="4">
        <v>2</v>
      </c>
    </row>
    <row r="695" spans="3:12" x14ac:dyDescent="0.3">
      <c r="C695" s="1">
        <v>124</v>
      </c>
      <c r="D695" s="1">
        <v>9691</v>
      </c>
      <c r="E695" s="1">
        <v>26</v>
      </c>
      <c r="F695" s="1">
        <v>0</v>
      </c>
      <c r="G695" s="1">
        <v>2625</v>
      </c>
      <c r="H695" s="1">
        <v>0</v>
      </c>
      <c r="I695" s="1">
        <v>56</v>
      </c>
      <c r="J695" s="4">
        <v>0</v>
      </c>
      <c r="K695" s="4">
        <v>22</v>
      </c>
      <c r="L695" s="4">
        <v>2</v>
      </c>
    </row>
    <row r="696" spans="3:12" x14ac:dyDescent="0.3">
      <c r="C696" s="1">
        <v>125</v>
      </c>
      <c r="D696" s="1">
        <v>9690</v>
      </c>
      <c r="E696" s="1">
        <v>25</v>
      </c>
      <c r="F696" s="1">
        <v>0</v>
      </c>
      <c r="G696" s="1">
        <v>2627</v>
      </c>
      <c r="H696" s="1">
        <v>0</v>
      </c>
      <c r="I696" s="1">
        <v>56</v>
      </c>
      <c r="J696" s="4">
        <v>0</v>
      </c>
      <c r="K696" s="4">
        <v>21</v>
      </c>
      <c r="L696" s="4">
        <v>2</v>
      </c>
    </row>
    <row r="697" spans="3:12" x14ac:dyDescent="0.3">
      <c r="C697" s="1">
        <v>126</v>
      </c>
      <c r="D697" s="1">
        <v>9690</v>
      </c>
      <c r="E697" s="1">
        <v>24</v>
      </c>
      <c r="F697" s="1">
        <v>0</v>
      </c>
      <c r="G697" s="1">
        <v>2629</v>
      </c>
      <c r="H697" s="1">
        <v>0</v>
      </c>
      <c r="I697" s="1">
        <v>56</v>
      </c>
      <c r="J697" s="4">
        <v>0</v>
      </c>
      <c r="K697" s="4">
        <v>19</v>
      </c>
      <c r="L697" s="4">
        <v>2</v>
      </c>
    </row>
    <row r="698" spans="3:12" x14ac:dyDescent="0.3">
      <c r="C698" s="1">
        <v>127</v>
      </c>
      <c r="D698" s="1">
        <v>9689</v>
      </c>
      <c r="E698" s="1">
        <v>22</v>
      </c>
      <c r="F698" s="1">
        <v>0</v>
      </c>
      <c r="G698" s="1">
        <v>2630</v>
      </c>
      <c r="H698" s="1">
        <v>0</v>
      </c>
      <c r="I698" s="1">
        <v>57</v>
      </c>
      <c r="J698" s="4">
        <v>0</v>
      </c>
      <c r="K698" s="4">
        <v>18</v>
      </c>
      <c r="L698" s="4">
        <v>2</v>
      </c>
    </row>
    <row r="699" spans="3:12" x14ac:dyDescent="0.3">
      <c r="C699" s="1">
        <v>128</v>
      </c>
      <c r="D699" s="1">
        <v>9689</v>
      </c>
      <c r="E699" s="1">
        <v>21</v>
      </c>
      <c r="F699" s="1">
        <v>0</v>
      </c>
      <c r="G699" s="1">
        <v>2632</v>
      </c>
      <c r="H699" s="1">
        <v>0</v>
      </c>
      <c r="I699" s="1">
        <v>57</v>
      </c>
      <c r="J699" s="4">
        <v>0</v>
      </c>
      <c r="K699" s="4">
        <v>17</v>
      </c>
      <c r="L699" s="4">
        <v>2</v>
      </c>
    </row>
    <row r="700" spans="3:12" x14ac:dyDescent="0.3">
      <c r="C700" s="1">
        <v>129</v>
      </c>
      <c r="D700" s="1">
        <v>9688</v>
      </c>
      <c r="E700" s="1">
        <v>19</v>
      </c>
      <c r="F700" s="1">
        <v>0</v>
      </c>
      <c r="G700" s="1">
        <v>2634</v>
      </c>
      <c r="H700" s="1">
        <v>0</v>
      </c>
      <c r="I700" s="1">
        <v>57</v>
      </c>
      <c r="J700" s="4">
        <v>0</v>
      </c>
      <c r="K700" s="4">
        <v>16</v>
      </c>
      <c r="L700" s="4">
        <v>1</v>
      </c>
    </row>
    <row r="701" spans="3:12" x14ac:dyDescent="0.3">
      <c r="C701" s="1">
        <v>130</v>
      </c>
      <c r="D701" s="1">
        <v>9688</v>
      </c>
      <c r="E701" s="1">
        <v>18</v>
      </c>
      <c r="F701" s="1">
        <v>0</v>
      </c>
      <c r="G701" s="1">
        <v>2635</v>
      </c>
      <c r="H701" s="1">
        <v>0</v>
      </c>
      <c r="I701" s="1">
        <v>57</v>
      </c>
      <c r="J701" s="4">
        <v>0</v>
      </c>
      <c r="K701" s="4">
        <v>15</v>
      </c>
      <c r="L701" s="4">
        <v>2</v>
      </c>
    </row>
    <row r="702" spans="3:12" x14ac:dyDescent="0.3">
      <c r="C702" s="1">
        <v>131</v>
      </c>
      <c r="D702" s="1">
        <v>9688</v>
      </c>
      <c r="E702" s="1">
        <v>17</v>
      </c>
      <c r="F702" s="1">
        <v>0</v>
      </c>
      <c r="G702" s="1">
        <v>2636</v>
      </c>
      <c r="H702" s="1">
        <v>0</v>
      </c>
      <c r="I702" s="1">
        <v>57</v>
      </c>
      <c r="J702" s="4">
        <v>0</v>
      </c>
      <c r="K702" s="4">
        <v>14</v>
      </c>
      <c r="L702" s="4">
        <v>1</v>
      </c>
    </row>
    <row r="703" spans="3:12" x14ac:dyDescent="0.3">
      <c r="C703" s="1">
        <v>132</v>
      </c>
      <c r="D703" s="1">
        <v>9687</v>
      </c>
      <c r="E703" s="1">
        <v>16</v>
      </c>
      <c r="F703" s="1">
        <v>0</v>
      </c>
      <c r="G703" s="1">
        <v>2638</v>
      </c>
      <c r="H703" s="1">
        <v>0</v>
      </c>
      <c r="I703" s="1">
        <v>57</v>
      </c>
      <c r="J703" s="4">
        <v>0</v>
      </c>
      <c r="K703" s="4">
        <v>13</v>
      </c>
      <c r="L703" s="4">
        <v>1</v>
      </c>
    </row>
    <row r="704" spans="3:12" x14ac:dyDescent="0.3">
      <c r="C704" s="1">
        <v>133</v>
      </c>
      <c r="D704" s="1">
        <v>9687</v>
      </c>
      <c r="E704" s="1">
        <v>15</v>
      </c>
      <c r="F704" s="1">
        <v>0</v>
      </c>
      <c r="G704" s="1">
        <v>2639</v>
      </c>
      <c r="H704" s="1">
        <v>0</v>
      </c>
      <c r="I704" s="1">
        <v>57</v>
      </c>
      <c r="J704" s="4">
        <v>0</v>
      </c>
      <c r="K704" s="4">
        <v>13</v>
      </c>
      <c r="L704" s="4">
        <v>1</v>
      </c>
    </row>
    <row r="705" spans="3:12" x14ac:dyDescent="0.3">
      <c r="C705" s="1">
        <v>134</v>
      </c>
      <c r="D705" s="1">
        <v>9687</v>
      </c>
      <c r="E705" s="1">
        <v>15</v>
      </c>
      <c r="F705" s="1">
        <v>0</v>
      </c>
      <c r="G705" s="1">
        <v>2640</v>
      </c>
      <c r="H705" s="1">
        <v>0</v>
      </c>
      <c r="I705" s="1">
        <v>57</v>
      </c>
      <c r="J705" s="4">
        <v>0</v>
      </c>
      <c r="K705" s="4">
        <v>12</v>
      </c>
      <c r="L705" s="4">
        <v>1</v>
      </c>
    </row>
    <row r="706" spans="3:12" x14ac:dyDescent="0.3">
      <c r="C706" s="1">
        <v>135</v>
      </c>
      <c r="D706" s="1">
        <v>9687</v>
      </c>
      <c r="E706" s="1">
        <v>14</v>
      </c>
      <c r="F706" s="1">
        <v>0</v>
      </c>
      <c r="G706" s="1">
        <v>2640</v>
      </c>
      <c r="H706" s="1">
        <v>0</v>
      </c>
      <c r="I706" s="1">
        <v>57</v>
      </c>
      <c r="J706" s="4">
        <v>0</v>
      </c>
      <c r="K706" s="4">
        <v>12</v>
      </c>
      <c r="L706" s="4">
        <v>1</v>
      </c>
    </row>
    <row r="707" spans="3:12" x14ac:dyDescent="0.3">
      <c r="C707" s="1">
        <v>136</v>
      </c>
      <c r="D707" s="1">
        <v>9686</v>
      </c>
      <c r="E707" s="1">
        <v>14</v>
      </c>
      <c r="F707" s="1">
        <v>0</v>
      </c>
      <c r="G707" s="1">
        <v>2641</v>
      </c>
      <c r="H707" s="1">
        <v>0</v>
      </c>
      <c r="I707" s="1">
        <v>57</v>
      </c>
      <c r="J707" s="4">
        <v>0</v>
      </c>
      <c r="K707" s="4">
        <v>12</v>
      </c>
      <c r="L707" s="4">
        <v>1</v>
      </c>
    </row>
    <row r="708" spans="3:12" x14ac:dyDescent="0.3">
      <c r="C708" s="1">
        <v>137</v>
      </c>
      <c r="D708" s="1">
        <v>9686</v>
      </c>
      <c r="E708" s="1">
        <v>13</v>
      </c>
      <c r="F708" s="1">
        <v>0</v>
      </c>
      <c r="G708" s="1">
        <v>2642</v>
      </c>
      <c r="H708" s="1">
        <v>0</v>
      </c>
      <c r="I708" s="1">
        <v>57</v>
      </c>
      <c r="J708" s="4">
        <v>0</v>
      </c>
      <c r="K708" s="4">
        <v>11</v>
      </c>
      <c r="L708" s="4">
        <v>1</v>
      </c>
    </row>
    <row r="709" spans="3:12" x14ac:dyDescent="0.3">
      <c r="C709" s="1">
        <v>138</v>
      </c>
      <c r="D709" s="1">
        <v>9686</v>
      </c>
      <c r="E709" s="1">
        <v>13</v>
      </c>
      <c r="F709" s="1">
        <v>0</v>
      </c>
      <c r="G709" s="1">
        <v>2642</v>
      </c>
      <c r="H709" s="1">
        <v>0</v>
      </c>
      <c r="I709" s="1">
        <v>57</v>
      </c>
      <c r="J709" s="4">
        <v>0</v>
      </c>
      <c r="K709" s="4">
        <v>11</v>
      </c>
      <c r="L709" s="4">
        <v>1</v>
      </c>
    </row>
    <row r="710" spans="3:12" x14ac:dyDescent="0.3">
      <c r="C710" s="1">
        <v>139</v>
      </c>
      <c r="D710" s="1">
        <v>9686</v>
      </c>
      <c r="E710" s="1">
        <v>13</v>
      </c>
      <c r="F710" s="1">
        <v>0</v>
      </c>
      <c r="G710" s="1">
        <v>2643</v>
      </c>
      <c r="H710" s="1">
        <v>0</v>
      </c>
      <c r="I710" s="1">
        <v>57</v>
      </c>
      <c r="J710" s="4">
        <v>0</v>
      </c>
      <c r="K710" s="4">
        <v>11</v>
      </c>
      <c r="L710" s="4">
        <v>1</v>
      </c>
    </row>
    <row r="711" spans="3:12" x14ac:dyDescent="0.3">
      <c r="C711" s="1">
        <v>140</v>
      </c>
      <c r="D711" s="1">
        <v>9686</v>
      </c>
      <c r="E711" s="1">
        <v>12</v>
      </c>
      <c r="F711" s="1">
        <v>0</v>
      </c>
      <c r="G711" s="1">
        <v>2643</v>
      </c>
      <c r="H711" s="1">
        <v>0</v>
      </c>
      <c r="I711" s="1">
        <v>57</v>
      </c>
      <c r="J711" s="4">
        <v>0</v>
      </c>
      <c r="K711" s="4">
        <v>11</v>
      </c>
      <c r="L711" s="4">
        <v>1</v>
      </c>
    </row>
    <row r="712" spans="3:12" x14ac:dyDescent="0.3">
      <c r="C712" s="1">
        <v>141</v>
      </c>
      <c r="D712" s="1">
        <v>9685</v>
      </c>
      <c r="E712" s="1">
        <v>12</v>
      </c>
      <c r="F712" s="1">
        <v>0</v>
      </c>
      <c r="G712" s="1">
        <v>2644</v>
      </c>
      <c r="H712" s="1">
        <v>0</v>
      </c>
      <c r="I712" s="1">
        <v>57</v>
      </c>
      <c r="J712" s="4">
        <v>0</v>
      </c>
      <c r="K712" s="4">
        <v>10</v>
      </c>
      <c r="L712" s="4">
        <v>1</v>
      </c>
    </row>
    <row r="713" spans="3:12" x14ac:dyDescent="0.3">
      <c r="C713" s="1">
        <v>142</v>
      </c>
      <c r="D713" s="1">
        <v>9685</v>
      </c>
      <c r="E713" s="1">
        <v>11</v>
      </c>
      <c r="F713" s="1">
        <v>0</v>
      </c>
      <c r="G713" s="1">
        <v>2645</v>
      </c>
      <c r="H713" s="1">
        <v>0</v>
      </c>
      <c r="I713" s="1">
        <v>57</v>
      </c>
      <c r="J713" s="4">
        <v>0</v>
      </c>
      <c r="K713" s="4">
        <v>9</v>
      </c>
      <c r="L713" s="4">
        <v>1</v>
      </c>
    </row>
    <row r="714" spans="3:12" x14ac:dyDescent="0.3">
      <c r="C714" s="1">
        <v>143</v>
      </c>
      <c r="D714" s="1">
        <v>9685</v>
      </c>
      <c r="E714" s="1">
        <v>11</v>
      </c>
      <c r="F714" s="1">
        <v>0</v>
      </c>
      <c r="G714" s="1">
        <v>2645</v>
      </c>
      <c r="H714" s="1">
        <v>0</v>
      </c>
      <c r="I714" s="1">
        <v>57</v>
      </c>
      <c r="J714" s="4">
        <v>0</v>
      </c>
      <c r="K714" s="4">
        <v>9</v>
      </c>
      <c r="L714" s="4">
        <v>1</v>
      </c>
    </row>
    <row r="715" spans="3:12" x14ac:dyDescent="0.3">
      <c r="C715" s="1">
        <v>144</v>
      </c>
      <c r="D715" s="1">
        <v>9685</v>
      </c>
      <c r="E715" s="1">
        <v>10</v>
      </c>
      <c r="F715" s="1">
        <v>0</v>
      </c>
      <c r="G715" s="1">
        <v>2646</v>
      </c>
      <c r="H715" s="1">
        <v>0</v>
      </c>
      <c r="I715" s="1">
        <v>57</v>
      </c>
      <c r="J715" s="4">
        <v>0</v>
      </c>
      <c r="K715" s="4">
        <v>9</v>
      </c>
      <c r="L715" s="4">
        <v>1</v>
      </c>
    </row>
    <row r="716" spans="3:12" x14ac:dyDescent="0.3">
      <c r="C716" s="1">
        <v>145</v>
      </c>
      <c r="D716" s="1">
        <v>9685</v>
      </c>
      <c r="E716" s="1">
        <v>9</v>
      </c>
      <c r="F716" s="1">
        <v>0</v>
      </c>
      <c r="G716" s="1">
        <v>2647</v>
      </c>
      <c r="H716" s="1">
        <v>0</v>
      </c>
      <c r="I716" s="1">
        <v>57</v>
      </c>
      <c r="J716" s="4">
        <v>0</v>
      </c>
      <c r="K716" s="4">
        <v>8</v>
      </c>
      <c r="L716" s="4">
        <v>1</v>
      </c>
    </row>
    <row r="717" spans="3:12" x14ac:dyDescent="0.3">
      <c r="C717" s="1">
        <v>146</v>
      </c>
      <c r="D717" s="1">
        <v>9685</v>
      </c>
      <c r="E717" s="1">
        <v>9</v>
      </c>
      <c r="F717" s="1">
        <v>0</v>
      </c>
      <c r="G717" s="1">
        <v>2647</v>
      </c>
      <c r="H717" s="1">
        <v>0</v>
      </c>
      <c r="I717" s="1">
        <v>57</v>
      </c>
      <c r="J717" s="4">
        <v>0</v>
      </c>
      <c r="K717" s="4">
        <v>8</v>
      </c>
      <c r="L717" s="4">
        <v>1</v>
      </c>
    </row>
    <row r="718" spans="3:12" x14ac:dyDescent="0.3">
      <c r="C718" s="1">
        <v>147</v>
      </c>
      <c r="D718" s="1">
        <v>9684</v>
      </c>
      <c r="E718" s="1">
        <v>8</v>
      </c>
      <c r="F718" s="1">
        <v>0</v>
      </c>
      <c r="G718" s="1">
        <v>2648</v>
      </c>
      <c r="H718" s="1">
        <v>0</v>
      </c>
      <c r="I718" s="1">
        <v>58</v>
      </c>
      <c r="J718" s="4">
        <v>0</v>
      </c>
      <c r="K718" s="4">
        <v>7</v>
      </c>
      <c r="L718" s="4">
        <v>0</v>
      </c>
    </row>
    <row r="719" spans="3:12" x14ac:dyDescent="0.3">
      <c r="C719" s="1">
        <v>148</v>
      </c>
      <c r="D719" s="1">
        <v>9684</v>
      </c>
      <c r="E719" s="1">
        <v>7</v>
      </c>
      <c r="F719" s="1">
        <v>0</v>
      </c>
      <c r="G719" s="1">
        <v>2649</v>
      </c>
      <c r="H719" s="1">
        <v>0</v>
      </c>
      <c r="I719" s="1">
        <v>58</v>
      </c>
      <c r="J719" s="4">
        <v>0</v>
      </c>
      <c r="K719" s="4">
        <v>6</v>
      </c>
      <c r="L719" s="4">
        <v>0</v>
      </c>
    </row>
    <row r="720" spans="3:12" x14ac:dyDescent="0.3">
      <c r="C720" s="1">
        <v>149</v>
      </c>
      <c r="D720" s="1">
        <v>9684</v>
      </c>
      <c r="E720" s="1">
        <v>7</v>
      </c>
      <c r="F720" s="1">
        <v>0</v>
      </c>
      <c r="G720" s="1">
        <v>2650</v>
      </c>
      <c r="H720" s="1">
        <v>0</v>
      </c>
      <c r="I720" s="1">
        <v>58</v>
      </c>
      <c r="J720" s="4">
        <v>0</v>
      </c>
      <c r="K720" s="4">
        <v>6</v>
      </c>
      <c r="L720" s="4">
        <v>0</v>
      </c>
    </row>
    <row r="721" spans="3:12" x14ac:dyDescent="0.3">
      <c r="C721" s="1">
        <v>150</v>
      </c>
      <c r="D721" s="1">
        <v>9684</v>
      </c>
      <c r="E721" s="1">
        <v>6</v>
      </c>
      <c r="F721" s="1">
        <v>0</v>
      </c>
      <c r="G721" s="1">
        <v>2650</v>
      </c>
      <c r="H721" s="1">
        <v>0</v>
      </c>
      <c r="I721" s="1">
        <v>58</v>
      </c>
      <c r="J721" s="4">
        <v>0</v>
      </c>
      <c r="K721" s="4">
        <v>6</v>
      </c>
      <c r="L721" s="4">
        <v>0</v>
      </c>
    </row>
    <row r="722" spans="3:12" x14ac:dyDescent="0.3">
      <c r="C722" s="1">
        <v>151</v>
      </c>
      <c r="D722" s="1">
        <v>9684</v>
      </c>
      <c r="E722" s="1">
        <v>6</v>
      </c>
      <c r="F722" s="1">
        <v>0</v>
      </c>
      <c r="G722" s="1">
        <v>2650</v>
      </c>
      <c r="H722" s="1">
        <v>0</v>
      </c>
      <c r="I722" s="1">
        <v>58</v>
      </c>
      <c r="J722" s="4">
        <v>0</v>
      </c>
      <c r="K722" s="4">
        <v>5</v>
      </c>
      <c r="L722" s="4">
        <v>0</v>
      </c>
    </row>
    <row r="723" spans="3:12" x14ac:dyDescent="0.3">
      <c r="C723" s="1">
        <v>152</v>
      </c>
      <c r="D723" s="1">
        <v>9684</v>
      </c>
      <c r="E723" s="1">
        <v>6</v>
      </c>
      <c r="F723" s="1">
        <v>0</v>
      </c>
      <c r="G723" s="1">
        <v>2651</v>
      </c>
      <c r="H723" s="1">
        <v>0</v>
      </c>
      <c r="I723" s="1">
        <v>58</v>
      </c>
      <c r="J723" s="4">
        <v>0</v>
      </c>
      <c r="K723" s="4">
        <v>5</v>
      </c>
      <c r="L723" s="4">
        <v>0</v>
      </c>
    </row>
    <row r="724" spans="3:12" x14ac:dyDescent="0.3">
      <c r="C724" s="1">
        <v>153</v>
      </c>
      <c r="D724" s="1">
        <v>9684</v>
      </c>
      <c r="E724" s="1">
        <v>6</v>
      </c>
      <c r="F724" s="1">
        <v>0</v>
      </c>
      <c r="G724" s="1">
        <v>2651</v>
      </c>
      <c r="H724" s="1">
        <v>0</v>
      </c>
      <c r="I724" s="1">
        <v>58</v>
      </c>
      <c r="J724" s="4">
        <v>0</v>
      </c>
      <c r="K724" s="4">
        <v>5</v>
      </c>
      <c r="L724" s="4">
        <v>0</v>
      </c>
    </row>
    <row r="725" spans="3:12" x14ac:dyDescent="0.3">
      <c r="C725" s="1">
        <v>154</v>
      </c>
      <c r="D725" s="1">
        <v>9684</v>
      </c>
      <c r="E725" s="1">
        <v>5</v>
      </c>
      <c r="F725" s="1">
        <v>0</v>
      </c>
      <c r="G725" s="1">
        <v>2651</v>
      </c>
      <c r="H725" s="1">
        <v>0</v>
      </c>
      <c r="I725" s="1">
        <v>58</v>
      </c>
      <c r="J725" s="4">
        <v>0</v>
      </c>
      <c r="K725" s="4">
        <v>5</v>
      </c>
      <c r="L725" s="4">
        <v>0</v>
      </c>
    </row>
    <row r="726" spans="3:12" x14ac:dyDescent="0.3">
      <c r="C726" s="1">
        <v>155</v>
      </c>
      <c r="D726" s="1">
        <v>9684</v>
      </c>
      <c r="E726" s="1">
        <v>5</v>
      </c>
      <c r="F726" s="1">
        <v>0</v>
      </c>
      <c r="G726" s="1">
        <v>2652</v>
      </c>
      <c r="H726" s="1">
        <v>0</v>
      </c>
      <c r="I726" s="1">
        <v>58</v>
      </c>
      <c r="J726" s="4">
        <v>0</v>
      </c>
      <c r="K726" s="4">
        <v>4</v>
      </c>
      <c r="L726" s="4">
        <v>0</v>
      </c>
    </row>
    <row r="727" spans="3:12" x14ac:dyDescent="0.3">
      <c r="C727" s="1">
        <v>156</v>
      </c>
      <c r="D727" s="1">
        <v>9684</v>
      </c>
      <c r="E727" s="1">
        <v>5</v>
      </c>
      <c r="F727" s="1">
        <v>0</v>
      </c>
      <c r="G727" s="1">
        <v>2652</v>
      </c>
      <c r="H727" s="1">
        <v>0</v>
      </c>
      <c r="I727" s="1">
        <v>58</v>
      </c>
      <c r="J727" s="4">
        <v>0</v>
      </c>
      <c r="K727" s="4">
        <v>4</v>
      </c>
      <c r="L727" s="4">
        <v>0</v>
      </c>
    </row>
    <row r="728" spans="3:12" x14ac:dyDescent="0.3">
      <c r="C728" s="1">
        <v>157</v>
      </c>
      <c r="D728" s="1">
        <v>9684</v>
      </c>
      <c r="E728" s="1">
        <v>4</v>
      </c>
      <c r="F728" s="1">
        <v>0</v>
      </c>
      <c r="G728" s="1">
        <v>2653</v>
      </c>
      <c r="H728" s="1">
        <v>0</v>
      </c>
      <c r="I728" s="1">
        <v>58</v>
      </c>
      <c r="J728" s="4">
        <v>0</v>
      </c>
      <c r="K728" s="4">
        <v>3</v>
      </c>
      <c r="L728" s="4">
        <v>0</v>
      </c>
    </row>
    <row r="729" spans="3:12" x14ac:dyDescent="0.3">
      <c r="C729" s="1">
        <v>158</v>
      </c>
      <c r="D729" s="1">
        <v>9684</v>
      </c>
      <c r="E729" s="1">
        <v>4</v>
      </c>
      <c r="F729" s="1">
        <v>0</v>
      </c>
      <c r="G729" s="1">
        <v>2653</v>
      </c>
      <c r="H729" s="1">
        <v>0</v>
      </c>
      <c r="I729" s="1">
        <v>58</v>
      </c>
      <c r="J729" s="4">
        <v>0</v>
      </c>
      <c r="K729" s="4">
        <v>3</v>
      </c>
      <c r="L729" s="4">
        <v>0</v>
      </c>
    </row>
    <row r="730" spans="3:12" x14ac:dyDescent="0.3">
      <c r="C730" s="1">
        <v>159</v>
      </c>
      <c r="D730" s="1">
        <v>9684</v>
      </c>
      <c r="E730" s="1">
        <v>3</v>
      </c>
      <c r="F730" s="1">
        <v>0</v>
      </c>
      <c r="G730" s="1">
        <v>2654</v>
      </c>
      <c r="H730" s="1">
        <v>0</v>
      </c>
      <c r="I730" s="1">
        <v>58</v>
      </c>
      <c r="J730" s="4">
        <v>0</v>
      </c>
      <c r="K730" s="4">
        <v>3</v>
      </c>
      <c r="L730" s="4">
        <v>0</v>
      </c>
    </row>
    <row r="731" spans="3:12" x14ac:dyDescent="0.3">
      <c r="C731" s="1">
        <v>160</v>
      </c>
      <c r="D731" s="1">
        <v>9683</v>
      </c>
      <c r="E731" s="1">
        <v>3</v>
      </c>
      <c r="F731" s="1">
        <v>0</v>
      </c>
      <c r="G731" s="1">
        <v>2654</v>
      </c>
      <c r="H731" s="1">
        <v>0</v>
      </c>
      <c r="I731" s="1">
        <v>58</v>
      </c>
      <c r="J731" s="4">
        <v>0</v>
      </c>
      <c r="K731" s="4">
        <v>2</v>
      </c>
      <c r="L731" s="4">
        <v>0</v>
      </c>
    </row>
    <row r="732" spans="3:12" x14ac:dyDescent="0.3">
      <c r="C732" s="1">
        <v>161</v>
      </c>
      <c r="D732" s="1">
        <v>9683</v>
      </c>
      <c r="E732" s="1">
        <v>3</v>
      </c>
      <c r="F732" s="1">
        <v>0</v>
      </c>
      <c r="G732" s="1">
        <v>2654</v>
      </c>
      <c r="H732" s="1">
        <v>0</v>
      </c>
      <c r="I732" s="1">
        <v>58</v>
      </c>
      <c r="J732" s="4">
        <v>0</v>
      </c>
      <c r="K732" s="4">
        <v>2</v>
      </c>
      <c r="L732" s="4">
        <v>0</v>
      </c>
    </row>
    <row r="733" spans="3:12" x14ac:dyDescent="0.3">
      <c r="C733" s="1">
        <v>162</v>
      </c>
      <c r="D733" s="1">
        <v>9683</v>
      </c>
      <c r="E733" s="1">
        <v>3</v>
      </c>
      <c r="F733" s="1">
        <v>0</v>
      </c>
      <c r="G733" s="1">
        <v>2654</v>
      </c>
      <c r="H733" s="1">
        <v>0</v>
      </c>
      <c r="I733" s="1">
        <v>58</v>
      </c>
      <c r="J733" s="4">
        <v>0</v>
      </c>
      <c r="K733" s="4">
        <v>2</v>
      </c>
      <c r="L733" s="4">
        <v>0</v>
      </c>
    </row>
    <row r="734" spans="3:12" x14ac:dyDescent="0.3">
      <c r="C734" s="1">
        <v>163</v>
      </c>
      <c r="D734" s="1">
        <v>9683</v>
      </c>
      <c r="E734" s="1">
        <v>3</v>
      </c>
      <c r="F734" s="1">
        <v>0</v>
      </c>
      <c r="G734" s="1">
        <v>2654</v>
      </c>
      <c r="H734" s="1">
        <v>0</v>
      </c>
      <c r="I734" s="1">
        <v>58</v>
      </c>
      <c r="J734" s="4">
        <v>0</v>
      </c>
      <c r="K734" s="4">
        <v>2</v>
      </c>
      <c r="L734" s="4">
        <v>0</v>
      </c>
    </row>
    <row r="735" spans="3:12" x14ac:dyDescent="0.3">
      <c r="C735" s="1">
        <v>164</v>
      </c>
      <c r="D735" s="1">
        <v>9683</v>
      </c>
      <c r="E735" s="1">
        <v>2</v>
      </c>
      <c r="F735" s="1">
        <v>0</v>
      </c>
      <c r="G735" s="1">
        <v>2655</v>
      </c>
      <c r="H735" s="1">
        <v>0</v>
      </c>
      <c r="I735" s="1">
        <v>58</v>
      </c>
      <c r="J735" s="4">
        <v>0</v>
      </c>
      <c r="K735" s="4">
        <v>2</v>
      </c>
      <c r="L735" s="4">
        <v>0</v>
      </c>
    </row>
    <row r="736" spans="3:12" x14ac:dyDescent="0.3">
      <c r="C736" s="1">
        <v>165</v>
      </c>
      <c r="D736" s="1">
        <v>9683</v>
      </c>
      <c r="E736" s="1">
        <v>2</v>
      </c>
      <c r="F736" s="1">
        <v>0</v>
      </c>
      <c r="G736" s="1">
        <v>2655</v>
      </c>
      <c r="H736" s="1">
        <v>0</v>
      </c>
      <c r="I736" s="1">
        <v>58</v>
      </c>
      <c r="J736" s="4">
        <v>0</v>
      </c>
      <c r="K736" s="4">
        <v>1</v>
      </c>
      <c r="L736" s="4">
        <v>0</v>
      </c>
    </row>
    <row r="737" spans="3:12" x14ac:dyDescent="0.3">
      <c r="C737" s="1">
        <v>166</v>
      </c>
      <c r="D737" s="1">
        <v>9683</v>
      </c>
      <c r="E737" s="1">
        <v>2</v>
      </c>
      <c r="F737" s="1">
        <v>0</v>
      </c>
      <c r="G737" s="1">
        <v>2656</v>
      </c>
      <c r="H737" s="1">
        <v>0</v>
      </c>
      <c r="I737" s="1">
        <v>58</v>
      </c>
      <c r="J737" s="4">
        <v>0</v>
      </c>
      <c r="K737" s="4">
        <v>1</v>
      </c>
      <c r="L737" s="4">
        <v>0</v>
      </c>
    </row>
    <row r="738" spans="3:12" x14ac:dyDescent="0.3">
      <c r="C738" s="1">
        <v>167</v>
      </c>
      <c r="D738" s="1">
        <v>9683</v>
      </c>
      <c r="E738" s="1">
        <v>1</v>
      </c>
      <c r="F738" s="1">
        <v>0</v>
      </c>
      <c r="G738" s="1">
        <v>2656</v>
      </c>
      <c r="H738" s="1">
        <v>0</v>
      </c>
      <c r="I738" s="1">
        <v>58</v>
      </c>
      <c r="J738" s="4">
        <v>0</v>
      </c>
      <c r="K738" s="4">
        <v>1</v>
      </c>
      <c r="L738" s="4">
        <v>0</v>
      </c>
    </row>
    <row r="739" spans="3:12" x14ac:dyDescent="0.3">
      <c r="C739" s="1">
        <v>168</v>
      </c>
      <c r="D739" s="1">
        <v>9683</v>
      </c>
      <c r="E739" s="1">
        <v>1</v>
      </c>
      <c r="F739" s="1">
        <v>0</v>
      </c>
      <c r="G739" s="1">
        <v>2656</v>
      </c>
      <c r="H739" s="1">
        <v>0</v>
      </c>
      <c r="I739" s="1">
        <v>58</v>
      </c>
      <c r="J739" s="4">
        <v>0</v>
      </c>
      <c r="K739" s="4">
        <v>1</v>
      </c>
      <c r="L739" s="4">
        <v>0</v>
      </c>
    </row>
    <row r="740" spans="3:12" x14ac:dyDescent="0.3">
      <c r="C740" s="1">
        <v>169</v>
      </c>
      <c r="D740" s="1">
        <v>9683</v>
      </c>
      <c r="E740" s="1">
        <v>1</v>
      </c>
      <c r="F740" s="1">
        <v>0</v>
      </c>
      <c r="G740" s="1">
        <v>2656</v>
      </c>
      <c r="H740" s="1">
        <v>0</v>
      </c>
      <c r="I740" s="1">
        <v>58</v>
      </c>
      <c r="J740" s="4">
        <v>0</v>
      </c>
      <c r="K740" s="4">
        <v>1</v>
      </c>
      <c r="L740" s="4">
        <v>0</v>
      </c>
    </row>
    <row r="741" spans="3:12" x14ac:dyDescent="0.3">
      <c r="C741" s="1">
        <v>170</v>
      </c>
      <c r="D741" s="1">
        <v>9683</v>
      </c>
      <c r="E741" s="1">
        <v>1</v>
      </c>
      <c r="F741" s="1">
        <v>0</v>
      </c>
      <c r="G741" s="1">
        <v>2656</v>
      </c>
      <c r="H741" s="1">
        <v>0</v>
      </c>
      <c r="I741" s="1">
        <v>58</v>
      </c>
      <c r="J741" s="4">
        <v>0</v>
      </c>
      <c r="K741" s="4">
        <v>1</v>
      </c>
      <c r="L741" s="4">
        <v>0</v>
      </c>
    </row>
    <row r="742" spans="3:12" x14ac:dyDescent="0.3">
      <c r="C742" s="1">
        <v>171</v>
      </c>
      <c r="D742" s="1">
        <v>9683</v>
      </c>
      <c r="E742" s="1">
        <v>1</v>
      </c>
      <c r="F742" s="1">
        <v>0</v>
      </c>
      <c r="G742" s="1">
        <v>2656</v>
      </c>
      <c r="H742" s="1">
        <v>0</v>
      </c>
      <c r="I742" s="1">
        <v>58</v>
      </c>
      <c r="J742" s="4">
        <v>0</v>
      </c>
      <c r="K742" s="4">
        <v>1</v>
      </c>
      <c r="L742" s="4">
        <v>0</v>
      </c>
    </row>
    <row r="743" spans="3:12" x14ac:dyDescent="0.3">
      <c r="C743" s="1">
        <v>172</v>
      </c>
      <c r="D743" s="1">
        <v>9683</v>
      </c>
      <c r="E743" s="1">
        <v>1</v>
      </c>
      <c r="F743" s="1">
        <v>0</v>
      </c>
      <c r="G743" s="1">
        <v>2656</v>
      </c>
      <c r="H743" s="1">
        <v>0</v>
      </c>
      <c r="I743" s="1">
        <v>58</v>
      </c>
      <c r="J743" s="4">
        <v>0</v>
      </c>
      <c r="K743" s="4">
        <v>1</v>
      </c>
      <c r="L743" s="4">
        <v>0</v>
      </c>
    </row>
    <row r="744" spans="3:12" x14ac:dyDescent="0.3">
      <c r="C744" s="1">
        <v>173</v>
      </c>
      <c r="D744" s="1">
        <v>9683</v>
      </c>
      <c r="E744" s="1">
        <v>1</v>
      </c>
      <c r="F744" s="1">
        <v>0</v>
      </c>
      <c r="G744" s="1">
        <v>2656</v>
      </c>
      <c r="H744" s="1">
        <v>0</v>
      </c>
      <c r="I744" s="1">
        <v>58</v>
      </c>
      <c r="J744" s="4">
        <v>0</v>
      </c>
      <c r="K744" s="4">
        <v>1</v>
      </c>
      <c r="L744" s="4">
        <v>0</v>
      </c>
    </row>
    <row r="745" spans="3:12" x14ac:dyDescent="0.3">
      <c r="C745" s="1">
        <v>174</v>
      </c>
      <c r="D745" s="1">
        <v>9683</v>
      </c>
      <c r="E745" s="1">
        <v>1</v>
      </c>
      <c r="F745" s="1">
        <v>0</v>
      </c>
      <c r="G745" s="1">
        <v>2656</v>
      </c>
      <c r="H745" s="1">
        <v>0</v>
      </c>
      <c r="I745" s="1">
        <v>58</v>
      </c>
      <c r="J745" s="4">
        <v>0</v>
      </c>
      <c r="K745" s="4">
        <v>1</v>
      </c>
      <c r="L745" s="4">
        <v>0</v>
      </c>
    </row>
    <row r="746" spans="3:12" x14ac:dyDescent="0.3">
      <c r="C746" s="1">
        <v>175</v>
      </c>
      <c r="D746" s="1">
        <v>9683</v>
      </c>
      <c r="E746" s="1">
        <v>1</v>
      </c>
      <c r="F746" s="1">
        <v>0</v>
      </c>
      <c r="G746" s="1">
        <v>2656</v>
      </c>
      <c r="H746" s="1">
        <v>0</v>
      </c>
      <c r="I746" s="1">
        <v>58</v>
      </c>
      <c r="J746" s="4">
        <v>0</v>
      </c>
      <c r="K746" s="4">
        <v>0</v>
      </c>
      <c r="L746" s="4">
        <v>0</v>
      </c>
    </row>
    <row r="747" spans="3:12" x14ac:dyDescent="0.3">
      <c r="C747" s="1">
        <v>176</v>
      </c>
      <c r="D747" s="1">
        <v>9663</v>
      </c>
      <c r="E747" s="1">
        <v>1</v>
      </c>
      <c r="F747" s="1">
        <v>0</v>
      </c>
      <c r="G747" s="1">
        <v>2677</v>
      </c>
      <c r="H747" s="1">
        <v>0</v>
      </c>
      <c r="I747" s="1">
        <v>58</v>
      </c>
      <c r="J747" s="4">
        <v>0</v>
      </c>
      <c r="K747" s="4">
        <v>1</v>
      </c>
      <c r="L747" s="4">
        <v>0</v>
      </c>
    </row>
    <row r="748" spans="3:12" x14ac:dyDescent="0.3">
      <c r="C748" s="1">
        <v>177</v>
      </c>
      <c r="D748" s="1">
        <v>9663</v>
      </c>
      <c r="E748" s="1">
        <v>1</v>
      </c>
      <c r="F748" s="1">
        <v>0</v>
      </c>
      <c r="G748" s="1">
        <v>2677</v>
      </c>
      <c r="H748" s="1">
        <v>0</v>
      </c>
      <c r="I748" s="1">
        <v>58</v>
      </c>
      <c r="J748" s="4">
        <v>0</v>
      </c>
      <c r="K748" s="4">
        <v>0</v>
      </c>
      <c r="L748" s="4">
        <v>0</v>
      </c>
    </row>
    <row r="749" spans="3:12" x14ac:dyDescent="0.3">
      <c r="C749" s="1">
        <v>178</v>
      </c>
      <c r="D749" s="1">
        <v>9663</v>
      </c>
      <c r="E749" s="1">
        <v>1</v>
      </c>
      <c r="F749" s="1">
        <v>0</v>
      </c>
      <c r="G749" s="1">
        <v>2677</v>
      </c>
      <c r="H749" s="1">
        <v>0</v>
      </c>
      <c r="I749" s="1">
        <v>58</v>
      </c>
      <c r="J749" s="4">
        <v>0</v>
      </c>
      <c r="K749" s="4">
        <v>0</v>
      </c>
      <c r="L749" s="4">
        <v>0</v>
      </c>
    </row>
    <row r="750" spans="3:12" x14ac:dyDescent="0.3">
      <c r="C750" s="1">
        <v>179</v>
      </c>
      <c r="D750" s="1">
        <v>9641</v>
      </c>
      <c r="E750" s="1">
        <v>1</v>
      </c>
      <c r="F750" s="1">
        <v>0</v>
      </c>
      <c r="G750" s="1">
        <v>2697</v>
      </c>
      <c r="H750" s="1">
        <v>0</v>
      </c>
      <c r="I750" s="1">
        <v>59</v>
      </c>
      <c r="J750" s="4">
        <v>0</v>
      </c>
      <c r="K750" s="4">
        <v>1</v>
      </c>
      <c r="L750" s="4">
        <v>0</v>
      </c>
    </row>
    <row r="751" spans="3:12" x14ac:dyDescent="0.3">
      <c r="C751" s="1">
        <v>180</v>
      </c>
      <c r="D751" s="1">
        <v>9641</v>
      </c>
      <c r="E751" s="1">
        <v>1</v>
      </c>
      <c r="F751" s="1">
        <v>0</v>
      </c>
      <c r="G751" s="1">
        <v>2697</v>
      </c>
      <c r="H751" s="1">
        <v>0</v>
      </c>
      <c r="I751" s="1">
        <v>59</v>
      </c>
      <c r="J751" s="4">
        <v>0</v>
      </c>
      <c r="K751" s="4">
        <v>1</v>
      </c>
      <c r="L751" s="4">
        <v>0</v>
      </c>
    </row>
    <row r="752" spans="3:12" x14ac:dyDescent="0.3">
      <c r="C752" s="1" t="s">
        <v>146</v>
      </c>
      <c r="D752" s="1" t="s">
        <v>147</v>
      </c>
      <c r="E752" s="1" t="s">
        <v>147</v>
      </c>
      <c r="F752" s="1" t="s">
        <v>147</v>
      </c>
      <c r="G752" s="1" t="s">
        <v>147</v>
      </c>
      <c r="H752" s="1" t="s">
        <v>147</v>
      </c>
      <c r="I752" s="1" t="s">
        <v>147</v>
      </c>
      <c r="J752" s="4" t="s">
        <v>147</v>
      </c>
      <c r="K752" s="4" t="s">
        <v>147</v>
      </c>
      <c r="L752" s="4" t="s">
        <v>147</v>
      </c>
    </row>
    <row r="753" spans="3:12" x14ac:dyDescent="0.3">
      <c r="C753" s="1" t="s">
        <v>2</v>
      </c>
      <c r="D753" s="1" t="s">
        <v>3</v>
      </c>
      <c r="E753" s="1" t="s">
        <v>26</v>
      </c>
      <c r="F753" s="1" t="s">
        <v>15</v>
      </c>
      <c r="G753" s="1" t="s">
        <v>4</v>
      </c>
      <c r="H753" s="1" t="s">
        <v>148</v>
      </c>
      <c r="I753" s="1" t="s">
        <v>5</v>
      </c>
      <c r="J753" s="4" t="s">
        <v>149</v>
      </c>
      <c r="K753" s="4" t="s">
        <v>82</v>
      </c>
      <c r="L753" s="4" t="s">
        <v>150</v>
      </c>
    </row>
    <row r="755" spans="3:12" x14ac:dyDescent="0.3">
      <c r="C755" s="1" t="s">
        <v>151</v>
      </c>
      <c r="D755" s="1" t="s">
        <v>154</v>
      </c>
    </row>
    <row r="756" spans="3:12" x14ac:dyDescent="0.3">
      <c r="C756" s="1" t="s">
        <v>2</v>
      </c>
      <c r="D756" s="1" t="s">
        <v>3</v>
      </c>
      <c r="E756" s="1" t="s">
        <v>26</v>
      </c>
      <c r="F756" s="1" t="s">
        <v>15</v>
      </c>
      <c r="G756" s="1" t="s">
        <v>4</v>
      </c>
      <c r="H756" s="1" t="s">
        <v>148</v>
      </c>
      <c r="I756" s="1" t="s">
        <v>5</v>
      </c>
      <c r="J756" s="4" t="s">
        <v>149</v>
      </c>
      <c r="K756" s="4" t="s">
        <v>82</v>
      </c>
      <c r="L756" s="4" t="s">
        <v>150</v>
      </c>
    </row>
    <row r="757" spans="3:12" x14ac:dyDescent="0.3">
      <c r="C757" s="1" t="s">
        <v>146</v>
      </c>
      <c r="D757" s="1" t="s">
        <v>147</v>
      </c>
      <c r="E757" s="1" t="s">
        <v>147</v>
      </c>
      <c r="F757" s="1" t="s">
        <v>147</v>
      </c>
      <c r="G757" s="1" t="s">
        <v>147</v>
      </c>
      <c r="H757" s="1" t="s">
        <v>147</v>
      </c>
      <c r="I757" s="1" t="s">
        <v>147</v>
      </c>
      <c r="J757" s="4" t="s">
        <v>147</v>
      </c>
      <c r="K757" s="4" t="s">
        <v>147</v>
      </c>
      <c r="L757" s="4" t="s">
        <v>147</v>
      </c>
    </row>
    <row r="758" spans="3:12" x14ac:dyDescent="0.3">
      <c r="C758" s="1">
        <v>1</v>
      </c>
      <c r="D758" s="1">
        <v>999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4">
        <v>0</v>
      </c>
      <c r="K758" s="4">
        <v>0</v>
      </c>
      <c r="L758" s="4">
        <v>0</v>
      </c>
    </row>
    <row r="759" spans="3:12" x14ac:dyDescent="0.3">
      <c r="C759" s="1">
        <v>2</v>
      </c>
      <c r="D759" s="1">
        <v>999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4">
        <v>0</v>
      </c>
      <c r="K759" s="4">
        <v>0</v>
      </c>
      <c r="L759" s="4">
        <v>0</v>
      </c>
    </row>
    <row r="760" spans="3:12" x14ac:dyDescent="0.3">
      <c r="C760" s="1">
        <v>3</v>
      </c>
      <c r="D760" s="1">
        <v>999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4">
        <v>0</v>
      </c>
      <c r="K760" s="4">
        <v>0</v>
      </c>
      <c r="L760" s="4">
        <v>0</v>
      </c>
    </row>
    <row r="761" spans="3:12" x14ac:dyDescent="0.3">
      <c r="C761" s="1">
        <v>4</v>
      </c>
      <c r="D761" s="1">
        <v>999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4">
        <v>0</v>
      </c>
      <c r="K761" s="4">
        <v>0</v>
      </c>
      <c r="L761" s="4">
        <v>0</v>
      </c>
    </row>
    <row r="762" spans="3:12" x14ac:dyDescent="0.3">
      <c r="C762" s="1">
        <v>5</v>
      </c>
      <c r="D762" s="1">
        <v>998</v>
      </c>
      <c r="E762" s="1">
        <v>1</v>
      </c>
      <c r="F762" s="1">
        <v>0</v>
      </c>
      <c r="G762" s="1">
        <v>0</v>
      </c>
      <c r="H762" s="1">
        <v>0</v>
      </c>
      <c r="I762" s="1">
        <v>0</v>
      </c>
      <c r="J762" s="4">
        <v>0</v>
      </c>
      <c r="K762" s="4">
        <v>0</v>
      </c>
      <c r="L762" s="4">
        <v>0</v>
      </c>
    </row>
    <row r="763" spans="3:12" x14ac:dyDescent="0.3">
      <c r="C763" s="1">
        <v>6</v>
      </c>
      <c r="D763" s="1">
        <v>998</v>
      </c>
      <c r="E763" s="1">
        <v>1</v>
      </c>
      <c r="F763" s="1">
        <v>0</v>
      </c>
      <c r="G763" s="1">
        <v>0</v>
      </c>
      <c r="H763" s="1">
        <v>0</v>
      </c>
      <c r="I763" s="1">
        <v>0</v>
      </c>
      <c r="J763" s="4">
        <v>0</v>
      </c>
      <c r="K763" s="4">
        <v>0</v>
      </c>
      <c r="L763" s="4">
        <v>0</v>
      </c>
    </row>
    <row r="764" spans="3:12" x14ac:dyDescent="0.3">
      <c r="C764" s="1">
        <v>7</v>
      </c>
      <c r="D764" s="1">
        <v>998</v>
      </c>
      <c r="E764" s="1">
        <v>2</v>
      </c>
      <c r="F764" s="1">
        <v>0</v>
      </c>
      <c r="G764" s="1">
        <v>0</v>
      </c>
      <c r="H764" s="1">
        <v>0</v>
      </c>
      <c r="I764" s="1">
        <v>0</v>
      </c>
      <c r="J764" s="4">
        <v>0</v>
      </c>
      <c r="K764" s="4">
        <v>0</v>
      </c>
      <c r="L764" s="4">
        <v>0</v>
      </c>
    </row>
    <row r="765" spans="3:12" x14ac:dyDescent="0.3">
      <c r="C765" s="1">
        <v>8</v>
      </c>
      <c r="D765" s="1">
        <v>991</v>
      </c>
      <c r="E765" s="1">
        <v>8</v>
      </c>
      <c r="F765" s="1">
        <v>0</v>
      </c>
      <c r="G765" s="1">
        <v>0</v>
      </c>
      <c r="H765" s="1">
        <v>0</v>
      </c>
      <c r="I765" s="1">
        <v>0</v>
      </c>
      <c r="J765" s="4">
        <v>0</v>
      </c>
      <c r="K765" s="4">
        <v>0</v>
      </c>
      <c r="L765" s="4">
        <v>0</v>
      </c>
    </row>
    <row r="766" spans="3:12" x14ac:dyDescent="0.3">
      <c r="C766" s="1">
        <v>9</v>
      </c>
      <c r="D766" s="1">
        <v>991</v>
      </c>
      <c r="E766" s="1">
        <v>8</v>
      </c>
      <c r="F766" s="1">
        <v>0</v>
      </c>
      <c r="G766" s="1">
        <v>0</v>
      </c>
      <c r="H766" s="1">
        <v>0</v>
      </c>
      <c r="I766" s="1">
        <v>0</v>
      </c>
      <c r="J766" s="4">
        <v>0</v>
      </c>
      <c r="K766" s="4">
        <v>0</v>
      </c>
      <c r="L766" s="4">
        <v>0</v>
      </c>
    </row>
    <row r="767" spans="3:12" x14ac:dyDescent="0.3">
      <c r="C767" s="1">
        <v>10</v>
      </c>
      <c r="D767" s="1">
        <v>985</v>
      </c>
      <c r="E767" s="1">
        <v>15</v>
      </c>
      <c r="F767" s="1">
        <v>0</v>
      </c>
      <c r="G767" s="1">
        <v>0</v>
      </c>
      <c r="H767" s="1">
        <v>0</v>
      </c>
      <c r="I767" s="1">
        <v>0</v>
      </c>
      <c r="J767" s="4">
        <v>0</v>
      </c>
      <c r="K767" s="4">
        <v>0</v>
      </c>
      <c r="L767" s="4">
        <v>0</v>
      </c>
    </row>
    <row r="768" spans="3:12" x14ac:dyDescent="0.3">
      <c r="C768" s="1">
        <v>11</v>
      </c>
      <c r="D768" s="1">
        <v>983</v>
      </c>
      <c r="E768" s="1">
        <v>16</v>
      </c>
      <c r="F768" s="1">
        <v>0</v>
      </c>
      <c r="G768" s="1">
        <v>0</v>
      </c>
      <c r="H768" s="1">
        <v>0</v>
      </c>
      <c r="I768" s="1">
        <v>0</v>
      </c>
      <c r="J768" s="4">
        <v>0</v>
      </c>
      <c r="K768" s="4">
        <v>0</v>
      </c>
      <c r="L768" s="4">
        <v>0</v>
      </c>
    </row>
    <row r="769" spans="3:12" x14ac:dyDescent="0.3">
      <c r="C769" s="1">
        <v>12</v>
      </c>
      <c r="D769" s="1">
        <v>971</v>
      </c>
      <c r="E769" s="1">
        <v>28</v>
      </c>
      <c r="F769" s="1">
        <v>0</v>
      </c>
      <c r="G769" s="1">
        <v>0</v>
      </c>
      <c r="H769" s="1">
        <v>0</v>
      </c>
      <c r="I769" s="1">
        <v>0</v>
      </c>
      <c r="J769" s="4">
        <v>0</v>
      </c>
      <c r="K769" s="4">
        <v>0</v>
      </c>
      <c r="L769" s="4">
        <v>0</v>
      </c>
    </row>
    <row r="770" spans="3:12" x14ac:dyDescent="0.3">
      <c r="C770" s="1">
        <v>13</v>
      </c>
      <c r="D770" s="1">
        <v>964</v>
      </c>
      <c r="E770" s="1">
        <v>35</v>
      </c>
      <c r="F770" s="1">
        <v>0</v>
      </c>
      <c r="G770" s="1">
        <v>0</v>
      </c>
      <c r="H770" s="1">
        <v>0</v>
      </c>
      <c r="I770" s="1">
        <v>0</v>
      </c>
      <c r="J770" s="4">
        <v>0</v>
      </c>
      <c r="K770" s="4">
        <v>1</v>
      </c>
      <c r="L770" s="4">
        <v>0</v>
      </c>
    </row>
    <row r="771" spans="3:12" x14ac:dyDescent="0.3">
      <c r="C771" s="1">
        <v>14</v>
      </c>
      <c r="D771" s="1">
        <v>960</v>
      </c>
      <c r="E771" s="1">
        <v>39</v>
      </c>
      <c r="F771" s="1">
        <v>0</v>
      </c>
      <c r="G771" s="1">
        <v>0</v>
      </c>
      <c r="H771" s="1">
        <v>0</v>
      </c>
      <c r="I771" s="1">
        <v>0</v>
      </c>
      <c r="J771" s="4">
        <v>0</v>
      </c>
      <c r="K771" s="4">
        <v>1</v>
      </c>
      <c r="L771" s="4">
        <v>0</v>
      </c>
    </row>
    <row r="772" spans="3:12" x14ac:dyDescent="0.3">
      <c r="C772" s="1">
        <v>15</v>
      </c>
      <c r="D772" s="1">
        <v>952</v>
      </c>
      <c r="E772" s="1">
        <v>47</v>
      </c>
      <c r="F772" s="1">
        <v>0</v>
      </c>
      <c r="G772" s="1">
        <v>0</v>
      </c>
      <c r="H772" s="1">
        <v>0</v>
      </c>
      <c r="I772" s="1">
        <v>0</v>
      </c>
      <c r="J772" s="4">
        <v>0</v>
      </c>
      <c r="K772" s="4">
        <v>7</v>
      </c>
      <c r="L772" s="4">
        <v>0</v>
      </c>
    </row>
    <row r="773" spans="3:12" x14ac:dyDescent="0.3">
      <c r="C773" s="1">
        <v>16</v>
      </c>
      <c r="D773" s="1">
        <v>941</v>
      </c>
      <c r="E773" s="1">
        <v>58</v>
      </c>
      <c r="F773" s="1">
        <v>0</v>
      </c>
      <c r="G773" s="1">
        <v>0</v>
      </c>
      <c r="H773" s="1">
        <v>0</v>
      </c>
      <c r="I773" s="1">
        <v>0</v>
      </c>
      <c r="J773" s="4">
        <v>0</v>
      </c>
      <c r="K773" s="4">
        <v>8</v>
      </c>
      <c r="L773" s="4">
        <v>0</v>
      </c>
    </row>
    <row r="774" spans="3:12" x14ac:dyDescent="0.3">
      <c r="C774" s="1">
        <v>17</v>
      </c>
      <c r="D774" s="1">
        <v>937</v>
      </c>
      <c r="E774" s="1">
        <v>62</v>
      </c>
      <c r="F774" s="1">
        <v>0</v>
      </c>
      <c r="G774" s="1">
        <v>0</v>
      </c>
      <c r="H774" s="1">
        <v>0</v>
      </c>
      <c r="I774" s="1">
        <v>0</v>
      </c>
      <c r="J774" s="4">
        <v>0</v>
      </c>
      <c r="K774" s="4">
        <v>14</v>
      </c>
      <c r="L774" s="4">
        <v>1</v>
      </c>
    </row>
    <row r="775" spans="3:12" x14ac:dyDescent="0.3">
      <c r="C775" s="1">
        <v>18</v>
      </c>
      <c r="D775" s="1">
        <v>921</v>
      </c>
      <c r="E775" s="1">
        <v>78</v>
      </c>
      <c r="F775" s="1">
        <v>0</v>
      </c>
      <c r="G775" s="1">
        <v>0</v>
      </c>
      <c r="H775" s="1">
        <v>0</v>
      </c>
      <c r="I775" s="1">
        <v>0</v>
      </c>
      <c r="J775" s="4">
        <v>0</v>
      </c>
      <c r="K775" s="4">
        <v>15</v>
      </c>
      <c r="L775" s="4">
        <v>1</v>
      </c>
    </row>
    <row r="776" spans="3:12" x14ac:dyDescent="0.3">
      <c r="C776" s="1">
        <v>19</v>
      </c>
      <c r="D776" s="1">
        <v>905</v>
      </c>
      <c r="E776" s="1">
        <v>94</v>
      </c>
      <c r="F776" s="1">
        <v>0</v>
      </c>
      <c r="G776" s="1">
        <v>0</v>
      </c>
      <c r="H776" s="1">
        <v>0</v>
      </c>
      <c r="I776" s="1">
        <v>0</v>
      </c>
      <c r="J776" s="4">
        <v>0</v>
      </c>
      <c r="K776" s="4">
        <v>27</v>
      </c>
      <c r="L776" s="4">
        <v>3</v>
      </c>
    </row>
    <row r="777" spans="3:12" x14ac:dyDescent="0.3">
      <c r="C777" s="1">
        <v>20</v>
      </c>
      <c r="D777" s="1">
        <v>894</v>
      </c>
      <c r="E777" s="1">
        <v>105</v>
      </c>
      <c r="F777" s="1">
        <v>0</v>
      </c>
      <c r="G777" s="1">
        <v>0</v>
      </c>
      <c r="H777" s="1">
        <v>0</v>
      </c>
      <c r="I777" s="1">
        <v>0</v>
      </c>
      <c r="J777" s="4">
        <v>0</v>
      </c>
      <c r="K777" s="4">
        <v>34</v>
      </c>
      <c r="L777" s="4">
        <v>3</v>
      </c>
    </row>
    <row r="778" spans="3:12" x14ac:dyDescent="0.3">
      <c r="C778" s="1">
        <v>21</v>
      </c>
      <c r="D778" s="1">
        <v>880</v>
      </c>
      <c r="E778" s="1">
        <v>119</v>
      </c>
      <c r="F778" s="1">
        <v>0</v>
      </c>
      <c r="G778" s="1">
        <v>0</v>
      </c>
      <c r="H778" s="1">
        <v>0</v>
      </c>
      <c r="I778" s="1">
        <v>0</v>
      </c>
      <c r="J778" s="4">
        <v>0</v>
      </c>
      <c r="K778" s="4">
        <v>38</v>
      </c>
      <c r="L778" s="4">
        <v>3</v>
      </c>
    </row>
    <row r="779" spans="3:12" x14ac:dyDescent="0.3">
      <c r="C779" s="1">
        <v>22</v>
      </c>
      <c r="D779" s="1">
        <v>870</v>
      </c>
      <c r="E779" s="1">
        <v>129</v>
      </c>
      <c r="F779" s="1">
        <v>0</v>
      </c>
      <c r="G779" s="1">
        <v>0</v>
      </c>
      <c r="H779" s="1">
        <v>0</v>
      </c>
      <c r="I779" s="1">
        <v>0</v>
      </c>
      <c r="J779" s="4">
        <v>0</v>
      </c>
      <c r="K779" s="4">
        <v>46</v>
      </c>
      <c r="L779" s="4">
        <v>4</v>
      </c>
    </row>
    <row r="780" spans="3:12" x14ac:dyDescent="0.3">
      <c r="C780" s="1">
        <v>23</v>
      </c>
      <c r="D780" s="1">
        <v>862</v>
      </c>
      <c r="E780" s="1">
        <v>136</v>
      </c>
      <c r="F780" s="1">
        <v>0</v>
      </c>
      <c r="G780" s="1">
        <v>0</v>
      </c>
      <c r="H780" s="1">
        <v>0</v>
      </c>
      <c r="I780" s="1">
        <v>0</v>
      </c>
      <c r="J780" s="4">
        <v>0</v>
      </c>
      <c r="K780" s="4">
        <v>56</v>
      </c>
      <c r="L780" s="4">
        <v>4</v>
      </c>
    </row>
    <row r="781" spans="3:12" x14ac:dyDescent="0.3">
      <c r="C781" s="1">
        <v>24</v>
      </c>
      <c r="D781" s="1">
        <v>841</v>
      </c>
      <c r="E781" s="1">
        <v>157</v>
      </c>
      <c r="F781" s="1">
        <v>0</v>
      </c>
      <c r="G781" s="1">
        <v>0</v>
      </c>
      <c r="H781" s="1">
        <v>0</v>
      </c>
      <c r="I781" s="1">
        <v>0</v>
      </c>
      <c r="J781" s="4">
        <v>0</v>
      </c>
      <c r="K781" s="4">
        <v>61</v>
      </c>
      <c r="L781" s="4">
        <v>5</v>
      </c>
    </row>
    <row r="782" spans="3:12" x14ac:dyDescent="0.3">
      <c r="C782" s="1">
        <v>25</v>
      </c>
      <c r="D782" s="1">
        <v>830</v>
      </c>
      <c r="E782" s="1">
        <v>167</v>
      </c>
      <c r="F782" s="1">
        <v>0</v>
      </c>
      <c r="G782" s="1">
        <v>1</v>
      </c>
      <c r="H782" s="1">
        <v>0</v>
      </c>
      <c r="I782" s="1">
        <v>0</v>
      </c>
      <c r="J782" s="4">
        <v>0</v>
      </c>
      <c r="K782" s="4">
        <v>76</v>
      </c>
      <c r="L782" s="4">
        <v>6</v>
      </c>
    </row>
    <row r="783" spans="3:12" x14ac:dyDescent="0.3">
      <c r="C783" s="1">
        <v>26</v>
      </c>
      <c r="D783" s="1">
        <v>811</v>
      </c>
      <c r="E783" s="1">
        <v>185</v>
      </c>
      <c r="F783" s="1">
        <v>0</v>
      </c>
      <c r="G783" s="1">
        <v>2</v>
      </c>
      <c r="H783" s="1">
        <v>0</v>
      </c>
      <c r="I783" s="1">
        <v>0</v>
      </c>
      <c r="J783" s="4">
        <v>0</v>
      </c>
      <c r="K783" s="4">
        <v>91</v>
      </c>
      <c r="L783" s="4">
        <v>7</v>
      </c>
    </row>
    <row r="784" spans="3:12" x14ac:dyDescent="0.3">
      <c r="C784" s="1">
        <v>27</v>
      </c>
      <c r="D784" s="1">
        <v>798</v>
      </c>
      <c r="E784" s="1">
        <v>198</v>
      </c>
      <c r="F784" s="1">
        <v>0</v>
      </c>
      <c r="G784" s="1">
        <v>3</v>
      </c>
      <c r="H784" s="1">
        <v>0</v>
      </c>
      <c r="I784" s="1">
        <v>0</v>
      </c>
      <c r="J784" s="4">
        <v>0</v>
      </c>
      <c r="K784" s="4">
        <v>101</v>
      </c>
      <c r="L784" s="4">
        <v>8</v>
      </c>
    </row>
    <row r="785" spans="3:12" x14ac:dyDescent="0.3">
      <c r="C785" s="1">
        <v>28</v>
      </c>
      <c r="D785" s="1">
        <v>776</v>
      </c>
      <c r="E785" s="1">
        <v>218</v>
      </c>
      <c r="F785" s="1">
        <v>0</v>
      </c>
      <c r="G785" s="1">
        <v>4</v>
      </c>
      <c r="H785" s="1">
        <v>0</v>
      </c>
      <c r="I785" s="1">
        <v>0</v>
      </c>
      <c r="J785" s="4">
        <v>0</v>
      </c>
      <c r="K785" s="4">
        <v>114</v>
      </c>
      <c r="L785" s="4">
        <v>9</v>
      </c>
    </row>
    <row r="786" spans="3:12" x14ac:dyDescent="0.3">
      <c r="C786" s="1">
        <v>29</v>
      </c>
      <c r="D786" s="1">
        <v>758</v>
      </c>
      <c r="E786" s="1">
        <v>234</v>
      </c>
      <c r="F786" s="1">
        <v>0</v>
      </c>
      <c r="G786" s="1">
        <v>5</v>
      </c>
      <c r="H786" s="1">
        <v>0</v>
      </c>
      <c r="I786" s="1">
        <v>1</v>
      </c>
      <c r="J786" s="4">
        <v>0</v>
      </c>
      <c r="K786" s="4">
        <v>123</v>
      </c>
      <c r="L786" s="4">
        <v>10</v>
      </c>
    </row>
    <row r="787" spans="3:12" x14ac:dyDescent="0.3">
      <c r="C787" s="1">
        <v>30</v>
      </c>
      <c r="D787" s="1">
        <v>735</v>
      </c>
      <c r="E787" s="1">
        <v>256</v>
      </c>
      <c r="F787" s="1">
        <v>0</v>
      </c>
      <c r="G787" s="1">
        <v>6</v>
      </c>
      <c r="H787" s="1">
        <v>0</v>
      </c>
      <c r="I787" s="1">
        <v>1</v>
      </c>
      <c r="J787" s="4">
        <v>0</v>
      </c>
      <c r="K787" s="4">
        <v>129</v>
      </c>
      <c r="L787" s="4">
        <v>11</v>
      </c>
    </row>
    <row r="788" spans="3:12" x14ac:dyDescent="0.3">
      <c r="C788" s="1">
        <v>31</v>
      </c>
      <c r="D788" s="1">
        <v>721</v>
      </c>
      <c r="E788" s="1">
        <v>267</v>
      </c>
      <c r="F788" s="1">
        <v>0</v>
      </c>
      <c r="G788" s="1">
        <v>9</v>
      </c>
      <c r="H788" s="1">
        <v>0</v>
      </c>
      <c r="I788" s="1">
        <v>1</v>
      </c>
      <c r="J788" s="4">
        <v>0</v>
      </c>
      <c r="K788" s="4">
        <v>147</v>
      </c>
      <c r="L788" s="4">
        <v>12</v>
      </c>
    </row>
    <row r="789" spans="3:12" x14ac:dyDescent="0.3">
      <c r="C789" s="1">
        <v>32</v>
      </c>
      <c r="D789" s="1">
        <v>703</v>
      </c>
      <c r="E789" s="1">
        <v>282</v>
      </c>
      <c r="F789" s="1">
        <v>0</v>
      </c>
      <c r="G789" s="1">
        <v>11</v>
      </c>
      <c r="H789" s="1">
        <v>0</v>
      </c>
      <c r="I789" s="1">
        <v>1</v>
      </c>
      <c r="J789" s="4">
        <v>0</v>
      </c>
      <c r="K789" s="4">
        <v>156</v>
      </c>
      <c r="L789" s="4">
        <v>13</v>
      </c>
    </row>
    <row r="790" spans="3:12" x14ac:dyDescent="0.3">
      <c r="C790" s="1">
        <v>33</v>
      </c>
      <c r="D790" s="1">
        <v>687</v>
      </c>
      <c r="E790" s="1">
        <v>295</v>
      </c>
      <c r="F790" s="1">
        <v>0</v>
      </c>
      <c r="G790" s="1">
        <v>14</v>
      </c>
      <c r="H790" s="1">
        <v>0</v>
      </c>
      <c r="I790" s="1">
        <v>2</v>
      </c>
      <c r="J790" s="4">
        <v>0</v>
      </c>
      <c r="K790" s="4">
        <v>171</v>
      </c>
      <c r="L790" s="4">
        <v>15</v>
      </c>
    </row>
    <row r="791" spans="3:12" x14ac:dyDescent="0.3">
      <c r="C791" s="1">
        <v>34</v>
      </c>
      <c r="D791" s="1">
        <v>669</v>
      </c>
      <c r="E791" s="1">
        <v>310</v>
      </c>
      <c r="F791" s="1">
        <v>0</v>
      </c>
      <c r="G791" s="1">
        <v>16</v>
      </c>
      <c r="H791" s="1">
        <v>0</v>
      </c>
      <c r="I791" s="1">
        <v>3</v>
      </c>
      <c r="J791" s="4">
        <v>0</v>
      </c>
      <c r="K791" s="4">
        <v>182</v>
      </c>
      <c r="L791" s="4">
        <v>16</v>
      </c>
    </row>
    <row r="792" spans="3:12" x14ac:dyDescent="0.3">
      <c r="C792" s="1">
        <v>35</v>
      </c>
      <c r="D792" s="1">
        <v>649</v>
      </c>
      <c r="E792" s="1">
        <v>325</v>
      </c>
      <c r="F792" s="1">
        <v>0</v>
      </c>
      <c r="G792" s="1">
        <v>21</v>
      </c>
      <c r="H792" s="1">
        <v>0</v>
      </c>
      <c r="I792" s="1">
        <v>4</v>
      </c>
      <c r="J792" s="4">
        <v>0</v>
      </c>
      <c r="K792" s="4">
        <v>199</v>
      </c>
      <c r="L792" s="4">
        <v>19</v>
      </c>
    </row>
    <row r="793" spans="3:12" x14ac:dyDescent="0.3">
      <c r="C793" s="1">
        <v>36</v>
      </c>
      <c r="D793" s="1">
        <v>632</v>
      </c>
      <c r="E793" s="1">
        <v>336</v>
      </c>
      <c r="F793" s="1">
        <v>0</v>
      </c>
      <c r="G793" s="1">
        <v>26</v>
      </c>
      <c r="H793" s="1">
        <v>0</v>
      </c>
      <c r="I793" s="1">
        <v>5</v>
      </c>
      <c r="J793" s="4">
        <v>0</v>
      </c>
      <c r="K793" s="4">
        <v>210</v>
      </c>
      <c r="L793" s="4">
        <v>20</v>
      </c>
    </row>
    <row r="794" spans="3:12" x14ac:dyDescent="0.3">
      <c r="C794" s="1">
        <v>37</v>
      </c>
      <c r="D794" s="1">
        <v>616</v>
      </c>
      <c r="E794" s="1">
        <v>346</v>
      </c>
      <c r="F794" s="1">
        <v>0</v>
      </c>
      <c r="G794" s="1">
        <v>31</v>
      </c>
      <c r="H794" s="1">
        <v>0</v>
      </c>
      <c r="I794" s="1">
        <v>6</v>
      </c>
      <c r="J794" s="4">
        <v>0</v>
      </c>
      <c r="K794" s="4">
        <v>227</v>
      </c>
      <c r="L794" s="4">
        <v>22</v>
      </c>
    </row>
    <row r="795" spans="3:12" x14ac:dyDescent="0.3">
      <c r="C795" s="1">
        <v>38</v>
      </c>
      <c r="D795" s="1">
        <v>599</v>
      </c>
      <c r="E795" s="1">
        <v>356</v>
      </c>
      <c r="F795" s="1">
        <v>0</v>
      </c>
      <c r="G795" s="1">
        <v>37</v>
      </c>
      <c r="H795" s="1">
        <v>0</v>
      </c>
      <c r="I795" s="1">
        <v>6</v>
      </c>
      <c r="J795" s="4">
        <v>0</v>
      </c>
      <c r="K795" s="4">
        <v>234</v>
      </c>
      <c r="L795" s="4">
        <v>23</v>
      </c>
    </row>
    <row r="796" spans="3:12" x14ac:dyDescent="0.3">
      <c r="C796" s="1">
        <v>39</v>
      </c>
      <c r="D796" s="1">
        <v>583</v>
      </c>
      <c r="E796" s="1">
        <v>366</v>
      </c>
      <c r="F796" s="1">
        <v>0</v>
      </c>
      <c r="G796" s="1">
        <v>42</v>
      </c>
      <c r="H796" s="1">
        <v>0</v>
      </c>
      <c r="I796" s="1">
        <v>7</v>
      </c>
      <c r="J796" s="4">
        <v>0</v>
      </c>
      <c r="K796" s="4">
        <v>246</v>
      </c>
      <c r="L796" s="4">
        <v>25</v>
      </c>
    </row>
    <row r="797" spans="3:12" x14ac:dyDescent="0.3">
      <c r="C797" s="1">
        <v>40</v>
      </c>
      <c r="D797" s="1">
        <v>567</v>
      </c>
      <c r="E797" s="1">
        <v>375</v>
      </c>
      <c r="F797" s="1">
        <v>0</v>
      </c>
      <c r="G797" s="1">
        <v>48</v>
      </c>
      <c r="H797" s="1">
        <v>0</v>
      </c>
      <c r="I797" s="1">
        <v>8</v>
      </c>
      <c r="J797" s="4">
        <v>0</v>
      </c>
      <c r="K797" s="4">
        <v>255</v>
      </c>
      <c r="L797" s="4">
        <v>25</v>
      </c>
    </row>
    <row r="798" spans="3:12" x14ac:dyDescent="0.3">
      <c r="C798" s="1">
        <v>41</v>
      </c>
      <c r="D798" s="1">
        <v>551</v>
      </c>
      <c r="E798" s="1">
        <v>383</v>
      </c>
      <c r="F798" s="1">
        <v>0</v>
      </c>
      <c r="G798" s="1">
        <v>55</v>
      </c>
      <c r="H798" s="1">
        <v>0</v>
      </c>
      <c r="I798" s="1">
        <v>9</v>
      </c>
      <c r="J798" s="4">
        <v>0</v>
      </c>
      <c r="K798" s="4">
        <v>265</v>
      </c>
      <c r="L798" s="4">
        <v>26</v>
      </c>
    </row>
    <row r="799" spans="3:12" x14ac:dyDescent="0.3">
      <c r="C799" s="1">
        <v>42</v>
      </c>
      <c r="D799" s="1">
        <v>534</v>
      </c>
      <c r="E799" s="1">
        <v>392</v>
      </c>
      <c r="F799" s="1">
        <v>0</v>
      </c>
      <c r="G799" s="1">
        <v>61</v>
      </c>
      <c r="H799" s="1">
        <v>0</v>
      </c>
      <c r="I799" s="1">
        <v>11</v>
      </c>
      <c r="J799" s="4">
        <v>0</v>
      </c>
      <c r="K799" s="4">
        <v>277</v>
      </c>
      <c r="L799" s="4">
        <v>27</v>
      </c>
    </row>
    <row r="800" spans="3:12" x14ac:dyDescent="0.3">
      <c r="C800" s="1">
        <v>43</v>
      </c>
      <c r="D800" s="1">
        <v>520</v>
      </c>
      <c r="E800" s="1">
        <v>395</v>
      </c>
      <c r="F800" s="1">
        <v>0</v>
      </c>
      <c r="G800" s="1">
        <v>70</v>
      </c>
      <c r="H800" s="1">
        <v>0</v>
      </c>
      <c r="I800" s="1">
        <v>13</v>
      </c>
      <c r="J800" s="4">
        <v>0</v>
      </c>
      <c r="K800" s="4">
        <v>283</v>
      </c>
      <c r="L800" s="4">
        <v>28</v>
      </c>
    </row>
    <row r="801" spans="3:12" x14ac:dyDescent="0.3">
      <c r="C801" s="1">
        <v>44</v>
      </c>
      <c r="D801" s="1">
        <v>504</v>
      </c>
      <c r="E801" s="1">
        <v>401</v>
      </c>
      <c r="F801" s="1">
        <v>0</v>
      </c>
      <c r="G801" s="1">
        <v>79</v>
      </c>
      <c r="H801" s="1">
        <v>0</v>
      </c>
      <c r="I801" s="1">
        <v>15</v>
      </c>
      <c r="J801" s="4">
        <v>0</v>
      </c>
      <c r="K801" s="4">
        <v>289</v>
      </c>
      <c r="L801" s="4">
        <v>28</v>
      </c>
    </row>
    <row r="802" spans="3:12" x14ac:dyDescent="0.3">
      <c r="C802" s="1">
        <v>45</v>
      </c>
      <c r="D802" s="1">
        <v>490</v>
      </c>
      <c r="E802" s="1">
        <v>406</v>
      </c>
      <c r="F802" s="1">
        <v>0</v>
      </c>
      <c r="G802" s="1">
        <v>86</v>
      </c>
      <c r="H802" s="1">
        <v>0</v>
      </c>
      <c r="I802" s="1">
        <v>16</v>
      </c>
      <c r="J802" s="4">
        <v>0</v>
      </c>
      <c r="K802" s="4">
        <v>297</v>
      </c>
      <c r="L802" s="4">
        <v>29</v>
      </c>
    </row>
    <row r="803" spans="3:12" x14ac:dyDescent="0.3">
      <c r="C803" s="1">
        <v>46</v>
      </c>
      <c r="D803" s="1">
        <v>475</v>
      </c>
      <c r="E803" s="1">
        <v>411</v>
      </c>
      <c r="F803" s="1">
        <v>0</v>
      </c>
      <c r="G803" s="1">
        <v>95</v>
      </c>
      <c r="H803" s="1">
        <v>0</v>
      </c>
      <c r="I803" s="1">
        <v>17</v>
      </c>
      <c r="J803" s="4">
        <v>0</v>
      </c>
      <c r="K803" s="4">
        <v>303</v>
      </c>
      <c r="L803" s="4">
        <v>29</v>
      </c>
    </row>
    <row r="804" spans="3:12" x14ac:dyDescent="0.3">
      <c r="C804" s="1">
        <v>47</v>
      </c>
      <c r="D804" s="1">
        <v>461</v>
      </c>
      <c r="E804" s="1">
        <v>412</v>
      </c>
      <c r="F804" s="1">
        <v>0</v>
      </c>
      <c r="G804" s="1">
        <v>106</v>
      </c>
      <c r="H804" s="1">
        <v>0</v>
      </c>
      <c r="I804" s="1">
        <v>20</v>
      </c>
      <c r="J804" s="4">
        <v>0</v>
      </c>
      <c r="K804" s="4">
        <v>306</v>
      </c>
      <c r="L804" s="4">
        <v>30</v>
      </c>
    </row>
    <row r="805" spans="3:12" x14ac:dyDescent="0.3">
      <c r="C805" s="1">
        <v>48</v>
      </c>
      <c r="D805" s="1">
        <v>445</v>
      </c>
      <c r="E805" s="1">
        <v>417</v>
      </c>
      <c r="F805" s="1">
        <v>0</v>
      </c>
      <c r="G805" s="1">
        <v>115</v>
      </c>
      <c r="H805" s="1">
        <v>0</v>
      </c>
      <c r="I805" s="1">
        <v>22</v>
      </c>
      <c r="J805" s="4">
        <v>0</v>
      </c>
      <c r="K805" s="4">
        <v>311</v>
      </c>
      <c r="L805" s="4">
        <v>31</v>
      </c>
    </row>
    <row r="806" spans="3:12" x14ac:dyDescent="0.3">
      <c r="C806" s="1">
        <v>49</v>
      </c>
      <c r="D806" s="1">
        <v>431</v>
      </c>
      <c r="E806" s="1">
        <v>416</v>
      </c>
      <c r="F806" s="1">
        <v>0</v>
      </c>
      <c r="G806" s="1">
        <v>127</v>
      </c>
      <c r="H806" s="1">
        <v>0</v>
      </c>
      <c r="I806" s="1">
        <v>25</v>
      </c>
      <c r="J806" s="4">
        <v>0</v>
      </c>
      <c r="K806" s="4">
        <v>313</v>
      </c>
      <c r="L806" s="4">
        <v>31</v>
      </c>
    </row>
    <row r="807" spans="3:12" x14ac:dyDescent="0.3">
      <c r="C807" s="1">
        <v>50</v>
      </c>
      <c r="D807" s="1">
        <v>417</v>
      </c>
      <c r="E807" s="1">
        <v>414</v>
      </c>
      <c r="F807" s="1">
        <v>0</v>
      </c>
      <c r="G807" s="1">
        <v>140</v>
      </c>
      <c r="H807" s="1">
        <v>0</v>
      </c>
      <c r="I807" s="1">
        <v>27</v>
      </c>
      <c r="J807" s="4">
        <v>0</v>
      </c>
      <c r="K807" s="4">
        <v>311</v>
      </c>
      <c r="L807" s="4">
        <v>31</v>
      </c>
    </row>
    <row r="808" spans="3:12" x14ac:dyDescent="0.3">
      <c r="C808" s="1">
        <v>51</v>
      </c>
      <c r="D808" s="1">
        <v>407</v>
      </c>
      <c r="E808" s="1">
        <v>409</v>
      </c>
      <c r="F808" s="1">
        <v>0</v>
      </c>
      <c r="G808" s="1">
        <v>153</v>
      </c>
      <c r="H808" s="1">
        <v>0</v>
      </c>
      <c r="I808" s="1">
        <v>30</v>
      </c>
      <c r="J808" s="4">
        <v>0</v>
      </c>
      <c r="K808" s="4">
        <v>311</v>
      </c>
      <c r="L808" s="4">
        <v>32</v>
      </c>
    </row>
    <row r="809" spans="3:12" x14ac:dyDescent="0.3">
      <c r="C809" s="1">
        <v>52</v>
      </c>
      <c r="D809" s="1">
        <v>395</v>
      </c>
      <c r="E809" s="1">
        <v>405</v>
      </c>
      <c r="F809" s="1">
        <v>0</v>
      </c>
      <c r="G809" s="1">
        <v>167</v>
      </c>
      <c r="H809" s="1">
        <v>0</v>
      </c>
      <c r="I809" s="1">
        <v>32</v>
      </c>
      <c r="J809" s="4">
        <v>0</v>
      </c>
      <c r="K809" s="4">
        <v>310</v>
      </c>
      <c r="L809" s="4">
        <v>31</v>
      </c>
    </row>
    <row r="810" spans="3:12" x14ac:dyDescent="0.3">
      <c r="C810" s="1">
        <v>53</v>
      </c>
      <c r="D810" s="1">
        <v>385</v>
      </c>
      <c r="E810" s="1">
        <v>401</v>
      </c>
      <c r="F810" s="1">
        <v>0</v>
      </c>
      <c r="G810" s="1">
        <v>179</v>
      </c>
      <c r="H810" s="1">
        <v>0</v>
      </c>
      <c r="I810" s="1">
        <v>34</v>
      </c>
      <c r="J810" s="4">
        <v>0</v>
      </c>
      <c r="K810" s="4">
        <v>311</v>
      </c>
      <c r="L810" s="4">
        <v>31</v>
      </c>
    </row>
    <row r="811" spans="3:12" x14ac:dyDescent="0.3">
      <c r="C811" s="1">
        <v>54</v>
      </c>
      <c r="D811" s="1">
        <v>373</v>
      </c>
      <c r="E811" s="1">
        <v>397</v>
      </c>
      <c r="F811" s="1">
        <v>0</v>
      </c>
      <c r="G811" s="1">
        <v>192</v>
      </c>
      <c r="H811" s="1">
        <v>0</v>
      </c>
      <c r="I811" s="1">
        <v>36</v>
      </c>
      <c r="J811" s="4">
        <v>0</v>
      </c>
      <c r="K811" s="4">
        <v>309</v>
      </c>
      <c r="L811" s="4">
        <v>31</v>
      </c>
    </row>
    <row r="812" spans="3:12" x14ac:dyDescent="0.3">
      <c r="C812" s="1">
        <v>55</v>
      </c>
      <c r="D812" s="1">
        <v>365</v>
      </c>
      <c r="E812" s="1">
        <v>387</v>
      </c>
      <c r="F812" s="1">
        <v>0</v>
      </c>
      <c r="G812" s="1">
        <v>207</v>
      </c>
      <c r="H812" s="1">
        <v>0</v>
      </c>
      <c r="I812" s="1">
        <v>39</v>
      </c>
      <c r="J812" s="4">
        <v>0</v>
      </c>
      <c r="K812" s="4">
        <v>307</v>
      </c>
      <c r="L812" s="4">
        <v>30</v>
      </c>
    </row>
    <row r="813" spans="3:12" x14ac:dyDescent="0.3">
      <c r="C813" s="1">
        <v>56</v>
      </c>
      <c r="D813" s="1">
        <v>352</v>
      </c>
      <c r="E813" s="1">
        <v>383</v>
      </c>
      <c r="F813" s="1">
        <v>0</v>
      </c>
      <c r="G813" s="1">
        <v>221</v>
      </c>
      <c r="H813" s="1">
        <v>0</v>
      </c>
      <c r="I813" s="1">
        <v>42</v>
      </c>
      <c r="J813" s="4">
        <v>0</v>
      </c>
      <c r="K813" s="4">
        <v>304</v>
      </c>
      <c r="L813" s="4">
        <v>31</v>
      </c>
    </row>
    <row r="814" spans="3:12" x14ac:dyDescent="0.3">
      <c r="C814" s="1">
        <v>57</v>
      </c>
      <c r="D814" s="1">
        <v>341</v>
      </c>
      <c r="E814" s="1">
        <v>376</v>
      </c>
      <c r="F814" s="1">
        <v>0</v>
      </c>
      <c r="G814" s="1">
        <v>236</v>
      </c>
      <c r="H814" s="1">
        <v>0</v>
      </c>
      <c r="I814" s="1">
        <v>44</v>
      </c>
      <c r="J814" s="4">
        <v>0</v>
      </c>
      <c r="K814" s="4">
        <v>301</v>
      </c>
      <c r="L814" s="4">
        <v>31</v>
      </c>
    </row>
    <row r="815" spans="3:12" x14ac:dyDescent="0.3">
      <c r="C815" s="1">
        <v>58</v>
      </c>
      <c r="D815" s="1">
        <v>332</v>
      </c>
      <c r="E815" s="1">
        <v>369</v>
      </c>
      <c r="F815" s="1">
        <v>0</v>
      </c>
      <c r="G815" s="1">
        <v>250</v>
      </c>
      <c r="H815" s="1">
        <v>0</v>
      </c>
      <c r="I815" s="1">
        <v>47</v>
      </c>
      <c r="J815" s="4">
        <v>0</v>
      </c>
      <c r="K815" s="4">
        <v>295</v>
      </c>
      <c r="L815" s="4">
        <v>30</v>
      </c>
    </row>
    <row r="816" spans="3:12" x14ac:dyDescent="0.3">
      <c r="C816" s="1">
        <v>59</v>
      </c>
      <c r="D816" s="1">
        <v>322</v>
      </c>
      <c r="E816" s="1">
        <v>363</v>
      </c>
      <c r="F816" s="1">
        <v>0</v>
      </c>
      <c r="G816" s="1">
        <v>262</v>
      </c>
      <c r="H816" s="1">
        <v>0</v>
      </c>
      <c r="I816" s="1">
        <v>50</v>
      </c>
      <c r="J816" s="4">
        <v>0</v>
      </c>
      <c r="K816" s="4">
        <v>290</v>
      </c>
      <c r="L816" s="4">
        <v>28</v>
      </c>
    </row>
    <row r="817" spans="3:12" x14ac:dyDescent="0.3">
      <c r="C817" s="1">
        <v>60</v>
      </c>
      <c r="D817" s="1">
        <v>314</v>
      </c>
      <c r="E817" s="1">
        <v>354</v>
      </c>
      <c r="F817" s="1">
        <v>0</v>
      </c>
      <c r="G817" s="1">
        <v>277</v>
      </c>
      <c r="H817" s="1">
        <v>0</v>
      </c>
      <c r="I817" s="1">
        <v>53</v>
      </c>
      <c r="J817" s="4">
        <v>0</v>
      </c>
      <c r="K817" s="4">
        <v>283</v>
      </c>
      <c r="L817" s="4">
        <v>28</v>
      </c>
    </row>
    <row r="818" spans="3:12" x14ac:dyDescent="0.3">
      <c r="C818" s="1">
        <v>61</v>
      </c>
      <c r="D818" s="1">
        <v>305</v>
      </c>
      <c r="E818" s="1">
        <v>345</v>
      </c>
      <c r="F818" s="1">
        <v>0</v>
      </c>
      <c r="G818" s="1">
        <v>292</v>
      </c>
      <c r="H818" s="1">
        <v>0</v>
      </c>
      <c r="I818" s="1">
        <v>56</v>
      </c>
      <c r="J818" s="4">
        <v>0</v>
      </c>
      <c r="K818" s="4">
        <v>277</v>
      </c>
      <c r="L818" s="4">
        <v>28</v>
      </c>
    </row>
    <row r="819" spans="3:12" x14ac:dyDescent="0.3">
      <c r="C819" s="1">
        <v>62</v>
      </c>
      <c r="D819" s="1">
        <v>297</v>
      </c>
      <c r="E819" s="1">
        <v>338</v>
      </c>
      <c r="F819" s="1">
        <v>0</v>
      </c>
      <c r="G819" s="1">
        <v>306</v>
      </c>
      <c r="H819" s="1">
        <v>0</v>
      </c>
      <c r="I819" s="1">
        <v>58</v>
      </c>
      <c r="J819" s="4">
        <v>0</v>
      </c>
      <c r="K819" s="4">
        <v>270</v>
      </c>
      <c r="L819" s="4">
        <v>27</v>
      </c>
    </row>
    <row r="820" spans="3:12" x14ac:dyDescent="0.3">
      <c r="C820" s="1">
        <v>63</v>
      </c>
      <c r="D820" s="1">
        <v>289</v>
      </c>
      <c r="E820" s="1">
        <v>328</v>
      </c>
      <c r="F820" s="1">
        <v>0</v>
      </c>
      <c r="G820" s="1">
        <v>321</v>
      </c>
      <c r="H820" s="1">
        <v>0</v>
      </c>
      <c r="I820" s="1">
        <v>60</v>
      </c>
      <c r="J820" s="4">
        <v>0</v>
      </c>
      <c r="K820" s="4">
        <v>265</v>
      </c>
      <c r="L820" s="4">
        <v>26</v>
      </c>
    </row>
    <row r="821" spans="3:12" x14ac:dyDescent="0.3">
      <c r="C821" s="1">
        <v>64</v>
      </c>
      <c r="D821" s="1">
        <v>280</v>
      </c>
      <c r="E821" s="1">
        <v>322</v>
      </c>
      <c r="F821" s="1">
        <v>0</v>
      </c>
      <c r="G821" s="1">
        <v>333</v>
      </c>
      <c r="H821" s="1">
        <v>0</v>
      </c>
      <c r="I821" s="1">
        <v>63</v>
      </c>
      <c r="J821" s="4">
        <v>0</v>
      </c>
      <c r="K821" s="4">
        <v>261</v>
      </c>
      <c r="L821" s="4">
        <v>26</v>
      </c>
    </row>
    <row r="822" spans="3:12" x14ac:dyDescent="0.3">
      <c r="C822" s="1">
        <v>65</v>
      </c>
      <c r="D822" s="1">
        <v>272</v>
      </c>
      <c r="E822" s="1">
        <v>313</v>
      </c>
      <c r="F822" s="1">
        <v>0</v>
      </c>
      <c r="G822" s="1">
        <v>347</v>
      </c>
      <c r="H822" s="1">
        <v>0</v>
      </c>
      <c r="I822" s="1">
        <v>65</v>
      </c>
      <c r="J822" s="4">
        <v>0</v>
      </c>
      <c r="K822" s="4">
        <v>253</v>
      </c>
      <c r="L822" s="4">
        <v>25</v>
      </c>
    </row>
    <row r="823" spans="3:12" x14ac:dyDescent="0.3">
      <c r="C823" s="1">
        <v>66</v>
      </c>
      <c r="D823" s="1">
        <v>267</v>
      </c>
      <c r="E823" s="1">
        <v>304</v>
      </c>
      <c r="F823" s="1">
        <v>0</v>
      </c>
      <c r="G823" s="1">
        <v>361</v>
      </c>
      <c r="H823" s="1">
        <v>0</v>
      </c>
      <c r="I823" s="1">
        <v>67</v>
      </c>
      <c r="J823" s="4">
        <v>0</v>
      </c>
      <c r="K823" s="4">
        <v>249</v>
      </c>
      <c r="L823" s="4">
        <v>24</v>
      </c>
    </row>
    <row r="824" spans="3:12" x14ac:dyDescent="0.3">
      <c r="C824" s="1">
        <v>67</v>
      </c>
      <c r="D824" s="1">
        <v>261</v>
      </c>
      <c r="E824" s="1">
        <v>294</v>
      </c>
      <c r="F824" s="1">
        <v>0</v>
      </c>
      <c r="G824" s="1">
        <v>374</v>
      </c>
      <c r="H824" s="1">
        <v>0</v>
      </c>
      <c r="I824" s="1">
        <v>69</v>
      </c>
      <c r="J824" s="4">
        <v>0</v>
      </c>
      <c r="K824" s="4">
        <v>241</v>
      </c>
      <c r="L824" s="4">
        <v>24</v>
      </c>
    </row>
    <row r="825" spans="3:12" x14ac:dyDescent="0.3">
      <c r="C825" s="1">
        <v>68</v>
      </c>
      <c r="D825" s="1">
        <v>256</v>
      </c>
      <c r="E825" s="1">
        <v>281</v>
      </c>
      <c r="F825" s="1">
        <v>0</v>
      </c>
      <c r="G825" s="1">
        <v>389</v>
      </c>
      <c r="H825" s="1">
        <v>0</v>
      </c>
      <c r="I825" s="1">
        <v>72</v>
      </c>
      <c r="J825" s="4">
        <v>0</v>
      </c>
      <c r="K825" s="4">
        <v>232</v>
      </c>
      <c r="L825" s="4">
        <v>23</v>
      </c>
    </row>
    <row r="826" spans="3:12" x14ac:dyDescent="0.3">
      <c r="C826" s="1">
        <v>69</v>
      </c>
      <c r="D826" s="1">
        <v>252</v>
      </c>
      <c r="E826" s="1">
        <v>272</v>
      </c>
      <c r="F826" s="1">
        <v>0</v>
      </c>
      <c r="G826" s="1">
        <v>400</v>
      </c>
      <c r="H826" s="1">
        <v>0</v>
      </c>
      <c r="I826" s="1">
        <v>75</v>
      </c>
      <c r="J826" s="4">
        <v>0</v>
      </c>
      <c r="K826" s="4">
        <v>226</v>
      </c>
      <c r="L826" s="4">
        <v>23</v>
      </c>
    </row>
    <row r="827" spans="3:12" x14ac:dyDescent="0.3">
      <c r="C827" s="1">
        <v>70</v>
      </c>
      <c r="D827" s="1">
        <v>248</v>
      </c>
      <c r="E827" s="1">
        <v>261</v>
      </c>
      <c r="F827" s="1">
        <v>0</v>
      </c>
      <c r="G827" s="1">
        <v>412</v>
      </c>
      <c r="H827" s="1">
        <v>0</v>
      </c>
      <c r="I827" s="1">
        <v>77</v>
      </c>
      <c r="J827" s="4">
        <v>0</v>
      </c>
      <c r="K827" s="4">
        <v>220</v>
      </c>
      <c r="L827" s="4">
        <v>23</v>
      </c>
    </row>
    <row r="828" spans="3:12" x14ac:dyDescent="0.3">
      <c r="C828" s="1">
        <v>71</v>
      </c>
      <c r="D828" s="1">
        <v>244</v>
      </c>
      <c r="E828" s="1">
        <v>253</v>
      </c>
      <c r="F828" s="1">
        <v>0</v>
      </c>
      <c r="G828" s="1">
        <v>423</v>
      </c>
      <c r="H828" s="1">
        <v>0</v>
      </c>
      <c r="I828" s="1">
        <v>79</v>
      </c>
      <c r="J828" s="4">
        <v>0</v>
      </c>
      <c r="K828" s="4">
        <v>217</v>
      </c>
      <c r="L828" s="4">
        <v>22</v>
      </c>
    </row>
    <row r="829" spans="3:12" x14ac:dyDescent="0.3">
      <c r="C829" s="1">
        <v>72</v>
      </c>
      <c r="D829" s="1">
        <v>239</v>
      </c>
      <c r="E829" s="1">
        <v>243</v>
      </c>
      <c r="F829" s="1">
        <v>0</v>
      </c>
      <c r="G829" s="1">
        <v>436</v>
      </c>
      <c r="H829" s="1">
        <v>0</v>
      </c>
      <c r="I829" s="1">
        <v>81</v>
      </c>
      <c r="J829" s="4">
        <v>0</v>
      </c>
      <c r="K829" s="4">
        <v>210</v>
      </c>
      <c r="L829" s="4">
        <v>21</v>
      </c>
    </row>
    <row r="830" spans="3:12" x14ac:dyDescent="0.3">
      <c r="C830" s="1">
        <v>73</v>
      </c>
      <c r="D830" s="1">
        <v>236</v>
      </c>
      <c r="E830" s="1">
        <v>230</v>
      </c>
      <c r="F830" s="1">
        <v>0</v>
      </c>
      <c r="G830" s="1">
        <v>449</v>
      </c>
      <c r="H830" s="1">
        <v>0</v>
      </c>
      <c r="I830" s="1">
        <v>83</v>
      </c>
      <c r="J830" s="4">
        <v>0</v>
      </c>
      <c r="K830" s="4">
        <v>200</v>
      </c>
      <c r="L830" s="4">
        <v>20</v>
      </c>
    </row>
    <row r="831" spans="3:12" x14ac:dyDescent="0.3">
      <c r="C831" s="1">
        <v>74</v>
      </c>
      <c r="D831" s="1">
        <v>234</v>
      </c>
      <c r="E831" s="1">
        <v>219</v>
      </c>
      <c r="F831" s="1">
        <v>0</v>
      </c>
      <c r="G831" s="1">
        <v>461</v>
      </c>
      <c r="H831" s="1">
        <v>0</v>
      </c>
      <c r="I831" s="1">
        <v>84</v>
      </c>
      <c r="J831" s="4">
        <v>0</v>
      </c>
      <c r="K831" s="4">
        <v>192</v>
      </c>
      <c r="L831" s="4">
        <v>19</v>
      </c>
    </row>
    <row r="832" spans="3:12" x14ac:dyDescent="0.3">
      <c r="C832" s="1">
        <v>75</v>
      </c>
      <c r="D832" s="1">
        <v>231</v>
      </c>
      <c r="E832" s="1">
        <v>209</v>
      </c>
      <c r="F832" s="1">
        <v>0</v>
      </c>
      <c r="G832" s="1">
        <v>472</v>
      </c>
      <c r="H832" s="1">
        <v>0</v>
      </c>
      <c r="I832" s="1">
        <v>86</v>
      </c>
      <c r="J832" s="4">
        <v>0</v>
      </c>
      <c r="K832" s="4">
        <v>184</v>
      </c>
      <c r="L832" s="4">
        <v>19</v>
      </c>
    </row>
    <row r="833" spans="3:12" x14ac:dyDescent="0.3">
      <c r="C833" s="1">
        <v>76</v>
      </c>
      <c r="D833" s="1">
        <v>228</v>
      </c>
      <c r="E833" s="1">
        <v>199</v>
      </c>
      <c r="F833" s="1">
        <v>0</v>
      </c>
      <c r="G833" s="1">
        <v>483</v>
      </c>
      <c r="H833" s="1">
        <v>0</v>
      </c>
      <c r="I833" s="1">
        <v>89</v>
      </c>
      <c r="J833" s="4">
        <v>0</v>
      </c>
      <c r="K833" s="4">
        <v>175</v>
      </c>
      <c r="L833" s="4">
        <v>17</v>
      </c>
    </row>
    <row r="834" spans="3:12" x14ac:dyDescent="0.3">
      <c r="C834" s="1">
        <v>77</v>
      </c>
      <c r="D834" s="1">
        <v>225</v>
      </c>
      <c r="E834" s="1">
        <v>187</v>
      </c>
      <c r="F834" s="1">
        <v>0</v>
      </c>
      <c r="G834" s="1">
        <v>494</v>
      </c>
      <c r="H834" s="1">
        <v>0</v>
      </c>
      <c r="I834" s="1">
        <v>92</v>
      </c>
      <c r="J834" s="4">
        <v>0</v>
      </c>
      <c r="K834" s="4">
        <v>165</v>
      </c>
      <c r="L834" s="4">
        <v>16</v>
      </c>
    </row>
    <row r="835" spans="3:12" x14ac:dyDescent="0.3">
      <c r="C835" s="1">
        <v>78</v>
      </c>
      <c r="D835" s="1">
        <v>222</v>
      </c>
      <c r="E835" s="1">
        <v>179</v>
      </c>
      <c r="F835" s="1">
        <v>0</v>
      </c>
      <c r="G835" s="1">
        <v>504</v>
      </c>
      <c r="H835" s="1">
        <v>0</v>
      </c>
      <c r="I835" s="1">
        <v>94</v>
      </c>
      <c r="J835" s="4">
        <v>0</v>
      </c>
      <c r="K835" s="4">
        <v>157</v>
      </c>
      <c r="L835" s="4">
        <v>15</v>
      </c>
    </row>
    <row r="836" spans="3:12" x14ac:dyDescent="0.3">
      <c r="C836" s="1">
        <v>79</v>
      </c>
      <c r="D836" s="1">
        <v>220</v>
      </c>
      <c r="E836" s="1">
        <v>169</v>
      </c>
      <c r="F836" s="1">
        <v>0</v>
      </c>
      <c r="G836" s="1">
        <v>514</v>
      </c>
      <c r="H836" s="1">
        <v>0</v>
      </c>
      <c r="I836" s="1">
        <v>96</v>
      </c>
      <c r="J836" s="4">
        <v>0</v>
      </c>
      <c r="K836" s="4">
        <v>149</v>
      </c>
      <c r="L836" s="4">
        <v>14</v>
      </c>
    </row>
    <row r="837" spans="3:12" x14ac:dyDescent="0.3">
      <c r="C837" s="1">
        <v>80</v>
      </c>
      <c r="D837" s="1">
        <v>217</v>
      </c>
      <c r="E837" s="1">
        <v>160</v>
      </c>
      <c r="F837" s="1">
        <v>0</v>
      </c>
      <c r="G837" s="1">
        <v>522</v>
      </c>
      <c r="H837" s="1">
        <v>0</v>
      </c>
      <c r="I837" s="1">
        <v>99</v>
      </c>
      <c r="J837" s="4">
        <v>0</v>
      </c>
      <c r="K837" s="4">
        <v>141</v>
      </c>
      <c r="L837" s="4">
        <v>14</v>
      </c>
    </row>
    <row r="838" spans="3:12" x14ac:dyDescent="0.3">
      <c r="C838" s="1">
        <v>81</v>
      </c>
      <c r="D838" s="1">
        <v>215</v>
      </c>
      <c r="E838" s="1">
        <v>150</v>
      </c>
      <c r="F838" s="1">
        <v>0</v>
      </c>
      <c r="G838" s="1">
        <v>533</v>
      </c>
      <c r="H838" s="1">
        <v>0</v>
      </c>
      <c r="I838" s="1">
        <v>100</v>
      </c>
      <c r="J838" s="4">
        <v>0</v>
      </c>
      <c r="K838" s="4">
        <v>131</v>
      </c>
      <c r="L838" s="4">
        <v>13</v>
      </c>
    </row>
    <row r="839" spans="3:12" x14ac:dyDescent="0.3">
      <c r="C839" s="1">
        <v>82</v>
      </c>
      <c r="D839" s="1">
        <v>213</v>
      </c>
      <c r="E839" s="1">
        <v>142</v>
      </c>
      <c r="F839" s="1">
        <v>0</v>
      </c>
      <c r="G839" s="1">
        <v>542</v>
      </c>
      <c r="H839" s="1">
        <v>0</v>
      </c>
      <c r="I839" s="1">
        <v>101</v>
      </c>
      <c r="J839" s="4">
        <v>0</v>
      </c>
      <c r="K839" s="4">
        <v>125</v>
      </c>
      <c r="L839" s="4">
        <v>13</v>
      </c>
    </row>
    <row r="840" spans="3:12" x14ac:dyDescent="0.3">
      <c r="C840" s="1">
        <v>83</v>
      </c>
      <c r="D840" s="1">
        <v>212</v>
      </c>
      <c r="E840" s="1">
        <v>132</v>
      </c>
      <c r="F840" s="1">
        <v>0</v>
      </c>
      <c r="G840" s="1">
        <v>551</v>
      </c>
      <c r="H840" s="1">
        <v>0</v>
      </c>
      <c r="I840" s="1">
        <v>103</v>
      </c>
      <c r="J840" s="4">
        <v>0</v>
      </c>
      <c r="K840" s="4">
        <v>116</v>
      </c>
      <c r="L840" s="4">
        <v>12</v>
      </c>
    </row>
    <row r="841" spans="3:12" x14ac:dyDescent="0.3">
      <c r="C841" s="1">
        <v>84</v>
      </c>
      <c r="D841" s="1">
        <v>210</v>
      </c>
      <c r="E841" s="1">
        <v>126</v>
      </c>
      <c r="F841" s="1">
        <v>0</v>
      </c>
      <c r="G841" s="1">
        <v>558</v>
      </c>
      <c r="H841" s="1">
        <v>0</v>
      </c>
      <c r="I841" s="1">
        <v>105</v>
      </c>
      <c r="J841" s="4">
        <v>0</v>
      </c>
      <c r="K841" s="4">
        <v>111</v>
      </c>
      <c r="L841" s="4">
        <v>12</v>
      </c>
    </row>
    <row r="842" spans="3:12" x14ac:dyDescent="0.3">
      <c r="C842" s="1">
        <v>85</v>
      </c>
      <c r="D842" s="1">
        <v>208</v>
      </c>
      <c r="E842" s="1">
        <v>120</v>
      </c>
      <c r="F842" s="1">
        <v>0</v>
      </c>
      <c r="G842" s="1">
        <v>564</v>
      </c>
      <c r="H842" s="1">
        <v>0</v>
      </c>
      <c r="I842" s="1">
        <v>106</v>
      </c>
      <c r="J842" s="4">
        <v>0</v>
      </c>
      <c r="K842" s="4">
        <v>106</v>
      </c>
      <c r="L842" s="4">
        <v>12</v>
      </c>
    </row>
    <row r="843" spans="3:12" x14ac:dyDescent="0.3">
      <c r="C843" s="1">
        <v>86</v>
      </c>
      <c r="D843" s="1">
        <v>206</v>
      </c>
      <c r="E843" s="1">
        <v>114</v>
      </c>
      <c r="F843" s="1">
        <v>0</v>
      </c>
      <c r="G843" s="1">
        <v>571</v>
      </c>
      <c r="H843" s="1">
        <v>0</v>
      </c>
      <c r="I843" s="1">
        <v>107</v>
      </c>
      <c r="J843" s="4">
        <v>0</v>
      </c>
      <c r="K843" s="4">
        <v>101</v>
      </c>
      <c r="L843" s="4">
        <v>11</v>
      </c>
    </row>
    <row r="844" spans="3:12" x14ac:dyDescent="0.3">
      <c r="C844" s="1">
        <v>87</v>
      </c>
      <c r="D844" s="1">
        <v>205</v>
      </c>
      <c r="E844" s="1">
        <v>105</v>
      </c>
      <c r="F844" s="1">
        <v>0</v>
      </c>
      <c r="G844" s="1">
        <v>579</v>
      </c>
      <c r="H844" s="1">
        <v>0</v>
      </c>
      <c r="I844" s="1">
        <v>108</v>
      </c>
      <c r="J844" s="4">
        <v>0</v>
      </c>
      <c r="K844" s="4">
        <v>94</v>
      </c>
      <c r="L844" s="4">
        <v>10</v>
      </c>
    </row>
    <row r="845" spans="3:12" x14ac:dyDescent="0.3">
      <c r="C845" s="1">
        <v>88</v>
      </c>
      <c r="D845" s="1">
        <v>203</v>
      </c>
      <c r="E845" s="1">
        <v>100</v>
      </c>
      <c r="F845" s="1">
        <v>0</v>
      </c>
      <c r="G845" s="1">
        <v>586</v>
      </c>
      <c r="H845" s="1">
        <v>0</v>
      </c>
      <c r="I845" s="1">
        <v>109</v>
      </c>
      <c r="J845" s="4">
        <v>0</v>
      </c>
      <c r="K845" s="4">
        <v>88</v>
      </c>
      <c r="L845" s="4">
        <v>10</v>
      </c>
    </row>
    <row r="846" spans="3:12" x14ac:dyDescent="0.3">
      <c r="C846" s="1">
        <v>89</v>
      </c>
      <c r="D846" s="1">
        <v>202</v>
      </c>
      <c r="E846" s="1">
        <v>94</v>
      </c>
      <c r="F846" s="1">
        <v>0</v>
      </c>
      <c r="G846" s="1">
        <v>592</v>
      </c>
      <c r="H846" s="1">
        <v>0</v>
      </c>
      <c r="I846" s="1">
        <v>110</v>
      </c>
      <c r="J846" s="4">
        <v>0</v>
      </c>
      <c r="K846" s="4">
        <v>83</v>
      </c>
      <c r="L846" s="4">
        <v>9</v>
      </c>
    </row>
    <row r="847" spans="3:12" x14ac:dyDescent="0.3">
      <c r="C847" s="1">
        <v>90</v>
      </c>
      <c r="D847" s="1">
        <v>201</v>
      </c>
      <c r="E847" s="1">
        <v>88</v>
      </c>
      <c r="F847" s="1">
        <v>0</v>
      </c>
      <c r="G847" s="1">
        <v>598</v>
      </c>
      <c r="H847" s="1">
        <v>0</v>
      </c>
      <c r="I847" s="1">
        <v>111</v>
      </c>
      <c r="J847" s="4">
        <v>0</v>
      </c>
      <c r="K847" s="4">
        <v>77</v>
      </c>
      <c r="L847" s="4">
        <v>8</v>
      </c>
    </row>
    <row r="848" spans="3:12" x14ac:dyDescent="0.3">
      <c r="C848" s="1">
        <v>91</v>
      </c>
      <c r="D848" s="1">
        <v>200</v>
      </c>
      <c r="E848" s="1">
        <v>82</v>
      </c>
      <c r="F848" s="1">
        <v>0</v>
      </c>
      <c r="G848" s="1">
        <v>604</v>
      </c>
      <c r="H848" s="1">
        <v>0</v>
      </c>
      <c r="I848" s="1">
        <v>112</v>
      </c>
      <c r="J848" s="4">
        <v>0</v>
      </c>
      <c r="K848" s="4">
        <v>72</v>
      </c>
      <c r="L848" s="4">
        <v>8</v>
      </c>
    </row>
    <row r="849" spans="3:12" x14ac:dyDescent="0.3">
      <c r="C849" s="1">
        <v>92</v>
      </c>
      <c r="D849" s="1">
        <v>200</v>
      </c>
      <c r="E849" s="1">
        <v>74</v>
      </c>
      <c r="F849" s="1">
        <v>0</v>
      </c>
      <c r="G849" s="1">
        <v>611</v>
      </c>
      <c r="H849" s="1">
        <v>0</v>
      </c>
      <c r="I849" s="1">
        <v>113</v>
      </c>
      <c r="J849" s="4">
        <v>0</v>
      </c>
      <c r="K849" s="4">
        <v>66</v>
      </c>
      <c r="L849" s="4">
        <v>7</v>
      </c>
    </row>
    <row r="850" spans="3:12" x14ac:dyDescent="0.3">
      <c r="C850" s="1">
        <v>93</v>
      </c>
      <c r="D850" s="1">
        <v>199</v>
      </c>
      <c r="E850" s="1">
        <v>69</v>
      </c>
      <c r="F850" s="1">
        <v>0</v>
      </c>
      <c r="G850" s="1">
        <v>617</v>
      </c>
      <c r="H850" s="1">
        <v>0</v>
      </c>
      <c r="I850" s="1">
        <v>114</v>
      </c>
      <c r="J850" s="4">
        <v>0</v>
      </c>
      <c r="K850" s="4">
        <v>61</v>
      </c>
      <c r="L850" s="4">
        <v>6</v>
      </c>
    </row>
    <row r="851" spans="3:12" x14ac:dyDescent="0.3">
      <c r="C851" s="1">
        <v>94</v>
      </c>
      <c r="D851" s="1">
        <v>198</v>
      </c>
      <c r="E851" s="1">
        <v>64</v>
      </c>
      <c r="F851" s="1">
        <v>0</v>
      </c>
      <c r="G851" s="1">
        <v>622</v>
      </c>
      <c r="H851" s="1">
        <v>0</v>
      </c>
      <c r="I851" s="1">
        <v>115</v>
      </c>
      <c r="J851" s="4">
        <v>0</v>
      </c>
      <c r="K851" s="4">
        <v>57</v>
      </c>
      <c r="L851" s="4">
        <v>6</v>
      </c>
    </row>
    <row r="852" spans="3:12" x14ac:dyDescent="0.3">
      <c r="C852" s="1">
        <v>95</v>
      </c>
      <c r="D852" s="1">
        <v>197</v>
      </c>
      <c r="E852" s="1">
        <v>58</v>
      </c>
      <c r="F852" s="1">
        <v>0</v>
      </c>
      <c r="G852" s="1">
        <v>627</v>
      </c>
      <c r="H852" s="1">
        <v>0</v>
      </c>
      <c r="I852" s="1">
        <v>116</v>
      </c>
      <c r="J852" s="4">
        <v>0</v>
      </c>
      <c r="K852" s="4">
        <v>52</v>
      </c>
      <c r="L852" s="4">
        <v>5</v>
      </c>
    </row>
    <row r="853" spans="3:12" x14ac:dyDescent="0.3">
      <c r="C853" s="1">
        <v>96</v>
      </c>
      <c r="D853" s="1">
        <v>197</v>
      </c>
      <c r="E853" s="1">
        <v>53</v>
      </c>
      <c r="F853" s="1">
        <v>0</v>
      </c>
      <c r="G853" s="1">
        <v>632</v>
      </c>
      <c r="H853" s="1">
        <v>0</v>
      </c>
      <c r="I853" s="1">
        <v>116</v>
      </c>
      <c r="J853" s="4">
        <v>0</v>
      </c>
      <c r="K853" s="4">
        <v>47</v>
      </c>
      <c r="L853" s="4">
        <v>5</v>
      </c>
    </row>
    <row r="854" spans="3:12" x14ac:dyDescent="0.3">
      <c r="C854" s="1">
        <v>97</v>
      </c>
      <c r="D854" s="1">
        <v>196</v>
      </c>
      <c r="E854" s="1">
        <v>50</v>
      </c>
      <c r="F854" s="1">
        <v>0</v>
      </c>
      <c r="G854" s="1">
        <v>636</v>
      </c>
      <c r="H854" s="1">
        <v>0</v>
      </c>
      <c r="I854" s="1">
        <v>117</v>
      </c>
      <c r="J854" s="4">
        <v>0</v>
      </c>
      <c r="K854" s="4">
        <v>45</v>
      </c>
      <c r="L854" s="4">
        <v>5</v>
      </c>
    </row>
    <row r="855" spans="3:12" x14ac:dyDescent="0.3">
      <c r="C855" s="1">
        <v>98</v>
      </c>
      <c r="D855" s="1">
        <v>195</v>
      </c>
      <c r="E855" s="1">
        <v>47</v>
      </c>
      <c r="F855" s="1">
        <v>0</v>
      </c>
      <c r="G855" s="1">
        <v>639</v>
      </c>
      <c r="H855" s="1">
        <v>0</v>
      </c>
      <c r="I855" s="1">
        <v>117</v>
      </c>
      <c r="J855" s="4">
        <v>0</v>
      </c>
      <c r="K855" s="4">
        <v>42</v>
      </c>
      <c r="L855" s="4">
        <v>4</v>
      </c>
    </row>
    <row r="856" spans="3:12" x14ac:dyDescent="0.3">
      <c r="C856" s="1">
        <v>99</v>
      </c>
      <c r="D856" s="1">
        <v>195</v>
      </c>
      <c r="E856" s="1">
        <v>44</v>
      </c>
      <c r="F856" s="1">
        <v>0</v>
      </c>
      <c r="G856" s="1">
        <v>642</v>
      </c>
      <c r="H856" s="1">
        <v>0</v>
      </c>
      <c r="I856" s="1">
        <v>117</v>
      </c>
      <c r="J856" s="4">
        <v>0</v>
      </c>
      <c r="K856" s="4">
        <v>39</v>
      </c>
      <c r="L856" s="4">
        <v>4</v>
      </c>
    </row>
    <row r="857" spans="3:12" x14ac:dyDescent="0.3">
      <c r="C857" s="1">
        <v>100</v>
      </c>
      <c r="D857" s="1">
        <v>194</v>
      </c>
      <c r="E857" s="1">
        <v>43</v>
      </c>
      <c r="F857" s="1">
        <v>0</v>
      </c>
      <c r="G857" s="1">
        <v>644</v>
      </c>
      <c r="H857" s="1">
        <v>0</v>
      </c>
      <c r="I857" s="1">
        <v>118</v>
      </c>
      <c r="J857" s="4">
        <v>0</v>
      </c>
      <c r="K857" s="4">
        <v>38</v>
      </c>
      <c r="L857" s="4">
        <v>3</v>
      </c>
    </row>
    <row r="858" spans="3:12" x14ac:dyDescent="0.3">
      <c r="C858" s="1">
        <v>101</v>
      </c>
      <c r="D858" s="1">
        <v>194</v>
      </c>
      <c r="E858" s="1">
        <v>40</v>
      </c>
      <c r="F858" s="1">
        <v>0</v>
      </c>
      <c r="G858" s="1">
        <v>647</v>
      </c>
      <c r="H858" s="1">
        <v>0</v>
      </c>
      <c r="I858" s="1">
        <v>118</v>
      </c>
      <c r="J858" s="4">
        <v>0</v>
      </c>
      <c r="K858" s="4">
        <v>35</v>
      </c>
      <c r="L858" s="4">
        <v>3</v>
      </c>
    </row>
    <row r="859" spans="3:12" x14ac:dyDescent="0.3">
      <c r="C859" s="1">
        <v>102</v>
      </c>
      <c r="D859" s="1">
        <v>193</v>
      </c>
      <c r="E859" s="1">
        <v>39</v>
      </c>
      <c r="F859" s="1">
        <v>0</v>
      </c>
      <c r="G859" s="1">
        <v>648</v>
      </c>
      <c r="H859" s="1">
        <v>0</v>
      </c>
      <c r="I859" s="1">
        <v>118</v>
      </c>
      <c r="J859" s="4">
        <v>0</v>
      </c>
      <c r="K859" s="4">
        <v>34</v>
      </c>
      <c r="L859" s="4">
        <v>3</v>
      </c>
    </row>
    <row r="860" spans="3:12" x14ac:dyDescent="0.3">
      <c r="C860" s="1">
        <v>103</v>
      </c>
      <c r="D860" s="1">
        <v>192</v>
      </c>
      <c r="E860" s="1">
        <v>36</v>
      </c>
      <c r="F860" s="1">
        <v>0</v>
      </c>
      <c r="G860" s="1">
        <v>651</v>
      </c>
      <c r="H860" s="1">
        <v>0</v>
      </c>
      <c r="I860" s="1">
        <v>119</v>
      </c>
      <c r="J860" s="4">
        <v>0</v>
      </c>
      <c r="K860" s="4">
        <v>32</v>
      </c>
      <c r="L860" s="4">
        <v>3</v>
      </c>
    </row>
    <row r="861" spans="3:12" x14ac:dyDescent="0.3">
      <c r="C861" s="1">
        <v>104</v>
      </c>
      <c r="D861" s="1">
        <v>192</v>
      </c>
      <c r="E861" s="1">
        <v>34</v>
      </c>
      <c r="F861" s="1">
        <v>0</v>
      </c>
      <c r="G861" s="1">
        <v>653</v>
      </c>
      <c r="H861" s="1">
        <v>0</v>
      </c>
      <c r="I861" s="1">
        <v>120</v>
      </c>
      <c r="J861" s="4">
        <v>0</v>
      </c>
      <c r="K861" s="4">
        <v>29</v>
      </c>
      <c r="L861" s="4">
        <v>2</v>
      </c>
    </row>
    <row r="862" spans="3:12" x14ac:dyDescent="0.3">
      <c r="C862" s="1">
        <v>105</v>
      </c>
      <c r="D862" s="1">
        <v>191</v>
      </c>
      <c r="E862" s="1">
        <v>32</v>
      </c>
      <c r="F862" s="1">
        <v>0</v>
      </c>
      <c r="G862" s="1">
        <v>655</v>
      </c>
      <c r="H862" s="1">
        <v>0</v>
      </c>
      <c r="I862" s="1">
        <v>120</v>
      </c>
      <c r="J862" s="4">
        <v>0</v>
      </c>
      <c r="K862" s="4">
        <v>28</v>
      </c>
      <c r="L862" s="4">
        <v>2</v>
      </c>
    </row>
    <row r="863" spans="3:12" x14ac:dyDescent="0.3">
      <c r="C863" s="1">
        <v>106</v>
      </c>
      <c r="D863" s="1">
        <v>191</v>
      </c>
      <c r="E863" s="1">
        <v>30</v>
      </c>
      <c r="F863" s="1">
        <v>0</v>
      </c>
      <c r="G863" s="1">
        <v>657</v>
      </c>
      <c r="H863" s="1">
        <v>0</v>
      </c>
      <c r="I863" s="1">
        <v>120</v>
      </c>
      <c r="J863" s="4">
        <v>0</v>
      </c>
      <c r="K863" s="4">
        <v>26</v>
      </c>
      <c r="L863" s="4">
        <v>2</v>
      </c>
    </row>
    <row r="864" spans="3:12" x14ac:dyDescent="0.3">
      <c r="C864" s="1">
        <v>107</v>
      </c>
      <c r="D864" s="1">
        <v>190</v>
      </c>
      <c r="E864" s="1">
        <v>28</v>
      </c>
      <c r="F864" s="1">
        <v>0</v>
      </c>
      <c r="G864" s="1">
        <v>659</v>
      </c>
      <c r="H864" s="1">
        <v>0</v>
      </c>
      <c r="I864" s="1">
        <v>121</v>
      </c>
      <c r="J864" s="4">
        <v>0</v>
      </c>
      <c r="K864" s="4">
        <v>24</v>
      </c>
      <c r="L864" s="4">
        <v>2</v>
      </c>
    </row>
    <row r="865" spans="3:12" x14ac:dyDescent="0.3">
      <c r="C865" s="1">
        <v>108</v>
      </c>
      <c r="D865" s="1">
        <v>190</v>
      </c>
      <c r="E865" s="1">
        <v>26</v>
      </c>
      <c r="F865" s="1">
        <v>0</v>
      </c>
      <c r="G865" s="1">
        <v>661</v>
      </c>
      <c r="H865" s="1">
        <v>0</v>
      </c>
      <c r="I865" s="1">
        <v>121</v>
      </c>
      <c r="J865" s="4">
        <v>0</v>
      </c>
      <c r="K865" s="4">
        <v>23</v>
      </c>
      <c r="L865" s="4">
        <v>1</v>
      </c>
    </row>
    <row r="866" spans="3:12" x14ac:dyDescent="0.3">
      <c r="C866" s="1">
        <v>109</v>
      </c>
      <c r="D866" s="1">
        <v>190</v>
      </c>
      <c r="E866" s="1">
        <v>23</v>
      </c>
      <c r="F866" s="1">
        <v>0</v>
      </c>
      <c r="G866" s="1">
        <v>663</v>
      </c>
      <c r="H866" s="1">
        <v>0</v>
      </c>
      <c r="I866" s="1">
        <v>122</v>
      </c>
      <c r="J866" s="4">
        <v>0</v>
      </c>
      <c r="K866" s="4">
        <v>20</v>
      </c>
      <c r="L866" s="4">
        <v>1</v>
      </c>
    </row>
    <row r="867" spans="3:12" x14ac:dyDescent="0.3">
      <c r="C867" s="1">
        <v>110</v>
      </c>
      <c r="D867" s="1">
        <v>190</v>
      </c>
      <c r="E867" s="1">
        <v>22</v>
      </c>
      <c r="F867" s="1">
        <v>0</v>
      </c>
      <c r="G867" s="1">
        <v>664</v>
      </c>
      <c r="H867" s="1">
        <v>0</v>
      </c>
      <c r="I867" s="1">
        <v>122</v>
      </c>
      <c r="J867" s="4">
        <v>0</v>
      </c>
      <c r="K867" s="4">
        <v>20</v>
      </c>
      <c r="L867" s="4">
        <v>1</v>
      </c>
    </row>
    <row r="868" spans="3:12" x14ac:dyDescent="0.3">
      <c r="C868" s="1">
        <v>111</v>
      </c>
      <c r="D868" s="1">
        <v>189</v>
      </c>
      <c r="E868" s="1">
        <v>20</v>
      </c>
      <c r="F868" s="1">
        <v>0</v>
      </c>
      <c r="G868" s="1">
        <v>666</v>
      </c>
      <c r="H868" s="1">
        <v>0</v>
      </c>
      <c r="I868" s="1">
        <v>123</v>
      </c>
      <c r="J868" s="4">
        <v>0</v>
      </c>
      <c r="K868" s="4">
        <v>18</v>
      </c>
      <c r="L868" s="4">
        <v>1</v>
      </c>
    </row>
    <row r="869" spans="3:12" x14ac:dyDescent="0.3">
      <c r="C869" s="1">
        <v>112</v>
      </c>
      <c r="D869" s="1">
        <v>189</v>
      </c>
      <c r="E869" s="1">
        <v>19</v>
      </c>
      <c r="F869" s="1">
        <v>0</v>
      </c>
      <c r="G869" s="1">
        <v>668</v>
      </c>
      <c r="H869" s="1">
        <v>0</v>
      </c>
      <c r="I869" s="1">
        <v>123</v>
      </c>
      <c r="J869" s="4">
        <v>0</v>
      </c>
      <c r="K869" s="4">
        <v>17</v>
      </c>
      <c r="L869" s="4">
        <v>1</v>
      </c>
    </row>
    <row r="870" spans="3:12" x14ac:dyDescent="0.3">
      <c r="C870" s="1">
        <v>113</v>
      </c>
      <c r="D870" s="1">
        <v>189</v>
      </c>
      <c r="E870" s="1">
        <v>18</v>
      </c>
      <c r="F870" s="1">
        <v>0</v>
      </c>
      <c r="G870" s="1">
        <v>669</v>
      </c>
      <c r="H870" s="1">
        <v>0</v>
      </c>
      <c r="I870" s="1">
        <v>123</v>
      </c>
      <c r="J870" s="4">
        <v>0</v>
      </c>
      <c r="K870" s="4">
        <v>16</v>
      </c>
      <c r="L870" s="4">
        <v>1</v>
      </c>
    </row>
    <row r="871" spans="3:12" x14ac:dyDescent="0.3">
      <c r="C871" s="1">
        <v>114</v>
      </c>
      <c r="D871" s="1">
        <v>189</v>
      </c>
      <c r="E871" s="1">
        <v>17</v>
      </c>
      <c r="F871" s="1">
        <v>0</v>
      </c>
      <c r="G871" s="1">
        <v>670</v>
      </c>
      <c r="H871" s="1">
        <v>0</v>
      </c>
      <c r="I871" s="1">
        <v>123</v>
      </c>
      <c r="J871" s="4">
        <v>0</v>
      </c>
      <c r="K871" s="4">
        <v>15</v>
      </c>
      <c r="L871" s="4">
        <v>0</v>
      </c>
    </row>
    <row r="872" spans="3:12" x14ac:dyDescent="0.3">
      <c r="C872" s="1">
        <v>115</v>
      </c>
      <c r="D872" s="1">
        <v>189</v>
      </c>
      <c r="E872" s="1">
        <v>16</v>
      </c>
      <c r="F872" s="1">
        <v>0</v>
      </c>
      <c r="G872" s="1">
        <v>671</v>
      </c>
      <c r="H872" s="1">
        <v>0</v>
      </c>
      <c r="I872" s="1">
        <v>123</v>
      </c>
      <c r="J872" s="4">
        <v>0</v>
      </c>
      <c r="K872" s="4">
        <v>14</v>
      </c>
      <c r="L872" s="4">
        <v>0</v>
      </c>
    </row>
    <row r="873" spans="3:12" x14ac:dyDescent="0.3">
      <c r="C873" s="1">
        <v>116</v>
      </c>
      <c r="D873" s="1">
        <v>188</v>
      </c>
      <c r="E873" s="1">
        <v>15</v>
      </c>
      <c r="F873" s="1">
        <v>0</v>
      </c>
      <c r="G873" s="1">
        <v>672</v>
      </c>
      <c r="H873" s="1">
        <v>0</v>
      </c>
      <c r="I873" s="1">
        <v>123</v>
      </c>
      <c r="J873" s="4">
        <v>0</v>
      </c>
      <c r="K873" s="4">
        <v>13</v>
      </c>
      <c r="L873" s="4">
        <v>0</v>
      </c>
    </row>
    <row r="874" spans="3:12" x14ac:dyDescent="0.3">
      <c r="C874" s="1">
        <v>117</v>
      </c>
      <c r="D874" s="1">
        <v>188</v>
      </c>
      <c r="E874" s="1">
        <v>13</v>
      </c>
      <c r="F874" s="1">
        <v>0</v>
      </c>
      <c r="G874" s="1">
        <v>674</v>
      </c>
      <c r="H874" s="1">
        <v>0</v>
      </c>
      <c r="I874" s="1">
        <v>123</v>
      </c>
      <c r="J874" s="4">
        <v>0</v>
      </c>
      <c r="K874" s="4">
        <v>11</v>
      </c>
      <c r="L874" s="4">
        <v>0</v>
      </c>
    </row>
    <row r="875" spans="3:12" x14ac:dyDescent="0.3">
      <c r="C875" s="1">
        <v>118</v>
      </c>
      <c r="D875" s="1">
        <v>188</v>
      </c>
      <c r="E875" s="1">
        <v>12</v>
      </c>
      <c r="F875" s="1">
        <v>0</v>
      </c>
      <c r="G875" s="1">
        <v>675</v>
      </c>
      <c r="H875" s="1">
        <v>0</v>
      </c>
      <c r="I875" s="1">
        <v>124</v>
      </c>
      <c r="J875" s="4">
        <v>0</v>
      </c>
      <c r="K875" s="4">
        <v>11</v>
      </c>
      <c r="L875" s="4">
        <v>0</v>
      </c>
    </row>
    <row r="876" spans="3:12" x14ac:dyDescent="0.3">
      <c r="C876" s="1">
        <v>119</v>
      </c>
      <c r="D876" s="1">
        <v>188</v>
      </c>
      <c r="E876" s="1">
        <v>12</v>
      </c>
      <c r="F876" s="1">
        <v>0</v>
      </c>
      <c r="G876" s="1">
        <v>675</v>
      </c>
      <c r="H876" s="1">
        <v>0</v>
      </c>
      <c r="I876" s="1">
        <v>124</v>
      </c>
      <c r="J876" s="4">
        <v>0</v>
      </c>
      <c r="K876" s="4">
        <v>10</v>
      </c>
      <c r="L876" s="4">
        <v>0</v>
      </c>
    </row>
    <row r="877" spans="3:12" x14ac:dyDescent="0.3">
      <c r="C877" s="1">
        <v>120</v>
      </c>
      <c r="D877" s="1">
        <v>187</v>
      </c>
      <c r="E877" s="1">
        <v>11</v>
      </c>
      <c r="F877" s="1">
        <v>0</v>
      </c>
      <c r="G877" s="1">
        <v>676</v>
      </c>
      <c r="H877" s="1">
        <v>0</v>
      </c>
      <c r="I877" s="1">
        <v>124</v>
      </c>
      <c r="J877" s="4">
        <v>0</v>
      </c>
      <c r="K877" s="4">
        <v>10</v>
      </c>
      <c r="L877" s="4">
        <v>0</v>
      </c>
    </row>
    <row r="878" spans="3:12" x14ac:dyDescent="0.3">
      <c r="C878" s="1">
        <v>121</v>
      </c>
      <c r="D878" s="1">
        <v>187</v>
      </c>
      <c r="E878" s="1">
        <v>11</v>
      </c>
      <c r="F878" s="1">
        <v>0</v>
      </c>
      <c r="G878" s="1">
        <v>677</v>
      </c>
      <c r="H878" s="1">
        <v>0</v>
      </c>
      <c r="I878" s="1">
        <v>124</v>
      </c>
      <c r="J878" s="4">
        <v>0</v>
      </c>
      <c r="K878" s="4">
        <v>9</v>
      </c>
      <c r="L878" s="4">
        <v>0</v>
      </c>
    </row>
    <row r="879" spans="3:12" x14ac:dyDescent="0.3">
      <c r="C879" s="1">
        <v>122</v>
      </c>
      <c r="D879" s="1">
        <v>187</v>
      </c>
      <c r="E879" s="1">
        <v>10</v>
      </c>
      <c r="F879" s="1">
        <v>0</v>
      </c>
      <c r="G879" s="1">
        <v>677</v>
      </c>
      <c r="H879" s="1">
        <v>0</v>
      </c>
      <c r="I879" s="1">
        <v>124</v>
      </c>
      <c r="J879" s="4">
        <v>0</v>
      </c>
      <c r="K879" s="4">
        <v>8</v>
      </c>
      <c r="L879" s="4">
        <v>0</v>
      </c>
    </row>
    <row r="880" spans="3:12" x14ac:dyDescent="0.3">
      <c r="C880" s="1">
        <v>123</v>
      </c>
      <c r="D880" s="1">
        <v>187</v>
      </c>
      <c r="E880" s="1">
        <v>9</v>
      </c>
      <c r="F880" s="1">
        <v>0</v>
      </c>
      <c r="G880" s="1">
        <v>678</v>
      </c>
      <c r="H880" s="1">
        <v>0</v>
      </c>
      <c r="I880" s="1">
        <v>124</v>
      </c>
      <c r="J880" s="4">
        <v>0</v>
      </c>
      <c r="K880" s="4">
        <v>8</v>
      </c>
      <c r="L880" s="4">
        <v>0</v>
      </c>
    </row>
    <row r="881" spans="3:12" x14ac:dyDescent="0.3">
      <c r="C881" s="1">
        <v>124</v>
      </c>
      <c r="D881" s="1">
        <v>187</v>
      </c>
      <c r="E881" s="1">
        <v>8</v>
      </c>
      <c r="F881" s="1">
        <v>0</v>
      </c>
      <c r="G881" s="1">
        <v>679</v>
      </c>
      <c r="H881" s="1">
        <v>0</v>
      </c>
      <c r="I881" s="1">
        <v>124</v>
      </c>
      <c r="J881" s="4">
        <v>0</v>
      </c>
      <c r="K881" s="4">
        <v>7</v>
      </c>
      <c r="L881" s="4">
        <v>0</v>
      </c>
    </row>
    <row r="882" spans="3:12" x14ac:dyDescent="0.3">
      <c r="C882" s="1">
        <v>125</v>
      </c>
      <c r="D882" s="1">
        <v>187</v>
      </c>
      <c r="E882" s="1">
        <v>7</v>
      </c>
      <c r="F882" s="1">
        <v>0</v>
      </c>
      <c r="G882" s="1">
        <v>680</v>
      </c>
      <c r="H882" s="1">
        <v>0</v>
      </c>
      <c r="I882" s="1">
        <v>124</v>
      </c>
      <c r="J882" s="4">
        <v>0</v>
      </c>
      <c r="K882" s="4">
        <v>7</v>
      </c>
      <c r="L882" s="4">
        <v>0</v>
      </c>
    </row>
    <row r="883" spans="3:12" x14ac:dyDescent="0.3">
      <c r="C883" s="1">
        <v>126</v>
      </c>
      <c r="D883" s="1">
        <v>187</v>
      </c>
      <c r="E883" s="1">
        <v>7</v>
      </c>
      <c r="F883" s="1">
        <v>0</v>
      </c>
      <c r="G883" s="1">
        <v>681</v>
      </c>
      <c r="H883" s="1">
        <v>0</v>
      </c>
      <c r="I883" s="1">
        <v>124</v>
      </c>
      <c r="J883" s="4">
        <v>0</v>
      </c>
      <c r="K883" s="4">
        <v>6</v>
      </c>
      <c r="L883" s="4">
        <v>0</v>
      </c>
    </row>
    <row r="884" spans="3:12" x14ac:dyDescent="0.3">
      <c r="C884" s="1">
        <v>127</v>
      </c>
      <c r="D884" s="1">
        <v>187</v>
      </c>
      <c r="E884" s="1">
        <v>6</v>
      </c>
      <c r="F884" s="1">
        <v>0</v>
      </c>
      <c r="G884" s="1">
        <v>681</v>
      </c>
      <c r="H884" s="1">
        <v>0</v>
      </c>
      <c r="I884" s="1">
        <v>124</v>
      </c>
      <c r="J884" s="4">
        <v>0</v>
      </c>
      <c r="K884" s="4">
        <v>6</v>
      </c>
      <c r="L884" s="4">
        <v>0</v>
      </c>
    </row>
    <row r="885" spans="3:12" x14ac:dyDescent="0.3">
      <c r="C885" s="1">
        <v>128</v>
      </c>
      <c r="D885" s="1">
        <v>187</v>
      </c>
      <c r="E885" s="1">
        <v>6</v>
      </c>
      <c r="F885" s="1">
        <v>0</v>
      </c>
      <c r="G885" s="1">
        <v>681</v>
      </c>
      <c r="H885" s="1">
        <v>0</v>
      </c>
      <c r="I885" s="1">
        <v>124</v>
      </c>
      <c r="J885" s="4">
        <v>0</v>
      </c>
      <c r="K885" s="4">
        <v>5</v>
      </c>
      <c r="L885" s="4">
        <v>0</v>
      </c>
    </row>
    <row r="886" spans="3:12" x14ac:dyDescent="0.3">
      <c r="C886" s="1">
        <v>129</v>
      </c>
      <c r="D886" s="1">
        <v>187</v>
      </c>
      <c r="E886" s="1">
        <v>5</v>
      </c>
      <c r="F886" s="1">
        <v>0</v>
      </c>
      <c r="G886" s="1">
        <v>682</v>
      </c>
      <c r="H886" s="1">
        <v>0</v>
      </c>
      <c r="I886" s="1">
        <v>124</v>
      </c>
      <c r="J886" s="4">
        <v>0</v>
      </c>
      <c r="K886" s="4">
        <v>5</v>
      </c>
      <c r="L886" s="4">
        <v>0</v>
      </c>
    </row>
    <row r="887" spans="3:12" x14ac:dyDescent="0.3">
      <c r="C887" s="1">
        <v>130</v>
      </c>
      <c r="D887" s="1">
        <v>186</v>
      </c>
      <c r="E887" s="1">
        <v>5</v>
      </c>
      <c r="F887" s="1">
        <v>0</v>
      </c>
      <c r="G887" s="1">
        <v>683</v>
      </c>
      <c r="H887" s="1">
        <v>0</v>
      </c>
      <c r="I887" s="1">
        <v>124</v>
      </c>
      <c r="J887" s="4">
        <v>0</v>
      </c>
      <c r="K887" s="4">
        <v>4</v>
      </c>
      <c r="L887" s="4">
        <v>0</v>
      </c>
    </row>
    <row r="888" spans="3:12" x14ac:dyDescent="0.3">
      <c r="C888" s="1">
        <v>131</v>
      </c>
      <c r="D888" s="1">
        <v>186</v>
      </c>
      <c r="E888" s="1">
        <v>5</v>
      </c>
      <c r="F888" s="1">
        <v>0</v>
      </c>
      <c r="G888" s="1">
        <v>683</v>
      </c>
      <c r="H888" s="1">
        <v>0</v>
      </c>
      <c r="I888" s="1">
        <v>124</v>
      </c>
      <c r="J888" s="4">
        <v>0</v>
      </c>
      <c r="K888" s="4">
        <v>4</v>
      </c>
      <c r="L888" s="4">
        <v>0</v>
      </c>
    </row>
    <row r="889" spans="3:12" x14ac:dyDescent="0.3">
      <c r="C889" s="1">
        <v>132</v>
      </c>
      <c r="D889" s="1">
        <v>186</v>
      </c>
      <c r="E889" s="1">
        <v>5</v>
      </c>
      <c r="F889" s="1">
        <v>0</v>
      </c>
      <c r="G889" s="1">
        <v>683</v>
      </c>
      <c r="H889" s="1">
        <v>0</v>
      </c>
      <c r="I889" s="1">
        <v>125</v>
      </c>
      <c r="J889" s="4">
        <v>0</v>
      </c>
      <c r="K889" s="4">
        <v>4</v>
      </c>
      <c r="L889" s="4">
        <v>0</v>
      </c>
    </row>
    <row r="890" spans="3:12" x14ac:dyDescent="0.3">
      <c r="C890" s="1">
        <v>133</v>
      </c>
      <c r="D890" s="1">
        <v>186</v>
      </c>
      <c r="E890" s="1">
        <v>4</v>
      </c>
      <c r="F890" s="1">
        <v>0</v>
      </c>
      <c r="G890" s="1">
        <v>683</v>
      </c>
      <c r="H890" s="1">
        <v>0</v>
      </c>
      <c r="I890" s="1">
        <v>125</v>
      </c>
      <c r="J890" s="4">
        <v>0</v>
      </c>
      <c r="K890" s="4">
        <v>3</v>
      </c>
      <c r="L890" s="4">
        <v>0</v>
      </c>
    </row>
    <row r="891" spans="3:12" x14ac:dyDescent="0.3">
      <c r="C891" s="1">
        <v>134</v>
      </c>
      <c r="D891" s="1">
        <v>186</v>
      </c>
      <c r="E891" s="1">
        <v>4</v>
      </c>
      <c r="F891" s="1">
        <v>0</v>
      </c>
      <c r="G891" s="1">
        <v>684</v>
      </c>
      <c r="H891" s="1">
        <v>0</v>
      </c>
      <c r="I891" s="1">
        <v>125</v>
      </c>
      <c r="J891" s="4">
        <v>0</v>
      </c>
      <c r="K891" s="4">
        <v>3</v>
      </c>
      <c r="L891" s="4">
        <v>0</v>
      </c>
    </row>
    <row r="892" spans="3:12" x14ac:dyDescent="0.3">
      <c r="C892" s="1">
        <v>135</v>
      </c>
      <c r="D892" s="1">
        <v>186</v>
      </c>
      <c r="E892" s="1">
        <v>4</v>
      </c>
      <c r="F892" s="1">
        <v>0</v>
      </c>
      <c r="G892" s="1">
        <v>684</v>
      </c>
      <c r="H892" s="1">
        <v>0</v>
      </c>
      <c r="I892" s="1">
        <v>125</v>
      </c>
      <c r="J892" s="4">
        <v>0</v>
      </c>
      <c r="K892" s="4">
        <v>3</v>
      </c>
      <c r="L892" s="4">
        <v>0</v>
      </c>
    </row>
    <row r="893" spans="3:12" x14ac:dyDescent="0.3">
      <c r="C893" s="1">
        <v>136</v>
      </c>
      <c r="D893" s="1">
        <v>186</v>
      </c>
      <c r="E893" s="1">
        <v>4</v>
      </c>
      <c r="F893" s="1">
        <v>0</v>
      </c>
      <c r="G893" s="1">
        <v>684</v>
      </c>
      <c r="H893" s="1">
        <v>0</v>
      </c>
      <c r="I893" s="1">
        <v>125</v>
      </c>
      <c r="J893" s="4">
        <v>0</v>
      </c>
      <c r="K893" s="4">
        <v>3</v>
      </c>
      <c r="L893" s="4">
        <v>0</v>
      </c>
    </row>
    <row r="894" spans="3:12" x14ac:dyDescent="0.3">
      <c r="C894" s="1">
        <v>137</v>
      </c>
      <c r="D894" s="1">
        <v>186</v>
      </c>
      <c r="E894" s="1">
        <v>3</v>
      </c>
      <c r="F894" s="1">
        <v>0</v>
      </c>
      <c r="G894" s="1">
        <v>685</v>
      </c>
      <c r="H894" s="1">
        <v>0</v>
      </c>
      <c r="I894" s="1">
        <v>125</v>
      </c>
      <c r="J894" s="4">
        <v>0</v>
      </c>
      <c r="K894" s="4">
        <v>3</v>
      </c>
      <c r="L894" s="4">
        <v>0</v>
      </c>
    </row>
    <row r="895" spans="3:12" x14ac:dyDescent="0.3">
      <c r="C895" s="1">
        <v>138</v>
      </c>
      <c r="D895" s="1">
        <v>186</v>
      </c>
      <c r="E895" s="1">
        <v>3</v>
      </c>
      <c r="F895" s="1">
        <v>0</v>
      </c>
      <c r="G895" s="1">
        <v>685</v>
      </c>
      <c r="H895" s="1">
        <v>0</v>
      </c>
      <c r="I895" s="1">
        <v>125</v>
      </c>
      <c r="J895" s="4">
        <v>0</v>
      </c>
      <c r="K895" s="4">
        <v>3</v>
      </c>
      <c r="L895" s="4">
        <v>0</v>
      </c>
    </row>
    <row r="896" spans="3:12" x14ac:dyDescent="0.3">
      <c r="C896" s="1">
        <v>139</v>
      </c>
      <c r="D896" s="1">
        <v>186</v>
      </c>
      <c r="E896" s="1">
        <v>3</v>
      </c>
      <c r="F896" s="1">
        <v>0</v>
      </c>
      <c r="G896" s="1">
        <v>685</v>
      </c>
      <c r="H896" s="1">
        <v>0</v>
      </c>
      <c r="I896" s="1">
        <v>125</v>
      </c>
      <c r="J896" s="4">
        <v>0</v>
      </c>
      <c r="K896" s="4">
        <v>2</v>
      </c>
      <c r="L896" s="4">
        <v>0</v>
      </c>
    </row>
    <row r="897" spans="3:12" x14ac:dyDescent="0.3">
      <c r="C897" s="1">
        <v>140</v>
      </c>
      <c r="D897" s="1">
        <v>186</v>
      </c>
      <c r="E897" s="1">
        <v>3</v>
      </c>
      <c r="F897" s="1">
        <v>0</v>
      </c>
      <c r="G897" s="1">
        <v>685</v>
      </c>
      <c r="H897" s="1">
        <v>0</v>
      </c>
      <c r="I897" s="1">
        <v>125</v>
      </c>
      <c r="J897" s="4">
        <v>0</v>
      </c>
      <c r="K897" s="4">
        <v>2</v>
      </c>
      <c r="L897" s="4">
        <v>0</v>
      </c>
    </row>
    <row r="898" spans="3:12" x14ac:dyDescent="0.3">
      <c r="C898" s="1">
        <v>141</v>
      </c>
      <c r="D898" s="1">
        <v>185</v>
      </c>
      <c r="E898" s="1">
        <v>2</v>
      </c>
      <c r="F898" s="1">
        <v>0</v>
      </c>
      <c r="G898" s="1">
        <v>686</v>
      </c>
      <c r="H898" s="1">
        <v>0</v>
      </c>
      <c r="I898" s="1">
        <v>125</v>
      </c>
      <c r="J898" s="4">
        <v>0</v>
      </c>
      <c r="K898" s="4">
        <v>2</v>
      </c>
      <c r="L898" s="4">
        <v>0</v>
      </c>
    </row>
    <row r="899" spans="3:12" x14ac:dyDescent="0.3">
      <c r="C899" s="1">
        <v>142</v>
      </c>
      <c r="D899" s="1">
        <v>185</v>
      </c>
      <c r="E899" s="1">
        <v>2</v>
      </c>
      <c r="F899" s="1">
        <v>0</v>
      </c>
      <c r="G899" s="1">
        <v>686</v>
      </c>
      <c r="H899" s="1">
        <v>0</v>
      </c>
      <c r="I899" s="1">
        <v>125</v>
      </c>
      <c r="J899" s="4">
        <v>0</v>
      </c>
      <c r="K899" s="4">
        <v>1</v>
      </c>
      <c r="L899" s="4">
        <v>0</v>
      </c>
    </row>
    <row r="900" spans="3:12" x14ac:dyDescent="0.3">
      <c r="C900" s="1">
        <v>143</v>
      </c>
      <c r="D900" s="1">
        <v>185</v>
      </c>
      <c r="E900" s="1">
        <v>2</v>
      </c>
      <c r="F900" s="1">
        <v>0</v>
      </c>
      <c r="G900" s="1">
        <v>686</v>
      </c>
      <c r="H900" s="1">
        <v>0</v>
      </c>
      <c r="I900" s="1">
        <v>125</v>
      </c>
      <c r="J900" s="4">
        <v>0</v>
      </c>
      <c r="K900" s="4">
        <v>1</v>
      </c>
      <c r="L900" s="4">
        <v>0</v>
      </c>
    </row>
    <row r="901" spans="3:12" x14ac:dyDescent="0.3">
      <c r="C901" s="1">
        <v>144</v>
      </c>
      <c r="D901" s="1">
        <v>185</v>
      </c>
      <c r="E901" s="1">
        <v>2</v>
      </c>
      <c r="F901" s="1">
        <v>0</v>
      </c>
      <c r="G901" s="1">
        <v>686</v>
      </c>
      <c r="H901" s="1">
        <v>0</v>
      </c>
      <c r="I901" s="1">
        <v>125</v>
      </c>
      <c r="J901" s="4">
        <v>0</v>
      </c>
      <c r="K901" s="4">
        <v>1</v>
      </c>
      <c r="L901" s="4">
        <v>0</v>
      </c>
    </row>
    <row r="902" spans="3:12" x14ac:dyDescent="0.3">
      <c r="C902" s="1">
        <v>145</v>
      </c>
      <c r="D902" s="1">
        <v>185</v>
      </c>
      <c r="E902" s="1">
        <v>2</v>
      </c>
      <c r="F902" s="1">
        <v>0</v>
      </c>
      <c r="G902" s="1">
        <v>687</v>
      </c>
      <c r="H902" s="1">
        <v>0</v>
      </c>
      <c r="I902" s="1">
        <v>125</v>
      </c>
      <c r="J902" s="4">
        <v>0</v>
      </c>
      <c r="K902" s="4">
        <v>1</v>
      </c>
      <c r="L902" s="4">
        <v>0</v>
      </c>
    </row>
    <row r="903" spans="3:12" x14ac:dyDescent="0.3">
      <c r="C903" s="1">
        <v>146</v>
      </c>
      <c r="D903" s="1">
        <v>185</v>
      </c>
      <c r="E903" s="1">
        <v>2</v>
      </c>
      <c r="F903" s="1">
        <v>0</v>
      </c>
      <c r="G903" s="1">
        <v>687</v>
      </c>
      <c r="H903" s="1">
        <v>0</v>
      </c>
      <c r="I903" s="1">
        <v>125</v>
      </c>
      <c r="J903" s="4">
        <v>0</v>
      </c>
      <c r="K903" s="4">
        <v>1</v>
      </c>
      <c r="L903" s="4">
        <v>0</v>
      </c>
    </row>
    <row r="904" spans="3:12" x14ac:dyDescent="0.3">
      <c r="C904" s="1">
        <v>147</v>
      </c>
      <c r="D904" s="1">
        <v>185</v>
      </c>
      <c r="E904" s="1">
        <v>2</v>
      </c>
      <c r="F904" s="1">
        <v>0</v>
      </c>
      <c r="G904" s="1">
        <v>687</v>
      </c>
      <c r="H904" s="1">
        <v>0</v>
      </c>
      <c r="I904" s="1">
        <v>125</v>
      </c>
      <c r="J904" s="4">
        <v>0</v>
      </c>
      <c r="K904" s="4">
        <v>1</v>
      </c>
      <c r="L904" s="4">
        <v>0</v>
      </c>
    </row>
    <row r="905" spans="3:12" x14ac:dyDescent="0.3">
      <c r="C905" s="1">
        <v>148</v>
      </c>
      <c r="D905" s="1">
        <v>185</v>
      </c>
      <c r="E905" s="1">
        <v>2</v>
      </c>
      <c r="F905" s="1">
        <v>0</v>
      </c>
      <c r="G905" s="1">
        <v>687</v>
      </c>
      <c r="H905" s="1">
        <v>0</v>
      </c>
      <c r="I905" s="1">
        <v>125</v>
      </c>
      <c r="J905" s="4">
        <v>0</v>
      </c>
      <c r="K905" s="4">
        <v>1</v>
      </c>
      <c r="L905" s="4">
        <v>0</v>
      </c>
    </row>
    <row r="906" spans="3:12" x14ac:dyDescent="0.3">
      <c r="C906" s="1">
        <v>149</v>
      </c>
      <c r="D906" s="1">
        <v>185</v>
      </c>
      <c r="E906" s="1">
        <v>1</v>
      </c>
      <c r="F906" s="1">
        <v>0</v>
      </c>
      <c r="G906" s="1">
        <v>687</v>
      </c>
      <c r="H906" s="1">
        <v>0</v>
      </c>
      <c r="I906" s="1">
        <v>125</v>
      </c>
      <c r="J906" s="4">
        <v>0</v>
      </c>
      <c r="K906" s="4">
        <v>1</v>
      </c>
      <c r="L906" s="4">
        <v>0</v>
      </c>
    </row>
    <row r="907" spans="3:12" x14ac:dyDescent="0.3">
      <c r="C907" s="1">
        <v>150</v>
      </c>
      <c r="D907" s="1">
        <v>185</v>
      </c>
      <c r="E907" s="1">
        <v>1</v>
      </c>
      <c r="F907" s="1">
        <v>0</v>
      </c>
      <c r="G907" s="1">
        <v>687</v>
      </c>
      <c r="H907" s="1">
        <v>0</v>
      </c>
      <c r="I907" s="1">
        <v>125</v>
      </c>
      <c r="J907" s="4">
        <v>0</v>
      </c>
      <c r="K907" s="4">
        <v>1</v>
      </c>
      <c r="L907" s="4">
        <v>0</v>
      </c>
    </row>
    <row r="908" spans="3:12" x14ac:dyDescent="0.3">
      <c r="C908" s="1">
        <v>151</v>
      </c>
      <c r="D908" s="1">
        <v>185</v>
      </c>
      <c r="E908" s="1">
        <v>1</v>
      </c>
      <c r="F908" s="1">
        <v>0</v>
      </c>
      <c r="G908" s="1">
        <v>687</v>
      </c>
      <c r="H908" s="1">
        <v>0</v>
      </c>
      <c r="I908" s="1">
        <v>125</v>
      </c>
      <c r="J908" s="4">
        <v>0</v>
      </c>
      <c r="K908" s="4">
        <v>1</v>
      </c>
      <c r="L908" s="4">
        <v>0</v>
      </c>
    </row>
    <row r="909" spans="3:12" x14ac:dyDescent="0.3">
      <c r="C909" s="1">
        <v>152</v>
      </c>
      <c r="D909" s="1">
        <v>185</v>
      </c>
      <c r="E909" s="1">
        <v>1</v>
      </c>
      <c r="F909" s="1">
        <v>0</v>
      </c>
      <c r="G909" s="1">
        <v>688</v>
      </c>
      <c r="H909" s="1">
        <v>0</v>
      </c>
      <c r="I909" s="1">
        <v>125</v>
      </c>
      <c r="J909" s="4">
        <v>0</v>
      </c>
      <c r="K909" s="4">
        <v>1</v>
      </c>
      <c r="L909" s="4">
        <v>0</v>
      </c>
    </row>
    <row r="910" spans="3:12" x14ac:dyDescent="0.3">
      <c r="C910" s="1">
        <v>153</v>
      </c>
      <c r="D910" s="1">
        <v>185</v>
      </c>
      <c r="E910" s="1">
        <v>1</v>
      </c>
      <c r="F910" s="1">
        <v>0</v>
      </c>
      <c r="G910" s="1">
        <v>688</v>
      </c>
      <c r="H910" s="1">
        <v>0</v>
      </c>
      <c r="I910" s="1">
        <v>125</v>
      </c>
      <c r="J910" s="4">
        <v>0</v>
      </c>
      <c r="K910" s="4">
        <v>1</v>
      </c>
      <c r="L910" s="4">
        <v>0</v>
      </c>
    </row>
    <row r="911" spans="3:12" x14ac:dyDescent="0.3">
      <c r="C911" s="1">
        <v>154</v>
      </c>
      <c r="D911" s="1">
        <v>185</v>
      </c>
      <c r="E911" s="1">
        <v>1</v>
      </c>
      <c r="F911" s="1">
        <v>0</v>
      </c>
      <c r="G911" s="1">
        <v>688</v>
      </c>
      <c r="H911" s="1">
        <v>0</v>
      </c>
      <c r="I911" s="1">
        <v>125</v>
      </c>
      <c r="J911" s="4">
        <v>0</v>
      </c>
      <c r="K911" s="4">
        <v>1</v>
      </c>
      <c r="L911" s="4">
        <v>0</v>
      </c>
    </row>
    <row r="912" spans="3:12" x14ac:dyDescent="0.3">
      <c r="C912" s="1">
        <v>155</v>
      </c>
      <c r="D912" s="1">
        <v>185</v>
      </c>
      <c r="E912" s="1">
        <v>1</v>
      </c>
      <c r="F912" s="1">
        <v>0</v>
      </c>
      <c r="G912" s="1">
        <v>688</v>
      </c>
      <c r="H912" s="1">
        <v>0</v>
      </c>
      <c r="I912" s="1">
        <v>125</v>
      </c>
      <c r="J912" s="4">
        <v>0</v>
      </c>
      <c r="K912" s="4">
        <v>1</v>
      </c>
      <c r="L912" s="4">
        <v>0</v>
      </c>
    </row>
    <row r="913" spans="3:12" x14ac:dyDescent="0.3">
      <c r="C913" s="1">
        <v>156</v>
      </c>
      <c r="D913" s="1">
        <v>185</v>
      </c>
      <c r="E913" s="1">
        <v>1</v>
      </c>
      <c r="F913" s="1">
        <v>0</v>
      </c>
      <c r="G913" s="1">
        <v>688</v>
      </c>
      <c r="H913" s="1">
        <v>0</v>
      </c>
      <c r="I913" s="1">
        <v>125</v>
      </c>
      <c r="J913" s="4">
        <v>0</v>
      </c>
      <c r="K913" s="4">
        <v>1</v>
      </c>
      <c r="L913" s="4">
        <v>0</v>
      </c>
    </row>
    <row r="914" spans="3:12" x14ac:dyDescent="0.3">
      <c r="C914" s="1">
        <v>157</v>
      </c>
      <c r="D914" s="1">
        <v>185</v>
      </c>
      <c r="E914" s="1">
        <v>1</v>
      </c>
      <c r="F914" s="1">
        <v>0</v>
      </c>
      <c r="G914" s="1">
        <v>688</v>
      </c>
      <c r="H914" s="1">
        <v>0</v>
      </c>
      <c r="I914" s="1">
        <v>125</v>
      </c>
      <c r="J914" s="4">
        <v>0</v>
      </c>
      <c r="K914" s="4">
        <v>1</v>
      </c>
      <c r="L914" s="4">
        <v>0</v>
      </c>
    </row>
    <row r="915" spans="3:12" x14ac:dyDescent="0.3">
      <c r="C915" s="1">
        <v>158</v>
      </c>
      <c r="D915" s="1">
        <v>185</v>
      </c>
      <c r="E915" s="1">
        <v>1</v>
      </c>
      <c r="F915" s="1">
        <v>0</v>
      </c>
      <c r="G915" s="1">
        <v>688</v>
      </c>
      <c r="H915" s="1">
        <v>0</v>
      </c>
      <c r="I915" s="1">
        <v>125</v>
      </c>
      <c r="J915" s="4">
        <v>0</v>
      </c>
      <c r="K915" s="4">
        <v>1</v>
      </c>
      <c r="L915" s="4">
        <v>0</v>
      </c>
    </row>
    <row r="916" spans="3:12" x14ac:dyDescent="0.3">
      <c r="C916" s="1">
        <v>159</v>
      </c>
      <c r="D916" s="1">
        <v>184</v>
      </c>
      <c r="E916" s="1">
        <v>1</v>
      </c>
      <c r="F916" s="1">
        <v>0</v>
      </c>
      <c r="G916" s="1">
        <v>688</v>
      </c>
      <c r="H916" s="1">
        <v>0</v>
      </c>
      <c r="I916" s="1">
        <v>125</v>
      </c>
      <c r="J916" s="4">
        <v>0</v>
      </c>
      <c r="K916" s="4">
        <v>1</v>
      </c>
      <c r="L916" s="4">
        <v>0</v>
      </c>
    </row>
    <row r="917" spans="3:12" x14ac:dyDescent="0.3">
      <c r="C917" s="1">
        <v>160</v>
      </c>
      <c r="D917" s="1">
        <v>184</v>
      </c>
      <c r="E917" s="1">
        <v>1</v>
      </c>
      <c r="F917" s="1">
        <v>0</v>
      </c>
      <c r="G917" s="1">
        <v>688</v>
      </c>
      <c r="H917" s="1">
        <v>0</v>
      </c>
      <c r="I917" s="1">
        <v>125</v>
      </c>
      <c r="J917" s="4">
        <v>0</v>
      </c>
      <c r="K917" s="4">
        <v>1</v>
      </c>
      <c r="L917" s="4">
        <v>0</v>
      </c>
    </row>
    <row r="918" spans="3:12" x14ac:dyDescent="0.3">
      <c r="C918" s="1">
        <v>161</v>
      </c>
      <c r="D918" s="1">
        <v>184</v>
      </c>
      <c r="E918" s="1">
        <v>1</v>
      </c>
      <c r="F918" s="1">
        <v>0</v>
      </c>
      <c r="G918" s="1">
        <v>688</v>
      </c>
      <c r="H918" s="1">
        <v>0</v>
      </c>
      <c r="I918" s="1">
        <v>125</v>
      </c>
      <c r="J918" s="4">
        <v>0</v>
      </c>
      <c r="K918" s="4">
        <v>1</v>
      </c>
      <c r="L918" s="4">
        <v>0</v>
      </c>
    </row>
    <row r="919" spans="3:12" x14ac:dyDescent="0.3">
      <c r="C919" s="1">
        <v>162</v>
      </c>
      <c r="D919" s="1">
        <v>184</v>
      </c>
      <c r="E919" s="1">
        <v>1</v>
      </c>
      <c r="F919" s="1">
        <v>0</v>
      </c>
      <c r="G919" s="1">
        <v>688</v>
      </c>
      <c r="H919" s="1">
        <v>0</v>
      </c>
      <c r="I919" s="1">
        <v>125</v>
      </c>
      <c r="J919" s="4">
        <v>0</v>
      </c>
      <c r="K919" s="4">
        <v>1</v>
      </c>
      <c r="L919" s="4">
        <v>0</v>
      </c>
    </row>
    <row r="920" spans="3:12" x14ac:dyDescent="0.3">
      <c r="C920" s="1">
        <v>163</v>
      </c>
      <c r="D920" s="1">
        <v>184</v>
      </c>
      <c r="E920" s="1">
        <v>1</v>
      </c>
      <c r="F920" s="1">
        <v>0</v>
      </c>
      <c r="G920" s="1">
        <v>688</v>
      </c>
      <c r="H920" s="1">
        <v>0</v>
      </c>
      <c r="I920" s="1">
        <v>125</v>
      </c>
      <c r="J920" s="4">
        <v>0</v>
      </c>
      <c r="K920" s="4">
        <v>1</v>
      </c>
      <c r="L920" s="4">
        <v>0</v>
      </c>
    </row>
    <row r="921" spans="3:12" x14ac:dyDescent="0.3">
      <c r="C921" s="1">
        <v>164</v>
      </c>
      <c r="D921" s="1">
        <v>184</v>
      </c>
      <c r="E921" s="1">
        <v>1</v>
      </c>
      <c r="F921" s="1">
        <v>0</v>
      </c>
      <c r="G921" s="1">
        <v>688</v>
      </c>
      <c r="H921" s="1">
        <v>0</v>
      </c>
      <c r="I921" s="1">
        <v>125</v>
      </c>
      <c r="J921" s="4">
        <v>0</v>
      </c>
      <c r="K921" s="4">
        <v>1</v>
      </c>
      <c r="L921" s="4">
        <v>0</v>
      </c>
    </row>
    <row r="922" spans="3:12" x14ac:dyDescent="0.3">
      <c r="C922" s="1">
        <v>165</v>
      </c>
      <c r="D922" s="1">
        <v>184</v>
      </c>
      <c r="E922" s="1">
        <v>1</v>
      </c>
      <c r="F922" s="1">
        <v>0</v>
      </c>
      <c r="G922" s="1">
        <v>688</v>
      </c>
      <c r="H922" s="1">
        <v>0</v>
      </c>
      <c r="I922" s="1">
        <v>125</v>
      </c>
      <c r="J922" s="4">
        <v>0</v>
      </c>
      <c r="K922" s="4">
        <v>1</v>
      </c>
      <c r="L922" s="4">
        <v>0</v>
      </c>
    </row>
    <row r="923" spans="3:12" x14ac:dyDescent="0.3">
      <c r="C923" s="1">
        <v>166</v>
      </c>
      <c r="D923" s="1">
        <v>184</v>
      </c>
      <c r="E923" s="1">
        <v>1</v>
      </c>
      <c r="F923" s="1">
        <v>0</v>
      </c>
      <c r="G923" s="1">
        <v>688</v>
      </c>
      <c r="H923" s="1">
        <v>0</v>
      </c>
      <c r="I923" s="1">
        <v>125</v>
      </c>
      <c r="J923" s="4">
        <v>0</v>
      </c>
      <c r="K923" s="4">
        <v>1</v>
      </c>
      <c r="L923" s="4">
        <v>0</v>
      </c>
    </row>
    <row r="924" spans="3:12" x14ac:dyDescent="0.3">
      <c r="C924" s="1">
        <v>167</v>
      </c>
      <c r="D924" s="1">
        <v>184</v>
      </c>
      <c r="E924" s="1">
        <v>1</v>
      </c>
      <c r="F924" s="1">
        <v>0</v>
      </c>
      <c r="G924" s="1">
        <v>688</v>
      </c>
      <c r="H924" s="1">
        <v>0</v>
      </c>
      <c r="I924" s="1">
        <v>125</v>
      </c>
      <c r="J924" s="4">
        <v>0</v>
      </c>
      <c r="K924" s="4">
        <v>1</v>
      </c>
      <c r="L924" s="4">
        <v>0</v>
      </c>
    </row>
    <row r="925" spans="3:12" x14ac:dyDescent="0.3">
      <c r="C925" s="1">
        <v>168</v>
      </c>
      <c r="D925" s="1">
        <v>184</v>
      </c>
      <c r="E925" s="1">
        <v>1</v>
      </c>
      <c r="F925" s="1">
        <v>0</v>
      </c>
      <c r="G925" s="1">
        <v>688</v>
      </c>
      <c r="H925" s="1">
        <v>0</v>
      </c>
      <c r="I925" s="1">
        <v>125</v>
      </c>
      <c r="J925" s="4">
        <v>0</v>
      </c>
      <c r="K925" s="4">
        <v>1</v>
      </c>
      <c r="L925" s="4">
        <v>0</v>
      </c>
    </row>
    <row r="926" spans="3:12" x14ac:dyDescent="0.3">
      <c r="C926" s="1">
        <v>169</v>
      </c>
      <c r="D926" s="1">
        <v>184</v>
      </c>
      <c r="E926" s="1">
        <v>1</v>
      </c>
      <c r="F926" s="1">
        <v>0</v>
      </c>
      <c r="G926" s="1">
        <v>689</v>
      </c>
      <c r="H926" s="1">
        <v>0</v>
      </c>
      <c r="I926" s="1">
        <v>125</v>
      </c>
      <c r="J926" s="4">
        <v>0</v>
      </c>
      <c r="K926" s="4">
        <v>1</v>
      </c>
      <c r="L926" s="4">
        <v>0</v>
      </c>
    </row>
    <row r="927" spans="3:12" x14ac:dyDescent="0.3">
      <c r="C927" s="1">
        <v>170</v>
      </c>
      <c r="D927" s="1">
        <v>184</v>
      </c>
      <c r="E927" s="1">
        <v>1</v>
      </c>
      <c r="F927" s="1">
        <v>0</v>
      </c>
      <c r="G927" s="1">
        <v>689</v>
      </c>
      <c r="H927" s="1">
        <v>0</v>
      </c>
      <c r="I927" s="1">
        <v>125</v>
      </c>
      <c r="J927" s="4">
        <v>0</v>
      </c>
      <c r="K927" s="4">
        <v>0</v>
      </c>
      <c r="L927" s="4">
        <v>0</v>
      </c>
    </row>
    <row r="928" spans="3:12" x14ac:dyDescent="0.3">
      <c r="C928" s="1">
        <v>171</v>
      </c>
      <c r="D928" s="1">
        <v>184</v>
      </c>
      <c r="E928" s="1">
        <v>1</v>
      </c>
      <c r="F928" s="1">
        <v>0</v>
      </c>
      <c r="G928" s="1">
        <v>689</v>
      </c>
      <c r="H928" s="1">
        <v>0</v>
      </c>
      <c r="I928" s="1">
        <v>125</v>
      </c>
      <c r="J928" s="4">
        <v>0</v>
      </c>
      <c r="K928" s="4">
        <v>0</v>
      </c>
      <c r="L928" s="4">
        <v>0</v>
      </c>
    </row>
    <row r="929" spans="3:12" x14ac:dyDescent="0.3">
      <c r="C929" s="1">
        <v>172</v>
      </c>
      <c r="D929" s="1">
        <v>184</v>
      </c>
      <c r="E929" s="1">
        <v>1</v>
      </c>
      <c r="F929" s="1">
        <v>0</v>
      </c>
      <c r="G929" s="1">
        <v>689</v>
      </c>
      <c r="H929" s="1">
        <v>0</v>
      </c>
      <c r="I929" s="1">
        <v>125</v>
      </c>
      <c r="J929" s="4">
        <v>0</v>
      </c>
      <c r="K929" s="4">
        <v>0</v>
      </c>
      <c r="L929" s="4">
        <v>0</v>
      </c>
    </row>
    <row r="930" spans="3:12" x14ac:dyDescent="0.3">
      <c r="C930" s="1">
        <v>173</v>
      </c>
      <c r="D930" s="1">
        <v>184</v>
      </c>
      <c r="E930" s="1">
        <v>0</v>
      </c>
      <c r="F930" s="1">
        <v>0</v>
      </c>
      <c r="G930" s="1">
        <v>689</v>
      </c>
      <c r="H930" s="1">
        <v>0</v>
      </c>
      <c r="I930" s="1">
        <v>125</v>
      </c>
      <c r="J930" s="4">
        <v>0</v>
      </c>
      <c r="K930" s="4">
        <v>0</v>
      </c>
      <c r="L930" s="4">
        <v>0</v>
      </c>
    </row>
    <row r="931" spans="3:12" x14ac:dyDescent="0.3">
      <c r="C931" s="1">
        <v>174</v>
      </c>
      <c r="D931" s="1">
        <v>184</v>
      </c>
      <c r="E931" s="1">
        <v>0</v>
      </c>
      <c r="F931" s="1">
        <v>0</v>
      </c>
      <c r="G931" s="1">
        <v>689</v>
      </c>
      <c r="H931" s="1">
        <v>0</v>
      </c>
      <c r="I931" s="1">
        <v>125</v>
      </c>
      <c r="J931" s="4">
        <v>0</v>
      </c>
      <c r="K931" s="4">
        <v>0</v>
      </c>
      <c r="L931" s="4">
        <v>0</v>
      </c>
    </row>
    <row r="932" spans="3:12" x14ac:dyDescent="0.3">
      <c r="C932" s="1">
        <v>175</v>
      </c>
      <c r="D932" s="1">
        <v>184</v>
      </c>
      <c r="E932" s="1">
        <v>0</v>
      </c>
      <c r="F932" s="1">
        <v>0</v>
      </c>
      <c r="G932" s="1">
        <v>689</v>
      </c>
      <c r="H932" s="1">
        <v>0</v>
      </c>
      <c r="I932" s="1">
        <v>125</v>
      </c>
      <c r="J932" s="4">
        <v>0</v>
      </c>
      <c r="K932" s="4">
        <v>0</v>
      </c>
      <c r="L932" s="4">
        <v>0</v>
      </c>
    </row>
    <row r="933" spans="3:12" x14ac:dyDescent="0.3">
      <c r="C933" s="1">
        <v>176</v>
      </c>
      <c r="D933" s="1">
        <v>185</v>
      </c>
      <c r="E933" s="1">
        <v>0</v>
      </c>
      <c r="F933" s="1">
        <v>0</v>
      </c>
      <c r="G933" s="1">
        <v>690</v>
      </c>
      <c r="H933" s="1">
        <v>0</v>
      </c>
      <c r="I933" s="1">
        <v>122</v>
      </c>
      <c r="J933" s="4">
        <v>0</v>
      </c>
      <c r="K933" s="4">
        <v>0</v>
      </c>
      <c r="L933" s="4">
        <v>0</v>
      </c>
    </row>
    <row r="934" spans="3:12" x14ac:dyDescent="0.3">
      <c r="C934" s="1">
        <v>177</v>
      </c>
      <c r="D934" s="1">
        <v>185</v>
      </c>
      <c r="E934" s="1">
        <v>1</v>
      </c>
      <c r="F934" s="1">
        <v>0</v>
      </c>
      <c r="G934" s="1">
        <v>690</v>
      </c>
      <c r="H934" s="1">
        <v>0</v>
      </c>
      <c r="I934" s="1">
        <v>122</v>
      </c>
      <c r="J934" s="4">
        <v>0</v>
      </c>
      <c r="K934" s="4">
        <v>0</v>
      </c>
      <c r="L934" s="4">
        <v>0</v>
      </c>
    </row>
    <row r="935" spans="3:12" x14ac:dyDescent="0.3">
      <c r="C935" s="1">
        <v>178</v>
      </c>
      <c r="D935" s="1">
        <v>185</v>
      </c>
      <c r="E935" s="1">
        <v>1</v>
      </c>
      <c r="F935" s="1">
        <v>0</v>
      </c>
      <c r="G935" s="1">
        <v>690</v>
      </c>
      <c r="H935" s="1">
        <v>0</v>
      </c>
      <c r="I935" s="1">
        <v>122</v>
      </c>
      <c r="J935" s="4">
        <v>0</v>
      </c>
      <c r="K935" s="4">
        <v>0</v>
      </c>
      <c r="L935" s="4">
        <v>0</v>
      </c>
    </row>
    <row r="936" spans="3:12" x14ac:dyDescent="0.3">
      <c r="C936" s="1">
        <v>179</v>
      </c>
      <c r="D936" s="1">
        <v>184</v>
      </c>
      <c r="E936" s="1">
        <v>1</v>
      </c>
      <c r="F936" s="1">
        <v>0</v>
      </c>
      <c r="G936" s="1">
        <v>693</v>
      </c>
      <c r="H936" s="1">
        <v>0</v>
      </c>
      <c r="I936" s="1">
        <v>121</v>
      </c>
      <c r="J936" s="4">
        <v>0</v>
      </c>
      <c r="K936" s="4">
        <v>1</v>
      </c>
      <c r="L936" s="4">
        <v>0</v>
      </c>
    </row>
    <row r="937" spans="3:12" x14ac:dyDescent="0.3">
      <c r="C937" s="1">
        <v>180</v>
      </c>
      <c r="D937" s="1">
        <v>184</v>
      </c>
      <c r="E937" s="1">
        <v>1</v>
      </c>
      <c r="F937" s="1">
        <v>0</v>
      </c>
      <c r="G937" s="1">
        <v>693</v>
      </c>
      <c r="H937" s="1">
        <v>0</v>
      </c>
      <c r="I937" s="1">
        <v>121</v>
      </c>
      <c r="J937" s="4">
        <v>0</v>
      </c>
      <c r="K937" s="4">
        <v>0</v>
      </c>
      <c r="L937" s="4">
        <v>0</v>
      </c>
    </row>
    <row r="938" spans="3:12" x14ac:dyDescent="0.3">
      <c r="C938" s="1" t="s">
        <v>146</v>
      </c>
      <c r="D938" s="1" t="s">
        <v>147</v>
      </c>
      <c r="E938" s="1" t="s">
        <v>147</v>
      </c>
      <c r="F938" s="1" t="s">
        <v>147</v>
      </c>
      <c r="G938" s="1" t="s">
        <v>147</v>
      </c>
      <c r="H938" s="1" t="s">
        <v>147</v>
      </c>
      <c r="I938" s="1" t="s">
        <v>147</v>
      </c>
      <c r="J938" s="4" t="s">
        <v>147</v>
      </c>
      <c r="K938" s="4" t="s">
        <v>147</v>
      </c>
      <c r="L938" s="4" t="s">
        <v>147</v>
      </c>
    </row>
    <row r="939" spans="3:12" x14ac:dyDescent="0.3">
      <c r="C939" s="1" t="s">
        <v>2</v>
      </c>
      <c r="D939" s="1" t="s">
        <v>3</v>
      </c>
      <c r="E939" s="1" t="s">
        <v>26</v>
      </c>
      <c r="F939" s="1" t="s">
        <v>15</v>
      </c>
      <c r="G939" s="1" t="s">
        <v>4</v>
      </c>
      <c r="H939" s="1" t="s">
        <v>148</v>
      </c>
      <c r="I939" s="1" t="s">
        <v>5</v>
      </c>
      <c r="J939" s="4" t="s">
        <v>149</v>
      </c>
      <c r="K939" s="4" t="s">
        <v>82</v>
      </c>
      <c r="L939" s="4" t="s">
        <v>150</v>
      </c>
    </row>
    <row r="941" spans="3:12" x14ac:dyDescent="0.3">
      <c r="C941" s="1" t="s">
        <v>151</v>
      </c>
      <c r="D941" s="1" t="s">
        <v>155</v>
      </c>
    </row>
    <row r="942" spans="3:12" x14ac:dyDescent="0.3">
      <c r="C942" s="1" t="s">
        <v>2</v>
      </c>
      <c r="D942" s="1" t="s">
        <v>3</v>
      </c>
      <c r="E942" s="1" t="s">
        <v>26</v>
      </c>
      <c r="F942" s="1" t="s">
        <v>15</v>
      </c>
      <c r="G942" s="1" t="s">
        <v>4</v>
      </c>
      <c r="H942" s="1" t="s">
        <v>148</v>
      </c>
      <c r="I942" s="1" t="s">
        <v>5</v>
      </c>
      <c r="J942" s="4" t="s">
        <v>149</v>
      </c>
      <c r="K942" s="4" t="s">
        <v>82</v>
      </c>
      <c r="L942" s="4" t="s">
        <v>150</v>
      </c>
    </row>
    <row r="943" spans="3:12" x14ac:dyDescent="0.3">
      <c r="C943" s="1" t="s">
        <v>146</v>
      </c>
      <c r="D943" s="1" t="s">
        <v>147</v>
      </c>
      <c r="E943" s="1" t="s">
        <v>147</v>
      </c>
      <c r="F943" s="1" t="s">
        <v>147</v>
      </c>
      <c r="G943" s="1" t="s">
        <v>147</v>
      </c>
      <c r="H943" s="1" t="s">
        <v>147</v>
      </c>
      <c r="I943" s="1" t="s">
        <v>147</v>
      </c>
      <c r="J943" s="4" t="s">
        <v>147</v>
      </c>
      <c r="K943" s="4" t="s">
        <v>147</v>
      </c>
      <c r="L943" s="4" t="s">
        <v>147</v>
      </c>
    </row>
    <row r="944" spans="3:12" x14ac:dyDescent="0.3">
      <c r="C944" s="1">
        <v>1</v>
      </c>
      <c r="D944" s="1">
        <v>2798</v>
      </c>
      <c r="E944" s="1">
        <v>1</v>
      </c>
      <c r="F944" s="1">
        <v>0</v>
      </c>
      <c r="G944" s="1">
        <v>0</v>
      </c>
      <c r="H944" s="1">
        <v>0</v>
      </c>
      <c r="I944" s="1">
        <v>0</v>
      </c>
      <c r="J944" s="4">
        <v>0</v>
      </c>
      <c r="K944" s="4">
        <v>0</v>
      </c>
      <c r="L944" s="4">
        <v>0</v>
      </c>
    </row>
    <row r="945" spans="3:12" x14ac:dyDescent="0.3">
      <c r="C945" s="1">
        <v>2</v>
      </c>
      <c r="D945" s="1">
        <v>2798</v>
      </c>
      <c r="E945" s="1">
        <v>1</v>
      </c>
      <c r="F945" s="1">
        <v>0</v>
      </c>
      <c r="G945" s="1">
        <v>0</v>
      </c>
      <c r="H945" s="1">
        <v>0</v>
      </c>
      <c r="I945" s="1">
        <v>0</v>
      </c>
      <c r="J945" s="4">
        <v>0</v>
      </c>
      <c r="K945" s="4">
        <v>0</v>
      </c>
      <c r="L945" s="4">
        <v>0</v>
      </c>
    </row>
    <row r="946" spans="3:12" x14ac:dyDescent="0.3">
      <c r="C946" s="1">
        <v>3</v>
      </c>
      <c r="D946" s="1">
        <v>2798</v>
      </c>
      <c r="E946" s="1">
        <v>1</v>
      </c>
      <c r="F946" s="1">
        <v>0</v>
      </c>
      <c r="G946" s="1">
        <v>0</v>
      </c>
      <c r="H946" s="1">
        <v>0</v>
      </c>
      <c r="I946" s="1">
        <v>0</v>
      </c>
      <c r="J946" s="4">
        <v>0</v>
      </c>
      <c r="K946" s="4">
        <v>0</v>
      </c>
      <c r="L946" s="4">
        <v>0</v>
      </c>
    </row>
    <row r="947" spans="3:12" x14ac:dyDescent="0.3">
      <c r="C947" s="1">
        <v>4</v>
      </c>
      <c r="D947" s="1">
        <v>2790</v>
      </c>
      <c r="E947" s="1">
        <v>9</v>
      </c>
      <c r="F947" s="1">
        <v>0</v>
      </c>
      <c r="G947" s="1">
        <v>0</v>
      </c>
      <c r="H947" s="1">
        <v>0</v>
      </c>
      <c r="I947" s="1">
        <v>0</v>
      </c>
      <c r="J947" s="4">
        <v>0</v>
      </c>
      <c r="K947" s="4">
        <v>0</v>
      </c>
      <c r="L947" s="4">
        <v>0</v>
      </c>
    </row>
    <row r="948" spans="3:12" x14ac:dyDescent="0.3">
      <c r="C948" s="1">
        <v>5</v>
      </c>
      <c r="D948" s="1">
        <v>2789</v>
      </c>
      <c r="E948" s="1">
        <v>11</v>
      </c>
      <c r="F948" s="1">
        <v>0</v>
      </c>
      <c r="G948" s="1">
        <v>0</v>
      </c>
      <c r="H948" s="1">
        <v>0</v>
      </c>
      <c r="I948" s="1">
        <v>0</v>
      </c>
      <c r="J948" s="4">
        <v>0</v>
      </c>
      <c r="K948" s="4">
        <v>0</v>
      </c>
      <c r="L948" s="4">
        <v>0</v>
      </c>
    </row>
    <row r="949" spans="3:12" x14ac:dyDescent="0.3">
      <c r="C949" s="1">
        <v>6</v>
      </c>
      <c r="D949" s="1">
        <v>2789</v>
      </c>
      <c r="E949" s="1">
        <v>11</v>
      </c>
      <c r="F949" s="1">
        <v>0</v>
      </c>
      <c r="G949" s="1">
        <v>0</v>
      </c>
      <c r="H949" s="1">
        <v>0</v>
      </c>
      <c r="I949" s="1">
        <v>0</v>
      </c>
      <c r="J949" s="4">
        <v>0</v>
      </c>
      <c r="K949" s="4">
        <v>0</v>
      </c>
      <c r="L949" s="4">
        <v>0</v>
      </c>
    </row>
    <row r="950" spans="3:12" x14ac:dyDescent="0.3">
      <c r="C950" s="1">
        <v>7</v>
      </c>
      <c r="D950" s="1">
        <v>2784</v>
      </c>
      <c r="E950" s="1">
        <v>15</v>
      </c>
      <c r="F950" s="1">
        <v>0</v>
      </c>
      <c r="G950" s="1">
        <v>0</v>
      </c>
      <c r="H950" s="1">
        <v>0</v>
      </c>
      <c r="I950" s="1">
        <v>0</v>
      </c>
      <c r="J950" s="4">
        <v>0</v>
      </c>
      <c r="K950" s="4">
        <v>0</v>
      </c>
      <c r="L950" s="4">
        <v>0</v>
      </c>
    </row>
    <row r="951" spans="3:12" x14ac:dyDescent="0.3">
      <c r="C951" s="1">
        <v>8</v>
      </c>
      <c r="D951" s="1">
        <v>2775</v>
      </c>
      <c r="E951" s="1">
        <v>24</v>
      </c>
      <c r="F951" s="1">
        <v>0</v>
      </c>
      <c r="G951" s="1">
        <v>0</v>
      </c>
      <c r="H951" s="1">
        <v>0</v>
      </c>
      <c r="I951" s="1">
        <v>0</v>
      </c>
      <c r="J951" s="4">
        <v>0</v>
      </c>
      <c r="K951" s="4">
        <v>0</v>
      </c>
      <c r="L951" s="4">
        <v>0</v>
      </c>
    </row>
    <row r="952" spans="3:12" x14ac:dyDescent="0.3">
      <c r="C952" s="1">
        <v>9</v>
      </c>
      <c r="D952" s="1">
        <v>2773</v>
      </c>
      <c r="E952" s="1">
        <v>26</v>
      </c>
      <c r="F952" s="1">
        <v>0</v>
      </c>
      <c r="G952" s="1">
        <v>0</v>
      </c>
      <c r="H952" s="1">
        <v>0</v>
      </c>
      <c r="I952" s="1">
        <v>0</v>
      </c>
      <c r="J952" s="4">
        <v>0</v>
      </c>
      <c r="K952" s="4">
        <v>0</v>
      </c>
      <c r="L952" s="4">
        <v>0</v>
      </c>
    </row>
    <row r="953" spans="3:12" x14ac:dyDescent="0.3">
      <c r="C953" s="1">
        <v>10</v>
      </c>
      <c r="D953" s="1">
        <v>2771</v>
      </c>
      <c r="E953" s="1">
        <v>28</v>
      </c>
      <c r="F953" s="1">
        <v>0</v>
      </c>
      <c r="G953" s="1">
        <v>0</v>
      </c>
      <c r="H953" s="1">
        <v>0</v>
      </c>
      <c r="I953" s="1">
        <v>0</v>
      </c>
      <c r="J953" s="4">
        <v>0</v>
      </c>
      <c r="K953" s="4">
        <v>0</v>
      </c>
      <c r="L953" s="4">
        <v>0</v>
      </c>
    </row>
    <row r="954" spans="3:12" x14ac:dyDescent="0.3">
      <c r="C954" s="1">
        <v>11</v>
      </c>
      <c r="D954" s="1">
        <v>2769</v>
      </c>
      <c r="E954" s="1">
        <v>30</v>
      </c>
      <c r="F954" s="1">
        <v>0</v>
      </c>
      <c r="G954" s="1">
        <v>0</v>
      </c>
      <c r="H954" s="1">
        <v>0</v>
      </c>
      <c r="I954" s="1">
        <v>0</v>
      </c>
      <c r="J954" s="4">
        <v>0</v>
      </c>
      <c r="K954" s="4">
        <v>8</v>
      </c>
      <c r="L954" s="4">
        <v>1</v>
      </c>
    </row>
    <row r="955" spans="3:12" x14ac:dyDescent="0.3">
      <c r="C955" s="1">
        <v>12</v>
      </c>
      <c r="D955" s="1">
        <v>2759</v>
      </c>
      <c r="E955" s="1">
        <v>40</v>
      </c>
      <c r="F955" s="1">
        <v>0</v>
      </c>
      <c r="G955" s="1">
        <v>0</v>
      </c>
      <c r="H955" s="1">
        <v>0</v>
      </c>
      <c r="I955" s="1">
        <v>0</v>
      </c>
      <c r="J955" s="4">
        <v>0</v>
      </c>
      <c r="K955" s="4">
        <v>9</v>
      </c>
      <c r="L955" s="4">
        <v>1</v>
      </c>
    </row>
    <row r="956" spans="3:12" x14ac:dyDescent="0.3">
      <c r="C956" s="1">
        <v>13</v>
      </c>
      <c r="D956" s="1">
        <v>2754</v>
      </c>
      <c r="E956" s="1">
        <v>45</v>
      </c>
      <c r="F956" s="1">
        <v>0</v>
      </c>
      <c r="G956" s="1">
        <v>0</v>
      </c>
      <c r="H956" s="1">
        <v>0</v>
      </c>
      <c r="I956" s="1">
        <v>0</v>
      </c>
      <c r="J956" s="4">
        <v>0</v>
      </c>
      <c r="K956" s="4">
        <v>9</v>
      </c>
      <c r="L956" s="4">
        <v>1</v>
      </c>
    </row>
    <row r="957" spans="3:12" x14ac:dyDescent="0.3">
      <c r="C957" s="1">
        <v>14</v>
      </c>
      <c r="D957" s="1">
        <v>2744</v>
      </c>
      <c r="E957" s="1">
        <v>55</v>
      </c>
      <c r="F957" s="1">
        <v>0</v>
      </c>
      <c r="G957" s="1">
        <v>0</v>
      </c>
      <c r="H957" s="1">
        <v>0</v>
      </c>
      <c r="I957" s="1">
        <v>0</v>
      </c>
      <c r="J957" s="4">
        <v>0</v>
      </c>
      <c r="K957" s="4">
        <v>13</v>
      </c>
      <c r="L957" s="4">
        <v>1</v>
      </c>
    </row>
    <row r="958" spans="3:12" x14ac:dyDescent="0.3">
      <c r="C958" s="1">
        <v>15</v>
      </c>
      <c r="D958" s="1">
        <v>2733</v>
      </c>
      <c r="E958" s="1">
        <v>65</v>
      </c>
      <c r="F958" s="1">
        <v>0</v>
      </c>
      <c r="G958" s="1">
        <v>0</v>
      </c>
      <c r="H958" s="1">
        <v>0</v>
      </c>
      <c r="I958" s="1">
        <v>0</v>
      </c>
      <c r="J958" s="4">
        <v>0</v>
      </c>
      <c r="K958" s="4">
        <v>22</v>
      </c>
      <c r="L958" s="4">
        <v>2</v>
      </c>
    </row>
    <row r="959" spans="3:12" x14ac:dyDescent="0.3">
      <c r="C959" s="1">
        <v>16</v>
      </c>
      <c r="D959" s="1">
        <v>2716</v>
      </c>
      <c r="E959" s="1">
        <v>83</v>
      </c>
      <c r="F959" s="1">
        <v>0</v>
      </c>
      <c r="G959" s="1">
        <v>0</v>
      </c>
      <c r="H959" s="1">
        <v>0</v>
      </c>
      <c r="I959" s="1">
        <v>0</v>
      </c>
      <c r="J959" s="4">
        <v>0</v>
      </c>
      <c r="K959" s="4">
        <v>24</v>
      </c>
      <c r="L959" s="4">
        <v>2</v>
      </c>
    </row>
    <row r="960" spans="3:12" x14ac:dyDescent="0.3">
      <c r="C960" s="1">
        <v>17</v>
      </c>
      <c r="D960" s="1">
        <v>2698</v>
      </c>
      <c r="E960" s="1">
        <v>100</v>
      </c>
      <c r="F960" s="1">
        <v>0</v>
      </c>
      <c r="G960" s="1">
        <v>0</v>
      </c>
      <c r="H960" s="1">
        <v>0</v>
      </c>
      <c r="I960" s="1">
        <v>0</v>
      </c>
      <c r="J960" s="4">
        <v>0</v>
      </c>
      <c r="K960" s="4">
        <v>26</v>
      </c>
      <c r="L960" s="4">
        <v>2</v>
      </c>
    </row>
    <row r="961" spans="3:12" x14ac:dyDescent="0.3">
      <c r="C961" s="1">
        <v>18</v>
      </c>
      <c r="D961" s="1">
        <v>2676</v>
      </c>
      <c r="E961" s="1">
        <v>123</v>
      </c>
      <c r="F961" s="1">
        <v>0</v>
      </c>
      <c r="G961" s="1">
        <v>0</v>
      </c>
      <c r="H961" s="1">
        <v>0</v>
      </c>
      <c r="I961" s="1">
        <v>0</v>
      </c>
      <c r="J961" s="4">
        <v>0</v>
      </c>
      <c r="K961" s="4">
        <v>28</v>
      </c>
      <c r="L961" s="4">
        <v>3</v>
      </c>
    </row>
    <row r="962" spans="3:12" x14ac:dyDescent="0.3">
      <c r="C962" s="1">
        <v>19</v>
      </c>
      <c r="D962" s="1">
        <v>2646</v>
      </c>
      <c r="E962" s="1">
        <v>152</v>
      </c>
      <c r="F962" s="1">
        <v>0</v>
      </c>
      <c r="G962" s="1">
        <v>0</v>
      </c>
      <c r="H962" s="1">
        <v>0</v>
      </c>
      <c r="I962" s="1">
        <v>0</v>
      </c>
      <c r="J962" s="4">
        <v>0</v>
      </c>
      <c r="K962" s="4">
        <v>38</v>
      </c>
      <c r="L962" s="4">
        <v>4</v>
      </c>
    </row>
    <row r="963" spans="3:12" x14ac:dyDescent="0.3">
      <c r="C963" s="1">
        <v>20</v>
      </c>
      <c r="D963" s="1">
        <v>2612</v>
      </c>
      <c r="E963" s="1">
        <v>185</v>
      </c>
      <c r="F963" s="1">
        <v>0</v>
      </c>
      <c r="G963" s="1">
        <v>0</v>
      </c>
      <c r="H963" s="1">
        <v>0</v>
      </c>
      <c r="I963" s="1">
        <v>0</v>
      </c>
      <c r="J963" s="4">
        <v>0</v>
      </c>
      <c r="K963" s="4">
        <v>43</v>
      </c>
      <c r="L963" s="4">
        <v>5</v>
      </c>
    </row>
    <row r="964" spans="3:12" x14ac:dyDescent="0.3">
      <c r="C964" s="1">
        <v>21</v>
      </c>
      <c r="D964" s="1">
        <v>2585</v>
      </c>
      <c r="E964" s="1">
        <v>212</v>
      </c>
      <c r="F964" s="1">
        <v>0</v>
      </c>
      <c r="G964" s="1">
        <v>1</v>
      </c>
      <c r="H964" s="1">
        <v>0</v>
      </c>
      <c r="I964" s="1">
        <v>0</v>
      </c>
      <c r="J964" s="4">
        <v>0</v>
      </c>
      <c r="K964" s="4">
        <v>52</v>
      </c>
      <c r="L964" s="4">
        <v>5</v>
      </c>
    </row>
    <row r="965" spans="3:12" x14ac:dyDescent="0.3">
      <c r="C965" s="1">
        <v>22</v>
      </c>
      <c r="D965" s="1">
        <v>2566</v>
      </c>
      <c r="E965" s="1">
        <v>231</v>
      </c>
      <c r="F965" s="1">
        <v>0</v>
      </c>
      <c r="G965" s="1">
        <v>1</v>
      </c>
      <c r="H965" s="1">
        <v>0</v>
      </c>
      <c r="I965" s="1">
        <v>1</v>
      </c>
      <c r="J965" s="4">
        <v>0</v>
      </c>
      <c r="K965" s="4">
        <v>62</v>
      </c>
      <c r="L965" s="4">
        <v>6</v>
      </c>
    </row>
    <row r="966" spans="3:12" x14ac:dyDescent="0.3">
      <c r="C966" s="1">
        <v>23</v>
      </c>
      <c r="D966" s="1">
        <v>2547</v>
      </c>
      <c r="E966" s="1">
        <v>248</v>
      </c>
      <c r="F966" s="1">
        <v>0</v>
      </c>
      <c r="G966" s="1">
        <v>2</v>
      </c>
      <c r="H966" s="1">
        <v>0</v>
      </c>
      <c r="I966" s="1">
        <v>1</v>
      </c>
      <c r="J966" s="4">
        <v>0</v>
      </c>
      <c r="K966" s="4">
        <v>79</v>
      </c>
      <c r="L966" s="4">
        <v>9</v>
      </c>
    </row>
    <row r="967" spans="3:12" x14ac:dyDescent="0.3">
      <c r="C967" s="1">
        <v>24</v>
      </c>
      <c r="D967" s="1">
        <v>2516</v>
      </c>
      <c r="E967" s="1">
        <v>279</v>
      </c>
      <c r="F967" s="1">
        <v>0</v>
      </c>
      <c r="G967" s="1">
        <v>3</v>
      </c>
      <c r="H967" s="1">
        <v>0</v>
      </c>
      <c r="I967" s="1">
        <v>1</v>
      </c>
      <c r="J967" s="4">
        <v>0</v>
      </c>
      <c r="K967" s="4">
        <v>95</v>
      </c>
      <c r="L967" s="4">
        <v>10</v>
      </c>
    </row>
    <row r="968" spans="3:12" x14ac:dyDescent="0.3">
      <c r="C968" s="1">
        <v>25</v>
      </c>
      <c r="D968" s="1">
        <v>2476</v>
      </c>
      <c r="E968" s="1">
        <v>318</v>
      </c>
      <c r="F968" s="1">
        <v>0</v>
      </c>
      <c r="G968" s="1">
        <v>3</v>
      </c>
      <c r="H968" s="1">
        <v>0</v>
      </c>
      <c r="I968" s="1">
        <v>2</v>
      </c>
      <c r="J968" s="4">
        <v>0</v>
      </c>
      <c r="K968" s="4">
        <v>117</v>
      </c>
      <c r="L968" s="4">
        <v>12</v>
      </c>
    </row>
    <row r="969" spans="3:12" x14ac:dyDescent="0.3">
      <c r="C969" s="1">
        <v>26</v>
      </c>
      <c r="D969" s="1">
        <v>2441</v>
      </c>
      <c r="E969" s="1">
        <v>350</v>
      </c>
      <c r="F969" s="1">
        <v>0</v>
      </c>
      <c r="G969" s="1">
        <v>5</v>
      </c>
      <c r="H969" s="1">
        <v>0</v>
      </c>
      <c r="I969" s="1">
        <v>2</v>
      </c>
      <c r="J969" s="4">
        <v>0</v>
      </c>
      <c r="K969" s="4">
        <v>145</v>
      </c>
      <c r="L969" s="4">
        <v>14</v>
      </c>
    </row>
    <row r="970" spans="3:12" x14ac:dyDescent="0.3">
      <c r="C970" s="1">
        <v>27</v>
      </c>
      <c r="D970" s="1">
        <v>2408</v>
      </c>
      <c r="E970" s="1">
        <v>382</v>
      </c>
      <c r="F970" s="1">
        <v>0</v>
      </c>
      <c r="G970" s="1">
        <v>6</v>
      </c>
      <c r="H970" s="1">
        <v>0</v>
      </c>
      <c r="I970" s="1">
        <v>2</v>
      </c>
      <c r="J970" s="4">
        <v>0</v>
      </c>
      <c r="K970" s="4">
        <v>177</v>
      </c>
      <c r="L970" s="4">
        <v>17</v>
      </c>
    </row>
    <row r="971" spans="3:12" x14ac:dyDescent="0.3">
      <c r="C971" s="1">
        <v>28</v>
      </c>
      <c r="D971" s="1">
        <v>2371</v>
      </c>
      <c r="E971" s="1">
        <v>416</v>
      </c>
      <c r="F971" s="1">
        <v>0</v>
      </c>
      <c r="G971" s="1">
        <v>8</v>
      </c>
      <c r="H971" s="1">
        <v>0</v>
      </c>
      <c r="I971" s="1">
        <v>3</v>
      </c>
      <c r="J971" s="4">
        <v>0</v>
      </c>
      <c r="K971" s="4">
        <v>201</v>
      </c>
      <c r="L971" s="4">
        <v>19</v>
      </c>
    </row>
    <row r="972" spans="3:12" x14ac:dyDescent="0.3">
      <c r="C972" s="1">
        <v>29</v>
      </c>
      <c r="D972" s="1">
        <v>2331</v>
      </c>
      <c r="E972" s="1">
        <v>454</v>
      </c>
      <c r="F972" s="1">
        <v>0</v>
      </c>
      <c r="G972" s="1">
        <v>10</v>
      </c>
      <c r="H972" s="1">
        <v>0</v>
      </c>
      <c r="I972" s="1">
        <v>4</v>
      </c>
      <c r="J972" s="4">
        <v>0</v>
      </c>
      <c r="K972" s="4">
        <v>218</v>
      </c>
      <c r="L972" s="4">
        <v>20</v>
      </c>
    </row>
    <row r="973" spans="3:12" x14ac:dyDescent="0.3">
      <c r="C973" s="1">
        <v>30</v>
      </c>
      <c r="D973" s="1">
        <v>2302</v>
      </c>
      <c r="E973" s="1">
        <v>479</v>
      </c>
      <c r="F973" s="1">
        <v>0</v>
      </c>
      <c r="G973" s="1">
        <v>12</v>
      </c>
      <c r="H973" s="1">
        <v>0</v>
      </c>
      <c r="I973" s="1">
        <v>5</v>
      </c>
      <c r="J973" s="4">
        <v>0</v>
      </c>
      <c r="K973" s="4">
        <v>233</v>
      </c>
      <c r="L973" s="4">
        <v>21</v>
      </c>
    </row>
    <row r="974" spans="3:12" x14ac:dyDescent="0.3">
      <c r="C974" s="1">
        <v>31</v>
      </c>
      <c r="D974" s="1">
        <v>2278</v>
      </c>
      <c r="E974" s="1">
        <v>499</v>
      </c>
      <c r="F974" s="1">
        <v>0</v>
      </c>
      <c r="G974" s="1">
        <v>16</v>
      </c>
      <c r="H974" s="1">
        <v>0</v>
      </c>
      <c r="I974" s="1">
        <v>6</v>
      </c>
      <c r="J974" s="4">
        <v>0</v>
      </c>
      <c r="K974" s="4">
        <v>261</v>
      </c>
      <c r="L974" s="4">
        <v>25</v>
      </c>
    </row>
    <row r="975" spans="3:12" x14ac:dyDescent="0.3">
      <c r="C975" s="1">
        <v>32</v>
      </c>
      <c r="D975" s="1">
        <v>2249</v>
      </c>
      <c r="E975" s="1">
        <v>524</v>
      </c>
      <c r="F975" s="1">
        <v>0</v>
      </c>
      <c r="G975" s="1">
        <v>18</v>
      </c>
      <c r="H975" s="1">
        <v>0</v>
      </c>
      <c r="I975" s="1">
        <v>7</v>
      </c>
      <c r="J975" s="4">
        <v>0</v>
      </c>
      <c r="K975" s="4">
        <v>298</v>
      </c>
      <c r="L975" s="4">
        <v>29</v>
      </c>
    </row>
    <row r="976" spans="3:12" x14ac:dyDescent="0.3">
      <c r="C976" s="1">
        <v>33</v>
      </c>
      <c r="D976" s="1">
        <v>2220</v>
      </c>
      <c r="E976" s="1">
        <v>549</v>
      </c>
      <c r="F976" s="1">
        <v>0</v>
      </c>
      <c r="G976" s="1">
        <v>22</v>
      </c>
      <c r="H976" s="1">
        <v>0</v>
      </c>
      <c r="I976" s="1">
        <v>8</v>
      </c>
      <c r="J976" s="4">
        <v>0</v>
      </c>
      <c r="K976" s="4">
        <v>328</v>
      </c>
      <c r="L976" s="4">
        <v>32</v>
      </c>
    </row>
    <row r="977" spans="3:12" x14ac:dyDescent="0.3">
      <c r="C977" s="1">
        <v>34</v>
      </c>
      <c r="D977" s="1">
        <v>2185</v>
      </c>
      <c r="E977" s="1">
        <v>579</v>
      </c>
      <c r="F977" s="1">
        <v>0</v>
      </c>
      <c r="G977" s="1">
        <v>25</v>
      </c>
      <c r="H977" s="1">
        <v>0</v>
      </c>
      <c r="I977" s="1">
        <v>9</v>
      </c>
      <c r="J977" s="4">
        <v>0</v>
      </c>
      <c r="K977" s="4">
        <v>355</v>
      </c>
      <c r="L977" s="4">
        <v>35</v>
      </c>
    </row>
    <row r="978" spans="3:12" x14ac:dyDescent="0.3">
      <c r="C978" s="1">
        <v>35</v>
      </c>
      <c r="D978" s="1">
        <v>2156</v>
      </c>
      <c r="E978" s="1">
        <v>599</v>
      </c>
      <c r="F978" s="1">
        <v>0</v>
      </c>
      <c r="G978" s="1">
        <v>31</v>
      </c>
      <c r="H978" s="1">
        <v>0</v>
      </c>
      <c r="I978" s="1">
        <v>12</v>
      </c>
      <c r="J978" s="4">
        <v>0</v>
      </c>
      <c r="K978" s="4">
        <v>383</v>
      </c>
      <c r="L978" s="4">
        <v>38</v>
      </c>
    </row>
    <row r="979" spans="3:12" x14ac:dyDescent="0.3">
      <c r="C979" s="1">
        <v>36</v>
      </c>
      <c r="D979" s="1">
        <v>2125</v>
      </c>
      <c r="E979" s="1">
        <v>624</v>
      </c>
      <c r="F979" s="1">
        <v>0</v>
      </c>
      <c r="G979" s="1">
        <v>35</v>
      </c>
      <c r="H979" s="1">
        <v>0</v>
      </c>
      <c r="I979" s="1">
        <v>15</v>
      </c>
      <c r="J979" s="4">
        <v>0</v>
      </c>
      <c r="K979" s="4">
        <v>417</v>
      </c>
      <c r="L979" s="4">
        <v>42</v>
      </c>
    </row>
    <row r="980" spans="3:12" x14ac:dyDescent="0.3">
      <c r="C980" s="1">
        <v>37</v>
      </c>
      <c r="D980" s="1">
        <v>2097</v>
      </c>
      <c r="E980" s="1">
        <v>644</v>
      </c>
      <c r="F980" s="1">
        <v>0</v>
      </c>
      <c r="G980" s="1">
        <v>39</v>
      </c>
      <c r="H980" s="1">
        <v>0</v>
      </c>
      <c r="I980" s="1">
        <v>18</v>
      </c>
      <c r="J980" s="4">
        <v>0</v>
      </c>
      <c r="K980" s="4">
        <v>439</v>
      </c>
      <c r="L980" s="4">
        <v>44</v>
      </c>
    </row>
    <row r="981" spans="3:12" x14ac:dyDescent="0.3">
      <c r="C981" s="1">
        <v>38</v>
      </c>
      <c r="D981" s="1">
        <v>2070</v>
      </c>
      <c r="E981" s="1">
        <v>660</v>
      </c>
      <c r="F981" s="1">
        <v>0</v>
      </c>
      <c r="G981" s="1">
        <v>47</v>
      </c>
      <c r="H981" s="1">
        <v>0</v>
      </c>
      <c r="I981" s="1">
        <v>21</v>
      </c>
      <c r="J981" s="4">
        <v>0</v>
      </c>
      <c r="K981" s="4">
        <v>452</v>
      </c>
      <c r="L981" s="4">
        <v>44</v>
      </c>
    </row>
    <row r="982" spans="3:12" x14ac:dyDescent="0.3">
      <c r="C982" s="1">
        <v>39</v>
      </c>
      <c r="D982" s="1">
        <v>2042</v>
      </c>
      <c r="E982" s="1">
        <v>675</v>
      </c>
      <c r="F982" s="1">
        <v>0</v>
      </c>
      <c r="G982" s="1">
        <v>56</v>
      </c>
      <c r="H982" s="1">
        <v>0</v>
      </c>
      <c r="I982" s="1">
        <v>25</v>
      </c>
      <c r="J982" s="4">
        <v>0</v>
      </c>
      <c r="K982" s="4">
        <v>469</v>
      </c>
      <c r="L982" s="4">
        <v>45</v>
      </c>
    </row>
    <row r="983" spans="3:12" x14ac:dyDescent="0.3">
      <c r="C983" s="1">
        <v>40</v>
      </c>
      <c r="D983" s="1">
        <v>2014</v>
      </c>
      <c r="E983" s="1">
        <v>693</v>
      </c>
      <c r="F983" s="1">
        <v>0</v>
      </c>
      <c r="G983" s="1">
        <v>64</v>
      </c>
      <c r="H983" s="1">
        <v>0</v>
      </c>
      <c r="I983" s="1">
        <v>27</v>
      </c>
      <c r="J983" s="4">
        <v>0</v>
      </c>
      <c r="K983" s="4">
        <v>488</v>
      </c>
      <c r="L983" s="4">
        <v>47</v>
      </c>
    </row>
    <row r="984" spans="3:12" x14ac:dyDescent="0.3">
      <c r="C984" s="1">
        <v>41</v>
      </c>
      <c r="D984" s="1">
        <v>1988</v>
      </c>
      <c r="E984" s="1">
        <v>706</v>
      </c>
      <c r="F984" s="1">
        <v>0</v>
      </c>
      <c r="G984" s="1">
        <v>74</v>
      </c>
      <c r="H984" s="1">
        <v>0</v>
      </c>
      <c r="I984" s="1">
        <v>30</v>
      </c>
      <c r="J984" s="4">
        <v>0</v>
      </c>
      <c r="K984" s="4">
        <v>509</v>
      </c>
      <c r="L984" s="4">
        <v>50</v>
      </c>
    </row>
    <row r="985" spans="3:12" x14ac:dyDescent="0.3">
      <c r="C985" s="1">
        <v>42</v>
      </c>
      <c r="D985" s="1">
        <v>1959</v>
      </c>
      <c r="E985" s="1">
        <v>719</v>
      </c>
      <c r="F985" s="1">
        <v>0</v>
      </c>
      <c r="G985" s="1">
        <v>86</v>
      </c>
      <c r="H985" s="1">
        <v>0</v>
      </c>
      <c r="I985" s="1">
        <v>35</v>
      </c>
      <c r="J985" s="4">
        <v>0</v>
      </c>
      <c r="K985" s="4">
        <v>522</v>
      </c>
      <c r="L985" s="4">
        <v>52</v>
      </c>
    </row>
    <row r="986" spans="3:12" x14ac:dyDescent="0.3">
      <c r="C986" s="1">
        <v>43</v>
      </c>
      <c r="D986" s="1">
        <v>1929</v>
      </c>
      <c r="E986" s="1">
        <v>732</v>
      </c>
      <c r="F986" s="1">
        <v>0</v>
      </c>
      <c r="G986" s="1">
        <v>98</v>
      </c>
      <c r="H986" s="1">
        <v>0</v>
      </c>
      <c r="I986" s="1">
        <v>39</v>
      </c>
      <c r="J986" s="4">
        <v>0</v>
      </c>
      <c r="K986" s="4">
        <v>536</v>
      </c>
      <c r="L986" s="4">
        <v>53</v>
      </c>
    </row>
    <row r="987" spans="3:12" x14ac:dyDescent="0.3">
      <c r="C987" s="1">
        <v>44</v>
      </c>
      <c r="D987" s="1">
        <v>1900</v>
      </c>
      <c r="E987" s="1">
        <v>744</v>
      </c>
      <c r="F987" s="1">
        <v>0</v>
      </c>
      <c r="G987" s="1">
        <v>109</v>
      </c>
      <c r="H987" s="1">
        <v>0</v>
      </c>
      <c r="I987" s="1">
        <v>44</v>
      </c>
      <c r="J987" s="4">
        <v>0</v>
      </c>
      <c r="K987" s="4">
        <v>547</v>
      </c>
      <c r="L987" s="4">
        <v>54</v>
      </c>
    </row>
    <row r="988" spans="3:12" x14ac:dyDescent="0.3">
      <c r="C988" s="1">
        <v>45</v>
      </c>
      <c r="D988" s="1">
        <v>1871</v>
      </c>
      <c r="E988" s="1">
        <v>753</v>
      </c>
      <c r="F988" s="1">
        <v>0</v>
      </c>
      <c r="G988" s="1">
        <v>124</v>
      </c>
      <c r="H988" s="1">
        <v>0</v>
      </c>
      <c r="I988" s="1">
        <v>51</v>
      </c>
      <c r="J988" s="4">
        <v>0</v>
      </c>
      <c r="K988" s="4">
        <v>553</v>
      </c>
      <c r="L988" s="4">
        <v>55</v>
      </c>
    </row>
    <row r="989" spans="3:12" x14ac:dyDescent="0.3">
      <c r="C989" s="1">
        <v>46</v>
      </c>
      <c r="D989" s="1">
        <v>1842</v>
      </c>
      <c r="E989" s="1">
        <v>761</v>
      </c>
      <c r="F989" s="1">
        <v>0</v>
      </c>
      <c r="G989" s="1">
        <v>138</v>
      </c>
      <c r="H989" s="1">
        <v>0</v>
      </c>
      <c r="I989" s="1">
        <v>58</v>
      </c>
      <c r="J989" s="4">
        <v>0</v>
      </c>
      <c r="K989" s="4">
        <v>561</v>
      </c>
      <c r="L989" s="4">
        <v>57</v>
      </c>
    </row>
    <row r="990" spans="3:12" x14ac:dyDescent="0.3">
      <c r="C990" s="1">
        <v>47</v>
      </c>
      <c r="D990" s="1">
        <v>1816</v>
      </c>
      <c r="E990" s="1">
        <v>763</v>
      </c>
      <c r="F990" s="1">
        <v>0</v>
      </c>
      <c r="G990" s="1">
        <v>154</v>
      </c>
      <c r="H990" s="1">
        <v>0</v>
      </c>
      <c r="I990" s="1">
        <v>66</v>
      </c>
      <c r="J990" s="4">
        <v>0</v>
      </c>
      <c r="K990" s="4">
        <v>564</v>
      </c>
      <c r="L990" s="4">
        <v>58</v>
      </c>
    </row>
    <row r="991" spans="3:12" x14ac:dyDescent="0.3">
      <c r="C991" s="1">
        <v>48</v>
      </c>
      <c r="D991" s="1">
        <v>1787</v>
      </c>
      <c r="E991" s="1">
        <v>765</v>
      </c>
      <c r="F991" s="1">
        <v>0</v>
      </c>
      <c r="G991" s="1">
        <v>173</v>
      </c>
      <c r="H991" s="1">
        <v>0</v>
      </c>
      <c r="I991" s="1">
        <v>73</v>
      </c>
      <c r="J991" s="4">
        <v>0</v>
      </c>
      <c r="K991" s="4">
        <v>565</v>
      </c>
      <c r="L991" s="4">
        <v>58</v>
      </c>
    </row>
    <row r="992" spans="3:12" x14ac:dyDescent="0.3">
      <c r="C992" s="1">
        <v>49</v>
      </c>
      <c r="D992" s="1">
        <v>1762</v>
      </c>
      <c r="E992" s="1">
        <v>761</v>
      </c>
      <c r="F992" s="1">
        <v>0</v>
      </c>
      <c r="G992" s="1">
        <v>194</v>
      </c>
      <c r="H992" s="1">
        <v>0</v>
      </c>
      <c r="I992" s="1">
        <v>81</v>
      </c>
      <c r="J992" s="4">
        <v>0</v>
      </c>
      <c r="K992" s="4">
        <v>565</v>
      </c>
      <c r="L992" s="4">
        <v>58</v>
      </c>
    </row>
    <row r="993" spans="3:12" x14ac:dyDescent="0.3">
      <c r="C993" s="1">
        <v>50</v>
      </c>
      <c r="D993" s="1">
        <v>1737</v>
      </c>
      <c r="E993" s="1">
        <v>758</v>
      </c>
      <c r="F993" s="1">
        <v>0</v>
      </c>
      <c r="G993" s="1">
        <v>215</v>
      </c>
      <c r="H993" s="1">
        <v>0</v>
      </c>
      <c r="I993" s="1">
        <v>89</v>
      </c>
      <c r="J993" s="4">
        <v>0</v>
      </c>
      <c r="K993" s="4">
        <v>566</v>
      </c>
      <c r="L993" s="4">
        <v>57</v>
      </c>
    </row>
    <row r="994" spans="3:12" x14ac:dyDescent="0.3">
      <c r="C994" s="1">
        <v>51</v>
      </c>
      <c r="D994" s="1">
        <v>1713</v>
      </c>
      <c r="E994" s="1">
        <v>749</v>
      </c>
      <c r="F994" s="1">
        <v>0</v>
      </c>
      <c r="G994" s="1">
        <v>239</v>
      </c>
      <c r="H994" s="1">
        <v>0</v>
      </c>
      <c r="I994" s="1">
        <v>98</v>
      </c>
      <c r="J994" s="4">
        <v>0</v>
      </c>
      <c r="K994" s="4">
        <v>562</v>
      </c>
      <c r="L994" s="4">
        <v>57</v>
      </c>
    </row>
    <row r="995" spans="3:12" x14ac:dyDescent="0.3">
      <c r="C995" s="1">
        <v>52</v>
      </c>
      <c r="D995" s="1">
        <v>1689</v>
      </c>
      <c r="E995" s="1">
        <v>743</v>
      </c>
      <c r="F995" s="1">
        <v>0</v>
      </c>
      <c r="G995" s="1">
        <v>261</v>
      </c>
      <c r="H995" s="1">
        <v>0</v>
      </c>
      <c r="I995" s="1">
        <v>106</v>
      </c>
      <c r="J995" s="4">
        <v>0</v>
      </c>
      <c r="K995" s="4">
        <v>561</v>
      </c>
      <c r="L995" s="4">
        <v>56</v>
      </c>
    </row>
    <row r="996" spans="3:12" x14ac:dyDescent="0.3">
      <c r="C996" s="1">
        <v>53</v>
      </c>
      <c r="D996" s="1">
        <v>1664</v>
      </c>
      <c r="E996" s="1">
        <v>743</v>
      </c>
      <c r="F996" s="1">
        <v>0</v>
      </c>
      <c r="G996" s="1">
        <v>278</v>
      </c>
      <c r="H996" s="1">
        <v>0</v>
      </c>
      <c r="I996" s="1">
        <v>113</v>
      </c>
      <c r="J996" s="4">
        <v>0</v>
      </c>
      <c r="K996" s="4">
        <v>565</v>
      </c>
      <c r="L996" s="4">
        <v>57</v>
      </c>
    </row>
    <row r="997" spans="3:12" x14ac:dyDescent="0.3">
      <c r="C997" s="1">
        <v>54</v>
      </c>
      <c r="D997" s="1">
        <v>1640</v>
      </c>
      <c r="E997" s="1">
        <v>739</v>
      </c>
      <c r="F997" s="1">
        <v>0</v>
      </c>
      <c r="G997" s="1">
        <v>298</v>
      </c>
      <c r="H997" s="1">
        <v>0</v>
      </c>
      <c r="I997" s="1">
        <v>121</v>
      </c>
      <c r="J997" s="4">
        <v>0</v>
      </c>
      <c r="K997" s="4">
        <v>563</v>
      </c>
      <c r="L997" s="4">
        <v>57</v>
      </c>
    </row>
    <row r="998" spans="3:12" x14ac:dyDescent="0.3">
      <c r="C998" s="1">
        <v>55</v>
      </c>
      <c r="D998" s="1">
        <v>1619</v>
      </c>
      <c r="E998" s="1">
        <v>727</v>
      </c>
      <c r="F998" s="1">
        <v>0</v>
      </c>
      <c r="G998" s="1">
        <v>323</v>
      </c>
      <c r="H998" s="1">
        <v>0</v>
      </c>
      <c r="I998" s="1">
        <v>130</v>
      </c>
      <c r="J998" s="4">
        <v>0</v>
      </c>
      <c r="K998" s="4">
        <v>558</v>
      </c>
      <c r="L998" s="4">
        <v>57</v>
      </c>
    </row>
    <row r="999" spans="3:12" x14ac:dyDescent="0.3">
      <c r="C999" s="1">
        <v>56</v>
      </c>
      <c r="D999" s="1">
        <v>1592</v>
      </c>
      <c r="E999" s="1">
        <v>718</v>
      </c>
      <c r="F999" s="1">
        <v>0</v>
      </c>
      <c r="G999" s="1">
        <v>347</v>
      </c>
      <c r="H999" s="1">
        <v>0</v>
      </c>
      <c r="I999" s="1">
        <v>142</v>
      </c>
      <c r="J999" s="4">
        <v>0</v>
      </c>
      <c r="K999" s="4">
        <v>547</v>
      </c>
      <c r="L999" s="4">
        <v>55</v>
      </c>
    </row>
    <row r="1000" spans="3:12" x14ac:dyDescent="0.3">
      <c r="C1000" s="1">
        <v>57</v>
      </c>
      <c r="D1000" s="1">
        <v>1568</v>
      </c>
      <c r="E1000" s="1">
        <v>713</v>
      </c>
      <c r="F1000" s="1">
        <v>0</v>
      </c>
      <c r="G1000" s="1">
        <v>367</v>
      </c>
      <c r="H1000" s="1">
        <v>0</v>
      </c>
      <c r="I1000" s="1">
        <v>151</v>
      </c>
      <c r="J1000" s="4">
        <v>0</v>
      </c>
      <c r="K1000" s="4">
        <v>543</v>
      </c>
      <c r="L1000" s="4">
        <v>55</v>
      </c>
    </row>
    <row r="1001" spans="3:12" x14ac:dyDescent="0.3">
      <c r="C1001" s="1">
        <v>58</v>
      </c>
      <c r="D1001" s="1">
        <v>1544</v>
      </c>
      <c r="E1001" s="1">
        <v>705</v>
      </c>
      <c r="F1001" s="1">
        <v>0</v>
      </c>
      <c r="G1001" s="1">
        <v>389</v>
      </c>
      <c r="H1001" s="1">
        <v>0</v>
      </c>
      <c r="I1001" s="1">
        <v>161</v>
      </c>
      <c r="J1001" s="4">
        <v>0</v>
      </c>
      <c r="K1001" s="4">
        <v>536</v>
      </c>
      <c r="L1001" s="4">
        <v>55</v>
      </c>
    </row>
    <row r="1002" spans="3:12" x14ac:dyDescent="0.3">
      <c r="C1002" s="1">
        <v>59</v>
      </c>
      <c r="D1002" s="1">
        <v>1522</v>
      </c>
      <c r="E1002" s="1">
        <v>697</v>
      </c>
      <c r="F1002" s="1">
        <v>0</v>
      </c>
      <c r="G1002" s="1">
        <v>410</v>
      </c>
      <c r="H1002" s="1">
        <v>0</v>
      </c>
      <c r="I1002" s="1">
        <v>170</v>
      </c>
      <c r="J1002" s="4">
        <v>0</v>
      </c>
      <c r="K1002" s="4">
        <v>530</v>
      </c>
      <c r="L1002" s="4">
        <v>55</v>
      </c>
    </row>
    <row r="1003" spans="3:12" x14ac:dyDescent="0.3">
      <c r="C1003" s="1">
        <v>60</v>
      </c>
      <c r="D1003" s="1">
        <v>1501</v>
      </c>
      <c r="E1003" s="1">
        <v>686</v>
      </c>
      <c r="F1003" s="1">
        <v>0</v>
      </c>
      <c r="G1003" s="1">
        <v>432</v>
      </c>
      <c r="H1003" s="1">
        <v>0</v>
      </c>
      <c r="I1003" s="1">
        <v>180</v>
      </c>
      <c r="J1003" s="4">
        <v>0</v>
      </c>
      <c r="K1003" s="4">
        <v>523</v>
      </c>
      <c r="L1003" s="4">
        <v>54</v>
      </c>
    </row>
    <row r="1004" spans="3:12" x14ac:dyDescent="0.3">
      <c r="C1004" s="1">
        <v>61</v>
      </c>
      <c r="D1004" s="1">
        <v>1480</v>
      </c>
      <c r="E1004" s="1">
        <v>677</v>
      </c>
      <c r="F1004" s="1">
        <v>0</v>
      </c>
      <c r="G1004" s="1">
        <v>453</v>
      </c>
      <c r="H1004" s="1">
        <v>0</v>
      </c>
      <c r="I1004" s="1">
        <v>189</v>
      </c>
      <c r="J1004" s="4">
        <v>0</v>
      </c>
      <c r="K1004" s="4">
        <v>517</v>
      </c>
      <c r="L1004" s="4">
        <v>53</v>
      </c>
    </row>
    <row r="1005" spans="3:12" x14ac:dyDescent="0.3">
      <c r="C1005" s="1">
        <v>62</v>
      </c>
      <c r="D1005" s="1">
        <v>1462</v>
      </c>
      <c r="E1005" s="1">
        <v>667</v>
      </c>
      <c r="F1005" s="1">
        <v>0</v>
      </c>
      <c r="G1005" s="1">
        <v>471</v>
      </c>
      <c r="H1005" s="1">
        <v>0</v>
      </c>
      <c r="I1005" s="1">
        <v>198</v>
      </c>
      <c r="J1005" s="4">
        <v>0</v>
      </c>
      <c r="K1005" s="4">
        <v>511</v>
      </c>
      <c r="L1005" s="4">
        <v>53</v>
      </c>
    </row>
    <row r="1006" spans="3:12" x14ac:dyDescent="0.3">
      <c r="C1006" s="1">
        <v>63</v>
      </c>
      <c r="D1006" s="1">
        <v>1445</v>
      </c>
      <c r="E1006" s="1">
        <v>654</v>
      </c>
      <c r="F1006" s="1">
        <v>0</v>
      </c>
      <c r="G1006" s="1">
        <v>494</v>
      </c>
      <c r="H1006" s="1">
        <v>0</v>
      </c>
      <c r="I1006" s="1">
        <v>205</v>
      </c>
      <c r="J1006" s="4">
        <v>0</v>
      </c>
      <c r="K1006" s="4">
        <v>508</v>
      </c>
      <c r="L1006" s="4">
        <v>53</v>
      </c>
    </row>
    <row r="1007" spans="3:12" x14ac:dyDescent="0.3">
      <c r="C1007" s="1">
        <v>64</v>
      </c>
      <c r="D1007" s="1">
        <v>1430</v>
      </c>
      <c r="E1007" s="1">
        <v>640</v>
      </c>
      <c r="F1007" s="1">
        <v>0</v>
      </c>
      <c r="G1007" s="1">
        <v>513</v>
      </c>
      <c r="H1007" s="1">
        <v>0</v>
      </c>
      <c r="I1007" s="1">
        <v>215</v>
      </c>
      <c r="J1007" s="4">
        <v>0</v>
      </c>
      <c r="K1007" s="4">
        <v>502</v>
      </c>
      <c r="L1007" s="4">
        <v>52</v>
      </c>
    </row>
    <row r="1008" spans="3:12" x14ac:dyDescent="0.3">
      <c r="C1008" s="1">
        <v>65</v>
      </c>
      <c r="D1008" s="1">
        <v>1417</v>
      </c>
      <c r="E1008" s="1">
        <v>620</v>
      </c>
      <c r="F1008" s="1">
        <v>0</v>
      </c>
      <c r="G1008" s="1">
        <v>535</v>
      </c>
      <c r="H1008" s="1">
        <v>0</v>
      </c>
      <c r="I1008" s="1">
        <v>226</v>
      </c>
      <c r="J1008" s="4">
        <v>0</v>
      </c>
      <c r="K1008" s="4">
        <v>493</v>
      </c>
      <c r="L1008" s="4">
        <v>51</v>
      </c>
    </row>
    <row r="1009" spans="3:12" x14ac:dyDescent="0.3">
      <c r="C1009" s="1">
        <v>66</v>
      </c>
      <c r="D1009" s="1">
        <v>1404</v>
      </c>
      <c r="E1009" s="1">
        <v>604</v>
      </c>
      <c r="F1009" s="1">
        <v>0</v>
      </c>
      <c r="G1009" s="1">
        <v>556</v>
      </c>
      <c r="H1009" s="1">
        <v>0</v>
      </c>
      <c r="I1009" s="1">
        <v>234</v>
      </c>
      <c r="J1009" s="4">
        <v>0</v>
      </c>
      <c r="K1009" s="4">
        <v>487</v>
      </c>
      <c r="L1009" s="4">
        <v>50</v>
      </c>
    </row>
    <row r="1010" spans="3:12" x14ac:dyDescent="0.3">
      <c r="C1010" s="1">
        <v>67</v>
      </c>
      <c r="D1010" s="1">
        <v>1391</v>
      </c>
      <c r="E1010" s="1">
        <v>589</v>
      </c>
      <c r="F1010" s="1">
        <v>0</v>
      </c>
      <c r="G1010" s="1">
        <v>576</v>
      </c>
      <c r="H1010" s="1">
        <v>0</v>
      </c>
      <c r="I1010" s="1">
        <v>242</v>
      </c>
      <c r="J1010" s="4">
        <v>0</v>
      </c>
      <c r="K1010" s="4">
        <v>480</v>
      </c>
      <c r="L1010" s="4">
        <v>50</v>
      </c>
    </row>
    <row r="1011" spans="3:12" x14ac:dyDescent="0.3">
      <c r="C1011" s="1">
        <v>68</v>
      </c>
      <c r="D1011" s="1">
        <v>1380</v>
      </c>
      <c r="E1011" s="1">
        <v>574</v>
      </c>
      <c r="F1011" s="1">
        <v>0</v>
      </c>
      <c r="G1011" s="1">
        <v>593</v>
      </c>
      <c r="H1011" s="1">
        <v>0</v>
      </c>
      <c r="I1011" s="1">
        <v>251</v>
      </c>
      <c r="J1011" s="4">
        <v>0</v>
      </c>
      <c r="K1011" s="4">
        <v>475</v>
      </c>
      <c r="L1011" s="4">
        <v>49</v>
      </c>
    </row>
    <row r="1012" spans="3:12" x14ac:dyDescent="0.3">
      <c r="C1012" s="1">
        <v>69</v>
      </c>
      <c r="D1012" s="1">
        <v>1368</v>
      </c>
      <c r="E1012" s="1">
        <v>560</v>
      </c>
      <c r="F1012" s="1">
        <v>0</v>
      </c>
      <c r="G1012" s="1">
        <v>612</v>
      </c>
      <c r="H1012" s="1">
        <v>0</v>
      </c>
      <c r="I1012" s="1">
        <v>258</v>
      </c>
      <c r="J1012" s="4">
        <v>0</v>
      </c>
      <c r="K1012" s="4">
        <v>465</v>
      </c>
      <c r="L1012" s="4">
        <v>48</v>
      </c>
    </row>
    <row r="1013" spans="3:12" x14ac:dyDescent="0.3">
      <c r="C1013" s="1">
        <v>70</v>
      </c>
      <c r="D1013" s="1">
        <v>1358</v>
      </c>
      <c r="E1013" s="1">
        <v>542</v>
      </c>
      <c r="F1013" s="1">
        <v>0</v>
      </c>
      <c r="G1013" s="1">
        <v>632</v>
      </c>
      <c r="H1013" s="1">
        <v>0</v>
      </c>
      <c r="I1013" s="1">
        <v>266</v>
      </c>
      <c r="J1013" s="4">
        <v>0</v>
      </c>
      <c r="K1013" s="4">
        <v>455</v>
      </c>
      <c r="L1013" s="4">
        <v>47</v>
      </c>
    </row>
    <row r="1014" spans="3:12" x14ac:dyDescent="0.3">
      <c r="C1014" s="1">
        <v>71</v>
      </c>
      <c r="D1014" s="1">
        <v>1348</v>
      </c>
      <c r="E1014" s="1">
        <v>523</v>
      </c>
      <c r="F1014" s="1">
        <v>0</v>
      </c>
      <c r="G1014" s="1">
        <v>653</v>
      </c>
      <c r="H1014" s="1">
        <v>0</v>
      </c>
      <c r="I1014" s="1">
        <v>274</v>
      </c>
      <c r="J1014" s="4">
        <v>0</v>
      </c>
      <c r="K1014" s="4">
        <v>441</v>
      </c>
      <c r="L1014" s="4">
        <v>46</v>
      </c>
    </row>
    <row r="1015" spans="3:12" x14ac:dyDescent="0.3">
      <c r="C1015" s="1">
        <v>72</v>
      </c>
      <c r="D1015" s="1">
        <v>1338</v>
      </c>
      <c r="E1015" s="1">
        <v>507</v>
      </c>
      <c r="F1015" s="1">
        <v>0</v>
      </c>
      <c r="G1015" s="1">
        <v>671</v>
      </c>
      <c r="H1015" s="1">
        <v>0</v>
      </c>
      <c r="I1015" s="1">
        <v>281</v>
      </c>
      <c r="J1015" s="4">
        <v>0</v>
      </c>
      <c r="K1015" s="4">
        <v>429</v>
      </c>
      <c r="L1015" s="4">
        <v>45</v>
      </c>
    </row>
    <row r="1016" spans="3:12" x14ac:dyDescent="0.3">
      <c r="C1016" s="1">
        <v>73</v>
      </c>
      <c r="D1016" s="1">
        <v>1330</v>
      </c>
      <c r="E1016" s="1">
        <v>492</v>
      </c>
      <c r="F1016" s="1">
        <v>0</v>
      </c>
      <c r="G1016" s="1">
        <v>687</v>
      </c>
      <c r="H1016" s="1">
        <v>0</v>
      </c>
      <c r="I1016" s="1">
        <v>289</v>
      </c>
      <c r="J1016" s="4">
        <v>0</v>
      </c>
      <c r="K1016" s="4">
        <v>418</v>
      </c>
      <c r="L1016" s="4">
        <v>43</v>
      </c>
    </row>
    <row r="1017" spans="3:12" x14ac:dyDescent="0.3">
      <c r="C1017" s="1">
        <v>74</v>
      </c>
      <c r="D1017" s="1">
        <v>1323</v>
      </c>
      <c r="E1017" s="1">
        <v>473</v>
      </c>
      <c r="F1017" s="1">
        <v>0</v>
      </c>
      <c r="G1017" s="1">
        <v>706</v>
      </c>
      <c r="H1017" s="1">
        <v>0</v>
      </c>
      <c r="I1017" s="1">
        <v>296</v>
      </c>
      <c r="J1017" s="4">
        <v>0</v>
      </c>
      <c r="K1017" s="4">
        <v>405</v>
      </c>
      <c r="L1017" s="4">
        <v>41</v>
      </c>
    </row>
    <row r="1018" spans="3:12" x14ac:dyDescent="0.3">
      <c r="C1018" s="1">
        <v>75</v>
      </c>
      <c r="D1018" s="1">
        <v>1315</v>
      </c>
      <c r="E1018" s="1">
        <v>453</v>
      </c>
      <c r="F1018" s="1">
        <v>0</v>
      </c>
      <c r="G1018" s="1">
        <v>725</v>
      </c>
      <c r="H1018" s="1">
        <v>0</v>
      </c>
      <c r="I1018" s="1">
        <v>305</v>
      </c>
      <c r="J1018" s="4">
        <v>0</v>
      </c>
      <c r="K1018" s="4">
        <v>388</v>
      </c>
      <c r="L1018" s="4">
        <v>37</v>
      </c>
    </row>
    <row r="1019" spans="3:12" x14ac:dyDescent="0.3">
      <c r="C1019" s="1">
        <v>76</v>
      </c>
      <c r="D1019" s="1">
        <v>1307</v>
      </c>
      <c r="E1019" s="1">
        <v>436</v>
      </c>
      <c r="F1019" s="1">
        <v>0</v>
      </c>
      <c r="G1019" s="1">
        <v>744</v>
      </c>
      <c r="H1019" s="1">
        <v>0</v>
      </c>
      <c r="I1019" s="1">
        <v>311</v>
      </c>
      <c r="J1019" s="4">
        <v>0</v>
      </c>
      <c r="K1019" s="4">
        <v>376</v>
      </c>
      <c r="L1019" s="4">
        <v>36</v>
      </c>
    </row>
    <row r="1020" spans="3:12" x14ac:dyDescent="0.3">
      <c r="C1020" s="1">
        <v>77</v>
      </c>
      <c r="D1020" s="1">
        <v>1301</v>
      </c>
      <c r="E1020" s="1">
        <v>419</v>
      </c>
      <c r="F1020" s="1">
        <v>0</v>
      </c>
      <c r="G1020" s="1">
        <v>761</v>
      </c>
      <c r="H1020" s="1">
        <v>0</v>
      </c>
      <c r="I1020" s="1">
        <v>318</v>
      </c>
      <c r="J1020" s="4">
        <v>0</v>
      </c>
      <c r="K1020" s="4">
        <v>362</v>
      </c>
      <c r="L1020" s="4">
        <v>34</v>
      </c>
    </row>
    <row r="1021" spans="3:12" x14ac:dyDescent="0.3">
      <c r="C1021" s="1">
        <v>78</v>
      </c>
      <c r="D1021" s="1">
        <v>1295</v>
      </c>
      <c r="E1021" s="1">
        <v>398</v>
      </c>
      <c r="F1021" s="1">
        <v>0</v>
      </c>
      <c r="G1021" s="1">
        <v>780</v>
      </c>
      <c r="H1021" s="1">
        <v>0</v>
      </c>
      <c r="I1021" s="1">
        <v>326</v>
      </c>
      <c r="J1021" s="4">
        <v>0</v>
      </c>
      <c r="K1021" s="4">
        <v>345</v>
      </c>
      <c r="L1021" s="4">
        <v>32</v>
      </c>
    </row>
    <row r="1022" spans="3:12" x14ac:dyDescent="0.3">
      <c r="C1022" s="1">
        <v>79</v>
      </c>
      <c r="D1022" s="1">
        <v>1288</v>
      </c>
      <c r="E1022" s="1">
        <v>379</v>
      </c>
      <c r="F1022" s="1">
        <v>0</v>
      </c>
      <c r="G1022" s="1">
        <v>798</v>
      </c>
      <c r="H1022" s="1">
        <v>0</v>
      </c>
      <c r="I1022" s="1">
        <v>333</v>
      </c>
      <c r="J1022" s="4">
        <v>0</v>
      </c>
      <c r="K1022" s="4">
        <v>329</v>
      </c>
      <c r="L1022" s="4">
        <v>30</v>
      </c>
    </row>
    <row r="1023" spans="3:12" x14ac:dyDescent="0.3">
      <c r="C1023" s="1">
        <v>80</v>
      </c>
      <c r="D1023" s="1">
        <v>1282</v>
      </c>
      <c r="E1023" s="1">
        <v>362</v>
      </c>
      <c r="F1023" s="1">
        <v>0</v>
      </c>
      <c r="G1023" s="1">
        <v>814</v>
      </c>
      <c r="H1023" s="1">
        <v>0</v>
      </c>
      <c r="I1023" s="1">
        <v>340</v>
      </c>
      <c r="J1023" s="4">
        <v>0</v>
      </c>
      <c r="K1023" s="4">
        <v>314</v>
      </c>
      <c r="L1023" s="4">
        <v>30</v>
      </c>
    </row>
    <row r="1024" spans="3:12" x14ac:dyDescent="0.3">
      <c r="C1024" s="1">
        <v>81</v>
      </c>
      <c r="D1024" s="1">
        <v>1277</v>
      </c>
      <c r="E1024" s="1">
        <v>342</v>
      </c>
      <c r="F1024" s="1">
        <v>0</v>
      </c>
      <c r="G1024" s="1">
        <v>832</v>
      </c>
      <c r="H1024" s="1">
        <v>0</v>
      </c>
      <c r="I1024" s="1">
        <v>347</v>
      </c>
      <c r="J1024" s="4">
        <v>0</v>
      </c>
      <c r="K1024" s="4">
        <v>296</v>
      </c>
      <c r="L1024" s="4">
        <v>27</v>
      </c>
    </row>
    <row r="1025" spans="3:12" x14ac:dyDescent="0.3">
      <c r="C1025" s="1">
        <v>82</v>
      </c>
      <c r="D1025" s="1">
        <v>1274</v>
      </c>
      <c r="E1025" s="1">
        <v>322</v>
      </c>
      <c r="F1025" s="1">
        <v>0</v>
      </c>
      <c r="G1025" s="1">
        <v>848</v>
      </c>
      <c r="H1025" s="1">
        <v>0</v>
      </c>
      <c r="I1025" s="1">
        <v>355</v>
      </c>
      <c r="J1025" s="4">
        <v>0</v>
      </c>
      <c r="K1025" s="4">
        <v>280</v>
      </c>
      <c r="L1025" s="4">
        <v>26</v>
      </c>
    </row>
    <row r="1026" spans="3:12" x14ac:dyDescent="0.3">
      <c r="C1026" s="1">
        <v>83</v>
      </c>
      <c r="D1026" s="1">
        <v>1269</v>
      </c>
      <c r="E1026" s="1">
        <v>306</v>
      </c>
      <c r="F1026" s="1">
        <v>0</v>
      </c>
      <c r="G1026" s="1">
        <v>862</v>
      </c>
      <c r="H1026" s="1">
        <v>0</v>
      </c>
      <c r="I1026" s="1">
        <v>361</v>
      </c>
      <c r="J1026" s="4">
        <v>0</v>
      </c>
      <c r="K1026" s="4">
        <v>268</v>
      </c>
      <c r="L1026" s="4">
        <v>25</v>
      </c>
    </row>
    <row r="1027" spans="3:12" x14ac:dyDescent="0.3">
      <c r="C1027" s="1">
        <v>84</v>
      </c>
      <c r="D1027" s="1">
        <v>1265</v>
      </c>
      <c r="E1027" s="1">
        <v>288</v>
      </c>
      <c r="F1027" s="1">
        <v>0</v>
      </c>
      <c r="G1027" s="1">
        <v>877</v>
      </c>
      <c r="H1027" s="1">
        <v>0</v>
      </c>
      <c r="I1027" s="1">
        <v>368</v>
      </c>
      <c r="J1027" s="4">
        <v>0</v>
      </c>
      <c r="K1027" s="4">
        <v>252</v>
      </c>
      <c r="L1027" s="4">
        <v>23</v>
      </c>
    </row>
    <row r="1028" spans="3:12" x14ac:dyDescent="0.3">
      <c r="C1028" s="1">
        <v>85</v>
      </c>
      <c r="D1028" s="1">
        <v>1261</v>
      </c>
      <c r="E1028" s="1">
        <v>273</v>
      </c>
      <c r="F1028" s="1">
        <v>0</v>
      </c>
      <c r="G1028" s="1">
        <v>890</v>
      </c>
      <c r="H1028" s="1">
        <v>0</v>
      </c>
      <c r="I1028" s="1">
        <v>375</v>
      </c>
      <c r="J1028" s="4">
        <v>0</v>
      </c>
      <c r="K1028" s="4">
        <v>239</v>
      </c>
      <c r="L1028" s="4">
        <v>22</v>
      </c>
    </row>
    <row r="1029" spans="3:12" x14ac:dyDescent="0.3">
      <c r="C1029" s="1">
        <v>86</v>
      </c>
      <c r="D1029" s="1">
        <v>1256</v>
      </c>
      <c r="E1029" s="1">
        <v>260</v>
      </c>
      <c r="F1029" s="1">
        <v>0</v>
      </c>
      <c r="G1029" s="1">
        <v>902</v>
      </c>
      <c r="H1029" s="1">
        <v>0</v>
      </c>
      <c r="I1029" s="1">
        <v>381</v>
      </c>
      <c r="J1029" s="4">
        <v>0</v>
      </c>
      <c r="K1029" s="4">
        <v>228</v>
      </c>
      <c r="L1029" s="4">
        <v>22</v>
      </c>
    </row>
    <row r="1030" spans="3:12" x14ac:dyDescent="0.3">
      <c r="C1030" s="1">
        <v>87</v>
      </c>
      <c r="D1030" s="1">
        <v>1253</v>
      </c>
      <c r="E1030" s="1">
        <v>243</v>
      </c>
      <c r="F1030" s="1">
        <v>0</v>
      </c>
      <c r="G1030" s="1">
        <v>916</v>
      </c>
      <c r="H1030" s="1">
        <v>0</v>
      </c>
      <c r="I1030" s="1">
        <v>386</v>
      </c>
      <c r="J1030" s="4">
        <v>0</v>
      </c>
      <c r="K1030" s="4">
        <v>214</v>
      </c>
      <c r="L1030" s="4">
        <v>20</v>
      </c>
    </row>
    <row r="1031" spans="3:12" x14ac:dyDescent="0.3">
      <c r="C1031" s="1">
        <v>88</v>
      </c>
      <c r="D1031" s="1">
        <v>1248</v>
      </c>
      <c r="E1031" s="1">
        <v>229</v>
      </c>
      <c r="F1031" s="1">
        <v>0</v>
      </c>
      <c r="G1031" s="1">
        <v>929</v>
      </c>
      <c r="H1031" s="1">
        <v>0</v>
      </c>
      <c r="I1031" s="1">
        <v>392</v>
      </c>
      <c r="J1031" s="4">
        <v>0</v>
      </c>
      <c r="K1031" s="4">
        <v>200</v>
      </c>
      <c r="L1031" s="4">
        <v>19</v>
      </c>
    </row>
    <row r="1032" spans="3:12" x14ac:dyDescent="0.3">
      <c r="C1032" s="1">
        <v>89</v>
      </c>
      <c r="D1032" s="1">
        <v>1244</v>
      </c>
      <c r="E1032" s="1">
        <v>215</v>
      </c>
      <c r="F1032" s="1">
        <v>0</v>
      </c>
      <c r="G1032" s="1">
        <v>942</v>
      </c>
      <c r="H1032" s="1">
        <v>0</v>
      </c>
      <c r="I1032" s="1">
        <v>397</v>
      </c>
      <c r="J1032" s="4">
        <v>0</v>
      </c>
      <c r="K1032" s="4">
        <v>185</v>
      </c>
      <c r="L1032" s="4">
        <v>18</v>
      </c>
    </row>
    <row r="1033" spans="3:12" x14ac:dyDescent="0.3">
      <c r="C1033" s="1">
        <v>90</v>
      </c>
      <c r="D1033" s="1">
        <v>1243</v>
      </c>
      <c r="E1033" s="1">
        <v>199</v>
      </c>
      <c r="F1033" s="1">
        <v>0</v>
      </c>
      <c r="G1033" s="1">
        <v>954</v>
      </c>
      <c r="H1033" s="1">
        <v>0</v>
      </c>
      <c r="I1033" s="1">
        <v>402</v>
      </c>
      <c r="J1033" s="4">
        <v>0</v>
      </c>
      <c r="K1033" s="4">
        <v>173</v>
      </c>
      <c r="L1033" s="4">
        <v>16</v>
      </c>
    </row>
    <row r="1034" spans="3:12" x14ac:dyDescent="0.3">
      <c r="C1034" s="1">
        <v>91</v>
      </c>
      <c r="D1034" s="1">
        <v>1239</v>
      </c>
      <c r="E1034" s="1">
        <v>186</v>
      </c>
      <c r="F1034" s="1">
        <v>0</v>
      </c>
      <c r="G1034" s="1">
        <v>965</v>
      </c>
      <c r="H1034" s="1">
        <v>0</v>
      </c>
      <c r="I1034" s="1">
        <v>408</v>
      </c>
      <c r="J1034" s="4">
        <v>0</v>
      </c>
      <c r="K1034" s="4">
        <v>160</v>
      </c>
      <c r="L1034" s="4">
        <v>15</v>
      </c>
    </row>
    <row r="1035" spans="3:12" x14ac:dyDescent="0.3">
      <c r="C1035" s="1">
        <v>92</v>
      </c>
      <c r="D1035" s="1">
        <v>1236</v>
      </c>
      <c r="E1035" s="1">
        <v>175</v>
      </c>
      <c r="F1035" s="1">
        <v>0</v>
      </c>
      <c r="G1035" s="1">
        <v>976</v>
      </c>
      <c r="H1035" s="1">
        <v>0</v>
      </c>
      <c r="I1035" s="1">
        <v>411</v>
      </c>
      <c r="J1035" s="4">
        <v>0</v>
      </c>
      <c r="K1035" s="4">
        <v>150</v>
      </c>
      <c r="L1035" s="4">
        <v>14</v>
      </c>
    </row>
    <row r="1036" spans="3:12" x14ac:dyDescent="0.3">
      <c r="C1036" s="1">
        <v>93</v>
      </c>
      <c r="D1036" s="1">
        <v>1233</v>
      </c>
      <c r="E1036" s="1">
        <v>167</v>
      </c>
      <c r="F1036" s="1">
        <v>0</v>
      </c>
      <c r="G1036" s="1">
        <v>984</v>
      </c>
      <c r="H1036" s="1">
        <v>0</v>
      </c>
      <c r="I1036" s="1">
        <v>414</v>
      </c>
      <c r="J1036" s="4">
        <v>0</v>
      </c>
      <c r="K1036" s="4">
        <v>144</v>
      </c>
      <c r="L1036" s="4">
        <v>14</v>
      </c>
    </row>
    <row r="1037" spans="3:12" x14ac:dyDescent="0.3">
      <c r="C1037" s="1">
        <v>94</v>
      </c>
      <c r="D1037" s="1">
        <v>1231</v>
      </c>
      <c r="E1037" s="1">
        <v>156</v>
      </c>
      <c r="F1037" s="1">
        <v>0</v>
      </c>
      <c r="G1037" s="1">
        <v>992</v>
      </c>
      <c r="H1037" s="1">
        <v>0</v>
      </c>
      <c r="I1037" s="1">
        <v>419</v>
      </c>
      <c r="J1037" s="4">
        <v>0</v>
      </c>
      <c r="K1037" s="4">
        <v>135</v>
      </c>
      <c r="L1037" s="4">
        <v>13</v>
      </c>
    </row>
    <row r="1038" spans="3:12" x14ac:dyDescent="0.3">
      <c r="C1038" s="1">
        <v>95</v>
      </c>
      <c r="D1038" s="1">
        <v>1230</v>
      </c>
      <c r="E1038" s="1">
        <v>145</v>
      </c>
      <c r="F1038" s="1">
        <v>0</v>
      </c>
      <c r="G1038" s="1">
        <v>1000</v>
      </c>
      <c r="H1038" s="1">
        <v>0</v>
      </c>
      <c r="I1038" s="1">
        <v>423</v>
      </c>
      <c r="J1038" s="4">
        <v>0</v>
      </c>
      <c r="K1038" s="4">
        <v>127</v>
      </c>
      <c r="L1038" s="4">
        <v>12</v>
      </c>
    </row>
    <row r="1039" spans="3:12" x14ac:dyDescent="0.3">
      <c r="C1039" s="1">
        <v>96</v>
      </c>
      <c r="D1039" s="1">
        <v>1228</v>
      </c>
      <c r="E1039" s="1">
        <v>137</v>
      </c>
      <c r="F1039" s="1">
        <v>0</v>
      </c>
      <c r="G1039" s="1">
        <v>1009</v>
      </c>
      <c r="H1039" s="1">
        <v>0</v>
      </c>
      <c r="I1039" s="1">
        <v>425</v>
      </c>
      <c r="J1039" s="4">
        <v>0</v>
      </c>
      <c r="K1039" s="4">
        <v>120</v>
      </c>
      <c r="L1039" s="4">
        <v>12</v>
      </c>
    </row>
    <row r="1040" spans="3:12" x14ac:dyDescent="0.3">
      <c r="C1040" s="1">
        <v>97</v>
      </c>
      <c r="D1040" s="1">
        <v>1227</v>
      </c>
      <c r="E1040" s="1">
        <v>127</v>
      </c>
      <c r="F1040" s="1">
        <v>0</v>
      </c>
      <c r="G1040" s="1">
        <v>1016</v>
      </c>
      <c r="H1040" s="1">
        <v>0</v>
      </c>
      <c r="I1040" s="1">
        <v>429</v>
      </c>
      <c r="J1040" s="4">
        <v>0</v>
      </c>
      <c r="K1040" s="4">
        <v>111</v>
      </c>
      <c r="L1040" s="4">
        <v>12</v>
      </c>
    </row>
    <row r="1041" spans="3:12" x14ac:dyDescent="0.3">
      <c r="C1041" s="1">
        <v>98</v>
      </c>
      <c r="D1041" s="1">
        <v>1224</v>
      </c>
      <c r="E1041" s="1">
        <v>120</v>
      </c>
      <c r="F1041" s="1">
        <v>0</v>
      </c>
      <c r="G1041" s="1">
        <v>1023</v>
      </c>
      <c r="H1041" s="1">
        <v>0</v>
      </c>
      <c r="I1041" s="1">
        <v>431</v>
      </c>
      <c r="J1041" s="4">
        <v>0</v>
      </c>
      <c r="K1041" s="4">
        <v>104</v>
      </c>
      <c r="L1041" s="4">
        <v>11</v>
      </c>
    </row>
    <row r="1042" spans="3:12" x14ac:dyDescent="0.3">
      <c r="C1042" s="1">
        <v>99</v>
      </c>
      <c r="D1042" s="1">
        <v>1222</v>
      </c>
      <c r="E1042" s="1">
        <v>114</v>
      </c>
      <c r="F1042" s="1">
        <v>0</v>
      </c>
      <c r="G1042" s="1">
        <v>1028</v>
      </c>
      <c r="H1042" s="1">
        <v>0</v>
      </c>
      <c r="I1042" s="1">
        <v>434</v>
      </c>
      <c r="J1042" s="4">
        <v>0</v>
      </c>
      <c r="K1042" s="4">
        <v>100</v>
      </c>
      <c r="L1042" s="4">
        <v>10</v>
      </c>
    </row>
    <row r="1043" spans="3:12" x14ac:dyDescent="0.3">
      <c r="C1043" s="1">
        <v>100</v>
      </c>
      <c r="D1043" s="1">
        <v>1220</v>
      </c>
      <c r="E1043" s="1">
        <v>106</v>
      </c>
      <c r="F1043" s="1">
        <v>0</v>
      </c>
      <c r="G1043" s="1">
        <v>1035</v>
      </c>
      <c r="H1043" s="1">
        <v>0</v>
      </c>
      <c r="I1043" s="1">
        <v>437</v>
      </c>
      <c r="J1043" s="4">
        <v>0</v>
      </c>
      <c r="K1043" s="4">
        <v>92</v>
      </c>
      <c r="L1043" s="4">
        <v>9</v>
      </c>
    </row>
    <row r="1044" spans="3:12" x14ac:dyDescent="0.3">
      <c r="C1044" s="1">
        <v>101</v>
      </c>
      <c r="D1044" s="1">
        <v>1219</v>
      </c>
      <c r="E1044" s="1">
        <v>101</v>
      </c>
      <c r="F1044" s="1">
        <v>0</v>
      </c>
      <c r="G1044" s="1">
        <v>1040</v>
      </c>
      <c r="H1044" s="1">
        <v>0</v>
      </c>
      <c r="I1044" s="1">
        <v>438</v>
      </c>
      <c r="J1044" s="4">
        <v>0</v>
      </c>
      <c r="K1044" s="4">
        <v>88</v>
      </c>
      <c r="L1044" s="4">
        <v>8</v>
      </c>
    </row>
    <row r="1045" spans="3:12" x14ac:dyDescent="0.3">
      <c r="C1045" s="1">
        <v>102</v>
      </c>
      <c r="D1045" s="1">
        <v>1217</v>
      </c>
      <c r="E1045" s="1">
        <v>93</v>
      </c>
      <c r="F1045" s="1">
        <v>0</v>
      </c>
      <c r="G1045" s="1">
        <v>1047</v>
      </c>
      <c r="H1045" s="1">
        <v>0</v>
      </c>
      <c r="I1045" s="1">
        <v>441</v>
      </c>
      <c r="J1045" s="4">
        <v>0</v>
      </c>
      <c r="K1045" s="4">
        <v>81</v>
      </c>
      <c r="L1045" s="4">
        <v>8</v>
      </c>
    </row>
    <row r="1046" spans="3:12" x14ac:dyDescent="0.3">
      <c r="C1046" s="1">
        <v>103</v>
      </c>
      <c r="D1046" s="1">
        <v>1216</v>
      </c>
      <c r="E1046" s="1">
        <v>87</v>
      </c>
      <c r="F1046" s="1">
        <v>0</v>
      </c>
      <c r="G1046" s="1">
        <v>1051</v>
      </c>
      <c r="H1046" s="1">
        <v>0</v>
      </c>
      <c r="I1046" s="1">
        <v>444</v>
      </c>
      <c r="J1046" s="4">
        <v>0</v>
      </c>
      <c r="K1046" s="4">
        <v>75</v>
      </c>
      <c r="L1046" s="4">
        <v>7</v>
      </c>
    </row>
    <row r="1047" spans="3:12" x14ac:dyDescent="0.3">
      <c r="C1047" s="1">
        <v>104</v>
      </c>
      <c r="D1047" s="1">
        <v>1214</v>
      </c>
      <c r="E1047" s="1">
        <v>82</v>
      </c>
      <c r="F1047" s="1">
        <v>0</v>
      </c>
      <c r="G1047" s="1">
        <v>1056</v>
      </c>
      <c r="H1047" s="1">
        <v>0</v>
      </c>
      <c r="I1047" s="1">
        <v>446</v>
      </c>
      <c r="J1047" s="4">
        <v>0</v>
      </c>
      <c r="K1047" s="4">
        <v>70</v>
      </c>
      <c r="L1047" s="4">
        <v>6</v>
      </c>
    </row>
    <row r="1048" spans="3:12" x14ac:dyDescent="0.3">
      <c r="C1048" s="1">
        <v>105</v>
      </c>
      <c r="D1048" s="1">
        <v>1213</v>
      </c>
      <c r="E1048" s="1">
        <v>76</v>
      </c>
      <c r="F1048" s="1">
        <v>0</v>
      </c>
      <c r="G1048" s="1">
        <v>1060</v>
      </c>
      <c r="H1048" s="1">
        <v>0</v>
      </c>
      <c r="I1048" s="1">
        <v>449</v>
      </c>
      <c r="J1048" s="4">
        <v>0</v>
      </c>
      <c r="K1048" s="4">
        <v>66</v>
      </c>
      <c r="L1048" s="4">
        <v>6</v>
      </c>
    </row>
    <row r="1049" spans="3:12" x14ac:dyDescent="0.3">
      <c r="C1049" s="1">
        <v>106</v>
      </c>
      <c r="D1049" s="1">
        <v>1212</v>
      </c>
      <c r="E1049" s="1">
        <v>74</v>
      </c>
      <c r="F1049" s="1">
        <v>0</v>
      </c>
      <c r="G1049" s="1">
        <v>1063</v>
      </c>
      <c r="H1049" s="1">
        <v>0</v>
      </c>
      <c r="I1049" s="1">
        <v>450</v>
      </c>
      <c r="J1049" s="4">
        <v>0</v>
      </c>
      <c r="K1049" s="4">
        <v>64</v>
      </c>
      <c r="L1049" s="4">
        <v>6</v>
      </c>
    </row>
    <row r="1050" spans="3:12" x14ac:dyDescent="0.3">
      <c r="C1050" s="1">
        <v>107</v>
      </c>
      <c r="D1050" s="1">
        <v>1211</v>
      </c>
      <c r="E1050" s="1">
        <v>70</v>
      </c>
      <c r="F1050" s="1">
        <v>0</v>
      </c>
      <c r="G1050" s="1">
        <v>1066</v>
      </c>
      <c r="H1050" s="1">
        <v>0</v>
      </c>
      <c r="I1050" s="1">
        <v>451</v>
      </c>
      <c r="J1050" s="4">
        <v>0</v>
      </c>
      <c r="K1050" s="4">
        <v>61</v>
      </c>
      <c r="L1050" s="4">
        <v>5</v>
      </c>
    </row>
    <row r="1051" spans="3:12" x14ac:dyDescent="0.3">
      <c r="C1051" s="1">
        <v>108</v>
      </c>
      <c r="D1051" s="1">
        <v>1210</v>
      </c>
      <c r="E1051" s="1">
        <v>66</v>
      </c>
      <c r="F1051" s="1">
        <v>0</v>
      </c>
      <c r="G1051" s="1">
        <v>1070</v>
      </c>
      <c r="H1051" s="1">
        <v>0</v>
      </c>
      <c r="I1051" s="1">
        <v>452</v>
      </c>
      <c r="J1051" s="4">
        <v>0</v>
      </c>
      <c r="K1051" s="4">
        <v>58</v>
      </c>
      <c r="L1051" s="4">
        <v>5</v>
      </c>
    </row>
    <row r="1052" spans="3:12" x14ac:dyDescent="0.3">
      <c r="C1052" s="1">
        <v>109</v>
      </c>
      <c r="D1052" s="1">
        <v>1209</v>
      </c>
      <c r="E1052" s="1">
        <v>61</v>
      </c>
      <c r="F1052" s="1">
        <v>0</v>
      </c>
      <c r="G1052" s="1">
        <v>1074</v>
      </c>
      <c r="H1052" s="1">
        <v>0</v>
      </c>
      <c r="I1052" s="1">
        <v>454</v>
      </c>
      <c r="J1052" s="4">
        <v>0</v>
      </c>
      <c r="K1052" s="4">
        <v>53</v>
      </c>
      <c r="L1052" s="4">
        <v>5</v>
      </c>
    </row>
    <row r="1053" spans="3:12" x14ac:dyDescent="0.3">
      <c r="C1053" s="1">
        <v>110</v>
      </c>
      <c r="D1053" s="1">
        <v>1209</v>
      </c>
      <c r="E1053" s="1">
        <v>57</v>
      </c>
      <c r="F1053" s="1">
        <v>0</v>
      </c>
      <c r="G1053" s="1">
        <v>1077</v>
      </c>
      <c r="H1053" s="1">
        <v>0</v>
      </c>
      <c r="I1053" s="1">
        <v>455</v>
      </c>
      <c r="J1053" s="4">
        <v>0</v>
      </c>
      <c r="K1053" s="4">
        <v>50</v>
      </c>
      <c r="L1053" s="4">
        <v>5</v>
      </c>
    </row>
    <row r="1054" spans="3:12" x14ac:dyDescent="0.3">
      <c r="C1054" s="1">
        <v>111</v>
      </c>
      <c r="D1054" s="1">
        <v>1208</v>
      </c>
      <c r="E1054" s="1">
        <v>55</v>
      </c>
      <c r="F1054" s="1">
        <v>0</v>
      </c>
      <c r="G1054" s="1">
        <v>1079</v>
      </c>
      <c r="H1054" s="1">
        <v>0</v>
      </c>
      <c r="I1054" s="1">
        <v>456</v>
      </c>
      <c r="J1054" s="4">
        <v>0</v>
      </c>
      <c r="K1054" s="4">
        <v>49</v>
      </c>
      <c r="L1054" s="4">
        <v>4</v>
      </c>
    </row>
    <row r="1055" spans="3:12" x14ac:dyDescent="0.3">
      <c r="C1055" s="1">
        <v>112</v>
      </c>
      <c r="D1055" s="1">
        <v>1207</v>
      </c>
      <c r="E1055" s="1">
        <v>52</v>
      </c>
      <c r="F1055" s="1">
        <v>0</v>
      </c>
      <c r="G1055" s="1">
        <v>1082</v>
      </c>
      <c r="H1055" s="1">
        <v>0</v>
      </c>
      <c r="I1055" s="1">
        <v>458</v>
      </c>
      <c r="J1055" s="4">
        <v>0</v>
      </c>
      <c r="K1055" s="4">
        <v>45</v>
      </c>
      <c r="L1055" s="4">
        <v>4</v>
      </c>
    </row>
    <row r="1056" spans="3:12" x14ac:dyDescent="0.3">
      <c r="C1056" s="1">
        <v>113</v>
      </c>
      <c r="D1056" s="1">
        <v>1206</v>
      </c>
      <c r="E1056" s="1">
        <v>49</v>
      </c>
      <c r="F1056" s="1">
        <v>0</v>
      </c>
      <c r="G1056" s="1">
        <v>1084</v>
      </c>
      <c r="H1056" s="1">
        <v>0</v>
      </c>
      <c r="I1056" s="1">
        <v>459</v>
      </c>
      <c r="J1056" s="4">
        <v>0</v>
      </c>
      <c r="K1056" s="4">
        <v>43</v>
      </c>
      <c r="L1056" s="4">
        <v>4</v>
      </c>
    </row>
    <row r="1057" spans="3:12" x14ac:dyDescent="0.3">
      <c r="C1057" s="1">
        <v>114</v>
      </c>
      <c r="D1057" s="1">
        <v>1205</v>
      </c>
      <c r="E1057" s="1">
        <v>46</v>
      </c>
      <c r="F1057" s="1">
        <v>0</v>
      </c>
      <c r="G1057" s="1">
        <v>1087</v>
      </c>
      <c r="H1057" s="1">
        <v>0</v>
      </c>
      <c r="I1057" s="1">
        <v>460</v>
      </c>
      <c r="J1057" s="4">
        <v>0</v>
      </c>
      <c r="K1057" s="4">
        <v>41</v>
      </c>
      <c r="L1057" s="4">
        <v>4</v>
      </c>
    </row>
    <row r="1058" spans="3:12" x14ac:dyDescent="0.3">
      <c r="C1058" s="1">
        <v>115</v>
      </c>
      <c r="D1058" s="1">
        <v>1205</v>
      </c>
      <c r="E1058" s="1">
        <v>43</v>
      </c>
      <c r="F1058" s="1">
        <v>0</v>
      </c>
      <c r="G1058" s="1">
        <v>1090</v>
      </c>
      <c r="H1058" s="1">
        <v>0</v>
      </c>
      <c r="I1058" s="1">
        <v>461</v>
      </c>
      <c r="J1058" s="4">
        <v>0</v>
      </c>
      <c r="K1058" s="4">
        <v>38</v>
      </c>
      <c r="L1058" s="4">
        <v>4</v>
      </c>
    </row>
    <row r="1059" spans="3:12" x14ac:dyDescent="0.3">
      <c r="C1059" s="1">
        <v>116</v>
      </c>
      <c r="D1059" s="1">
        <v>1204</v>
      </c>
      <c r="E1059" s="1">
        <v>40</v>
      </c>
      <c r="F1059" s="1">
        <v>0</v>
      </c>
      <c r="G1059" s="1">
        <v>1092</v>
      </c>
      <c r="H1059" s="1">
        <v>0</v>
      </c>
      <c r="I1059" s="1">
        <v>462</v>
      </c>
      <c r="J1059" s="4">
        <v>0</v>
      </c>
      <c r="K1059" s="4">
        <v>35</v>
      </c>
      <c r="L1059" s="4">
        <v>4</v>
      </c>
    </row>
    <row r="1060" spans="3:12" x14ac:dyDescent="0.3">
      <c r="C1060" s="1">
        <v>117</v>
      </c>
      <c r="D1060" s="1">
        <v>1203</v>
      </c>
      <c r="E1060" s="1">
        <v>38</v>
      </c>
      <c r="F1060" s="1">
        <v>0</v>
      </c>
      <c r="G1060" s="1">
        <v>1093</v>
      </c>
      <c r="H1060" s="1">
        <v>0</v>
      </c>
      <c r="I1060" s="1">
        <v>463</v>
      </c>
      <c r="J1060" s="4">
        <v>0</v>
      </c>
      <c r="K1060" s="4">
        <v>33</v>
      </c>
      <c r="L1060" s="4">
        <v>4</v>
      </c>
    </row>
    <row r="1061" spans="3:12" x14ac:dyDescent="0.3">
      <c r="C1061" s="1">
        <v>118</v>
      </c>
      <c r="D1061" s="1">
        <v>1203</v>
      </c>
      <c r="E1061" s="1">
        <v>36</v>
      </c>
      <c r="F1061" s="1">
        <v>0</v>
      </c>
      <c r="G1061" s="1">
        <v>1095</v>
      </c>
      <c r="H1061" s="1">
        <v>0</v>
      </c>
      <c r="I1061" s="1">
        <v>464</v>
      </c>
      <c r="J1061" s="4">
        <v>0</v>
      </c>
      <c r="K1061" s="4">
        <v>32</v>
      </c>
      <c r="L1061" s="4">
        <v>4</v>
      </c>
    </row>
    <row r="1062" spans="3:12" x14ac:dyDescent="0.3">
      <c r="C1062" s="1">
        <v>119</v>
      </c>
      <c r="D1062" s="1">
        <v>1202</v>
      </c>
      <c r="E1062" s="1">
        <v>34</v>
      </c>
      <c r="F1062" s="1">
        <v>0</v>
      </c>
      <c r="G1062" s="1">
        <v>1098</v>
      </c>
      <c r="H1062" s="1">
        <v>0</v>
      </c>
      <c r="I1062" s="1">
        <v>465</v>
      </c>
      <c r="J1062" s="4">
        <v>0</v>
      </c>
      <c r="K1062" s="4">
        <v>29</v>
      </c>
      <c r="L1062" s="4">
        <v>4</v>
      </c>
    </row>
    <row r="1063" spans="3:12" x14ac:dyDescent="0.3">
      <c r="C1063" s="1">
        <v>120</v>
      </c>
      <c r="D1063" s="1">
        <v>1202</v>
      </c>
      <c r="E1063" s="1">
        <v>32</v>
      </c>
      <c r="F1063" s="1">
        <v>0</v>
      </c>
      <c r="G1063" s="1">
        <v>1100</v>
      </c>
      <c r="H1063" s="1">
        <v>0</v>
      </c>
      <c r="I1063" s="1">
        <v>465</v>
      </c>
      <c r="J1063" s="4">
        <v>0</v>
      </c>
      <c r="K1063" s="4">
        <v>28</v>
      </c>
      <c r="L1063" s="4">
        <v>3</v>
      </c>
    </row>
    <row r="1064" spans="3:12" x14ac:dyDescent="0.3">
      <c r="C1064" s="1">
        <v>121</v>
      </c>
      <c r="D1064" s="1">
        <v>1201</v>
      </c>
      <c r="E1064" s="1">
        <v>30</v>
      </c>
      <c r="F1064" s="1">
        <v>0</v>
      </c>
      <c r="G1064" s="1">
        <v>1101</v>
      </c>
      <c r="H1064" s="1">
        <v>0</v>
      </c>
      <c r="I1064" s="1">
        <v>466</v>
      </c>
      <c r="J1064" s="4">
        <v>0</v>
      </c>
      <c r="K1064" s="4">
        <v>26</v>
      </c>
      <c r="L1064" s="4">
        <v>3</v>
      </c>
    </row>
    <row r="1065" spans="3:12" x14ac:dyDescent="0.3">
      <c r="C1065" s="1">
        <v>122</v>
      </c>
      <c r="D1065" s="1">
        <v>1201</v>
      </c>
      <c r="E1065" s="1">
        <v>28</v>
      </c>
      <c r="F1065" s="1">
        <v>0</v>
      </c>
      <c r="G1065" s="1">
        <v>1103</v>
      </c>
      <c r="H1065" s="1">
        <v>0</v>
      </c>
      <c r="I1065" s="1">
        <v>466</v>
      </c>
      <c r="J1065" s="4">
        <v>0</v>
      </c>
      <c r="K1065" s="4">
        <v>24</v>
      </c>
      <c r="L1065" s="4">
        <v>3</v>
      </c>
    </row>
    <row r="1066" spans="3:12" x14ac:dyDescent="0.3">
      <c r="C1066" s="1">
        <v>123</v>
      </c>
      <c r="D1066" s="1">
        <v>1200</v>
      </c>
      <c r="E1066" s="1">
        <v>26</v>
      </c>
      <c r="F1066" s="1">
        <v>0</v>
      </c>
      <c r="G1066" s="1">
        <v>1104</v>
      </c>
      <c r="H1066" s="1">
        <v>0</v>
      </c>
      <c r="I1066" s="1">
        <v>467</v>
      </c>
      <c r="J1066" s="4">
        <v>0</v>
      </c>
      <c r="K1066" s="4">
        <v>23</v>
      </c>
      <c r="L1066" s="4">
        <v>3</v>
      </c>
    </row>
    <row r="1067" spans="3:12" x14ac:dyDescent="0.3">
      <c r="C1067" s="1">
        <v>124</v>
      </c>
      <c r="D1067" s="1">
        <v>1200</v>
      </c>
      <c r="E1067" s="1">
        <v>26</v>
      </c>
      <c r="F1067" s="1">
        <v>0</v>
      </c>
      <c r="G1067" s="1">
        <v>1105</v>
      </c>
      <c r="H1067" s="1">
        <v>0</v>
      </c>
      <c r="I1067" s="1">
        <v>468</v>
      </c>
      <c r="J1067" s="4">
        <v>0</v>
      </c>
      <c r="K1067" s="4">
        <v>22</v>
      </c>
      <c r="L1067" s="4">
        <v>3</v>
      </c>
    </row>
    <row r="1068" spans="3:12" x14ac:dyDescent="0.3">
      <c r="C1068" s="1">
        <v>125</v>
      </c>
      <c r="D1068" s="1">
        <v>1199</v>
      </c>
      <c r="E1068" s="1">
        <v>25</v>
      </c>
      <c r="F1068" s="1">
        <v>0</v>
      </c>
      <c r="G1068" s="1">
        <v>1106</v>
      </c>
      <c r="H1068" s="1">
        <v>0</v>
      </c>
      <c r="I1068" s="1">
        <v>468</v>
      </c>
      <c r="J1068" s="4">
        <v>0</v>
      </c>
      <c r="K1068" s="4">
        <v>21</v>
      </c>
      <c r="L1068" s="4">
        <v>3</v>
      </c>
    </row>
    <row r="1069" spans="3:12" x14ac:dyDescent="0.3">
      <c r="C1069" s="1">
        <v>126</v>
      </c>
      <c r="D1069" s="1">
        <v>1199</v>
      </c>
      <c r="E1069" s="1">
        <v>23</v>
      </c>
      <c r="F1069" s="1">
        <v>0</v>
      </c>
      <c r="G1069" s="1">
        <v>1108</v>
      </c>
      <c r="H1069" s="1">
        <v>0</v>
      </c>
      <c r="I1069" s="1">
        <v>468</v>
      </c>
      <c r="J1069" s="4">
        <v>0</v>
      </c>
      <c r="K1069" s="4">
        <v>20</v>
      </c>
      <c r="L1069" s="4">
        <v>3</v>
      </c>
    </row>
    <row r="1070" spans="3:12" x14ac:dyDescent="0.3">
      <c r="C1070" s="1">
        <v>127</v>
      </c>
      <c r="D1070" s="1">
        <v>1198</v>
      </c>
      <c r="E1070" s="1">
        <v>23</v>
      </c>
      <c r="F1070" s="1">
        <v>0</v>
      </c>
      <c r="G1070" s="1">
        <v>1109</v>
      </c>
      <c r="H1070" s="1">
        <v>0</v>
      </c>
      <c r="I1070" s="1">
        <v>469</v>
      </c>
      <c r="J1070" s="4">
        <v>0</v>
      </c>
      <c r="K1070" s="4">
        <v>19</v>
      </c>
      <c r="L1070" s="4">
        <v>2</v>
      </c>
    </row>
    <row r="1071" spans="3:12" x14ac:dyDescent="0.3">
      <c r="C1071" s="1">
        <v>128</v>
      </c>
      <c r="D1071" s="1">
        <v>1198</v>
      </c>
      <c r="E1071" s="1">
        <v>21</v>
      </c>
      <c r="F1071" s="1">
        <v>0</v>
      </c>
      <c r="G1071" s="1">
        <v>1110</v>
      </c>
      <c r="H1071" s="1">
        <v>0</v>
      </c>
      <c r="I1071" s="1">
        <v>469</v>
      </c>
      <c r="J1071" s="4">
        <v>0</v>
      </c>
      <c r="K1071" s="4">
        <v>18</v>
      </c>
      <c r="L1071" s="4">
        <v>2</v>
      </c>
    </row>
    <row r="1072" spans="3:12" x14ac:dyDescent="0.3">
      <c r="C1072" s="1">
        <v>129</v>
      </c>
      <c r="D1072" s="1">
        <v>1198</v>
      </c>
      <c r="E1072" s="1">
        <v>19</v>
      </c>
      <c r="F1072" s="1">
        <v>0</v>
      </c>
      <c r="G1072" s="1">
        <v>1111</v>
      </c>
      <c r="H1072" s="1">
        <v>0</v>
      </c>
      <c r="I1072" s="1">
        <v>470</v>
      </c>
      <c r="J1072" s="4">
        <v>0</v>
      </c>
      <c r="K1072" s="4">
        <v>16</v>
      </c>
      <c r="L1072" s="4">
        <v>2</v>
      </c>
    </row>
    <row r="1073" spans="3:12" x14ac:dyDescent="0.3">
      <c r="C1073" s="1">
        <v>130</v>
      </c>
      <c r="D1073" s="1">
        <v>1197</v>
      </c>
      <c r="E1073" s="1">
        <v>18</v>
      </c>
      <c r="F1073" s="1">
        <v>0</v>
      </c>
      <c r="G1073" s="1">
        <v>1113</v>
      </c>
      <c r="H1073" s="1">
        <v>0</v>
      </c>
      <c r="I1073" s="1">
        <v>471</v>
      </c>
      <c r="J1073" s="4">
        <v>0</v>
      </c>
      <c r="K1073" s="4">
        <v>15</v>
      </c>
      <c r="L1073" s="4">
        <v>2</v>
      </c>
    </row>
    <row r="1074" spans="3:12" x14ac:dyDescent="0.3">
      <c r="C1074" s="1">
        <v>131</v>
      </c>
      <c r="D1074" s="1">
        <v>1197</v>
      </c>
      <c r="E1074" s="1">
        <v>17</v>
      </c>
      <c r="F1074" s="1">
        <v>0</v>
      </c>
      <c r="G1074" s="1">
        <v>1113</v>
      </c>
      <c r="H1074" s="1">
        <v>0</v>
      </c>
      <c r="I1074" s="1">
        <v>471</v>
      </c>
      <c r="J1074" s="4">
        <v>0</v>
      </c>
      <c r="K1074" s="4">
        <v>14</v>
      </c>
      <c r="L1074" s="4">
        <v>2</v>
      </c>
    </row>
    <row r="1075" spans="3:12" x14ac:dyDescent="0.3">
      <c r="C1075" s="1">
        <v>132</v>
      </c>
      <c r="D1075" s="1">
        <v>1197</v>
      </c>
      <c r="E1075" s="1">
        <v>16</v>
      </c>
      <c r="F1075" s="1">
        <v>0</v>
      </c>
      <c r="G1075" s="1">
        <v>1114</v>
      </c>
      <c r="H1075" s="1">
        <v>0</v>
      </c>
      <c r="I1075" s="1">
        <v>472</v>
      </c>
      <c r="J1075" s="4">
        <v>0</v>
      </c>
      <c r="K1075" s="4">
        <v>14</v>
      </c>
      <c r="L1075" s="4">
        <v>2</v>
      </c>
    </row>
    <row r="1076" spans="3:12" x14ac:dyDescent="0.3">
      <c r="C1076" s="1">
        <v>133</v>
      </c>
      <c r="D1076" s="1">
        <v>1196</v>
      </c>
      <c r="E1076" s="1">
        <v>15</v>
      </c>
      <c r="F1076" s="1">
        <v>0</v>
      </c>
      <c r="G1076" s="1">
        <v>1114</v>
      </c>
      <c r="H1076" s="1">
        <v>0</v>
      </c>
      <c r="I1076" s="1">
        <v>472</v>
      </c>
      <c r="J1076" s="4">
        <v>0</v>
      </c>
      <c r="K1076" s="4">
        <v>13</v>
      </c>
      <c r="L1076" s="4">
        <v>1</v>
      </c>
    </row>
    <row r="1077" spans="3:12" x14ac:dyDescent="0.3">
      <c r="C1077" s="1">
        <v>134</v>
      </c>
      <c r="D1077" s="1">
        <v>1196</v>
      </c>
      <c r="E1077" s="1">
        <v>14</v>
      </c>
      <c r="F1077" s="1">
        <v>0</v>
      </c>
      <c r="G1077" s="1">
        <v>1115</v>
      </c>
      <c r="H1077" s="1">
        <v>0</v>
      </c>
      <c r="I1077" s="1">
        <v>473</v>
      </c>
      <c r="J1077" s="4">
        <v>0</v>
      </c>
      <c r="K1077" s="4">
        <v>12</v>
      </c>
      <c r="L1077" s="4">
        <v>1</v>
      </c>
    </row>
    <row r="1078" spans="3:12" x14ac:dyDescent="0.3">
      <c r="C1078" s="1">
        <v>135</v>
      </c>
      <c r="D1078" s="1">
        <v>1196</v>
      </c>
      <c r="E1078" s="1">
        <v>14</v>
      </c>
      <c r="F1078" s="1">
        <v>0</v>
      </c>
      <c r="G1078" s="1">
        <v>1116</v>
      </c>
      <c r="H1078" s="1">
        <v>0</v>
      </c>
      <c r="I1078" s="1">
        <v>473</v>
      </c>
      <c r="J1078" s="4">
        <v>0</v>
      </c>
      <c r="K1078" s="4">
        <v>12</v>
      </c>
      <c r="L1078" s="4">
        <v>2</v>
      </c>
    </row>
    <row r="1079" spans="3:12" x14ac:dyDescent="0.3">
      <c r="C1079" s="1">
        <v>136</v>
      </c>
      <c r="D1079" s="1">
        <v>1195</v>
      </c>
      <c r="E1079" s="1">
        <v>13</v>
      </c>
      <c r="F1079" s="1">
        <v>0</v>
      </c>
      <c r="G1079" s="1">
        <v>1116</v>
      </c>
      <c r="H1079" s="1">
        <v>0</v>
      </c>
      <c r="I1079" s="1">
        <v>473</v>
      </c>
      <c r="J1079" s="4">
        <v>0</v>
      </c>
      <c r="K1079" s="4">
        <v>11</v>
      </c>
      <c r="L1079" s="4">
        <v>1</v>
      </c>
    </row>
    <row r="1080" spans="3:12" x14ac:dyDescent="0.3">
      <c r="C1080" s="1">
        <v>137</v>
      </c>
      <c r="D1080" s="1">
        <v>1195</v>
      </c>
      <c r="E1080" s="1">
        <v>14</v>
      </c>
      <c r="F1080" s="1">
        <v>0</v>
      </c>
      <c r="G1080" s="1">
        <v>1116</v>
      </c>
      <c r="H1080" s="1">
        <v>0</v>
      </c>
      <c r="I1080" s="1">
        <v>474</v>
      </c>
      <c r="J1080" s="4">
        <v>0</v>
      </c>
      <c r="K1080" s="4">
        <v>11</v>
      </c>
      <c r="L1080" s="4">
        <v>1</v>
      </c>
    </row>
    <row r="1081" spans="3:12" x14ac:dyDescent="0.3">
      <c r="C1081" s="1">
        <v>138</v>
      </c>
      <c r="D1081" s="1">
        <v>1194</v>
      </c>
      <c r="E1081" s="1">
        <v>13</v>
      </c>
      <c r="F1081" s="1">
        <v>0</v>
      </c>
      <c r="G1081" s="1">
        <v>1117</v>
      </c>
      <c r="H1081" s="1">
        <v>0</v>
      </c>
      <c r="I1081" s="1">
        <v>474</v>
      </c>
      <c r="J1081" s="4">
        <v>0</v>
      </c>
      <c r="K1081" s="4">
        <v>11</v>
      </c>
      <c r="L1081" s="4">
        <v>1</v>
      </c>
    </row>
    <row r="1082" spans="3:12" x14ac:dyDescent="0.3">
      <c r="C1082" s="1">
        <v>139</v>
      </c>
      <c r="D1082" s="1">
        <v>1194</v>
      </c>
      <c r="E1082" s="1">
        <v>12</v>
      </c>
      <c r="F1082" s="1">
        <v>0</v>
      </c>
      <c r="G1082" s="1">
        <v>1118</v>
      </c>
      <c r="H1082" s="1">
        <v>0</v>
      </c>
      <c r="I1082" s="1">
        <v>474</v>
      </c>
      <c r="J1082" s="4">
        <v>0</v>
      </c>
      <c r="K1082" s="4">
        <v>10</v>
      </c>
      <c r="L1082" s="4">
        <v>1</v>
      </c>
    </row>
    <row r="1083" spans="3:12" x14ac:dyDescent="0.3">
      <c r="C1083" s="1">
        <v>140</v>
      </c>
      <c r="D1083" s="1">
        <v>1194</v>
      </c>
      <c r="E1083" s="1">
        <v>12</v>
      </c>
      <c r="F1083" s="1">
        <v>0</v>
      </c>
      <c r="G1083" s="1">
        <v>1118</v>
      </c>
      <c r="H1083" s="1">
        <v>0</v>
      </c>
      <c r="I1083" s="1">
        <v>474</v>
      </c>
      <c r="J1083" s="4">
        <v>0</v>
      </c>
      <c r="K1083" s="4">
        <v>9</v>
      </c>
      <c r="L1083" s="4">
        <v>1</v>
      </c>
    </row>
    <row r="1084" spans="3:12" x14ac:dyDescent="0.3">
      <c r="C1084" s="1">
        <v>141</v>
      </c>
      <c r="D1084" s="1">
        <v>1194</v>
      </c>
      <c r="E1084" s="1">
        <v>11</v>
      </c>
      <c r="F1084" s="1">
        <v>0</v>
      </c>
      <c r="G1084" s="1">
        <v>1119</v>
      </c>
      <c r="H1084" s="1">
        <v>0</v>
      </c>
      <c r="I1084" s="1">
        <v>474</v>
      </c>
      <c r="J1084" s="4">
        <v>0</v>
      </c>
      <c r="K1084" s="4">
        <v>9</v>
      </c>
      <c r="L1084" s="4">
        <v>1</v>
      </c>
    </row>
    <row r="1085" spans="3:12" x14ac:dyDescent="0.3">
      <c r="C1085" s="1">
        <v>142</v>
      </c>
      <c r="D1085" s="1">
        <v>1193</v>
      </c>
      <c r="E1085" s="1">
        <v>11</v>
      </c>
      <c r="F1085" s="1">
        <v>0</v>
      </c>
      <c r="G1085" s="1">
        <v>1120</v>
      </c>
      <c r="H1085" s="1">
        <v>0</v>
      </c>
      <c r="I1085" s="1">
        <v>475</v>
      </c>
      <c r="J1085" s="4">
        <v>0</v>
      </c>
      <c r="K1085" s="4">
        <v>8</v>
      </c>
      <c r="L1085" s="4">
        <v>0</v>
      </c>
    </row>
    <row r="1086" spans="3:12" x14ac:dyDescent="0.3">
      <c r="C1086" s="1">
        <v>143</v>
      </c>
      <c r="D1086" s="1">
        <v>1193</v>
      </c>
      <c r="E1086" s="1">
        <v>10</v>
      </c>
      <c r="F1086" s="1">
        <v>0</v>
      </c>
      <c r="G1086" s="1">
        <v>1120</v>
      </c>
      <c r="H1086" s="1">
        <v>0</v>
      </c>
      <c r="I1086" s="1">
        <v>475</v>
      </c>
      <c r="J1086" s="4">
        <v>0</v>
      </c>
      <c r="K1086" s="4">
        <v>8</v>
      </c>
      <c r="L1086" s="4">
        <v>1</v>
      </c>
    </row>
    <row r="1087" spans="3:12" x14ac:dyDescent="0.3">
      <c r="C1087" s="1">
        <v>144</v>
      </c>
      <c r="D1087" s="1">
        <v>1193</v>
      </c>
      <c r="E1087" s="1">
        <v>10</v>
      </c>
      <c r="F1087" s="1">
        <v>0</v>
      </c>
      <c r="G1087" s="1">
        <v>1121</v>
      </c>
      <c r="H1087" s="1">
        <v>0</v>
      </c>
      <c r="I1087" s="1">
        <v>475</v>
      </c>
      <c r="J1087" s="4">
        <v>0</v>
      </c>
      <c r="K1087" s="4">
        <v>8</v>
      </c>
      <c r="L1087" s="4">
        <v>1</v>
      </c>
    </row>
    <row r="1088" spans="3:12" x14ac:dyDescent="0.3">
      <c r="C1088" s="1">
        <v>145</v>
      </c>
      <c r="D1088" s="1">
        <v>1193</v>
      </c>
      <c r="E1088" s="1">
        <v>9</v>
      </c>
      <c r="F1088" s="1">
        <v>0</v>
      </c>
      <c r="G1088" s="1">
        <v>1121</v>
      </c>
      <c r="H1088" s="1">
        <v>0</v>
      </c>
      <c r="I1088" s="1">
        <v>475</v>
      </c>
      <c r="J1088" s="4">
        <v>0</v>
      </c>
      <c r="K1088" s="4">
        <v>8</v>
      </c>
      <c r="L1088" s="4">
        <v>1</v>
      </c>
    </row>
    <row r="1089" spans="3:12" x14ac:dyDescent="0.3">
      <c r="C1089" s="1">
        <v>146</v>
      </c>
      <c r="D1089" s="1">
        <v>1193</v>
      </c>
      <c r="E1089" s="1">
        <v>9</v>
      </c>
      <c r="F1089" s="1">
        <v>0</v>
      </c>
      <c r="G1089" s="1">
        <v>1121</v>
      </c>
      <c r="H1089" s="1">
        <v>0</v>
      </c>
      <c r="I1089" s="1">
        <v>475</v>
      </c>
      <c r="J1089" s="4">
        <v>0</v>
      </c>
      <c r="K1089" s="4">
        <v>8</v>
      </c>
      <c r="L1089" s="4">
        <v>1</v>
      </c>
    </row>
    <row r="1090" spans="3:12" x14ac:dyDescent="0.3">
      <c r="C1090" s="1">
        <v>147</v>
      </c>
      <c r="D1090" s="1">
        <v>1193</v>
      </c>
      <c r="E1090" s="1">
        <v>9</v>
      </c>
      <c r="F1090" s="1">
        <v>0</v>
      </c>
      <c r="G1090" s="1">
        <v>1122</v>
      </c>
      <c r="H1090" s="1">
        <v>0</v>
      </c>
      <c r="I1090" s="1">
        <v>475</v>
      </c>
      <c r="J1090" s="4">
        <v>0</v>
      </c>
      <c r="K1090" s="4">
        <v>7</v>
      </c>
      <c r="L1090" s="4">
        <v>1</v>
      </c>
    </row>
    <row r="1091" spans="3:12" x14ac:dyDescent="0.3">
      <c r="C1091" s="1">
        <v>148</v>
      </c>
      <c r="D1091" s="1">
        <v>1192</v>
      </c>
      <c r="E1091" s="1">
        <v>8</v>
      </c>
      <c r="F1091" s="1">
        <v>0</v>
      </c>
      <c r="G1091" s="1">
        <v>1122</v>
      </c>
      <c r="H1091" s="1">
        <v>0</v>
      </c>
      <c r="I1091" s="1">
        <v>475</v>
      </c>
      <c r="J1091" s="4">
        <v>0</v>
      </c>
      <c r="K1091" s="4">
        <v>7</v>
      </c>
      <c r="L1091" s="4">
        <v>0</v>
      </c>
    </row>
    <row r="1092" spans="3:12" x14ac:dyDescent="0.3">
      <c r="C1092" s="1">
        <v>149</v>
      </c>
      <c r="D1092" s="1">
        <v>1192</v>
      </c>
      <c r="E1092" s="1">
        <v>8</v>
      </c>
      <c r="F1092" s="1">
        <v>0</v>
      </c>
      <c r="G1092" s="1">
        <v>1123</v>
      </c>
      <c r="H1092" s="1">
        <v>0</v>
      </c>
      <c r="I1092" s="1">
        <v>475</v>
      </c>
      <c r="J1092" s="4">
        <v>0</v>
      </c>
      <c r="K1092" s="4">
        <v>7</v>
      </c>
      <c r="L1092" s="4">
        <v>0</v>
      </c>
    </row>
    <row r="1093" spans="3:12" x14ac:dyDescent="0.3">
      <c r="C1093" s="1">
        <v>150</v>
      </c>
      <c r="D1093" s="1">
        <v>1192</v>
      </c>
      <c r="E1093" s="1">
        <v>7</v>
      </c>
      <c r="F1093" s="1">
        <v>0</v>
      </c>
      <c r="G1093" s="1">
        <v>1123</v>
      </c>
      <c r="H1093" s="1">
        <v>0</v>
      </c>
      <c r="I1093" s="1">
        <v>476</v>
      </c>
      <c r="J1093" s="4">
        <v>0</v>
      </c>
      <c r="K1093" s="4">
        <v>6</v>
      </c>
      <c r="L1093" s="4">
        <v>0</v>
      </c>
    </row>
    <row r="1094" spans="3:12" x14ac:dyDescent="0.3">
      <c r="C1094" s="1">
        <v>151</v>
      </c>
      <c r="D1094" s="1">
        <v>1192</v>
      </c>
      <c r="E1094" s="1">
        <v>7</v>
      </c>
      <c r="F1094" s="1">
        <v>0</v>
      </c>
      <c r="G1094" s="1">
        <v>1123</v>
      </c>
      <c r="H1094" s="1">
        <v>0</v>
      </c>
      <c r="I1094" s="1">
        <v>476</v>
      </c>
      <c r="J1094" s="4">
        <v>0</v>
      </c>
      <c r="K1094" s="4">
        <v>6</v>
      </c>
      <c r="L1094" s="4">
        <v>0</v>
      </c>
    </row>
    <row r="1095" spans="3:12" x14ac:dyDescent="0.3">
      <c r="C1095" s="1">
        <v>152</v>
      </c>
      <c r="D1095" s="1">
        <v>1192</v>
      </c>
      <c r="E1095" s="1">
        <v>6</v>
      </c>
      <c r="F1095" s="1">
        <v>0</v>
      </c>
      <c r="G1095" s="1">
        <v>1124</v>
      </c>
      <c r="H1095" s="1">
        <v>0</v>
      </c>
      <c r="I1095" s="1">
        <v>476</v>
      </c>
      <c r="J1095" s="4">
        <v>0</v>
      </c>
      <c r="K1095" s="4">
        <v>5</v>
      </c>
      <c r="L1095" s="4">
        <v>0</v>
      </c>
    </row>
    <row r="1096" spans="3:12" x14ac:dyDescent="0.3">
      <c r="C1096" s="1">
        <v>153</v>
      </c>
      <c r="D1096" s="1">
        <v>1192</v>
      </c>
      <c r="E1096" s="1">
        <v>6</v>
      </c>
      <c r="F1096" s="1">
        <v>0</v>
      </c>
      <c r="G1096" s="1">
        <v>1124</v>
      </c>
      <c r="H1096" s="1">
        <v>0</v>
      </c>
      <c r="I1096" s="1">
        <v>476</v>
      </c>
      <c r="J1096" s="4">
        <v>0</v>
      </c>
      <c r="K1096" s="4">
        <v>5</v>
      </c>
      <c r="L1096" s="4">
        <v>0</v>
      </c>
    </row>
    <row r="1097" spans="3:12" x14ac:dyDescent="0.3">
      <c r="C1097" s="1">
        <v>154</v>
      </c>
      <c r="D1097" s="1">
        <v>1192</v>
      </c>
      <c r="E1097" s="1">
        <v>6</v>
      </c>
      <c r="F1097" s="1">
        <v>0</v>
      </c>
      <c r="G1097" s="1">
        <v>1125</v>
      </c>
      <c r="H1097" s="1">
        <v>0</v>
      </c>
      <c r="I1097" s="1">
        <v>476</v>
      </c>
      <c r="J1097" s="4">
        <v>0</v>
      </c>
      <c r="K1097" s="4">
        <v>5</v>
      </c>
      <c r="L1097" s="4">
        <v>0</v>
      </c>
    </row>
    <row r="1098" spans="3:12" x14ac:dyDescent="0.3">
      <c r="C1098" s="1">
        <v>155</v>
      </c>
      <c r="D1098" s="1">
        <v>1192</v>
      </c>
      <c r="E1098" s="1">
        <v>5</v>
      </c>
      <c r="F1098" s="1">
        <v>0</v>
      </c>
      <c r="G1098" s="1">
        <v>1125</v>
      </c>
      <c r="H1098" s="1">
        <v>0</v>
      </c>
      <c r="I1098" s="1">
        <v>476</v>
      </c>
      <c r="J1098" s="4">
        <v>0</v>
      </c>
      <c r="K1098" s="4">
        <v>5</v>
      </c>
      <c r="L1098" s="4">
        <v>0</v>
      </c>
    </row>
    <row r="1099" spans="3:12" x14ac:dyDescent="0.3">
      <c r="C1099" s="1">
        <v>156</v>
      </c>
      <c r="D1099" s="1">
        <v>1192</v>
      </c>
      <c r="E1099" s="1">
        <v>5</v>
      </c>
      <c r="F1099" s="1">
        <v>0</v>
      </c>
      <c r="G1099" s="1">
        <v>1125</v>
      </c>
      <c r="H1099" s="1">
        <v>0</v>
      </c>
      <c r="I1099" s="1">
        <v>476</v>
      </c>
      <c r="J1099" s="4">
        <v>0</v>
      </c>
      <c r="K1099" s="4">
        <v>4</v>
      </c>
      <c r="L1099" s="4">
        <v>0</v>
      </c>
    </row>
    <row r="1100" spans="3:12" x14ac:dyDescent="0.3">
      <c r="C1100" s="1">
        <v>157</v>
      </c>
      <c r="D1100" s="1">
        <v>1192</v>
      </c>
      <c r="E1100" s="1">
        <v>5</v>
      </c>
      <c r="F1100" s="1">
        <v>0</v>
      </c>
      <c r="G1100" s="1">
        <v>1126</v>
      </c>
      <c r="H1100" s="1">
        <v>0</v>
      </c>
      <c r="I1100" s="1">
        <v>476</v>
      </c>
      <c r="J1100" s="4">
        <v>0</v>
      </c>
      <c r="K1100" s="4">
        <v>4</v>
      </c>
      <c r="L1100" s="4">
        <v>0</v>
      </c>
    </row>
    <row r="1101" spans="3:12" x14ac:dyDescent="0.3">
      <c r="C1101" s="1">
        <v>158</v>
      </c>
      <c r="D1101" s="1">
        <v>1192</v>
      </c>
      <c r="E1101" s="1">
        <v>4</v>
      </c>
      <c r="F1101" s="1">
        <v>0</v>
      </c>
      <c r="G1101" s="1">
        <v>1126</v>
      </c>
      <c r="H1101" s="1">
        <v>0</v>
      </c>
      <c r="I1101" s="1">
        <v>476</v>
      </c>
      <c r="J1101" s="4">
        <v>0</v>
      </c>
      <c r="K1101" s="4">
        <v>4</v>
      </c>
      <c r="L1101" s="4">
        <v>0</v>
      </c>
    </row>
    <row r="1102" spans="3:12" x14ac:dyDescent="0.3">
      <c r="C1102" s="1">
        <v>159</v>
      </c>
      <c r="D1102" s="1">
        <v>1192</v>
      </c>
      <c r="E1102" s="1">
        <v>4</v>
      </c>
      <c r="F1102" s="1">
        <v>0</v>
      </c>
      <c r="G1102" s="1">
        <v>1126</v>
      </c>
      <c r="H1102" s="1">
        <v>0</v>
      </c>
      <c r="I1102" s="1">
        <v>476</v>
      </c>
      <c r="J1102" s="4">
        <v>0</v>
      </c>
      <c r="K1102" s="4">
        <v>3</v>
      </c>
      <c r="L1102" s="4">
        <v>0</v>
      </c>
    </row>
    <row r="1103" spans="3:12" x14ac:dyDescent="0.3">
      <c r="C1103" s="1">
        <v>160</v>
      </c>
      <c r="D1103" s="1">
        <v>1192</v>
      </c>
      <c r="E1103" s="1">
        <v>4</v>
      </c>
      <c r="F1103" s="1">
        <v>0</v>
      </c>
      <c r="G1103" s="1">
        <v>1126</v>
      </c>
      <c r="H1103" s="1">
        <v>0</v>
      </c>
      <c r="I1103" s="1">
        <v>477</v>
      </c>
      <c r="J1103" s="4">
        <v>0</v>
      </c>
      <c r="K1103" s="4">
        <v>4</v>
      </c>
      <c r="L1103" s="4">
        <v>0</v>
      </c>
    </row>
    <row r="1104" spans="3:12" x14ac:dyDescent="0.3">
      <c r="C1104" s="1">
        <v>161</v>
      </c>
      <c r="D1104" s="1">
        <v>1191</v>
      </c>
      <c r="E1104" s="1">
        <v>3</v>
      </c>
      <c r="F1104" s="1">
        <v>0</v>
      </c>
      <c r="G1104" s="1">
        <v>1127</v>
      </c>
      <c r="H1104" s="1">
        <v>0</v>
      </c>
      <c r="I1104" s="1">
        <v>477</v>
      </c>
      <c r="J1104" s="4">
        <v>0</v>
      </c>
      <c r="K1104" s="4">
        <v>3</v>
      </c>
      <c r="L1104" s="4">
        <v>0</v>
      </c>
    </row>
    <row r="1105" spans="3:12" x14ac:dyDescent="0.3">
      <c r="C1105" s="1">
        <v>162</v>
      </c>
      <c r="D1105" s="1">
        <v>1191</v>
      </c>
      <c r="E1105" s="1">
        <v>3</v>
      </c>
      <c r="F1105" s="1">
        <v>0</v>
      </c>
      <c r="G1105" s="1">
        <v>1127</v>
      </c>
      <c r="H1105" s="1">
        <v>0</v>
      </c>
      <c r="I1105" s="1">
        <v>477</v>
      </c>
      <c r="J1105" s="4">
        <v>0</v>
      </c>
      <c r="K1105" s="4">
        <v>3</v>
      </c>
      <c r="L1105" s="4">
        <v>0</v>
      </c>
    </row>
    <row r="1106" spans="3:12" x14ac:dyDescent="0.3">
      <c r="C1106" s="1">
        <v>163</v>
      </c>
      <c r="D1106" s="1">
        <v>1191</v>
      </c>
      <c r="E1106" s="1">
        <v>3</v>
      </c>
      <c r="F1106" s="1">
        <v>0</v>
      </c>
      <c r="G1106" s="1">
        <v>1127</v>
      </c>
      <c r="H1106" s="1">
        <v>0</v>
      </c>
      <c r="I1106" s="1">
        <v>477</v>
      </c>
      <c r="J1106" s="4">
        <v>0</v>
      </c>
      <c r="K1106" s="4">
        <v>3</v>
      </c>
      <c r="L1106" s="4">
        <v>0</v>
      </c>
    </row>
    <row r="1107" spans="3:12" x14ac:dyDescent="0.3">
      <c r="C1107" s="1">
        <v>164</v>
      </c>
      <c r="D1107" s="1">
        <v>1191</v>
      </c>
      <c r="E1107" s="1">
        <v>3</v>
      </c>
      <c r="F1107" s="1">
        <v>0</v>
      </c>
      <c r="G1107" s="1">
        <v>1127</v>
      </c>
      <c r="H1107" s="1">
        <v>0</v>
      </c>
      <c r="I1107" s="1">
        <v>477</v>
      </c>
      <c r="J1107" s="4">
        <v>0</v>
      </c>
      <c r="K1107" s="4">
        <v>3</v>
      </c>
      <c r="L1107" s="4">
        <v>0</v>
      </c>
    </row>
    <row r="1108" spans="3:12" x14ac:dyDescent="0.3">
      <c r="C1108" s="1">
        <v>165</v>
      </c>
      <c r="D1108" s="1">
        <v>1191</v>
      </c>
      <c r="E1108" s="1">
        <v>3</v>
      </c>
      <c r="F1108" s="1">
        <v>0</v>
      </c>
      <c r="G1108" s="1">
        <v>1127</v>
      </c>
      <c r="H1108" s="1">
        <v>0</v>
      </c>
      <c r="I1108" s="1">
        <v>477</v>
      </c>
      <c r="J1108" s="4">
        <v>0</v>
      </c>
      <c r="K1108" s="4">
        <v>3</v>
      </c>
      <c r="L1108" s="4">
        <v>0</v>
      </c>
    </row>
    <row r="1109" spans="3:12" x14ac:dyDescent="0.3">
      <c r="C1109" s="1">
        <v>166</v>
      </c>
      <c r="D1109" s="1">
        <v>1191</v>
      </c>
      <c r="E1109" s="1">
        <v>3</v>
      </c>
      <c r="F1109" s="1">
        <v>0</v>
      </c>
      <c r="G1109" s="1">
        <v>1127</v>
      </c>
      <c r="H1109" s="1">
        <v>0</v>
      </c>
      <c r="I1109" s="1">
        <v>477</v>
      </c>
      <c r="J1109" s="4">
        <v>0</v>
      </c>
      <c r="K1109" s="4">
        <v>3</v>
      </c>
      <c r="L1109" s="4">
        <v>0</v>
      </c>
    </row>
    <row r="1110" spans="3:12" x14ac:dyDescent="0.3">
      <c r="C1110" s="1">
        <v>167</v>
      </c>
      <c r="D1110" s="1">
        <v>1191</v>
      </c>
      <c r="E1110" s="1">
        <v>3</v>
      </c>
      <c r="F1110" s="1">
        <v>0</v>
      </c>
      <c r="G1110" s="1">
        <v>1128</v>
      </c>
      <c r="H1110" s="1">
        <v>0</v>
      </c>
      <c r="I1110" s="1">
        <v>477</v>
      </c>
      <c r="J1110" s="4">
        <v>0</v>
      </c>
      <c r="K1110" s="4">
        <v>2</v>
      </c>
      <c r="L1110" s="4">
        <v>0</v>
      </c>
    </row>
    <row r="1111" spans="3:12" x14ac:dyDescent="0.3">
      <c r="C1111" s="1">
        <v>168</v>
      </c>
      <c r="D1111" s="1">
        <v>1191</v>
      </c>
      <c r="E1111" s="1">
        <v>3</v>
      </c>
      <c r="F1111" s="1">
        <v>0</v>
      </c>
      <c r="G1111" s="1">
        <v>1128</v>
      </c>
      <c r="H1111" s="1">
        <v>0</v>
      </c>
      <c r="I1111" s="1">
        <v>477</v>
      </c>
      <c r="J1111" s="4">
        <v>0</v>
      </c>
      <c r="K1111" s="4">
        <v>2</v>
      </c>
      <c r="L1111" s="4">
        <v>0</v>
      </c>
    </row>
    <row r="1112" spans="3:12" x14ac:dyDescent="0.3">
      <c r="C1112" s="1">
        <v>169</v>
      </c>
      <c r="D1112" s="1">
        <v>1191</v>
      </c>
      <c r="E1112" s="1">
        <v>2</v>
      </c>
      <c r="F1112" s="1">
        <v>0</v>
      </c>
      <c r="G1112" s="1">
        <v>1128</v>
      </c>
      <c r="H1112" s="1">
        <v>0</v>
      </c>
      <c r="I1112" s="1">
        <v>477</v>
      </c>
      <c r="J1112" s="4">
        <v>0</v>
      </c>
      <c r="K1112" s="4">
        <v>2</v>
      </c>
      <c r="L1112" s="4">
        <v>0</v>
      </c>
    </row>
    <row r="1113" spans="3:12" x14ac:dyDescent="0.3">
      <c r="C1113" s="1">
        <v>170</v>
      </c>
      <c r="D1113" s="1">
        <v>1191</v>
      </c>
      <c r="E1113" s="1">
        <v>2</v>
      </c>
      <c r="F1113" s="1">
        <v>0</v>
      </c>
      <c r="G1113" s="1">
        <v>1129</v>
      </c>
      <c r="H1113" s="1">
        <v>0</v>
      </c>
      <c r="I1113" s="1">
        <v>477</v>
      </c>
      <c r="J1113" s="4">
        <v>0</v>
      </c>
      <c r="K1113" s="4">
        <v>2</v>
      </c>
      <c r="L1113" s="4">
        <v>0</v>
      </c>
    </row>
    <row r="1114" spans="3:12" x14ac:dyDescent="0.3">
      <c r="C1114" s="1">
        <v>171</v>
      </c>
      <c r="D1114" s="1">
        <v>1191</v>
      </c>
      <c r="E1114" s="1">
        <v>2</v>
      </c>
      <c r="F1114" s="1">
        <v>0</v>
      </c>
      <c r="G1114" s="1">
        <v>1129</v>
      </c>
      <c r="H1114" s="1">
        <v>0</v>
      </c>
      <c r="I1114" s="1">
        <v>477</v>
      </c>
      <c r="J1114" s="4">
        <v>0</v>
      </c>
      <c r="K1114" s="4">
        <v>2</v>
      </c>
      <c r="L1114" s="4">
        <v>0</v>
      </c>
    </row>
    <row r="1115" spans="3:12" x14ac:dyDescent="0.3">
      <c r="C1115" s="1">
        <v>172</v>
      </c>
      <c r="D1115" s="1">
        <v>1191</v>
      </c>
      <c r="E1115" s="1">
        <v>2</v>
      </c>
      <c r="F1115" s="1">
        <v>0</v>
      </c>
      <c r="G1115" s="1">
        <v>1129</v>
      </c>
      <c r="H1115" s="1">
        <v>0</v>
      </c>
      <c r="I1115" s="1">
        <v>477</v>
      </c>
      <c r="J1115" s="4">
        <v>0</v>
      </c>
      <c r="K1115" s="4">
        <v>2</v>
      </c>
      <c r="L1115" s="4">
        <v>0</v>
      </c>
    </row>
    <row r="1116" spans="3:12" x14ac:dyDescent="0.3">
      <c r="C1116" s="1">
        <v>173</v>
      </c>
      <c r="D1116" s="1">
        <v>1191</v>
      </c>
      <c r="E1116" s="1">
        <v>2</v>
      </c>
      <c r="F1116" s="1">
        <v>0</v>
      </c>
      <c r="G1116" s="1">
        <v>1129</v>
      </c>
      <c r="H1116" s="1">
        <v>0</v>
      </c>
      <c r="I1116" s="1">
        <v>477</v>
      </c>
      <c r="J1116" s="4">
        <v>0</v>
      </c>
      <c r="K1116" s="4">
        <v>2</v>
      </c>
      <c r="L1116" s="4">
        <v>0</v>
      </c>
    </row>
    <row r="1117" spans="3:12" x14ac:dyDescent="0.3">
      <c r="C1117" s="1">
        <v>174</v>
      </c>
      <c r="D1117" s="1">
        <v>1191</v>
      </c>
      <c r="E1117" s="1">
        <v>1</v>
      </c>
      <c r="F1117" s="1">
        <v>0</v>
      </c>
      <c r="G1117" s="1">
        <v>1129</v>
      </c>
      <c r="H1117" s="1">
        <v>0</v>
      </c>
      <c r="I1117" s="1">
        <v>477</v>
      </c>
      <c r="J1117" s="4">
        <v>0</v>
      </c>
      <c r="K1117" s="4">
        <v>1</v>
      </c>
      <c r="L1117" s="4">
        <v>0</v>
      </c>
    </row>
    <row r="1118" spans="3:12" x14ac:dyDescent="0.3">
      <c r="C1118" s="1">
        <v>175</v>
      </c>
      <c r="D1118" s="1">
        <v>1191</v>
      </c>
      <c r="E1118" s="1">
        <v>1</v>
      </c>
      <c r="F1118" s="1">
        <v>0</v>
      </c>
      <c r="G1118" s="1">
        <v>1129</v>
      </c>
      <c r="H1118" s="1">
        <v>0</v>
      </c>
      <c r="I1118" s="1">
        <v>477</v>
      </c>
      <c r="J1118" s="4">
        <v>0</v>
      </c>
      <c r="K1118" s="4">
        <v>1</v>
      </c>
      <c r="L1118" s="4">
        <v>0</v>
      </c>
    </row>
    <row r="1119" spans="3:12" x14ac:dyDescent="0.3">
      <c r="C1119" s="1">
        <v>176</v>
      </c>
      <c r="D1119" s="1">
        <v>1193</v>
      </c>
      <c r="E1119" s="1">
        <v>1</v>
      </c>
      <c r="F1119" s="1">
        <v>0</v>
      </c>
      <c r="G1119" s="1">
        <v>1126</v>
      </c>
      <c r="H1119" s="1">
        <v>0</v>
      </c>
      <c r="I1119" s="1">
        <v>477</v>
      </c>
      <c r="J1119" s="4">
        <v>0</v>
      </c>
      <c r="K1119" s="4">
        <v>1</v>
      </c>
      <c r="L1119" s="4">
        <v>0</v>
      </c>
    </row>
    <row r="1120" spans="3:12" x14ac:dyDescent="0.3">
      <c r="C1120" s="1">
        <v>177</v>
      </c>
      <c r="D1120" s="1">
        <v>1193</v>
      </c>
      <c r="E1120" s="1">
        <v>1</v>
      </c>
      <c r="F1120" s="1">
        <v>0</v>
      </c>
      <c r="G1120" s="1">
        <v>1126</v>
      </c>
      <c r="H1120" s="1">
        <v>0</v>
      </c>
      <c r="I1120" s="1">
        <v>477</v>
      </c>
      <c r="J1120" s="4">
        <v>0</v>
      </c>
      <c r="K1120" s="4">
        <v>1</v>
      </c>
      <c r="L1120" s="4">
        <v>0</v>
      </c>
    </row>
    <row r="1121" spans="3:12" x14ac:dyDescent="0.3">
      <c r="C1121" s="1">
        <v>178</v>
      </c>
      <c r="D1121" s="1">
        <v>1193</v>
      </c>
      <c r="E1121" s="1">
        <v>1</v>
      </c>
      <c r="F1121" s="1">
        <v>0</v>
      </c>
      <c r="G1121" s="1">
        <v>1126</v>
      </c>
      <c r="H1121" s="1">
        <v>0</v>
      </c>
      <c r="I1121" s="1">
        <v>477</v>
      </c>
      <c r="J1121" s="4">
        <v>0</v>
      </c>
      <c r="K1121" s="4">
        <v>1</v>
      </c>
      <c r="L1121" s="4">
        <v>0</v>
      </c>
    </row>
    <row r="1122" spans="3:12" x14ac:dyDescent="0.3">
      <c r="C1122" s="1">
        <v>179</v>
      </c>
      <c r="D1122" s="1">
        <v>1188</v>
      </c>
      <c r="E1122" s="1">
        <v>1</v>
      </c>
      <c r="F1122" s="1">
        <v>0</v>
      </c>
      <c r="G1122" s="1">
        <v>1127</v>
      </c>
      <c r="H1122" s="1">
        <v>0</v>
      </c>
      <c r="I1122" s="1">
        <v>481</v>
      </c>
      <c r="J1122" s="4">
        <v>0</v>
      </c>
      <c r="K1122" s="4">
        <v>1</v>
      </c>
      <c r="L1122" s="4">
        <v>0</v>
      </c>
    </row>
    <row r="1123" spans="3:12" x14ac:dyDescent="0.3">
      <c r="C1123" s="1">
        <v>180</v>
      </c>
      <c r="D1123" s="1">
        <v>1188</v>
      </c>
      <c r="E1123" s="1">
        <v>1</v>
      </c>
      <c r="F1123" s="1">
        <v>0</v>
      </c>
      <c r="G1123" s="1">
        <v>1127</v>
      </c>
      <c r="H1123" s="1">
        <v>0</v>
      </c>
      <c r="I1123" s="1">
        <v>482</v>
      </c>
      <c r="J1123" s="4">
        <v>0</v>
      </c>
      <c r="K1123" s="4">
        <v>1</v>
      </c>
      <c r="L1123" s="4">
        <v>0</v>
      </c>
    </row>
  </sheetData>
  <mergeCells count="15">
    <mergeCell ref="CC1:CD1"/>
    <mergeCell ref="CF1:CG1"/>
    <mergeCell ref="AJ11:AO11"/>
    <mergeCell ref="AU11:AZ11"/>
    <mergeCell ref="N12:O12"/>
    <mergeCell ref="P12:R12"/>
    <mergeCell ref="AD12:AG12"/>
    <mergeCell ref="AJ12:AO12"/>
    <mergeCell ref="AP12:AS12"/>
    <mergeCell ref="AU12:AZ12"/>
    <mergeCell ref="BJ12:BK12"/>
    <mergeCell ref="BL12:BM12"/>
    <mergeCell ref="BR12:BU12"/>
    <mergeCell ref="CC12:CD12"/>
    <mergeCell ref="CF12:CG12"/>
  </mergeCells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AE739-D9D2-43E8-9090-17F2D74DC325}">
  <dimension ref="A1:CW1123"/>
  <sheetViews>
    <sheetView topLeftCell="BS16" workbookViewId="0">
      <selection activeCell="BX10" sqref="BX10"/>
    </sheetView>
  </sheetViews>
  <sheetFormatPr baseColWidth="10" defaultRowHeight="14.4" x14ac:dyDescent="0.3"/>
  <cols>
    <col min="1" max="1" width="15.33203125" style="7" bestFit="1" customWidth="1"/>
    <col min="2" max="2" width="9.44140625" style="1" bestFit="1" customWidth="1"/>
    <col min="3" max="3" width="4" style="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6640625" style="4" bestFit="1" customWidth="1"/>
    <col min="11" max="11" width="10.5546875" style="4" bestFit="1" customWidth="1"/>
    <col min="12" max="12" width="8.77734375" style="4" bestFit="1" customWidth="1"/>
    <col min="13" max="13" width="3.44140625" style="61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8.109375" style="1" customWidth="1"/>
    <col min="20" max="20" width="9" style="1" bestFit="1" customWidth="1"/>
    <col min="21" max="21" width="13" style="1" bestFit="1" customWidth="1"/>
    <col min="22" max="22" width="9.88671875" style="1" bestFit="1" customWidth="1"/>
    <col min="23" max="23" width="7.88671875" style="1" bestFit="1" customWidth="1"/>
    <col min="24" max="24" width="8.109375" style="1" bestFit="1" customWidth="1"/>
    <col min="25" max="25" width="3.44140625" style="58" bestFit="1" customWidth="1"/>
    <col min="26" max="26" width="2" style="1" bestFit="1" customWidth="1"/>
    <col min="27" max="27" width="9.88671875" style="1" bestFit="1" customWidth="1"/>
    <col min="28" max="28" width="7.88671875" style="1" bestFit="1" customWidth="1"/>
    <col min="29" max="29" width="8.109375" style="1" bestFit="1" customWidth="1"/>
    <col min="30" max="30" width="4.6640625" style="1" bestFit="1" customWidth="1"/>
    <col min="31" max="31" width="4" style="1" bestFit="1" customWidth="1"/>
    <col min="32" max="32" width="4" style="1" customWidth="1"/>
    <col min="33" max="33" width="5.33203125" style="1" bestFit="1" customWidth="1"/>
    <col min="34" max="34" width="6.44140625" style="1" bestFit="1" customWidth="1"/>
    <col min="35" max="35" width="10.5546875" style="9" bestFit="1" customWidth="1"/>
    <col min="36" max="36" width="9.44140625" style="9" bestFit="1" customWidth="1"/>
    <col min="37" max="37" width="9.88671875" style="9" bestFit="1" customWidth="1"/>
    <col min="38" max="38" width="7.88671875" style="9" bestFit="1" customWidth="1"/>
    <col min="39" max="39" width="8.109375" style="9" bestFit="1" customWidth="1"/>
    <col min="40" max="40" width="9" style="9" bestFit="1" customWidth="1"/>
    <col min="41" max="41" width="11" style="9" bestFit="1" customWidth="1"/>
    <col min="42" max="42" width="3.33203125" style="9" bestFit="1" customWidth="1"/>
    <col min="43" max="43" width="3.88671875" style="9" bestFit="1" customWidth="1"/>
    <col min="44" max="44" width="4" style="9" bestFit="1" customWidth="1"/>
    <col min="45" max="45" width="5.33203125" style="9" bestFit="1" customWidth="1"/>
    <col min="46" max="46" width="6.44140625" style="9" bestFit="1" customWidth="1"/>
    <col min="47" max="47" width="9.44140625" style="9" bestFit="1" customWidth="1"/>
    <col min="48" max="48" width="9.44140625" style="9" customWidth="1"/>
    <col min="49" max="49" width="9.88671875" style="9" bestFit="1" customWidth="1"/>
    <col min="50" max="50" width="7.88671875" style="9" bestFit="1" customWidth="1"/>
    <col min="51" max="51" width="8.109375" style="9" bestFit="1" customWidth="1"/>
    <col min="52" max="52" width="11" style="9" bestFit="1" customWidth="1"/>
    <col min="53" max="53" width="10.5546875" style="1" customWidth="1"/>
    <col min="54" max="63" width="11.5546875" style="7"/>
    <col min="64" max="64" width="11.5546875" style="1"/>
    <col min="65" max="65" width="11.5546875" style="48"/>
    <col min="66" max="68" width="11.5546875" style="1"/>
    <col min="69" max="69" width="13.6640625" style="1" bestFit="1" customWidth="1"/>
    <col min="70" max="70" width="13.6640625" style="1" customWidth="1"/>
    <col min="71" max="71" width="11.44140625" style="1" bestFit="1" customWidth="1"/>
    <col min="72" max="72" width="11.5546875" style="1" bestFit="1" customWidth="1"/>
    <col min="73" max="73" width="9" style="1" bestFit="1" customWidth="1"/>
    <col min="74" max="75" width="9" style="1" customWidth="1"/>
    <col min="76" max="76" width="14.33203125" style="7" bestFit="1" customWidth="1"/>
    <col min="77" max="77" width="6.109375" style="4" bestFit="1" customWidth="1"/>
    <col min="78" max="78" width="12.6640625" style="7" bestFit="1" customWidth="1"/>
    <col min="79" max="79" width="3" style="7" bestFit="1" customWidth="1"/>
    <col min="80" max="80" width="11.109375" style="7" bestFit="1" customWidth="1"/>
    <col min="81" max="81" width="9" style="1" bestFit="1" customWidth="1"/>
    <col min="82" max="82" width="7.5546875" style="1" bestFit="1" customWidth="1"/>
    <col min="83" max="83" width="6.6640625" style="7" bestFit="1" customWidth="1"/>
    <col min="84" max="84" width="9.88671875" style="7" bestFit="1" customWidth="1"/>
    <col min="85" max="85" width="7.5546875" style="7" bestFit="1" customWidth="1"/>
    <col min="86" max="86" width="3" style="7" bestFit="1" customWidth="1"/>
    <col min="87" max="87" width="9.109375" style="7" bestFit="1" customWidth="1"/>
    <col min="88" max="88" width="10.109375" style="7" bestFit="1" customWidth="1"/>
    <col min="89" max="89" width="11.109375" style="7" bestFit="1" customWidth="1"/>
    <col min="90" max="90" width="3" style="7" bestFit="1" customWidth="1"/>
    <col min="91" max="91" width="10.109375" style="7" bestFit="1" customWidth="1"/>
    <col min="92" max="92" width="11.44140625" style="47" bestFit="1" customWidth="1"/>
    <col min="93" max="93" width="9.44140625" style="47" bestFit="1" customWidth="1"/>
    <col min="94" max="94" width="9.44140625" style="47" customWidth="1"/>
    <col min="95" max="95" width="11.5546875" style="4"/>
    <col min="96" max="16384" width="11.5546875" style="7"/>
  </cols>
  <sheetData>
    <row r="1" spans="1:98" x14ac:dyDescent="0.3">
      <c r="BL1" s="7"/>
      <c r="BM1" s="7"/>
      <c r="BN1" s="7"/>
      <c r="BO1" s="7"/>
      <c r="BP1" s="7"/>
      <c r="BQ1" s="7"/>
      <c r="BR1" s="7"/>
      <c r="BX1" s="88" t="s">
        <v>102</v>
      </c>
      <c r="CC1" s="157" t="s">
        <v>104</v>
      </c>
      <c r="CD1" s="157"/>
      <c r="CE1" s="127" t="s">
        <v>130</v>
      </c>
      <c r="CF1" s="158" t="s">
        <v>104</v>
      </c>
      <c r="CG1" s="158"/>
    </row>
    <row r="2" spans="1:98" x14ac:dyDescent="0.3">
      <c r="BL2" s="7"/>
      <c r="BM2" s="7"/>
      <c r="BN2" s="7"/>
      <c r="BO2" s="7"/>
      <c r="BP2" s="7"/>
      <c r="BQ2" s="7"/>
      <c r="BR2" s="7"/>
      <c r="BX2" s="50" t="s">
        <v>158</v>
      </c>
      <c r="BY2" s="55" t="s">
        <v>101</v>
      </c>
      <c r="BZ2" s="50" t="s">
        <v>96</v>
      </c>
      <c r="CA2" s="50" t="s">
        <v>107</v>
      </c>
      <c r="CB2" s="50" t="s">
        <v>106</v>
      </c>
      <c r="CC2" s="124" t="s">
        <v>82</v>
      </c>
      <c r="CD2" s="124" t="s">
        <v>80</v>
      </c>
      <c r="CE2" s="45" t="s">
        <v>133</v>
      </c>
      <c r="CF2" s="45" t="s">
        <v>26</v>
      </c>
      <c r="CG2" s="45" t="s">
        <v>80</v>
      </c>
      <c r="CK2" s="32" t="s">
        <v>129</v>
      </c>
    </row>
    <row r="3" spans="1:98" x14ac:dyDescent="0.3">
      <c r="A3" s="1"/>
      <c r="BL3" s="7"/>
      <c r="BM3" s="7"/>
      <c r="BN3" s="7"/>
      <c r="BO3" s="7"/>
      <c r="BP3" s="7"/>
      <c r="BQ3" s="7"/>
      <c r="BR3" s="7"/>
      <c r="BW3" s="1">
        <f>+BY12</f>
        <v>34</v>
      </c>
      <c r="BX3" s="43">
        <v>1</v>
      </c>
      <c r="BY3" s="56">
        <v>28.23165831561003</v>
      </c>
      <c r="BZ3" s="1">
        <v>580841690.683658</v>
      </c>
      <c r="CA3" s="7">
        <v>25</v>
      </c>
      <c r="CB3" s="1">
        <v>23233667.627346322</v>
      </c>
      <c r="CC3" s="47">
        <v>139069.14886269503</v>
      </c>
      <c r="CD3" s="47">
        <v>180823.77151148225</v>
      </c>
      <c r="CE3" s="38">
        <v>-3</v>
      </c>
      <c r="CF3" s="38">
        <v>139069.148862695</v>
      </c>
      <c r="CG3" s="38">
        <v>180823.77151148225</v>
      </c>
      <c r="CI3" s="1">
        <f>+BY3*AJ11</f>
        <v>1411582.9157805014</v>
      </c>
      <c r="CJ3" s="1">
        <v>47000000</v>
      </c>
      <c r="CK3" s="22">
        <f>+CI3/CJ3</f>
        <v>3.0033679059159605E-2</v>
      </c>
    </row>
    <row r="4" spans="1:98" x14ac:dyDescent="0.3">
      <c r="A4" s="1"/>
      <c r="BL4" s="7"/>
      <c r="BM4" s="7"/>
      <c r="BN4" s="7"/>
      <c r="BO4" s="7"/>
      <c r="BP4" s="7"/>
      <c r="BQ4" s="7"/>
      <c r="BR4" s="7"/>
      <c r="BW4" s="1">
        <f>+CA12</f>
        <v>58</v>
      </c>
      <c r="CC4" s="47"/>
      <c r="CD4" s="47"/>
      <c r="CE4" s="1"/>
      <c r="CF4" s="1"/>
      <c r="CG4" s="1"/>
    </row>
    <row r="5" spans="1:98" x14ac:dyDescent="0.3">
      <c r="A5" s="1"/>
      <c r="BL5" s="7"/>
      <c r="BM5" s="7"/>
      <c r="BN5" s="7"/>
      <c r="BO5" s="7"/>
      <c r="BP5" s="7"/>
      <c r="BQ5" s="7"/>
      <c r="BR5" s="7"/>
      <c r="BX5" s="43">
        <v>-1</v>
      </c>
      <c r="BY5" s="56">
        <v>26.386394297562461</v>
      </c>
      <c r="BZ5" s="1">
        <v>1211070529.3904865</v>
      </c>
      <c r="CA5" s="7">
        <v>25</v>
      </c>
      <c r="CB5" s="1">
        <v>48442821.175619461</v>
      </c>
      <c r="CC5" s="47">
        <v>137156.47755872968</v>
      </c>
      <c r="CD5" s="47">
        <v>169004.85547588757</v>
      </c>
      <c r="CE5" s="38">
        <v>-5</v>
      </c>
      <c r="CF5" s="38">
        <v>129979.37830979268</v>
      </c>
      <c r="CG5" s="38">
        <v>174150.20236391225</v>
      </c>
    </row>
    <row r="6" spans="1:98" x14ac:dyDescent="0.3">
      <c r="A6" s="1"/>
      <c r="BL6" s="7"/>
      <c r="BM6" s="7"/>
      <c r="BN6" s="7"/>
      <c r="BO6" s="7"/>
      <c r="BP6" s="7"/>
      <c r="BQ6" s="7"/>
      <c r="BR6" s="7"/>
      <c r="BX6" s="43">
        <v>0</v>
      </c>
      <c r="BY6" s="56">
        <v>27.271950552296914</v>
      </c>
      <c r="BZ6" s="1">
        <v>749459977.87393761</v>
      </c>
      <c r="CA6" s="7">
        <v>25</v>
      </c>
      <c r="CB6" s="1">
        <v>29978399.114957504</v>
      </c>
      <c r="CC6" s="47">
        <v>138159.70149793616</v>
      </c>
      <c r="CD6" s="47">
        <v>174676.84328746173</v>
      </c>
      <c r="CE6" s="38">
        <v>-4</v>
      </c>
      <c r="CF6" s="38">
        <v>134341.62842061461</v>
      </c>
      <c r="CG6" s="38">
        <v>177404.03834269143</v>
      </c>
    </row>
    <row r="7" spans="1:98" x14ac:dyDescent="0.3">
      <c r="A7" s="1"/>
      <c r="BL7" s="7"/>
      <c r="BM7" s="7"/>
      <c r="BN7" s="7"/>
      <c r="BO7" s="7"/>
      <c r="BP7" s="7"/>
      <c r="BQ7" s="7"/>
      <c r="BR7" s="7"/>
      <c r="BX7" s="43">
        <v>1</v>
      </c>
      <c r="BY7" s="56">
        <v>28.23165831561003</v>
      </c>
      <c r="BZ7" s="1">
        <v>580841690.683658</v>
      </c>
      <c r="CA7" s="7">
        <v>25</v>
      </c>
      <c r="CB7" s="1">
        <v>23233667.627346322</v>
      </c>
      <c r="CC7" s="47">
        <v>139069.14886269503</v>
      </c>
      <c r="CD7" s="47">
        <v>180823.77151148225</v>
      </c>
      <c r="CE7" s="38">
        <v>-3</v>
      </c>
      <c r="CF7" s="38">
        <v>139069.148862695</v>
      </c>
      <c r="CG7" s="38">
        <v>180823.77151148225</v>
      </c>
    </row>
    <row r="8" spans="1:98" x14ac:dyDescent="0.3">
      <c r="A8" s="1"/>
      <c r="BL8" s="7"/>
      <c r="BM8" s="7"/>
      <c r="BN8" s="7"/>
      <c r="BO8" s="7"/>
      <c r="BP8" s="7"/>
      <c r="BQ8" s="7"/>
      <c r="BR8" s="7"/>
      <c r="BU8" s="7"/>
      <c r="BV8" s="7"/>
      <c r="BW8" s="7"/>
      <c r="BX8" s="43">
        <v>2</v>
      </c>
      <c r="BY8" s="56">
        <v>29.278822620670468</v>
      </c>
      <c r="BZ8" s="1">
        <v>691195203.59997857</v>
      </c>
      <c r="CA8" s="7">
        <v>25</v>
      </c>
      <c r="CB8" s="1">
        <v>27647808.143999144</v>
      </c>
      <c r="CC8" s="47">
        <v>139777.09919108081</v>
      </c>
      <c r="CD8" s="47">
        <v>187530.85888539435</v>
      </c>
      <c r="CE8" s="38">
        <v>-2</v>
      </c>
      <c r="CF8" s="38">
        <v>144227.48022942271</v>
      </c>
      <c r="CG8" s="38">
        <v>182787.68962084572</v>
      </c>
      <c r="CH8" s="1"/>
      <c r="CI8" s="43"/>
      <c r="CJ8" s="51"/>
      <c r="CK8" s="1"/>
      <c r="CM8" s="1"/>
    </row>
    <row r="9" spans="1:98" x14ac:dyDescent="0.3">
      <c r="A9" s="1"/>
      <c r="BL9" s="7"/>
      <c r="BM9" s="7"/>
      <c r="BN9" s="7"/>
      <c r="BO9" s="7"/>
      <c r="BP9" s="7"/>
      <c r="BQ9" s="7"/>
      <c r="BR9" s="7"/>
      <c r="BU9" s="7"/>
      <c r="BV9" s="7"/>
      <c r="BW9" s="7"/>
      <c r="BX9" s="43"/>
      <c r="BY9" s="56"/>
      <c r="BZ9" s="1"/>
      <c r="CB9" s="1"/>
      <c r="CC9" s="47"/>
      <c r="CD9" s="47"/>
      <c r="CE9" s="38"/>
      <c r="CF9" s="38"/>
      <c r="CG9" s="38"/>
      <c r="CH9" s="51"/>
      <c r="CI9" s="1"/>
      <c r="CK9" s="1"/>
      <c r="CL9" s="38"/>
      <c r="CM9" s="38"/>
    </row>
    <row r="10" spans="1:98" x14ac:dyDescent="0.3">
      <c r="A10" s="1"/>
      <c r="BL10" s="125" t="s">
        <v>100</v>
      </c>
      <c r="BU10" s="7"/>
      <c r="BV10" s="7"/>
      <c r="BW10" s="7"/>
      <c r="BX10" s="43"/>
      <c r="BY10" s="56"/>
      <c r="BZ10" s="1"/>
      <c r="CB10" s="1"/>
      <c r="CC10" s="47"/>
      <c r="CD10" s="47"/>
      <c r="CE10" s="38"/>
      <c r="CF10" s="38"/>
      <c r="CG10" s="38"/>
    </row>
    <row r="11" spans="1:98" x14ac:dyDescent="0.3">
      <c r="A11" s="1"/>
      <c r="N11" s="40"/>
      <c r="O11" s="40"/>
      <c r="P11" s="40"/>
      <c r="AI11" s="1"/>
      <c r="AJ11" s="159">
        <v>50000</v>
      </c>
      <c r="AK11" s="159"/>
      <c r="AL11" s="159"/>
      <c r="AM11" s="159"/>
      <c r="AN11" s="159"/>
      <c r="AO11" s="159"/>
      <c r="AP11" s="52"/>
      <c r="AQ11" s="52"/>
      <c r="AR11" s="52"/>
      <c r="AS11" s="52"/>
      <c r="AT11" s="52"/>
      <c r="AU11" s="159"/>
      <c r="AV11" s="159"/>
      <c r="AW11" s="159"/>
      <c r="AX11" s="159"/>
      <c r="AY11" s="159"/>
      <c r="AZ11" s="159"/>
      <c r="BB11" s="1"/>
      <c r="BL11" s="82">
        <f>+BY14</f>
        <v>28.23165831561003</v>
      </c>
      <c r="BZ11" s="1"/>
      <c r="CA11" s="1"/>
      <c r="CB11" s="1"/>
      <c r="CQ11" s="103" t="s">
        <v>163</v>
      </c>
      <c r="CR11" s="15">
        <f>+CW53</f>
        <v>11</v>
      </c>
      <c r="CT11" s="100"/>
    </row>
    <row r="12" spans="1:98" x14ac:dyDescent="0.3">
      <c r="C12" s="37"/>
      <c r="D12" s="37"/>
      <c r="E12" s="37"/>
      <c r="F12" s="37"/>
      <c r="G12" s="37"/>
      <c r="H12" s="37"/>
      <c r="I12" s="37"/>
      <c r="J12" s="62"/>
      <c r="K12" s="62"/>
      <c r="L12" s="62"/>
      <c r="N12" s="160" t="s">
        <v>16</v>
      </c>
      <c r="O12" s="160"/>
      <c r="P12" s="161" t="s">
        <v>25</v>
      </c>
      <c r="Q12" s="161"/>
      <c r="R12" s="161"/>
      <c r="S12" s="126"/>
      <c r="T12" s="126"/>
      <c r="U12" s="126"/>
      <c r="V12" s="126"/>
      <c r="W12" s="126"/>
      <c r="X12" s="126"/>
      <c r="Y12" s="67"/>
      <c r="Z12" s="57"/>
      <c r="AA12" s="126"/>
      <c r="AB12" s="126"/>
      <c r="AC12" s="126"/>
      <c r="AD12" s="158" t="s">
        <v>11</v>
      </c>
      <c r="AE12" s="158"/>
      <c r="AF12" s="158"/>
      <c r="AG12" s="158"/>
      <c r="AH12" s="34" t="s">
        <v>50</v>
      </c>
      <c r="AJ12" s="162" t="s">
        <v>136</v>
      </c>
      <c r="AK12" s="162"/>
      <c r="AL12" s="162"/>
      <c r="AM12" s="162"/>
      <c r="AN12" s="162"/>
      <c r="AO12" s="162"/>
      <c r="AP12" s="158" t="s">
        <v>11</v>
      </c>
      <c r="AQ12" s="158"/>
      <c r="AR12" s="158"/>
      <c r="AS12" s="158"/>
      <c r="AT12" s="34" t="s">
        <v>50</v>
      </c>
      <c r="AU12" s="162" t="s">
        <v>137</v>
      </c>
      <c r="AV12" s="162"/>
      <c r="AW12" s="162"/>
      <c r="AX12" s="162"/>
      <c r="AY12" s="162"/>
      <c r="AZ12" s="162"/>
      <c r="BA12" s="22">
        <f>+BD92</f>
        <v>0.52</v>
      </c>
      <c r="BJ12" s="163" t="s">
        <v>97</v>
      </c>
      <c r="BK12" s="163"/>
      <c r="BL12" s="164" t="s">
        <v>16</v>
      </c>
      <c r="BM12" s="164"/>
      <c r="BN12" s="46" t="s">
        <v>98</v>
      </c>
      <c r="BO12" s="44"/>
      <c r="BP12" s="44"/>
      <c r="BR12" s="157" t="s">
        <v>132</v>
      </c>
      <c r="BS12" s="157"/>
      <c r="BT12" s="157"/>
      <c r="BU12" s="157"/>
      <c r="BV12" s="68"/>
      <c r="BW12" s="68"/>
      <c r="BX12" s="17" t="s">
        <v>108</v>
      </c>
      <c r="BY12" s="43">
        <v>34</v>
      </c>
      <c r="BZ12" s="17" t="s">
        <v>103</v>
      </c>
      <c r="CA12" s="43">
        <v>58</v>
      </c>
      <c r="CB12" s="1"/>
      <c r="CC12" s="157" t="s">
        <v>104</v>
      </c>
      <c r="CD12" s="157"/>
      <c r="CE12" s="127" t="s">
        <v>130</v>
      </c>
      <c r="CF12" s="158" t="s">
        <v>104</v>
      </c>
      <c r="CG12" s="158"/>
      <c r="CJ12" s="1"/>
      <c r="CK12" s="38"/>
      <c r="CL12" s="38"/>
      <c r="CQ12" s="101" t="s">
        <v>161</v>
      </c>
      <c r="CT12" s="101" t="s">
        <v>160</v>
      </c>
    </row>
    <row r="13" spans="1:98" x14ac:dyDescent="0.3">
      <c r="B13" s="2" t="s">
        <v>16</v>
      </c>
      <c r="C13" s="126" t="s">
        <v>2</v>
      </c>
      <c r="D13" s="126" t="s">
        <v>3</v>
      </c>
      <c r="E13" s="126" t="s">
        <v>26</v>
      </c>
      <c r="F13" s="126" t="s">
        <v>15</v>
      </c>
      <c r="G13" s="126" t="s">
        <v>4</v>
      </c>
      <c r="H13" s="126" t="s">
        <v>14</v>
      </c>
      <c r="I13" s="126" t="s">
        <v>5</v>
      </c>
      <c r="J13" s="63" t="s">
        <v>6</v>
      </c>
      <c r="K13" s="63" t="s">
        <v>7</v>
      </c>
      <c r="L13" s="63" t="s">
        <v>9</v>
      </c>
      <c r="M13" s="64" t="s">
        <v>10</v>
      </c>
      <c r="N13" s="126" t="s">
        <v>81</v>
      </c>
      <c r="O13" s="126" t="s">
        <v>25</v>
      </c>
      <c r="P13" s="126" t="s">
        <v>26</v>
      </c>
      <c r="Q13" s="126" t="s">
        <v>4</v>
      </c>
      <c r="R13" s="126" t="s">
        <v>5</v>
      </c>
      <c r="S13" s="126"/>
      <c r="T13" s="126" t="s">
        <v>82</v>
      </c>
      <c r="U13" s="126" t="s">
        <v>54</v>
      </c>
      <c r="V13" s="124" t="s">
        <v>26</v>
      </c>
      <c r="W13" s="124" t="s">
        <v>4</v>
      </c>
      <c r="X13" s="124" t="s">
        <v>5</v>
      </c>
      <c r="Y13" s="59" t="s">
        <v>10</v>
      </c>
      <c r="Z13" s="124"/>
      <c r="AA13" s="45" t="s">
        <v>26</v>
      </c>
      <c r="AB13" s="45" t="s">
        <v>4</v>
      </c>
      <c r="AC13" s="45" t="s">
        <v>5</v>
      </c>
      <c r="AD13" s="125" t="s">
        <v>41</v>
      </c>
      <c r="AE13" s="125" t="s">
        <v>12</v>
      </c>
      <c r="AF13" s="125" t="s">
        <v>40</v>
      </c>
      <c r="AG13" s="125" t="s">
        <v>13</v>
      </c>
      <c r="AH13" s="125" t="s">
        <v>51</v>
      </c>
      <c r="AI13" s="125" t="s">
        <v>17</v>
      </c>
      <c r="AJ13" s="33" t="s">
        <v>16</v>
      </c>
      <c r="AK13" s="33" t="s">
        <v>26</v>
      </c>
      <c r="AL13" s="33" t="s">
        <v>4</v>
      </c>
      <c r="AM13" s="33" t="s">
        <v>5</v>
      </c>
      <c r="AN13" s="33" t="s">
        <v>82</v>
      </c>
      <c r="AO13" s="33" t="s">
        <v>8</v>
      </c>
      <c r="AP13" s="125" t="s">
        <v>41</v>
      </c>
      <c r="AQ13" s="125" t="s">
        <v>12</v>
      </c>
      <c r="AR13" s="125" t="s">
        <v>40</v>
      </c>
      <c r="AS13" s="125" t="s">
        <v>13</v>
      </c>
      <c r="AT13" s="125" t="s">
        <v>51</v>
      </c>
      <c r="AU13" s="33" t="s">
        <v>16</v>
      </c>
      <c r="AV13" s="33" t="s">
        <v>16</v>
      </c>
      <c r="AW13" s="33" t="s">
        <v>26</v>
      </c>
      <c r="AX13" s="33" t="s">
        <v>4</v>
      </c>
      <c r="AY13" s="33" t="s">
        <v>5</v>
      </c>
      <c r="AZ13" s="33" t="s">
        <v>8</v>
      </c>
      <c r="BA13" s="84" t="s">
        <v>80</v>
      </c>
      <c r="BJ13" s="45" t="s">
        <v>94</v>
      </c>
      <c r="BK13" s="45" t="s">
        <v>93</v>
      </c>
      <c r="BL13" s="45" t="s">
        <v>99</v>
      </c>
      <c r="BM13" s="49" t="s">
        <v>93</v>
      </c>
      <c r="BN13" s="45" t="s">
        <v>93</v>
      </c>
      <c r="BO13" s="45" t="s">
        <v>95</v>
      </c>
      <c r="BP13" s="45"/>
      <c r="BQ13" s="45" t="s">
        <v>105</v>
      </c>
      <c r="BR13" s="124" t="s">
        <v>80</v>
      </c>
      <c r="BS13" s="124" t="s">
        <v>26</v>
      </c>
      <c r="BT13" s="124" t="s">
        <v>135</v>
      </c>
      <c r="BU13" s="124" t="s">
        <v>82</v>
      </c>
      <c r="BV13" s="124" t="s">
        <v>4</v>
      </c>
      <c r="BW13" s="124" t="s">
        <v>5</v>
      </c>
      <c r="BX13" s="50" t="s">
        <v>102</v>
      </c>
      <c r="BY13" s="55" t="s">
        <v>101</v>
      </c>
      <c r="BZ13" s="50" t="s">
        <v>96</v>
      </c>
      <c r="CA13" s="50" t="s">
        <v>107</v>
      </c>
      <c r="CB13" s="50" t="s">
        <v>106</v>
      </c>
      <c r="CC13" s="124" t="s">
        <v>82</v>
      </c>
      <c r="CD13" s="124" t="s">
        <v>80</v>
      </c>
      <c r="CE13" s="45" t="s">
        <v>133</v>
      </c>
      <c r="CF13" s="45" t="s">
        <v>26</v>
      </c>
      <c r="CG13" s="45" t="s">
        <v>80</v>
      </c>
      <c r="CJ13" s="1"/>
      <c r="CK13" s="38"/>
      <c r="CL13" s="38"/>
      <c r="CQ13" s="102" t="s">
        <v>5</v>
      </c>
      <c r="CR13" s="102" t="s">
        <v>162</v>
      </c>
      <c r="CS13" s="102" t="s">
        <v>131</v>
      </c>
      <c r="CT13" s="102" t="s">
        <v>162</v>
      </c>
    </row>
    <row r="14" spans="1:98" x14ac:dyDescent="0.3">
      <c r="A14" s="1">
        <f>+C14</f>
        <v>1</v>
      </c>
      <c r="B14" s="1">
        <f t="shared" ref="B14:B77" si="0">IF(C14="",NA(),E14+G14+H14+I14)</f>
        <v>10</v>
      </c>
      <c r="C14" s="1">
        <v>1</v>
      </c>
      <c r="D14" s="1">
        <v>49990</v>
      </c>
      <c r="E14" s="1">
        <v>10</v>
      </c>
      <c r="F14" s="1">
        <v>0</v>
      </c>
      <c r="G14" s="1">
        <v>0</v>
      </c>
      <c r="H14" s="1">
        <v>0</v>
      </c>
      <c r="I14" s="1">
        <v>0</v>
      </c>
      <c r="J14" s="4">
        <v>53.61</v>
      </c>
      <c r="K14" s="4">
        <v>0</v>
      </c>
      <c r="L14" s="4">
        <v>0</v>
      </c>
      <c r="M14" s="6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2</v>
      </c>
      <c r="W14" s="1">
        <v>0</v>
      </c>
      <c r="X14" s="1">
        <v>0</v>
      </c>
      <c r="Y14" s="58">
        <v>0</v>
      </c>
      <c r="AA14" s="1">
        <f t="shared" ref="AA14:AA77" si="1">+E14+V14</f>
        <v>12</v>
      </c>
      <c r="AB14" s="1">
        <f t="shared" ref="AB14:AB77" si="2">+G14+W14</f>
        <v>0</v>
      </c>
      <c r="AC14" s="1">
        <f t="shared" ref="AC14:AC77" si="3">+I14+X14</f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9">
        <f>IF(OR(ISNA(AU14),AU14=0),NA(),X14/AU14)</f>
        <v>0</v>
      </c>
      <c r="AJ14" s="9">
        <f t="shared" ref="AJ14:AJ77" si="4">IF(OR(ISNA(B14),B14=0),NA(),B14/$AJ$11)</f>
        <v>2.0000000000000001E-4</v>
      </c>
      <c r="AK14" s="9">
        <f t="shared" ref="AK14:AK77" si="5">IF(OR(ISNA(B14),B14=0),NA(),E14/$AJ$11)</f>
        <v>2.0000000000000001E-4</v>
      </c>
      <c r="AL14" s="9">
        <f t="shared" ref="AL14:AL77" si="6">IF(OR(ISNA(B14),B14=0),NA(),G14/$AJ$11)</f>
        <v>0</v>
      </c>
      <c r="AM14" s="9">
        <f t="shared" ref="AM14:AM77" si="7">IF(OR(ISNA(B14),B14=0),NA(),I14/$AJ$11)</f>
        <v>0</v>
      </c>
      <c r="AN14" s="9">
        <f t="shared" ref="AN14:AN77" si="8">IF(OR(ISNA(B14),B14=0),NA(),T14/$AJ$11)</f>
        <v>0</v>
      </c>
      <c r="AO14" s="9">
        <f t="shared" ref="AO14:AO77" si="9">+IF(OR(ISNA(B14),B14=0),NA(),AH14/$AJ$11)</f>
        <v>0</v>
      </c>
      <c r="AP14" s="1">
        <v>0</v>
      </c>
      <c r="AQ14" s="1">
        <v>0</v>
      </c>
      <c r="AR14" s="1"/>
      <c r="AS14" s="1">
        <v>0</v>
      </c>
      <c r="AT14" s="1">
        <v>0</v>
      </c>
      <c r="AU14" s="1">
        <f t="shared" ref="AU14:AU77" si="10">IF(C14="",NA(),V14+W14+X14)</f>
        <v>2</v>
      </c>
      <c r="AV14" s="9">
        <f t="shared" ref="AV14:AV77" si="11">IF(OR(ISNA(B14),B14=0),NA(),AU14/$AJ$11)</f>
        <v>4.0000000000000003E-5</v>
      </c>
      <c r="AW14" s="9">
        <f t="shared" ref="AW14:AW77" si="12">IF(OR(ISNA(B14),B14=0),NA(),V14/$AJ$11)</f>
        <v>4.0000000000000003E-5</v>
      </c>
      <c r="AX14" s="9">
        <f t="shared" ref="AX14:AX77" si="13">IF(OR(ISNA(B14),B14=0),NA(),W14/$AJ$11)</f>
        <v>0</v>
      </c>
      <c r="AY14" s="9">
        <f t="shared" ref="AY14:AY77" si="14">IF(OR(ISNA(B14),B14=0),NA(),X14/$AJ$11)</f>
        <v>0</v>
      </c>
      <c r="AZ14" s="9">
        <f t="shared" ref="AZ14:AZ77" si="15">IF(OR(ISNA(B14),B14=0),NA(),AT14/$AJ$11)</f>
        <v>0</v>
      </c>
      <c r="BA14" s="9">
        <f>+AJ14*$BA$12</f>
        <v>1.0400000000000001E-4</v>
      </c>
      <c r="BJ14" s="7">
        <f>+BX14</f>
        <v>1</v>
      </c>
      <c r="BK14" s="7">
        <v>1</v>
      </c>
      <c r="BL14" s="1">
        <f t="shared" ref="BL14:BL77" si="16">IF(OR(BJ14&lt;$BY$12,BJ14&gt;$CA$12),0,$BY$14*AU14)</f>
        <v>0</v>
      </c>
      <c r="BM14" s="48">
        <f>+EvolOf!M3</f>
        <v>2</v>
      </c>
      <c r="BN14" s="1">
        <f t="shared" ref="BN14:BN77" si="17">IF(OR(BJ14&lt;$BY$12,BJ14&gt;$CA$12),0,IF(BJ14&gt;$CA$12,0,VLOOKUP(BJ14,$BK$14:$BM$87,3)))</f>
        <v>0</v>
      </c>
      <c r="BO14" s="1">
        <f>+BL14-BN14</f>
        <v>0</v>
      </c>
      <c r="BP14" s="28">
        <f>IF(BN14=0,0,BL14/BN14-1)</f>
        <v>0</v>
      </c>
      <c r="BQ14" s="1">
        <f t="shared" ref="BQ14:BQ77" si="18">+BO14*BO14</f>
        <v>0</v>
      </c>
      <c r="BR14" s="1" cm="1">
        <f t="array" ref="BR14">IF(BK14&lt;=$BX$14,0,INDEX($AU$14:$AU$300,BK14-$BX$14+1))*$BY$14</f>
        <v>0</v>
      </c>
      <c r="BS14" s="1">
        <f t="shared" ref="BS14:BS77" si="19">+$BY$14*V14</f>
        <v>56.46331663122006</v>
      </c>
      <c r="BT14" s="1">
        <f>$BY$14*(W14+X14)</f>
        <v>0</v>
      </c>
      <c r="BU14" s="1">
        <f>IF(BS14=0,0,BR14-BT14)</f>
        <v>0</v>
      </c>
      <c r="BV14" s="1">
        <f t="shared" ref="BV14:BW45" si="20">+$BY$14*W14</f>
        <v>0</v>
      </c>
      <c r="BW14" s="1">
        <f t="shared" si="20"/>
        <v>0</v>
      </c>
      <c r="BX14" s="43">
        <v>1</v>
      </c>
      <c r="BY14" s="56">
        <v>28.23165831561003</v>
      </c>
      <c r="BZ14" s="1">
        <f>SUM(BQ14:BQ103)</f>
        <v>580841690.683658</v>
      </c>
      <c r="CA14" s="7">
        <f>COUNTIF(BQ14:BQ103,"&gt;0")</f>
        <v>25</v>
      </c>
      <c r="CB14" s="1">
        <f>+BZ14/CA14</f>
        <v>23233667.627346322</v>
      </c>
      <c r="CC14" s="47">
        <f>MAX(BU14:BU90)</f>
        <v>139069.14886269503</v>
      </c>
      <c r="CD14" s="47">
        <f>INDEX(BR14:BR90,MATCH(CC14,BU14:BU90,0),1)</f>
        <v>180823.77151148225</v>
      </c>
      <c r="CE14" s="38">
        <f>MATCH(CC14,BU14:BU93,0)-CA12</f>
        <v>-3</v>
      </c>
      <c r="CF14" s="38">
        <f>MAX(BS14:BS90)</f>
        <v>139069.148862695</v>
      </c>
      <c r="CG14" s="38">
        <f>INDEX(BR14:BR90,MATCH(CF14,BS14:BS90,0),1)</f>
        <v>180823.77151148225</v>
      </c>
      <c r="CJ14" s="1"/>
      <c r="CK14" s="38"/>
      <c r="CL14" s="38"/>
      <c r="CQ14" s="4">
        <f>IF(X14=0,0,W14/X14)</f>
        <v>0</v>
      </c>
      <c r="CR14" s="7" cm="1">
        <f t="array" ref="CR14">IF(BK14&lt;=$CW$48,0,INDEX($B$14:$B$300,BK14-$CW$48+1))</f>
        <v>0</v>
      </c>
      <c r="CS14" s="1">
        <f t="shared" ref="CS14:CS77" si="21">+G14+I14</f>
        <v>0</v>
      </c>
      <c r="CT14" s="100">
        <f>IF(CR14=0,0,CS14/CR14)</f>
        <v>0</v>
      </c>
    </row>
    <row r="15" spans="1:98" x14ac:dyDescent="0.3">
      <c r="A15" s="1">
        <f t="shared" ref="A15:A78" si="22">+C15</f>
        <v>2</v>
      </c>
      <c r="B15" s="1">
        <f t="shared" si="0"/>
        <v>10</v>
      </c>
      <c r="C15" s="1">
        <v>2</v>
      </c>
      <c r="D15" s="1">
        <v>49990</v>
      </c>
      <c r="E15" s="1">
        <v>10</v>
      </c>
      <c r="F15" s="1">
        <v>0</v>
      </c>
      <c r="G15" s="1">
        <v>0</v>
      </c>
      <c r="H15" s="1">
        <v>0</v>
      </c>
      <c r="I15" s="1">
        <v>0</v>
      </c>
      <c r="J15" s="4">
        <v>53.61</v>
      </c>
      <c r="K15" s="4">
        <v>0</v>
      </c>
      <c r="L15" s="4">
        <v>0</v>
      </c>
      <c r="M15" s="6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2</v>
      </c>
      <c r="W15" s="1">
        <v>0</v>
      </c>
      <c r="X15" s="1">
        <v>0</v>
      </c>
      <c r="Y15" s="58">
        <v>0</v>
      </c>
      <c r="AA15" s="1">
        <f t="shared" si="1"/>
        <v>12</v>
      </c>
      <c r="AB15" s="1">
        <f t="shared" si="2"/>
        <v>0</v>
      </c>
      <c r="AC15" s="1">
        <f t="shared" si="3"/>
        <v>0</v>
      </c>
      <c r="AD15" s="1">
        <f t="shared" ref="AD15:AD78" si="23">IF($C15="","",E15-E14)</f>
        <v>0</v>
      </c>
      <c r="AE15" s="1">
        <f t="shared" ref="AE15:AG78" si="24">IF($C15="","",G15-G14)</f>
        <v>0</v>
      </c>
      <c r="AF15" s="1">
        <f t="shared" si="24"/>
        <v>0</v>
      </c>
      <c r="AG15" s="1">
        <f t="shared" si="24"/>
        <v>0</v>
      </c>
      <c r="AH15" s="1">
        <f>IF(OR($C15="",ISNA($C15)),NA(),AD15+AE15+AF15+AG15)</f>
        <v>0</v>
      </c>
      <c r="AI15" s="9">
        <f t="shared" ref="AI15:AI78" si="25">IF(OR(ISNA(AU15),AU15=0),NA(),X15/AU15)</f>
        <v>0</v>
      </c>
      <c r="AJ15" s="9">
        <f t="shared" si="4"/>
        <v>2.0000000000000001E-4</v>
      </c>
      <c r="AK15" s="9">
        <f t="shared" si="5"/>
        <v>2.0000000000000001E-4</v>
      </c>
      <c r="AL15" s="9">
        <f t="shared" si="6"/>
        <v>0</v>
      </c>
      <c r="AM15" s="9">
        <f t="shared" si="7"/>
        <v>0</v>
      </c>
      <c r="AN15" s="9">
        <f t="shared" si="8"/>
        <v>0</v>
      </c>
      <c r="AO15" s="9">
        <f t="shared" si="9"/>
        <v>0</v>
      </c>
      <c r="AP15" s="1">
        <f t="shared" ref="AP15:AQ78" si="26">IF($C15="","",V15-V14)</f>
        <v>0</v>
      </c>
      <c r="AQ15" s="1">
        <f t="shared" si="26"/>
        <v>0</v>
      </c>
      <c r="AR15" s="1"/>
      <c r="AS15" s="1">
        <f t="shared" ref="AS15:AS78" si="27">IF($C15="","",X15-X14)</f>
        <v>0</v>
      </c>
      <c r="AT15" s="1">
        <f t="shared" ref="AT15:AT78" si="28">IF(OR($C15="",ISNA($C15)),NA(),AP15+AQ15+AR15+AS15)</f>
        <v>0</v>
      </c>
      <c r="AU15" s="1">
        <f t="shared" si="10"/>
        <v>2</v>
      </c>
      <c r="AV15" s="9">
        <f t="shared" si="11"/>
        <v>4.0000000000000003E-5</v>
      </c>
      <c r="AW15" s="9">
        <f t="shared" si="12"/>
        <v>4.0000000000000003E-5</v>
      </c>
      <c r="AX15" s="9">
        <f t="shared" si="13"/>
        <v>0</v>
      </c>
      <c r="AY15" s="9">
        <f t="shared" si="14"/>
        <v>0</v>
      </c>
      <c r="AZ15" s="9">
        <f t="shared" si="15"/>
        <v>0</v>
      </c>
      <c r="BA15" s="9">
        <f t="shared" ref="BA15:BA78" si="29">+AJ15*$BA$12</f>
        <v>1.0400000000000001E-4</v>
      </c>
      <c r="BJ15" s="7">
        <f>+BJ14+1</f>
        <v>2</v>
      </c>
      <c r="BK15" s="7">
        <f>+BK14+1</f>
        <v>2</v>
      </c>
      <c r="BL15" s="1">
        <f t="shared" si="16"/>
        <v>0</v>
      </c>
      <c r="BM15" s="48">
        <f>+EvolOf!M4</f>
        <v>2</v>
      </c>
      <c r="BN15" s="1">
        <f t="shared" si="17"/>
        <v>0</v>
      </c>
      <c r="BO15" s="1">
        <f t="shared" ref="BO15:BO78" si="30">+BL15-BN15</f>
        <v>0</v>
      </c>
      <c r="BP15" s="28">
        <f t="shared" ref="BP15:BP78" si="31">IF(BN15=0,0,BL15/BN15-1)</f>
        <v>0</v>
      </c>
      <c r="BQ15" s="1">
        <f t="shared" si="18"/>
        <v>0</v>
      </c>
      <c r="BR15" s="1" cm="1">
        <f t="array" ref="BR15">IF(BK15&lt;=$BX$14,0,INDEX($AU$14:$AU$300,BK15-$BX$14+1))*$BY$14</f>
        <v>56.46331663122006</v>
      </c>
      <c r="BS15" s="1">
        <f t="shared" si="19"/>
        <v>56.46331663122006</v>
      </c>
      <c r="BT15" s="1">
        <f>$BY$14*(W15+X15)</f>
        <v>0</v>
      </c>
      <c r="BU15" s="1">
        <f t="shared" ref="BU15:BU78" si="32">IF(BS15=0,0,BR15-BT15)</f>
        <v>56.46331663122006</v>
      </c>
      <c r="BV15" s="1">
        <f t="shared" si="20"/>
        <v>0</v>
      </c>
      <c r="BW15" s="1">
        <f t="shared" si="20"/>
        <v>0</v>
      </c>
      <c r="CF15" s="43"/>
      <c r="CG15" s="43"/>
      <c r="CH15" s="51"/>
      <c r="CI15" s="1"/>
      <c r="CK15" s="1"/>
      <c r="CL15" s="38"/>
      <c r="CM15" s="38"/>
      <c r="CQ15" s="4">
        <f t="shared" ref="CQ15:CQ78" si="33">IF(X15=0,0,W15/X15)</f>
        <v>0</v>
      </c>
      <c r="CR15" s="7" cm="1">
        <f t="array" ref="CR15">IF(BK15&lt;=$CW$48,0,INDEX($B$14:$B$300,BK15-$CW$48+1))</f>
        <v>0</v>
      </c>
      <c r="CS15" s="1">
        <f t="shared" si="21"/>
        <v>0</v>
      </c>
      <c r="CT15" s="100">
        <f t="shared" ref="CT15:CT78" si="34">IF(CR15=0,0,CS15/CR15)</f>
        <v>0</v>
      </c>
    </row>
    <row r="16" spans="1:98" x14ac:dyDescent="0.3">
      <c r="A16" s="1">
        <f t="shared" si="22"/>
        <v>3</v>
      </c>
      <c r="B16" s="1">
        <f t="shared" si="0"/>
        <v>10</v>
      </c>
      <c r="C16" s="1">
        <v>3</v>
      </c>
      <c r="D16" s="1">
        <v>49990</v>
      </c>
      <c r="E16" s="1">
        <v>10</v>
      </c>
      <c r="F16" s="1">
        <v>0</v>
      </c>
      <c r="G16" s="1">
        <v>0</v>
      </c>
      <c r="H16" s="1">
        <v>0</v>
      </c>
      <c r="I16" s="1">
        <v>0</v>
      </c>
      <c r="J16" s="4">
        <v>53.62</v>
      </c>
      <c r="K16" s="4">
        <v>0</v>
      </c>
      <c r="L16" s="4">
        <v>0</v>
      </c>
      <c r="M16" s="6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2</v>
      </c>
      <c r="W16" s="1">
        <v>0</v>
      </c>
      <c r="X16" s="1">
        <v>0</v>
      </c>
      <c r="Y16" s="58">
        <v>0</v>
      </c>
      <c r="AA16" s="1">
        <f t="shared" si="1"/>
        <v>12</v>
      </c>
      <c r="AB16" s="1">
        <f t="shared" si="2"/>
        <v>0</v>
      </c>
      <c r="AC16" s="1">
        <f t="shared" si="3"/>
        <v>0</v>
      </c>
      <c r="AD16" s="1">
        <f t="shared" si="23"/>
        <v>0</v>
      </c>
      <c r="AE16" s="1">
        <f t="shared" si="24"/>
        <v>0</v>
      </c>
      <c r="AF16" s="1">
        <f t="shared" si="24"/>
        <v>0</v>
      </c>
      <c r="AG16" s="1">
        <f t="shared" si="24"/>
        <v>0</v>
      </c>
      <c r="AH16" s="1">
        <f t="shared" ref="AH16:AH79" si="35">IF(OR($C16="",ISNA($C16)),NA(),AD16+AE16+AF16+AG16)</f>
        <v>0</v>
      </c>
      <c r="AI16" s="9">
        <f t="shared" si="25"/>
        <v>0</v>
      </c>
      <c r="AJ16" s="9">
        <f t="shared" si="4"/>
        <v>2.0000000000000001E-4</v>
      </c>
      <c r="AK16" s="9">
        <f t="shared" si="5"/>
        <v>2.0000000000000001E-4</v>
      </c>
      <c r="AL16" s="9">
        <f t="shared" si="6"/>
        <v>0</v>
      </c>
      <c r="AM16" s="9">
        <f t="shared" si="7"/>
        <v>0</v>
      </c>
      <c r="AN16" s="9">
        <f t="shared" si="8"/>
        <v>0</v>
      </c>
      <c r="AO16" s="9">
        <f t="shared" si="9"/>
        <v>0</v>
      </c>
      <c r="AP16" s="1">
        <f t="shared" si="26"/>
        <v>0</v>
      </c>
      <c r="AQ16" s="1">
        <f t="shared" si="26"/>
        <v>0</v>
      </c>
      <c r="AR16" s="1"/>
      <c r="AS16" s="1">
        <f t="shared" si="27"/>
        <v>0</v>
      </c>
      <c r="AT16" s="1">
        <f t="shared" si="28"/>
        <v>0</v>
      </c>
      <c r="AU16" s="1">
        <f t="shared" si="10"/>
        <v>2</v>
      </c>
      <c r="AV16" s="9">
        <f t="shared" si="11"/>
        <v>4.0000000000000003E-5</v>
      </c>
      <c r="AW16" s="9">
        <f t="shared" si="12"/>
        <v>4.0000000000000003E-5</v>
      </c>
      <c r="AX16" s="9">
        <f t="shared" si="13"/>
        <v>0</v>
      </c>
      <c r="AY16" s="9">
        <f t="shared" si="14"/>
        <v>0</v>
      </c>
      <c r="AZ16" s="9">
        <f t="shared" si="15"/>
        <v>0</v>
      </c>
      <c r="BA16" s="9">
        <f t="shared" si="29"/>
        <v>1.0400000000000001E-4</v>
      </c>
      <c r="BJ16" s="7">
        <f t="shared" ref="BJ16:BK31" si="36">+BJ15+1</f>
        <v>3</v>
      </c>
      <c r="BK16" s="7">
        <f t="shared" si="36"/>
        <v>3</v>
      </c>
      <c r="BL16" s="1">
        <f t="shared" si="16"/>
        <v>0</v>
      </c>
      <c r="BM16" s="48">
        <f>+EvolOf!M5</f>
        <v>2</v>
      </c>
      <c r="BN16" s="1">
        <f t="shared" si="17"/>
        <v>0</v>
      </c>
      <c r="BO16" s="1">
        <f t="shared" si="30"/>
        <v>0</v>
      </c>
      <c r="BP16" s="28">
        <f t="shared" si="31"/>
        <v>0</v>
      </c>
      <c r="BQ16" s="1">
        <f t="shared" si="18"/>
        <v>0</v>
      </c>
      <c r="BR16" s="1" cm="1">
        <f t="array" ref="BR16">IF(BK16&lt;=$BX$14,0,INDEX($AU$14:$AU$300,BK16-$BX$14+1))*$BY$14</f>
        <v>56.46331663122006</v>
      </c>
      <c r="BS16" s="1">
        <f t="shared" si="19"/>
        <v>56.46331663122006</v>
      </c>
      <c r="BT16" s="1">
        <f t="shared" ref="BT16:BT79" si="37">$BY$14*(W16+X16)</f>
        <v>0</v>
      </c>
      <c r="BU16" s="1">
        <f t="shared" si="32"/>
        <v>56.46331663122006</v>
      </c>
      <c r="BV16" s="1">
        <f t="shared" si="20"/>
        <v>0</v>
      </c>
      <c r="BW16" s="1">
        <f t="shared" si="20"/>
        <v>0</v>
      </c>
      <c r="CF16" s="43"/>
      <c r="CG16" s="43"/>
      <c r="CH16" s="51"/>
      <c r="CI16" s="1"/>
      <c r="CK16" s="1"/>
      <c r="CL16" s="38"/>
      <c r="CM16" s="38"/>
      <c r="CQ16" s="4">
        <f t="shared" si="33"/>
        <v>0</v>
      </c>
      <c r="CR16" s="7" cm="1">
        <f t="array" ref="CR16">IF(BK16&lt;=$CW$48,0,INDEX($B$14:$B$300,BK16-$CW$48+1))</f>
        <v>0</v>
      </c>
      <c r="CS16" s="1">
        <f t="shared" si="21"/>
        <v>0</v>
      </c>
      <c r="CT16" s="100">
        <f t="shared" si="34"/>
        <v>0</v>
      </c>
    </row>
    <row r="17" spans="1:101" x14ac:dyDescent="0.3">
      <c r="A17" s="1">
        <f t="shared" si="22"/>
        <v>4</v>
      </c>
      <c r="B17" s="1">
        <f t="shared" si="0"/>
        <v>14</v>
      </c>
      <c r="C17" s="1">
        <v>4</v>
      </c>
      <c r="D17" s="1">
        <v>49985</v>
      </c>
      <c r="E17" s="1">
        <v>14</v>
      </c>
      <c r="F17" s="1">
        <v>0</v>
      </c>
      <c r="G17" s="1">
        <v>0</v>
      </c>
      <c r="H17" s="1">
        <v>0</v>
      </c>
      <c r="I17" s="1">
        <v>0</v>
      </c>
      <c r="J17" s="4">
        <v>53.62</v>
      </c>
      <c r="K17" s="4">
        <v>0.28999999999999998</v>
      </c>
      <c r="L17" s="4">
        <v>0</v>
      </c>
      <c r="M17" s="61">
        <v>0</v>
      </c>
      <c r="N17" s="1">
        <v>0</v>
      </c>
      <c r="O17" s="1">
        <v>4</v>
      </c>
      <c r="P17" s="1">
        <v>4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4</v>
      </c>
      <c r="W17" s="1">
        <v>0</v>
      </c>
      <c r="X17" s="1">
        <v>0</v>
      </c>
      <c r="Y17" s="58">
        <v>0</v>
      </c>
      <c r="AA17" s="1">
        <f t="shared" si="1"/>
        <v>18</v>
      </c>
      <c r="AB17" s="1">
        <f t="shared" si="2"/>
        <v>0</v>
      </c>
      <c r="AC17" s="1">
        <f t="shared" si="3"/>
        <v>0</v>
      </c>
      <c r="AD17" s="1">
        <f t="shared" si="23"/>
        <v>4</v>
      </c>
      <c r="AE17" s="1">
        <f t="shared" si="24"/>
        <v>0</v>
      </c>
      <c r="AF17" s="1">
        <f t="shared" si="24"/>
        <v>0</v>
      </c>
      <c r="AG17" s="1">
        <f t="shared" si="24"/>
        <v>0</v>
      </c>
      <c r="AH17" s="1">
        <f t="shared" si="35"/>
        <v>4</v>
      </c>
      <c r="AI17" s="9">
        <f t="shared" si="25"/>
        <v>0</v>
      </c>
      <c r="AJ17" s="9">
        <f t="shared" si="4"/>
        <v>2.7999999999999998E-4</v>
      </c>
      <c r="AK17" s="9">
        <f t="shared" si="5"/>
        <v>2.7999999999999998E-4</v>
      </c>
      <c r="AL17" s="9">
        <f t="shared" si="6"/>
        <v>0</v>
      </c>
      <c r="AM17" s="9">
        <f t="shared" si="7"/>
        <v>0</v>
      </c>
      <c r="AN17" s="9">
        <f t="shared" si="8"/>
        <v>0</v>
      </c>
      <c r="AO17" s="9">
        <f t="shared" si="9"/>
        <v>8.0000000000000007E-5</v>
      </c>
      <c r="AP17" s="1">
        <f t="shared" si="26"/>
        <v>2</v>
      </c>
      <c r="AQ17" s="1">
        <f t="shared" si="26"/>
        <v>0</v>
      </c>
      <c r="AR17" s="1"/>
      <c r="AS17" s="1">
        <f t="shared" si="27"/>
        <v>0</v>
      </c>
      <c r="AT17" s="1">
        <f t="shared" si="28"/>
        <v>2</v>
      </c>
      <c r="AU17" s="1">
        <f t="shared" si="10"/>
        <v>4</v>
      </c>
      <c r="AV17" s="9">
        <f t="shared" si="11"/>
        <v>8.0000000000000007E-5</v>
      </c>
      <c r="AW17" s="9">
        <f t="shared" si="12"/>
        <v>8.0000000000000007E-5</v>
      </c>
      <c r="AX17" s="9">
        <f t="shared" si="13"/>
        <v>0</v>
      </c>
      <c r="AY17" s="9">
        <f t="shared" si="14"/>
        <v>0</v>
      </c>
      <c r="AZ17" s="9">
        <f t="shared" si="15"/>
        <v>4.0000000000000003E-5</v>
      </c>
      <c r="BA17" s="9">
        <f t="shared" si="29"/>
        <v>1.4559999999999999E-4</v>
      </c>
      <c r="BJ17" s="7">
        <f t="shared" si="36"/>
        <v>4</v>
      </c>
      <c r="BK17" s="7">
        <f t="shared" si="36"/>
        <v>4</v>
      </c>
      <c r="BL17" s="1">
        <f t="shared" si="16"/>
        <v>0</v>
      </c>
      <c r="BM17" s="48">
        <f>+EvolOf!M6</f>
        <v>2</v>
      </c>
      <c r="BN17" s="1">
        <f t="shared" si="17"/>
        <v>0</v>
      </c>
      <c r="BO17" s="1">
        <f t="shared" si="30"/>
        <v>0</v>
      </c>
      <c r="BP17" s="28">
        <f t="shared" si="31"/>
        <v>0</v>
      </c>
      <c r="BQ17" s="1">
        <f t="shared" si="18"/>
        <v>0</v>
      </c>
      <c r="BR17" s="1" cm="1">
        <f t="array" ref="BR17">IF(BK17&lt;=$BX$14,0,INDEX($AU$14:$AU$300,BK17-$BX$14+1))*$BY$14</f>
        <v>112.92663326244012</v>
      </c>
      <c r="BS17" s="1">
        <f t="shared" si="19"/>
        <v>112.92663326244012</v>
      </c>
      <c r="BT17" s="1">
        <f t="shared" si="37"/>
        <v>0</v>
      </c>
      <c r="BU17" s="1">
        <f t="shared" si="32"/>
        <v>112.92663326244012</v>
      </c>
      <c r="BV17" s="1">
        <f t="shared" si="20"/>
        <v>0</v>
      </c>
      <c r="BW17" s="1">
        <f t="shared" si="20"/>
        <v>0</v>
      </c>
      <c r="CH17" s="1"/>
      <c r="CI17" s="1"/>
      <c r="CJ17" s="1"/>
      <c r="CK17" s="1"/>
      <c r="CQ17" s="4">
        <f t="shared" si="33"/>
        <v>0</v>
      </c>
      <c r="CR17" s="7" cm="1">
        <f t="array" ref="CR17">IF(BK17&lt;=$CW$48,0,INDEX($B$14:$B$300,BK17-$CW$48+1))</f>
        <v>0</v>
      </c>
      <c r="CS17" s="1">
        <f t="shared" si="21"/>
        <v>0</v>
      </c>
      <c r="CT17" s="100">
        <f t="shared" si="34"/>
        <v>0</v>
      </c>
    </row>
    <row r="18" spans="1:101" x14ac:dyDescent="0.3">
      <c r="A18" s="1">
        <f t="shared" si="22"/>
        <v>5</v>
      </c>
      <c r="B18" s="1">
        <f t="shared" si="0"/>
        <v>20</v>
      </c>
      <c r="C18" s="1">
        <v>5</v>
      </c>
      <c r="D18" s="1">
        <v>49979</v>
      </c>
      <c r="E18" s="1">
        <v>20</v>
      </c>
      <c r="F18" s="1">
        <v>0</v>
      </c>
      <c r="G18" s="1">
        <v>0</v>
      </c>
      <c r="H18" s="1">
        <v>0</v>
      </c>
      <c r="I18" s="1">
        <v>0</v>
      </c>
      <c r="J18" s="4">
        <v>53.63</v>
      </c>
      <c r="K18" s="4">
        <v>0.36</v>
      </c>
      <c r="L18" s="4">
        <v>0</v>
      </c>
      <c r="M18" s="61">
        <v>0</v>
      </c>
      <c r="N18" s="1">
        <v>1</v>
      </c>
      <c r="O18" s="1">
        <v>8</v>
      </c>
      <c r="P18" s="1">
        <v>8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7</v>
      </c>
      <c r="W18" s="1">
        <v>0</v>
      </c>
      <c r="X18" s="1">
        <v>0</v>
      </c>
      <c r="Y18" s="58">
        <v>0</v>
      </c>
      <c r="AA18" s="1">
        <f t="shared" si="1"/>
        <v>27</v>
      </c>
      <c r="AB18" s="1">
        <f t="shared" si="2"/>
        <v>0</v>
      </c>
      <c r="AC18" s="1">
        <f t="shared" si="3"/>
        <v>0</v>
      </c>
      <c r="AD18" s="1">
        <f t="shared" si="23"/>
        <v>6</v>
      </c>
      <c r="AE18" s="1">
        <f t="shared" si="24"/>
        <v>0</v>
      </c>
      <c r="AF18" s="1">
        <f t="shared" si="24"/>
        <v>0</v>
      </c>
      <c r="AG18" s="1">
        <f t="shared" si="24"/>
        <v>0</v>
      </c>
      <c r="AH18" s="1">
        <f t="shared" si="35"/>
        <v>6</v>
      </c>
      <c r="AI18" s="9">
        <f t="shared" si="25"/>
        <v>0</v>
      </c>
      <c r="AJ18" s="9">
        <f t="shared" si="4"/>
        <v>4.0000000000000002E-4</v>
      </c>
      <c r="AK18" s="9">
        <f t="shared" si="5"/>
        <v>4.0000000000000002E-4</v>
      </c>
      <c r="AL18" s="9">
        <f t="shared" si="6"/>
        <v>0</v>
      </c>
      <c r="AM18" s="9">
        <f t="shared" si="7"/>
        <v>0</v>
      </c>
      <c r="AN18" s="9">
        <f t="shared" si="8"/>
        <v>0</v>
      </c>
      <c r="AO18" s="9">
        <f t="shared" si="9"/>
        <v>1.2E-4</v>
      </c>
      <c r="AP18" s="1">
        <f t="shared" si="26"/>
        <v>3</v>
      </c>
      <c r="AQ18" s="1">
        <f t="shared" si="26"/>
        <v>0</v>
      </c>
      <c r="AR18" s="1"/>
      <c r="AS18" s="1">
        <f t="shared" si="27"/>
        <v>0</v>
      </c>
      <c r="AT18" s="1">
        <f t="shared" si="28"/>
        <v>3</v>
      </c>
      <c r="AU18" s="1">
        <f t="shared" si="10"/>
        <v>7</v>
      </c>
      <c r="AV18" s="9">
        <f t="shared" si="11"/>
        <v>1.3999999999999999E-4</v>
      </c>
      <c r="AW18" s="9">
        <f t="shared" si="12"/>
        <v>1.3999999999999999E-4</v>
      </c>
      <c r="AX18" s="9">
        <f t="shared" si="13"/>
        <v>0</v>
      </c>
      <c r="AY18" s="9">
        <f t="shared" si="14"/>
        <v>0</v>
      </c>
      <c r="AZ18" s="9">
        <f t="shared" si="15"/>
        <v>6.0000000000000002E-5</v>
      </c>
      <c r="BA18" s="9">
        <f t="shared" si="29"/>
        <v>2.0800000000000001E-4</v>
      </c>
      <c r="BJ18" s="7">
        <f t="shared" si="36"/>
        <v>5</v>
      </c>
      <c r="BK18" s="7">
        <f t="shared" si="36"/>
        <v>5</v>
      </c>
      <c r="BL18" s="1">
        <f t="shared" si="16"/>
        <v>0</v>
      </c>
      <c r="BM18" s="48">
        <f>+EvolOf!M7</f>
        <v>3</v>
      </c>
      <c r="BN18" s="1">
        <f t="shared" si="17"/>
        <v>0</v>
      </c>
      <c r="BO18" s="1">
        <f t="shared" si="30"/>
        <v>0</v>
      </c>
      <c r="BP18" s="28">
        <f t="shared" si="31"/>
        <v>0</v>
      </c>
      <c r="BQ18" s="1">
        <f t="shared" si="18"/>
        <v>0</v>
      </c>
      <c r="BR18" s="1" cm="1">
        <f t="array" ref="BR18">IF(BK18&lt;=$BX$14,0,INDEX($AU$14:$AU$300,BK18-$BX$14+1))*$BY$14</f>
        <v>197.62160820927022</v>
      </c>
      <c r="BS18" s="1">
        <f t="shared" si="19"/>
        <v>197.62160820927022</v>
      </c>
      <c r="BT18" s="1">
        <f t="shared" si="37"/>
        <v>0</v>
      </c>
      <c r="BU18" s="1">
        <f t="shared" si="32"/>
        <v>197.62160820927022</v>
      </c>
      <c r="BV18" s="1">
        <f t="shared" si="20"/>
        <v>0</v>
      </c>
      <c r="BW18" s="1">
        <f t="shared" si="20"/>
        <v>0</v>
      </c>
      <c r="CQ18" s="4">
        <f t="shared" si="33"/>
        <v>0</v>
      </c>
      <c r="CR18" s="7" cm="1">
        <f t="array" ref="CR18">IF(BK18&lt;=$CW$48,0,INDEX($B$14:$B$300,BK18-$CW$48+1))</f>
        <v>0</v>
      </c>
      <c r="CS18" s="1">
        <f t="shared" si="21"/>
        <v>0</v>
      </c>
      <c r="CT18" s="100">
        <f t="shared" si="34"/>
        <v>0</v>
      </c>
    </row>
    <row r="19" spans="1:101" x14ac:dyDescent="0.3">
      <c r="A19" s="1">
        <f t="shared" si="22"/>
        <v>6</v>
      </c>
      <c r="B19" s="1">
        <f t="shared" si="0"/>
        <v>24</v>
      </c>
      <c r="C19" s="1">
        <v>6</v>
      </c>
      <c r="D19" s="1">
        <v>49975</v>
      </c>
      <c r="E19" s="1">
        <v>24</v>
      </c>
      <c r="F19" s="1">
        <v>0</v>
      </c>
      <c r="G19" s="1">
        <v>0</v>
      </c>
      <c r="H19" s="1">
        <v>0</v>
      </c>
      <c r="I19" s="1">
        <v>0</v>
      </c>
      <c r="J19" s="4">
        <v>53.63</v>
      </c>
      <c r="K19" s="4">
        <v>0.43</v>
      </c>
      <c r="L19" s="4">
        <v>0</v>
      </c>
      <c r="M19" s="61">
        <v>0</v>
      </c>
      <c r="N19" s="1">
        <v>2</v>
      </c>
      <c r="O19" s="1">
        <v>12</v>
      </c>
      <c r="P19" s="1">
        <v>12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10</v>
      </c>
      <c r="W19" s="1">
        <v>0</v>
      </c>
      <c r="X19" s="1">
        <v>0</v>
      </c>
      <c r="Y19" s="58">
        <v>0</v>
      </c>
      <c r="AA19" s="1">
        <f t="shared" si="1"/>
        <v>34</v>
      </c>
      <c r="AB19" s="1">
        <f t="shared" si="2"/>
        <v>0</v>
      </c>
      <c r="AC19" s="1">
        <f t="shared" si="3"/>
        <v>0</v>
      </c>
      <c r="AD19" s="1">
        <f t="shared" si="23"/>
        <v>4</v>
      </c>
      <c r="AE19" s="1">
        <f t="shared" si="24"/>
        <v>0</v>
      </c>
      <c r="AF19" s="1">
        <f t="shared" si="24"/>
        <v>0</v>
      </c>
      <c r="AG19" s="1">
        <f t="shared" si="24"/>
        <v>0</v>
      </c>
      <c r="AH19" s="1">
        <f t="shared" si="35"/>
        <v>4</v>
      </c>
      <c r="AI19" s="9">
        <f t="shared" si="25"/>
        <v>0</v>
      </c>
      <c r="AJ19" s="9">
        <f t="shared" si="4"/>
        <v>4.8000000000000001E-4</v>
      </c>
      <c r="AK19" s="9">
        <f t="shared" si="5"/>
        <v>4.8000000000000001E-4</v>
      </c>
      <c r="AL19" s="9">
        <f t="shared" si="6"/>
        <v>0</v>
      </c>
      <c r="AM19" s="9">
        <f t="shared" si="7"/>
        <v>0</v>
      </c>
      <c r="AN19" s="9">
        <f t="shared" si="8"/>
        <v>0</v>
      </c>
      <c r="AO19" s="9">
        <f t="shared" si="9"/>
        <v>8.0000000000000007E-5</v>
      </c>
      <c r="AP19" s="1">
        <f t="shared" si="26"/>
        <v>3</v>
      </c>
      <c r="AQ19" s="1">
        <f t="shared" si="26"/>
        <v>0</v>
      </c>
      <c r="AR19" s="1"/>
      <c r="AS19" s="1">
        <f t="shared" si="27"/>
        <v>0</v>
      </c>
      <c r="AT19" s="1">
        <f t="shared" si="28"/>
        <v>3</v>
      </c>
      <c r="AU19" s="1">
        <f t="shared" si="10"/>
        <v>10</v>
      </c>
      <c r="AV19" s="9">
        <f t="shared" si="11"/>
        <v>2.0000000000000001E-4</v>
      </c>
      <c r="AW19" s="9">
        <f t="shared" si="12"/>
        <v>2.0000000000000001E-4</v>
      </c>
      <c r="AX19" s="9">
        <f t="shared" si="13"/>
        <v>0</v>
      </c>
      <c r="AY19" s="9">
        <f t="shared" si="14"/>
        <v>0</v>
      </c>
      <c r="AZ19" s="9">
        <f t="shared" si="15"/>
        <v>6.0000000000000002E-5</v>
      </c>
      <c r="BA19" s="9">
        <f t="shared" si="29"/>
        <v>2.496E-4</v>
      </c>
      <c r="BJ19" s="7">
        <f t="shared" si="36"/>
        <v>6</v>
      </c>
      <c r="BK19" s="7">
        <f t="shared" si="36"/>
        <v>6</v>
      </c>
      <c r="BL19" s="1">
        <f t="shared" si="16"/>
        <v>0</v>
      </c>
      <c r="BM19" s="48">
        <f>+EvolOf!M8</f>
        <v>10</v>
      </c>
      <c r="BN19" s="1">
        <f t="shared" si="17"/>
        <v>0</v>
      </c>
      <c r="BO19" s="1">
        <f t="shared" si="30"/>
        <v>0</v>
      </c>
      <c r="BP19" s="28">
        <f t="shared" si="31"/>
        <v>0</v>
      </c>
      <c r="BQ19" s="1">
        <f t="shared" si="18"/>
        <v>0</v>
      </c>
      <c r="BR19" s="1" cm="1">
        <f t="array" ref="BR19">IF(BK19&lt;=$BX$14,0,INDEX($AU$14:$AU$300,BK19-$BX$14+1))*$BY$14</f>
        <v>282.31658315610031</v>
      </c>
      <c r="BS19" s="1">
        <f t="shared" si="19"/>
        <v>282.31658315610031</v>
      </c>
      <c r="BT19" s="1">
        <f t="shared" si="37"/>
        <v>0</v>
      </c>
      <c r="BU19" s="1">
        <f t="shared" si="32"/>
        <v>282.31658315610031</v>
      </c>
      <c r="BV19" s="1">
        <f t="shared" si="20"/>
        <v>0</v>
      </c>
      <c r="BW19" s="1">
        <f t="shared" si="20"/>
        <v>0</v>
      </c>
      <c r="CQ19" s="4">
        <f t="shared" si="33"/>
        <v>0</v>
      </c>
      <c r="CR19" s="7" cm="1">
        <f t="array" ref="CR19">IF(BK19&lt;=$CW$48,0,INDEX($B$14:$B$300,BK19-$CW$48+1))</f>
        <v>0</v>
      </c>
      <c r="CS19" s="1">
        <f t="shared" si="21"/>
        <v>0</v>
      </c>
      <c r="CT19" s="100">
        <f t="shared" si="34"/>
        <v>0</v>
      </c>
    </row>
    <row r="20" spans="1:101" x14ac:dyDescent="0.3">
      <c r="A20" s="1">
        <f t="shared" si="22"/>
        <v>7</v>
      </c>
      <c r="B20" s="1">
        <f t="shared" si="0"/>
        <v>36</v>
      </c>
      <c r="C20" s="1">
        <v>7</v>
      </c>
      <c r="D20" s="1">
        <v>49963</v>
      </c>
      <c r="E20" s="1">
        <v>36</v>
      </c>
      <c r="F20" s="1">
        <v>0</v>
      </c>
      <c r="G20" s="1">
        <v>0</v>
      </c>
      <c r="H20" s="1">
        <v>0</v>
      </c>
      <c r="I20" s="1">
        <v>0</v>
      </c>
      <c r="J20" s="4">
        <v>53.63</v>
      </c>
      <c r="K20" s="4">
        <v>0.44</v>
      </c>
      <c r="L20" s="4">
        <v>0.2</v>
      </c>
      <c r="M20" s="61">
        <v>0.04</v>
      </c>
      <c r="N20" s="1">
        <v>3</v>
      </c>
      <c r="O20" s="1">
        <v>23</v>
      </c>
      <c r="P20" s="1">
        <v>23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19</v>
      </c>
      <c r="W20" s="1">
        <v>0</v>
      </c>
      <c r="X20" s="1">
        <v>0</v>
      </c>
      <c r="Y20" s="58">
        <v>0.04</v>
      </c>
      <c r="AA20" s="1">
        <f t="shared" si="1"/>
        <v>55</v>
      </c>
      <c r="AB20" s="1">
        <f t="shared" si="2"/>
        <v>0</v>
      </c>
      <c r="AC20" s="1">
        <f t="shared" si="3"/>
        <v>0</v>
      </c>
      <c r="AD20" s="1">
        <f t="shared" si="23"/>
        <v>12</v>
      </c>
      <c r="AE20" s="1">
        <f t="shared" si="24"/>
        <v>0</v>
      </c>
      <c r="AF20" s="1">
        <f t="shared" si="24"/>
        <v>0</v>
      </c>
      <c r="AG20" s="1">
        <f t="shared" si="24"/>
        <v>0</v>
      </c>
      <c r="AH20" s="1">
        <f t="shared" si="35"/>
        <v>12</v>
      </c>
      <c r="AI20" s="9">
        <f t="shared" si="25"/>
        <v>0</v>
      </c>
      <c r="AJ20" s="9">
        <f t="shared" si="4"/>
        <v>7.2000000000000005E-4</v>
      </c>
      <c r="AK20" s="9">
        <f t="shared" si="5"/>
        <v>7.2000000000000005E-4</v>
      </c>
      <c r="AL20" s="9">
        <f t="shared" si="6"/>
        <v>0</v>
      </c>
      <c r="AM20" s="9">
        <f t="shared" si="7"/>
        <v>0</v>
      </c>
      <c r="AN20" s="9">
        <f t="shared" si="8"/>
        <v>0</v>
      </c>
      <c r="AO20" s="9">
        <f t="shared" si="9"/>
        <v>2.4000000000000001E-4</v>
      </c>
      <c r="AP20" s="1">
        <f t="shared" si="26"/>
        <v>9</v>
      </c>
      <c r="AQ20" s="1">
        <f t="shared" si="26"/>
        <v>0</v>
      </c>
      <c r="AR20" s="1"/>
      <c r="AS20" s="1">
        <f t="shared" si="27"/>
        <v>0</v>
      </c>
      <c r="AT20" s="1">
        <f t="shared" si="28"/>
        <v>9</v>
      </c>
      <c r="AU20" s="1">
        <f t="shared" si="10"/>
        <v>19</v>
      </c>
      <c r="AV20" s="9">
        <f t="shared" si="11"/>
        <v>3.8000000000000002E-4</v>
      </c>
      <c r="AW20" s="9">
        <f t="shared" si="12"/>
        <v>3.8000000000000002E-4</v>
      </c>
      <c r="AX20" s="9">
        <f t="shared" si="13"/>
        <v>0</v>
      </c>
      <c r="AY20" s="9">
        <f t="shared" si="14"/>
        <v>0</v>
      </c>
      <c r="AZ20" s="9">
        <f t="shared" si="15"/>
        <v>1.8000000000000001E-4</v>
      </c>
      <c r="BA20" s="9">
        <f t="shared" si="29"/>
        <v>3.7440000000000005E-4</v>
      </c>
      <c r="BJ20" s="7">
        <f t="shared" si="36"/>
        <v>7</v>
      </c>
      <c r="BK20" s="7">
        <f t="shared" si="36"/>
        <v>7</v>
      </c>
      <c r="BL20" s="1">
        <f t="shared" si="16"/>
        <v>0</v>
      </c>
      <c r="BM20" s="48">
        <f>+EvolOf!M9</f>
        <v>16</v>
      </c>
      <c r="BN20" s="1">
        <f t="shared" si="17"/>
        <v>0</v>
      </c>
      <c r="BO20" s="1">
        <f t="shared" si="30"/>
        <v>0</v>
      </c>
      <c r="BP20" s="28">
        <f t="shared" si="31"/>
        <v>0</v>
      </c>
      <c r="BQ20" s="1">
        <f t="shared" si="18"/>
        <v>0</v>
      </c>
      <c r="BR20" s="1" cm="1">
        <f t="array" ref="BR20">IF(BK20&lt;=$BX$14,0,INDEX($AU$14:$AU$300,BK20-$BX$14+1))*$BY$14</f>
        <v>536.40150799659057</v>
      </c>
      <c r="BS20" s="1">
        <f t="shared" si="19"/>
        <v>536.40150799659057</v>
      </c>
      <c r="BT20" s="1">
        <f t="shared" si="37"/>
        <v>0</v>
      </c>
      <c r="BU20" s="1">
        <f t="shared" si="32"/>
        <v>536.40150799659057</v>
      </c>
      <c r="BV20" s="1">
        <f t="shared" si="20"/>
        <v>0</v>
      </c>
      <c r="BW20" s="1">
        <f t="shared" si="20"/>
        <v>0</v>
      </c>
      <c r="CQ20" s="4">
        <f t="shared" si="33"/>
        <v>0</v>
      </c>
      <c r="CR20" s="7" cm="1">
        <f t="array" ref="CR20">IF(BK20&lt;=$CW$48,0,INDEX($B$14:$B$300,BK20-$CW$48+1))</f>
        <v>0</v>
      </c>
      <c r="CS20" s="1">
        <f t="shared" si="21"/>
        <v>0</v>
      </c>
      <c r="CT20" s="100">
        <f t="shared" si="34"/>
        <v>0</v>
      </c>
    </row>
    <row r="21" spans="1:101" x14ac:dyDescent="0.3">
      <c r="A21" s="1">
        <f t="shared" si="22"/>
        <v>8</v>
      </c>
      <c r="B21" s="1">
        <f t="shared" si="0"/>
        <v>52</v>
      </c>
      <c r="C21" s="1">
        <v>8</v>
      </c>
      <c r="D21" s="1">
        <v>49947</v>
      </c>
      <c r="E21" s="1">
        <v>52</v>
      </c>
      <c r="F21" s="1">
        <v>0</v>
      </c>
      <c r="G21" s="1">
        <v>0</v>
      </c>
      <c r="H21" s="1">
        <v>0</v>
      </c>
      <c r="I21" s="1">
        <v>0</v>
      </c>
      <c r="J21" s="4">
        <v>53.63</v>
      </c>
      <c r="K21" s="4">
        <v>0.46</v>
      </c>
      <c r="L21" s="4">
        <v>0.2</v>
      </c>
      <c r="M21" s="61">
        <v>0.04</v>
      </c>
      <c r="N21" s="1">
        <v>4</v>
      </c>
      <c r="O21" s="1">
        <v>37</v>
      </c>
      <c r="P21" s="1">
        <v>37</v>
      </c>
      <c r="Q21" s="1">
        <v>0</v>
      </c>
      <c r="R21" s="1">
        <v>0</v>
      </c>
      <c r="S21" s="1">
        <v>0</v>
      </c>
      <c r="T21" s="1">
        <v>1</v>
      </c>
      <c r="U21" s="1">
        <v>0</v>
      </c>
      <c r="V21" s="1">
        <v>28</v>
      </c>
      <c r="W21" s="1">
        <v>0</v>
      </c>
      <c r="X21" s="1">
        <v>0</v>
      </c>
      <c r="Y21" s="58">
        <v>0.04</v>
      </c>
      <c r="AA21" s="1">
        <f t="shared" si="1"/>
        <v>80</v>
      </c>
      <c r="AB21" s="1">
        <f t="shared" si="2"/>
        <v>0</v>
      </c>
      <c r="AC21" s="1">
        <f t="shared" si="3"/>
        <v>0</v>
      </c>
      <c r="AD21" s="1">
        <f t="shared" si="23"/>
        <v>16</v>
      </c>
      <c r="AE21" s="1">
        <f t="shared" si="24"/>
        <v>0</v>
      </c>
      <c r="AF21" s="1">
        <f t="shared" si="24"/>
        <v>0</v>
      </c>
      <c r="AG21" s="1">
        <f t="shared" si="24"/>
        <v>0</v>
      </c>
      <c r="AH21" s="1">
        <f t="shared" si="35"/>
        <v>16</v>
      </c>
      <c r="AI21" s="9">
        <f t="shared" si="25"/>
        <v>0</v>
      </c>
      <c r="AJ21" s="9">
        <f t="shared" si="4"/>
        <v>1.0399999999999999E-3</v>
      </c>
      <c r="AK21" s="9">
        <f t="shared" si="5"/>
        <v>1.0399999999999999E-3</v>
      </c>
      <c r="AL21" s="9">
        <f t="shared" si="6"/>
        <v>0</v>
      </c>
      <c r="AM21" s="9">
        <f t="shared" si="7"/>
        <v>0</v>
      </c>
      <c r="AN21" s="9">
        <f t="shared" si="8"/>
        <v>2.0000000000000002E-5</v>
      </c>
      <c r="AO21" s="9">
        <f t="shared" si="9"/>
        <v>3.2000000000000003E-4</v>
      </c>
      <c r="AP21" s="1">
        <f t="shared" si="26"/>
        <v>9</v>
      </c>
      <c r="AQ21" s="1">
        <f t="shared" si="26"/>
        <v>0</v>
      </c>
      <c r="AR21" s="1"/>
      <c r="AS21" s="1">
        <f t="shared" si="27"/>
        <v>0</v>
      </c>
      <c r="AT21" s="1">
        <f t="shared" si="28"/>
        <v>9</v>
      </c>
      <c r="AU21" s="1">
        <f t="shared" si="10"/>
        <v>28</v>
      </c>
      <c r="AV21" s="9">
        <f t="shared" si="11"/>
        <v>5.5999999999999995E-4</v>
      </c>
      <c r="AW21" s="9">
        <f t="shared" si="12"/>
        <v>5.5999999999999995E-4</v>
      </c>
      <c r="AX21" s="9">
        <f t="shared" si="13"/>
        <v>0</v>
      </c>
      <c r="AY21" s="9">
        <f t="shared" si="14"/>
        <v>0</v>
      </c>
      <c r="AZ21" s="9">
        <f t="shared" si="15"/>
        <v>1.8000000000000001E-4</v>
      </c>
      <c r="BA21" s="9">
        <f t="shared" si="29"/>
        <v>5.4079999999999992E-4</v>
      </c>
      <c r="BJ21" s="7">
        <f t="shared" si="36"/>
        <v>8</v>
      </c>
      <c r="BK21" s="7">
        <f t="shared" si="36"/>
        <v>8</v>
      </c>
      <c r="BL21" s="1">
        <f t="shared" si="16"/>
        <v>0</v>
      </c>
      <c r="BM21" s="48">
        <f>+EvolOf!M10</f>
        <v>29</v>
      </c>
      <c r="BN21" s="1">
        <f t="shared" si="17"/>
        <v>0</v>
      </c>
      <c r="BO21" s="1">
        <f t="shared" si="30"/>
        <v>0</v>
      </c>
      <c r="BP21" s="28">
        <f t="shared" si="31"/>
        <v>0</v>
      </c>
      <c r="BQ21" s="1">
        <f t="shared" si="18"/>
        <v>0</v>
      </c>
      <c r="BR21" s="1" cm="1">
        <f t="array" ref="BR21">IF(BK21&lt;=$BX$14,0,INDEX($AU$14:$AU$300,BK21-$BX$14+1))*$BY$14</f>
        <v>790.48643283708088</v>
      </c>
      <c r="BS21" s="1">
        <f t="shared" si="19"/>
        <v>790.48643283708088</v>
      </c>
      <c r="BT21" s="1">
        <f t="shared" si="37"/>
        <v>0</v>
      </c>
      <c r="BU21" s="1">
        <f t="shared" si="32"/>
        <v>790.48643283708088</v>
      </c>
      <c r="BV21" s="1">
        <f t="shared" si="20"/>
        <v>0</v>
      </c>
      <c r="BW21" s="1">
        <f t="shared" si="20"/>
        <v>0</v>
      </c>
      <c r="CQ21" s="4">
        <f t="shared" si="33"/>
        <v>0</v>
      </c>
      <c r="CR21" s="7" cm="1">
        <f t="array" ref="CR21">IF(BK21&lt;=$CW$48,0,INDEX($B$14:$B$300,BK21-$CW$48+1))</f>
        <v>0</v>
      </c>
      <c r="CS21" s="1">
        <f t="shared" si="21"/>
        <v>0</v>
      </c>
      <c r="CT21" s="100">
        <f t="shared" si="34"/>
        <v>0</v>
      </c>
    </row>
    <row r="22" spans="1:101" x14ac:dyDescent="0.3">
      <c r="A22" s="1">
        <f t="shared" si="22"/>
        <v>9</v>
      </c>
      <c r="B22" s="1">
        <f t="shared" si="0"/>
        <v>67</v>
      </c>
      <c r="C22" s="1">
        <v>9</v>
      </c>
      <c r="D22" s="1">
        <v>49932</v>
      </c>
      <c r="E22" s="1">
        <v>67</v>
      </c>
      <c r="F22" s="1">
        <v>0</v>
      </c>
      <c r="G22" s="1">
        <v>0</v>
      </c>
      <c r="H22" s="1">
        <v>0</v>
      </c>
      <c r="I22" s="1">
        <v>0</v>
      </c>
      <c r="J22" s="4">
        <v>53.63</v>
      </c>
      <c r="K22" s="4">
        <v>0.46</v>
      </c>
      <c r="L22" s="4">
        <v>0.2</v>
      </c>
      <c r="M22" s="61">
        <v>0.04</v>
      </c>
      <c r="N22" s="1">
        <v>6</v>
      </c>
      <c r="O22" s="1">
        <v>51</v>
      </c>
      <c r="P22" s="1">
        <v>51</v>
      </c>
      <c r="Q22" s="1">
        <v>0</v>
      </c>
      <c r="R22" s="1">
        <v>0</v>
      </c>
      <c r="S22" s="1">
        <v>0</v>
      </c>
      <c r="T22" s="1">
        <v>1</v>
      </c>
      <c r="U22" s="1">
        <v>0</v>
      </c>
      <c r="V22" s="1">
        <v>37</v>
      </c>
      <c r="W22" s="1">
        <v>0</v>
      </c>
      <c r="X22" s="1">
        <v>0</v>
      </c>
      <c r="Y22" s="58">
        <v>0.04</v>
      </c>
      <c r="AA22" s="1">
        <f t="shared" si="1"/>
        <v>104</v>
      </c>
      <c r="AB22" s="1">
        <f t="shared" si="2"/>
        <v>0</v>
      </c>
      <c r="AC22" s="1">
        <f t="shared" si="3"/>
        <v>0</v>
      </c>
      <c r="AD22" s="1">
        <f t="shared" si="23"/>
        <v>15</v>
      </c>
      <c r="AE22" s="1">
        <f t="shared" si="24"/>
        <v>0</v>
      </c>
      <c r="AF22" s="1">
        <f t="shared" si="24"/>
        <v>0</v>
      </c>
      <c r="AG22" s="1">
        <f t="shared" si="24"/>
        <v>0</v>
      </c>
      <c r="AH22" s="1">
        <f t="shared" si="35"/>
        <v>15</v>
      </c>
      <c r="AI22" s="9">
        <f t="shared" si="25"/>
        <v>0</v>
      </c>
      <c r="AJ22" s="9">
        <f t="shared" si="4"/>
        <v>1.34E-3</v>
      </c>
      <c r="AK22" s="9">
        <f t="shared" si="5"/>
        <v>1.34E-3</v>
      </c>
      <c r="AL22" s="9">
        <f t="shared" si="6"/>
        <v>0</v>
      </c>
      <c r="AM22" s="9">
        <f t="shared" si="7"/>
        <v>0</v>
      </c>
      <c r="AN22" s="9">
        <f t="shared" si="8"/>
        <v>2.0000000000000002E-5</v>
      </c>
      <c r="AO22" s="9">
        <f t="shared" si="9"/>
        <v>2.9999999999999997E-4</v>
      </c>
      <c r="AP22" s="1">
        <f t="shared" si="26"/>
        <v>9</v>
      </c>
      <c r="AQ22" s="1">
        <f t="shared" si="26"/>
        <v>0</v>
      </c>
      <c r="AR22" s="1"/>
      <c r="AS22" s="1">
        <f t="shared" si="27"/>
        <v>0</v>
      </c>
      <c r="AT22" s="1">
        <f t="shared" si="28"/>
        <v>9</v>
      </c>
      <c r="AU22" s="1">
        <f t="shared" si="10"/>
        <v>37</v>
      </c>
      <c r="AV22" s="9">
        <f t="shared" si="11"/>
        <v>7.3999999999999999E-4</v>
      </c>
      <c r="AW22" s="9">
        <f t="shared" si="12"/>
        <v>7.3999999999999999E-4</v>
      </c>
      <c r="AX22" s="9">
        <f t="shared" si="13"/>
        <v>0</v>
      </c>
      <c r="AY22" s="9">
        <f t="shared" si="14"/>
        <v>0</v>
      </c>
      <c r="AZ22" s="9">
        <f t="shared" si="15"/>
        <v>1.8000000000000001E-4</v>
      </c>
      <c r="BA22" s="9">
        <f t="shared" si="29"/>
        <v>6.9680000000000002E-4</v>
      </c>
      <c r="BJ22" s="7">
        <f t="shared" si="36"/>
        <v>9</v>
      </c>
      <c r="BK22" s="7">
        <f t="shared" si="36"/>
        <v>9</v>
      </c>
      <c r="BL22" s="1">
        <f t="shared" si="16"/>
        <v>0</v>
      </c>
      <c r="BM22" s="48">
        <f>+EvolOf!M11</f>
        <v>43</v>
      </c>
      <c r="BN22" s="1">
        <f t="shared" si="17"/>
        <v>0</v>
      </c>
      <c r="BO22" s="1">
        <f t="shared" si="30"/>
        <v>0</v>
      </c>
      <c r="BP22" s="28">
        <f t="shared" si="31"/>
        <v>0</v>
      </c>
      <c r="BQ22" s="1">
        <f t="shared" si="18"/>
        <v>0</v>
      </c>
      <c r="BR22" s="1" cm="1">
        <f t="array" ref="BR22">IF(BK22&lt;=$BX$14,0,INDEX($AU$14:$AU$300,BK22-$BX$14+1))*$BY$14</f>
        <v>1044.5713576775711</v>
      </c>
      <c r="BS22" s="1">
        <f t="shared" si="19"/>
        <v>1044.5713576775711</v>
      </c>
      <c r="BT22" s="1">
        <f t="shared" si="37"/>
        <v>0</v>
      </c>
      <c r="BU22" s="1">
        <f t="shared" si="32"/>
        <v>1044.5713576775711</v>
      </c>
      <c r="BV22" s="1">
        <f t="shared" si="20"/>
        <v>0</v>
      </c>
      <c r="BW22" s="1">
        <f t="shared" si="20"/>
        <v>0</v>
      </c>
      <c r="CQ22" s="4">
        <f t="shared" si="33"/>
        <v>0</v>
      </c>
      <c r="CR22" s="7" cm="1">
        <f t="array" ref="CR22">IF(BK22&lt;=$CW$48,0,INDEX($B$14:$B$300,BK22-$CW$48+1))</f>
        <v>0</v>
      </c>
      <c r="CS22" s="1">
        <f t="shared" si="21"/>
        <v>0</v>
      </c>
      <c r="CT22" s="100">
        <f t="shared" si="34"/>
        <v>0</v>
      </c>
    </row>
    <row r="23" spans="1:101" x14ac:dyDescent="0.3">
      <c r="A23" s="1">
        <f t="shared" si="22"/>
        <v>10</v>
      </c>
      <c r="B23" s="1">
        <f t="shared" si="0"/>
        <v>86</v>
      </c>
      <c r="C23" s="1">
        <v>10</v>
      </c>
      <c r="D23" s="1">
        <v>49913</v>
      </c>
      <c r="E23" s="1">
        <v>86</v>
      </c>
      <c r="F23" s="1">
        <v>0</v>
      </c>
      <c r="G23" s="1">
        <v>0</v>
      </c>
      <c r="H23" s="1">
        <v>0</v>
      </c>
      <c r="I23" s="1">
        <v>0</v>
      </c>
      <c r="J23" s="4">
        <v>53.63</v>
      </c>
      <c r="K23" s="4">
        <v>0.47</v>
      </c>
      <c r="L23" s="4">
        <v>0.2</v>
      </c>
      <c r="M23" s="61">
        <v>0.04</v>
      </c>
      <c r="N23" s="1">
        <v>7</v>
      </c>
      <c r="O23" s="1">
        <v>68</v>
      </c>
      <c r="P23" s="1">
        <v>68</v>
      </c>
      <c r="Q23" s="1">
        <v>0</v>
      </c>
      <c r="R23" s="1">
        <v>0</v>
      </c>
      <c r="S23" s="1">
        <v>0</v>
      </c>
      <c r="T23" s="1">
        <v>1</v>
      </c>
      <c r="U23" s="1">
        <v>0</v>
      </c>
      <c r="V23" s="1">
        <v>46</v>
      </c>
      <c r="W23" s="1">
        <v>0</v>
      </c>
      <c r="X23" s="1">
        <v>0</v>
      </c>
      <c r="Y23" s="58">
        <v>0.04</v>
      </c>
      <c r="AA23" s="1">
        <f t="shared" si="1"/>
        <v>132</v>
      </c>
      <c r="AB23" s="1">
        <f t="shared" si="2"/>
        <v>0</v>
      </c>
      <c r="AC23" s="1">
        <f t="shared" si="3"/>
        <v>0</v>
      </c>
      <c r="AD23" s="1">
        <f t="shared" si="23"/>
        <v>19</v>
      </c>
      <c r="AE23" s="1">
        <f t="shared" si="24"/>
        <v>0</v>
      </c>
      <c r="AF23" s="1">
        <f t="shared" si="24"/>
        <v>0</v>
      </c>
      <c r="AG23" s="1">
        <f t="shared" si="24"/>
        <v>0</v>
      </c>
      <c r="AH23" s="1">
        <f t="shared" si="35"/>
        <v>19</v>
      </c>
      <c r="AI23" s="9">
        <f t="shared" si="25"/>
        <v>0</v>
      </c>
      <c r="AJ23" s="9">
        <f t="shared" si="4"/>
        <v>1.72E-3</v>
      </c>
      <c r="AK23" s="9">
        <f t="shared" si="5"/>
        <v>1.72E-3</v>
      </c>
      <c r="AL23" s="9">
        <f t="shared" si="6"/>
        <v>0</v>
      </c>
      <c r="AM23" s="9">
        <f t="shared" si="7"/>
        <v>0</v>
      </c>
      <c r="AN23" s="9">
        <f t="shared" si="8"/>
        <v>2.0000000000000002E-5</v>
      </c>
      <c r="AO23" s="9">
        <f t="shared" si="9"/>
        <v>3.8000000000000002E-4</v>
      </c>
      <c r="AP23" s="1">
        <f t="shared" si="26"/>
        <v>9</v>
      </c>
      <c r="AQ23" s="1">
        <f t="shared" si="26"/>
        <v>0</v>
      </c>
      <c r="AR23" s="1"/>
      <c r="AS23" s="1">
        <f t="shared" si="27"/>
        <v>0</v>
      </c>
      <c r="AT23" s="1">
        <f t="shared" si="28"/>
        <v>9</v>
      </c>
      <c r="AU23" s="1">
        <f t="shared" si="10"/>
        <v>46</v>
      </c>
      <c r="AV23" s="9">
        <f t="shared" si="11"/>
        <v>9.2000000000000003E-4</v>
      </c>
      <c r="AW23" s="9">
        <f t="shared" si="12"/>
        <v>9.2000000000000003E-4</v>
      </c>
      <c r="AX23" s="9">
        <f t="shared" si="13"/>
        <v>0</v>
      </c>
      <c r="AY23" s="9">
        <f t="shared" si="14"/>
        <v>0</v>
      </c>
      <c r="AZ23" s="9">
        <f t="shared" si="15"/>
        <v>1.8000000000000001E-4</v>
      </c>
      <c r="BA23" s="9">
        <f t="shared" si="29"/>
        <v>8.9440000000000006E-4</v>
      </c>
      <c r="BJ23" s="7">
        <f t="shared" si="36"/>
        <v>10</v>
      </c>
      <c r="BK23" s="7">
        <f t="shared" si="36"/>
        <v>10</v>
      </c>
      <c r="BL23" s="1">
        <f t="shared" si="16"/>
        <v>0</v>
      </c>
      <c r="BM23" s="48">
        <f>+EvolOf!M12</f>
        <v>65</v>
      </c>
      <c r="BN23" s="1">
        <f t="shared" si="17"/>
        <v>0</v>
      </c>
      <c r="BO23" s="1">
        <f t="shared" si="30"/>
        <v>0</v>
      </c>
      <c r="BP23" s="28">
        <f t="shared" si="31"/>
        <v>0</v>
      </c>
      <c r="BQ23" s="1">
        <f t="shared" si="18"/>
        <v>0</v>
      </c>
      <c r="BR23" s="1" cm="1">
        <f t="array" ref="BR23">IF(BK23&lt;=$BX$14,0,INDEX($AU$14:$AU$300,BK23-$BX$14+1))*$BY$14</f>
        <v>1298.6562825180613</v>
      </c>
      <c r="BS23" s="1">
        <f t="shared" si="19"/>
        <v>1298.6562825180613</v>
      </c>
      <c r="BT23" s="1">
        <f t="shared" si="37"/>
        <v>0</v>
      </c>
      <c r="BU23" s="1">
        <f t="shared" si="32"/>
        <v>1298.6562825180613</v>
      </c>
      <c r="BV23" s="1">
        <f t="shared" si="20"/>
        <v>0</v>
      </c>
      <c r="BW23" s="1">
        <f t="shared" si="20"/>
        <v>0</v>
      </c>
      <c r="CQ23" s="4">
        <f t="shared" si="33"/>
        <v>0</v>
      </c>
      <c r="CR23" s="7" cm="1">
        <f t="array" ref="CR23">IF(BK23&lt;=$CW$48,0,INDEX($B$14:$B$300,BK23-$CW$48+1))</f>
        <v>0</v>
      </c>
      <c r="CS23" s="1">
        <f t="shared" si="21"/>
        <v>0</v>
      </c>
      <c r="CT23" s="100">
        <f t="shared" si="34"/>
        <v>0</v>
      </c>
    </row>
    <row r="24" spans="1:101" x14ac:dyDescent="0.3">
      <c r="A24" s="1">
        <f t="shared" si="22"/>
        <v>11</v>
      </c>
      <c r="B24" s="1">
        <f t="shared" si="0"/>
        <v>112</v>
      </c>
      <c r="C24" s="1">
        <v>11</v>
      </c>
      <c r="D24" s="1">
        <v>49887</v>
      </c>
      <c r="E24" s="1">
        <v>112</v>
      </c>
      <c r="F24" s="1">
        <v>0</v>
      </c>
      <c r="G24" s="1">
        <v>0</v>
      </c>
      <c r="H24" s="1">
        <v>0</v>
      </c>
      <c r="I24" s="1">
        <v>0</v>
      </c>
      <c r="J24" s="4">
        <v>53.63</v>
      </c>
      <c r="K24" s="4">
        <v>0.49</v>
      </c>
      <c r="L24" s="4">
        <v>1.6</v>
      </c>
      <c r="M24" s="61">
        <v>0.44</v>
      </c>
      <c r="N24" s="1">
        <v>11</v>
      </c>
      <c r="O24" s="1">
        <v>91</v>
      </c>
      <c r="P24" s="1">
        <v>91</v>
      </c>
      <c r="Q24" s="1">
        <v>0</v>
      </c>
      <c r="R24" s="1">
        <v>0</v>
      </c>
      <c r="S24" s="1">
        <v>0</v>
      </c>
      <c r="T24" s="1">
        <v>4</v>
      </c>
      <c r="U24" s="1">
        <v>0</v>
      </c>
      <c r="V24" s="1">
        <v>58</v>
      </c>
      <c r="W24" s="1">
        <v>0</v>
      </c>
      <c r="X24" s="1">
        <v>0</v>
      </c>
      <c r="Y24" s="58">
        <v>0.04</v>
      </c>
      <c r="AA24" s="1">
        <f t="shared" si="1"/>
        <v>170</v>
      </c>
      <c r="AB24" s="1">
        <f t="shared" si="2"/>
        <v>0</v>
      </c>
      <c r="AC24" s="1">
        <f t="shared" si="3"/>
        <v>0</v>
      </c>
      <c r="AD24" s="1">
        <f t="shared" si="23"/>
        <v>26</v>
      </c>
      <c r="AE24" s="1">
        <f t="shared" si="24"/>
        <v>0</v>
      </c>
      <c r="AF24" s="1">
        <f t="shared" si="24"/>
        <v>0</v>
      </c>
      <c r="AG24" s="1">
        <f t="shared" si="24"/>
        <v>0</v>
      </c>
      <c r="AH24" s="1">
        <f t="shared" si="35"/>
        <v>26</v>
      </c>
      <c r="AI24" s="9">
        <f t="shared" si="25"/>
        <v>0</v>
      </c>
      <c r="AJ24" s="9">
        <f t="shared" si="4"/>
        <v>2.2399999999999998E-3</v>
      </c>
      <c r="AK24" s="9">
        <f t="shared" si="5"/>
        <v>2.2399999999999998E-3</v>
      </c>
      <c r="AL24" s="9">
        <f t="shared" si="6"/>
        <v>0</v>
      </c>
      <c r="AM24" s="9">
        <f t="shared" si="7"/>
        <v>0</v>
      </c>
      <c r="AN24" s="9">
        <f t="shared" si="8"/>
        <v>8.0000000000000007E-5</v>
      </c>
      <c r="AO24" s="9">
        <f t="shared" si="9"/>
        <v>5.1999999999999995E-4</v>
      </c>
      <c r="AP24" s="1">
        <f t="shared" si="26"/>
        <v>12</v>
      </c>
      <c r="AQ24" s="1">
        <f t="shared" si="26"/>
        <v>0</v>
      </c>
      <c r="AR24" s="1"/>
      <c r="AS24" s="1">
        <f t="shared" si="27"/>
        <v>0</v>
      </c>
      <c r="AT24" s="1">
        <f t="shared" si="28"/>
        <v>12</v>
      </c>
      <c r="AU24" s="1">
        <f t="shared" si="10"/>
        <v>58</v>
      </c>
      <c r="AV24" s="9">
        <f t="shared" si="11"/>
        <v>1.16E-3</v>
      </c>
      <c r="AW24" s="9">
        <f t="shared" si="12"/>
        <v>1.16E-3</v>
      </c>
      <c r="AX24" s="9">
        <f t="shared" si="13"/>
        <v>0</v>
      </c>
      <c r="AY24" s="9">
        <f t="shared" si="14"/>
        <v>0</v>
      </c>
      <c r="AZ24" s="9">
        <f t="shared" si="15"/>
        <v>2.4000000000000001E-4</v>
      </c>
      <c r="BA24" s="9">
        <f t="shared" si="29"/>
        <v>1.1647999999999999E-3</v>
      </c>
      <c r="BJ24" s="7">
        <f t="shared" si="36"/>
        <v>11</v>
      </c>
      <c r="BK24" s="7">
        <f t="shared" si="36"/>
        <v>11</v>
      </c>
      <c r="BL24" s="1">
        <f t="shared" si="16"/>
        <v>0</v>
      </c>
      <c r="BM24" s="48">
        <f>+EvolOf!M13</f>
        <v>113</v>
      </c>
      <c r="BN24" s="1">
        <f t="shared" si="17"/>
        <v>0</v>
      </c>
      <c r="BO24" s="1">
        <f t="shared" si="30"/>
        <v>0</v>
      </c>
      <c r="BP24" s="28">
        <f t="shared" si="31"/>
        <v>0</v>
      </c>
      <c r="BQ24" s="1">
        <f t="shared" si="18"/>
        <v>0</v>
      </c>
      <c r="BR24" s="1" cm="1">
        <f t="array" ref="BR24">IF(BK24&lt;=$BX$14,0,INDEX($AU$14:$AU$300,BK24-$BX$14+1))*$BY$14</f>
        <v>1637.4361823053816</v>
      </c>
      <c r="BS24" s="1">
        <f t="shared" si="19"/>
        <v>1637.4361823053816</v>
      </c>
      <c r="BT24" s="1">
        <f t="shared" si="37"/>
        <v>0</v>
      </c>
      <c r="BU24" s="1">
        <f t="shared" si="32"/>
        <v>1637.4361823053816</v>
      </c>
      <c r="BV24" s="1">
        <f t="shared" si="20"/>
        <v>0</v>
      </c>
      <c r="BW24" s="1">
        <f t="shared" si="20"/>
        <v>0</v>
      </c>
      <c r="CQ24" s="4">
        <f t="shared" si="33"/>
        <v>0</v>
      </c>
      <c r="CR24" s="7" cm="1">
        <f t="array" ref="CR24">IF(BK24&lt;=$CW$48,0,INDEX($B$14:$B$300,BK24-$CW$48+1))</f>
        <v>0</v>
      </c>
      <c r="CS24" s="1">
        <f t="shared" si="21"/>
        <v>0</v>
      </c>
      <c r="CT24" s="100">
        <f t="shared" si="34"/>
        <v>0</v>
      </c>
    </row>
    <row r="25" spans="1:101" x14ac:dyDescent="0.3">
      <c r="A25" s="1">
        <f t="shared" si="22"/>
        <v>12</v>
      </c>
      <c r="B25" s="1">
        <f t="shared" si="0"/>
        <v>141</v>
      </c>
      <c r="C25" s="1">
        <v>12</v>
      </c>
      <c r="D25" s="1">
        <v>49858</v>
      </c>
      <c r="E25" s="1">
        <v>141</v>
      </c>
      <c r="F25" s="1">
        <v>0</v>
      </c>
      <c r="G25" s="1">
        <v>0</v>
      </c>
      <c r="H25" s="1">
        <v>0</v>
      </c>
      <c r="I25" s="1">
        <v>0</v>
      </c>
      <c r="J25" s="4">
        <v>53.63</v>
      </c>
      <c r="K25" s="4">
        <v>0.51</v>
      </c>
      <c r="L25" s="4">
        <v>2</v>
      </c>
      <c r="M25" s="61">
        <v>0.44</v>
      </c>
      <c r="N25" s="1">
        <v>15</v>
      </c>
      <c r="O25" s="1">
        <v>116</v>
      </c>
      <c r="P25" s="1">
        <v>116</v>
      </c>
      <c r="Q25" s="1">
        <v>0</v>
      </c>
      <c r="R25" s="1">
        <v>0</v>
      </c>
      <c r="S25" s="1">
        <v>0</v>
      </c>
      <c r="T25" s="1">
        <v>7</v>
      </c>
      <c r="U25" s="1">
        <v>1</v>
      </c>
      <c r="V25" s="1">
        <v>72</v>
      </c>
      <c r="W25" s="1">
        <v>0</v>
      </c>
      <c r="X25" s="1">
        <v>0</v>
      </c>
      <c r="Y25" s="58">
        <v>0.04</v>
      </c>
      <c r="AA25" s="1">
        <f t="shared" si="1"/>
        <v>213</v>
      </c>
      <c r="AB25" s="1">
        <f t="shared" si="2"/>
        <v>0</v>
      </c>
      <c r="AC25" s="1">
        <f t="shared" si="3"/>
        <v>0</v>
      </c>
      <c r="AD25" s="1">
        <f t="shared" si="23"/>
        <v>29</v>
      </c>
      <c r="AE25" s="1">
        <f t="shared" si="24"/>
        <v>0</v>
      </c>
      <c r="AF25" s="1">
        <f t="shared" si="24"/>
        <v>0</v>
      </c>
      <c r="AG25" s="1">
        <f t="shared" si="24"/>
        <v>0</v>
      </c>
      <c r="AH25" s="1">
        <f t="shared" si="35"/>
        <v>29</v>
      </c>
      <c r="AI25" s="9">
        <f t="shared" si="25"/>
        <v>0</v>
      </c>
      <c r="AJ25" s="9">
        <f t="shared" si="4"/>
        <v>2.82E-3</v>
      </c>
      <c r="AK25" s="9">
        <f t="shared" si="5"/>
        <v>2.82E-3</v>
      </c>
      <c r="AL25" s="9">
        <f t="shared" si="6"/>
        <v>0</v>
      </c>
      <c r="AM25" s="9">
        <f t="shared" si="7"/>
        <v>0</v>
      </c>
      <c r="AN25" s="9">
        <f t="shared" si="8"/>
        <v>1.3999999999999999E-4</v>
      </c>
      <c r="AO25" s="9">
        <f t="shared" si="9"/>
        <v>5.8E-4</v>
      </c>
      <c r="AP25" s="1">
        <f t="shared" si="26"/>
        <v>14</v>
      </c>
      <c r="AQ25" s="1">
        <f t="shared" si="26"/>
        <v>0</v>
      </c>
      <c r="AR25" s="1"/>
      <c r="AS25" s="1">
        <f t="shared" si="27"/>
        <v>0</v>
      </c>
      <c r="AT25" s="1">
        <f t="shared" si="28"/>
        <v>14</v>
      </c>
      <c r="AU25" s="1">
        <f t="shared" si="10"/>
        <v>72</v>
      </c>
      <c r="AV25" s="9">
        <f t="shared" si="11"/>
        <v>1.4400000000000001E-3</v>
      </c>
      <c r="AW25" s="9">
        <f t="shared" si="12"/>
        <v>1.4400000000000001E-3</v>
      </c>
      <c r="AX25" s="9">
        <f t="shared" si="13"/>
        <v>0</v>
      </c>
      <c r="AY25" s="9">
        <f t="shared" si="14"/>
        <v>0</v>
      </c>
      <c r="AZ25" s="9">
        <f t="shared" si="15"/>
        <v>2.7999999999999998E-4</v>
      </c>
      <c r="BA25" s="9">
        <f t="shared" si="29"/>
        <v>1.4664000000000001E-3</v>
      </c>
      <c r="BJ25" s="7">
        <f t="shared" si="36"/>
        <v>12</v>
      </c>
      <c r="BK25" s="7">
        <f t="shared" si="36"/>
        <v>12</v>
      </c>
      <c r="BL25" s="1">
        <f t="shared" si="16"/>
        <v>0</v>
      </c>
      <c r="BM25" s="48">
        <f>+EvolOf!M14</f>
        <v>148</v>
      </c>
      <c r="BN25" s="1">
        <f t="shared" si="17"/>
        <v>0</v>
      </c>
      <c r="BO25" s="1">
        <f t="shared" si="30"/>
        <v>0</v>
      </c>
      <c r="BP25" s="28">
        <f t="shared" si="31"/>
        <v>0</v>
      </c>
      <c r="BQ25" s="1">
        <f t="shared" si="18"/>
        <v>0</v>
      </c>
      <c r="BR25" s="1" cm="1">
        <f t="array" ref="BR25">IF(BK25&lt;=$BX$14,0,INDEX($AU$14:$AU$300,BK25-$BX$14+1))*$BY$14</f>
        <v>2032.6793987239221</v>
      </c>
      <c r="BS25" s="1">
        <f t="shared" si="19"/>
        <v>2032.6793987239221</v>
      </c>
      <c r="BT25" s="1">
        <f t="shared" si="37"/>
        <v>0</v>
      </c>
      <c r="BU25" s="1">
        <f t="shared" si="32"/>
        <v>2032.6793987239221</v>
      </c>
      <c r="BV25" s="1">
        <f t="shared" si="20"/>
        <v>0</v>
      </c>
      <c r="BW25" s="1">
        <f t="shared" si="20"/>
        <v>0</v>
      </c>
      <c r="CQ25" s="4">
        <f t="shared" si="33"/>
        <v>0</v>
      </c>
      <c r="CR25" s="7" cm="1">
        <f t="array" ref="CR25">IF(BK25&lt;=$CW$48,0,INDEX($B$14:$B$300,BK25-$CW$48+1))</f>
        <v>0</v>
      </c>
      <c r="CS25" s="1">
        <f t="shared" si="21"/>
        <v>0</v>
      </c>
      <c r="CT25" s="100">
        <f t="shared" si="34"/>
        <v>0</v>
      </c>
    </row>
    <row r="26" spans="1:101" x14ac:dyDescent="0.3">
      <c r="A26" s="1">
        <f t="shared" si="22"/>
        <v>13</v>
      </c>
      <c r="B26" s="1">
        <f t="shared" si="0"/>
        <v>178</v>
      </c>
      <c r="C26" s="1">
        <v>13</v>
      </c>
      <c r="D26" s="1">
        <v>49821</v>
      </c>
      <c r="E26" s="1">
        <v>178</v>
      </c>
      <c r="F26" s="1">
        <v>0</v>
      </c>
      <c r="G26" s="1">
        <v>0</v>
      </c>
      <c r="H26" s="1">
        <v>0</v>
      </c>
      <c r="I26" s="1">
        <v>0</v>
      </c>
      <c r="J26" s="4">
        <v>53.63</v>
      </c>
      <c r="K26" s="4">
        <v>0.53</v>
      </c>
      <c r="L26" s="4">
        <v>4.5999999999999996</v>
      </c>
      <c r="M26" s="61">
        <v>1.07</v>
      </c>
      <c r="N26" s="1">
        <v>22</v>
      </c>
      <c r="O26" s="1">
        <v>146</v>
      </c>
      <c r="P26" s="1">
        <v>146</v>
      </c>
      <c r="Q26" s="1">
        <v>0</v>
      </c>
      <c r="R26" s="1">
        <v>0</v>
      </c>
      <c r="S26" s="1">
        <v>0</v>
      </c>
      <c r="T26" s="1">
        <v>10</v>
      </c>
      <c r="U26" s="1">
        <v>1</v>
      </c>
      <c r="V26" s="1">
        <v>89</v>
      </c>
      <c r="W26" s="1">
        <v>0</v>
      </c>
      <c r="X26" s="1">
        <v>0</v>
      </c>
      <c r="Y26" s="58">
        <v>0.26</v>
      </c>
      <c r="AA26" s="1">
        <f t="shared" si="1"/>
        <v>267</v>
      </c>
      <c r="AB26" s="1">
        <f t="shared" si="2"/>
        <v>0</v>
      </c>
      <c r="AC26" s="1">
        <f t="shared" si="3"/>
        <v>0</v>
      </c>
      <c r="AD26" s="1">
        <f t="shared" si="23"/>
        <v>37</v>
      </c>
      <c r="AE26" s="1">
        <f t="shared" si="24"/>
        <v>0</v>
      </c>
      <c r="AF26" s="1">
        <f t="shared" si="24"/>
        <v>0</v>
      </c>
      <c r="AG26" s="1">
        <f t="shared" si="24"/>
        <v>0</v>
      </c>
      <c r="AH26" s="1">
        <f t="shared" si="35"/>
        <v>37</v>
      </c>
      <c r="AI26" s="9">
        <f t="shared" si="25"/>
        <v>0</v>
      </c>
      <c r="AJ26" s="9">
        <f t="shared" si="4"/>
        <v>3.5599999999999998E-3</v>
      </c>
      <c r="AK26" s="9">
        <f t="shared" si="5"/>
        <v>3.5599999999999998E-3</v>
      </c>
      <c r="AL26" s="9">
        <f t="shared" si="6"/>
        <v>0</v>
      </c>
      <c r="AM26" s="9">
        <f t="shared" si="7"/>
        <v>0</v>
      </c>
      <c r="AN26" s="9">
        <f t="shared" si="8"/>
        <v>2.0000000000000001E-4</v>
      </c>
      <c r="AO26" s="9">
        <f t="shared" si="9"/>
        <v>7.3999999999999999E-4</v>
      </c>
      <c r="AP26" s="1">
        <f t="shared" si="26"/>
        <v>17</v>
      </c>
      <c r="AQ26" s="1">
        <f t="shared" si="26"/>
        <v>0</v>
      </c>
      <c r="AR26" s="1"/>
      <c r="AS26" s="1">
        <f t="shared" si="27"/>
        <v>0</v>
      </c>
      <c r="AT26" s="1">
        <f t="shared" si="28"/>
        <v>17</v>
      </c>
      <c r="AU26" s="1">
        <f t="shared" si="10"/>
        <v>89</v>
      </c>
      <c r="AV26" s="9">
        <f t="shared" si="11"/>
        <v>1.7799999999999999E-3</v>
      </c>
      <c r="AW26" s="9">
        <f t="shared" si="12"/>
        <v>1.7799999999999999E-3</v>
      </c>
      <c r="AX26" s="9">
        <f t="shared" si="13"/>
        <v>0</v>
      </c>
      <c r="AY26" s="9">
        <f t="shared" si="14"/>
        <v>0</v>
      </c>
      <c r="AZ26" s="9">
        <f t="shared" si="15"/>
        <v>3.4000000000000002E-4</v>
      </c>
      <c r="BA26" s="9">
        <f t="shared" si="29"/>
        <v>1.8511999999999999E-3</v>
      </c>
      <c r="BJ26" s="7">
        <f t="shared" si="36"/>
        <v>13</v>
      </c>
      <c r="BK26" s="7">
        <f t="shared" si="36"/>
        <v>13</v>
      </c>
      <c r="BL26" s="1">
        <f t="shared" si="16"/>
        <v>0</v>
      </c>
      <c r="BM26" s="48">
        <f>+EvolOf!M15</f>
        <v>194</v>
      </c>
      <c r="BN26" s="1">
        <f t="shared" si="17"/>
        <v>0</v>
      </c>
      <c r="BO26" s="1">
        <f t="shared" si="30"/>
        <v>0</v>
      </c>
      <c r="BP26" s="28">
        <f t="shared" si="31"/>
        <v>0</v>
      </c>
      <c r="BQ26" s="1">
        <f t="shared" si="18"/>
        <v>0</v>
      </c>
      <c r="BR26" s="1" cm="1">
        <f t="array" ref="BR26">IF(BK26&lt;=$BX$14,0,INDEX($AU$14:$AU$300,BK26-$BX$14+1))*$BY$14</f>
        <v>2512.6175900892927</v>
      </c>
      <c r="BS26" s="1">
        <f t="shared" si="19"/>
        <v>2512.6175900892927</v>
      </c>
      <c r="BT26" s="1">
        <f t="shared" si="37"/>
        <v>0</v>
      </c>
      <c r="BU26" s="1">
        <f t="shared" si="32"/>
        <v>2512.6175900892927</v>
      </c>
      <c r="BV26" s="1">
        <f t="shared" si="20"/>
        <v>0</v>
      </c>
      <c r="BW26" s="1">
        <f t="shared" si="20"/>
        <v>0</v>
      </c>
      <c r="CQ26" s="4">
        <f t="shared" si="33"/>
        <v>0</v>
      </c>
      <c r="CR26" s="7" cm="1">
        <f t="array" ref="CR26">IF(BK26&lt;=$CW$48,0,INDEX($B$14:$B$300,BK26-$CW$48+1))</f>
        <v>0</v>
      </c>
      <c r="CS26" s="1">
        <f t="shared" si="21"/>
        <v>0</v>
      </c>
      <c r="CT26" s="100">
        <f t="shared" si="34"/>
        <v>0</v>
      </c>
    </row>
    <row r="27" spans="1:101" x14ac:dyDescent="0.3">
      <c r="A27" s="1">
        <f t="shared" si="22"/>
        <v>14</v>
      </c>
      <c r="B27" s="1">
        <f t="shared" si="0"/>
        <v>223</v>
      </c>
      <c r="C27" s="1">
        <v>14</v>
      </c>
      <c r="D27" s="1">
        <v>49775</v>
      </c>
      <c r="E27" s="1">
        <v>223</v>
      </c>
      <c r="F27" s="1">
        <v>0</v>
      </c>
      <c r="G27" s="1">
        <v>0</v>
      </c>
      <c r="H27" s="1">
        <v>0</v>
      </c>
      <c r="I27" s="1">
        <v>0</v>
      </c>
      <c r="J27" s="4">
        <v>53.63</v>
      </c>
      <c r="K27" s="4">
        <v>0.55000000000000004</v>
      </c>
      <c r="L27" s="4">
        <v>5</v>
      </c>
      <c r="M27" s="61">
        <v>1.02</v>
      </c>
      <c r="N27" s="1">
        <v>29</v>
      </c>
      <c r="O27" s="1">
        <v>184</v>
      </c>
      <c r="P27" s="1">
        <v>184</v>
      </c>
      <c r="Q27" s="1">
        <v>0</v>
      </c>
      <c r="R27" s="1">
        <v>0</v>
      </c>
      <c r="S27" s="1">
        <v>0</v>
      </c>
      <c r="T27" s="1">
        <v>18</v>
      </c>
      <c r="U27" s="1">
        <v>1</v>
      </c>
      <c r="V27" s="1">
        <v>110</v>
      </c>
      <c r="W27" s="1">
        <v>0</v>
      </c>
      <c r="X27" s="1">
        <v>0</v>
      </c>
      <c r="Y27" s="58">
        <v>0.26</v>
      </c>
      <c r="AA27" s="1">
        <f t="shared" si="1"/>
        <v>333</v>
      </c>
      <c r="AB27" s="1">
        <f t="shared" si="2"/>
        <v>0</v>
      </c>
      <c r="AC27" s="1">
        <f t="shared" si="3"/>
        <v>0</v>
      </c>
      <c r="AD27" s="1">
        <f t="shared" si="23"/>
        <v>45</v>
      </c>
      <c r="AE27" s="1">
        <f t="shared" si="24"/>
        <v>0</v>
      </c>
      <c r="AF27" s="1">
        <f t="shared" si="24"/>
        <v>0</v>
      </c>
      <c r="AG27" s="1">
        <f t="shared" si="24"/>
        <v>0</v>
      </c>
      <c r="AH27" s="1">
        <f t="shared" si="35"/>
        <v>45</v>
      </c>
      <c r="AI27" s="9">
        <f t="shared" si="25"/>
        <v>0</v>
      </c>
      <c r="AJ27" s="9">
        <f t="shared" si="4"/>
        <v>4.4600000000000004E-3</v>
      </c>
      <c r="AK27" s="9">
        <f t="shared" si="5"/>
        <v>4.4600000000000004E-3</v>
      </c>
      <c r="AL27" s="9">
        <f t="shared" si="6"/>
        <v>0</v>
      </c>
      <c r="AM27" s="9">
        <f t="shared" si="7"/>
        <v>0</v>
      </c>
      <c r="AN27" s="9">
        <f t="shared" si="8"/>
        <v>3.6000000000000002E-4</v>
      </c>
      <c r="AO27" s="9">
        <f t="shared" si="9"/>
        <v>8.9999999999999998E-4</v>
      </c>
      <c r="AP27" s="1">
        <f t="shared" si="26"/>
        <v>21</v>
      </c>
      <c r="AQ27" s="1">
        <f t="shared" si="26"/>
        <v>0</v>
      </c>
      <c r="AR27" s="1"/>
      <c r="AS27" s="1">
        <f t="shared" si="27"/>
        <v>0</v>
      </c>
      <c r="AT27" s="1">
        <f t="shared" si="28"/>
        <v>21</v>
      </c>
      <c r="AU27" s="1">
        <f t="shared" si="10"/>
        <v>110</v>
      </c>
      <c r="AV27" s="9">
        <f t="shared" si="11"/>
        <v>2.2000000000000001E-3</v>
      </c>
      <c r="AW27" s="9">
        <f t="shared" si="12"/>
        <v>2.2000000000000001E-3</v>
      </c>
      <c r="AX27" s="9">
        <f t="shared" si="13"/>
        <v>0</v>
      </c>
      <c r="AY27" s="9">
        <f t="shared" si="14"/>
        <v>0</v>
      </c>
      <c r="AZ27" s="9">
        <f t="shared" si="15"/>
        <v>4.2000000000000002E-4</v>
      </c>
      <c r="BA27" s="9">
        <f t="shared" si="29"/>
        <v>2.3192000000000004E-3</v>
      </c>
      <c r="BJ27" s="7">
        <f t="shared" si="36"/>
        <v>14</v>
      </c>
      <c r="BK27" s="7">
        <f t="shared" si="36"/>
        <v>14</v>
      </c>
      <c r="BL27" s="1">
        <f t="shared" si="16"/>
        <v>0</v>
      </c>
      <c r="BM27" s="48">
        <f>+EvolOf!M16</f>
        <v>238</v>
      </c>
      <c r="BN27" s="1">
        <f t="shared" si="17"/>
        <v>0</v>
      </c>
      <c r="BO27" s="1">
        <f t="shared" si="30"/>
        <v>0</v>
      </c>
      <c r="BP27" s="28">
        <f t="shared" si="31"/>
        <v>0</v>
      </c>
      <c r="BQ27" s="1">
        <f t="shared" si="18"/>
        <v>0</v>
      </c>
      <c r="BR27" s="1" cm="1">
        <f t="array" ref="BR27">IF(BK27&lt;=$BX$14,0,INDEX($AU$14:$AU$300,BK27-$BX$14+1))*$BY$14</f>
        <v>3105.4824147171034</v>
      </c>
      <c r="BS27" s="1">
        <f t="shared" si="19"/>
        <v>3105.4824147171034</v>
      </c>
      <c r="BT27" s="1">
        <f t="shared" si="37"/>
        <v>0</v>
      </c>
      <c r="BU27" s="1">
        <f t="shared" si="32"/>
        <v>3105.4824147171034</v>
      </c>
      <c r="BV27" s="1">
        <f t="shared" si="20"/>
        <v>0</v>
      </c>
      <c r="BW27" s="1">
        <f t="shared" si="20"/>
        <v>0</v>
      </c>
      <c r="CI27" s="1"/>
      <c r="CJ27" s="1"/>
      <c r="CK27" s="1"/>
      <c r="CL27" s="1"/>
      <c r="CQ27" s="4">
        <f t="shared" si="33"/>
        <v>0</v>
      </c>
      <c r="CR27" s="7" cm="1">
        <f t="array" ref="CR27">IF(BK27&lt;=$CW$48,0,INDEX($B$14:$B$300,BK27-$CW$48+1))</f>
        <v>0</v>
      </c>
      <c r="CS27" s="1">
        <f t="shared" si="21"/>
        <v>0</v>
      </c>
      <c r="CT27" s="100">
        <f t="shared" si="34"/>
        <v>0</v>
      </c>
    </row>
    <row r="28" spans="1:101" x14ac:dyDescent="0.3">
      <c r="A28" s="1">
        <f t="shared" si="22"/>
        <v>15</v>
      </c>
      <c r="B28" s="1">
        <f t="shared" si="0"/>
        <v>274</v>
      </c>
      <c r="C28" s="1">
        <v>15</v>
      </c>
      <c r="D28" s="1">
        <v>49724</v>
      </c>
      <c r="E28" s="1">
        <v>274</v>
      </c>
      <c r="F28" s="1">
        <v>0</v>
      </c>
      <c r="G28" s="1">
        <v>0</v>
      </c>
      <c r="H28" s="1">
        <v>0</v>
      </c>
      <c r="I28" s="1">
        <v>0</v>
      </c>
      <c r="J28" s="4">
        <v>53.63</v>
      </c>
      <c r="K28" s="4">
        <v>0.56000000000000005</v>
      </c>
      <c r="L28" s="4">
        <v>5.3</v>
      </c>
      <c r="M28" s="61">
        <v>1.59</v>
      </c>
      <c r="N28" s="1">
        <v>37</v>
      </c>
      <c r="O28" s="1">
        <v>227</v>
      </c>
      <c r="P28" s="1">
        <v>226</v>
      </c>
      <c r="Q28" s="1">
        <v>0</v>
      </c>
      <c r="R28" s="1">
        <v>0</v>
      </c>
      <c r="S28" s="1">
        <v>0</v>
      </c>
      <c r="T28" s="1">
        <v>28</v>
      </c>
      <c r="U28" s="1">
        <v>3</v>
      </c>
      <c r="V28" s="1">
        <v>135</v>
      </c>
      <c r="W28" s="1">
        <v>0</v>
      </c>
      <c r="X28" s="1">
        <v>0</v>
      </c>
      <c r="Y28" s="58">
        <v>0.8</v>
      </c>
      <c r="AA28" s="1">
        <f t="shared" si="1"/>
        <v>409</v>
      </c>
      <c r="AB28" s="1">
        <f t="shared" si="2"/>
        <v>0</v>
      </c>
      <c r="AC28" s="1">
        <f t="shared" si="3"/>
        <v>0</v>
      </c>
      <c r="AD28" s="1">
        <f t="shared" si="23"/>
        <v>51</v>
      </c>
      <c r="AE28" s="1">
        <f t="shared" si="24"/>
        <v>0</v>
      </c>
      <c r="AF28" s="1">
        <f t="shared" si="24"/>
        <v>0</v>
      </c>
      <c r="AG28" s="1">
        <f t="shared" si="24"/>
        <v>0</v>
      </c>
      <c r="AH28" s="1">
        <f t="shared" si="35"/>
        <v>51</v>
      </c>
      <c r="AI28" s="9">
        <f t="shared" si="25"/>
        <v>0</v>
      </c>
      <c r="AJ28" s="9">
        <f t="shared" si="4"/>
        <v>5.4799999999999996E-3</v>
      </c>
      <c r="AK28" s="9">
        <f t="shared" si="5"/>
        <v>5.4799999999999996E-3</v>
      </c>
      <c r="AL28" s="9">
        <f t="shared" si="6"/>
        <v>0</v>
      </c>
      <c r="AM28" s="9">
        <f t="shared" si="7"/>
        <v>0</v>
      </c>
      <c r="AN28" s="9">
        <f t="shared" si="8"/>
        <v>5.5999999999999995E-4</v>
      </c>
      <c r="AO28" s="9">
        <f t="shared" si="9"/>
        <v>1.0200000000000001E-3</v>
      </c>
      <c r="AP28" s="1">
        <f t="shared" si="26"/>
        <v>25</v>
      </c>
      <c r="AQ28" s="1">
        <f t="shared" si="26"/>
        <v>0</v>
      </c>
      <c r="AR28" s="1"/>
      <c r="AS28" s="1">
        <f t="shared" si="27"/>
        <v>0</v>
      </c>
      <c r="AT28" s="1">
        <f t="shared" si="28"/>
        <v>25</v>
      </c>
      <c r="AU28" s="1">
        <f t="shared" si="10"/>
        <v>135</v>
      </c>
      <c r="AV28" s="9">
        <f t="shared" si="11"/>
        <v>2.7000000000000001E-3</v>
      </c>
      <c r="AW28" s="9">
        <f t="shared" si="12"/>
        <v>2.7000000000000001E-3</v>
      </c>
      <c r="AX28" s="9">
        <f t="shared" si="13"/>
        <v>0</v>
      </c>
      <c r="AY28" s="9">
        <f t="shared" si="14"/>
        <v>0</v>
      </c>
      <c r="AZ28" s="9">
        <f t="shared" si="15"/>
        <v>5.0000000000000001E-4</v>
      </c>
      <c r="BA28" s="9">
        <f t="shared" si="29"/>
        <v>2.8495999999999999E-3</v>
      </c>
      <c r="BJ28" s="7">
        <f t="shared" si="36"/>
        <v>15</v>
      </c>
      <c r="BK28" s="7">
        <f t="shared" si="36"/>
        <v>15</v>
      </c>
      <c r="BL28" s="1">
        <f t="shared" si="16"/>
        <v>0</v>
      </c>
      <c r="BM28" s="48">
        <f>+EvolOf!M17</f>
        <v>364</v>
      </c>
      <c r="BN28" s="1">
        <f t="shared" si="17"/>
        <v>0</v>
      </c>
      <c r="BO28" s="1">
        <f t="shared" si="30"/>
        <v>0</v>
      </c>
      <c r="BP28" s="28">
        <f t="shared" si="31"/>
        <v>0</v>
      </c>
      <c r="BQ28" s="1">
        <f t="shared" si="18"/>
        <v>0</v>
      </c>
      <c r="BR28" s="1" cm="1">
        <f t="array" ref="BR28">IF(BK28&lt;=$BX$14,0,INDEX($AU$14:$AU$300,BK28-$BX$14+1))*$BY$14</f>
        <v>3811.273872607354</v>
      </c>
      <c r="BS28" s="1">
        <f t="shared" si="19"/>
        <v>3811.273872607354</v>
      </c>
      <c r="BT28" s="1">
        <f t="shared" si="37"/>
        <v>0</v>
      </c>
      <c r="BU28" s="1">
        <f t="shared" si="32"/>
        <v>3811.273872607354</v>
      </c>
      <c r="BV28" s="1">
        <f t="shared" si="20"/>
        <v>0</v>
      </c>
      <c r="BW28" s="1">
        <f t="shared" si="20"/>
        <v>0</v>
      </c>
      <c r="CI28" s="1"/>
      <c r="CJ28" s="1"/>
      <c r="CK28" s="1"/>
      <c r="CL28" s="1"/>
      <c r="CQ28" s="4">
        <f t="shared" si="33"/>
        <v>0</v>
      </c>
      <c r="CR28" s="7" cm="1">
        <f t="array" ref="CR28">IF(BK28&lt;=$CW$48,0,INDEX($B$14:$B$300,BK28-$CW$48+1))</f>
        <v>0</v>
      </c>
      <c r="CS28" s="1">
        <f t="shared" si="21"/>
        <v>0</v>
      </c>
      <c r="CT28" s="100">
        <f t="shared" si="34"/>
        <v>0</v>
      </c>
    </row>
    <row r="29" spans="1:101" x14ac:dyDescent="0.3">
      <c r="A29" s="1">
        <f t="shared" si="22"/>
        <v>16</v>
      </c>
      <c r="B29" s="1">
        <f t="shared" si="0"/>
        <v>331</v>
      </c>
      <c r="C29" s="1">
        <v>16</v>
      </c>
      <c r="D29" s="1">
        <v>49668</v>
      </c>
      <c r="E29" s="1">
        <v>330</v>
      </c>
      <c r="F29" s="1">
        <v>0</v>
      </c>
      <c r="G29" s="1">
        <v>1</v>
      </c>
      <c r="H29" s="1">
        <v>0</v>
      </c>
      <c r="I29" s="1">
        <v>0</v>
      </c>
      <c r="J29" s="4">
        <v>53.63</v>
      </c>
      <c r="K29" s="4">
        <v>0.56999999999999995</v>
      </c>
      <c r="L29" s="4">
        <v>6.7</v>
      </c>
      <c r="M29" s="61">
        <v>1.62</v>
      </c>
      <c r="N29" s="1">
        <v>47</v>
      </c>
      <c r="O29" s="1">
        <v>274</v>
      </c>
      <c r="P29" s="1">
        <v>273</v>
      </c>
      <c r="Q29" s="1">
        <v>0</v>
      </c>
      <c r="R29" s="1">
        <v>0</v>
      </c>
      <c r="S29" s="1">
        <v>0</v>
      </c>
      <c r="T29" s="1">
        <v>36</v>
      </c>
      <c r="U29" s="1">
        <v>3</v>
      </c>
      <c r="V29" s="1">
        <v>165</v>
      </c>
      <c r="W29" s="1">
        <v>0</v>
      </c>
      <c r="X29" s="1">
        <v>0</v>
      </c>
      <c r="Y29" s="58">
        <v>0.86</v>
      </c>
      <c r="AA29" s="1">
        <f t="shared" si="1"/>
        <v>495</v>
      </c>
      <c r="AB29" s="1">
        <f t="shared" si="2"/>
        <v>1</v>
      </c>
      <c r="AC29" s="1">
        <f t="shared" si="3"/>
        <v>0</v>
      </c>
      <c r="AD29" s="1">
        <f t="shared" si="23"/>
        <v>56</v>
      </c>
      <c r="AE29" s="1">
        <f t="shared" si="24"/>
        <v>1</v>
      </c>
      <c r="AF29" s="1">
        <f t="shared" si="24"/>
        <v>0</v>
      </c>
      <c r="AG29" s="1">
        <f t="shared" si="24"/>
        <v>0</v>
      </c>
      <c r="AH29" s="1">
        <f t="shared" si="35"/>
        <v>57</v>
      </c>
      <c r="AI29" s="9">
        <f t="shared" si="25"/>
        <v>0</v>
      </c>
      <c r="AJ29" s="9">
        <f t="shared" si="4"/>
        <v>6.62E-3</v>
      </c>
      <c r="AK29" s="9">
        <f t="shared" si="5"/>
        <v>6.6E-3</v>
      </c>
      <c r="AL29" s="9">
        <f t="shared" si="6"/>
        <v>2.0000000000000002E-5</v>
      </c>
      <c r="AM29" s="9">
        <f t="shared" si="7"/>
        <v>0</v>
      </c>
      <c r="AN29" s="9">
        <f t="shared" si="8"/>
        <v>7.2000000000000005E-4</v>
      </c>
      <c r="AO29" s="9">
        <f t="shared" si="9"/>
        <v>1.14E-3</v>
      </c>
      <c r="AP29" s="1">
        <f t="shared" si="26"/>
        <v>30</v>
      </c>
      <c r="AQ29" s="1">
        <f t="shared" si="26"/>
        <v>0</v>
      </c>
      <c r="AR29" s="1"/>
      <c r="AS29" s="1">
        <f t="shared" si="27"/>
        <v>0</v>
      </c>
      <c r="AT29" s="1">
        <f t="shared" si="28"/>
        <v>30</v>
      </c>
      <c r="AU29" s="1">
        <f t="shared" si="10"/>
        <v>165</v>
      </c>
      <c r="AV29" s="9">
        <f t="shared" si="11"/>
        <v>3.3E-3</v>
      </c>
      <c r="AW29" s="9">
        <f t="shared" si="12"/>
        <v>3.3E-3</v>
      </c>
      <c r="AX29" s="9">
        <f t="shared" si="13"/>
        <v>0</v>
      </c>
      <c r="AY29" s="9">
        <f t="shared" si="14"/>
        <v>0</v>
      </c>
      <c r="AZ29" s="9">
        <f t="shared" si="15"/>
        <v>5.9999999999999995E-4</v>
      </c>
      <c r="BA29" s="9">
        <f t="shared" si="29"/>
        <v>3.4424E-3</v>
      </c>
      <c r="BJ29" s="7">
        <f t="shared" si="36"/>
        <v>16</v>
      </c>
      <c r="BK29" s="7">
        <f t="shared" si="36"/>
        <v>16</v>
      </c>
      <c r="BL29" s="1">
        <f t="shared" si="16"/>
        <v>0</v>
      </c>
      <c r="BM29" s="48">
        <f>+EvolOf!M18</f>
        <v>386</v>
      </c>
      <c r="BN29" s="1">
        <f t="shared" si="17"/>
        <v>0</v>
      </c>
      <c r="BO29" s="1">
        <f t="shared" si="30"/>
        <v>0</v>
      </c>
      <c r="BP29" s="28">
        <f t="shared" si="31"/>
        <v>0</v>
      </c>
      <c r="BQ29" s="1">
        <f t="shared" si="18"/>
        <v>0</v>
      </c>
      <c r="BR29" s="1" cm="1">
        <f t="array" ref="BR29">IF(BK29&lt;=$BX$14,0,INDEX($AU$14:$AU$300,BK29-$BX$14+1))*$BY$14</f>
        <v>4658.2236220756549</v>
      </c>
      <c r="BS29" s="1">
        <f t="shared" si="19"/>
        <v>4658.2236220756549</v>
      </c>
      <c r="BT29" s="1">
        <f t="shared" si="37"/>
        <v>0</v>
      </c>
      <c r="BU29" s="1">
        <f t="shared" si="32"/>
        <v>4658.2236220756549</v>
      </c>
      <c r="BV29" s="1">
        <f t="shared" si="20"/>
        <v>0</v>
      </c>
      <c r="BW29" s="1">
        <f t="shared" si="20"/>
        <v>0</v>
      </c>
      <c r="CI29" s="1"/>
      <c r="CJ29" s="1"/>
      <c r="CK29" s="1"/>
      <c r="CL29" s="1"/>
      <c r="CQ29" s="4">
        <f t="shared" si="33"/>
        <v>0</v>
      </c>
      <c r="CR29" s="7" cm="1">
        <f t="array" ref="CR29">IF(BK29&lt;=$CW$48,0,INDEX($B$14:$B$300,BK29-$CW$48+1))</f>
        <v>0</v>
      </c>
      <c r="CS29" s="1">
        <f t="shared" si="21"/>
        <v>1</v>
      </c>
      <c r="CT29" s="100">
        <f t="shared" si="34"/>
        <v>0</v>
      </c>
    </row>
    <row r="30" spans="1:101" x14ac:dyDescent="0.3">
      <c r="A30" s="1">
        <f t="shared" si="22"/>
        <v>17</v>
      </c>
      <c r="B30" s="1">
        <f t="shared" si="0"/>
        <v>390</v>
      </c>
      <c r="C30" s="1">
        <v>17</v>
      </c>
      <c r="D30" s="1">
        <v>49608</v>
      </c>
      <c r="E30" s="1">
        <v>389</v>
      </c>
      <c r="F30" s="1">
        <v>0</v>
      </c>
      <c r="G30" s="1">
        <v>1</v>
      </c>
      <c r="H30" s="1">
        <v>0</v>
      </c>
      <c r="I30" s="1">
        <v>0</v>
      </c>
      <c r="J30" s="4">
        <v>53.62</v>
      </c>
      <c r="K30" s="4">
        <v>0.59</v>
      </c>
      <c r="L30" s="4">
        <v>8.1999999999999993</v>
      </c>
      <c r="M30" s="61">
        <v>2.19</v>
      </c>
      <c r="N30" s="1">
        <v>61</v>
      </c>
      <c r="O30" s="1">
        <v>319</v>
      </c>
      <c r="P30" s="1">
        <v>318</v>
      </c>
      <c r="Q30" s="1">
        <v>0</v>
      </c>
      <c r="R30" s="1">
        <v>0</v>
      </c>
      <c r="S30" s="1">
        <v>0</v>
      </c>
      <c r="T30" s="1">
        <v>45</v>
      </c>
      <c r="U30" s="1">
        <v>4</v>
      </c>
      <c r="V30" s="1">
        <v>199</v>
      </c>
      <c r="W30" s="1">
        <v>0</v>
      </c>
      <c r="X30" s="1">
        <v>0</v>
      </c>
      <c r="Y30" s="58">
        <v>1.46</v>
      </c>
      <c r="AA30" s="1">
        <f t="shared" si="1"/>
        <v>588</v>
      </c>
      <c r="AB30" s="1">
        <f t="shared" si="2"/>
        <v>1</v>
      </c>
      <c r="AC30" s="1">
        <f t="shared" si="3"/>
        <v>0</v>
      </c>
      <c r="AD30" s="1">
        <f t="shared" si="23"/>
        <v>59</v>
      </c>
      <c r="AE30" s="1">
        <f t="shared" si="24"/>
        <v>0</v>
      </c>
      <c r="AF30" s="1">
        <f t="shared" si="24"/>
        <v>0</v>
      </c>
      <c r="AG30" s="1">
        <f t="shared" si="24"/>
        <v>0</v>
      </c>
      <c r="AH30" s="1">
        <f t="shared" si="35"/>
        <v>59</v>
      </c>
      <c r="AI30" s="9">
        <f t="shared" si="25"/>
        <v>0</v>
      </c>
      <c r="AJ30" s="9">
        <f t="shared" si="4"/>
        <v>7.7999999999999996E-3</v>
      </c>
      <c r="AK30" s="9">
        <f t="shared" si="5"/>
        <v>7.7799999999999996E-3</v>
      </c>
      <c r="AL30" s="9">
        <f t="shared" si="6"/>
        <v>2.0000000000000002E-5</v>
      </c>
      <c r="AM30" s="9">
        <f t="shared" si="7"/>
        <v>0</v>
      </c>
      <c r="AN30" s="9">
        <f t="shared" si="8"/>
        <v>8.9999999999999998E-4</v>
      </c>
      <c r="AO30" s="9">
        <f t="shared" si="9"/>
        <v>1.1800000000000001E-3</v>
      </c>
      <c r="AP30" s="1">
        <f t="shared" si="26"/>
        <v>34</v>
      </c>
      <c r="AQ30" s="1">
        <f t="shared" si="26"/>
        <v>0</v>
      </c>
      <c r="AR30" s="1"/>
      <c r="AS30" s="1">
        <f t="shared" si="27"/>
        <v>0</v>
      </c>
      <c r="AT30" s="1">
        <f t="shared" si="28"/>
        <v>34</v>
      </c>
      <c r="AU30" s="1">
        <f t="shared" si="10"/>
        <v>199</v>
      </c>
      <c r="AV30" s="9">
        <f t="shared" si="11"/>
        <v>3.98E-3</v>
      </c>
      <c r="AW30" s="9">
        <f t="shared" si="12"/>
        <v>3.98E-3</v>
      </c>
      <c r="AX30" s="9">
        <f t="shared" si="13"/>
        <v>0</v>
      </c>
      <c r="AY30" s="9">
        <f t="shared" si="14"/>
        <v>0</v>
      </c>
      <c r="AZ30" s="9">
        <f t="shared" si="15"/>
        <v>6.8000000000000005E-4</v>
      </c>
      <c r="BA30" s="9">
        <f t="shared" si="29"/>
        <v>4.0559999999999997E-3</v>
      </c>
      <c r="BJ30" s="7">
        <f t="shared" si="36"/>
        <v>17</v>
      </c>
      <c r="BK30" s="7">
        <f t="shared" si="36"/>
        <v>17</v>
      </c>
      <c r="BL30" s="1">
        <f t="shared" si="16"/>
        <v>0</v>
      </c>
      <c r="BM30" s="48">
        <f>+EvolOf!M19</f>
        <v>526</v>
      </c>
      <c r="BN30" s="1">
        <f t="shared" si="17"/>
        <v>0</v>
      </c>
      <c r="BO30" s="1">
        <f t="shared" si="30"/>
        <v>0</v>
      </c>
      <c r="BP30" s="28">
        <f t="shared" si="31"/>
        <v>0</v>
      </c>
      <c r="BQ30" s="1">
        <f t="shared" si="18"/>
        <v>0</v>
      </c>
      <c r="BR30" s="1" cm="1">
        <f t="array" ref="BR30">IF(BK30&lt;=$BX$14,0,INDEX($AU$14:$AU$300,BK30-$BX$14+1))*$BY$14</f>
        <v>5618.1000048063961</v>
      </c>
      <c r="BS30" s="1">
        <f t="shared" si="19"/>
        <v>5618.1000048063961</v>
      </c>
      <c r="BT30" s="1">
        <f t="shared" si="37"/>
        <v>0</v>
      </c>
      <c r="BU30" s="1">
        <f t="shared" si="32"/>
        <v>5618.1000048063961</v>
      </c>
      <c r="BV30" s="1">
        <f t="shared" si="20"/>
        <v>0</v>
      </c>
      <c r="BW30" s="1">
        <f t="shared" si="20"/>
        <v>0</v>
      </c>
      <c r="CQ30" s="4">
        <f t="shared" si="33"/>
        <v>0</v>
      </c>
      <c r="CR30" s="7" cm="1">
        <f t="array" ref="CR30">IF(BK30&lt;=$CW$48,0,INDEX($B$14:$B$300,BK30-$CW$48+1))</f>
        <v>0</v>
      </c>
      <c r="CS30" s="1">
        <f t="shared" si="21"/>
        <v>1</v>
      </c>
      <c r="CT30" s="100">
        <f t="shared" si="34"/>
        <v>0</v>
      </c>
    </row>
    <row r="31" spans="1:101" x14ac:dyDescent="0.3">
      <c r="A31" s="1">
        <f t="shared" si="22"/>
        <v>18</v>
      </c>
      <c r="B31" s="1">
        <f t="shared" si="0"/>
        <v>459</v>
      </c>
      <c r="C31" s="1">
        <v>18</v>
      </c>
      <c r="D31" s="1">
        <v>49539</v>
      </c>
      <c r="E31" s="1">
        <v>457</v>
      </c>
      <c r="F31" s="1">
        <v>0</v>
      </c>
      <c r="G31" s="1">
        <v>2</v>
      </c>
      <c r="H31" s="1">
        <v>0</v>
      </c>
      <c r="I31" s="1">
        <v>0</v>
      </c>
      <c r="J31" s="4">
        <v>53.62</v>
      </c>
      <c r="K31" s="4">
        <v>0.62</v>
      </c>
      <c r="L31" s="4">
        <v>10.199999999999999</v>
      </c>
      <c r="M31" s="61">
        <v>2.8</v>
      </c>
      <c r="N31" s="1">
        <v>78</v>
      </c>
      <c r="O31" s="1">
        <v>372</v>
      </c>
      <c r="P31" s="1">
        <v>370</v>
      </c>
      <c r="Q31" s="1">
        <v>1</v>
      </c>
      <c r="R31" s="1">
        <v>0</v>
      </c>
      <c r="S31" s="1">
        <v>0</v>
      </c>
      <c r="T31" s="1">
        <v>57</v>
      </c>
      <c r="U31" s="1">
        <v>5</v>
      </c>
      <c r="V31" s="1">
        <v>242</v>
      </c>
      <c r="W31" s="1">
        <v>1</v>
      </c>
      <c r="X31" s="1">
        <v>0</v>
      </c>
      <c r="Y31" s="58">
        <v>2.1</v>
      </c>
      <c r="AA31" s="1">
        <f t="shared" si="1"/>
        <v>699</v>
      </c>
      <c r="AB31" s="1">
        <f t="shared" si="2"/>
        <v>3</v>
      </c>
      <c r="AC31" s="1">
        <f t="shared" si="3"/>
        <v>0</v>
      </c>
      <c r="AD31" s="1">
        <f t="shared" si="23"/>
        <v>68</v>
      </c>
      <c r="AE31" s="1">
        <f t="shared" si="24"/>
        <v>1</v>
      </c>
      <c r="AF31" s="1">
        <f t="shared" si="24"/>
        <v>0</v>
      </c>
      <c r="AG31" s="1">
        <f t="shared" si="24"/>
        <v>0</v>
      </c>
      <c r="AH31" s="1">
        <f t="shared" si="35"/>
        <v>69</v>
      </c>
      <c r="AI31" s="9">
        <f t="shared" si="25"/>
        <v>0</v>
      </c>
      <c r="AJ31" s="9">
        <f t="shared" si="4"/>
        <v>9.1800000000000007E-3</v>
      </c>
      <c r="AK31" s="9">
        <f t="shared" si="5"/>
        <v>9.1400000000000006E-3</v>
      </c>
      <c r="AL31" s="9">
        <f t="shared" si="6"/>
        <v>4.0000000000000003E-5</v>
      </c>
      <c r="AM31" s="9">
        <f t="shared" si="7"/>
        <v>0</v>
      </c>
      <c r="AN31" s="9">
        <f t="shared" si="8"/>
        <v>1.14E-3</v>
      </c>
      <c r="AO31" s="9">
        <f t="shared" si="9"/>
        <v>1.3799999999999999E-3</v>
      </c>
      <c r="AP31" s="1">
        <f t="shared" si="26"/>
        <v>43</v>
      </c>
      <c r="AQ31" s="1">
        <f t="shared" si="26"/>
        <v>1</v>
      </c>
      <c r="AR31" s="1"/>
      <c r="AS31" s="1">
        <f t="shared" si="27"/>
        <v>0</v>
      </c>
      <c r="AT31" s="1">
        <f t="shared" si="28"/>
        <v>44</v>
      </c>
      <c r="AU31" s="1">
        <f t="shared" si="10"/>
        <v>243</v>
      </c>
      <c r="AV31" s="9">
        <f t="shared" si="11"/>
        <v>4.8599999999999997E-3</v>
      </c>
      <c r="AW31" s="9">
        <f t="shared" si="12"/>
        <v>4.8399999999999997E-3</v>
      </c>
      <c r="AX31" s="9">
        <f t="shared" si="13"/>
        <v>2.0000000000000002E-5</v>
      </c>
      <c r="AY31" s="9">
        <f t="shared" si="14"/>
        <v>0</v>
      </c>
      <c r="AZ31" s="9">
        <f t="shared" si="15"/>
        <v>8.8000000000000003E-4</v>
      </c>
      <c r="BA31" s="9">
        <f t="shared" si="29"/>
        <v>4.7736000000000002E-3</v>
      </c>
      <c r="BJ31" s="7">
        <f t="shared" si="36"/>
        <v>18</v>
      </c>
      <c r="BK31" s="7">
        <f t="shared" si="36"/>
        <v>18</v>
      </c>
      <c r="BL31" s="1">
        <f t="shared" si="16"/>
        <v>0</v>
      </c>
      <c r="BM31" s="48">
        <f>+EvolOf!M20</f>
        <v>990</v>
      </c>
      <c r="BN31" s="1">
        <f t="shared" si="17"/>
        <v>0</v>
      </c>
      <c r="BO31" s="1">
        <f t="shared" si="30"/>
        <v>0</v>
      </c>
      <c r="BP31" s="28">
        <f t="shared" si="31"/>
        <v>0</v>
      </c>
      <c r="BQ31" s="1">
        <f t="shared" si="18"/>
        <v>0</v>
      </c>
      <c r="BR31" s="1" cm="1">
        <f t="array" ref="BR31">IF(BK31&lt;=$BX$14,0,INDEX($AU$14:$AU$300,BK31-$BX$14+1))*$BY$14</f>
        <v>6860.2929706932373</v>
      </c>
      <c r="BS31" s="1">
        <f t="shared" si="19"/>
        <v>6832.0613123776275</v>
      </c>
      <c r="BT31" s="1">
        <f t="shared" si="37"/>
        <v>28.23165831561003</v>
      </c>
      <c r="BU31" s="1">
        <f t="shared" si="32"/>
        <v>6832.0613123776275</v>
      </c>
      <c r="BV31" s="1">
        <f t="shared" si="20"/>
        <v>28.23165831561003</v>
      </c>
      <c r="BW31" s="1">
        <f t="shared" si="20"/>
        <v>0</v>
      </c>
      <c r="CQ31" s="4">
        <f t="shared" si="33"/>
        <v>0</v>
      </c>
      <c r="CR31" s="7" cm="1">
        <f t="array" ref="CR31">IF(BK31&lt;=$CW$48,0,INDEX($B$14:$B$300,BK31-$CW$48+1))</f>
        <v>0</v>
      </c>
      <c r="CS31" s="1">
        <f t="shared" si="21"/>
        <v>2</v>
      </c>
      <c r="CT31" s="100">
        <f t="shared" si="34"/>
        <v>0</v>
      </c>
      <c r="CV31" s="106" t="s">
        <v>159</v>
      </c>
      <c r="CW31" s="110">
        <v>7.1999999999999995E-2</v>
      </c>
    </row>
    <row r="32" spans="1:101" x14ac:dyDescent="0.3">
      <c r="A32" s="1">
        <f t="shared" si="22"/>
        <v>19</v>
      </c>
      <c r="B32" s="1">
        <f t="shared" si="0"/>
        <v>539</v>
      </c>
      <c r="C32" s="1">
        <v>19</v>
      </c>
      <c r="D32" s="1">
        <v>49460</v>
      </c>
      <c r="E32" s="1">
        <v>536</v>
      </c>
      <c r="F32" s="1">
        <v>0</v>
      </c>
      <c r="G32" s="1">
        <v>3</v>
      </c>
      <c r="H32" s="1">
        <v>0</v>
      </c>
      <c r="I32" s="1">
        <v>0</v>
      </c>
      <c r="J32" s="4">
        <v>53.62</v>
      </c>
      <c r="K32" s="4">
        <v>0.64</v>
      </c>
      <c r="L32" s="4">
        <v>10.4</v>
      </c>
      <c r="M32" s="61">
        <v>2.85</v>
      </c>
      <c r="N32" s="1">
        <v>98</v>
      </c>
      <c r="O32" s="1">
        <v>431</v>
      </c>
      <c r="P32" s="1">
        <v>430</v>
      </c>
      <c r="Q32" s="1">
        <v>1</v>
      </c>
      <c r="R32" s="1">
        <v>0</v>
      </c>
      <c r="S32" s="1">
        <v>0</v>
      </c>
      <c r="T32" s="1">
        <v>70</v>
      </c>
      <c r="U32" s="1">
        <v>7</v>
      </c>
      <c r="V32" s="1">
        <v>294</v>
      </c>
      <c r="W32" s="1">
        <v>1</v>
      </c>
      <c r="X32" s="1">
        <v>0</v>
      </c>
      <c r="Y32" s="58">
        <v>2.2599999999999998</v>
      </c>
      <c r="AA32" s="1">
        <f t="shared" si="1"/>
        <v>830</v>
      </c>
      <c r="AB32" s="1">
        <f t="shared" si="2"/>
        <v>4</v>
      </c>
      <c r="AC32" s="1">
        <f t="shared" si="3"/>
        <v>0</v>
      </c>
      <c r="AD32" s="1">
        <f t="shared" si="23"/>
        <v>79</v>
      </c>
      <c r="AE32" s="1">
        <f t="shared" si="24"/>
        <v>1</v>
      </c>
      <c r="AF32" s="1">
        <f t="shared" si="24"/>
        <v>0</v>
      </c>
      <c r="AG32" s="1">
        <f t="shared" si="24"/>
        <v>0</v>
      </c>
      <c r="AH32" s="1">
        <f t="shared" si="35"/>
        <v>80</v>
      </c>
      <c r="AI32" s="9">
        <f t="shared" si="25"/>
        <v>0</v>
      </c>
      <c r="AJ32" s="9">
        <f t="shared" si="4"/>
        <v>1.078E-2</v>
      </c>
      <c r="AK32" s="9">
        <f t="shared" si="5"/>
        <v>1.072E-2</v>
      </c>
      <c r="AL32" s="9">
        <f t="shared" si="6"/>
        <v>6.0000000000000002E-5</v>
      </c>
      <c r="AM32" s="9">
        <f t="shared" si="7"/>
        <v>0</v>
      </c>
      <c r="AN32" s="9">
        <f t="shared" si="8"/>
        <v>1.4E-3</v>
      </c>
      <c r="AO32" s="9">
        <f t="shared" si="9"/>
        <v>1.6000000000000001E-3</v>
      </c>
      <c r="AP32" s="1">
        <f t="shared" si="26"/>
        <v>52</v>
      </c>
      <c r="AQ32" s="1">
        <f t="shared" si="26"/>
        <v>0</v>
      </c>
      <c r="AR32" s="1"/>
      <c r="AS32" s="1">
        <f t="shared" si="27"/>
        <v>0</v>
      </c>
      <c r="AT32" s="1">
        <f t="shared" si="28"/>
        <v>52</v>
      </c>
      <c r="AU32" s="1">
        <f t="shared" si="10"/>
        <v>295</v>
      </c>
      <c r="AV32" s="9">
        <f t="shared" si="11"/>
        <v>5.8999999999999999E-3</v>
      </c>
      <c r="AW32" s="9">
        <f t="shared" si="12"/>
        <v>5.8799999999999998E-3</v>
      </c>
      <c r="AX32" s="9">
        <f t="shared" si="13"/>
        <v>2.0000000000000002E-5</v>
      </c>
      <c r="AY32" s="9">
        <f t="shared" si="14"/>
        <v>0</v>
      </c>
      <c r="AZ32" s="9">
        <f t="shared" si="15"/>
        <v>1.0399999999999999E-3</v>
      </c>
      <c r="BA32" s="9">
        <f t="shared" si="29"/>
        <v>5.6055999999999996E-3</v>
      </c>
      <c r="BJ32" s="7">
        <f t="shared" ref="BJ32:BK47" si="38">+BJ31+1</f>
        <v>19</v>
      </c>
      <c r="BK32" s="7">
        <f t="shared" si="38"/>
        <v>19</v>
      </c>
      <c r="BL32" s="1">
        <f t="shared" si="16"/>
        <v>0</v>
      </c>
      <c r="BM32" s="48">
        <f>+EvolOf!M21</f>
        <v>1564</v>
      </c>
      <c r="BN32" s="1">
        <f t="shared" si="17"/>
        <v>0</v>
      </c>
      <c r="BO32" s="1">
        <f t="shared" si="30"/>
        <v>0</v>
      </c>
      <c r="BP32" s="28">
        <f t="shared" si="31"/>
        <v>0</v>
      </c>
      <c r="BQ32" s="1">
        <f t="shared" si="18"/>
        <v>0</v>
      </c>
      <c r="BR32" s="1" cm="1">
        <f t="array" ref="BR32">IF(BK32&lt;=$BX$14,0,INDEX($AU$14:$AU$300,BK32-$BX$14+1))*$BY$14</f>
        <v>8328.3392031049589</v>
      </c>
      <c r="BS32" s="1">
        <f t="shared" si="19"/>
        <v>8300.107544789349</v>
      </c>
      <c r="BT32" s="1">
        <f t="shared" si="37"/>
        <v>28.23165831561003</v>
      </c>
      <c r="BU32" s="1">
        <f t="shared" si="32"/>
        <v>8300.107544789349</v>
      </c>
      <c r="BV32" s="1">
        <f t="shared" si="20"/>
        <v>28.23165831561003</v>
      </c>
      <c r="BW32" s="1">
        <f t="shared" si="20"/>
        <v>0</v>
      </c>
      <c r="CQ32" s="4">
        <f t="shared" si="33"/>
        <v>0</v>
      </c>
      <c r="CR32" s="7" cm="1">
        <f t="array" ref="CR32">IF(BK32&lt;=$CW$48,0,INDEX($B$14:$B$300,BK32-$CW$48+1))</f>
        <v>0</v>
      </c>
      <c r="CS32" s="1">
        <f t="shared" si="21"/>
        <v>3</v>
      </c>
      <c r="CT32" s="100">
        <f t="shared" si="34"/>
        <v>0</v>
      </c>
      <c r="CV32" s="107" t="s">
        <v>164</v>
      </c>
      <c r="CW32" s="108">
        <f>(1-CW31)/CW31</f>
        <v>12.888888888888891</v>
      </c>
    </row>
    <row r="33" spans="1:101" x14ac:dyDescent="0.3">
      <c r="A33" s="1">
        <f t="shared" si="22"/>
        <v>20</v>
      </c>
      <c r="B33" s="1">
        <f t="shared" si="0"/>
        <v>626</v>
      </c>
      <c r="C33" s="1">
        <v>20</v>
      </c>
      <c r="D33" s="1">
        <v>49372</v>
      </c>
      <c r="E33" s="1">
        <v>622</v>
      </c>
      <c r="F33" s="1">
        <v>0</v>
      </c>
      <c r="G33" s="1">
        <v>4</v>
      </c>
      <c r="H33" s="1">
        <v>0</v>
      </c>
      <c r="I33" s="1">
        <v>0</v>
      </c>
      <c r="J33" s="4">
        <v>53.62</v>
      </c>
      <c r="K33" s="4">
        <v>0.65</v>
      </c>
      <c r="L33" s="4">
        <v>11.4</v>
      </c>
      <c r="M33" s="61">
        <v>2.92</v>
      </c>
      <c r="N33" s="1">
        <v>119</v>
      </c>
      <c r="O33" s="1">
        <v>498</v>
      </c>
      <c r="P33" s="1">
        <v>495</v>
      </c>
      <c r="Q33" s="1">
        <v>2</v>
      </c>
      <c r="R33" s="1">
        <v>0</v>
      </c>
      <c r="S33" s="1">
        <v>0</v>
      </c>
      <c r="T33" s="1">
        <v>87</v>
      </c>
      <c r="U33" s="1">
        <v>8</v>
      </c>
      <c r="V33" s="1">
        <v>351</v>
      </c>
      <c r="W33" s="1">
        <v>2</v>
      </c>
      <c r="X33" s="1">
        <v>0</v>
      </c>
      <c r="Y33" s="58">
        <v>2.36</v>
      </c>
      <c r="AA33" s="1">
        <f t="shared" si="1"/>
        <v>973</v>
      </c>
      <c r="AB33" s="1">
        <f t="shared" si="2"/>
        <v>6</v>
      </c>
      <c r="AC33" s="1">
        <f t="shared" si="3"/>
        <v>0</v>
      </c>
      <c r="AD33" s="1">
        <f t="shared" si="23"/>
        <v>86</v>
      </c>
      <c r="AE33" s="1">
        <f t="shared" si="24"/>
        <v>1</v>
      </c>
      <c r="AF33" s="1">
        <f t="shared" si="24"/>
        <v>0</v>
      </c>
      <c r="AG33" s="1">
        <f t="shared" si="24"/>
        <v>0</v>
      </c>
      <c r="AH33" s="1">
        <f t="shared" si="35"/>
        <v>87</v>
      </c>
      <c r="AI33" s="9">
        <f t="shared" si="25"/>
        <v>0</v>
      </c>
      <c r="AJ33" s="9">
        <f t="shared" si="4"/>
        <v>1.252E-2</v>
      </c>
      <c r="AK33" s="9">
        <f t="shared" si="5"/>
        <v>1.244E-2</v>
      </c>
      <c r="AL33" s="9">
        <f t="shared" si="6"/>
        <v>8.0000000000000007E-5</v>
      </c>
      <c r="AM33" s="9">
        <f t="shared" si="7"/>
        <v>0</v>
      </c>
      <c r="AN33" s="9">
        <f t="shared" si="8"/>
        <v>1.74E-3</v>
      </c>
      <c r="AO33" s="9">
        <f t="shared" si="9"/>
        <v>1.74E-3</v>
      </c>
      <c r="AP33" s="1">
        <f t="shared" si="26"/>
        <v>57</v>
      </c>
      <c r="AQ33" s="1">
        <f t="shared" si="26"/>
        <v>1</v>
      </c>
      <c r="AR33" s="1"/>
      <c r="AS33" s="1">
        <f t="shared" si="27"/>
        <v>0</v>
      </c>
      <c r="AT33" s="1">
        <f t="shared" si="28"/>
        <v>58</v>
      </c>
      <c r="AU33" s="1">
        <f t="shared" si="10"/>
        <v>353</v>
      </c>
      <c r="AV33" s="9">
        <f t="shared" si="11"/>
        <v>7.0600000000000003E-3</v>
      </c>
      <c r="AW33" s="9">
        <f t="shared" si="12"/>
        <v>7.0200000000000002E-3</v>
      </c>
      <c r="AX33" s="9">
        <f t="shared" si="13"/>
        <v>4.0000000000000003E-5</v>
      </c>
      <c r="AY33" s="9">
        <f t="shared" si="14"/>
        <v>0</v>
      </c>
      <c r="AZ33" s="9">
        <f t="shared" si="15"/>
        <v>1.16E-3</v>
      </c>
      <c r="BA33" s="9">
        <f t="shared" si="29"/>
        <v>6.5104000000000004E-3</v>
      </c>
      <c r="BJ33" s="7">
        <f t="shared" si="38"/>
        <v>20</v>
      </c>
      <c r="BK33" s="7">
        <f t="shared" si="38"/>
        <v>20</v>
      </c>
      <c r="BL33" s="1">
        <f t="shared" si="16"/>
        <v>0</v>
      </c>
      <c r="BM33" s="48">
        <f>+EvolOf!M22</f>
        <v>2084</v>
      </c>
      <c r="BN33" s="1">
        <f t="shared" si="17"/>
        <v>0</v>
      </c>
      <c r="BO33" s="1">
        <f t="shared" si="30"/>
        <v>0</v>
      </c>
      <c r="BP33" s="28">
        <f t="shared" si="31"/>
        <v>0</v>
      </c>
      <c r="BQ33" s="1">
        <f t="shared" si="18"/>
        <v>0</v>
      </c>
      <c r="BR33" s="1" cm="1">
        <f t="array" ref="BR33">IF(BK33&lt;=$BX$14,0,INDEX($AU$14:$AU$300,BK33-$BX$14+1))*$BY$14</f>
        <v>9965.7753854103412</v>
      </c>
      <c r="BS33" s="1">
        <f t="shared" si="19"/>
        <v>9909.3120687791197</v>
      </c>
      <c r="BT33" s="1">
        <f t="shared" si="37"/>
        <v>56.46331663122006</v>
      </c>
      <c r="BU33" s="1">
        <f t="shared" si="32"/>
        <v>9909.3120687791215</v>
      </c>
      <c r="BV33" s="1">
        <f t="shared" si="20"/>
        <v>56.46331663122006</v>
      </c>
      <c r="BW33" s="1">
        <f t="shared" si="20"/>
        <v>0</v>
      </c>
      <c r="CQ33" s="4">
        <f t="shared" si="33"/>
        <v>0</v>
      </c>
      <c r="CR33" s="7" cm="1">
        <f t="array" ref="CR33">IF(BK33&lt;=$CW$48,0,INDEX($B$14:$B$300,BK33-$CW$48+1))</f>
        <v>0</v>
      </c>
      <c r="CS33" s="1">
        <f t="shared" si="21"/>
        <v>4</v>
      </c>
      <c r="CT33" s="100">
        <f t="shared" si="34"/>
        <v>0</v>
      </c>
    </row>
    <row r="34" spans="1:101" x14ac:dyDescent="0.3">
      <c r="A34" s="1">
        <f t="shared" si="22"/>
        <v>21</v>
      </c>
      <c r="B34" s="1">
        <f t="shared" si="0"/>
        <v>731</v>
      </c>
      <c r="C34" s="1">
        <v>21</v>
      </c>
      <c r="D34" s="1">
        <v>49268</v>
      </c>
      <c r="E34" s="1">
        <v>725</v>
      </c>
      <c r="F34" s="1">
        <v>0</v>
      </c>
      <c r="G34" s="1">
        <v>6</v>
      </c>
      <c r="H34" s="1">
        <v>0</v>
      </c>
      <c r="I34" s="1">
        <v>0</v>
      </c>
      <c r="J34" s="4">
        <v>53.62</v>
      </c>
      <c r="K34" s="4">
        <v>0.66</v>
      </c>
      <c r="L34" s="4">
        <v>11.9</v>
      </c>
      <c r="M34" s="61">
        <v>2.96</v>
      </c>
      <c r="N34" s="1">
        <v>146</v>
      </c>
      <c r="O34" s="1">
        <v>575</v>
      </c>
      <c r="P34" s="1">
        <v>571</v>
      </c>
      <c r="Q34" s="1">
        <v>3</v>
      </c>
      <c r="R34" s="1">
        <v>0</v>
      </c>
      <c r="S34" s="1">
        <v>0</v>
      </c>
      <c r="T34" s="1">
        <v>107</v>
      </c>
      <c r="U34" s="1">
        <v>10</v>
      </c>
      <c r="V34" s="1">
        <v>420</v>
      </c>
      <c r="W34" s="1">
        <v>3</v>
      </c>
      <c r="X34" s="1">
        <v>0</v>
      </c>
      <c r="Y34" s="58">
        <v>2.81</v>
      </c>
      <c r="AA34" s="1">
        <f t="shared" si="1"/>
        <v>1145</v>
      </c>
      <c r="AB34" s="1">
        <f t="shared" si="2"/>
        <v>9</v>
      </c>
      <c r="AC34" s="1">
        <f t="shared" si="3"/>
        <v>0</v>
      </c>
      <c r="AD34" s="1">
        <f t="shared" si="23"/>
        <v>103</v>
      </c>
      <c r="AE34" s="1">
        <f t="shared" si="24"/>
        <v>2</v>
      </c>
      <c r="AF34" s="1">
        <f t="shared" si="24"/>
        <v>0</v>
      </c>
      <c r="AG34" s="1">
        <f t="shared" si="24"/>
        <v>0</v>
      </c>
      <c r="AH34" s="1">
        <f t="shared" si="35"/>
        <v>105</v>
      </c>
      <c r="AI34" s="9">
        <f t="shared" si="25"/>
        <v>0</v>
      </c>
      <c r="AJ34" s="9">
        <f t="shared" si="4"/>
        <v>1.4619999999999999E-2</v>
      </c>
      <c r="AK34" s="9">
        <f t="shared" si="5"/>
        <v>1.4500000000000001E-2</v>
      </c>
      <c r="AL34" s="9">
        <f t="shared" si="6"/>
        <v>1.2E-4</v>
      </c>
      <c r="AM34" s="9">
        <f t="shared" si="7"/>
        <v>0</v>
      </c>
      <c r="AN34" s="9">
        <f t="shared" si="8"/>
        <v>2.14E-3</v>
      </c>
      <c r="AO34" s="9">
        <f t="shared" si="9"/>
        <v>2.0999999999999999E-3</v>
      </c>
      <c r="AP34" s="1">
        <f t="shared" si="26"/>
        <v>69</v>
      </c>
      <c r="AQ34" s="1">
        <f t="shared" si="26"/>
        <v>1</v>
      </c>
      <c r="AR34" s="1"/>
      <c r="AS34" s="1">
        <f t="shared" si="27"/>
        <v>0</v>
      </c>
      <c r="AT34" s="1">
        <f t="shared" si="28"/>
        <v>70</v>
      </c>
      <c r="AU34" s="1">
        <f t="shared" si="10"/>
        <v>423</v>
      </c>
      <c r="AV34" s="9">
        <f t="shared" si="11"/>
        <v>8.4600000000000005E-3</v>
      </c>
      <c r="AW34" s="9">
        <f t="shared" si="12"/>
        <v>8.3999999999999995E-3</v>
      </c>
      <c r="AX34" s="9">
        <f t="shared" si="13"/>
        <v>6.0000000000000002E-5</v>
      </c>
      <c r="AY34" s="9">
        <f t="shared" si="14"/>
        <v>0</v>
      </c>
      <c r="AZ34" s="9">
        <f t="shared" si="15"/>
        <v>1.4E-3</v>
      </c>
      <c r="BA34" s="9">
        <f t="shared" si="29"/>
        <v>7.6023999999999996E-3</v>
      </c>
      <c r="BJ34" s="7">
        <f t="shared" si="38"/>
        <v>21</v>
      </c>
      <c r="BK34" s="7">
        <f t="shared" si="38"/>
        <v>21</v>
      </c>
      <c r="BL34" s="1">
        <f t="shared" si="16"/>
        <v>0</v>
      </c>
      <c r="BM34" s="48">
        <f>+EvolOf!M23</f>
        <v>2871</v>
      </c>
      <c r="BN34" s="1">
        <f t="shared" si="17"/>
        <v>0</v>
      </c>
      <c r="BO34" s="1">
        <f t="shared" si="30"/>
        <v>0</v>
      </c>
      <c r="BP34" s="28">
        <f t="shared" si="31"/>
        <v>0</v>
      </c>
      <c r="BQ34" s="1">
        <f t="shared" si="18"/>
        <v>0</v>
      </c>
      <c r="BR34" s="1" cm="1">
        <f t="array" ref="BR34">IF(BK34&lt;=$BX$14,0,INDEX($AU$14:$AU$300,BK34-$BX$14+1))*$BY$14</f>
        <v>11941.991467503043</v>
      </c>
      <c r="BS34" s="1">
        <f t="shared" si="19"/>
        <v>11857.296492556212</v>
      </c>
      <c r="BT34" s="1">
        <f t="shared" si="37"/>
        <v>84.694974946830087</v>
      </c>
      <c r="BU34" s="1">
        <f t="shared" si="32"/>
        <v>11857.296492556214</v>
      </c>
      <c r="BV34" s="1">
        <f t="shared" si="20"/>
        <v>84.694974946830087</v>
      </c>
      <c r="BW34" s="1">
        <f t="shared" si="20"/>
        <v>0</v>
      </c>
      <c r="CQ34" s="4">
        <f t="shared" si="33"/>
        <v>0</v>
      </c>
      <c r="CR34" s="7" cm="1">
        <f t="array" ref="CR34">IF(BK34&lt;=$CW$48,0,INDEX($B$14:$B$300,BK34-$CW$48+1))</f>
        <v>0</v>
      </c>
      <c r="CS34" s="1">
        <f t="shared" si="21"/>
        <v>6</v>
      </c>
      <c r="CT34" s="100">
        <f t="shared" si="34"/>
        <v>0</v>
      </c>
    </row>
    <row r="35" spans="1:101" x14ac:dyDescent="0.3">
      <c r="A35" s="1">
        <f t="shared" si="22"/>
        <v>22</v>
      </c>
      <c r="B35" s="1">
        <f t="shared" si="0"/>
        <v>851</v>
      </c>
      <c r="C35" s="1">
        <v>22</v>
      </c>
      <c r="D35" s="1">
        <v>49148</v>
      </c>
      <c r="E35" s="1">
        <v>843</v>
      </c>
      <c r="F35" s="1">
        <v>0</v>
      </c>
      <c r="G35" s="1">
        <v>8</v>
      </c>
      <c r="H35" s="1">
        <v>0</v>
      </c>
      <c r="I35" s="1">
        <v>0</v>
      </c>
      <c r="J35" s="4">
        <v>53.62</v>
      </c>
      <c r="K35" s="4">
        <v>0.67</v>
      </c>
      <c r="L35" s="4">
        <v>12.4</v>
      </c>
      <c r="M35" s="61">
        <v>2.94</v>
      </c>
      <c r="N35" s="1">
        <v>179</v>
      </c>
      <c r="O35" s="1">
        <v>662</v>
      </c>
      <c r="P35" s="1">
        <v>657</v>
      </c>
      <c r="Q35" s="1">
        <v>5</v>
      </c>
      <c r="R35" s="1">
        <v>0</v>
      </c>
      <c r="S35" s="1">
        <v>0</v>
      </c>
      <c r="T35" s="1">
        <v>131</v>
      </c>
      <c r="U35" s="1">
        <v>12</v>
      </c>
      <c r="V35" s="1">
        <v>497</v>
      </c>
      <c r="W35" s="1">
        <v>4</v>
      </c>
      <c r="X35" s="1">
        <v>0</v>
      </c>
      <c r="Y35" s="58">
        <v>3</v>
      </c>
      <c r="AA35" s="1">
        <f t="shared" si="1"/>
        <v>1340</v>
      </c>
      <c r="AB35" s="1">
        <f t="shared" si="2"/>
        <v>12</v>
      </c>
      <c r="AC35" s="1">
        <f t="shared" si="3"/>
        <v>0</v>
      </c>
      <c r="AD35" s="1">
        <f t="shared" si="23"/>
        <v>118</v>
      </c>
      <c r="AE35" s="1">
        <f t="shared" si="24"/>
        <v>2</v>
      </c>
      <c r="AF35" s="1">
        <f t="shared" si="24"/>
        <v>0</v>
      </c>
      <c r="AG35" s="1">
        <f t="shared" si="24"/>
        <v>0</v>
      </c>
      <c r="AH35" s="1">
        <f t="shared" si="35"/>
        <v>120</v>
      </c>
      <c r="AI35" s="9">
        <f t="shared" si="25"/>
        <v>0</v>
      </c>
      <c r="AJ35" s="9">
        <f t="shared" si="4"/>
        <v>1.702E-2</v>
      </c>
      <c r="AK35" s="9">
        <f t="shared" si="5"/>
        <v>1.686E-2</v>
      </c>
      <c r="AL35" s="9">
        <f t="shared" si="6"/>
        <v>1.6000000000000001E-4</v>
      </c>
      <c r="AM35" s="9">
        <f t="shared" si="7"/>
        <v>0</v>
      </c>
      <c r="AN35" s="9">
        <f t="shared" si="8"/>
        <v>2.6199999999999999E-3</v>
      </c>
      <c r="AO35" s="9">
        <f t="shared" si="9"/>
        <v>2.3999999999999998E-3</v>
      </c>
      <c r="AP35" s="1">
        <f t="shared" si="26"/>
        <v>77</v>
      </c>
      <c r="AQ35" s="1">
        <f t="shared" si="26"/>
        <v>1</v>
      </c>
      <c r="AR35" s="1"/>
      <c r="AS35" s="1">
        <f t="shared" si="27"/>
        <v>0</v>
      </c>
      <c r="AT35" s="1">
        <f t="shared" si="28"/>
        <v>78</v>
      </c>
      <c r="AU35" s="1">
        <f t="shared" si="10"/>
        <v>501</v>
      </c>
      <c r="AV35" s="9">
        <f t="shared" si="11"/>
        <v>1.0019999999999999E-2</v>
      </c>
      <c r="AW35" s="9">
        <f t="shared" si="12"/>
        <v>9.9399999999999992E-3</v>
      </c>
      <c r="AX35" s="9">
        <f t="shared" si="13"/>
        <v>8.0000000000000007E-5</v>
      </c>
      <c r="AY35" s="9">
        <f t="shared" si="14"/>
        <v>0</v>
      </c>
      <c r="AZ35" s="9">
        <f t="shared" si="15"/>
        <v>1.56E-3</v>
      </c>
      <c r="BA35" s="9">
        <f t="shared" si="29"/>
        <v>8.8504000000000013E-3</v>
      </c>
      <c r="BJ35" s="7">
        <f t="shared" si="38"/>
        <v>22</v>
      </c>
      <c r="BK35" s="7">
        <f t="shared" si="38"/>
        <v>22</v>
      </c>
      <c r="BL35" s="1">
        <f t="shared" si="16"/>
        <v>0</v>
      </c>
      <c r="BM35" s="48">
        <f>+EvolOf!M24</f>
        <v>4163</v>
      </c>
      <c r="BN35" s="1">
        <f t="shared" si="17"/>
        <v>0</v>
      </c>
      <c r="BO35" s="1">
        <f t="shared" si="30"/>
        <v>0</v>
      </c>
      <c r="BP35" s="28">
        <f t="shared" si="31"/>
        <v>0</v>
      </c>
      <c r="BQ35" s="1">
        <f t="shared" si="18"/>
        <v>0</v>
      </c>
      <c r="BR35" s="1" cm="1">
        <f t="array" ref="BR35">IF(BK35&lt;=$BX$14,0,INDEX($AU$14:$AU$300,BK35-$BX$14+1))*$BY$14</f>
        <v>14144.060816120626</v>
      </c>
      <c r="BS35" s="1">
        <f t="shared" si="19"/>
        <v>14031.134182858184</v>
      </c>
      <c r="BT35" s="1">
        <f t="shared" si="37"/>
        <v>112.92663326244012</v>
      </c>
      <c r="BU35" s="1">
        <f t="shared" si="32"/>
        <v>14031.134182858186</v>
      </c>
      <c r="BV35" s="1">
        <f t="shared" si="20"/>
        <v>112.92663326244012</v>
      </c>
      <c r="BW35" s="1">
        <f t="shared" si="20"/>
        <v>0</v>
      </c>
      <c r="CQ35" s="4">
        <f t="shared" si="33"/>
        <v>0</v>
      </c>
      <c r="CR35" s="7" cm="1">
        <f t="array" ref="CR35">IF(BK35&lt;=$CW$48,0,INDEX($B$14:$B$300,BK35-$CW$48+1))</f>
        <v>0</v>
      </c>
      <c r="CS35" s="1">
        <f t="shared" si="21"/>
        <v>8</v>
      </c>
      <c r="CT35" s="100">
        <f t="shared" si="34"/>
        <v>0</v>
      </c>
    </row>
    <row r="36" spans="1:101" x14ac:dyDescent="0.3">
      <c r="A36" s="1">
        <f t="shared" si="22"/>
        <v>23</v>
      </c>
      <c r="B36" s="1">
        <f t="shared" si="0"/>
        <v>990</v>
      </c>
      <c r="C36" s="1">
        <v>23</v>
      </c>
      <c r="D36" s="1">
        <v>49008</v>
      </c>
      <c r="E36" s="1">
        <v>979</v>
      </c>
      <c r="F36" s="1">
        <v>0</v>
      </c>
      <c r="G36" s="1">
        <v>11</v>
      </c>
      <c r="H36" s="1">
        <v>0</v>
      </c>
      <c r="I36" s="1">
        <v>0</v>
      </c>
      <c r="J36" s="4">
        <v>53.62</v>
      </c>
      <c r="K36" s="4">
        <v>0.68</v>
      </c>
      <c r="L36" s="4">
        <v>12.9</v>
      </c>
      <c r="M36" s="61">
        <v>3.09</v>
      </c>
      <c r="N36" s="1">
        <v>212</v>
      </c>
      <c r="O36" s="1">
        <v>768</v>
      </c>
      <c r="P36" s="1">
        <v>761</v>
      </c>
      <c r="Q36" s="1">
        <v>7</v>
      </c>
      <c r="R36" s="1">
        <v>0</v>
      </c>
      <c r="S36" s="1">
        <v>0</v>
      </c>
      <c r="T36" s="1">
        <v>161</v>
      </c>
      <c r="U36" s="1">
        <v>15</v>
      </c>
      <c r="V36" s="1">
        <v>582</v>
      </c>
      <c r="W36" s="1">
        <v>5</v>
      </c>
      <c r="X36" s="1">
        <v>0</v>
      </c>
      <c r="Y36" s="58">
        <v>2.87</v>
      </c>
      <c r="AA36" s="1">
        <f t="shared" si="1"/>
        <v>1561</v>
      </c>
      <c r="AB36" s="1">
        <f t="shared" si="2"/>
        <v>16</v>
      </c>
      <c r="AC36" s="1">
        <f t="shared" si="3"/>
        <v>0</v>
      </c>
      <c r="AD36" s="1">
        <f t="shared" si="23"/>
        <v>136</v>
      </c>
      <c r="AE36" s="1">
        <f t="shared" si="24"/>
        <v>3</v>
      </c>
      <c r="AF36" s="1">
        <f t="shared" si="24"/>
        <v>0</v>
      </c>
      <c r="AG36" s="1">
        <f t="shared" si="24"/>
        <v>0</v>
      </c>
      <c r="AH36" s="1">
        <f t="shared" si="35"/>
        <v>139</v>
      </c>
      <c r="AI36" s="9">
        <f t="shared" si="25"/>
        <v>0</v>
      </c>
      <c r="AJ36" s="9">
        <f t="shared" si="4"/>
        <v>1.9800000000000002E-2</v>
      </c>
      <c r="AK36" s="9">
        <f t="shared" si="5"/>
        <v>1.958E-2</v>
      </c>
      <c r="AL36" s="9">
        <f t="shared" si="6"/>
        <v>2.2000000000000001E-4</v>
      </c>
      <c r="AM36" s="9">
        <f t="shared" si="7"/>
        <v>0</v>
      </c>
      <c r="AN36" s="9">
        <f t="shared" si="8"/>
        <v>3.2200000000000002E-3</v>
      </c>
      <c r="AO36" s="9">
        <f t="shared" si="9"/>
        <v>2.7799999999999999E-3</v>
      </c>
      <c r="AP36" s="1">
        <f t="shared" si="26"/>
        <v>85</v>
      </c>
      <c r="AQ36" s="1">
        <f t="shared" si="26"/>
        <v>1</v>
      </c>
      <c r="AR36" s="1"/>
      <c r="AS36" s="1">
        <f t="shared" si="27"/>
        <v>0</v>
      </c>
      <c r="AT36" s="1">
        <f t="shared" si="28"/>
        <v>86</v>
      </c>
      <c r="AU36" s="1">
        <f t="shared" si="10"/>
        <v>587</v>
      </c>
      <c r="AV36" s="9">
        <f t="shared" si="11"/>
        <v>1.174E-2</v>
      </c>
      <c r="AW36" s="9">
        <f t="shared" si="12"/>
        <v>1.1639999999999999E-2</v>
      </c>
      <c r="AX36" s="9">
        <f t="shared" si="13"/>
        <v>1E-4</v>
      </c>
      <c r="AY36" s="9">
        <f t="shared" si="14"/>
        <v>0</v>
      </c>
      <c r="AZ36" s="9">
        <f t="shared" si="15"/>
        <v>1.72E-3</v>
      </c>
      <c r="BA36" s="9">
        <f t="shared" si="29"/>
        <v>1.0296000000000001E-2</v>
      </c>
      <c r="BJ36" s="7">
        <f t="shared" si="38"/>
        <v>23</v>
      </c>
      <c r="BK36" s="7">
        <f t="shared" si="38"/>
        <v>23</v>
      </c>
      <c r="BL36" s="1">
        <f t="shared" si="16"/>
        <v>0</v>
      </c>
      <c r="BM36" s="48">
        <f>+EvolOf!M25</f>
        <v>5893</v>
      </c>
      <c r="BN36" s="1">
        <f t="shared" si="17"/>
        <v>0</v>
      </c>
      <c r="BO36" s="1">
        <f t="shared" si="30"/>
        <v>0</v>
      </c>
      <c r="BP36" s="28">
        <f t="shared" si="31"/>
        <v>0</v>
      </c>
      <c r="BQ36" s="1">
        <f t="shared" si="18"/>
        <v>0</v>
      </c>
      <c r="BR36" s="1" cm="1">
        <f t="array" ref="BR36">IF(BK36&lt;=$BX$14,0,INDEX($AU$14:$AU$300,BK36-$BX$14+1))*$BY$14</f>
        <v>16571.983431263088</v>
      </c>
      <c r="BS36" s="1">
        <f t="shared" si="19"/>
        <v>16430.825139685039</v>
      </c>
      <c r="BT36" s="1">
        <f t="shared" si="37"/>
        <v>141.15829157805015</v>
      </c>
      <c r="BU36" s="1">
        <f t="shared" si="32"/>
        <v>16430.825139685039</v>
      </c>
      <c r="BV36" s="1">
        <f t="shared" si="20"/>
        <v>141.15829157805015</v>
      </c>
      <c r="BW36" s="1">
        <f t="shared" si="20"/>
        <v>0</v>
      </c>
      <c r="CI36" s="1"/>
      <c r="CJ36" s="1"/>
      <c r="CK36" s="1"/>
      <c r="CL36" s="1"/>
      <c r="CQ36" s="4">
        <f t="shared" si="33"/>
        <v>0</v>
      </c>
      <c r="CR36" s="7" cm="1">
        <f t="array" ref="CR36">IF(BK36&lt;=$CW$48,0,INDEX($B$14:$B$300,BK36-$CW$48+1))</f>
        <v>0</v>
      </c>
      <c r="CS36" s="1">
        <f t="shared" si="21"/>
        <v>11</v>
      </c>
      <c r="CT36" s="100">
        <f t="shared" si="34"/>
        <v>0</v>
      </c>
    </row>
    <row r="37" spans="1:101" x14ac:dyDescent="0.3">
      <c r="A37" s="1">
        <f t="shared" si="22"/>
        <v>24</v>
      </c>
      <c r="B37" s="1">
        <f t="shared" si="0"/>
        <v>1152</v>
      </c>
      <c r="C37" s="1">
        <v>24</v>
      </c>
      <c r="D37" s="1">
        <v>48847</v>
      </c>
      <c r="E37" s="1">
        <v>1138</v>
      </c>
      <c r="F37" s="1">
        <v>0</v>
      </c>
      <c r="G37" s="1">
        <v>14</v>
      </c>
      <c r="H37" s="1">
        <v>0</v>
      </c>
      <c r="I37" s="1">
        <v>0</v>
      </c>
      <c r="J37" s="4">
        <v>53.62</v>
      </c>
      <c r="K37" s="4">
        <v>0.68</v>
      </c>
      <c r="L37" s="4">
        <v>13.2</v>
      </c>
      <c r="M37" s="61">
        <v>2.93</v>
      </c>
      <c r="N37" s="1">
        <v>251</v>
      </c>
      <c r="O37" s="1">
        <v>891</v>
      </c>
      <c r="P37" s="1">
        <v>881</v>
      </c>
      <c r="Q37" s="1">
        <v>9</v>
      </c>
      <c r="R37" s="1">
        <v>0</v>
      </c>
      <c r="S37" s="1">
        <v>0</v>
      </c>
      <c r="T37" s="1">
        <v>193</v>
      </c>
      <c r="U37" s="1">
        <v>17</v>
      </c>
      <c r="V37" s="1">
        <v>680</v>
      </c>
      <c r="W37" s="1">
        <v>6</v>
      </c>
      <c r="X37" s="1">
        <v>0</v>
      </c>
      <c r="Y37" s="58">
        <v>2.46</v>
      </c>
      <c r="AA37" s="1">
        <f t="shared" si="1"/>
        <v>1818</v>
      </c>
      <c r="AB37" s="1">
        <f t="shared" si="2"/>
        <v>20</v>
      </c>
      <c r="AC37" s="1">
        <f t="shared" si="3"/>
        <v>0</v>
      </c>
      <c r="AD37" s="1">
        <f t="shared" si="23"/>
        <v>159</v>
      </c>
      <c r="AE37" s="1">
        <f t="shared" si="24"/>
        <v>3</v>
      </c>
      <c r="AF37" s="1">
        <f t="shared" si="24"/>
        <v>0</v>
      </c>
      <c r="AG37" s="1">
        <f t="shared" si="24"/>
        <v>0</v>
      </c>
      <c r="AH37" s="1">
        <f t="shared" si="35"/>
        <v>162</v>
      </c>
      <c r="AI37" s="9">
        <f t="shared" si="25"/>
        <v>0</v>
      </c>
      <c r="AJ37" s="9">
        <f t="shared" si="4"/>
        <v>2.3040000000000001E-2</v>
      </c>
      <c r="AK37" s="9">
        <f t="shared" si="5"/>
        <v>2.2759999999999999E-2</v>
      </c>
      <c r="AL37" s="9">
        <f t="shared" si="6"/>
        <v>2.7999999999999998E-4</v>
      </c>
      <c r="AM37" s="9">
        <f t="shared" si="7"/>
        <v>0</v>
      </c>
      <c r="AN37" s="9">
        <f t="shared" si="8"/>
        <v>3.8600000000000001E-3</v>
      </c>
      <c r="AO37" s="9">
        <f t="shared" si="9"/>
        <v>3.2399999999999998E-3</v>
      </c>
      <c r="AP37" s="1">
        <f t="shared" si="26"/>
        <v>98</v>
      </c>
      <c r="AQ37" s="1">
        <f t="shared" si="26"/>
        <v>1</v>
      </c>
      <c r="AR37" s="1"/>
      <c r="AS37" s="1">
        <f t="shared" si="27"/>
        <v>0</v>
      </c>
      <c r="AT37" s="1">
        <f t="shared" si="28"/>
        <v>99</v>
      </c>
      <c r="AU37" s="1">
        <f t="shared" si="10"/>
        <v>686</v>
      </c>
      <c r="AV37" s="9">
        <f t="shared" si="11"/>
        <v>1.372E-2</v>
      </c>
      <c r="AW37" s="9">
        <f t="shared" si="12"/>
        <v>1.3599999999999999E-2</v>
      </c>
      <c r="AX37" s="9">
        <f t="shared" si="13"/>
        <v>1.2E-4</v>
      </c>
      <c r="AY37" s="9">
        <f t="shared" si="14"/>
        <v>0</v>
      </c>
      <c r="AZ37" s="9">
        <f t="shared" si="15"/>
        <v>1.98E-3</v>
      </c>
      <c r="BA37" s="9">
        <f t="shared" si="29"/>
        <v>1.1980800000000002E-2</v>
      </c>
      <c r="BJ37" s="7">
        <f t="shared" si="38"/>
        <v>24</v>
      </c>
      <c r="BK37" s="7">
        <f t="shared" si="38"/>
        <v>24</v>
      </c>
      <c r="BL37" s="1">
        <f t="shared" si="16"/>
        <v>0</v>
      </c>
      <c r="BM37" s="48">
        <f>+EvolOf!M26</f>
        <v>7725</v>
      </c>
      <c r="BN37" s="1">
        <f t="shared" si="17"/>
        <v>0</v>
      </c>
      <c r="BO37" s="1">
        <f t="shared" si="30"/>
        <v>0</v>
      </c>
      <c r="BP37" s="28">
        <f t="shared" si="31"/>
        <v>0</v>
      </c>
      <c r="BQ37" s="1">
        <f t="shared" si="18"/>
        <v>0</v>
      </c>
      <c r="BR37" s="1" cm="1">
        <f t="array" ref="BR37">IF(BK37&lt;=$BX$14,0,INDEX($AU$14:$AU$300,BK37-$BX$14+1))*$BY$14</f>
        <v>19366.917604508482</v>
      </c>
      <c r="BS37" s="1">
        <f t="shared" si="19"/>
        <v>19197.52765461482</v>
      </c>
      <c r="BT37" s="1">
        <f t="shared" si="37"/>
        <v>169.38994989366017</v>
      </c>
      <c r="BU37" s="1">
        <f t="shared" si="32"/>
        <v>19197.527654614823</v>
      </c>
      <c r="BV37" s="1">
        <f t="shared" si="20"/>
        <v>169.38994989366017</v>
      </c>
      <c r="BW37" s="1">
        <f t="shared" si="20"/>
        <v>0</v>
      </c>
      <c r="CI37" s="1"/>
      <c r="CJ37" s="1"/>
      <c r="CK37" s="1"/>
      <c r="CL37" s="1"/>
      <c r="CQ37" s="4">
        <f t="shared" si="33"/>
        <v>0</v>
      </c>
      <c r="CR37" s="7" cm="1">
        <f t="array" ref="CR37">IF(BK37&lt;=$CW$48,0,INDEX($B$14:$B$300,BK37-$CW$48+1))</f>
        <v>0</v>
      </c>
      <c r="CS37" s="1">
        <f t="shared" si="21"/>
        <v>14</v>
      </c>
      <c r="CT37" s="100">
        <f t="shared" si="34"/>
        <v>0</v>
      </c>
    </row>
    <row r="38" spans="1:101" x14ac:dyDescent="0.3">
      <c r="A38" s="1">
        <f t="shared" si="22"/>
        <v>25</v>
      </c>
      <c r="B38" s="1">
        <f t="shared" si="0"/>
        <v>1341</v>
      </c>
      <c r="C38" s="1">
        <v>25</v>
      </c>
      <c r="D38" s="1">
        <v>48657</v>
      </c>
      <c r="E38" s="1">
        <v>1323</v>
      </c>
      <c r="F38" s="1">
        <v>0</v>
      </c>
      <c r="G38" s="1">
        <v>18</v>
      </c>
      <c r="H38" s="1">
        <v>0</v>
      </c>
      <c r="I38" s="1">
        <v>0</v>
      </c>
      <c r="J38" s="4">
        <v>53.63</v>
      </c>
      <c r="K38" s="4">
        <v>0.68</v>
      </c>
      <c r="L38" s="4">
        <v>13.6</v>
      </c>
      <c r="M38" s="61">
        <v>2.84</v>
      </c>
      <c r="N38" s="1">
        <v>297</v>
      </c>
      <c r="O38" s="1">
        <v>1035</v>
      </c>
      <c r="P38" s="1">
        <v>1022</v>
      </c>
      <c r="Q38" s="1">
        <v>12</v>
      </c>
      <c r="R38" s="1">
        <v>0</v>
      </c>
      <c r="S38" s="1">
        <v>0</v>
      </c>
      <c r="T38" s="1">
        <v>234</v>
      </c>
      <c r="U38" s="1">
        <v>21</v>
      </c>
      <c r="V38" s="1">
        <v>792</v>
      </c>
      <c r="W38" s="1">
        <v>8</v>
      </c>
      <c r="X38" s="1">
        <v>0</v>
      </c>
      <c r="Y38" s="58">
        <v>2.34</v>
      </c>
      <c r="AA38" s="1">
        <f t="shared" si="1"/>
        <v>2115</v>
      </c>
      <c r="AB38" s="1">
        <f t="shared" si="2"/>
        <v>26</v>
      </c>
      <c r="AC38" s="1">
        <f t="shared" si="3"/>
        <v>0</v>
      </c>
      <c r="AD38" s="1">
        <f t="shared" si="23"/>
        <v>185</v>
      </c>
      <c r="AE38" s="1">
        <f t="shared" si="24"/>
        <v>4</v>
      </c>
      <c r="AF38" s="1">
        <f t="shared" si="24"/>
        <v>0</v>
      </c>
      <c r="AG38" s="1">
        <f t="shared" si="24"/>
        <v>0</v>
      </c>
      <c r="AH38" s="1">
        <f t="shared" si="35"/>
        <v>189</v>
      </c>
      <c r="AI38" s="9">
        <f t="shared" si="25"/>
        <v>0</v>
      </c>
      <c r="AJ38" s="9">
        <f t="shared" si="4"/>
        <v>2.682E-2</v>
      </c>
      <c r="AK38" s="9">
        <f t="shared" si="5"/>
        <v>2.6460000000000001E-2</v>
      </c>
      <c r="AL38" s="9">
        <f t="shared" si="6"/>
        <v>3.6000000000000002E-4</v>
      </c>
      <c r="AM38" s="9">
        <f t="shared" si="7"/>
        <v>0</v>
      </c>
      <c r="AN38" s="9">
        <f t="shared" si="8"/>
        <v>4.6800000000000001E-3</v>
      </c>
      <c r="AO38" s="9">
        <f t="shared" si="9"/>
        <v>3.7799999999999999E-3</v>
      </c>
      <c r="AP38" s="1">
        <f t="shared" si="26"/>
        <v>112</v>
      </c>
      <c r="AQ38" s="1">
        <f t="shared" si="26"/>
        <v>2</v>
      </c>
      <c r="AR38" s="1"/>
      <c r="AS38" s="1">
        <f t="shared" si="27"/>
        <v>0</v>
      </c>
      <c r="AT38" s="1">
        <f t="shared" si="28"/>
        <v>114</v>
      </c>
      <c r="AU38" s="1">
        <f t="shared" si="10"/>
        <v>800</v>
      </c>
      <c r="AV38" s="9">
        <f t="shared" si="11"/>
        <v>1.6E-2</v>
      </c>
      <c r="AW38" s="9">
        <f t="shared" si="12"/>
        <v>1.584E-2</v>
      </c>
      <c r="AX38" s="9">
        <f t="shared" si="13"/>
        <v>1.6000000000000001E-4</v>
      </c>
      <c r="AY38" s="9">
        <f t="shared" si="14"/>
        <v>0</v>
      </c>
      <c r="AZ38" s="9">
        <f t="shared" si="15"/>
        <v>2.2799999999999999E-3</v>
      </c>
      <c r="BA38" s="9">
        <f t="shared" si="29"/>
        <v>1.3946400000000001E-2</v>
      </c>
      <c r="BJ38" s="7">
        <f t="shared" si="38"/>
        <v>25</v>
      </c>
      <c r="BK38" s="7">
        <f t="shared" si="38"/>
        <v>25</v>
      </c>
      <c r="BL38" s="1">
        <f t="shared" si="16"/>
        <v>0</v>
      </c>
      <c r="BM38" s="48">
        <f>+EvolOf!M27</f>
        <v>9263</v>
      </c>
      <c r="BN38" s="1">
        <f t="shared" si="17"/>
        <v>0</v>
      </c>
      <c r="BO38" s="1">
        <f t="shared" si="30"/>
        <v>0</v>
      </c>
      <c r="BP38" s="28">
        <f t="shared" si="31"/>
        <v>0</v>
      </c>
      <c r="BQ38" s="1">
        <f t="shared" si="18"/>
        <v>0</v>
      </c>
      <c r="BR38" s="1" cm="1">
        <f t="array" ref="BR38">IF(BK38&lt;=$BX$14,0,INDEX($AU$14:$AU$300,BK38-$BX$14+1))*$BY$14</f>
        <v>22585.326652488024</v>
      </c>
      <c r="BS38" s="1">
        <f t="shared" si="19"/>
        <v>22359.473385963145</v>
      </c>
      <c r="BT38" s="1">
        <f t="shared" si="37"/>
        <v>225.85326652488024</v>
      </c>
      <c r="BU38" s="1">
        <f t="shared" si="32"/>
        <v>22359.473385963145</v>
      </c>
      <c r="BV38" s="1">
        <f t="shared" si="20"/>
        <v>225.85326652488024</v>
      </c>
      <c r="BW38" s="1">
        <f t="shared" si="20"/>
        <v>0</v>
      </c>
      <c r="CI38" s="1"/>
      <c r="CJ38" s="1"/>
      <c r="CK38" s="1"/>
      <c r="CL38" s="1"/>
      <c r="CQ38" s="4">
        <f t="shared" si="33"/>
        <v>0</v>
      </c>
      <c r="CR38" s="7" cm="1">
        <f t="array" ref="CR38">IF(BK38&lt;=$CW$48,0,INDEX($B$14:$B$300,BK38-$CW$48+1))</f>
        <v>0</v>
      </c>
      <c r="CS38" s="1">
        <f t="shared" si="21"/>
        <v>18</v>
      </c>
      <c r="CT38" s="100">
        <f t="shared" si="34"/>
        <v>0</v>
      </c>
    </row>
    <row r="39" spans="1:101" x14ac:dyDescent="0.3">
      <c r="A39" s="1">
        <f t="shared" si="22"/>
        <v>26</v>
      </c>
      <c r="B39" s="1">
        <f t="shared" si="0"/>
        <v>1561</v>
      </c>
      <c r="C39" s="1">
        <v>26</v>
      </c>
      <c r="D39" s="1">
        <v>48437</v>
      </c>
      <c r="E39" s="1">
        <v>1538</v>
      </c>
      <c r="F39" s="1">
        <v>0</v>
      </c>
      <c r="G39" s="1">
        <v>23</v>
      </c>
      <c r="H39" s="1">
        <v>0</v>
      </c>
      <c r="I39" s="1">
        <v>0</v>
      </c>
      <c r="J39" s="4">
        <v>53.63</v>
      </c>
      <c r="K39" s="4">
        <v>0.68</v>
      </c>
      <c r="L39" s="4">
        <v>14.1</v>
      </c>
      <c r="M39" s="61">
        <v>2.92</v>
      </c>
      <c r="N39" s="1">
        <v>346</v>
      </c>
      <c r="O39" s="1">
        <v>1206</v>
      </c>
      <c r="P39" s="1">
        <v>1189</v>
      </c>
      <c r="Q39" s="1">
        <v>16</v>
      </c>
      <c r="R39" s="1">
        <v>0</v>
      </c>
      <c r="S39" s="1">
        <v>0</v>
      </c>
      <c r="T39" s="1">
        <v>284</v>
      </c>
      <c r="U39" s="1">
        <v>26</v>
      </c>
      <c r="V39" s="1">
        <v>917</v>
      </c>
      <c r="W39" s="1">
        <v>10</v>
      </c>
      <c r="X39" s="1">
        <v>0</v>
      </c>
      <c r="Y39" s="58">
        <v>2.2400000000000002</v>
      </c>
      <c r="AA39" s="1">
        <f t="shared" si="1"/>
        <v>2455</v>
      </c>
      <c r="AB39" s="1">
        <f t="shared" si="2"/>
        <v>33</v>
      </c>
      <c r="AC39" s="1">
        <f t="shared" si="3"/>
        <v>0</v>
      </c>
      <c r="AD39" s="1">
        <f t="shared" si="23"/>
        <v>215</v>
      </c>
      <c r="AE39" s="1">
        <f t="shared" si="24"/>
        <v>5</v>
      </c>
      <c r="AF39" s="1">
        <f t="shared" si="24"/>
        <v>0</v>
      </c>
      <c r="AG39" s="1">
        <f t="shared" si="24"/>
        <v>0</v>
      </c>
      <c r="AH39" s="1">
        <f t="shared" si="35"/>
        <v>220</v>
      </c>
      <c r="AI39" s="9">
        <f t="shared" si="25"/>
        <v>0</v>
      </c>
      <c r="AJ39" s="9">
        <f t="shared" si="4"/>
        <v>3.1220000000000001E-2</v>
      </c>
      <c r="AK39" s="9">
        <f t="shared" si="5"/>
        <v>3.0759999999999999E-2</v>
      </c>
      <c r="AL39" s="9">
        <f t="shared" si="6"/>
        <v>4.6000000000000001E-4</v>
      </c>
      <c r="AM39" s="9">
        <f t="shared" si="7"/>
        <v>0</v>
      </c>
      <c r="AN39" s="9">
        <f t="shared" si="8"/>
        <v>5.6800000000000002E-3</v>
      </c>
      <c r="AO39" s="9">
        <f t="shared" si="9"/>
        <v>4.4000000000000003E-3</v>
      </c>
      <c r="AP39" s="1">
        <f t="shared" si="26"/>
        <v>125</v>
      </c>
      <c r="AQ39" s="1">
        <f t="shared" si="26"/>
        <v>2</v>
      </c>
      <c r="AR39" s="1"/>
      <c r="AS39" s="1">
        <f t="shared" si="27"/>
        <v>0</v>
      </c>
      <c r="AT39" s="1">
        <f t="shared" si="28"/>
        <v>127</v>
      </c>
      <c r="AU39" s="1">
        <f t="shared" si="10"/>
        <v>927</v>
      </c>
      <c r="AV39" s="9">
        <f t="shared" si="11"/>
        <v>1.8540000000000001E-2</v>
      </c>
      <c r="AW39" s="9">
        <f t="shared" si="12"/>
        <v>1.8339999999999999E-2</v>
      </c>
      <c r="AX39" s="9">
        <f t="shared" si="13"/>
        <v>2.0000000000000001E-4</v>
      </c>
      <c r="AY39" s="9">
        <f t="shared" si="14"/>
        <v>0</v>
      </c>
      <c r="AZ39" s="9">
        <f t="shared" si="15"/>
        <v>2.5400000000000002E-3</v>
      </c>
      <c r="BA39" s="9">
        <f t="shared" si="29"/>
        <v>1.62344E-2</v>
      </c>
      <c r="BJ39" s="7">
        <f t="shared" si="38"/>
        <v>26</v>
      </c>
      <c r="BK39" s="7">
        <f t="shared" si="38"/>
        <v>26</v>
      </c>
      <c r="BL39" s="1">
        <f t="shared" si="16"/>
        <v>0</v>
      </c>
      <c r="BM39" s="48">
        <f>+EvolOf!M28</f>
        <v>11198</v>
      </c>
      <c r="BN39" s="1">
        <f t="shared" si="17"/>
        <v>0</v>
      </c>
      <c r="BO39" s="1">
        <f t="shared" si="30"/>
        <v>0</v>
      </c>
      <c r="BP39" s="28">
        <f t="shared" si="31"/>
        <v>0</v>
      </c>
      <c r="BQ39" s="1">
        <f t="shared" si="18"/>
        <v>0</v>
      </c>
      <c r="BR39" s="1" cm="1">
        <f t="array" ref="BR39">IF(BK39&lt;=$BX$14,0,INDEX($AU$14:$AU$300,BK39-$BX$14+1))*$BY$14</f>
        <v>26170.747258570496</v>
      </c>
      <c r="BS39" s="1">
        <f t="shared" si="19"/>
        <v>25888.430675414398</v>
      </c>
      <c r="BT39" s="1">
        <f t="shared" si="37"/>
        <v>282.31658315610031</v>
      </c>
      <c r="BU39" s="1">
        <f t="shared" si="32"/>
        <v>25888.430675414394</v>
      </c>
      <c r="BV39" s="1">
        <f t="shared" si="20"/>
        <v>282.31658315610031</v>
      </c>
      <c r="BW39" s="1">
        <f t="shared" si="20"/>
        <v>0</v>
      </c>
      <c r="CI39" s="1"/>
      <c r="CJ39" s="1"/>
      <c r="CK39" s="1"/>
      <c r="CL39" s="1"/>
      <c r="CQ39" s="4">
        <f t="shared" si="33"/>
        <v>0</v>
      </c>
      <c r="CR39" s="7" cm="1">
        <f t="array" ref="CR39">IF(BK39&lt;=$CW$48,0,INDEX($B$14:$B$300,BK39-$CW$48+1))</f>
        <v>10</v>
      </c>
      <c r="CS39" s="1">
        <f t="shared" si="21"/>
        <v>23</v>
      </c>
      <c r="CT39" s="100">
        <f t="shared" si="34"/>
        <v>2.2999999999999998</v>
      </c>
    </row>
    <row r="40" spans="1:101" x14ac:dyDescent="0.3">
      <c r="A40" s="1">
        <f t="shared" si="22"/>
        <v>27</v>
      </c>
      <c r="B40" s="1">
        <f t="shared" si="0"/>
        <v>1818</v>
      </c>
      <c r="C40" s="1">
        <v>27</v>
      </c>
      <c r="D40" s="1">
        <v>48180</v>
      </c>
      <c r="E40" s="1">
        <v>1789</v>
      </c>
      <c r="F40" s="1">
        <v>0</v>
      </c>
      <c r="G40" s="1">
        <v>29</v>
      </c>
      <c r="H40" s="1">
        <v>0</v>
      </c>
      <c r="I40" s="1">
        <v>0</v>
      </c>
      <c r="J40" s="4">
        <v>53.63</v>
      </c>
      <c r="K40" s="4">
        <v>0.69</v>
      </c>
      <c r="L40" s="4">
        <v>14.4</v>
      </c>
      <c r="M40" s="61">
        <v>2.91</v>
      </c>
      <c r="N40" s="1">
        <v>405</v>
      </c>
      <c r="O40" s="1">
        <v>1404</v>
      </c>
      <c r="P40" s="1">
        <v>1382</v>
      </c>
      <c r="Q40" s="1">
        <v>21</v>
      </c>
      <c r="R40" s="1">
        <v>0</v>
      </c>
      <c r="S40" s="1">
        <v>0</v>
      </c>
      <c r="T40" s="1">
        <v>338</v>
      </c>
      <c r="U40" s="1">
        <v>32</v>
      </c>
      <c r="V40" s="1">
        <v>1060</v>
      </c>
      <c r="W40" s="1">
        <v>14</v>
      </c>
      <c r="X40" s="1">
        <v>0</v>
      </c>
      <c r="Y40" s="58">
        <v>2.3199999999999998</v>
      </c>
      <c r="AA40" s="1">
        <f t="shared" si="1"/>
        <v>2849</v>
      </c>
      <c r="AB40" s="1">
        <f t="shared" si="2"/>
        <v>43</v>
      </c>
      <c r="AC40" s="1">
        <f t="shared" si="3"/>
        <v>0</v>
      </c>
      <c r="AD40" s="1">
        <f t="shared" si="23"/>
        <v>251</v>
      </c>
      <c r="AE40" s="1">
        <f t="shared" si="24"/>
        <v>6</v>
      </c>
      <c r="AF40" s="1">
        <f t="shared" si="24"/>
        <v>0</v>
      </c>
      <c r="AG40" s="1">
        <f t="shared" si="24"/>
        <v>0</v>
      </c>
      <c r="AH40" s="1">
        <f t="shared" si="35"/>
        <v>257</v>
      </c>
      <c r="AI40" s="9">
        <f t="shared" si="25"/>
        <v>0</v>
      </c>
      <c r="AJ40" s="9">
        <f t="shared" si="4"/>
        <v>3.6360000000000003E-2</v>
      </c>
      <c r="AK40" s="9">
        <f t="shared" si="5"/>
        <v>3.5779999999999999E-2</v>
      </c>
      <c r="AL40" s="9">
        <f t="shared" si="6"/>
        <v>5.8E-4</v>
      </c>
      <c r="AM40" s="9">
        <f t="shared" si="7"/>
        <v>0</v>
      </c>
      <c r="AN40" s="9">
        <f t="shared" si="8"/>
        <v>6.7600000000000004E-3</v>
      </c>
      <c r="AO40" s="9">
        <f t="shared" si="9"/>
        <v>5.1399999999999996E-3</v>
      </c>
      <c r="AP40" s="1">
        <f t="shared" si="26"/>
        <v>143</v>
      </c>
      <c r="AQ40" s="1">
        <f t="shared" si="26"/>
        <v>4</v>
      </c>
      <c r="AR40" s="1"/>
      <c r="AS40" s="1">
        <f t="shared" si="27"/>
        <v>0</v>
      </c>
      <c r="AT40" s="1">
        <f t="shared" si="28"/>
        <v>147</v>
      </c>
      <c r="AU40" s="1">
        <f t="shared" si="10"/>
        <v>1074</v>
      </c>
      <c r="AV40" s="9">
        <f t="shared" si="11"/>
        <v>2.1479999999999999E-2</v>
      </c>
      <c r="AW40" s="9">
        <f t="shared" si="12"/>
        <v>2.12E-2</v>
      </c>
      <c r="AX40" s="9">
        <f t="shared" si="13"/>
        <v>2.7999999999999998E-4</v>
      </c>
      <c r="AY40" s="9">
        <f t="shared" si="14"/>
        <v>0</v>
      </c>
      <c r="AZ40" s="9">
        <f t="shared" si="15"/>
        <v>2.9399999999999999E-3</v>
      </c>
      <c r="BA40" s="9">
        <f t="shared" si="29"/>
        <v>1.8907200000000002E-2</v>
      </c>
      <c r="BJ40" s="7">
        <f t="shared" si="38"/>
        <v>27</v>
      </c>
      <c r="BK40" s="7">
        <f t="shared" si="38"/>
        <v>27</v>
      </c>
      <c r="BL40" s="1">
        <f t="shared" si="16"/>
        <v>0</v>
      </c>
      <c r="BM40" s="48">
        <f>+EvolOf!M29</f>
        <v>13716</v>
      </c>
      <c r="BN40" s="1">
        <f t="shared" si="17"/>
        <v>0</v>
      </c>
      <c r="BO40" s="1">
        <f t="shared" si="30"/>
        <v>0</v>
      </c>
      <c r="BP40" s="28">
        <f t="shared" si="31"/>
        <v>0</v>
      </c>
      <c r="BQ40" s="1">
        <f t="shared" si="18"/>
        <v>0</v>
      </c>
      <c r="BR40" s="1" cm="1">
        <f t="array" ref="BR40">IF(BK40&lt;=$BX$14,0,INDEX($AU$14:$AU$300,BK40-$BX$14+1))*$BY$14</f>
        <v>30320.801030965173</v>
      </c>
      <c r="BS40" s="1">
        <f t="shared" si="19"/>
        <v>29925.557814546632</v>
      </c>
      <c r="BT40" s="1">
        <f t="shared" si="37"/>
        <v>395.24321641854044</v>
      </c>
      <c r="BU40" s="1">
        <f t="shared" si="32"/>
        <v>29925.557814546632</v>
      </c>
      <c r="BV40" s="1">
        <f t="shared" si="20"/>
        <v>395.24321641854044</v>
      </c>
      <c r="BW40" s="1">
        <f t="shared" si="20"/>
        <v>0</v>
      </c>
      <c r="CI40" s="1"/>
      <c r="CJ40" s="1"/>
      <c r="CK40" s="1"/>
      <c r="CL40" s="1"/>
      <c r="CQ40" s="4">
        <f t="shared" si="33"/>
        <v>0</v>
      </c>
      <c r="CR40" s="7" cm="1">
        <f t="array" ref="CR40">IF(BK40&lt;=$CW$48,0,INDEX($B$14:$B$300,BK40-$CW$48+1))</f>
        <v>10</v>
      </c>
      <c r="CS40" s="1">
        <f t="shared" si="21"/>
        <v>29</v>
      </c>
      <c r="CT40" s="100">
        <f t="shared" si="34"/>
        <v>2.9</v>
      </c>
    </row>
    <row r="41" spans="1:101" x14ac:dyDescent="0.3">
      <c r="A41" s="1">
        <f t="shared" si="22"/>
        <v>28</v>
      </c>
      <c r="B41" s="1">
        <f t="shared" si="0"/>
        <v>2104</v>
      </c>
      <c r="C41" s="1">
        <v>28</v>
      </c>
      <c r="D41" s="1">
        <v>47893</v>
      </c>
      <c r="E41" s="1">
        <v>2068</v>
      </c>
      <c r="F41" s="1">
        <v>0</v>
      </c>
      <c r="G41" s="1">
        <v>36</v>
      </c>
      <c r="H41" s="1">
        <v>0</v>
      </c>
      <c r="I41" s="1">
        <v>0</v>
      </c>
      <c r="J41" s="4">
        <v>53.62</v>
      </c>
      <c r="K41" s="4">
        <v>0.69</v>
      </c>
      <c r="L41" s="4">
        <v>14.6</v>
      </c>
      <c r="M41" s="61">
        <v>2.83</v>
      </c>
      <c r="N41" s="1">
        <v>470</v>
      </c>
      <c r="O41" s="1">
        <v>1625</v>
      </c>
      <c r="P41" s="1">
        <v>1597</v>
      </c>
      <c r="Q41" s="1">
        <v>27</v>
      </c>
      <c r="R41" s="1">
        <v>0</v>
      </c>
      <c r="S41" s="1">
        <v>0</v>
      </c>
      <c r="T41" s="1">
        <v>405</v>
      </c>
      <c r="U41" s="1">
        <v>38</v>
      </c>
      <c r="V41" s="1">
        <v>1214</v>
      </c>
      <c r="W41" s="1">
        <v>17</v>
      </c>
      <c r="X41" s="1">
        <v>0</v>
      </c>
      <c r="Y41" s="58">
        <v>2.12</v>
      </c>
      <c r="AA41" s="1">
        <f t="shared" si="1"/>
        <v>3282</v>
      </c>
      <c r="AB41" s="1">
        <f t="shared" si="2"/>
        <v>53</v>
      </c>
      <c r="AC41" s="1">
        <f t="shared" si="3"/>
        <v>0</v>
      </c>
      <c r="AD41" s="1">
        <f t="shared" si="23"/>
        <v>279</v>
      </c>
      <c r="AE41" s="1">
        <f t="shared" si="24"/>
        <v>7</v>
      </c>
      <c r="AF41" s="1">
        <f t="shared" si="24"/>
        <v>0</v>
      </c>
      <c r="AG41" s="1">
        <f t="shared" si="24"/>
        <v>0</v>
      </c>
      <c r="AH41" s="1">
        <f t="shared" si="35"/>
        <v>286</v>
      </c>
      <c r="AI41" s="9">
        <f t="shared" si="25"/>
        <v>0</v>
      </c>
      <c r="AJ41" s="9">
        <f t="shared" si="4"/>
        <v>4.2079999999999999E-2</v>
      </c>
      <c r="AK41" s="9">
        <f t="shared" si="5"/>
        <v>4.1360000000000001E-2</v>
      </c>
      <c r="AL41" s="9">
        <f t="shared" si="6"/>
        <v>7.2000000000000005E-4</v>
      </c>
      <c r="AM41" s="9">
        <f t="shared" si="7"/>
        <v>0</v>
      </c>
      <c r="AN41" s="9">
        <f t="shared" si="8"/>
        <v>8.0999999999999996E-3</v>
      </c>
      <c r="AO41" s="9">
        <f t="shared" si="9"/>
        <v>5.7200000000000003E-3</v>
      </c>
      <c r="AP41" s="1">
        <f t="shared" si="26"/>
        <v>154</v>
      </c>
      <c r="AQ41" s="1">
        <f t="shared" si="26"/>
        <v>3</v>
      </c>
      <c r="AR41" s="1"/>
      <c r="AS41" s="1">
        <f t="shared" si="27"/>
        <v>0</v>
      </c>
      <c r="AT41" s="1">
        <f t="shared" si="28"/>
        <v>157</v>
      </c>
      <c r="AU41" s="1">
        <f t="shared" si="10"/>
        <v>1231</v>
      </c>
      <c r="AV41" s="9">
        <f t="shared" si="11"/>
        <v>2.462E-2</v>
      </c>
      <c r="AW41" s="9">
        <f t="shared" si="12"/>
        <v>2.4279999999999999E-2</v>
      </c>
      <c r="AX41" s="9">
        <f t="shared" si="13"/>
        <v>3.4000000000000002E-4</v>
      </c>
      <c r="AY41" s="9">
        <f t="shared" si="14"/>
        <v>0</v>
      </c>
      <c r="AZ41" s="9">
        <f t="shared" si="15"/>
        <v>3.14E-3</v>
      </c>
      <c r="BA41" s="9">
        <f t="shared" si="29"/>
        <v>2.1881600000000001E-2</v>
      </c>
      <c r="BJ41" s="7">
        <f t="shared" si="38"/>
        <v>28</v>
      </c>
      <c r="BK41" s="7">
        <f t="shared" si="38"/>
        <v>28</v>
      </c>
      <c r="BL41" s="1">
        <f t="shared" si="16"/>
        <v>0</v>
      </c>
      <c r="BM41" s="48">
        <f>+EvolOf!M30</f>
        <v>17147</v>
      </c>
      <c r="BN41" s="1">
        <f t="shared" si="17"/>
        <v>0</v>
      </c>
      <c r="BO41" s="1">
        <f t="shared" si="30"/>
        <v>0</v>
      </c>
      <c r="BP41" s="28">
        <f t="shared" si="31"/>
        <v>0</v>
      </c>
      <c r="BQ41" s="1">
        <f t="shared" si="18"/>
        <v>0</v>
      </c>
      <c r="BR41" s="1" cm="1">
        <f t="array" ref="BR41">IF(BK41&lt;=$BX$14,0,INDEX($AU$14:$AU$300,BK41-$BX$14+1))*$BY$14</f>
        <v>34753.171386515947</v>
      </c>
      <c r="BS41" s="1">
        <f t="shared" si="19"/>
        <v>34273.233195150577</v>
      </c>
      <c r="BT41" s="1">
        <f t="shared" si="37"/>
        <v>479.93819136537053</v>
      </c>
      <c r="BU41" s="1">
        <f t="shared" si="32"/>
        <v>34273.233195150577</v>
      </c>
      <c r="BV41" s="1">
        <f t="shared" si="20"/>
        <v>479.93819136537053</v>
      </c>
      <c r="BW41" s="1">
        <f t="shared" si="20"/>
        <v>0</v>
      </c>
      <c r="CI41" s="1"/>
      <c r="CJ41" s="1"/>
      <c r="CK41" s="1"/>
      <c r="CL41" s="1"/>
      <c r="CQ41" s="4">
        <f t="shared" si="33"/>
        <v>0</v>
      </c>
      <c r="CR41" s="7" cm="1">
        <f t="array" ref="CR41">IF(BK41&lt;=$CW$48,0,INDEX($B$14:$B$300,BK41-$CW$48+1))</f>
        <v>14</v>
      </c>
      <c r="CS41" s="1">
        <f t="shared" si="21"/>
        <v>36</v>
      </c>
      <c r="CT41" s="100">
        <f t="shared" si="34"/>
        <v>2.5714285714285716</v>
      </c>
    </row>
    <row r="42" spans="1:101" x14ac:dyDescent="0.3">
      <c r="A42" s="1">
        <f t="shared" si="22"/>
        <v>29</v>
      </c>
      <c r="B42" s="1">
        <f t="shared" si="0"/>
        <v>2432</v>
      </c>
      <c r="C42" s="1">
        <v>29</v>
      </c>
      <c r="D42" s="1">
        <v>47566</v>
      </c>
      <c r="E42" s="1">
        <v>2386</v>
      </c>
      <c r="F42" s="1">
        <v>0</v>
      </c>
      <c r="G42" s="1">
        <v>45</v>
      </c>
      <c r="H42" s="1">
        <v>0</v>
      </c>
      <c r="I42" s="1">
        <v>1</v>
      </c>
      <c r="J42" s="4">
        <v>53.63</v>
      </c>
      <c r="K42" s="4">
        <v>0.69</v>
      </c>
      <c r="L42" s="4">
        <v>15</v>
      </c>
      <c r="M42" s="61">
        <v>2.71</v>
      </c>
      <c r="N42" s="1">
        <v>546</v>
      </c>
      <c r="O42" s="1">
        <v>1877</v>
      </c>
      <c r="P42" s="1">
        <v>1842</v>
      </c>
      <c r="Q42" s="1">
        <v>34</v>
      </c>
      <c r="R42" s="1">
        <v>0</v>
      </c>
      <c r="S42" s="1">
        <v>0</v>
      </c>
      <c r="T42" s="1">
        <v>477</v>
      </c>
      <c r="U42" s="1">
        <v>45</v>
      </c>
      <c r="V42" s="1">
        <v>1382</v>
      </c>
      <c r="W42" s="1">
        <v>22</v>
      </c>
      <c r="X42" s="1">
        <v>1</v>
      </c>
      <c r="Y42" s="58">
        <v>2.08</v>
      </c>
      <c r="AA42" s="1">
        <f t="shared" si="1"/>
        <v>3768</v>
      </c>
      <c r="AB42" s="1">
        <f t="shared" si="2"/>
        <v>67</v>
      </c>
      <c r="AC42" s="1">
        <f t="shared" si="3"/>
        <v>2</v>
      </c>
      <c r="AD42" s="1">
        <f t="shared" si="23"/>
        <v>318</v>
      </c>
      <c r="AE42" s="1">
        <f t="shared" si="24"/>
        <v>9</v>
      </c>
      <c r="AF42" s="1">
        <f t="shared" si="24"/>
        <v>0</v>
      </c>
      <c r="AG42" s="1">
        <f t="shared" si="24"/>
        <v>1</v>
      </c>
      <c r="AH42" s="1">
        <f t="shared" si="35"/>
        <v>328</v>
      </c>
      <c r="AI42" s="9">
        <f t="shared" si="25"/>
        <v>7.1174377224199293E-4</v>
      </c>
      <c r="AJ42" s="9">
        <f t="shared" si="4"/>
        <v>4.8640000000000003E-2</v>
      </c>
      <c r="AK42" s="9">
        <f t="shared" si="5"/>
        <v>4.7719999999999999E-2</v>
      </c>
      <c r="AL42" s="9">
        <f t="shared" si="6"/>
        <v>8.9999999999999998E-4</v>
      </c>
      <c r="AM42" s="9">
        <f t="shared" si="7"/>
        <v>2.0000000000000002E-5</v>
      </c>
      <c r="AN42" s="9">
        <f t="shared" si="8"/>
        <v>9.5399999999999999E-3</v>
      </c>
      <c r="AO42" s="9">
        <f t="shared" si="9"/>
        <v>6.5599999999999999E-3</v>
      </c>
      <c r="AP42" s="1">
        <f t="shared" si="26"/>
        <v>168</v>
      </c>
      <c r="AQ42" s="1">
        <f t="shared" si="26"/>
        <v>5</v>
      </c>
      <c r="AR42" s="1"/>
      <c r="AS42" s="1">
        <f t="shared" si="27"/>
        <v>1</v>
      </c>
      <c r="AT42" s="1">
        <f t="shared" si="28"/>
        <v>174</v>
      </c>
      <c r="AU42" s="1">
        <f t="shared" si="10"/>
        <v>1405</v>
      </c>
      <c r="AV42" s="9">
        <f t="shared" si="11"/>
        <v>2.81E-2</v>
      </c>
      <c r="AW42" s="9">
        <f t="shared" si="12"/>
        <v>2.7640000000000001E-2</v>
      </c>
      <c r="AX42" s="9">
        <f t="shared" si="13"/>
        <v>4.4000000000000002E-4</v>
      </c>
      <c r="AY42" s="9">
        <f t="shared" si="14"/>
        <v>2.0000000000000002E-5</v>
      </c>
      <c r="AZ42" s="9">
        <f t="shared" si="15"/>
        <v>3.48E-3</v>
      </c>
      <c r="BA42" s="9">
        <f t="shared" si="29"/>
        <v>2.5292800000000001E-2</v>
      </c>
      <c r="BJ42" s="7">
        <f t="shared" si="38"/>
        <v>29</v>
      </c>
      <c r="BK42" s="7">
        <f t="shared" si="38"/>
        <v>29</v>
      </c>
      <c r="BL42" s="1">
        <f t="shared" si="16"/>
        <v>0</v>
      </c>
      <c r="BM42" s="48">
        <f>+EvolOf!M31</f>
        <v>19980</v>
      </c>
      <c r="BN42" s="1">
        <f t="shared" si="17"/>
        <v>0</v>
      </c>
      <c r="BO42" s="1">
        <f t="shared" si="30"/>
        <v>0</v>
      </c>
      <c r="BP42" s="28">
        <f t="shared" si="31"/>
        <v>0</v>
      </c>
      <c r="BQ42" s="1">
        <f t="shared" si="18"/>
        <v>0</v>
      </c>
      <c r="BR42" s="1" cm="1">
        <f t="array" ref="BR42">IF(BK42&lt;=$BX$14,0,INDEX($AU$14:$AU$300,BK42-$BX$14+1))*$BY$14</f>
        <v>39665.479933432092</v>
      </c>
      <c r="BS42" s="1">
        <f t="shared" si="19"/>
        <v>39016.151792173063</v>
      </c>
      <c r="BT42" s="1">
        <f t="shared" si="37"/>
        <v>649.32814125903064</v>
      </c>
      <c r="BU42" s="1">
        <f t="shared" si="32"/>
        <v>39016.151792173063</v>
      </c>
      <c r="BV42" s="1">
        <f t="shared" si="20"/>
        <v>621.09648294342071</v>
      </c>
      <c r="BW42" s="1">
        <f t="shared" si="20"/>
        <v>28.23165831561003</v>
      </c>
      <c r="CI42" s="1"/>
      <c r="CJ42" s="1"/>
      <c r="CK42" s="1"/>
      <c r="CL42" s="1"/>
      <c r="CQ42" s="4">
        <f t="shared" si="33"/>
        <v>22</v>
      </c>
      <c r="CR42" s="7" cm="1">
        <f t="array" ref="CR42">IF(BK42&lt;=$CW$48,0,INDEX($B$14:$B$300,BK42-$CW$48+1))</f>
        <v>20</v>
      </c>
      <c r="CS42" s="1">
        <f t="shared" si="21"/>
        <v>46</v>
      </c>
      <c r="CT42" s="100">
        <f t="shared" si="34"/>
        <v>2.2999999999999998</v>
      </c>
    </row>
    <row r="43" spans="1:101" x14ac:dyDescent="0.3">
      <c r="A43" s="1">
        <f t="shared" si="22"/>
        <v>30</v>
      </c>
      <c r="B43" s="1">
        <f t="shared" si="0"/>
        <v>2801</v>
      </c>
      <c r="C43" s="1">
        <v>30</v>
      </c>
      <c r="D43" s="1">
        <v>47197</v>
      </c>
      <c r="E43" s="1">
        <v>2745</v>
      </c>
      <c r="F43" s="1">
        <v>0</v>
      </c>
      <c r="G43" s="1">
        <v>55</v>
      </c>
      <c r="H43" s="1">
        <v>0</v>
      </c>
      <c r="I43" s="1">
        <v>1</v>
      </c>
      <c r="J43" s="4">
        <v>53.63</v>
      </c>
      <c r="K43" s="4">
        <v>0.69</v>
      </c>
      <c r="L43" s="4">
        <v>15.3</v>
      </c>
      <c r="M43" s="61">
        <v>2.63</v>
      </c>
      <c r="N43" s="1">
        <v>631</v>
      </c>
      <c r="O43" s="1">
        <v>2161</v>
      </c>
      <c r="P43" s="1">
        <v>2117</v>
      </c>
      <c r="Q43" s="1">
        <v>42</v>
      </c>
      <c r="R43" s="1">
        <v>0</v>
      </c>
      <c r="S43" s="1">
        <v>0</v>
      </c>
      <c r="T43" s="1">
        <v>559</v>
      </c>
      <c r="U43" s="1">
        <v>53</v>
      </c>
      <c r="V43" s="1">
        <v>1566</v>
      </c>
      <c r="W43" s="1">
        <v>28</v>
      </c>
      <c r="X43" s="1">
        <v>1</v>
      </c>
      <c r="Y43" s="58">
        <v>2</v>
      </c>
      <c r="AA43" s="1">
        <f t="shared" si="1"/>
        <v>4311</v>
      </c>
      <c r="AB43" s="1">
        <f t="shared" si="2"/>
        <v>83</v>
      </c>
      <c r="AC43" s="1">
        <f t="shared" si="3"/>
        <v>2</v>
      </c>
      <c r="AD43" s="1">
        <f t="shared" si="23"/>
        <v>359</v>
      </c>
      <c r="AE43" s="1">
        <f t="shared" si="24"/>
        <v>10</v>
      </c>
      <c r="AF43" s="1">
        <f t="shared" si="24"/>
        <v>0</v>
      </c>
      <c r="AG43" s="1">
        <f t="shared" si="24"/>
        <v>0</v>
      </c>
      <c r="AH43" s="1">
        <f t="shared" si="35"/>
        <v>369</v>
      </c>
      <c r="AI43" s="9">
        <f t="shared" si="25"/>
        <v>6.2695924764890286E-4</v>
      </c>
      <c r="AJ43" s="9">
        <f t="shared" si="4"/>
        <v>5.602E-2</v>
      </c>
      <c r="AK43" s="9">
        <f t="shared" si="5"/>
        <v>5.4899999999999997E-2</v>
      </c>
      <c r="AL43" s="9">
        <f t="shared" si="6"/>
        <v>1.1000000000000001E-3</v>
      </c>
      <c r="AM43" s="9">
        <f t="shared" si="7"/>
        <v>2.0000000000000002E-5</v>
      </c>
      <c r="AN43" s="9">
        <f t="shared" si="8"/>
        <v>1.1180000000000001E-2</v>
      </c>
      <c r="AO43" s="9">
        <f t="shared" si="9"/>
        <v>7.3800000000000003E-3</v>
      </c>
      <c r="AP43" s="1">
        <f t="shared" si="26"/>
        <v>184</v>
      </c>
      <c r="AQ43" s="1">
        <f t="shared" si="26"/>
        <v>6</v>
      </c>
      <c r="AR43" s="1"/>
      <c r="AS43" s="1">
        <f t="shared" si="27"/>
        <v>0</v>
      </c>
      <c r="AT43" s="1">
        <f t="shared" si="28"/>
        <v>190</v>
      </c>
      <c r="AU43" s="1">
        <f t="shared" si="10"/>
        <v>1595</v>
      </c>
      <c r="AV43" s="9">
        <f t="shared" si="11"/>
        <v>3.1899999999999998E-2</v>
      </c>
      <c r="AW43" s="9">
        <f t="shared" si="12"/>
        <v>3.1320000000000001E-2</v>
      </c>
      <c r="AX43" s="9">
        <f t="shared" si="13"/>
        <v>5.5999999999999995E-4</v>
      </c>
      <c r="AY43" s="9">
        <f t="shared" si="14"/>
        <v>2.0000000000000002E-5</v>
      </c>
      <c r="AZ43" s="9">
        <f t="shared" si="15"/>
        <v>3.8E-3</v>
      </c>
      <c r="BA43" s="9">
        <f t="shared" si="29"/>
        <v>2.9130400000000001E-2</v>
      </c>
      <c r="BJ43" s="7">
        <f t="shared" si="38"/>
        <v>30</v>
      </c>
      <c r="BK43" s="7">
        <f t="shared" si="38"/>
        <v>30</v>
      </c>
      <c r="BL43" s="1">
        <f t="shared" si="16"/>
        <v>0</v>
      </c>
      <c r="BM43" s="48">
        <f>+EvolOf!M32</f>
        <v>24926</v>
      </c>
      <c r="BN43" s="1">
        <f t="shared" si="17"/>
        <v>0</v>
      </c>
      <c r="BO43" s="1">
        <f t="shared" si="30"/>
        <v>0</v>
      </c>
      <c r="BP43" s="28">
        <f t="shared" si="31"/>
        <v>0</v>
      </c>
      <c r="BQ43" s="1">
        <f t="shared" si="18"/>
        <v>0</v>
      </c>
      <c r="BR43" s="1" cm="1">
        <f t="array" ref="BR43">IF(BK43&lt;=$BX$14,0,INDEX($AU$14:$AU$300,BK43-$BX$14+1))*$BY$14</f>
        <v>45029.495013397995</v>
      </c>
      <c r="BS43" s="1">
        <f t="shared" si="19"/>
        <v>44210.776922245306</v>
      </c>
      <c r="BT43" s="1">
        <f t="shared" si="37"/>
        <v>818.71809115269082</v>
      </c>
      <c r="BU43" s="1">
        <f t="shared" si="32"/>
        <v>44210.776922245306</v>
      </c>
      <c r="BV43" s="1">
        <f t="shared" si="20"/>
        <v>790.48643283708088</v>
      </c>
      <c r="BW43" s="1">
        <f t="shared" si="20"/>
        <v>28.23165831561003</v>
      </c>
      <c r="CI43" s="1"/>
      <c r="CJ43" s="1"/>
      <c r="CK43" s="1"/>
      <c r="CL43" s="1"/>
      <c r="CQ43" s="4">
        <f t="shared" si="33"/>
        <v>28</v>
      </c>
      <c r="CR43" s="7" cm="1">
        <f t="array" ref="CR43">IF(BK43&lt;=$CW$48,0,INDEX($B$14:$B$300,BK43-$CW$48+1))</f>
        <v>24</v>
      </c>
      <c r="CS43" s="1">
        <f t="shared" si="21"/>
        <v>56</v>
      </c>
      <c r="CT43" s="100">
        <f t="shared" si="34"/>
        <v>2.3333333333333335</v>
      </c>
    </row>
    <row r="44" spans="1:101" x14ac:dyDescent="0.3">
      <c r="A44" s="1">
        <f t="shared" si="22"/>
        <v>31</v>
      </c>
      <c r="B44" s="1">
        <f t="shared" si="0"/>
        <v>3044</v>
      </c>
      <c r="C44" s="1">
        <v>31</v>
      </c>
      <c r="D44" s="1">
        <v>46954</v>
      </c>
      <c r="E44" s="1">
        <v>2975</v>
      </c>
      <c r="F44" s="1">
        <v>0</v>
      </c>
      <c r="G44" s="1">
        <v>68</v>
      </c>
      <c r="H44" s="1">
        <v>0</v>
      </c>
      <c r="I44" s="1">
        <v>1</v>
      </c>
      <c r="J44" s="4">
        <v>53.19</v>
      </c>
      <c r="K44" s="4">
        <v>0.68</v>
      </c>
      <c r="L44" s="4">
        <v>15.5</v>
      </c>
      <c r="M44" s="61">
        <v>2.65</v>
      </c>
      <c r="N44" s="1">
        <v>710</v>
      </c>
      <c r="O44" s="1">
        <v>2325</v>
      </c>
      <c r="P44" s="1">
        <v>2281</v>
      </c>
      <c r="Q44" s="1">
        <v>42</v>
      </c>
      <c r="R44" s="1">
        <v>0</v>
      </c>
      <c r="S44" s="1">
        <v>0</v>
      </c>
      <c r="T44" s="1">
        <v>651</v>
      </c>
      <c r="U44" s="1">
        <v>63</v>
      </c>
      <c r="V44" s="1">
        <v>1690</v>
      </c>
      <c r="W44" s="1">
        <v>34</v>
      </c>
      <c r="X44" s="1">
        <v>1</v>
      </c>
      <c r="Y44" s="58">
        <v>2.0699999999999998</v>
      </c>
      <c r="AA44" s="1">
        <f t="shared" si="1"/>
        <v>4665</v>
      </c>
      <c r="AB44" s="1">
        <f t="shared" si="2"/>
        <v>102</v>
      </c>
      <c r="AC44" s="1">
        <f t="shared" si="3"/>
        <v>2</v>
      </c>
      <c r="AD44" s="1">
        <f t="shared" si="23"/>
        <v>230</v>
      </c>
      <c r="AE44" s="1">
        <f t="shared" si="24"/>
        <v>13</v>
      </c>
      <c r="AF44" s="1">
        <f t="shared" si="24"/>
        <v>0</v>
      </c>
      <c r="AG44" s="1">
        <f t="shared" si="24"/>
        <v>0</v>
      </c>
      <c r="AH44" s="1">
        <f t="shared" si="35"/>
        <v>243</v>
      </c>
      <c r="AI44" s="9">
        <f t="shared" si="25"/>
        <v>5.7971014492753622E-4</v>
      </c>
      <c r="AJ44" s="9">
        <f t="shared" si="4"/>
        <v>6.0879999999999997E-2</v>
      </c>
      <c r="AK44" s="9">
        <f t="shared" si="5"/>
        <v>5.9499999999999997E-2</v>
      </c>
      <c r="AL44" s="9">
        <f t="shared" si="6"/>
        <v>1.3600000000000001E-3</v>
      </c>
      <c r="AM44" s="9">
        <f t="shared" si="7"/>
        <v>2.0000000000000002E-5</v>
      </c>
      <c r="AN44" s="9">
        <f t="shared" si="8"/>
        <v>1.302E-2</v>
      </c>
      <c r="AO44" s="9">
        <f t="shared" si="9"/>
        <v>4.8599999999999997E-3</v>
      </c>
      <c r="AP44" s="1">
        <f t="shared" si="26"/>
        <v>124</v>
      </c>
      <c r="AQ44" s="1">
        <f t="shared" si="26"/>
        <v>6</v>
      </c>
      <c r="AR44" s="1"/>
      <c r="AS44" s="1">
        <f t="shared" si="27"/>
        <v>0</v>
      </c>
      <c r="AT44" s="1">
        <f t="shared" si="28"/>
        <v>130</v>
      </c>
      <c r="AU44" s="1">
        <f t="shared" si="10"/>
        <v>1725</v>
      </c>
      <c r="AV44" s="9">
        <f t="shared" si="11"/>
        <v>3.4500000000000003E-2</v>
      </c>
      <c r="AW44" s="9">
        <f t="shared" si="12"/>
        <v>3.3799999999999997E-2</v>
      </c>
      <c r="AX44" s="9">
        <f t="shared" si="13"/>
        <v>6.8000000000000005E-4</v>
      </c>
      <c r="AY44" s="9">
        <f t="shared" si="14"/>
        <v>2.0000000000000002E-5</v>
      </c>
      <c r="AZ44" s="9">
        <f t="shared" si="15"/>
        <v>2.5999999999999999E-3</v>
      </c>
      <c r="BA44" s="9">
        <f t="shared" si="29"/>
        <v>3.1657600000000001E-2</v>
      </c>
      <c r="BJ44" s="7">
        <f t="shared" si="38"/>
        <v>31</v>
      </c>
      <c r="BK44" s="7">
        <f t="shared" si="38"/>
        <v>31</v>
      </c>
      <c r="BL44" s="1">
        <f t="shared" si="16"/>
        <v>0</v>
      </c>
      <c r="BM44" s="48">
        <f>+EvolOf!M33</f>
        <v>28914</v>
      </c>
      <c r="BN44" s="1">
        <f t="shared" si="17"/>
        <v>0</v>
      </c>
      <c r="BO44" s="1">
        <f t="shared" si="30"/>
        <v>0</v>
      </c>
      <c r="BP44" s="28">
        <f t="shared" si="31"/>
        <v>0</v>
      </c>
      <c r="BQ44" s="1">
        <f t="shared" si="18"/>
        <v>0</v>
      </c>
      <c r="BR44" s="1" cm="1">
        <f t="array" ref="BR44">IF(BK44&lt;=$BX$14,0,INDEX($AU$14:$AU$300,BK44-$BX$14+1))*$BY$14</f>
        <v>48699.6105944273</v>
      </c>
      <c r="BS44" s="1">
        <f t="shared" si="19"/>
        <v>47711.502553380953</v>
      </c>
      <c r="BT44" s="1">
        <f t="shared" si="37"/>
        <v>988.1080410463511</v>
      </c>
      <c r="BU44" s="1">
        <f t="shared" si="32"/>
        <v>47711.502553380946</v>
      </c>
      <c r="BV44" s="1">
        <f t="shared" si="20"/>
        <v>959.87638273074106</v>
      </c>
      <c r="BW44" s="1">
        <f t="shared" si="20"/>
        <v>28.23165831561003</v>
      </c>
      <c r="CI44" s="1"/>
      <c r="CJ44" s="1"/>
      <c r="CK44" s="1"/>
      <c r="CL44" s="1"/>
      <c r="CQ44" s="4">
        <f t="shared" si="33"/>
        <v>34</v>
      </c>
      <c r="CR44" s="7" cm="1">
        <f t="array" ref="CR44">IF(BK44&lt;=$CW$48,0,INDEX($B$14:$B$300,BK44-$CW$48+1))</f>
        <v>36</v>
      </c>
      <c r="CS44" s="1">
        <f t="shared" si="21"/>
        <v>69</v>
      </c>
      <c r="CT44" s="100">
        <f t="shared" si="34"/>
        <v>1.9166666666666667</v>
      </c>
    </row>
    <row r="45" spans="1:101" x14ac:dyDescent="0.3">
      <c r="A45" s="1">
        <f t="shared" si="22"/>
        <v>32</v>
      </c>
      <c r="B45" s="1">
        <f t="shared" si="0"/>
        <v>3318</v>
      </c>
      <c r="C45" s="1">
        <v>32</v>
      </c>
      <c r="D45" s="1">
        <v>46681</v>
      </c>
      <c r="E45" s="1">
        <v>3228</v>
      </c>
      <c r="F45" s="1">
        <v>0</v>
      </c>
      <c r="G45" s="1">
        <v>88</v>
      </c>
      <c r="H45" s="1">
        <v>0</v>
      </c>
      <c r="I45" s="1">
        <v>2</v>
      </c>
      <c r="J45" s="4">
        <v>52.79</v>
      </c>
      <c r="K45" s="4">
        <v>0.67</v>
      </c>
      <c r="L45" s="4">
        <v>16.5</v>
      </c>
      <c r="M45" s="61">
        <v>2.69</v>
      </c>
      <c r="N45" s="1">
        <v>799</v>
      </c>
      <c r="O45" s="1">
        <v>2509</v>
      </c>
      <c r="P45" s="1">
        <v>2465</v>
      </c>
      <c r="Q45" s="1">
        <v>42</v>
      </c>
      <c r="R45" s="1">
        <v>0</v>
      </c>
      <c r="S45" s="1">
        <v>0</v>
      </c>
      <c r="T45" s="1">
        <v>755</v>
      </c>
      <c r="U45" s="1">
        <v>72</v>
      </c>
      <c r="V45" s="1">
        <v>1819</v>
      </c>
      <c r="W45" s="1">
        <v>44</v>
      </c>
      <c r="X45" s="1">
        <v>2</v>
      </c>
      <c r="Y45" s="58">
        <v>2.06</v>
      </c>
      <c r="AA45" s="1">
        <f t="shared" si="1"/>
        <v>5047</v>
      </c>
      <c r="AB45" s="1">
        <f t="shared" si="2"/>
        <v>132</v>
      </c>
      <c r="AC45" s="1">
        <f t="shared" si="3"/>
        <v>4</v>
      </c>
      <c r="AD45" s="1">
        <f t="shared" si="23"/>
        <v>253</v>
      </c>
      <c r="AE45" s="1">
        <f t="shared" si="24"/>
        <v>20</v>
      </c>
      <c r="AF45" s="1">
        <f t="shared" si="24"/>
        <v>0</v>
      </c>
      <c r="AG45" s="1">
        <f t="shared" si="24"/>
        <v>1</v>
      </c>
      <c r="AH45" s="1">
        <f t="shared" si="35"/>
        <v>274</v>
      </c>
      <c r="AI45" s="9">
        <f t="shared" si="25"/>
        <v>1.0723860589812334E-3</v>
      </c>
      <c r="AJ45" s="9">
        <f t="shared" si="4"/>
        <v>6.6360000000000002E-2</v>
      </c>
      <c r="AK45" s="9">
        <f t="shared" si="5"/>
        <v>6.4560000000000006E-2</v>
      </c>
      <c r="AL45" s="9">
        <f t="shared" si="6"/>
        <v>1.7600000000000001E-3</v>
      </c>
      <c r="AM45" s="9">
        <f t="shared" si="7"/>
        <v>4.0000000000000003E-5</v>
      </c>
      <c r="AN45" s="9">
        <f t="shared" si="8"/>
        <v>1.5100000000000001E-2</v>
      </c>
      <c r="AO45" s="9">
        <f t="shared" si="9"/>
        <v>5.4799999999999996E-3</v>
      </c>
      <c r="AP45" s="1">
        <f t="shared" si="26"/>
        <v>129</v>
      </c>
      <c r="AQ45" s="1">
        <f t="shared" si="26"/>
        <v>10</v>
      </c>
      <c r="AR45" s="1"/>
      <c r="AS45" s="1">
        <f t="shared" si="27"/>
        <v>1</v>
      </c>
      <c r="AT45" s="1">
        <f t="shared" si="28"/>
        <v>140</v>
      </c>
      <c r="AU45" s="1">
        <f t="shared" si="10"/>
        <v>1865</v>
      </c>
      <c r="AV45" s="9">
        <f t="shared" si="11"/>
        <v>3.73E-2</v>
      </c>
      <c r="AW45" s="9">
        <f t="shared" si="12"/>
        <v>3.6380000000000003E-2</v>
      </c>
      <c r="AX45" s="9">
        <f t="shared" si="13"/>
        <v>8.8000000000000003E-4</v>
      </c>
      <c r="AY45" s="9">
        <f t="shared" si="14"/>
        <v>4.0000000000000003E-5</v>
      </c>
      <c r="AZ45" s="9">
        <f t="shared" si="15"/>
        <v>2.8E-3</v>
      </c>
      <c r="BA45" s="9">
        <f t="shared" si="29"/>
        <v>3.4507200000000002E-2</v>
      </c>
      <c r="BJ45" s="7">
        <f t="shared" si="38"/>
        <v>32</v>
      </c>
      <c r="BK45" s="7">
        <f t="shared" si="38"/>
        <v>32</v>
      </c>
      <c r="BL45" s="1">
        <f t="shared" si="16"/>
        <v>0</v>
      </c>
      <c r="BM45" s="48">
        <f>+EvolOf!M34</f>
        <v>32911</v>
      </c>
      <c r="BN45" s="1">
        <f t="shared" si="17"/>
        <v>0</v>
      </c>
      <c r="BO45" s="1">
        <f t="shared" si="30"/>
        <v>0</v>
      </c>
      <c r="BP45" s="28">
        <f t="shared" si="31"/>
        <v>0</v>
      </c>
      <c r="BQ45" s="1">
        <f t="shared" si="18"/>
        <v>0</v>
      </c>
      <c r="BR45" s="1" cm="1">
        <f t="array" ref="BR45">IF(BK45&lt;=$BX$14,0,INDEX($AU$14:$AU$300,BK45-$BX$14+1))*$BY$14</f>
        <v>52652.042758612704</v>
      </c>
      <c r="BS45" s="1">
        <f t="shared" si="19"/>
        <v>51353.386476094645</v>
      </c>
      <c r="BT45" s="1">
        <f t="shared" si="37"/>
        <v>1298.6562825180613</v>
      </c>
      <c r="BU45" s="1">
        <f t="shared" si="32"/>
        <v>51353.386476094645</v>
      </c>
      <c r="BV45" s="1">
        <f t="shared" si="20"/>
        <v>1242.1929658868414</v>
      </c>
      <c r="BW45" s="1">
        <f t="shared" si="20"/>
        <v>56.46331663122006</v>
      </c>
      <c r="CI45" s="1"/>
      <c r="CJ45" s="1"/>
      <c r="CK45" s="1"/>
      <c r="CL45" s="1"/>
      <c r="CQ45" s="4">
        <f t="shared" si="33"/>
        <v>22</v>
      </c>
      <c r="CR45" s="7" cm="1">
        <f t="array" ref="CR45">IF(BK45&lt;=$CW$48,0,INDEX($B$14:$B$300,BK45-$CW$48+1))</f>
        <v>52</v>
      </c>
      <c r="CS45" s="1">
        <f t="shared" si="21"/>
        <v>90</v>
      </c>
      <c r="CT45" s="100">
        <f t="shared" si="34"/>
        <v>1.7307692307692308</v>
      </c>
    </row>
    <row r="46" spans="1:101" x14ac:dyDescent="0.3">
      <c r="A46" s="1">
        <f t="shared" si="22"/>
        <v>33</v>
      </c>
      <c r="B46" s="1">
        <f t="shared" si="0"/>
        <v>3614</v>
      </c>
      <c r="C46" s="1">
        <v>33</v>
      </c>
      <c r="D46" s="1">
        <v>46384</v>
      </c>
      <c r="E46" s="1">
        <v>3507</v>
      </c>
      <c r="F46" s="1">
        <v>0</v>
      </c>
      <c r="G46" s="1">
        <v>105</v>
      </c>
      <c r="H46" s="1">
        <v>0</v>
      </c>
      <c r="I46" s="1">
        <v>2</v>
      </c>
      <c r="J46" s="4">
        <v>52.4</v>
      </c>
      <c r="K46" s="4">
        <v>0.67</v>
      </c>
      <c r="L46" s="4">
        <v>16.600000000000001</v>
      </c>
      <c r="M46" s="61">
        <v>2.61</v>
      </c>
      <c r="N46" s="1">
        <v>903</v>
      </c>
      <c r="O46" s="1">
        <v>2701</v>
      </c>
      <c r="P46" s="1">
        <v>2658</v>
      </c>
      <c r="Q46" s="1">
        <v>42</v>
      </c>
      <c r="R46" s="1">
        <v>0</v>
      </c>
      <c r="S46" s="1">
        <v>0</v>
      </c>
      <c r="T46" s="1">
        <v>873</v>
      </c>
      <c r="U46" s="1">
        <v>83</v>
      </c>
      <c r="V46" s="1">
        <v>1962</v>
      </c>
      <c r="W46" s="1">
        <v>53</v>
      </c>
      <c r="X46" s="1">
        <v>2</v>
      </c>
      <c r="Y46" s="58">
        <v>2.0299999999999998</v>
      </c>
      <c r="AA46" s="1">
        <f t="shared" si="1"/>
        <v>5469</v>
      </c>
      <c r="AB46" s="1">
        <f t="shared" si="2"/>
        <v>158</v>
      </c>
      <c r="AC46" s="1">
        <f t="shared" si="3"/>
        <v>4</v>
      </c>
      <c r="AD46" s="1">
        <f t="shared" si="23"/>
        <v>279</v>
      </c>
      <c r="AE46" s="1">
        <f t="shared" si="24"/>
        <v>17</v>
      </c>
      <c r="AF46" s="1">
        <f t="shared" si="24"/>
        <v>0</v>
      </c>
      <c r="AG46" s="1">
        <f t="shared" si="24"/>
        <v>0</v>
      </c>
      <c r="AH46" s="1">
        <f t="shared" si="35"/>
        <v>296</v>
      </c>
      <c r="AI46" s="9">
        <f t="shared" si="25"/>
        <v>9.9157164105106587E-4</v>
      </c>
      <c r="AJ46" s="9">
        <f t="shared" si="4"/>
        <v>7.2279999999999997E-2</v>
      </c>
      <c r="AK46" s="9">
        <f t="shared" si="5"/>
        <v>7.0139999999999994E-2</v>
      </c>
      <c r="AL46" s="9">
        <f t="shared" si="6"/>
        <v>2.0999999999999999E-3</v>
      </c>
      <c r="AM46" s="9">
        <f t="shared" si="7"/>
        <v>4.0000000000000003E-5</v>
      </c>
      <c r="AN46" s="9">
        <f t="shared" si="8"/>
        <v>1.746E-2</v>
      </c>
      <c r="AO46" s="9">
        <f t="shared" si="9"/>
        <v>5.9199999999999999E-3</v>
      </c>
      <c r="AP46" s="1">
        <f t="shared" si="26"/>
        <v>143</v>
      </c>
      <c r="AQ46" s="1">
        <f t="shared" si="26"/>
        <v>9</v>
      </c>
      <c r="AR46" s="1"/>
      <c r="AS46" s="1">
        <f t="shared" si="27"/>
        <v>0</v>
      </c>
      <c r="AT46" s="1">
        <f t="shared" si="28"/>
        <v>152</v>
      </c>
      <c r="AU46" s="1">
        <f t="shared" si="10"/>
        <v>2017</v>
      </c>
      <c r="AV46" s="9">
        <f t="shared" si="11"/>
        <v>4.0340000000000001E-2</v>
      </c>
      <c r="AW46" s="9">
        <f t="shared" si="12"/>
        <v>3.9239999999999997E-2</v>
      </c>
      <c r="AX46" s="9">
        <f t="shared" si="13"/>
        <v>1.06E-3</v>
      </c>
      <c r="AY46" s="9">
        <f t="shared" si="14"/>
        <v>4.0000000000000003E-5</v>
      </c>
      <c r="AZ46" s="9">
        <f t="shared" si="15"/>
        <v>3.0400000000000002E-3</v>
      </c>
      <c r="BA46" s="9">
        <f t="shared" si="29"/>
        <v>3.7585599999999997E-2</v>
      </c>
      <c r="BJ46" s="7">
        <f t="shared" si="38"/>
        <v>33</v>
      </c>
      <c r="BK46" s="7">
        <f t="shared" si="38"/>
        <v>33</v>
      </c>
      <c r="BL46" s="1">
        <f t="shared" si="16"/>
        <v>0</v>
      </c>
      <c r="BM46" s="48">
        <f>+EvolOf!M35</f>
        <v>39673</v>
      </c>
      <c r="BN46" s="1">
        <f t="shared" si="17"/>
        <v>0</v>
      </c>
      <c r="BO46" s="1">
        <f t="shared" si="30"/>
        <v>0</v>
      </c>
      <c r="BP46" s="28">
        <f t="shared" si="31"/>
        <v>0</v>
      </c>
      <c r="BQ46" s="1">
        <f t="shared" si="18"/>
        <v>0</v>
      </c>
      <c r="BR46" s="1" cm="1">
        <f t="array" ref="BR46">IF(BK46&lt;=$BX$14,0,INDEX($AU$14:$AU$300,BK46-$BX$14+1))*$BY$14</f>
        <v>56943.254822585433</v>
      </c>
      <c r="BS46" s="1">
        <f t="shared" si="19"/>
        <v>55390.513615226882</v>
      </c>
      <c r="BT46" s="1">
        <f t="shared" si="37"/>
        <v>1552.7412073585517</v>
      </c>
      <c r="BU46" s="1">
        <f t="shared" si="32"/>
        <v>55390.513615226882</v>
      </c>
      <c r="BV46" s="1">
        <f t="shared" ref="BV46:BW77" si="39">+$BY$14*W46</f>
        <v>1496.2778907273316</v>
      </c>
      <c r="BW46" s="1">
        <f t="shared" si="39"/>
        <v>56.46331663122006</v>
      </c>
      <c r="CI46" s="1"/>
      <c r="CJ46" s="1"/>
      <c r="CK46" s="1"/>
      <c r="CL46" s="1"/>
      <c r="CQ46" s="4">
        <f t="shared" si="33"/>
        <v>26.5</v>
      </c>
      <c r="CR46" s="7" cm="1">
        <f t="array" ref="CR46">IF(BK46&lt;=$CW$48,0,INDEX($B$14:$B$300,BK46-$CW$48+1))</f>
        <v>67</v>
      </c>
      <c r="CS46" s="1">
        <f t="shared" si="21"/>
        <v>107</v>
      </c>
      <c r="CT46" s="100">
        <f t="shared" si="34"/>
        <v>1.5970149253731343</v>
      </c>
    </row>
    <row r="47" spans="1:101" x14ac:dyDescent="0.3">
      <c r="A47" s="1">
        <f t="shared" si="22"/>
        <v>34</v>
      </c>
      <c r="B47" s="1">
        <f t="shared" si="0"/>
        <v>3939</v>
      </c>
      <c r="C47" s="1">
        <v>34</v>
      </c>
      <c r="D47" s="1">
        <v>46059</v>
      </c>
      <c r="E47" s="1">
        <v>3809</v>
      </c>
      <c r="F47" s="1">
        <v>0</v>
      </c>
      <c r="G47" s="1">
        <v>128</v>
      </c>
      <c r="H47" s="1">
        <v>0</v>
      </c>
      <c r="I47" s="1">
        <v>2</v>
      </c>
      <c r="J47" s="4">
        <v>52.04</v>
      </c>
      <c r="K47" s="4">
        <v>0.66</v>
      </c>
      <c r="L47" s="4">
        <v>16.7</v>
      </c>
      <c r="M47" s="61">
        <v>2.54</v>
      </c>
      <c r="N47" s="1">
        <v>1017</v>
      </c>
      <c r="O47" s="1">
        <v>2913</v>
      </c>
      <c r="P47" s="1">
        <v>2869</v>
      </c>
      <c r="Q47" s="1">
        <v>42</v>
      </c>
      <c r="R47" s="1">
        <v>0</v>
      </c>
      <c r="S47" s="1">
        <v>0</v>
      </c>
      <c r="T47" s="1">
        <v>1006</v>
      </c>
      <c r="U47" s="1">
        <v>96</v>
      </c>
      <c r="V47" s="1">
        <v>2118</v>
      </c>
      <c r="W47" s="1">
        <v>66</v>
      </c>
      <c r="X47" s="1">
        <v>2</v>
      </c>
      <c r="Y47" s="58">
        <v>1.94</v>
      </c>
      <c r="AA47" s="1">
        <f t="shared" si="1"/>
        <v>5927</v>
      </c>
      <c r="AB47" s="1">
        <f t="shared" si="2"/>
        <v>194</v>
      </c>
      <c r="AC47" s="1">
        <f t="shared" si="3"/>
        <v>4</v>
      </c>
      <c r="AD47" s="1">
        <f t="shared" si="23"/>
        <v>302</v>
      </c>
      <c r="AE47" s="1">
        <f t="shared" si="24"/>
        <v>23</v>
      </c>
      <c r="AF47" s="1">
        <f t="shared" si="24"/>
        <v>0</v>
      </c>
      <c r="AG47" s="1">
        <f t="shared" si="24"/>
        <v>0</v>
      </c>
      <c r="AH47" s="1">
        <f t="shared" si="35"/>
        <v>325</v>
      </c>
      <c r="AI47" s="9">
        <f t="shared" si="25"/>
        <v>9.1491308325709062E-4</v>
      </c>
      <c r="AJ47" s="9">
        <f t="shared" si="4"/>
        <v>7.8780000000000003E-2</v>
      </c>
      <c r="AK47" s="9">
        <f t="shared" si="5"/>
        <v>7.6179999999999998E-2</v>
      </c>
      <c r="AL47" s="9">
        <f t="shared" si="6"/>
        <v>2.5600000000000002E-3</v>
      </c>
      <c r="AM47" s="9">
        <f t="shared" si="7"/>
        <v>4.0000000000000003E-5</v>
      </c>
      <c r="AN47" s="9">
        <f t="shared" si="8"/>
        <v>2.0119999999999999E-2</v>
      </c>
      <c r="AO47" s="9">
        <f t="shared" si="9"/>
        <v>6.4999999999999997E-3</v>
      </c>
      <c r="AP47" s="1">
        <f t="shared" si="26"/>
        <v>156</v>
      </c>
      <c r="AQ47" s="1">
        <f t="shared" si="26"/>
        <v>13</v>
      </c>
      <c r="AR47" s="1"/>
      <c r="AS47" s="1">
        <f t="shared" si="27"/>
        <v>0</v>
      </c>
      <c r="AT47" s="1">
        <f t="shared" si="28"/>
        <v>169</v>
      </c>
      <c r="AU47" s="1">
        <f t="shared" si="10"/>
        <v>2186</v>
      </c>
      <c r="AV47" s="9">
        <f t="shared" si="11"/>
        <v>4.3720000000000002E-2</v>
      </c>
      <c r="AW47" s="9">
        <f t="shared" si="12"/>
        <v>4.2360000000000002E-2</v>
      </c>
      <c r="AX47" s="9">
        <f t="shared" si="13"/>
        <v>1.32E-3</v>
      </c>
      <c r="AY47" s="9">
        <f t="shared" si="14"/>
        <v>4.0000000000000003E-5</v>
      </c>
      <c r="AZ47" s="9">
        <f t="shared" si="15"/>
        <v>3.3800000000000002E-3</v>
      </c>
      <c r="BA47" s="9">
        <f t="shared" si="29"/>
        <v>4.0965600000000005E-2</v>
      </c>
      <c r="BJ47" s="7">
        <f t="shared" si="38"/>
        <v>34</v>
      </c>
      <c r="BK47" s="7">
        <f t="shared" si="38"/>
        <v>34</v>
      </c>
      <c r="BL47" s="1">
        <f t="shared" si="16"/>
        <v>61714.405077923526</v>
      </c>
      <c r="BM47" s="48">
        <f>+EvolOf!M36</f>
        <v>47610</v>
      </c>
      <c r="BN47" s="1">
        <f t="shared" si="17"/>
        <v>47610</v>
      </c>
      <c r="BO47" s="1">
        <f t="shared" si="30"/>
        <v>14104.405077923526</v>
      </c>
      <c r="BP47" s="28">
        <f t="shared" si="31"/>
        <v>0.29624879390723646</v>
      </c>
      <c r="BQ47" s="1">
        <f t="shared" si="18"/>
        <v>198934242.60215494</v>
      </c>
      <c r="BR47" s="1" cm="1">
        <f t="array" ref="BR47">IF(BK47&lt;=$BX$14,0,INDEX($AU$14:$AU$300,BK47-$BX$14+1))*$BY$14</f>
        <v>61714.405077923526</v>
      </c>
      <c r="BS47" s="1">
        <f t="shared" si="19"/>
        <v>59794.652312462043</v>
      </c>
      <c r="BT47" s="1">
        <f t="shared" si="37"/>
        <v>1919.7527654614821</v>
      </c>
      <c r="BU47" s="1">
        <f t="shared" si="32"/>
        <v>59794.652312462043</v>
      </c>
      <c r="BV47" s="1">
        <f t="shared" si="39"/>
        <v>1863.289448830262</v>
      </c>
      <c r="BW47" s="1">
        <f t="shared" si="39"/>
        <v>56.46331663122006</v>
      </c>
      <c r="CQ47" s="4">
        <f t="shared" si="33"/>
        <v>33</v>
      </c>
      <c r="CR47" s="7" cm="1">
        <f t="array" ref="CR47">IF(BK47&lt;=$CW$48,0,INDEX($B$14:$B$300,BK47-$CW$48+1))</f>
        <v>86</v>
      </c>
      <c r="CS47" s="1">
        <f t="shared" si="21"/>
        <v>130</v>
      </c>
      <c r="CT47" s="100">
        <f t="shared" si="34"/>
        <v>1.5116279069767442</v>
      </c>
    </row>
    <row r="48" spans="1:101" x14ac:dyDescent="0.3">
      <c r="A48" s="1">
        <f t="shared" si="22"/>
        <v>35</v>
      </c>
      <c r="B48" s="1">
        <f t="shared" si="0"/>
        <v>4275</v>
      </c>
      <c r="C48" s="1">
        <v>35</v>
      </c>
      <c r="D48" s="1">
        <v>45722</v>
      </c>
      <c r="E48" s="1">
        <v>4118</v>
      </c>
      <c r="F48" s="1">
        <v>0</v>
      </c>
      <c r="G48" s="1">
        <v>154</v>
      </c>
      <c r="H48" s="1">
        <v>0</v>
      </c>
      <c r="I48" s="1">
        <v>3</v>
      </c>
      <c r="J48" s="4">
        <v>51.7</v>
      </c>
      <c r="K48" s="4">
        <v>0.66</v>
      </c>
      <c r="L48" s="4">
        <v>17</v>
      </c>
      <c r="M48" s="61">
        <v>2.4700000000000002</v>
      </c>
      <c r="N48" s="1">
        <v>1128</v>
      </c>
      <c r="O48" s="1">
        <v>3138</v>
      </c>
      <c r="P48" s="1">
        <v>3094</v>
      </c>
      <c r="Q48" s="1">
        <v>43</v>
      </c>
      <c r="R48" s="1">
        <v>0</v>
      </c>
      <c r="S48" s="1">
        <v>0</v>
      </c>
      <c r="T48" s="1">
        <v>1148</v>
      </c>
      <c r="U48" s="1">
        <v>110</v>
      </c>
      <c r="V48" s="1">
        <v>2265</v>
      </c>
      <c r="W48" s="1">
        <v>80</v>
      </c>
      <c r="X48" s="1">
        <v>3</v>
      </c>
      <c r="Y48" s="58">
        <v>1.88</v>
      </c>
      <c r="AA48" s="1">
        <f t="shared" si="1"/>
        <v>6383</v>
      </c>
      <c r="AB48" s="1">
        <f t="shared" si="2"/>
        <v>234</v>
      </c>
      <c r="AC48" s="1">
        <f t="shared" si="3"/>
        <v>6</v>
      </c>
      <c r="AD48" s="1">
        <f t="shared" si="23"/>
        <v>309</v>
      </c>
      <c r="AE48" s="1">
        <f t="shared" si="24"/>
        <v>26</v>
      </c>
      <c r="AF48" s="1">
        <f t="shared" si="24"/>
        <v>0</v>
      </c>
      <c r="AG48" s="1">
        <f t="shared" si="24"/>
        <v>1</v>
      </c>
      <c r="AH48" s="1">
        <f t="shared" si="35"/>
        <v>336</v>
      </c>
      <c r="AI48" s="9">
        <f t="shared" si="25"/>
        <v>1.2776831345826234E-3</v>
      </c>
      <c r="AJ48" s="9">
        <f t="shared" si="4"/>
        <v>8.5500000000000007E-2</v>
      </c>
      <c r="AK48" s="9">
        <f t="shared" si="5"/>
        <v>8.2360000000000003E-2</v>
      </c>
      <c r="AL48" s="9">
        <f t="shared" si="6"/>
        <v>3.0799999999999998E-3</v>
      </c>
      <c r="AM48" s="9">
        <f t="shared" si="7"/>
        <v>6.0000000000000002E-5</v>
      </c>
      <c r="AN48" s="9">
        <f t="shared" si="8"/>
        <v>2.2960000000000001E-2</v>
      </c>
      <c r="AO48" s="9">
        <f t="shared" si="9"/>
        <v>6.7200000000000003E-3</v>
      </c>
      <c r="AP48" s="1">
        <f t="shared" si="26"/>
        <v>147</v>
      </c>
      <c r="AQ48" s="1">
        <f t="shared" si="26"/>
        <v>14</v>
      </c>
      <c r="AR48" s="1"/>
      <c r="AS48" s="1">
        <f t="shared" si="27"/>
        <v>1</v>
      </c>
      <c r="AT48" s="1">
        <f t="shared" si="28"/>
        <v>162</v>
      </c>
      <c r="AU48" s="1">
        <f t="shared" si="10"/>
        <v>2348</v>
      </c>
      <c r="AV48" s="9">
        <f t="shared" si="11"/>
        <v>4.6960000000000002E-2</v>
      </c>
      <c r="AW48" s="9">
        <f t="shared" si="12"/>
        <v>4.53E-2</v>
      </c>
      <c r="AX48" s="9">
        <f t="shared" si="13"/>
        <v>1.6000000000000001E-3</v>
      </c>
      <c r="AY48" s="9">
        <f t="shared" si="14"/>
        <v>6.0000000000000002E-5</v>
      </c>
      <c r="AZ48" s="9">
        <f t="shared" si="15"/>
        <v>3.2399999999999998E-3</v>
      </c>
      <c r="BA48" s="9">
        <f t="shared" si="29"/>
        <v>4.4460000000000006E-2</v>
      </c>
      <c r="BJ48" s="7">
        <f t="shared" ref="BJ48:BK63" si="40">+BJ47+1</f>
        <v>35</v>
      </c>
      <c r="BK48" s="7">
        <f t="shared" si="40"/>
        <v>35</v>
      </c>
      <c r="BL48" s="1">
        <f t="shared" si="16"/>
        <v>66287.933725052353</v>
      </c>
      <c r="BM48" s="48">
        <f>+EvolOf!M37</f>
        <v>56188</v>
      </c>
      <c r="BN48" s="1">
        <f t="shared" si="17"/>
        <v>56188</v>
      </c>
      <c r="BO48" s="1">
        <f t="shared" si="30"/>
        <v>10099.933725052353</v>
      </c>
      <c r="BP48" s="28">
        <f t="shared" si="31"/>
        <v>0.17975250453926739</v>
      </c>
      <c r="BQ48" s="1">
        <f t="shared" si="18"/>
        <v>102008661.2504499</v>
      </c>
      <c r="BR48" s="1" cm="1">
        <f t="array" ref="BR48">IF(BK48&lt;=$BX$14,0,INDEX($AU$14:$AU$300,BK48-$BX$14+1))*$BY$14</f>
        <v>66287.933725052353</v>
      </c>
      <c r="BS48" s="1">
        <f t="shared" si="19"/>
        <v>63944.70608485672</v>
      </c>
      <c r="BT48" s="1">
        <f t="shared" si="37"/>
        <v>2343.2276401956324</v>
      </c>
      <c r="BU48" s="1">
        <f t="shared" si="32"/>
        <v>63944.70608485672</v>
      </c>
      <c r="BV48" s="1">
        <f t="shared" si="39"/>
        <v>2258.5326652488025</v>
      </c>
      <c r="BW48" s="1">
        <f t="shared" si="39"/>
        <v>84.694974946830087</v>
      </c>
      <c r="CQ48" s="4">
        <f t="shared" si="33"/>
        <v>26.666666666666668</v>
      </c>
      <c r="CR48" s="7" cm="1">
        <f t="array" ref="CR48">IF(BK48&lt;=$CW$48,0,INDEX($B$14:$B$300,BK48-$CW$48+1))</f>
        <v>112</v>
      </c>
      <c r="CS48" s="1">
        <f t="shared" si="21"/>
        <v>157</v>
      </c>
      <c r="CT48" s="100">
        <f t="shared" si="34"/>
        <v>1.4017857142857142</v>
      </c>
      <c r="CW48" s="7">
        <v>25</v>
      </c>
    </row>
    <row r="49" spans="1:101" x14ac:dyDescent="0.3">
      <c r="A49" s="1">
        <f t="shared" si="22"/>
        <v>36</v>
      </c>
      <c r="B49" s="1">
        <f t="shared" si="0"/>
        <v>4636</v>
      </c>
      <c r="C49" s="1">
        <v>36</v>
      </c>
      <c r="D49" s="1">
        <v>45362</v>
      </c>
      <c r="E49" s="1">
        <v>4448</v>
      </c>
      <c r="F49" s="1">
        <v>0</v>
      </c>
      <c r="G49" s="1">
        <v>184</v>
      </c>
      <c r="H49" s="1">
        <v>0</v>
      </c>
      <c r="I49" s="1">
        <v>4</v>
      </c>
      <c r="J49" s="4">
        <v>51.39</v>
      </c>
      <c r="K49" s="4">
        <v>0.66</v>
      </c>
      <c r="L49" s="4">
        <v>17.2</v>
      </c>
      <c r="M49" s="61">
        <v>2.4500000000000002</v>
      </c>
      <c r="N49" s="1">
        <v>1247</v>
      </c>
      <c r="O49" s="1">
        <v>3379</v>
      </c>
      <c r="P49" s="1">
        <v>3335</v>
      </c>
      <c r="Q49" s="1">
        <v>43</v>
      </c>
      <c r="R49" s="1">
        <v>0</v>
      </c>
      <c r="S49" s="1">
        <v>0</v>
      </c>
      <c r="T49" s="1">
        <v>1305</v>
      </c>
      <c r="U49" s="1">
        <v>126</v>
      </c>
      <c r="V49" s="1">
        <v>2426</v>
      </c>
      <c r="W49" s="1">
        <v>97</v>
      </c>
      <c r="X49" s="1">
        <v>4</v>
      </c>
      <c r="Y49" s="58">
        <v>1.87</v>
      </c>
      <c r="AA49" s="1">
        <f t="shared" si="1"/>
        <v>6874</v>
      </c>
      <c r="AB49" s="1">
        <f t="shared" si="2"/>
        <v>281</v>
      </c>
      <c r="AC49" s="1">
        <f t="shared" si="3"/>
        <v>8</v>
      </c>
      <c r="AD49" s="1">
        <f t="shared" si="23"/>
        <v>330</v>
      </c>
      <c r="AE49" s="1">
        <f t="shared" si="24"/>
        <v>30</v>
      </c>
      <c r="AF49" s="1">
        <f t="shared" si="24"/>
        <v>0</v>
      </c>
      <c r="AG49" s="1">
        <f t="shared" si="24"/>
        <v>1</v>
      </c>
      <c r="AH49" s="1">
        <f t="shared" si="35"/>
        <v>361</v>
      </c>
      <c r="AI49" s="9">
        <f t="shared" si="25"/>
        <v>1.5829046299960427E-3</v>
      </c>
      <c r="AJ49" s="9">
        <f t="shared" si="4"/>
        <v>9.2719999999999997E-2</v>
      </c>
      <c r="AK49" s="9">
        <f t="shared" si="5"/>
        <v>8.8959999999999997E-2</v>
      </c>
      <c r="AL49" s="9">
        <f t="shared" si="6"/>
        <v>3.6800000000000001E-3</v>
      </c>
      <c r="AM49" s="9">
        <f t="shared" si="7"/>
        <v>8.0000000000000007E-5</v>
      </c>
      <c r="AN49" s="9">
        <f t="shared" si="8"/>
        <v>2.6100000000000002E-2</v>
      </c>
      <c r="AO49" s="9">
        <f t="shared" si="9"/>
        <v>7.2199999999999999E-3</v>
      </c>
      <c r="AP49" s="1">
        <f t="shared" si="26"/>
        <v>161</v>
      </c>
      <c r="AQ49" s="1">
        <f t="shared" si="26"/>
        <v>17</v>
      </c>
      <c r="AR49" s="1"/>
      <c r="AS49" s="1">
        <f t="shared" si="27"/>
        <v>1</v>
      </c>
      <c r="AT49" s="1">
        <f t="shared" si="28"/>
        <v>179</v>
      </c>
      <c r="AU49" s="1">
        <f t="shared" si="10"/>
        <v>2527</v>
      </c>
      <c r="AV49" s="9">
        <f t="shared" si="11"/>
        <v>5.0540000000000002E-2</v>
      </c>
      <c r="AW49" s="9">
        <f t="shared" si="12"/>
        <v>4.8520000000000001E-2</v>
      </c>
      <c r="AX49" s="9">
        <f t="shared" si="13"/>
        <v>1.9400000000000001E-3</v>
      </c>
      <c r="AY49" s="9">
        <f t="shared" si="14"/>
        <v>8.0000000000000007E-5</v>
      </c>
      <c r="AZ49" s="9">
        <f t="shared" si="15"/>
        <v>3.5799999999999998E-3</v>
      </c>
      <c r="BA49" s="9">
        <f t="shared" si="29"/>
        <v>4.8214399999999998E-2</v>
      </c>
      <c r="BJ49" s="7">
        <f t="shared" si="40"/>
        <v>36</v>
      </c>
      <c r="BK49" s="7">
        <f t="shared" si="40"/>
        <v>36</v>
      </c>
      <c r="BL49" s="1">
        <f t="shared" si="16"/>
        <v>71341.400563546544</v>
      </c>
      <c r="BM49" s="48">
        <f>+EvolOf!M38</f>
        <v>64059</v>
      </c>
      <c r="BN49" s="1">
        <f t="shared" si="17"/>
        <v>64059</v>
      </c>
      <c r="BO49" s="1">
        <f t="shared" si="30"/>
        <v>7282.4005635465437</v>
      </c>
      <c r="BP49" s="28">
        <f t="shared" si="31"/>
        <v>0.11368270755938337</v>
      </c>
      <c r="BQ49" s="1">
        <f t="shared" si="18"/>
        <v>53033357.96794302</v>
      </c>
      <c r="BR49" s="1" cm="1">
        <f t="array" ref="BR49">IF(BK49&lt;=$BX$14,0,INDEX($AU$14:$AU$300,BK49-$BX$14+1))*$BY$14</f>
        <v>71341.400563546544</v>
      </c>
      <c r="BS49" s="1">
        <f t="shared" si="19"/>
        <v>68490.003073669926</v>
      </c>
      <c r="BT49" s="1">
        <f t="shared" si="37"/>
        <v>2851.3974898766132</v>
      </c>
      <c r="BU49" s="1">
        <f t="shared" si="32"/>
        <v>68490.003073669926</v>
      </c>
      <c r="BV49" s="1">
        <f t="shared" si="39"/>
        <v>2738.470856614173</v>
      </c>
      <c r="BW49" s="1">
        <f t="shared" si="39"/>
        <v>112.92663326244012</v>
      </c>
      <c r="CQ49" s="4">
        <f t="shared" si="33"/>
        <v>24.25</v>
      </c>
      <c r="CR49" s="7" cm="1">
        <f t="array" ref="CR49">IF(BK49&lt;=$CW$48,0,INDEX($B$14:$B$300,BK49-$CW$48+1))</f>
        <v>141</v>
      </c>
      <c r="CS49" s="1">
        <f t="shared" si="21"/>
        <v>188</v>
      </c>
      <c r="CT49" s="100">
        <f t="shared" si="34"/>
        <v>1.3333333333333333</v>
      </c>
    </row>
    <row r="50" spans="1:101" x14ac:dyDescent="0.3">
      <c r="A50" s="1">
        <f t="shared" si="22"/>
        <v>37</v>
      </c>
      <c r="B50" s="1">
        <f t="shared" si="0"/>
        <v>5020</v>
      </c>
      <c r="C50" s="1">
        <v>37</v>
      </c>
      <c r="D50" s="1">
        <v>44978</v>
      </c>
      <c r="E50" s="1">
        <v>4798</v>
      </c>
      <c r="F50" s="1">
        <v>0</v>
      </c>
      <c r="G50" s="1">
        <v>217</v>
      </c>
      <c r="H50" s="1">
        <v>0</v>
      </c>
      <c r="I50" s="1">
        <v>5</v>
      </c>
      <c r="J50" s="4">
        <v>51.08</v>
      </c>
      <c r="K50" s="4">
        <v>0.66</v>
      </c>
      <c r="L50" s="4">
        <v>17.5</v>
      </c>
      <c r="M50" s="61">
        <v>2.41</v>
      </c>
      <c r="N50" s="1">
        <v>1373</v>
      </c>
      <c r="O50" s="1">
        <v>3638</v>
      </c>
      <c r="P50" s="1">
        <v>3594</v>
      </c>
      <c r="Q50" s="1">
        <v>43</v>
      </c>
      <c r="R50" s="1">
        <v>0</v>
      </c>
      <c r="S50" s="1">
        <v>0</v>
      </c>
      <c r="T50" s="1">
        <v>1474</v>
      </c>
      <c r="U50" s="1">
        <v>143</v>
      </c>
      <c r="V50" s="1">
        <v>2590</v>
      </c>
      <c r="W50" s="1">
        <v>116</v>
      </c>
      <c r="X50" s="1">
        <v>5</v>
      </c>
      <c r="Y50" s="58">
        <v>1.88</v>
      </c>
      <c r="AA50" s="1">
        <f t="shared" si="1"/>
        <v>7388</v>
      </c>
      <c r="AB50" s="1">
        <f t="shared" si="2"/>
        <v>333</v>
      </c>
      <c r="AC50" s="1">
        <f t="shared" si="3"/>
        <v>10</v>
      </c>
      <c r="AD50" s="1">
        <f t="shared" si="23"/>
        <v>350</v>
      </c>
      <c r="AE50" s="1">
        <f t="shared" si="24"/>
        <v>33</v>
      </c>
      <c r="AF50" s="1">
        <f t="shared" si="24"/>
        <v>0</v>
      </c>
      <c r="AG50" s="1">
        <f t="shared" si="24"/>
        <v>1</v>
      </c>
      <c r="AH50" s="1">
        <f t="shared" si="35"/>
        <v>384</v>
      </c>
      <c r="AI50" s="9">
        <f t="shared" si="25"/>
        <v>1.8443378827001106E-3</v>
      </c>
      <c r="AJ50" s="9">
        <f t="shared" si="4"/>
        <v>0.1004</v>
      </c>
      <c r="AK50" s="9">
        <f t="shared" si="5"/>
        <v>9.5960000000000004E-2</v>
      </c>
      <c r="AL50" s="9">
        <f t="shared" si="6"/>
        <v>4.3400000000000001E-3</v>
      </c>
      <c r="AM50" s="9">
        <f t="shared" si="7"/>
        <v>1E-4</v>
      </c>
      <c r="AN50" s="9">
        <f t="shared" si="8"/>
        <v>2.9479999999999999E-2</v>
      </c>
      <c r="AO50" s="9">
        <f t="shared" si="9"/>
        <v>7.6800000000000002E-3</v>
      </c>
      <c r="AP50" s="1">
        <f t="shared" si="26"/>
        <v>164</v>
      </c>
      <c r="AQ50" s="1">
        <f t="shared" si="26"/>
        <v>19</v>
      </c>
      <c r="AR50" s="1"/>
      <c r="AS50" s="1">
        <f t="shared" si="27"/>
        <v>1</v>
      </c>
      <c r="AT50" s="1">
        <f t="shared" si="28"/>
        <v>184</v>
      </c>
      <c r="AU50" s="1">
        <f t="shared" si="10"/>
        <v>2711</v>
      </c>
      <c r="AV50" s="9">
        <f t="shared" si="11"/>
        <v>5.4219999999999997E-2</v>
      </c>
      <c r="AW50" s="9">
        <f t="shared" si="12"/>
        <v>5.1799999999999999E-2</v>
      </c>
      <c r="AX50" s="9">
        <f t="shared" si="13"/>
        <v>2.32E-3</v>
      </c>
      <c r="AY50" s="9">
        <f t="shared" si="14"/>
        <v>1E-4</v>
      </c>
      <c r="AZ50" s="9">
        <f t="shared" si="15"/>
        <v>3.6800000000000001E-3</v>
      </c>
      <c r="BA50" s="9">
        <f t="shared" si="29"/>
        <v>5.2208000000000004E-2</v>
      </c>
      <c r="BJ50" s="7">
        <f t="shared" si="40"/>
        <v>37</v>
      </c>
      <c r="BK50" s="7">
        <f t="shared" si="40"/>
        <v>37</v>
      </c>
      <c r="BL50" s="1">
        <f t="shared" si="16"/>
        <v>76536.025693618794</v>
      </c>
      <c r="BM50" s="48">
        <f>+EvolOf!M39</f>
        <v>72248</v>
      </c>
      <c r="BN50" s="1">
        <f t="shared" si="17"/>
        <v>72248</v>
      </c>
      <c r="BO50" s="1">
        <f t="shared" si="30"/>
        <v>4288.0256936187943</v>
      </c>
      <c r="BP50" s="28">
        <f t="shared" si="31"/>
        <v>5.9351479537409935E-2</v>
      </c>
      <c r="BQ50" s="1">
        <f t="shared" si="18"/>
        <v>18387164.349134941</v>
      </c>
      <c r="BR50" s="1" cm="1">
        <f t="array" ref="BR50">IF(BK50&lt;=$BX$14,0,INDEX($AU$14:$AU$300,BK50-$BX$14+1))*$BY$14</f>
        <v>76536.025693618794</v>
      </c>
      <c r="BS50" s="1">
        <f t="shared" si="19"/>
        <v>73119.995037429981</v>
      </c>
      <c r="BT50" s="1">
        <f t="shared" si="37"/>
        <v>3416.0306561888137</v>
      </c>
      <c r="BU50" s="1">
        <f t="shared" si="32"/>
        <v>73119.995037429981</v>
      </c>
      <c r="BV50" s="1">
        <f t="shared" si="39"/>
        <v>3274.8723646107633</v>
      </c>
      <c r="BW50" s="1">
        <f t="shared" si="39"/>
        <v>141.15829157805015</v>
      </c>
      <c r="CQ50" s="4">
        <f t="shared" si="33"/>
        <v>23.2</v>
      </c>
      <c r="CR50" s="7" cm="1">
        <f t="array" ref="CR50">IF(BK50&lt;=$CW$48,0,INDEX($B$14:$B$300,BK50-$CW$48+1))</f>
        <v>178</v>
      </c>
      <c r="CS50" s="1">
        <f t="shared" si="21"/>
        <v>222</v>
      </c>
      <c r="CT50" s="100">
        <f t="shared" si="34"/>
        <v>1.247191011235955</v>
      </c>
    </row>
    <row r="51" spans="1:101" x14ac:dyDescent="0.3">
      <c r="A51" s="1">
        <f t="shared" si="22"/>
        <v>38</v>
      </c>
      <c r="B51" s="1">
        <f t="shared" si="0"/>
        <v>5417</v>
      </c>
      <c r="C51" s="1">
        <v>38</v>
      </c>
      <c r="D51" s="1">
        <v>44581</v>
      </c>
      <c r="E51" s="1">
        <v>5150</v>
      </c>
      <c r="F51" s="1">
        <v>0</v>
      </c>
      <c r="G51" s="1">
        <v>261</v>
      </c>
      <c r="H51" s="1">
        <v>0</v>
      </c>
      <c r="I51" s="1">
        <v>6</v>
      </c>
      <c r="J51" s="4">
        <v>50.8</v>
      </c>
      <c r="K51" s="4">
        <v>0.66</v>
      </c>
      <c r="L51" s="4">
        <v>17.899999999999999</v>
      </c>
      <c r="M51" s="61">
        <v>2.37</v>
      </c>
      <c r="N51" s="1">
        <v>1504</v>
      </c>
      <c r="O51" s="1">
        <v>3904</v>
      </c>
      <c r="P51" s="1">
        <v>3859</v>
      </c>
      <c r="Q51" s="1">
        <v>44</v>
      </c>
      <c r="R51" s="1">
        <v>0</v>
      </c>
      <c r="S51" s="1">
        <v>0</v>
      </c>
      <c r="T51" s="1">
        <v>1579</v>
      </c>
      <c r="U51" s="1">
        <v>155</v>
      </c>
      <c r="V51" s="1">
        <v>2757</v>
      </c>
      <c r="W51" s="1">
        <v>140</v>
      </c>
      <c r="X51" s="1">
        <v>6</v>
      </c>
      <c r="Y51" s="58">
        <v>1.84</v>
      </c>
      <c r="AA51" s="1">
        <f t="shared" si="1"/>
        <v>7907</v>
      </c>
      <c r="AB51" s="1">
        <f t="shared" si="2"/>
        <v>401</v>
      </c>
      <c r="AC51" s="1">
        <f t="shared" si="3"/>
        <v>12</v>
      </c>
      <c r="AD51" s="1">
        <f t="shared" si="23"/>
        <v>352</v>
      </c>
      <c r="AE51" s="1">
        <f t="shared" si="24"/>
        <v>44</v>
      </c>
      <c r="AF51" s="1">
        <f t="shared" si="24"/>
        <v>0</v>
      </c>
      <c r="AG51" s="1">
        <f t="shared" si="24"/>
        <v>1</v>
      </c>
      <c r="AH51" s="1">
        <f t="shared" si="35"/>
        <v>397</v>
      </c>
      <c r="AI51" s="9">
        <f t="shared" si="25"/>
        <v>2.0668274199104374E-3</v>
      </c>
      <c r="AJ51" s="9">
        <f t="shared" si="4"/>
        <v>0.10834000000000001</v>
      </c>
      <c r="AK51" s="9">
        <f t="shared" si="5"/>
        <v>0.10299999999999999</v>
      </c>
      <c r="AL51" s="9">
        <f t="shared" si="6"/>
        <v>5.2199999999999998E-3</v>
      </c>
      <c r="AM51" s="9">
        <f t="shared" si="7"/>
        <v>1.2E-4</v>
      </c>
      <c r="AN51" s="9">
        <f t="shared" si="8"/>
        <v>3.1579999999999997E-2</v>
      </c>
      <c r="AO51" s="9">
        <f t="shared" si="9"/>
        <v>7.9399999999999991E-3</v>
      </c>
      <c r="AP51" s="1">
        <f t="shared" si="26"/>
        <v>167</v>
      </c>
      <c r="AQ51" s="1">
        <f t="shared" si="26"/>
        <v>24</v>
      </c>
      <c r="AR51" s="1"/>
      <c r="AS51" s="1">
        <f t="shared" si="27"/>
        <v>1</v>
      </c>
      <c r="AT51" s="1">
        <f t="shared" si="28"/>
        <v>192</v>
      </c>
      <c r="AU51" s="1">
        <f t="shared" si="10"/>
        <v>2903</v>
      </c>
      <c r="AV51" s="9">
        <f t="shared" si="11"/>
        <v>5.806E-2</v>
      </c>
      <c r="AW51" s="9">
        <f t="shared" si="12"/>
        <v>5.5140000000000002E-2</v>
      </c>
      <c r="AX51" s="9">
        <f t="shared" si="13"/>
        <v>2.8E-3</v>
      </c>
      <c r="AY51" s="9">
        <f t="shared" si="14"/>
        <v>1.2E-4</v>
      </c>
      <c r="AZ51" s="9">
        <f t="shared" si="15"/>
        <v>3.8400000000000001E-3</v>
      </c>
      <c r="BA51" s="9">
        <f t="shared" si="29"/>
        <v>5.6336800000000006E-2</v>
      </c>
      <c r="BJ51" s="7">
        <f t="shared" si="40"/>
        <v>38</v>
      </c>
      <c r="BK51" s="7">
        <f t="shared" si="40"/>
        <v>38</v>
      </c>
      <c r="BL51" s="1">
        <f t="shared" si="16"/>
        <v>81956.504090215923</v>
      </c>
      <c r="BM51" s="48">
        <f>+EvolOf!M40</f>
        <v>78796</v>
      </c>
      <c r="BN51" s="1">
        <f t="shared" si="17"/>
        <v>78796</v>
      </c>
      <c r="BO51" s="1">
        <f t="shared" si="30"/>
        <v>3160.5040902159235</v>
      </c>
      <c r="BP51" s="28">
        <f t="shared" si="31"/>
        <v>4.01099559649718E-2</v>
      </c>
      <c r="BQ51" s="1">
        <f t="shared" si="18"/>
        <v>9988786.1042715814</v>
      </c>
      <c r="BR51" s="1" cm="1">
        <f t="array" ref="BR51">IF(BK51&lt;=$BX$14,0,INDEX($AU$14:$AU$300,BK51-$BX$14+1))*$BY$14</f>
        <v>81956.504090215923</v>
      </c>
      <c r="BS51" s="1">
        <f t="shared" si="19"/>
        <v>77834.681976136853</v>
      </c>
      <c r="BT51" s="1">
        <f t="shared" si="37"/>
        <v>4121.8221140790647</v>
      </c>
      <c r="BU51" s="1">
        <f t="shared" si="32"/>
        <v>77834.681976136853</v>
      </c>
      <c r="BV51" s="1">
        <f t="shared" si="39"/>
        <v>3952.4321641854044</v>
      </c>
      <c r="BW51" s="1">
        <f t="shared" si="39"/>
        <v>169.38994989366017</v>
      </c>
      <c r="CQ51" s="4">
        <f t="shared" si="33"/>
        <v>23.333333333333332</v>
      </c>
      <c r="CR51" s="7" cm="1">
        <f t="array" ref="CR51">IF(BK51&lt;=$CW$48,0,INDEX($B$14:$B$300,BK51-$CW$48+1))</f>
        <v>223</v>
      </c>
      <c r="CS51" s="1">
        <f t="shared" si="21"/>
        <v>267</v>
      </c>
      <c r="CT51" s="100">
        <f t="shared" si="34"/>
        <v>1.1973094170403586</v>
      </c>
    </row>
    <row r="52" spans="1:101" x14ac:dyDescent="0.3">
      <c r="A52" s="1">
        <f t="shared" si="22"/>
        <v>39</v>
      </c>
      <c r="B52" s="1">
        <f t="shared" si="0"/>
        <v>5836</v>
      </c>
      <c r="C52" s="1">
        <v>39</v>
      </c>
      <c r="D52" s="1">
        <v>44162</v>
      </c>
      <c r="E52" s="1">
        <v>5520</v>
      </c>
      <c r="F52" s="1">
        <v>0</v>
      </c>
      <c r="G52" s="1">
        <v>308</v>
      </c>
      <c r="H52" s="1">
        <v>0</v>
      </c>
      <c r="I52" s="1">
        <v>8</v>
      </c>
      <c r="J52" s="4">
        <v>50.53</v>
      </c>
      <c r="K52" s="4">
        <v>0.65</v>
      </c>
      <c r="L52" s="4">
        <v>18.2</v>
      </c>
      <c r="M52" s="61">
        <v>2.33</v>
      </c>
      <c r="N52" s="1">
        <v>1641</v>
      </c>
      <c r="O52" s="1">
        <v>4185</v>
      </c>
      <c r="P52" s="1">
        <v>4139</v>
      </c>
      <c r="Q52" s="1">
        <v>45</v>
      </c>
      <c r="R52" s="1">
        <v>0</v>
      </c>
      <c r="S52" s="1">
        <v>0</v>
      </c>
      <c r="T52" s="1">
        <v>1689</v>
      </c>
      <c r="U52" s="1">
        <v>165</v>
      </c>
      <c r="V52" s="1">
        <v>2926</v>
      </c>
      <c r="W52" s="1">
        <v>168</v>
      </c>
      <c r="X52" s="1">
        <v>8</v>
      </c>
      <c r="Y52" s="58">
        <v>1.82</v>
      </c>
      <c r="AA52" s="1">
        <f t="shared" si="1"/>
        <v>8446</v>
      </c>
      <c r="AB52" s="1">
        <f t="shared" si="2"/>
        <v>476</v>
      </c>
      <c r="AC52" s="1">
        <f t="shared" si="3"/>
        <v>16</v>
      </c>
      <c r="AD52" s="1">
        <f t="shared" si="23"/>
        <v>370</v>
      </c>
      <c r="AE52" s="1">
        <f t="shared" si="24"/>
        <v>47</v>
      </c>
      <c r="AF52" s="1">
        <f t="shared" si="24"/>
        <v>0</v>
      </c>
      <c r="AG52" s="1">
        <f t="shared" si="24"/>
        <v>2</v>
      </c>
      <c r="AH52" s="1">
        <f t="shared" si="35"/>
        <v>419</v>
      </c>
      <c r="AI52" s="9">
        <f t="shared" si="25"/>
        <v>2.5789813023855577E-3</v>
      </c>
      <c r="AJ52" s="9">
        <f t="shared" si="4"/>
        <v>0.11672</v>
      </c>
      <c r="AK52" s="9">
        <f t="shared" si="5"/>
        <v>0.1104</v>
      </c>
      <c r="AL52" s="9">
        <f t="shared" si="6"/>
        <v>6.1599999999999997E-3</v>
      </c>
      <c r="AM52" s="9">
        <f t="shared" si="7"/>
        <v>1.6000000000000001E-4</v>
      </c>
      <c r="AN52" s="9">
        <f t="shared" si="8"/>
        <v>3.3779999999999998E-2</v>
      </c>
      <c r="AO52" s="9">
        <f t="shared" si="9"/>
        <v>8.3800000000000003E-3</v>
      </c>
      <c r="AP52" s="1">
        <f t="shared" si="26"/>
        <v>169</v>
      </c>
      <c r="AQ52" s="1">
        <f t="shared" si="26"/>
        <v>28</v>
      </c>
      <c r="AR52" s="1"/>
      <c r="AS52" s="1">
        <f t="shared" si="27"/>
        <v>2</v>
      </c>
      <c r="AT52" s="1">
        <f t="shared" si="28"/>
        <v>199</v>
      </c>
      <c r="AU52" s="1">
        <f t="shared" si="10"/>
        <v>3102</v>
      </c>
      <c r="AV52" s="9">
        <f t="shared" si="11"/>
        <v>6.2039999999999998E-2</v>
      </c>
      <c r="AW52" s="9">
        <f t="shared" si="12"/>
        <v>5.8520000000000003E-2</v>
      </c>
      <c r="AX52" s="9">
        <f t="shared" si="13"/>
        <v>3.3600000000000001E-3</v>
      </c>
      <c r="AY52" s="9">
        <f t="shared" si="14"/>
        <v>1.6000000000000001E-4</v>
      </c>
      <c r="AZ52" s="9">
        <f t="shared" si="15"/>
        <v>3.98E-3</v>
      </c>
      <c r="BA52" s="9">
        <f t="shared" si="29"/>
        <v>6.0694400000000003E-2</v>
      </c>
      <c r="BJ52" s="7">
        <f t="shared" si="40"/>
        <v>39</v>
      </c>
      <c r="BK52" s="7">
        <f t="shared" si="40"/>
        <v>39</v>
      </c>
      <c r="BL52" s="1">
        <f t="shared" si="16"/>
        <v>87574.604095022311</v>
      </c>
      <c r="BM52" s="48">
        <f>+EvolOf!M41</f>
        <v>85142</v>
      </c>
      <c r="BN52" s="1">
        <f t="shared" si="17"/>
        <v>85142</v>
      </c>
      <c r="BO52" s="1">
        <f t="shared" si="30"/>
        <v>2432.6040950223105</v>
      </c>
      <c r="BP52" s="28">
        <f t="shared" si="31"/>
        <v>2.8571141093964414E-2</v>
      </c>
      <c r="BQ52" s="1">
        <f t="shared" si="18"/>
        <v>5917562.6831193147</v>
      </c>
      <c r="BR52" s="1" cm="1">
        <f t="array" ref="BR52">IF(BK52&lt;=$BX$14,0,INDEX($AU$14:$AU$300,BK52-$BX$14+1))*$BY$14</f>
        <v>87574.604095022311</v>
      </c>
      <c r="BS52" s="1">
        <f t="shared" si="19"/>
        <v>82605.832231474953</v>
      </c>
      <c r="BT52" s="1">
        <f t="shared" si="37"/>
        <v>4968.7718635473657</v>
      </c>
      <c r="BU52" s="1">
        <f t="shared" si="32"/>
        <v>82605.832231474938</v>
      </c>
      <c r="BV52" s="1">
        <f t="shared" si="39"/>
        <v>4742.9185970224853</v>
      </c>
      <c r="BW52" s="1">
        <f t="shared" si="39"/>
        <v>225.85326652488024</v>
      </c>
      <c r="CQ52" s="4">
        <f t="shared" si="33"/>
        <v>21</v>
      </c>
      <c r="CR52" s="7" cm="1">
        <f t="array" ref="CR52">IF(BK52&lt;=$CW$48,0,INDEX($B$14:$B$300,BK52-$CW$48+1))</f>
        <v>274</v>
      </c>
      <c r="CS52" s="1">
        <f t="shared" si="21"/>
        <v>316</v>
      </c>
      <c r="CT52" s="100">
        <f t="shared" si="34"/>
        <v>1.1532846715328466</v>
      </c>
      <c r="CV52" s="96" t="s">
        <v>93</v>
      </c>
      <c r="CW52" s="7">
        <v>10</v>
      </c>
    </row>
    <row r="53" spans="1:101" x14ac:dyDescent="0.3">
      <c r="A53" s="1">
        <f t="shared" si="22"/>
        <v>40</v>
      </c>
      <c r="B53" s="1">
        <f t="shared" si="0"/>
        <v>6277</v>
      </c>
      <c r="C53" s="1">
        <v>40</v>
      </c>
      <c r="D53" s="1">
        <v>43721</v>
      </c>
      <c r="E53" s="1">
        <v>5903</v>
      </c>
      <c r="F53" s="1">
        <v>0</v>
      </c>
      <c r="G53" s="1">
        <v>364</v>
      </c>
      <c r="H53" s="1">
        <v>0</v>
      </c>
      <c r="I53" s="1">
        <v>10</v>
      </c>
      <c r="J53" s="4">
        <v>50.27</v>
      </c>
      <c r="K53" s="4">
        <v>0.65</v>
      </c>
      <c r="L53" s="4">
        <v>18.5</v>
      </c>
      <c r="M53" s="61">
        <v>2.2999999999999998</v>
      </c>
      <c r="N53" s="1">
        <v>1791</v>
      </c>
      <c r="O53" s="1">
        <v>4477</v>
      </c>
      <c r="P53" s="1">
        <v>4430</v>
      </c>
      <c r="Q53" s="1">
        <v>46</v>
      </c>
      <c r="R53" s="1">
        <v>0</v>
      </c>
      <c r="S53" s="1">
        <v>0</v>
      </c>
      <c r="T53" s="1">
        <v>1809</v>
      </c>
      <c r="U53" s="1">
        <v>178</v>
      </c>
      <c r="V53" s="1">
        <v>3107</v>
      </c>
      <c r="W53" s="1">
        <v>199</v>
      </c>
      <c r="X53" s="1">
        <v>10</v>
      </c>
      <c r="Y53" s="58">
        <v>1.8</v>
      </c>
      <c r="AA53" s="1">
        <f t="shared" si="1"/>
        <v>9010</v>
      </c>
      <c r="AB53" s="1">
        <f t="shared" si="2"/>
        <v>563</v>
      </c>
      <c r="AC53" s="1">
        <f t="shared" si="3"/>
        <v>20</v>
      </c>
      <c r="AD53" s="1">
        <f t="shared" si="23"/>
        <v>383</v>
      </c>
      <c r="AE53" s="1">
        <f t="shared" si="24"/>
        <v>56</v>
      </c>
      <c r="AF53" s="1">
        <f t="shared" si="24"/>
        <v>0</v>
      </c>
      <c r="AG53" s="1">
        <f t="shared" si="24"/>
        <v>2</v>
      </c>
      <c r="AH53" s="1">
        <f t="shared" si="35"/>
        <v>441</v>
      </c>
      <c r="AI53" s="9">
        <f t="shared" si="25"/>
        <v>3.0156815440289505E-3</v>
      </c>
      <c r="AJ53" s="9">
        <f t="shared" si="4"/>
        <v>0.12554000000000001</v>
      </c>
      <c r="AK53" s="9">
        <f t="shared" si="5"/>
        <v>0.11806</v>
      </c>
      <c r="AL53" s="9">
        <f t="shared" si="6"/>
        <v>7.28E-3</v>
      </c>
      <c r="AM53" s="9">
        <f t="shared" si="7"/>
        <v>2.0000000000000001E-4</v>
      </c>
      <c r="AN53" s="9">
        <f t="shared" si="8"/>
        <v>3.6179999999999997E-2</v>
      </c>
      <c r="AO53" s="9">
        <f t="shared" si="9"/>
        <v>8.8199999999999997E-3</v>
      </c>
      <c r="AP53" s="1">
        <f t="shared" si="26"/>
        <v>181</v>
      </c>
      <c r="AQ53" s="1">
        <f t="shared" si="26"/>
        <v>31</v>
      </c>
      <c r="AR53" s="1"/>
      <c r="AS53" s="1">
        <f t="shared" si="27"/>
        <v>2</v>
      </c>
      <c r="AT53" s="1">
        <f t="shared" si="28"/>
        <v>214</v>
      </c>
      <c r="AU53" s="1">
        <f t="shared" si="10"/>
        <v>3316</v>
      </c>
      <c r="AV53" s="9">
        <f t="shared" si="11"/>
        <v>6.6320000000000004E-2</v>
      </c>
      <c r="AW53" s="9">
        <f t="shared" si="12"/>
        <v>6.2140000000000001E-2</v>
      </c>
      <c r="AX53" s="9">
        <f t="shared" si="13"/>
        <v>3.98E-3</v>
      </c>
      <c r="AY53" s="9">
        <f t="shared" si="14"/>
        <v>2.0000000000000001E-4</v>
      </c>
      <c r="AZ53" s="9">
        <f t="shared" si="15"/>
        <v>4.28E-3</v>
      </c>
      <c r="BA53" s="9">
        <f t="shared" si="29"/>
        <v>6.5280800000000014E-2</v>
      </c>
      <c r="BJ53" s="7">
        <f t="shared" si="40"/>
        <v>40</v>
      </c>
      <c r="BK53" s="7">
        <f t="shared" si="40"/>
        <v>40</v>
      </c>
      <c r="BL53" s="1">
        <f t="shared" si="16"/>
        <v>93616.178974562863</v>
      </c>
      <c r="BM53" s="48">
        <f>+EvolOf!M42</f>
        <v>94164</v>
      </c>
      <c r="BN53" s="1">
        <f t="shared" si="17"/>
        <v>94164</v>
      </c>
      <c r="BO53" s="1">
        <f t="shared" si="30"/>
        <v>-547.821025437137</v>
      </c>
      <c r="BP53" s="28">
        <f t="shared" si="31"/>
        <v>-5.8177331616874328E-3</v>
      </c>
      <c r="BQ53" s="1">
        <f t="shared" si="18"/>
        <v>300107.87591099628</v>
      </c>
      <c r="BR53" s="1" cm="1">
        <f t="array" ref="BR53">IF(BK53&lt;=$BX$14,0,INDEX($AU$14:$AU$300,BK53-$BX$14+1))*$BY$14</f>
        <v>93616.178974562863</v>
      </c>
      <c r="BS53" s="1">
        <f t="shared" si="19"/>
        <v>87715.762386600371</v>
      </c>
      <c r="BT53" s="1">
        <f t="shared" si="37"/>
        <v>5900.4165879624961</v>
      </c>
      <c r="BU53" s="1">
        <f t="shared" si="32"/>
        <v>87715.762386600371</v>
      </c>
      <c r="BV53" s="1">
        <f t="shared" si="39"/>
        <v>5618.1000048063961</v>
      </c>
      <c r="BW53" s="1">
        <f t="shared" si="39"/>
        <v>282.31658315610031</v>
      </c>
      <c r="CQ53" s="4">
        <f t="shared" si="33"/>
        <v>19.899999999999999</v>
      </c>
      <c r="CR53" s="7" cm="1">
        <f t="array" ref="CR53">IF(BK53&lt;=$CW$48,0,INDEX($B$14:$B$300,BK53-$CW$48+1))</f>
        <v>331</v>
      </c>
      <c r="CS53" s="1">
        <f t="shared" si="21"/>
        <v>374</v>
      </c>
      <c r="CT53" s="100">
        <f t="shared" si="34"/>
        <v>1.1299093655589123</v>
      </c>
      <c r="CV53" s="104" t="s">
        <v>163</v>
      </c>
      <c r="CW53" s="109">
        <f>+BX14+CW52</f>
        <v>11</v>
      </c>
    </row>
    <row r="54" spans="1:101" x14ac:dyDescent="0.3">
      <c r="A54" s="1">
        <f t="shared" si="22"/>
        <v>41</v>
      </c>
      <c r="B54" s="1">
        <f t="shared" si="0"/>
        <v>6730</v>
      </c>
      <c r="C54" s="1">
        <v>41</v>
      </c>
      <c r="D54" s="1">
        <v>43268</v>
      </c>
      <c r="E54" s="1">
        <v>6290</v>
      </c>
      <c r="F54" s="1">
        <v>0</v>
      </c>
      <c r="G54" s="1">
        <v>428</v>
      </c>
      <c r="H54" s="1">
        <v>0</v>
      </c>
      <c r="I54" s="1">
        <v>12</v>
      </c>
      <c r="J54" s="4">
        <v>50.02</v>
      </c>
      <c r="K54" s="4">
        <v>0.65</v>
      </c>
      <c r="L54" s="4">
        <v>18.7</v>
      </c>
      <c r="M54" s="61">
        <v>2.25</v>
      </c>
      <c r="N54" s="1">
        <v>1951</v>
      </c>
      <c r="O54" s="1">
        <v>4769</v>
      </c>
      <c r="P54" s="1">
        <v>4718</v>
      </c>
      <c r="Q54" s="1">
        <v>49</v>
      </c>
      <c r="R54" s="1">
        <v>0</v>
      </c>
      <c r="S54" s="1">
        <v>0</v>
      </c>
      <c r="T54" s="1">
        <v>1941</v>
      </c>
      <c r="U54" s="1">
        <v>190</v>
      </c>
      <c r="V54" s="1">
        <v>3289</v>
      </c>
      <c r="W54" s="1">
        <v>234</v>
      </c>
      <c r="X54" s="1">
        <v>12</v>
      </c>
      <c r="Y54" s="58">
        <v>1.76</v>
      </c>
      <c r="AA54" s="1">
        <f t="shared" si="1"/>
        <v>9579</v>
      </c>
      <c r="AB54" s="1">
        <f t="shared" si="2"/>
        <v>662</v>
      </c>
      <c r="AC54" s="1">
        <f t="shared" si="3"/>
        <v>24</v>
      </c>
      <c r="AD54" s="1">
        <f t="shared" si="23"/>
        <v>387</v>
      </c>
      <c r="AE54" s="1">
        <f t="shared" si="24"/>
        <v>64</v>
      </c>
      <c r="AF54" s="1">
        <f t="shared" si="24"/>
        <v>0</v>
      </c>
      <c r="AG54" s="1">
        <f t="shared" si="24"/>
        <v>2</v>
      </c>
      <c r="AH54" s="1">
        <f t="shared" si="35"/>
        <v>453</v>
      </c>
      <c r="AI54" s="9">
        <f t="shared" si="25"/>
        <v>3.3946251768033945E-3</v>
      </c>
      <c r="AJ54" s="9">
        <f t="shared" si="4"/>
        <v>0.1346</v>
      </c>
      <c r="AK54" s="9">
        <f t="shared" si="5"/>
        <v>0.1258</v>
      </c>
      <c r="AL54" s="9">
        <f t="shared" si="6"/>
        <v>8.5599999999999999E-3</v>
      </c>
      <c r="AM54" s="9">
        <f t="shared" si="7"/>
        <v>2.4000000000000001E-4</v>
      </c>
      <c r="AN54" s="9">
        <f t="shared" si="8"/>
        <v>3.882E-2</v>
      </c>
      <c r="AO54" s="9">
        <f t="shared" si="9"/>
        <v>9.0600000000000003E-3</v>
      </c>
      <c r="AP54" s="1">
        <f t="shared" si="26"/>
        <v>182</v>
      </c>
      <c r="AQ54" s="1">
        <f t="shared" si="26"/>
        <v>35</v>
      </c>
      <c r="AR54" s="1"/>
      <c r="AS54" s="1">
        <f t="shared" si="27"/>
        <v>2</v>
      </c>
      <c r="AT54" s="1">
        <f t="shared" si="28"/>
        <v>219</v>
      </c>
      <c r="AU54" s="1">
        <f t="shared" si="10"/>
        <v>3535</v>
      </c>
      <c r="AV54" s="9">
        <f t="shared" si="11"/>
        <v>7.0699999999999999E-2</v>
      </c>
      <c r="AW54" s="9">
        <f t="shared" si="12"/>
        <v>6.5780000000000005E-2</v>
      </c>
      <c r="AX54" s="9">
        <f t="shared" si="13"/>
        <v>4.6800000000000001E-3</v>
      </c>
      <c r="AY54" s="9">
        <f t="shared" si="14"/>
        <v>2.4000000000000001E-4</v>
      </c>
      <c r="AZ54" s="9">
        <f t="shared" si="15"/>
        <v>4.3800000000000002E-3</v>
      </c>
      <c r="BA54" s="9">
        <f t="shared" si="29"/>
        <v>6.9991999999999999E-2</v>
      </c>
      <c r="BJ54" s="7">
        <f t="shared" si="40"/>
        <v>41</v>
      </c>
      <c r="BK54" s="7">
        <f t="shared" si="40"/>
        <v>41</v>
      </c>
      <c r="BL54" s="1">
        <f t="shared" si="16"/>
        <v>99798.912145681461</v>
      </c>
      <c r="BM54" s="48">
        <f>+EvolOf!M43</f>
        <v>102136</v>
      </c>
      <c r="BN54" s="1">
        <f t="shared" si="17"/>
        <v>102136</v>
      </c>
      <c r="BO54" s="1">
        <f t="shared" si="30"/>
        <v>-2337.087854318539</v>
      </c>
      <c r="BP54" s="28">
        <f t="shared" si="31"/>
        <v>-2.2882116534018726E-2</v>
      </c>
      <c r="BQ54" s="1">
        <f t="shared" si="18"/>
        <v>5461979.6388032325</v>
      </c>
      <c r="BR54" s="1" cm="1">
        <f t="array" ref="BR54">IF(BK54&lt;=$BX$14,0,INDEX($AU$14:$AU$300,BK54-$BX$14+1))*$BY$14</f>
        <v>99798.912145681461</v>
      </c>
      <c r="BS54" s="1">
        <f t="shared" si="19"/>
        <v>92853.924200041394</v>
      </c>
      <c r="BT54" s="1">
        <f t="shared" si="37"/>
        <v>6944.9879456400677</v>
      </c>
      <c r="BU54" s="1">
        <f t="shared" si="32"/>
        <v>92853.924200041394</v>
      </c>
      <c r="BV54" s="1">
        <f t="shared" si="39"/>
        <v>6606.2080458527471</v>
      </c>
      <c r="BW54" s="1">
        <f t="shared" si="39"/>
        <v>338.77989978732035</v>
      </c>
      <c r="CQ54" s="4">
        <f t="shared" si="33"/>
        <v>19.5</v>
      </c>
      <c r="CR54" s="7" cm="1">
        <f t="array" ref="CR54">IF(BK54&lt;=$CW$48,0,INDEX($B$14:$B$300,BK54-$CW$48+1))</f>
        <v>390</v>
      </c>
      <c r="CS54" s="1">
        <f t="shared" si="21"/>
        <v>440</v>
      </c>
      <c r="CT54" s="100">
        <f t="shared" si="34"/>
        <v>1.1282051282051282</v>
      </c>
    </row>
    <row r="55" spans="1:101" x14ac:dyDescent="0.3">
      <c r="A55" s="1">
        <f t="shared" si="22"/>
        <v>42</v>
      </c>
      <c r="B55" s="1">
        <f t="shared" si="0"/>
        <v>7182</v>
      </c>
      <c r="C55" s="1">
        <v>42</v>
      </c>
      <c r="D55" s="1">
        <v>42816</v>
      </c>
      <c r="E55" s="1">
        <v>6666</v>
      </c>
      <c r="F55" s="1">
        <v>0</v>
      </c>
      <c r="G55" s="1">
        <v>501</v>
      </c>
      <c r="H55" s="1">
        <v>0</v>
      </c>
      <c r="I55" s="1">
        <v>15</v>
      </c>
      <c r="J55" s="4">
        <v>49.79</v>
      </c>
      <c r="K55" s="4">
        <v>0.65</v>
      </c>
      <c r="L55" s="4">
        <v>18.899999999999999</v>
      </c>
      <c r="M55" s="61">
        <v>2.21</v>
      </c>
      <c r="N55" s="1">
        <v>2116</v>
      </c>
      <c r="O55" s="1">
        <v>5056</v>
      </c>
      <c r="P55" s="1">
        <v>5002</v>
      </c>
      <c r="Q55" s="1">
        <v>52</v>
      </c>
      <c r="R55" s="1">
        <v>1</v>
      </c>
      <c r="S55" s="1">
        <v>0</v>
      </c>
      <c r="T55" s="1">
        <v>2059</v>
      </c>
      <c r="U55" s="1">
        <v>202</v>
      </c>
      <c r="V55" s="1">
        <v>3462</v>
      </c>
      <c r="W55" s="1">
        <v>275</v>
      </c>
      <c r="X55" s="1">
        <v>15</v>
      </c>
      <c r="Y55" s="58">
        <v>1.74</v>
      </c>
      <c r="AA55" s="1">
        <f t="shared" si="1"/>
        <v>10128</v>
      </c>
      <c r="AB55" s="1">
        <f t="shared" si="2"/>
        <v>776</v>
      </c>
      <c r="AC55" s="1">
        <f t="shared" si="3"/>
        <v>30</v>
      </c>
      <c r="AD55" s="1">
        <f t="shared" si="23"/>
        <v>376</v>
      </c>
      <c r="AE55" s="1">
        <f t="shared" si="24"/>
        <v>73</v>
      </c>
      <c r="AF55" s="1">
        <f t="shared" si="24"/>
        <v>0</v>
      </c>
      <c r="AG55" s="1">
        <f t="shared" si="24"/>
        <v>3</v>
      </c>
      <c r="AH55" s="1">
        <f t="shared" si="35"/>
        <v>452</v>
      </c>
      <c r="AI55" s="9">
        <f t="shared" si="25"/>
        <v>3.9978678038379532E-3</v>
      </c>
      <c r="AJ55" s="9">
        <f t="shared" si="4"/>
        <v>0.14363999999999999</v>
      </c>
      <c r="AK55" s="9">
        <f t="shared" si="5"/>
        <v>0.13331999999999999</v>
      </c>
      <c r="AL55" s="9">
        <f t="shared" si="6"/>
        <v>1.0019999999999999E-2</v>
      </c>
      <c r="AM55" s="9">
        <f t="shared" si="7"/>
        <v>2.9999999999999997E-4</v>
      </c>
      <c r="AN55" s="9">
        <f t="shared" si="8"/>
        <v>4.1180000000000001E-2</v>
      </c>
      <c r="AO55" s="9">
        <f t="shared" si="9"/>
        <v>9.0399999999999994E-3</v>
      </c>
      <c r="AP55" s="1">
        <f t="shared" si="26"/>
        <v>173</v>
      </c>
      <c r="AQ55" s="1">
        <f t="shared" si="26"/>
        <v>41</v>
      </c>
      <c r="AR55" s="1"/>
      <c r="AS55" s="1">
        <f t="shared" si="27"/>
        <v>3</v>
      </c>
      <c r="AT55" s="1">
        <f t="shared" si="28"/>
        <v>217</v>
      </c>
      <c r="AU55" s="1">
        <f t="shared" si="10"/>
        <v>3752</v>
      </c>
      <c r="AV55" s="9">
        <f t="shared" si="11"/>
        <v>7.5039999999999996E-2</v>
      </c>
      <c r="AW55" s="9">
        <f t="shared" si="12"/>
        <v>6.9239999999999996E-2</v>
      </c>
      <c r="AX55" s="9">
        <f t="shared" si="13"/>
        <v>5.4999999999999997E-3</v>
      </c>
      <c r="AY55" s="9">
        <f t="shared" si="14"/>
        <v>2.9999999999999997E-4</v>
      </c>
      <c r="AZ55" s="9">
        <f t="shared" si="15"/>
        <v>4.3400000000000001E-3</v>
      </c>
      <c r="BA55" s="9">
        <f t="shared" si="29"/>
        <v>7.4692800000000004E-2</v>
      </c>
      <c r="BJ55" s="7">
        <f t="shared" si="40"/>
        <v>42</v>
      </c>
      <c r="BK55" s="7">
        <f t="shared" si="40"/>
        <v>42</v>
      </c>
      <c r="BL55" s="1">
        <f t="shared" si="16"/>
        <v>105925.18200016883</v>
      </c>
      <c r="BM55" s="48">
        <f>+EvolOf!M44</f>
        <v>110238</v>
      </c>
      <c r="BN55" s="1">
        <f t="shared" si="17"/>
        <v>110238</v>
      </c>
      <c r="BO55" s="1">
        <f t="shared" si="30"/>
        <v>-4312.817999831168</v>
      </c>
      <c r="BP55" s="28">
        <f t="shared" si="31"/>
        <v>-3.9122788873448111E-2</v>
      </c>
      <c r="BQ55" s="1">
        <f t="shared" si="18"/>
        <v>18600399.099667717</v>
      </c>
      <c r="BR55" s="1" cm="1">
        <f t="array" ref="BR55">IF(BK55&lt;=$BX$14,0,INDEX($AU$14:$AU$300,BK55-$BX$14+1))*$BY$14</f>
        <v>105925.18200016883</v>
      </c>
      <c r="BS55" s="1">
        <f t="shared" si="19"/>
        <v>97738.001088641919</v>
      </c>
      <c r="BT55" s="1">
        <f t="shared" si="37"/>
        <v>8187.1809115269089</v>
      </c>
      <c r="BU55" s="1">
        <f t="shared" si="32"/>
        <v>97738.001088641919</v>
      </c>
      <c r="BV55" s="1">
        <f t="shared" si="39"/>
        <v>7763.7060367927579</v>
      </c>
      <c r="BW55" s="1">
        <f t="shared" si="39"/>
        <v>423.47487473415043</v>
      </c>
      <c r="CQ55" s="4">
        <f t="shared" si="33"/>
        <v>18.333333333333332</v>
      </c>
      <c r="CR55" s="7" cm="1">
        <f t="array" ref="CR55">IF(BK55&lt;=$CW$48,0,INDEX($B$14:$B$300,BK55-$CW$48+1))</f>
        <v>459</v>
      </c>
      <c r="CS55" s="1">
        <f t="shared" si="21"/>
        <v>516</v>
      </c>
      <c r="CT55" s="100">
        <f t="shared" si="34"/>
        <v>1.1241830065359477</v>
      </c>
    </row>
    <row r="56" spans="1:101" x14ac:dyDescent="0.3">
      <c r="A56" s="1">
        <f t="shared" si="22"/>
        <v>43</v>
      </c>
      <c r="B56" s="1">
        <f t="shared" si="0"/>
        <v>7641</v>
      </c>
      <c r="C56" s="1">
        <v>43</v>
      </c>
      <c r="D56" s="1">
        <v>42357</v>
      </c>
      <c r="E56" s="1">
        <v>7040</v>
      </c>
      <c r="F56" s="1">
        <v>0</v>
      </c>
      <c r="G56" s="1">
        <v>583</v>
      </c>
      <c r="H56" s="1">
        <v>0</v>
      </c>
      <c r="I56" s="1">
        <v>18</v>
      </c>
      <c r="J56" s="4">
        <v>49.57</v>
      </c>
      <c r="K56" s="4">
        <v>0.64</v>
      </c>
      <c r="L56" s="4">
        <v>19.2</v>
      </c>
      <c r="M56" s="61">
        <v>2.1800000000000002</v>
      </c>
      <c r="N56" s="1">
        <v>2294</v>
      </c>
      <c r="O56" s="1">
        <v>5338</v>
      </c>
      <c r="P56" s="1">
        <v>5278</v>
      </c>
      <c r="Q56" s="1">
        <v>58</v>
      </c>
      <c r="R56" s="1">
        <v>1</v>
      </c>
      <c r="S56" s="1">
        <v>0</v>
      </c>
      <c r="T56" s="1">
        <v>2189</v>
      </c>
      <c r="U56" s="1">
        <v>215</v>
      </c>
      <c r="V56" s="1">
        <v>3641</v>
      </c>
      <c r="W56" s="1">
        <v>320</v>
      </c>
      <c r="X56" s="1">
        <v>18</v>
      </c>
      <c r="Y56" s="58">
        <v>1.71</v>
      </c>
      <c r="AA56" s="1">
        <f t="shared" si="1"/>
        <v>10681</v>
      </c>
      <c r="AB56" s="1">
        <f t="shared" si="2"/>
        <v>903</v>
      </c>
      <c r="AC56" s="1">
        <f t="shared" si="3"/>
        <v>36</v>
      </c>
      <c r="AD56" s="1">
        <f t="shared" si="23"/>
        <v>374</v>
      </c>
      <c r="AE56" s="1">
        <f t="shared" si="24"/>
        <v>82</v>
      </c>
      <c r="AF56" s="1">
        <f t="shared" si="24"/>
        <v>0</v>
      </c>
      <c r="AG56" s="1">
        <f t="shared" si="24"/>
        <v>3</v>
      </c>
      <c r="AH56" s="1">
        <f t="shared" si="35"/>
        <v>459</v>
      </c>
      <c r="AI56" s="9">
        <f t="shared" si="25"/>
        <v>4.5237496858507161E-3</v>
      </c>
      <c r="AJ56" s="9">
        <f t="shared" si="4"/>
        <v>0.15282000000000001</v>
      </c>
      <c r="AK56" s="9">
        <f t="shared" si="5"/>
        <v>0.14080000000000001</v>
      </c>
      <c r="AL56" s="9">
        <f t="shared" si="6"/>
        <v>1.166E-2</v>
      </c>
      <c r="AM56" s="9">
        <f t="shared" si="7"/>
        <v>3.6000000000000002E-4</v>
      </c>
      <c r="AN56" s="9">
        <f t="shared" si="8"/>
        <v>4.3779999999999999E-2</v>
      </c>
      <c r="AO56" s="9">
        <f t="shared" si="9"/>
        <v>9.1800000000000007E-3</v>
      </c>
      <c r="AP56" s="1">
        <f t="shared" si="26"/>
        <v>179</v>
      </c>
      <c r="AQ56" s="1">
        <f t="shared" si="26"/>
        <v>45</v>
      </c>
      <c r="AR56" s="1"/>
      <c r="AS56" s="1">
        <f t="shared" si="27"/>
        <v>3</v>
      </c>
      <c r="AT56" s="1">
        <f t="shared" si="28"/>
        <v>227</v>
      </c>
      <c r="AU56" s="1">
        <f t="shared" si="10"/>
        <v>3979</v>
      </c>
      <c r="AV56" s="9">
        <f t="shared" si="11"/>
        <v>7.9579999999999998E-2</v>
      </c>
      <c r="AW56" s="9">
        <f t="shared" si="12"/>
        <v>7.2819999999999996E-2</v>
      </c>
      <c r="AX56" s="9">
        <f t="shared" si="13"/>
        <v>6.4000000000000003E-3</v>
      </c>
      <c r="AY56" s="9">
        <f t="shared" si="14"/>
        <v>3.6000000000000002E-4</v>
      </c>
      <c r="AZ56" s="9">
        <f t="shared" si="15"/>
        <v>4.5399999999999998E-3</v>
      </c>
      <c r="BA56" s="9">
        <f t="shared" si="29"/>
        <v>7.9466400000000006E-2</v>
      </c>
      <c r="BJ56" s="7">
        <f t="shared" si="40"/>
        <v>43</v>
      </c>
      <c r="BK56" s="7">
        <f t="shared" si="40"/>
        <v>43</v>
      </c>
      <c r="BL56" s="1">
        <f t="shared" si="16"/>
        <v>112333.76843781231</v>
      </c>
      <c r="BM56" s="48">
        <f>+EvolOf!M45</f>
        <v>117710</v>
      </c>
      <c r="BN56" s="1">
        <f t="shared" si="17"/>
        <v>117710</v>
      </c>
      <c r="BO56" s="1">
        <f t="shared" si="30"/>
        <v>-5376.2315621876915</v>
      </c>
      <c r="BP56" s="28">
        <f t="shared" si="31"/>
        <v>-4.5673532938473316E-2</v>
      </c>
      <c r="BQ56" s="1">
        <f t="shared" si="18"/>
        <v>28903865.810263105</v>
      </c>
      <c r="BR56" s="1" cm="1">
        <f t="array" ref="BR56">IF(BK56&lt;=$BX$14,0,INDEX($AU$14:$AU$300,BK56-$BX$14+1))*$BY$14</f>
        <v>112333.76843781231</v>
      </c>
      <c r="BS56" s="1">
        <f t="shared" si="19"/>
        <v>102791.46792713612</v>
      </c>
      <c r="BT56" s="1">
        <f t="shared" si="37"/>
        <v>9542.3005106761902</v>
      </c>
      <c r="BU56" s="1">
        <f t="shared" si="32"/>
        <v>102791.46792713612</v>
      </c>
      <c r="BV56" s="1">
        <f t="shared" si="39"/>
        <v>9034.1306609952098</v>
      </c>
      <c r="BW56" s="1">
        <f t="shared" si="39"/>
        <v>508.16984968098052</v>
      </c>
      <c r="CQ56" s="4">
        <f t="shared" si="33"/>
        <v>17.777777777777779</v>
      </c>
      <c r="CR56" s="7" cm="1">
        <f t="array" ref="CR56">IF(BK56&lt;=$CW$48,0,INDEX($B$14:$B$300,BK56-$CW$48+1))</f>
        <v>539</v>
      </c>
      <c r="CS56" s="1">
        <f t="shared" si="21"/>
        <v>601</v>
      </c>
      <c r="CT56" s="100">
        <f t="shared" si="34"/>
        <v>1.1150278293135436</v>
      </c>
    </row>
    <row r="57" spans="1:101" x14ac:dyDescent="0.3">
      <c r="A57" s="1">
        <f t="shared" si="22"/>
        <v>44</v>
      </c>
      <c r="B57" s="1">
        <f t="shared" si="0"/>
        <v>8096</v>
      </c>
      <c r="C57" s="1">
        <v>44</v>
      </c>
      <c r="D57" s="1">
        <v>41903</v>
      </c>
      <c r="E57" s="1">
        <v>7400</v>
      </c>
      <c r="F57" s="1">
        <v>0</v>
      </c>
      <c r="G57" s="1">
        <v>675</v>
      </c>
      <c r="H57" s="1">
        <v>0</v>
      </c>
      <c r="I57" s="1">
        <v>21</v>
      </c>
      <c r="J57" s="4">
        <v>49.36</v>
      </c>
      <c r="K57" s="4">
        <v>0.64</v>
      </c>
      <c r="L57" s="4">
        <v>19.5</v>
      </c>
      <c r="M57" s="61">
        <v>2.13</v>
      </c>
      <c r="N57" s="1">
        <v>2478</v>
      </c>
      <c r="O57" s="1">
        <v>5607</v>
      </c>
      <c r="P57" s="1">
        <v>5541</v>
      </c>
      <c r="Q57" s="1">
        <v>65</v>
      </c>
      <c r="R57" s="1">
        <v>1</v>
      </c>
      <c r="S57" s="1">
        <v>0</v>
      </c>
      <c r="T57" s="1">
        <v>2321</v>
      </c>
      <c r="U57" s="1">
        <v>229</v>
      </c>
      <c r="V57" s="1">
        <v>3814</v>
      </c>
      <c r="W57" s="1">
        <v>370</v>
      </c>
      <c r="X57" s="1">
        <v>21</v>
      </c>
      <c r="Y57" s="58">
        <v>1.68</v>
      </c>
      <c r="AA57" s="1">
        <f t="shared" si="1"/>
        <v>11214</v>
      </c>
      <c r="AB57" s="1">
        <f t="shared" si="2"/>
        <v>1045</v>
      </c>
      <c r="AC57" s="1">
        <f t="shared" si="3"/>
        <v>42</v>
      </c>
      <c r="AD57" s="1">
        <f t="shared" si="23"/>
        <v>360</v>
      </c>
      <c r="AE57" s="1">
        <f t="shared" si="24"/>
        <v>92</v>
      </c>
      <c r="AF57" s="1">
        <f t="shared" si="24"/>
        <v>0</v>
      </c>
      <c r="AG57" s="1">
        <f t="shared" si="24"/>
        <v>3</v>
      </c>
      <c r="AH57" s="1">
        <f t="shared" si="35"/>
        <v>455</v>
      </c>
      <c r="AI57" s="9">
        <f t="shared" si="25"/>
        <v>4.9940546967895362E-3</v>
      </c>
      <c r="AJ57" s="9">
        <f t="shared" si="4"/>
        <v>0.16192000000000001</v>
      </c>
      <c r="AK57" s="9">
        <f t="shared" si="5"/>
        <v>0.14799999999999999</v>
      </c>
      <c r="AL57" s="9">
        <f t="shared" si="6"/>
        <v>1.35E-2</v>
      </c>
      <c r="AM57" s="9">
        <f t="shared" si="7"/>
        <v>4.2000000000000002E-4</v>
      </c>
      <c r="AN57" s="9">
        <f t="shared" si="8"/>
        <v>4.6420000000000003E-2</v>
      </c>
      <c r="AO57" s="9">
        <f t="shared" si="9"/>
        <v>9.1000000000000004E-3</v>
      </c>
      <c r="AP57" s="1">
        <f t="shared" si="26"/>
        <v>173</v>
      </c>
      <c r="AQ57" s="1">
        <f t="shared" si="26"/>
        <v>50</v>
      </c>
      <c r="AR57" s="1"/>
      <c r="AS57" s="1">
        <f t="shared" si="27"/>
        <v>3</v>
      </c>
      <c r="AT57" s="1">
        <f t="shared" si="28"/>
        <v>226</v>
      </c>
      <c r="AU57" s="1">
        <f t="shared" si="10"/>
        <v>4205</v>
      </c>
      <c r="AV57" s="9">
        <f t="shared" si="11"/>
        <v>8.4099999999999994E-2</v>
      </c>
      <c r="AW57" s="9">
        <f t="shared" si="12"/>
        <v>7.6280000000000001E-2</v>
      </c>
      <c r="AX57" s="9">
        <f t="shared" si="13"/>
        <v>7.4000000000000003E-3</v>
      </c>
      <c r="AY57" s="9">
        <f t="shared" si="14"/>
        <v>4.2000000000000002E-4</v>
      </c>
      <c r="AZ57" s="9">
        <f t="shared" si="15"/>
        <v>4.5199999999999997E-3</v>
      </c>
      <c r="BA57" s="9">
        <f t="shared" si="29"/>
        <v>8.4198400000000007E-2</v>
      </c>
      <c r="BJ57" s="7">
        <f t="shared" si="40"/>
        <v>44</v>
      </c>
      <c r="BK57" s="7">
        <f t="shared" si="40"/>
        <v>44</v>
      </c>
      <c r="BL57" s="1">
        <f t="shared" si="16"/>
        <v>118714.12321714018</v>
      </c>
      <c r="BM57" s="48">
        <f>+EvolOf!M46</f>
        <v>124736</v>
      </c>
      <c r="BN57" s="1">
        <f t="shared" si="17"/>
        <v>124736</v>
      </c>
      <c r="BO57" s="1">
        <f t="shared" si="30"/>
        <v>-6021.8767828598211</v>
      </c>
      <c r="BP57" s="28">
        <f t="shared" si="31"/>
        <v>-4.8276975234573971E-2</v>
      </c>
      <c r="BQ57" s="1">
        <f t="shared" si="18"/>
        <v>36262999.987946153</v>
      </c>
      <c r="BR57" s="1" cm="1">
        <f t="array" ref="BR57">IF(BK57&lt;=$BX$14,0,INDEX($AU$14:$AU$300,BK57-$BX$14+1))*$BY$14</f>
        <v>118714.12321714018</v>
      </c>
      <c r="BS57" s="1">
        <f t="shared" si="19"/>
        <v>107675.54481573665</v>
      </c>
      <c r="BT57" s="1">
        <f t="shared" si="37"/>
        <v>11038.578401403522</v>
      </c>
      <c r="BU57" s="1">
        <f t="shared" si="32"/>
        <v>107675.54481573666</v>
      </c>
      <c r="BV57" s="1">
        <f t="shared" si="39"/>
        <v>10445.713576775712</v>
      </c>
      <c r="BW57" s="1">
        <f t="shared" si="39"/>
        <v>592.86482462781066</v>
      </c>
      <c r="CQ57" s="4">
        <f t="shared" si="33"/>
        <v>17.61904761904762</v>
      </c>
      <c r="CR57" s="7" cm="1">
        <f t="array" ref="CR57">IF(BK57&lt;=$CW$48,0,INDEX($B$14:$B$300,BK57-$CW$48+1))</f>
        <v>626</v>
      </c>
      <c r="CS57" s="1">
        <f t="shared" si="21"/>
        <v>696</v>
      </c>
      <c r="CT57" s="100">
        <f t="shared" si="34"/>
        <v>1.1118210862619808</v>
      </c>
    </row>
    <row r="58" spans="1:101" x14ac:dyDescent="0.3">
      <c r="A58" s="1">
        <f t="shared" si="22"/>
        <v>45</v>
      </c>
      <c r="B58" s="1">
        <f t="shared" si="0"/>
        <v>8548</v>
      </c>
      <c r="C58" s="1">
        <v>45</v>
      </c>
      <c r="D58" s="1">
        <v>41450</v>
      </c>
      <c r="E58" s="1">
        <v>7742</v>
      </c>
      <c r="F58" s="1">
        <v>0</v>
      </c>
      <c r="G58" s="1">
        <v>782</v>
      </c>
      <c r="H58" s="1">
        <v>0</v>
      </c>
      <c r="I58" s="1">
        <v>24</v>
      </c>
      <c r="J58" s="4">
        <v>49.15</v>
      </c>
      <c r="K58" s="4">
        <v>0.64</v>
      </c>
      <c r="L58" s="4">
        <v>19.7</v>
      </c>
      <c r="M58" s="61">
        <v>2.09</v>
      </c>
      <c r="N58" s="1">
        <v>2672</v>
      </c>
      <c r="O58" s="1">
        <v>5867</v>
      </c>
      <c r="P58" s="1">
        <v>5790</v>
      </c>
      <c r="Q58" s="1">
        <v>75</v>
      </c>
      <c r="R58" s="1">
        <v>1</v>
      </c>
      <c r="S58" s="1">
        <v>0</v>
      </c>
      <c r="T58" s="1">
        <v>2451</v>
      </c>
      <c r="U58" s="1">
        <v>241</v>
      </c>
      <c r="V58" s="1">
        <v>3983</v>
      </c>
      <c r="W58" s="1">
        <v>429</v>
      </c>
      <c r="X58" s="1">
        <v>24</v>
      </c>
      <c r="Y58" s="58">
        <v>1.65</v>
      </c>
      <c r="AA58" s="1">
        <f t="shared" si="1"/>
        <v>11725</v>
      </c>
      <c r="AB58" s="1">
        <f t="shared" si="2"/>
        <v>1211</v>
      </c>
      <c r="AC58" s="1">
        <f t="shared" si="3"/>
        <v>48</v>
      </c>
      <c r="AD58" s="1">
        <f t="shared" si="23"/>
        <v>342</v>
      </c>
      <c r="AE58" s="1">
        <f t="shared" si="24"/>
        <v>107</v>
      </c>
      <c r="AF58" s="1">
        <f t="shared" si="24"/>
        <v>0</v>
      </c>
      <c r="AG58" s="1">
        <f t="shared" si="24"/>
        <v>3</v>
      </c>
      <c r="AH58" s="1">
        <f t="shared" si="35"/>
        <v>452</v>
      </c>
      <c r="AI58" s="9">
        <f t="shared" si="25"/>
        <v>5.4102795311091077E-3</v>
      </c>
      <c r="AJ58" s="9">
        <f t="shared" si="4"/>
        <v>0.17096</v>
      </c>
      <c r="AK58" s="9">
        <f t="shared" si="5"/>
        <v>0.15484000000000001</v>
      </c>
      <c r="AL58" s="9">
        <f t="shared" si="6"/>
        <v>1.5640000000000001E-2</v>
      </c>
      <c r="AM58" s="9">
        <f t="shared" si="7"/>
        <v>4.8000000000000001E-4</v>
      </c>
      <c r="AN58" s="9">
        <f t="shared" si="8"/>
        <v>4.9020000000000001E-2</v>
      </c>
      <c r="AO58" s="9">
        <f t="shared" si="9"/>
        <v>9.0399999999999994E-3</v>
      </c>
      <c r="AP58" s="1">
        <f t="shared" si="26"/>
        <v>169</v>
      </c>
      <c r="AQ58" s="1">
        <f t="shared" si="26"/>
        <v>59</v>
      </c>
      <c r="AR58" s="1"/>
      <c r="AS58" s="1">
        <f t="shared" si="27"/>
        <v>3</v>
      </c>
      <c r="AT58" s="1">
        <f t="shared" si="28"/>
        <v>231</v>
      </c>
      <c r="AU58" s="1">
        <f t="shared" si="10"/>
        <v>4436</v>
      </c>
      <c r="AV58" s="9">
        <f t="shared" si="11"/>
        <v>8.8719999999999993E-2</v>
      </c>
      <c r="AW58" s="9">
        <f t="shared" si="12"/>
        <v>7.9659999999999995E-2</v>
      </c>
      <c r="AX58" s="9">
        <f t="shared" si="13"/>
        <v>8.5800000000000008E-3</v>
      </c>
      <c r="AY58" s="9">
        <f t="shared" si="14"/>
        <v>4.8000000000000001E-4</v>
      </c>
      <c r="AZ58" s="9">
        <f t="shared" si="15"/>
        <v>4.62E-3</v>
      </c>
      <c r="BA58" s="9">
        <f t="shared" si="29"/>
        <v>8.8899199999999998E-2</v>
      </c>
      <c r="BJ58" s="7">
        <f t="shared" si="40"/>
        <v>45</v>
      </c>
      <c r="BK58" s="7">
        <f t="shared" si="40"/>
        <v>45</v>
      </c>
      <c r="BL58" s="1">
        <f t="shared" si="16"/>
        <v>125235.63628804609</v>
      </c>
      <c r="BM58" s="48">
        <f>+EvolOf!M47</f>
        <v>130759</v>
      </c>
      <c r="BN58" s="1">
        <f t="shared" si="17"/>
        <v>130759</v>
      </c>
      <c r="BO58" s="1">
        <f t="shared" si="30"/>
        <v>-5523.3637119539053</v>
      </c>
      <c r="BP58" s="28">
        <f t="shared" si="31"/>
        <v>-4.2240791929839649E-2</v>
      </c>
      <c r="BQ58" s="1">
        <f t="shared" si="18"/>
        <v>30507546.694529224</v>
      </c>
      <c r="BR58" s="1" cm="1">
        <f t="array" ref="BR58">IF(BK58&lt;=$BX$14,0,INDEX($AU$14:$AU$300,BK58-$BX$14+1))*$BY$14</f>
        <v>125235.63628804609</v>
      </c>
      <c r="BS58" s="1">
        <f t="shared" si="19"/>
        <v>112446.69507107475</v>
      </c>
      <c r="BT58" s="1">
        <f t="shared" si="37"/>
        <v>12788.941216971343</v>
      </c>
      <c r="BU58" s="1">
        <f t="shared" si="32"/>
        <v>112446.69507107475</v>
      </c>
      <c r="BV58" s="1">
        <f t="shared" si="39"/>
        <v>12111.381417396702</v>
      </c>
      <c r="BW58" s="1">
        <f t="shared" si="39"/>
        <v>677.55979957464069</v>
      </c>
      <c r="CQ58" s="4">
        <f t="shared" si="33"/>
        <v>17.875</v>
      </c>
      <c r="CR58" s="7" cm="1">
        <f t="array" ref="CR58">IF(BK58&lt;=$CW$48,0,INDEX($B$14:$B$300,BK58-$CW$48+1))</f>
        <v>731</v>
      </c>
      <c r="CS58" s="1">
        <f t="shared" si="21"/>
        <v>806</v>
      </c>
      <c r="CT58" s="100">
        <f t="shared" si="34"/>
        <v>1.1025991792065664</v>
      </c>
    </row>
    <row r="59" spans="1:101" x14ac:dyDescent="0.3">
      <c r="A59" s="1">
        <f t="shared" si="22"/>
        <v>46</v>
      </c>
      <c r="B59" s="1">
        <f t="shared" si="0"/>
        <v>8988</v>
      </c>
      <c r="C59" s="1">
        <v>46</v>
      </c>
      <c r="D59" s="1">
        <v>41010</v>
      </c>
      <c r="E59" s="1">
        <v>8064</v>
      </c>
      <c r="F59" s="1">
        <v>0</v>
      </c>
      <c r="G59" s="1">
        <v>896</v>
      </c>
      <c r="H59" s="1">
        <v>0</v>
      </c>
      <c r="I59" s="1">
        <v>28</v>
      </c>
      <c r="J59" s="4">
        <v>48.96</v>
      </c>
      <c r="K59" s="4">
        <v>0.64</v>
      </c>
      <c r="L59" s="4">
        <v>19.899999999999999</v>
      </c>
      <c r="M59" s="61">
        <v>2.06</v>
      </c>
      <c r="N59" s="1">
        <v>2872</v>
      </c>
      <c r="O59" s="1">
        <v>6106</v>
      </c>
      <c r="P59" s="1">
        <v>6016</v>
      </c>
      <c r="Q59" s="1">
        <v>88</v>
      </c>
      <c r="R59" s="1">
        <v>1</v>
      </c>
      <c r="S59" s="1">
        <v>0</v>
      </c>
      <c r="T59" s="1">
        <v>2583</v>
      </c>
      <c r="U59" s="1">
        <v>255</v>
      </c>
      <c r="V59" s="1">
        <v>4139</v>
      </c>
      <c r="W59" s="1">
        <v>491</v>
      </c>
      <c r="X59" s="1">
        <v>28</v>
      </c>
      <c r="Y59" s="58">
        <v>1.63</v>
      </c>
      <c r="AA59" s="1">
        <f t="shared" si="1"/>
        <v>12203</v>
      </c>
      <c r="AB59" s="1">
        <f t="shared" si="2"/>
        <v>1387</v>
      </c>
      <c r="AC59" s="1">
        <f t="shared" si="3"/>
        <v>56</v>
      </c>
      <c r="AD59" s="1">
        <f t="shared" si="23"/>
        <v>322</v>
      </c>
      <c r="AE59" s="1">
        <f t="shared" si="24"/>
        <v>114</v>
      </c>
      <c r="AF59" s="1">
        <f t="shared" si="24"/>
        <v>0</v>
      </c>
      <c r="AG59" s="1">
        <f t="shared" si="24"/>
        <v>4</v>
      </c>
      <c r="AH59" s="1">
        <f t="shared" si="35"/>
        <v>440</v>
      </c>
      <c r="AI59" s="9">
        <f t="shared" si="25"/>
        <v>6.0111635895234005E-3</v>
      </c>
      <c r="AJ59" s="9">
        <f t="shared" si="4"/>
        <v>0.17976</v>
      </c>
      <c r="AK59" s="9">
        <f t="shared" si="5"/>
        <v>0.16128000000000001</v>
      </c>
      <c r="AL59" s="9">
        <f t="shared" si="6"/>
        <v>1.7919999999999998E-2</v>
      </c>
      <c r="AM59" s="9">
        <f t="shared" si="7"/>
        <v>5.5999999999999995E-4</v>
      </c>
      <c r="AN59" s="9">
        <f t="shared" si="8"/>
        <v>5.1659999999999998E-2</v>
      </c>
      <c r="AO59" s="9">
        <f t="shared" si="9"/>
        <v>8.8000000000000005E-3</v>
      </c>
      <c r="AP59" s="1">
        <f t="shared" si="26"/>
        <v>156</v>
      </c>
      <c r="AQ59" s="1">
        <f t="shared" si="26"/>
        <v>62</v>
      </c>
      <c r="AR59" s="1"/>
      <c r="AS59" s="1">
        <f t="shared" si="27"/>
        <v>4</v>
      </c>
      <c r="AT59" s="1">
        <f t="shared" si="28"/>
        <v>222</v>
      </c>
      <c r="AU59" s="1">
        <f t="shared" si="10"/>
        <v>4658</v>
      </c>
      <c r="AV59" s="9">
        <f t="shared" si="11"/>
        <v>9.3160000000000007E-2</v>
      </c>
      <c r="AW59" s="9">
        <f t="shared" si="12"/>
        <v>8.2780000000000006E-2</v>
      </c>
      <c r="AX59" s="9">
        <f t="shared" si="13"/>
        <v>9.8200000000000006E-3</v>
      </c>
      <c r="AY59" s="9">
        <f t="shared" si="14"/>
        <v>5.5999999999999995E-4</v>
      </c>
      <c r="AZ59" s="9">
        <f t="shared" si="15"/>
        <v>4.4400000000000004E-3</v>
      </c>
      <c r="BA59" s="9">
        <f t="shared" si="29"/>
        <v>9.3475200000000008E-2</v>
      </c>
      <c r="BJ59" s="7">
        <f t="shared" si="40"/>
        <v>46</v>
      </c>
      <c r="BK59" s="7">
        <f t="shared" si="40"/>
        <v>46</v>
      </c>
      <c r="BL59" s="1">
        <f t="shared" si="16"/>
        <v>131503.06443411153</v>
      </c>
      <c r="BM59" s="48">
        <f>+EvolOf!M48</f>
        <v>135032</v>
      </c>
      <c r="BN59" s="1">
        <f t="shared" si="17"/>
        <v>135032</v>
      </c>
      <c r="BO59" s="1">
        <f t="shared" si="30"/>
        <v>-3528.9355658884742</v>
      </c>
      <c r="BP59" s="28">
        <f t="shared" si="31"/>
        <v>-2.6134068708813296E-2</v>
      </c>
      <c r="BQ59" s="1">
        <f t="shared" si="18"/>
        <v>12453386.228192605</v>
      </c>
      <c r="BR59" s="1" cm="1">
        <f t="array" ref="BR59">IF(BK59&lt;=$BX$14,0,INDEX($AU$14:$AU$300,BK59-$BX$14+1))*$BY$14</f>
        <v>131503.06443411153</v>
      </c>
      <c r="BS59" s="1">
        <f t="shared" si="19"/>
        <v>116850.83376830991</v>
      </c>
      <c r="BT59" s="1">
        <f t="shared" si="37"/>
        <v>14652.230665801606</v>
      </c>
      <c r="BU59" s="1">
        <f t="shared" si="32"/>
        <v>116850.83376830992</v>
      </c>
      <c r="BV59" s="1">
        <f t="shared" si="39"/>
        <v>13861.744232964526</v>
      </c>
      <c r="BW59" s="1">
        <f t="shared" si="39"/>
        <v>790.48643283708088</v>
      </c>
      <c r="CQ59" s="4">
        <f t="shared" si="33"/>
        <v>17.535714285714285</v>
      </c>
      <c r="CR59" s="7" cm="1">
        <f t="array" ref="CR59">IF(BK59&lt;=$CW$48,0,INDEX($B$14:$B$300,BK59-$CW$48+1))</f>
        <v>851</v>
      </c>
      <c r="CS59" s="1">
        <f t="shared" si="21"/>
        <v>924</v>
      </c>
      <c r="CT59" s="100">
        <f t="shared" si="34"/>
        <v>1.0857814336075207</v>
      </c>
    </row>
    <row r="60" spans="1:101" x14ac:dyDescent="0.3">
      <c r="A60" s="1">
        <f t="shared" si="22"/>
        <v>47</v>
      </c>
      <c r="B60" s="1">
        <f t="shared" si="0"/>
        <v>9410</v>
      </c>
      <c r="C60" s="1">
        <v>47</v>
      </c>
      <c r="D60" s="1">
        <v>40588</v>
      </c>
      <c r="E60" s="1">
        <v>8356</v>
      </c>
      <c r="F60" s="1">
        <v>0</v>
      </c>
      <c r="G60" s="1">
        <v>1022</v>
      </c>
      <c r="H60" s="1">
        <v>0</v>
      </c>
      <c r="I60" s="1">
        <v>32</v>
      </c>
      <c r="J60" s="4">
        <v>48.78</v>
      </c>
      <c r="K60" s="4">
        <v>0.64</v>
      </c>
      <c r="L60" s="4">
        <v>20.2</v>
      </c>
      <c r="M60" s="61">
        <v>2.04</v>
      </c>
      <c r="N60" s="1">
        <v>3076</v>
      </c>
      <c r="O60" s="1">
        <v>6324</v>
      </c>
      <c r="P60" s="1">
        <v>6217</v>
      </c>
      <c r="Q60" s="1">
        <v>105</v>
      </c>
      <c r="R60" s="1">
        <v>1</v>
      </c>
      <c r="S60" s="1">
        <v>0</v>
      </c>
      <c r="T60" s="1">
        <v>2723</v>
      </c>
      <c r="U60" s="1">
        <v>269</v>
      </c>
      <c r="V60" s="1">
        <v>4289</v>
      </c>
      <c r="W60" s="1">
        <v>562</v>
      </c>
      <c r="X60" s="1">
        <v>32</v>
      </c>
      <c r="Y60" s="58">
        <v>1.61</v>
      </c>
      <c r="AA60" s="1">
        <f t="shared" si="1"/>
        <v>12645</v>
      </c>
      <c r="AB60" s="1">
        <f t="shared" si="2"/>
        <v>1584</v>
      </c>
      <c r="AC60" s="1">
        <f t="shared" si="3"/>
        <v>64</v>
      </c>
      <c r="AD60" s="1">
        <f t="shared" si="23"/>
        <v>292</v>
      </c>
      <c r="AE60" s="1">
        <f t="shared" si="24"/>
        <v>126</v>
      </c>
      <c r="AF60" s="1">
        <f t="shared" si="24"/>
        <v>0</v>
      </c>
      <c r="AG60" s="1">
        <f t="shared" si="24"/>
        <v>4</v>
      </c>
      <c r="AH60" s="1">
        <f t="shared" si="35"/>
        <v>422</v>
      </c>
      <c r="AI60" s="9">
        <f t="shared" si="25"/>
        <v>6.553348351423305E-3</v>
      </c>
      <c r="AJ60" s="9">
        <f t="shared" si="4"/>
        <v>0.18820000000000001</v>
      </c>
      <c r="AK60" s="9">
        <f t="shared" si="5"/>
        <v>0.16711999999999999</v>
      </c>
      <c r="AL60" s="9">
        <f t="shared" si="6"/>
        <v>2.044E-2</v>
      </c>
      <c r="AM60" s="9">
        <f t="shared" si="7"/>
        <v>6.4000000000000005E-4</v>
      </c>
      <c r="AN60" s="9">
        <f t="shared" si="8"/>
        <v>5.4460000000000001E-2</v>
      </c>
      <c r="AO60" s="9">
        <f t="shared" si="9"/>
        <v>8.4399999999999996E-3</v>
      </c>
      <c r="AP60" s="1">
        <f t="shared" si="26"/>
        <v>150</v>
      </c>
      <c r="AQ60" s="1">
        <f t="shared" si="26"/>
        <v>71</v>
      </c>
      <c r="AR60" s="1"/>
      <c r="AS60" s="1">
        <f t="shared" si="27"/>
        <v>4</v>
      </c>
      <c r="AT60" s="1">
        <f t="shared" si="28"/>
        <v>225</v>
      </c>
      <c r="AU60" s="1">
        <f t="shared" si="10"/>
        <v>4883</v>
      </c>
      <c r="AV60" s="9">
        <f t="shared" si="11"/>
        <v>9.7659999999999997E-2</v>
      </c>
      <c r="AW60" s="9">
        <f t="shared" si="12"/>
        <v>8.5779999999999995E-2</v>
      </c>
      <c r="AX60" s="9">
        <f t="shared" si="13"/>
        <v>1.124E-2</v>
      </c>
      <c r="AY60" s="9">
        <f t="shared" si="14"/>
        <v>6.4000000000000005E-4</v>
      </c>
      <c r="AZ60" s="9">
        <f t="shared" si="15"/>
        <v>4.4999999999999997E-3</v>
      </c>
      <c r="BA60" s="9">
        <f t="shared" si="29"/>
        <v>9.7864000000000007E-2</v>
      </c>
      <c r="BJ60" s="7">
        <f t="shared" si="40"/>
        <v>47</v>
      </c>
      <c r="BK60" s="7">
        <f t="shared" si="40"/>
        <v>47</v>
      </c>
      <c r="BL60" s="1">
        <f t="shared" si="16"/>
        <v>137855.18755512379</v>
      </c>
      <c r="BM60" s="48">
        <f>+EvolOf!M49</f>
        <v>140510</v>
      </c>
      <c r="BN60" s="1">
        <f t="shared" si="17"/>
        <v>140510</v>
      </c>
      <c r="BO60" s="1">
        <f t="shared" si="30"/>
        <v>-2654.8124448762101</v>
      </c>
      <c r="BP60" s="28">
        <f t="shared" si="31"/>
        <v>-1.8894117464068105E-2</v>
      </c>
      <c r="BQ60" s="1">
        <f t="shared" si="18"/>
        <v>7048029.1174695995</v>
      </c>
      <c r="BR60" s="1" cm="1">
        <f t="array" ref="BR60">IF(BK60&lt;=$BX$14,0,INDEX($AU$14:$AU$300,BK60-$BX$14+1))*$BY$14</f>
        <v>137855.18755512379</v>
      </c>
      <c r="BS60" s="1">
        <f t="shared" si="19"/>
        <v>121085.58251565142</v>
      </c>
      <c r="BT60" s="1">
        <f t="shared" si="37"/>
        <v>16769.605039472357</v>
      </c>
      <c r="BU60" s="1">
        <f t="shared" si="32"/>
        <v>121085.58251565143</v>
      </c>
      <c r="BV60" s="1">
        <f t="shared" si="39"/>
        <v>15866.191973372837</v>
      </c>
      <c r="BW60" s="1">
        <f t="shared" si="39"/>
        <v>903.41306609952096</v>
      </c>
      <c r="CQ60" s="4">
        <f t="shared" si="33"/>
        <v>17.5625</v>
      </c>
      <c r="CR60" s="7" cm="1">
        <f t="array" ref="CR60">IF(BK60&lt;=$CW$48,0,INDEX($B$14:$B$300,BK60-$CW$48+1))</f>
        <v>990</v>
      </c>
      <c r="CS60" s="1">
        <f t="shared" si="21"/>
        <v>1054</v>
      </c>
      <c r="CT60" s="100">
        <f t="shared" si="34"/>
        <v>1.0646464646464646</v>
      </c>
    </row>
    <row r="61" spans="1:101" x14ac:dyDescent="0.3">
      <c r="A61" s="1">
        <f t="shared" si="22"/>
        <v>48</v>
      </c>
      <c r="B61" s="1">
        <f t="shared" si="0"/>
        <v>9816</v>
      </c>
      <c r="C61" s="1">
        <v>48</v>
      </c>
      <c r="D61" s="1">
        <v>40181</v>
      </c>
      <c r="E61" s="1">
        <v>8623</v>
      </c>
      <c r="F61" s="1">
        <v>0</v>
      </c>
      <c r="G61" s="1">
        <v>1157</v>
      </c>
      <c r="H61" s="1">
        <v>0</v>
      </c>
      <c r="I61" s="1">
        <v>36</v>
      </c>
      <c r="J61" s="4">
        <v>48.6</v>
      </c>
      <c r="K61" s="4">
        <v>0.64</v>
      </c>
      <c r="L61" s="4">
        <v>20.399999999999999</v>
      </c>
      <c r="M61" s="61">
        <v>2.0099999999999998</v>
      </c>
      <c r="N61" s="1">
        <v>3286</v>
      </c>
      <c r="O61" s="1">
        <v>6521</v>
      </c>
      <c r="P61" s="1">
        <v>6393</v>
      </c>
      <c r="Q61" s="1">
        <v>126</v>
      </c>
      <c r="R61" s="1">
        <v>1</v>
      </c>
      <c r="S61" s="1">
        <v>0</v>
      </c>
      <c r="T61" s="1">
        <v>2863</v>
      </c>
      <c r="U61" s="1">
        <v>283</v>
      </c>
      <c r="V61" s="1">
        <v>4425</v>
      </c>
      <c r="W61" s="1">
        <v>637</v>
      </c>
      <c r="X61" s="1">
        <v>36</v>
      </c>
      <c r="Y61" s="58">
        <v>1.58</v>
      </c>
      <c r="AA61" s="1">
        <f t="shared" si="1"/>
        <v>13048</v>
      </c>
      <c r="AB61" s="1">
        <f t="shared" si="2"/>
        <v>1794</v>
      </c>
      <c r="AC61" s="1">
        <f t="shared" si="3"/>
        <v>72</v>
      </c>
      <c r="AD61" s="1">
        <f t="shared" si="23"/>
        <v>267</v>
      </c>
      <c r="AE61" s="1">
        <f t="shared" si="24"/>
        <v>135</v>
      </c>
      <c r="AF61" s="1">
        <f t="shared" si="24"/>
        <v>0</v>
      </c>
      <c r="AG61" s="1">
        <f t="shared" si="24"/>
        <v>4</v>
      </c>
      <c r="AH61" s="1">
        <f t="shared" si="35"/>
        <v>406</v>
      </c>
      <c r="AI61" s="9">
        <f t="shared" si="25"/>
        <v>7.0615927814829341E-3</v>
      </c>
      <c r="AJ61" s="9">
        <f t="shared" si="4"/>
        <v>0.19631999999999999</v>
      </c>
      <c r="AK61" s="9">
        <f t="shared" si="5"/>
        <v>0.17246</v>
      </c>
      <c r="AL61" s="9">
        <f t="shared" si="6"/>
        <v>2.3140000000000001E-2</v>
      </c>
      <c r="AM61" s="9">
        <f t="shared" si="7"/>
        <v>7.2000000000000005E-4</v>
      </c>
      <c r="AN61" s="9">
        <f t="shared" si="8"/>
        <v>5.7259999999999998E-2</v>
      </c>
      <c r="AO61" s="9">
        <f t="shared" si="9"/>
        <v>8.1200000000000005E-3</v>
      </c>
      <c r="AP61" s="1">
        <f t="shared" si="26"/>
        <v>136</v>
      </c>
      <c r="AQ61" s="1">
        <f t="shared" si="26"/>
        <v>75</v>
      </c>
      <c r="AR61" s="1"/>
      <c r="AS61" s="1">
        <f t="shared" si="27"/>
        <v>4</v>
      </c>
      <c r="AT61" s="1">
        <f t="shared" si="28"/>
        <v>215</v>
      </c>
      <c r="AU61" s="1">
        <f t="shared" si="10"/>
        <v>5098</v>
      </c>
      <c r="AV61" s="9">
        <f t="shared" si="11"/>
        <v>0.10196</v>
      </c>
      <c r="AW61" s="9">
        <f t="shared" si="12"/>
        <v>8.8499999999999995E-2</v>
      </c>
      <c r="AX61" s="9">
        <f t="shared" si="13"/>
        <v>1.274E-2</v>
      </c>
      <c r="AY61" s="9">
        <f t="shared" si="14"/>
        <v>7.2000000000000005E-4</v>
      </c>
      <c r="AZ61" s="9">
        <f t="shared" si="15"/>
        <v>4.3E-3</v>
      </c>
      <c r="BA61" s="9">
        <f t="shared" si="29"/>
        <v>0.10208639999999999</v>
      </c>
      <c r="BJ61" s="7">
        <f t="shared" si="40"/>
        <v>48</v>
      </c>
      <c r="BK61" s="7">
        <f t="shared" si="40"/>
        <v>48</v>
      </c>
      <c r="BL61" s="1">
        <f t="shared" si="16"/>
        <v>143924.99409297993</v>
      </c>
      <c r="BM61" s="48">
        <f>+EvolOf!M50</f>
        <v>146690</v>
      </c>
      <c r="BN61" s="1">
        <f t="shared" si="17"/>
        <v>146690</v>
      </c>
      <c r="BO61" s="1">
        <f t="shared" si="30"/>
        <v>-2765.0059070200659</v>
      </c>
      <c r="BP61" s="28">
        <f t="shared" si="31"/>
        <v>-1.8849314247870064E-2</v>
      </c>
      <c r="BQ61" s="1">
        <f t="shared" si="18"/>
        <v>7645257.6658558575</v>
      </c>
      <c r="BR61" s="1" cm="1">
        <f t="array" ref="BR61">IF(BK61&lt;=$BX$14,0,INDEX($AU$14:$AU$300,BK61-$BX$14+1))*$BY$14</f>
        <v>143924.99409297993</v>
      </c>
      <c r="BS61" s="1">
        <f t="shared" si="19"/>
        <v>124925.08804657438</v>
      </c>
      <c r="BT61" s="1">
        <f t="shared" si="37"/>
        <v>18999.906046405551</v>
      </c>
      <c r="BU61" s="1">
        <f t="shared" si="32"/>
        <v>124925.08804657438</v>
      </c>
      <c r="BV61" s="1">
        <f t="shared" si="39"/>
        <v>17983.56634704359</v>
      </c>
      <c r="BW61" s="1">
        <f t="shared" si="39"/>
        <v>1016.339699361961</v>
      </c>
      <c r="CQ61" s="4">
        <f t="shared" si="33"/>
        <v>17.694444444444443</v>
      </c>
      <c r="CR61" s="7" cm="1">
        <f t="array" ref="CR61">IF(BK61&lt;=$CW$48,0,INDEX($B$14:$B$300,BK61-$CW$48+1))</f>
        <v>1152</v>
      </c>
      <c r="CS61" s="1">
        <f t="shared" si="21"/>
        <v>1193</v>
      </c>
      <c r="CT61" s="100">
        <f t="shared" si="34"/>
        <v>1.0355902777777777</v>
      </c>
    </row>
    <row r="62" spans="1:101" x14ac:dyDescent="0.3">
      <c r="A62" s="1">
        <f t="shared" si="22"/>
        <v>49</v>
      </c>
      <c r="B62" s="1">
        <f t="shared" si="0"/>
        <v>10205</v>
      </c>
      <c r="C62" s="1">
        <v>49</v>
      </c>
      <c r="D62" s="1">
        <v>39793</v>
      </c>
      <c r="E62" s="1">
        <v>8855</v>
      </c>
      <c r="F62" s="1">
        <v>0</v>
      </c>
      <c r="G62" s="1">
        <v>1309</v>
      </c>
      <c r="H62" s="1">
        <v>0</v>
      </c>
      <c r="I62" s="1">
        <v>41</v>
      </c>
      <c r="J62" s="4">
        <v>48.43</v>
      </c>
      <c r="K62" s="4">
        <v>0.64</v>
      </c>
      <c r="L62" s="4">
        <v>20.6</v>
      </c>
      <c r="M62" s="61">
        <v>1.98</v>
      </c>
      <c r="N62" s="1">
        <v>3496</v>
      </c>
      <c r="O62" s="1">
        <v>6700</v>
      </c>
      <c r="P62" s="1">
        <v>6544</v>
      </c>
      <c r="Q62" s="1">
        <v>153</v>
      </c>
      <c r="R62" s="1">
        <v>2</v>
      </c>
      <c r="S62" s="1">
        <v>0</v>
      </c>
      <c r="T62" s="1">
        <v>2990</v>
      </c>
      <c r="U62" s="1">
        <v>296</v>
      </c>
      <c r="V62" s="1">
        <v>4543</v>
      </c>
      <c r="W62" s="1">
        <v>722</v>
      </c>
      <c r="X62" s="1">
        <v>41</v>
      </c>
      <c r="Y62" s="58">
        <v>1.55</v>
      </c>
      <c r="AA62" s="1">
        <f t="shared" si="1"/>
        <v>13398</v>
      </c>
      <c r="AB62" s="1">
        <f t="shared" si="2"/>
        <v>2031</v>
      </c>
      <c r="AC62" s="1">
        <f t="shared" si="3"/>
        <v>82</v>
      </c>
      <c r="AD62" s="1">
        <f t="shared" si="23"/>
        <v>232</v>
      </c>
      <c r="AE62" s="1">
        <f t="shared" si="24"/>
        <v>152</v>
      </c>
      <c r="AF62" s="1">
        <f t="shared" si="24"/>
        <v>0</v>
      </c>
      <c r="AG62" s="1">
        <f t="shared" si="24"/>
        <v>5</v>
      </c>
      <c r="AH62" s="1">
        <f t="shared" si="35"/>
        <v>389</v>
      </c>
      <c r="AI62" s="9">
        <f t="shared" si="25"/>
        <v>7.7271013946475691E-3</v>
      </c>
      <c r="AJ62" s="9">
        <f t="shared" si="4"/>
        <v>0.2041</v>
      </c>
      <c r="AK62" s="9">
        <f t="shared" si="5"/>
        <v>0.17710000000000001</v>
      </c>
      <c r="AL62" s="9">
        <f t="shared" si="6"/>
        <v>2.6179999999999998E-2</v>
      </c>
      <c r="AM62" s="9">
        <f t="shared" si="7"/>
        <v>8.1999999999999998E-4</v>
      </c>
      <c r="AN62" s="9">
        <f t="shared" si="8"/>
        <v>5.9799999999999999E-2</v>
      </c>
      <c r="AO62" s="9">
        <f t="shared" si="9"/>
        <v>7.7799999999999996E-3</v>
      </c>
      <c r="AP62" s="1">
        <f t="shared" si="26"/>
        <v>118</v>
      </c>
      <c r="AQ62" s="1">
        <f t="shared" si="26"/>
        <v>85</v>
      </c>
      <c r="AR62" s="1"/>
      <c r="AS62" s="1">
        <f t="shared" si="27"/>
        <v>5</v>
      </c>
      <c r="AT62" s="1">
        <f t="shared" si="28"/>
        <v>208</v>
      </c>
      <c r="AU62" s="1">
        <f t="shared" si="10"/>
        <v>5306</v>
      </c>
      <c r="AV62" s="9">
        <f t="shared" si="11"/>
        <v>0.10612000000000001</v>
      </c>
      <c r="AW62" s="9">
        <f t="shared" si="12"/>
        <v>9.0859999999999996E-2</v>
      </c>
      <c r="AX62" s="9">
        <f t="shared" si="13"/>
        <v>1.444E-2</v>
      </c>
      <c r="AY62" s="9">
        <f t="shared" si="14"/>
        <v>8.1999999999999998E-4</v>
      </c>
      <c r="AZ62" s="9">
        <f t="shared" si="15"/>
        <v>4.1599999999999996E-3</v>
      </c>
      <c r="BA62" s="9">
        <f t="shared" si="29"/>
        <v>0.106132</v>
      </c>
      <c r="BJ62" s="7">
        <f t="shared" si="40"/>
        <v>49</v>
      </c>
      <c r="BK62" s="7">
        <f t="shared" si="40"/>
        <v>49</v>
      </c>
      <c r="BL62" s="1">
        <f t="shared" si="16"/>
        <v>149797.17902262681</v>
      </c>
      <c r="BM62" s="48">
        <f>+EvolOf!M51</f>
        <v>152446</v>
      </c>
      <c r="BN62" s="1">
        <f t="shared" si="17"/>
        <v>152446</v>
      </c>
      <c r="BO62" s="1">
        <f t="shared" si="30"/>
        <v>-2648.8209773731942</v>
      </c>
      <c r="BP62" s="28">
        <f t="shared" si="31"/>
        <v>-1.7375470510037627E-2</v>
      </c>
      <c r="BQ62" s="1">
        <f t="shared" si="18"/>
        <v>7016252.5701722838</v>
      </c>
      <c r="BR62" s="1" cm="1">
        <f t="array" ref="BR62">IF(BK62&lt;=$BX$14,0,INDEX($AU$14:$AU$300,BK62-$BX$14+1))*$BY$14</f>
        <v>149797.17902262681</v>
      </c>
      <c r="BS62" s="1">
        <f t="shared" si="19"/>
        <v>128256.42372781636</v>
      </c>
      <c r="BT62" s="1">
        <f t="shared" si="37"/>
        <v>21540.755294810453</v>
      </c>
      <c r="BU62" s="1">
        <f t="shared" si="32"/>
        <v>128256.42372781635</v>
      </c>
      <c r="BV62" s="1">
        <f t="shared" si="39"/>
        <v>20383.257303870443</v>
      </c>
      <c r="BW62" s="1">
        <f t="shared" si="39"/>
        <v>1157.4979909400113</v>
      </c>
      <c r="CQ62" s="4">
        <f t="shared" si="33"/>
        <v>17.609756097560975</v>
      </c>
      <c r="CR62" s="7" cm="1">
        <f t="array" ref="CR62">IF(BK62&lt;=$CW$48,0,INDEX($B$14:$B$300,BK62-$CW$48+1))</f>
        <v>1341</v>
      </c>
      <c r="CS62" s="1">
        <f t="shared" si="21"/>
        <v>1350</v>
      </c>
      <c r="CT62" s="100">
        <f t="shared" si="34"/>
        <v>1.0067114093959733</v>
      </c>
    </row>
    <row r="63" spans="1:101" x14ac:dyDescent="0.3">
      <c r="A63" s="1">
        <f t="shared" si="22"/>
        <v>50</v>
      </c>
      <c r="B63" s="1">
        <f t="shared" si="0"/>
        <v>10576</v>
      </c>
      <c r="C63" s="1">
        <v>50</v>
      </c>
      <c r="D63" s="1">
        <v>39422</v>
      </c>
      <c r="E63" s="1">
        <v>9055</v>
      </c>
      <c r="F63" s="1">
        <v>0</v>
      </c>
      <c r="G63" s="1">
        <v>1474</v>
      </c>
      <c r="H63" s="1">
        <v>0</v>
      </c>
      <c r="I63" s="1">
        <v>47</v>
      </c>
      <c r="J63" s="4">
        <v>48.27</v>
      </c>
      <c r="K63" s="4">
        <v>0.64</v>
      </c>
      <c r="L63" s="4">
        <v>20.8</v>
      </c>
      <c r="M63" s="61">
        <v>1.95</v>
      </c>
      <c r="N63" s="1">
        <v>3707</v>
      </c>
      <c r="O63" s="1">
        <v>6859</v>
      </c>
      <c r="P63" s="1">
        <v>6671</v>
      </c>
      <c r="Q63" s="1">
        <v>185</v>
      </c>
      <c r="R63" s="1">
        <v>2</v>
      </c>
      <c r="S63" s="1">
        <v>0</v>
      </c>
      <c r="T63" s="1">
        <v>3118</v>
      </c>
      <c r="U63" s="1">
        <v>309</v>
      </c>
      <c r="V63" s="1">
        <v>4645</v>
      </c>
      <c r="W63" s="1">
        <v>815</v>
      </c>
      <c r="X63" s="1">
        <v>47</v>
      </c>
      <c r="Y63" s="58">
        <v>1.51</v>
      </c>
      <c r="AA63" s="1">
        <f t="shared" si="1"/>
        <v>13700</v>
      </c>
      <c r="AB63" s="1">
        <f t="shared" si="2"/>
        <v>2289</v>
      </c>
      <c r="AC63" s="1">
        <f t="shared" si="3"/>
        <v>94</v>
      </c>
      <c r="AD63" s="1">
        <f t="shared" si="23"/>
        <v>200</v>
      </c>
      <c r="AE63" s="1">
        <f t="shared" si="24"/>
        <v>165</v>
      </c>
      <c r="AF63" s="1">
        <f t="shared" si="24"/>
        <v>0</v>
      </c>
      <c r="AG63" s="1">
        <f t="shared" si="24"/>
        <v>6</v>
      </c>
      <c r="AH63" s="1">
        <f t="shared" si="35"/>
        <v>371</v>
      </c>
      <c r="AI63" s="9">
        <f t="shared" si="25"/>
        <v>8.5345923370256042E-3</v>
      </c>
      <c r="AJ63" s="9">
        <f t="shared" si="4"/>
        <v>0.21152000000000001</v>
      </c>
      <c r="AK63" s="9">
        <f t="shared" si="5"/>
        <v>0.18110000000000001</v>
      </c>
      <c r="AL63" s="9">
        <f t="shared" si="6"/>
        <v>2.9479999999999999E-2</v>
      </c>
      <c r="AM63" s="9">
        <f t="shared" si="7"/>
        <v>9.3999999999999997E-4</v>
      </c>
      <c r="AN63" s="9">
        <f t="shared" si="8"/>
        <v>6.2359999999999999E-2</v>
      </c>
      <c r="AO63" s="9">
        <f t="shared" si="9"/>
        <v>7.4200000000000004E-3</v>
      </c>
      <c r="AP63" s="1">
        <f t="shared" si="26"/>
        <v>102</v>
      </c>
      <c r="AQ63" s="1">
        <f t="shared" si="26"/>
        <v>93</v>
      </c>
      <c r="AR63" s="1"/>
      <c r="AS63" s="1">
        <f t="shared" si="27"/>
        <v>6</v>
      </c>
      <c r="AT63" s="1">
        <f t="shared" si="28"/>
        <v>201</v>
      </c>
      <c r="AU63" s="1">
        <f t="shared" si="10"/>
        <v>5507</v>
      </c>
      <c r="AV63" s="9">
        <f t="shared" si="11"/>
        <v>0.11014</v>
      </c>
      <c r="AW63" s="9">
        <f t="shared" si="12"/>
        <v>9.2899999999999996E-2</v>
      </c>
      <c r="AX63" s="9">
        <f t="shared" si="13"/>
        <v>1.6299999999999999E-2</v>
      </c>
      <c r="AY63" s="9">
        <f t="shared" si="14"/>
        <v>9.3999999999999997E-4</v>
      </c>
      <c r="AZ63" s="9">
        <f t="shared" si="15"/>
        <v>4.0200000000000001E-3</v>
      </c>
      <c r="BA63" s="9">
        <f t="shared" si="29"/>
        <v>0.10999040000000002</v>
      </c>
      <c r="BJ63" s="7">
        <f t="shared" si="40"/>
        <v>50</v>
      </c>
      <c r="BK63" s="7">
        <f t="shared" si="40"/>
        <v>50</v>
      </c>
      <c r="BL63" s="1">
        <f t="shared" si="16"/>
        <v>155471.74234406443</v>
      </c>
      <c r="BM63" s="48">
        <f>+EvolOf!M52</f>
        <v>157022</v>
      </c>
      <c r="BN63" s="1">
        <f t="shared" si="17"/>
        <v>157022</v>
      </c>
      <c r="BO63" s="1">
        <f t="shared" si="30"/>
        <v>-1550.2576559355657</v>
      </c>
      <c r="BP63" s="28">
        <f t="shared" si="31"/>
        <v>-9.872869126208883E-3</v>
      </c>
      <c r="BQ63" s="1">
        <f t="shared" si="18"/>
        <v>2403298.799786835</v>
      </c>
      <c r="BR63" s="1" cm="1">
        <f t="array" ref="BR63">IF(BK63&lt;=$BX$14,0,INDEX($AU$14:$AU$300,BK63-$BX$14+1))*$BY$14</f>
        <v>155471.74234406443</v>
      </c>
      <c r="BS63" s="1">
        <f t="shared" si="19"/>
        <v>131136.05287600859</v>
      </c>
      <c r="BT63" s="1">
        <f t="shared" si="37"/>
        <v>24335.689468055847</v>
      </c>
      <c r="BU63" s="1">
        <f t="shared" si="32"/>
        <v>131136.05287600859</v>
      </c>
      <c r="BV63" s="1">
        <f t="shared" si="39"/>
        <v>23008.801527222175</v>
      </c>
      <c r="BW63" s="1">
        <f t="shared" si="39"/>
        <v>1326.8879408336713</v>
      </c>
      <c r="CQ63" s="4">
        <f t="shared" si="33"/>
        <v>17.340425531914892</v>
      </c>
      <c r="CR63" s="7" cm="1">
        <f t="array" ref="CR63">IF(BK63&lt;=$CW$48,0,INDEX($B$14:$B$300,BK63-$CW$48+1))</f>
        <v>1561</v>
      </c>
      <c r="CS63" s="1">
        <f t="shared" si="21"/>
        <v>1521</v>
      </c>
      <c r="CT63" s="100">
        <f t="shared" si="34"/>
        <v>0.97437540038436898</v>
      </c>
    </row>
    <row r="64" spans="1:101" x14ac:dyDescent="0.3">
      <c r="A64" s="1">
        <f t="shared" si="22"/>
        <v>51</v>
      </c>
      <c r="B64" s="1">
        <f t="shared" si="0"/>
        <v>10928</v>
      </c>
      <c r="C64" s="1">
        <v>51</v>
      </c>
      <c r="D64" s="1">
        <v>39069</v>
      </c>
      <c r="E64" s="1">
        <v>9218</v>
      </c>
      <c r="F64" s="1">
        <v>0</v>
      </c>
      <c r="G64" s="1">
        <v>1658</v>
      </c>
      <c r="H64" s="1">
        <v>0</v>
      </c>
      <c r="I64" s="1">
        <v>52</v>
      </c>
      <c r="J64" s="4">
        <v>48.11</v>
      </c>
      <c r="K64" s="4">
        <v>0.64</v>
      </c>
      <c r="L64" s="4">
        <v>21</v>
      </c>
      <c r="M64" s="61">
        <v>1.92</v>
      </c>
      <c r="N64" s="1">
        <v>3920</v>
      </c>
      <c r="O64" s="1">
        <v>6999</v>
      </c>
      <c r="P64" s="1">
        <v>6769</v>
      </c>
      <c r="Q64" s="1">
        <v>226</v>
      </c>
      <c r="R64" s="1">
        <v>3</v>
      </c>
      <c r="S64" s="1">
        <v>0</v>
      </c>
      <c r="T64" s="1">
        <v>3236</v>
      </c>
      <c r="U64" s="1">
        <v>322</v>
      </c>
      <c r="V64" s="1">
        <v>4729</v>
      </c>
      <c r="W64" s="1">
        <v>919</v>
      </c>
      <c r="X64" s="1">
        <v>52</v>
      </c>
      <c r="Y64" s="58">
        <v>1.49</v>
      </c>
      <c r="AA64" s="1">
        <f t="shared" si="1"/>
        <v>13947</v>
      </c>
      <c r="AB64" s="1">
        <f t="shared" si="2"/>
        <v>2577</v>
      </c>
      <c r="AC64" s="1">
        <f t="shared" si="3"/>
        <v>104</v>
      </c>
      <c r="AD64" s="1">
        <f t="shared" si="23"/>
        <v>163</v>
      </c>
      <c r="AE64" s="1">
        <f t="shared" si="24"/>
        <v>184</v>
      </c>
      <c r="AF64" s="1">
        <f t="shared" si="24"/>
        <v>0</v>
      </c>
      <c r="AG64" s="1">
        <f t="shared" si="24"/>
        <v>5</v>
      </c>
      <c r="AH64" s="1">
        <f t="shared" si="35"/>
        <v>352</v>
      </c>
      <c r="AI64" s="9">
        <f t="shared" si="25"/>
        <v>9.1228070175438589E-3</v>
      </c>
      <c r="AJ64" s="9">
        <f t="shared" si="4"/>
        <v>0.21856</v>
      </c>
      <c r="AK64" s="9">
        <f t="shared" si="5"/>
        <v>0.18436</v>
      </c>
      <c r="AL64" s="9">
        <f t="shared" si="6"/>
        <v>3.3160000000000002E-2</v>
      </c>
      <c r="AM64" s="9">
        <f t="shared" si="7"/>
        <v>1.0399999999999999E-3</v>
      </c>
      <c r="AN64" s="9">
        <f t="shared" si="8"/>
        <v>6.472E-2</v>
      </c>
      <c r="AO64" s="9">
        <f t="shared" si="9"/>
        <v>7.0400000000000003E-3</v>
      </c>
      <c r="AP64" s="1">
        <f t="shared" si="26"/>
        <v>84</v>
      </c>
      <c r="AQ64" s="1">
        <f t="shared" si="26"/>
        <v>104</v>
      </c>
      <c r="AR64" s="1"/>
      <c r="AS64" s="1">
        <f t="shared" si="27"/>
        <v>5</v>
      </c>
      <c r="AT64" s="1">
        <f t="shared" si="28"/>
        <v>193</v>
      </c>
      <c r="AU64" s="1">
        <f t="shared" si="10"/>
        <v>5700</v>
      </c>
      <c r="AV64" s="9">
        <f t="shared" si="11"/>
        <v>0.114</v>
      </c>
      <c r="AW64" s="9">
        <f t="shared" si="12"/>
        <v>9.4579999999999997E-2</v>
      </c>
      <c r="AX64" s="9">
        <f t="shared" si="13"/>
        <v>1.8380000000000001E-2</v>
      </c>
      <c r="AY64" s="9">
        <f t="shared" si="14"/>
        <v>1.0399999999999999E-3</v>
      </c>
      <c r="AZ64" s="9">
        <f t="shared" si="15"/>
        <v>3.8600000000000001E-3</v>
      </c>
      <c r="BA64" s="9">
        <f t="shared" si="29"/>
        <v>0.11365120000000001</v>
      </c>
      <c r="BJ64" s="7">
        <f t="shared" ref="BJ64:BK79" si="41">+BJ63+1</f>
        <v>51</v>
      </c>
      <c r="BK64" s="7">
        <f t="shared" si="41"/>
        <v>51</v>
      </c>
      <c r="BL64" s="1">
        <f t="shared" si="16"/>
        <v>160920.45239897718</v>
      </c>
      <c r="BM64" s="48">
        <f>+EvolOf!M53</f>
        <v>161852</v>
      </c>
      <c r="BN64" s="1">
        <f t="shared" si="17"/>
        <v>161852</v>
      </c>
      <c r="BO64" s="1">
        <f t="shared" si="30"/>
        <v>-931.5476010228158</v>
      </c>
      <c r="BP64" s="28">
        <f t="shared" si="31"/>
        <v>-5.755551992084218E-3</v>
      </c>
      <c r="BQ64" s="1">
        <f t="shared" si="18"/>
        <v>867780.93297136319</v>
      </c>
      <c r="BR64" s="1" cm="1">
        <f t="array" ref="BR64">IF(BK64&lt;=$BX$14,0,INDEX($AU$14:$AU$300,BK64-$BX$14+1))*$BY$14</f>
        <v>160920.45239897718</v>
      </c>
      <c r="BS64" s="1">
        <f t="shared" si="19"/>
        <v>133507.51217451983</v>
      </c>
      <c r="BT64" s="1">
        <f t="shared" si="37"/>
        <v>27412.940224457339</v>
      </c>
      <c r="BU64" s="1">
        <f t="shared" si="32"/>
        <v>133507.51217451986</v>
      </c>
      <c r="BV64" s="1">
        <f t="shared" si="39"/>
        <v>25944.893992045618</v>
      </c>
      <c r="BW64" s="1">
        <f t="shared" si="39"/>
        <v>1468.0462324117216</v>
      </c>
      <c r="CQ64" s="4">
        <f t="shared" si="33"/>
        <v>17.673076923076923</v>
      </c>
      <c r="CR64" s="7" cm="1">
        <f t="array" ref="CR64">IF(BK64&lt;=$CW$48,0,INDEX($B$14:$B$300,BK64-$CW$48+1))</f>
        <v>1818</v>
      </c>
      <c r="CS64" s="1">
        <f t="shared" si="21"/>
        <v>1710</v>
      </c>
      <c r="CT64" s="100">
        <f t="shared" si="34"/>
        <v>0.94059405940594054</v>
      </c>
    </row>
    <row r="65" spans="1:98" x14ac:dyDescent="0.3">
      <c r="A65" s="1">
        <f t="shared" si="22"/>
        <v>52</v>
      </c>
      <c r="B65" s="1">
        <f t="shared" si="0"/>
        <v>11267</v>
      </c>
      <c r="C65" s="1">
        <v>52</v>
      </c>
      <c r="D65" s="1">
        <v>38732</v>
      </c>
      <c r="E65" s="1">
        <v>9352</v>
      </c>
      <c r="F65" s="1">
        <v>0</v>
      </c>
      <c r="G65" s="1">
        <v>1855</v>
      </c>
      <c r="H65" s="1">
        <v>0</v>
      </c>
      <c r="I65" s="1">
        <v>60</v>
      </c>
      <c r="J65" s="4">
        <v>47.97</v>
      </c>
      <c r="K65" s="4">
        <v>0.64</v>
      </c>
      <c r="L65" s="4">
        <v>21.2</v>
      </c>
      <c r="M65" s="61">
        <v>1.89</v>
      </c>
      <c r="N65" s="1">
        <v>4135</v>
      </c>
      <c r="O65" s="1">
        <v>7122</v>
      </c>
      <c r="P65" s="1">
        <v>6842</v>
      </c>
      <c r="Q65" s="1">
        <v>276</v>
      </c>
      <c r="R65" s="1">
        <v>3</v>
      </c>
      <c r="S65" s="1">
        <v>0</v>
      </c>
      <c r="T65" s="1">
        <v>3350</v>
      </c>
      <c r="U65" s="1">
        <v>333</v>
      </c>
      <c r="V65" s="1">
        <v>4802</v>
      </c>
      <c r="W65" s="1">
        <v>1027</v>
      </c>
      <c r="X65" s="1">
        <v>60</v>
      </c>
      <c r="Y65" s="58">
        <v>1.46</v>
      </c>
      <c r="AA65" s="1">
        <f t="shared" si="1"/>
        <v>14154</v>
      </c>
      <c r="AB65" s="1">
        <f t="shared" si="2"/>
        <v>2882</v>
      </c>
      <c r="AC65" s="1">
        <f t="shared" si="3"/>
        <v>120</v>
      </c>
      <c r="AD65" s="1">
        <f t="shared" si="23"/>
        <v>134</v>
      </c>
      <c r="AE65" s="1">
        <f t="shared" si="24"/>
        <v>197</v>
      </c>
      <c r="AF65" s="1">
        <f t="shared" si="24"/>
        <v>0</v>
      </c>
      <c r="AG65" s="1">
        <f t="shared" si="24"/>
        <v>8</v>
      </c>
      <c r="AH65" s="1">
        <f t="shared" si="35"/>
        <v>339</v>
      </c>
      <c r="AI65" s="9">
        <f t="shared" si="25"/>
        <v>1.0188487009679063E-2</v>
      </c>
      <c r="AJ65" s="9">
        <f t="shared" si="4"/>
        <v>0.22534000000000001</v>
      </c>
      <c r="AK65" s="9">
        <f t="shared" si="5"/>
        <v>0.18704000000000001</v>
      </c>
      <c r="AL65" s="9">
        <f t="shared" si="6"/>
        <v>3.7100000000000001E-2</v>
      </c>
      <c r="AM65" s="9">
        <f t="shared" si="7"/>
        <v>1.1999999999999999E-3</v>
      </c>
      <c r="AN65" s="9">
        <f t="shared" si="8"/>
        <v>6.7000000000000004E-2</v>
      </c>
      <c r="AO65" s="9">
        <f t="shared" si="9"/>
        <v>6.7799999999999996E-3</v>
      </c>
      <c r="AP65" s="1">
        <f t="shared" si="26"/>
        <v>73</v>
      </c>
      <c r="AQ65" s="1">
        <f t="shared" si="26"/>
        <v>108</v>
      </c>
      <c r="AR65" s="1"/>
      <c r="AS65" s="1">
        <f t="shared" si="27"/>
        <v>8</v>
      </c>
      <c r="AT65" s="1">
        <f t="shared" si="28"/>
        <v>189</v>
      </c>
      <c r="AU65" s="1">
        <f t="shared" si="10"/>
        <v>5889</v>
      </c>
      <c r="AV65" s="9">
        <f t="shared" si="11"/>
        <v>0.11778</v>
      </c>
      <c r="AW65" s="9">
        <f t="shared" si="12"/>
        <v>9.604E-2</v>
      </c>
      <c r="AX65" s="9">
        <f t="shared" si="13"/>
        <v>2.0539999999999999E-2</v>
      </c>
      <c r="AY65" s="9">
        <f t="shared" si="14"/>
        <v>1.1999999999999999E-3</v>
      </c>
      <c r="AZ65" s="9">
        <f t="shared" si="15"/>
        <v>3.7799999999999999E-3</v>
      </c>
      <c r="BA65" s="9">
        <f t="shared" si="29"/>
        <v>0.11717680000000001</v>
      </c>
      <c r="BJ65" s="7">
        <f t="shared" si="41"/>
        <v>52</v>
      </c>
      <c r="BK65" s="7">
        <f t="shared" si="41"/>
        <v>52</v>
      </c>
      <c r="BL65" s="1">
        <f t="shared" si="16"/>
        <v>166256.23582062748</v>
      </c>
      <c r="BM65" s="48">
        <f>+EvolOf!M54</f>
        <v>166019</v>
      </c>
      <c r="BN65" s="1">
        <f t="shared" si="17"/>
        <v>166019</v>
      </c>
      <c r="BO65" s="1">
        <f t="shared" si="30"/>
        <v>237.23582062748028</v>
      </c>
      <c r="BP65" s="28">
        <f t="shared" si="31"/>
        <v>1.4289678929970684E-3</v>
      </c>
      <c r="BQ65" s="1">
        <f t="shared" si="18"/>
        <v>56280.834588794001</v>
      </c>
      <c r="BR65" s="1" cm="1">
        <f t="array" ref="BR65">IF(BK65&lt;=$BX$14,0,INDEX($AU$14:$AU$300,BK65-$BX$14+1))*$BY$14</f>
        <v>166256.23582062748</v>
      </c>
      <c r="BS65" s="1">
        <f t="shared" si="19"/>
        <v>135568.42323155937</v>
      </c>
      <c r="BT65" s="1">
        <f t="shared" si="37"/>
        <v>30687.812589068104</v>
      </c>
      <c r="BU65" s="1">
        <f t="shared" si="32"/>
        <v>135568.42323155937</v>
      </c>
      <c r="BV65" s="1">
        <f t="shared" si="39"/>
        <v>28993.9130901315</v>
      </c>
      <c r="BW65" s="1">
        <f t="shared" si="39"/>
        <v>1693.8994989366017</v>
      </c>
      <c r="CQ65" s="4">
        <f t="shared" si="33"/>
        <v>17.116666666666667</v>
      </c>
      <c r="CR65" s="7" cm="1">
        <f t="array" ref="CR65">IF(BK65&lt;=$CW$48,0,INDEX($B$14:$B$300,BK65-$CW$48+1))</f>
        <v>2104</v>
      </c>
      <c r="CS65" s="1">
        <f t="shared" si="21"/>
        <v>1915</v>
      </c>
      <c r="CT65" s="100">
        <f t="shared" si="34"/>
        <v>0.91017110266159695</v>
      </c>
    </row>
    <row r="66" spans="1:98" x14ac:dyDescent="0.3">
      <c r="A66" s="1">
        <f t="shared" si="22"/>
        <v>53</v>
      </c>
      <c r="B66" s="1">
        <f t="shared" si="0"/>
        <v>11587</v>
      </c>
      <c r="C66" s="1">
        <v>53</v>
      </c>
      <c r="D66" s="1">
        <v>38412</v>
      </c>
      <c r="E66" s="1">
        <v>9450</v>
      </c>
      <c r="F66" s="1">
        <v>0</v>
      </c>
      <c r="G66" s="1">
        <v>2069</v>
      </c>
      <c r="H66" s="1">
        <v>0</v>
      </c>
      <c r="I66" s="1">
        <v>68</v>
      </c>
      <c r="J66" s="4">
        <v>47.82</v>
      </c>
      <c r="K66" s="4">
        <v>0.63</v>
      </c>
      <c r="L66" s="4">
        <v>21.5</v>
      </c>
      <c r="M66" s="61">
        <v>1.86</v>
      </c>
      <c r="N66" s="1">
        <v>4350</v>
      </c>
      <c r="O66" s="1">
        <v>7227</v>
      </c>
      <c r="P66" s="1">
        <v>6890</v>
      </c>
      <c r="Q66" s="1">
        <v>332</v>
      </c>
      <c r="R66" s="1">
        <v>4</v>
      </c>
      <c r="S66" s="1">
        <v>0</v>
      </c>
      <c r="T66" s="1">
        <v>3453</v>
      </c>
      <c r="U66" s="1">
        <v>343</v>
      </c>
      <c r="V66" s="1">
        <v>4865</v>
      </c>
      <c r="W66" s="1">
        <v>1139</v>
      </c>
      <c r="X66" s="1">
        <v>68</v>
      </c>
      <c r="Y66" s="58">
        <v>1.43</v>
      </c>
      <c r="AA66" s="1">
        <f t="shared" si="1"/>
        <v>14315</v>
      </c>
      <c r="AB66" s="1">
        <f t="shared" si="2"/>
        <v>3208</v>
      </c>
      <c r="AC66" s="1">
        <f t="shared" si="3"/>
        <v>136</v>
      </c>
      <c r="AD66" s="1">
        <f t="shared" si="23"/>
        <v>98</v>
      </c>
      <c r="AE66" s="1">
        <f t="shared" si="24"/>
        <v>214</v>
      </c>
      <c r="AF66" s="1">
        <f t="shared" si="24"/>
        <v>0</v>
      </c>
      <c r="AG66" s="1">
        <f t="shared" si="24"/>
        <v>8</v>
      </c>
      <c r="AH66" s="1">
        <f t="shared" si="35"/>
        <v>320</v>
      </c>
      <c r="AI66" s="9">
        <f t="shared" si="25"/>
        <v>1.1198945981554678E-2</v>
      </c>
      <c r="AJ66" s="9">
        <f t="shared" si="4"/>
        <v>0.23174</v>
      </c>
      <c r="AK66" s="9">
        <f t="shared" si="5"/>
        <v>0.189</v>
      </c>
      <c r="AL66" s="9">
        <f t="shared" si="6"/>
        <v>4.138E-2</v>
      </c>
      <c r="AM66" s="9">
        <f t="shared" si="7"/>
        <v>1.3600000000000001E-3</v>
      </c>
      <c r="AN66" s="9">
        <f t="shared" si="8"/>
        <v>6.9059999999999996E-2</v>
      </c>
      <c r="AO66" s="9">
        <f t="shared" si="9"/>
        <v>6.4000000000000003E-3</v>
      </c>
      <c r="AP66" s="1">
        <f t="shared" si="26"/>
        <v>63</v>
      </c>
      <c r="AQ66" s="1">
        <f t="shared" si="26"/>
        <v>112</v>
      </c>
      <c r="AR66" s="1"/>
      <c r="AS66" s="1">
        <f t="shared" si="27"/>
        <v>8</v>
      </c>
      <c r="AT66" s="1">
        <f t="shared" si="28"/>
        <v>183</v>
      </c>
      <c r="AU66" s="1">
        <f t="shared" si="10"/>
        <v>6072</v>
      </c>
      <c r="AV66" s="9">
        <f t="shared" si="11"/>
        <v>0.12144000000000001</v>
      </c>
      <c r="AW66" s="9">
        <f t="shared" si="12"/>
        <v>9.7299999999999998E-2</v>
      </c>
      <c r="AX66" s="9">
        <f t="shared" si="13"/>
        <v>2.2780000000000002E-2</v>
      </c>
      <c r="AY66" s="9">
        <f t="shared" si="14"/>
        <v>1.3600000000000001E-3</v>
      </c>
      <c r="AZ66" s="9">
        <f t="shared" si="15"/>
        <v>3.6600000000000001E-3</v>
      </c>
      <c r="BA66" s="9">
        <f t="shared" si="29"/>
        <v>0.12050480000000001</v>
      </c>
      <c r="BJ66" s="7">
        <f t="shared" si="41"/>
        <v>53</v>
      </c>
      <c r="BK66" s="7">
        <f t="shared" si="41"/>
        <v>53</v>
      </c>
      <c r="BL66" s="1">
        <f t="shared" si="16"/>
        <v>171422.62929238411</v>
      </c>
      <c r="BM66" s="48">
        <f>+EvolOf!M55</f>
        <v>169404</v>
      </c>
      <c r="BN66" s="1">
        <f t="shared" si="17"/>
        <v>169404</v>
      </c>
      <c r="BO66" s="1">
        <f t="shared" si="30"/>
        <v>2018.6292923841102</v>
      </c>
      <c r="BP66" s="28">
        <f t="shared" si="31"/>
        <v>1.1916066281694171E-2</v>
      </c>
      <c r="BQ66" s="1">
        <f t="shared" si="18"/>
        <v>4074864.2200711733</v>
      </c>
      <c r="BR66" s="1" cm="1">
        <f t="array" ref="BR66">IF(BK66&lt;=$BX$14,0,INDEX($AU$14:$AU$300,BK66-$BX$14+1))*$BY$14</f>
        <v>171422.62929238411</v>
      </c>
      <c r="BS66" s="1">
        <f t="shared" si="19"/>
        <v>137347.01770544279</v>
      </c>
      <c r="BT66" s="1">
        <f t="shared" si="37"/>
        <v>34075.611586941304</v>
      </c>
      <c r="BU66" s="1">
        <f t="shared" si="32"/>
        <v>137347.01770544279</v>
      </c>
      <c r="BV66" s="1">
        <f t="shared" si="39"/>
        <v>32155.858821479826</v>
      </c>
      <c r="BW66" s="1">
        <f t="shared" si="39"/>
        <v>1919.7527654614821</v>
      </c>
      <c r="CQ66" s="4">
        <f t="shared" si="33"/>
        <v>16.75</v>
      </c>
      <c r="CR66" s="7" cm="1">
        <f t="array" ref="CR66">IF(BK66&lt;=$CW$48,0,INDEX($B$14:$B$300,BK66-$CW$48+1))</f>
        <v>2432</v>
      </c>
      <c r="CS66" s="1">
        <f t="shared" si="21"/>
        <v>2137</v>
      </c>
      <c r="CT66" s="100">
        <f t="shared" si="34"/>
        <v>0.87870065789473684</v>
      </c>
    </row>
    <row r="67" spans="1:98" x14ac:dyDescent="0.3">
      <c r="A67" s="1">
        <f t="shared" si="22"/>
        <v>54</v>
      </c>
      <c r="B67" s="1">
        <f t="shared" si="0"/>
        <v>11885</v>
      </c>
      <c r="C67" s="1">
        <v>54</v>
      </c>
      <c r="D67" s="1">
        <v>38113</v>
      </c>
      <c r="E67" s="1">
        <v>9508</v>
      </c>
      <c r="F67" s="1">
        <v>0</v>
      </c>
      <c r="G67" s="1">
        <v>2301</v>
      </c>
      <c r="H67" s="1">
        <v>0</v>
      </c>
      <c r="I67" s="1">
        <v>76</v>
      </c>
      <c r="J67" s="4">
        <v>47.69</v>
      </c>
      <c r="K67" s="4">
        <v>0.63</v>
      </c>
      <c r="L67" s="4">
        <v>21.7</v>
      </c>
      <c r="M67" s="61">
        <v>1.83</v>
      </c>
      <c r="N67" s="1">
        <v>4558</v>
      </c>
      <c r="O67" s="1">
        <v>7318</v>
      </c>
      <c r="P67" s="1">
        <v>6916</v>
      </c>
      <c r="Q67" s="1">
        <v>396</v>
      </c>
      <c r="R67" s="1">
        <v>5</v>
      </c>
      <c r="S67" s="1">
        <v>0</v>
      </c>
      <c r="T67" s="1">
        <v>3544</v>
      </c>
      <c r="U67" s="1">
        <v>353</v>
      </c>
      <c r="V67" s="1">
        <v>4904</v>
      </c>
      <c r="W67" s="1">
        <v>1263</v>
      </c>
      <c r="X67" s="1">
        <v>76</v>
      </c>
      <c r="Y67" s="58">
        <v>1.41</v>
      </c>
      <c r="AA67" s="1">
        <f t="shared" si="1"/>
        <v>14412</v>
      </c>
      <c r="AB67" s="1">
        <f t="shared" si="2"/>
        <v>3564</v>
      </c>
      <c r="AC67" s="1">
        <f t="shared" si="3"/>
        <v>152</v>
      </c>
      <c r="AD67" s="1">
        <f t="shared" si="23"/>
        <v>58</v>
      </c>
      <c r="AE67" s="1">
        <f t="shared" si="24"/>
        <v>232</v>
      </c>
      <c r="AF67" s="1">
        <f t="shared" si="24"/>
        <v>0</v>
      </c>
      <c r="AG67" s="1">
        <f t="shared" si="24"/>
        <v>8</v>
      </c>
      <c r="AH67" s="1">
        <f t="shared" si="35"/>
        <v>298</v>
      </c>
      <c r="AI67" s="9">
        <f t="shared" si="25"/>
        <v>1.217363447060708E-2</v>
      </c>
      <c r="AJ67" s="9">
        <f t="shared" si="4"/>
        <v>0.23769999999999999</v>
      </c>
      <c r="AK67" s="9">
        <f t="shared" si="5"/>
        <v>0.19016</v>
      </c>
      <c r="AL67" s="9">
        <f t="shared" si="6"/>
        <v>4.6019999999999998E-2</v>
      </c>
      <c r="AM67" s="9">
        <f t="shared" si="7"/>
        <v>1.5200000000000001E-3</v>
      </c>
      <c r="AN67" s="9">
        <f t="shared" si="8"/>
        <v>7.0879999999999999E-2</v>
      </c>
      <c r="AO67" s="9">
        <f t="shared" si="9"/>
        <v>5.96E-3</v>
      </c>
      <c r="AP67" s="1">
        <f t="shared" si="26"/>
        <v>39</v>
      </c>
      <c r="AQ67" s="1">
        <f t="shared" si="26"/>
        <v>124</v>
      </c>
      <c r="AR67" s="1"/>
      <c r="AS67" s="1">
        <f t="shared" si="27"/>
        <v>8</v>
      </c>
      <c r="AT67" s="1">
        <f t="shared" si="28"/>
        <v>171</v>
      </c>
      <c r="AU67" s="1">
        <f t="shared" si="10"/>
        <v>6243</v>
      </c>
      <c r="AV67" s="9">
        <f t="shared" si="11"/>
        <v>0.12486</v>
      </c>
      <c r="AW67" s="9">
        <f t="shared" si="12"/>
        <v>9.8080000000000001E-2</v>
      </c>
      <c r="AX67" s="9">
        <f t="shared" si="13"/>
        <v>2.5260000000000001E-2</v>
      </c>
      <c r="AY67" s="9">
        <f t="shared" si="14"/>
        <v>1.5200000000000001E-3</v>
      </c>
      <c r="AZ67" s="9">
        <f t="shared" si="15"/>
        <v>3.4199999999999999E-3</v>
      </c>
      <c r="BA67" s="9">
        <f t="shared" si="29"/>
        <v>0.12360400000000001</v>
      </c>
      <c r="BJ67" s="7">
        <f t="shared" si="41"/>
        <v>54</v>
      </c>
      <c r="BK67" s="7">
        <f t="shared" si="41"/>
        <v>54</v>
      </c>
      <c r="BL67" s="1">
        <f t="shared" si="16"/>
        <v>176250.24286435341</v>
      </c>
      <c r="BM67" s="48">
        <f>+EvolOf!M56</f>
        <v>172552</v>
      </c>
      <c r="BN67" s="1">
        <f t="shared" si="17"/>
        <v>172552</v>
      </c>
      <c r="BO67" s="1">
        <f t="shared" si="30"/>
        <v>3698.2428643534076</v>
      </c>
      <c r="BP67" s="28">
        <f t="shared" si="31"/>
        <v>2.1432628218469807E-2</v>
      </c>
      <c r="BQ67" s="1">
        <f t="shared" si="18"/>
        <v>13677000.283740897</v>
      </c>
      <c r="BR67" s="1" cm="1">
        <f t="array" ref="BR67">IF(BK67&lt;=$BX$14,0,INDEX($AU$14:$AU$300,BK67-$BX$14+1))*$BY$14</f>
        <v>176250.24286435341</v>
      </c>
      <c r="BS67" s="1">
        <f t="shared" si="19"/>
        <v>138448.05237975158</v>
      </c>
      <c r="BT67" s="1">
        <f t="shared" si="37"/>
        <v>37802.19048460183</v>
      </c>
      <c r="BU67" s="1">
        <f t="shared" si="32"/>
        <v>138448.05237975158</v>
      </c>
      <c r="BV67" s="1">
        <f t="shared" si="39"/>
        <v>35656.584452615469</v>
      </c>
      <c r="BW67" s="1">
        <f t="shared" si="39"/>
        <v>2145.6060319863623</v>
      </c>
      <c r="CQ67" s="4">
        <f t="shared" si="33"/>
        <v>16.618421052631579</v>
      </c>
      <c r="CR67" s="7" cm="1">
        <f t="array" ref="CR67">IF(BK67&lt;=$CW$48,0,INDEX($B$14:$B$300,BK67-$CW$48+1))</f>
        <v>2801</v>
      </c>
      <c r="CS67" s="1">
        <f t="shared" si="21"/>
        <v>2377</v>
      </c>
      <c r="CT67" s="100">
        <f t="shared" si="34"/>
        <v>0.8486254908961085</v>
      </c>
    </row>
    <row r="68" spans="1:98" x14ac:dyDescent="0.3">
      <c r="A68" s="1">
        <f t="shared" si="22"/>
        <v>55</v>
      </c>
      <c r="B68" s="1">
        <f t="shared" si="0"/>
        <v>12163</v>
      </c>
      <c r="C68" s="1">
        <v>55</v>
      </c>
      <c r="D68" s="1">
        <v>37835</v>
      </c>
      <c r="E68" s="1">
        <v>9526</v>
      </c>
      <c r="F68" s="1">
        <v>0</v>
      </c>
      <c r="G68" s="1">
        <v>2552</v>
      </c>
      <c r="H68" s="1">
        <v>0</v>
      </c>
      <c r="I68" s="1">
        <v>85</v>
      </c>
      <c r="J68" s="4">
        <v>47.55</v>
      </c>
      <c r="K68" s="4">
        <v>0.63</v>
      </c>
      <c r="L68" s="4">
        <v>21.9</v>
      </c>
      <c r="M68" s="61">
        <v>1.81</v>
      </c>
      <c r="N68" s="1">
        <v>4766</v>
      </c>
      <c r="O68" s="1">
        <v>7387</v>
      </c>
      <c r="P68" s="1">
        <v>6909</v>
      </c>
      <c r="Q68" s="1">
        <v>472</v>
      </c>
      <c r="R68" s="1">
        <v>6</v>
      </c>
      <c r="S68" s="1">
        <v>0</v>
      </c>
      <c r="T68" s="1">
        <v>3620</v>
      </c>
      <c r="U68" s="1">
        <v>362</v>
      </c>
      <c r="V68" s="1">
        <v>4926</v>
      </c>
      <c r="W68" s="1">
        <v>1394</v>
      </c>
      <c r="X68" s="1">
        <v>85</v>
      </c>
      <c r="Y68" s="58">
        <v>1.38</v>
      </c>
      <c r="AA68" s="1">
        <f t="shared" si="1"/>
        <v>14452</v>
      </c>
      <c r="AB68" s="1">
        <f t="shared" si="2"/>
        <v>3946</v>
      </c>
      <c r="AC68" s="1">
        <f t="shared" si="3"/>
        <v>170</v>
      </c>
      <c r="AD68" s="1">
        <f t="shared" si="23"/>
        <v>18</v>
      </c>
      <c r="AE68" s="1">
        <f t="shared" si="24"/>
        <v>251</v>
      </c>
      <c r="AF68" s="1">
        <f t="shared" si="24"/>
        <v>0</v>
      </c>
      <c r="AG68" s="1">
        <f t="shared" si="24"/>
        <v>9</v>
      </c>
      <c r="AH68" s="1">
        <f t="shared" si="35"/>
        <v>278</v>
      </c>
      <c r="AI68" s="9">
        <f t="shared" si="25"/>
        <v>1.3270882123341141E-2</v>
      </c>
      <c r="AJ68" s="9">
        <f t="shared" si="4"/>
        <v>0.24326</v>
      </c>
      <c r="AK68" s="9">
        <f t="shared" si="5"/>
        <v>0.19051999999999999</v>
      </c>
      <c r="AL68" s="9">
        <f t="shared" si="6"/>
        <v>5.1040000000000002E-2</v>
      </c>
      <c r="AM68" s="9">
        <f t="shared" si="7"/>
        <v>1.6999999999999999E-3</v>
      </c>
      <c r="AN68" s="9">
        <f t="shared" si="8"/>
        <v>7.2400000000000006E-2</v>
      </c>
      <c r="AO68" s="9">
        <f t="shared" si="9"/>
        <v>5.5599999999999998E-3</v>
      </c>
      <c r="AP68" s="1">
        <f t="shared" si="26"/>
        <v>22</v>
      </c>
      <c r="AQ68" s="1">
        <f t="shared" si="26"/>
        <v>131</v>
      </c>
      <c r="AR68" s="1"/>
      <c r="AS68" s="1">
        <f t="shared" si="27"/>
        <v>9</v>
      </c>
      <c r="AT68" s="1">
        <f t="shared" si="28"/>
        <v>162</v>
      </c>
      <c r="AU68" s="1">
        <f t="shared" si="10"/>
        <v>6405</v>
      </c>
      <c r="AV68" s="9">
        <f t="shared" si="11"/>
        <v>0.12809999999999999</v>
      </c>
      <c r="AW68" s="9">
        <f t="shared" si="12"/>
        <v>9.8519999999999996E-2</v>
      </c>
      <c r="AX68" s="9">
        <f t="shared" si="13"/>
        <v>2.7879999999999999E-2</v>
      </c>
      <c r="AY68" s="9">
        <f t="shared" si="14"/>
        <v>1.6999999999999999E-3</v>
      </c>
      <c r="AZ68" s="9">
        <f t="shared" si="15"/>
        <v>3.2399999999999998E-3</v>
      </c>
      <c r="BA68" s="9">
        <f t="shared" si="29"/>
        <v>0.1264952</v>
      </c>
      <c r="BJ68" s="7">
        <f t="shared" si="41"/>
        <v>55</v>
      </c>
      <c r="BK68" s="7">
        <f t="shared" si="41"/>
        <v>55</v>
      </c>
      <c r="BL68" s="1">
        <f t="shared" si="16"/>
        <v>180823.77151148225</v>
      </c>
      <c r="BM68" s="48">
        <f>+EvolOf!M57</f>
        <v>177464</v>
      </c>
      <c r="BN68" s="1">
        <f t="shared" si="17"/>
        <v>177464</v>
      </c>
      <c r="BO68" s="1">
        <f t="shared" si="30"/>
        <v>3359.7715114822495</v>
      </c>
      <c r="BP68" s="28">
        <f t="shared" si="31"/>
        <v>1.8932129961469757E-2</v>
      </c>
      <c r="BQ68" s="1">
        <f t="shared" si="18"/>
        <v>11288064.609367719</v>
      </c>
      <c r="BR68" s="1" cm="1">
        <f t="array" ref="BR68">IF(BK68&lt;=$BX$14,0,INDEX($AU$14:$AU$300,BK68-$BX$14+1))*$BY$14</f>
        <v>180823.77151148225</v>
      </c>
      <c r="BS68" s="1">
        <f t="shared" si="19"/>
        <v>139069.148862695</v>
      </c>
      <c r="BT68" s="1">
        <f t="shared" si="37"/>
        <v>41754.622648787234</v>
      </c>
      <c r="BU68" s="1">
        <f t="shared" si="32"/>
        <v>139069.14886269503</v>
      </c>
      <c r="BV68" s="1">
        <f t="shared" si="39"/>
        <v>39354.931691960381</v>
      </c>
      <c r="BW68" s="1">
        <f t="shared" si="39"/>
        <v>2399.6909568268525</v>
      </c>
      <c r="CQ68" s="4">
        <f t="shared" si="33"/>
        <v>16.399999999999999</v>
      </c>
      <c r="CR68" s="7" cm="1">
        <f t="array" ref="CR68">IF(BK68&lt;=$CW$48,0,INDEX($B$14:$B$300,BK68-$CW$48+1))</f>
        <v>3044</v>
      </c>
      <c r="CS68" s="1">
        <f t="shared" si="21"/>
        <v>2637</v>
      </c>
      <c r="CT68" s="100">
        <f t="shared" si="34"/>
        <v>0.86629434954007889</v>
      </c>
    </row>
    <row r="69" spans="1:98" x14ac:dyDescent="0.3">
      <c r="A69" s="1">
        <f t="shared" si="22"/>
        <v>56</v>
      </c>
      <c r="B69" s="1">
        <f t="shared" si="0"/>
        <v>12330</v>
      </c>
      <c r="C69" s="1">
        <v>56</v>
      </c>
      <c r="D69" s="1">
        <v>37669</v>
      </c>
      <c r="E69" s="1">
        <v>9410</v>
      </c>
      <c r="F69" s="1">
        <v>0</v>
      </c>
      <c r="G69" s="1">
        <v>2826</v>
      </c>
      <c r="H69" s="1">
        <v>0</v>
      </c>
      <c r="I69" s="1">
        <v>94</v>
      </c>
      <c r="J69" s="4">
        <v>47.2</v>
      </c>
      <c r="K69" s="4">
        <v>0.62</v>
      </c>
      <c r="L69" s="4">
        <v>22.2</v>
      </c>
      <c r="M69" s="61">
        <v>1.78</v>
      </c>
      <c r="N69" s="1">
        <v>4902</v>
      </c>
      <c r="O69" s="1">
        <v>7418</v>
      </c>
      <c r="P69" s="1">
        <v>6939</v>
      </c>
      <c r="Q69" s="1">
        <v>472</v>
      </c>
      <c r="R69" s="1">
        <v>6</v>
      </c>
      <c r="S69" s="1">
        <v>0</v>
      </c>
      <c r="T69" s="1">
        <v>3676</v>
      </c>
      <c r="U69" s="1">
        <v>366</v>
      </c>
      <c r="V69" s="1">
        <v>4874</v>
      </c>
      <c r="W69" s="1">
        <v>1537</v>
      </c>
      <c r="X69" s="1">
        <v>94</v>
      </c>
      <c r="Y69" s="58">
        <v>1.35</v>
      </c>
      <c r="AA69" s="1">
        <f t="shared" si="1"/>
        <v>14284</v>
      </c>
      <c r="AB69" s="1">
        <f t="shared" si="2"/>
        <v>4363</v>
      </c>
      <c r="AC69" s="1">
        <f t="shared" si="3"/>
        <v>188</v>
      </c>
      <c r="AD69" s="1">
        <f t="shared" si="23"/>
        <v>-116</v>
      </c>
      <c r="AE69" s="1">
        <f t="shared" si="24"/>
        <v>274</v>
      </c>
      <c r="AF69" s="1">
        <f t="shared" si="24"/>
        <v>0</v>
      </c>
      <c r="AG69" s="1">
        <f t="shared" si="24"/>
        <v>9</v>
      </c>
      <c r="AH69" s="1">
        <f t="shared" si="35"/>
        <v>167</v>
      </c>
      <c r="AI69" s="9">
        <f t="shared" si="25"/>
        <v>1.4450422751729438E-2</v>
      </c>
      <c r="AJ69" s="9">
        <f t="shared" si="4"/>
        <v>0.24660000000000001</v>
      </c>
      <c r="AK69" s="9">
        <f t="shared" si="5"/>
        <v>0.18820000000000001</v>
      </c>
      <c r="AL69" s="9">
        <f t="shared" si="6"/>
        <v>5.6520000000000001E-2</v>
      </c>
      <c r="AM69" s="9">
        <f t="shared" si="7"/>
        <v>1.8799999999999999E-3</v>
      </c>
      <c r="AN69" s="9">
        <f t="shared" si="8"/>
        <v>7.3520000000000002E-2</v>
      </c>
      <c r="AO69" s="9">
        <f t="shared" si="9"/>
        <v>3.3400000000000001E-3</v>
      </c>
      <c r="AP69" s="1">
        <f t="shared" si="26"/>
        <v>-52</v>
      </c>
      <c r="AQ69" s="1">
        <f t="shared" si="26"/>
        <v>143</v>
      </c>
      <c r="AR69" s="1"/>
      <c r="AS69" s="1">
        <f t="shared" si="27"/>
        <v>9</v>
      </c>
      <c r="AT69" s="1">
        <f t="shared" si="28"/>
        <v>100</v>
      </c>
      <c r="AU69" s="1">
        <f t="shared" si="10"/>
        <v>6505</v>
      </c>
      <c r="AV69" s="9">
        <f t="shared" si="11"/>
        <v>0.13009999999999999</v>
      </c>
      <c r="AW69" s="9">
        <f t="shared" si="12"/>
        <v>9.7479999999999997E-2</v>
      </c>
      <c r="AX69" s="9">
        <f t="shared" si="13"/>
        <v>3.074E-2</v>
      </c>
      <c r="AY69" s="9">
        <f t="shared" si="14"/>
        <v>1.8799999999999999E-3</v>
      </c>
      <c r="AZ69" s="9">
        <f t="shared" si="15"/>
        <v>2E-3</v>
      </c>
      <c r="BA69" s="9">
        <f t="shared" si="29"/>
        <v>0.12823200000000001</v>
      </c>
      <c r="BJ69" s="7">
        <f t="shared" si="41"/>
        <v>56</v>
      </c>
      <c r="BK69" s="7">
        <f t="shared" si="41"/>
        <v>56</v>
      </c>
      <c r="BL69" s="1">
        <f t="shared" si="16"/>
        <v>183646.93734304325</v>
      </c>
      <c r="BM69" s="48">
        <f>+EvolOf!M58</f>
        <v>181504</v>
      </c>
      <c r="BN69" s="1">
        <f t="shared" si="17"/>
        <v>181504</v>
      </c>
      <c r="BO69" s="1">
        <f t="shared" si="30"/>
        <v>2142.9373430432461</v>
      </c>
      <c r="BP69" s="28">
        <f t="shared" si="31"/>
        <v>1.1806557117436833E-2</v>
      </c>
      <c r="BQ69" s="1">
        <f t="shared" si="18"/>
        <v>4592180.456209247</v>
      </c>
      <c r="BR69" s="1" cm="1">
        <f t="array" ref="BR69">IF(BK69&lt;=$BX$14,0,INDEX($AU$14:$AU$300,BK69-$BX$14+1))*$BY$14</f>
        <v>183646.93734304325</v>
      </c>
      <c r="BS69" s="1">
        <f t="shared" si="19"/>
        <v>137601.10263028328</v>
      </c>
      <c r="BT69" s="1">
        <f t="shared" si="37"/>
        <v>46045.834712759955</v>
      </c>
      <c r="BU69" s="1">
        <f t="shared" si="32"/>
        <v>137601.10263028328</v>
      </c>
      <c r="BV69" s="1">
        <f t="shared" si="39"/>
        <v>43392.058831092618</v>
      </c>
      <c r="BW69" s="1">
        <f t="shared" si="39"/>
        <v>2653.7758816673427</v>
      </c>
      <c r="CQ69" s="4">
        <f t="shared" si="33"/>
        <v>16.351063829787233</v>
      </c>
      <c r="CR69" s="7" cm="1">
        <f t="array" ref="CR69">IF(BK69&lt;=$CW$48,0,INDEX($B$14:$B$300,BK69-$CW$48+1))</f>
        <v>3318</v>
      </c>
      <c r="CS69" s="1">
        <f t="shared" si="21"/>
        <v>2920</v>
      </c>
      <c r="CT69" s="100">
        <f t="shared" si="34"/>
        <v>0.88004822182037368</v>
      </c>
    </row>
    <row r="70" spans="1:98" x14ac:dyDescent="0.3">
      <c r="A70" s="1">
        <f t="shared" si="22"/>
        <v>57</v>
      </c>
      <c r="B70" s="1">
        <f t="shared" si="0"/>
        <v>12483</v>
      </c>
      <c r="C70" s="1">
        <v>57</v>
      </c>
      <c r="D70" s="1">
        <v>37515</v>
      </c>
      <c r="E70" s="1">
        <v>9270</v>
      </c>
      <c r="F70" s="1">
        <v>0</v>
      </c>
      <c r="G70" s="1">
        <v>3109</v>
      </c>
      <c r="H70" s="1">
        <v>0</v>
      </c>
      <c r="I70" s="1">
        <v>104</v>
      </c>
      <c r="J70" s="4">
        <v>46.86</v>
      </c>
      <c r="K70" s="4">
        <v>0.61</v>
      </c>
      <c r="L70" s="4">
        <v>22.3</v>
      </c>
      <c r="M70" s="61">
        <v>1.75</v>
      </c>
      <c r="N70" s="1">
        <v>5032</v>
      </c>
      <c r="O70" s="1">
        <v>7442</v>
      </c>
      <c r="P70" s="1">
        <v>6963</v>
      </c>
      <c r="Q70" s="1">
        <v>472</v>
      </c>
      <c r="R70" s="1">
        <v>6</v>
      </c>
      <c r="S70" s="1">
        <v>0</v>
      </c>
      <c r="T70" s="1">
        <v>3724</v>
      </c>
      <c r="U70" s="1">
        <v>369</v>
      </c>
      <c r="V70" s="1">
        <v>4816</v>
      </c>
      <c r="W70" s="1">
        <v>1680</v>
      </c>
      <c r="X70" s="1">
        <v>104</v>
      </c>
      <c r="Y70" s="58">
        <v>1.32</v>
      </c>
      <c r="AA70" s="1">
        <f t="shared" si="1"/>
        <v>14086</v>
      </c>
      <c r="AB70" s="1">
        <f t="shared" si="2"/>
        <v>4789</v>
      </c>
      <c r="AC70" s="1">
        <f t="shared" si="3"/>
        <v>208</v>
      </c>
      <c r="AD70" s="1">
        <f t="shared" si="23"/>
        <v>-140</v>
      </c>
      <c r="AE70" s="1">
        <f t="shared" si="24"/>
        <v>283</v>
      </c>
      <c r="AF70" s="1">
        <f t="shared" si="24"/>
        <v>0</v>
      </c>
      <c r="AG70" s="1">
        <f t="shared" si="24"/>
        <v>10</v>
      </c>
      <c r="AH70" s="1">
        <f t="shared" si="35"/>
        <v>153</v>
      </c>
      <c r="AI70" s="9">
        <f t="shared" si="25"/>
        <v>1.5757575757575758E-2</v>
      </c>
      <c r="AJ70" s="9">
        <f t="shared" si="4"/>
        <v>0.24965999999999999</v>
      </c>
      <c r="AK70" s="9">
        <f t="shared" si="5"/>
        <v>0.18540000000000001</v>
      </c>
      <c r="AL70" s="9">
        <f t="shared" si="6"/>
        <v>6.2179999999999999E-2</v>
      </c>
      <c r="AM70" s="9">
        <f t="shared" si="7"/>
        <v>2.0799999999999998E-3</v>
      </c>
      <c r="AN70" s="9">
        <f t="shared" si="8"/>
        <v>7.4480000000000005E-2</v>
      </c>
      <c r="AO70" s="9">
        <f t="shared" si="9"/>
        <v>3.0599999999999998E-3</v>
      </c>
      <c r="AP70" s="1">
        <f t="shared" si="26"/>
        <v>-58</v>
      </c>
      <c r="AQ70" s="1">
        <f t="shared" si="26"/>
        <v>143</v>
      </c>
      <c r="AR70" s="1"/>
      <c r="AS70" s="1">
        <f t="shared" si="27"/>
        <v>10</v>
      </c>
      <c r="AT70" s="1">
        <f t="shared" si="28"/>
        <v>95</v>
      </c>
      <c r="AU70" s="1">
        <f t="shared" si="10"/>
        <v>6600</v>
      </c>
      <c r="AV70" s="9">
        <f t="shared" si="11"/>
        <v>0.13200000000000001</v>
      </c>
      <c r="AW70" s="9">
        <f t="shared" si="12"/>
        <v>9.6320000000000003E-2</v>
      </c>
      <c r="AX70" s="9">
        <f t="shared" si="13"/>
        <v>3.3599999999999998E-2</v>
      </c>
      <c r="AY70" s="9">
        <f t="shared" si="14"/>
        <v>2.0799999999999998E-3</v>
      </c>
      <c r="AZ70" s="9">
        <f t="shared" si="15"/>
        <v>1.9E-3</v>
      </c>
      <c r="BA70" s="9">
        <f t="shared" si="29"/>
        <v>0.1298232</v>
      </c>
      <c r="BJ70" s="7">
        <f t="shared" si="41"/>
        <v>57</v>
      </c>
      <c r="BK70" s="7">
        <f t="shared" si="41"/>
        <v>57</v>
      </c>
      <c r="BL70" s="1">
        <f t="shared" si="16"/>
        <v>186328.94488302621</v>
      </c>
      <c r="BM70" s="48">
        <f>+EvolOf!M59</f>
        <v>185904</v>
      </c>
      <c r="BN70" s="1">
        <f t="shared" si="17"/>
        <v>185904</v>
      </c>
      <c r="BO70" s="1">
        <f t="shared" si="30"/>
        <v>424.94488302621176</v>
      </c>
      <c r="BP70" s="28">
        <f t="shared" si="31"/>
        <v>2.2858296918097931E-3</v>
      </c>
      <c r="BQ70" s="1">
        <f t="shared" si="18"/>
        <v>180578.15361016078</v>
      </c>
      <c r="BR70" s="1" cm="1">
        <f t="array" ref="BR70">IF(BK70&lt;=$BX$14,0,INDEX($AU$14:$AU$300,BK70-$BX$14+1))*$BY$14</f>
        <v>186328.94488302621</v>
      </c>
      <c r="BS70" s="1">
        <f t="shared" si="19"/>
        <v>135963.66644797791</v>
      </c>
      <c r="BT70" s="1">
        <f t="shared" si="37"/>
        <v>50365.278435048291</v>
      </c>
      <c r="BU70" s="1">
        <f t="shared" si="32"/>
        <v>135963.66644797791</v>
      </c>
      <c r="BV70" s="1">
        <f t="shared" si="39"/>
        <v>47429.185970224848</v>
      </c>
      <c r="BW70" s="1">
        <f t="shared" si="39"/>
        <v>2936.0924648234432</v>
      </c>
      <c r="CQ70" s="4">
        <f t="shared" si="33"/>
        <v>16.153846153846153</v>
      </c>
      <c r="CR70" s="7" cm="1">
        <f t="array" ref="CR70">IF(BK70&lt;=$CW$48,0,INDEX($B$14:$B$300,BK70-$CW$48+1))</f>
        <v>3614</v>
      </c>
      <c r="CS70" s="1">
        <f t="shared" si="21"/>
        <v>3213</v>
      </c>
      <c r="CT70" s="100">
        <f t="shared" si="34"/>
        <v>0.88904261206419477</v>
      </c>
    </row>
    <row r="71" spans="1:98" x14ac:dyDescent="0.3">
      <c r="A71" s="1">
        <f t="shared" si="22"/>
        <v>58</v>
      </c>
      <c r="B71" s="1">
        <f t="shared" si="0"/>
        <v>12630</v>
      </c>
      <c r="C71" s="1">
        <v>58</v>
      </c>
      <c r="D71" s="1">
        <v>37368</v>
      </c>
      <c r="E71" s="1">
        <v>9103</v>
      </c>
      <c r="F71" s="1">
        <v>0</v>
      </c>
      <c r="G71" s="1">
        <v>3412</v>
      </c>
      <c r="H71" s="1">
        <v>0</v>
      </c>
      <c r="I71" s="1">
        <v>115</v>
      </c>
      <c r="J71" s="4">
        <v>46.53</v>
      </c>
      <c r="K71" s="4">
        <v>0.61</v>
      </c>
      <c r="L71" s="4">
        <v>22.6</v>
      </c>
      <c r="M71" s="61">
        <v>1.71</v>
      </c>
      <c r="N71" s="1">
        <v>5158</v>
      </c>
      <c r="O71" s="1">
        <v>7463</v>
      </c>
      <c r="P71" s="1">
        <v>6984</v>
      </c>
      <c r="Q71" s="1">
        <v>472</v>
      </c>
      <c r="R71" s="1">
        <v>6</v>
      </c>
      <c r="S71" s="1">
        <v>0</v>
      </c>
      <c r="T71" s="1">
        <v>3750</v>
      </c>
      <c r="U71" s="1">
        <v>372</v>
      </c>
      <c r="V71" s="1">
        <v>4741</v>
      </c>
      <c r="W71" s="1">
        <v>1835</v>
      </c>
      <c r="X71" s="1">
        <v>115</v>
      </c>
      <c r="Y71" s="58">
        <v>1.28</v>
      </c>
      <c r="AA71" s="1">
        <f t="shared" si="1"/>
        <v>13844</v>
      </c>
      <c r="AB71" s="1">
        <f t="shared" si="2"/>
        <v>5247</v>
      </c>
      <c r="AC71" s="1">
        <f t="shared" si="3"/>
        <v>230</v>
      </c>
      <c r="AD71" s="1">
        <f t="shared" si="23"/>
        <v>-167</v>
      </c>
      <c r="AE71" s="1">
        <f t="shared" si="24"/>
        <v>303</v>
      </c>
      <c r="AF71" s="1">
        <f t="shared" si="24"/>
        <v>0</v>
      </c>
      <c r="AG71" s="1">
        <f t="shared" si="24"/>
        <v>11</v>
      </c>
      <c r="AH71" s="1">
        <f t="shared" si="35"/>
        <v>147</v>
      </c>
      <c r="AI71" s="9">
        <f t="shared" si="25"/>
        <v>1.7187266477357646E-2</v>
      </c>
      <c r="AJ71" s="9">
        <f t="shared" si="4"/>
        <v>0.25259999999999999</v>
      </c>
      <c r="AK71" s="9">
        <f t="shared" si="5"/>
        <v>0.18206</v>
      </c>
      <c r="AL71" s="9">
        <f t="shared" si="6"/>
        <v>6.8239999999999995E-2</v>
      </c>
      <c r="AM71" s="9">
        <f t="shared" si="7"/>
        <v>2.3E-3</v>
      </c>
      <c r="AN71" s="9">
        <f t="shared" si="8"/>
        <v>7.4999999999999997E-2</v>
      </c>
      <c r="AO71" s="9">
        <f t="shared" si="9"/>
        <v>2.9399999999999999E-3</v>
      </c>
      <c r="AP71" s="1">
        <f t="shared" si="26"/>
        <v>-75</v>
      </c>
      <c r="AQ71" s="1">
        <f t="shared" si="26"/>
        <v>155</v>
      </c>
      <c r="AR71" s="1"/>
      <c r="AS71" s="1">
        <f t="shared" si="27"/>
        <v>11</v>
      </c>
      <c r="AT71" s="1">
        <f t="shared" si="28"/>
        <v>91</v>
      </c>
      <c r="AU71" s="1">
        <f t="shared" si="10"/>
        <v>6691</v>
      </c>
      <c r="AV71" s="9">
        <f t="shared" si="11"/>
        <v>0.13381999999999999</v>
      </c>
      <c r="AW71" s="9">
        <f t="shared" si="12"/>
        <v>9.4820000000000002E-2</v>
      </c>
      <c r="AX71" s="9">
        <f t="shared" si="13"/>
        <v>3.6700000000000003E-2</v>
      </c>
      <c r="AY71" s="9">
        <f t="shared" si="14"/>
        <v>2.3E-3</v>
      </c>
      <c r="AZ71" s="9">
        <f t="shared" si="15"/>
        <v>1.82E-3</v>
      </c>
      <c r="BA71" s="9">
        <f t="shared" si="29"/>
        <v>0.131352</v>
      </c>
      <c r="BJ71" s="7">
        <f t="shared" si="41"/>
        <v>58</v>
      </c>
      <c r="BK71" s="7">
        <f t="shared" si="41"/>
        <v>58</v>
      </c>
      <c r="BL71" s="1">
        <f t="shared" si="16"/>
        <v>188898.02578974672</v>
      </c>
      <c r="BM71" s="48">
        <f>+EvolOf!M60</f>
        <v>190008</v>
      </c>
      <c r="BN71" s="1">
        <f t="shared" si="17"/>
        <v>190008</v>
      </c>
      <c r="BO71" s="1">
        <f t="shared" si="30"/>
        <v>-1109.9742102532764</v>
      </c>
      <c r="BP71" s="28">
        <f t="shared" si="31"/>
        <v>-5.8417235603410722E-3</v>
      </c>
      <c r="BQ71" s="1">
        <f t="shared" si="18"/>
        <v>1232042.7474273846</v>
      </c>
      <c r="BR71" s="1" cm="1">
        <f t="array" ref="BR71">IF(BK71&lt;=$BX$14,0,INDEX($AU$14:$AU$300,BK71-$BX$14+1))*$BY$14</f>
        <v>188898.02578974672</v>
      </c>
      <c r="BS71" s="1">
        <f t="shared" si="19"/>
        <v>133846.29207430716</v>
      </c>
      <c r="BT71" s="1">
        <f t="shared" si="37"/>
        <v>55051.733715439557</v>
      </c>
      <c r="BU71" s="1">
        <f t="shared" si="32"/>
        <v>133846.29207430716</v>
      </c>
      <c r="BV71" s="1">
        <f t="shared" si="39"/>
        <v>51805.093009144402</v>
      </c>
      <c r="BW71" s="1">
        <f t="shared" si="39"/>
        <v>3246.6407062951534</v>
      </c>
      <c r="CQ71" s="4">
        <f t="shared" si="33"/>
        <v>15.956521739130435</v>
      </c>
      <c r="CR71" s="7" cm="1">
        <f t="array" ref="CR71">IF(BK71&lt;=$CW$48,0,INDEX($B$14:$B$300,BK71-$CW$48+1))</f>
        <v>3939</v>
      </c>
      <c r="CS71" s="1">
        <f t="shared" si="21"/>
        <v>3527</v>
      </c>
      <c r="CT71" s="100">
        <f t="shared" si="34"/>
        <v>0.89540492510789538</v>
      </c>
    </row>
    <row r="72" spans="1:98" x14ac:dyDescent="0.3">
      <c r="A72" s="1">
        <f t="shared" si="22"/>
        <v>59</v>
      </c>
      <c r="B72" s="1">
        <f t="shared" si="0"/>
        <v>12769</v>
      </c>
      <c r="C72" s="1">
        <v>59</v>
      </c>
      <c r="D72" s="1">
        <v>37230</v>
      </c>
      <c r="E72" s="1">
        <v>8909</v>
      </c>
      <c r="F72" s="1">
        <v>0</v>
      </c>
      <c r="G72" s="1">
        <v>3734</v>
      </c>
      <c r="H72" s="1">
        <v>0</v>
      </c>
      <c r="I72" s="1">
        <v>126</v>
      </c>
      <c r="J72" s="4">
        <v>46.21</v>
      </c>
      <c r="K72" s="4">
        <v>0.6</v>
      </c>
      <c r="L72" s="4">
        <v>22.8</v>
      </c>
      <c r="M72" s="61">
        <v>1.68</v>
      </c>
      <c r="N72" s="1">
        <v>5280</v>
      </c>
      <c r="O72" s="1">
        <v>7479</v>
      </c>
      <c r="P72" s="1">
        <v>7001</v>
      </c>
      <c r="Q72" s="1">
        <v>472</v>
      </c>
      <c r="R72" s="1">
        <v>6</v>
      </c>
      <c r="S72" s="1">
        <v>0</v>
      </c>
      <c r="T72" s="1">
        <v>3768</v>
      </c>
      <c r="U72" s="1">
        <v>373</v>
      </c>
      <c r="V72" s="1">
        <v>4655</v>
      </c>
      <c r="W72" s="1">
        <v>1995</v>
      </c>
      <c r="X72" s="1">
        <v>126</v>
      </c>
      <c r="Y72" s="58">
        <v>1.25</v>
      </c>
      <c r="AA72" s="1">
        <f t="shared" si="1"/>
        <v>13564</v>
      </c>
      <c r="AB72" s="1">
        <f t="shared" si="2"/>
        <v>5729</v>
      </c>
      <c r="AC72" s="1">
        <f t="shared" si="3"/>
        <v>252</v>
      </c>
      <c r="AD72" s="1">
        <f t="shared" si="23"/>
        <v>-194</v>
      </c>
      <c r="AE72" s="1">
        <f t="shared" si="24"/>
        <v>322</v>
      </c>
      <c r="AF72" s="1">
        <f t="shared" si="24"/>
        <v>0</v>
      </c>
      <c r="AG72" s="1">
        <f t="shared" si="24"/>
        <v>11</v>
      </c>
      <c r="AH72" s="1">
        <f t="shared" si="35"/>
        <v>139</v>
      </c>
      <c r="AI72" s="9">
        <f t="shared" si="25"/>
        <v>1.859504132231405E-2</v>
      </c>
      <c r="AJ72" s="9">
        <f t="shared" si="4"/>
        <v>0.25538</v>
      </c>
      <c r="AK72" s="9">
        <f t="shared" si="5"/>
        <v>0.17818000000000001</v>
      </c>
      <c r="AL72" s="9">
        <f t="shared" si="6"/>
        <v>7.4679999999999996E-2</v>
      </c>
      <c r="AM72" s="9">
        <f t="shared" si="7"/>
        <v>2.5200000000000001E-3</v>
      </c>
      <c r="AN72" s="9">
        <f t="shared" si="8"/>
        <v>7.5359999999999996E-2</v>
      </c>
      <c r="AO72" s="9">
        <f t="shared" si="9"/>
        <v>2.7799999999999999E-3</v>
      </c>
      <c r="AP72" s="1">
        <f t="shared" si="26"/>
        <v>-86</v>
      </c>
      <c r="AQ72" s="1">
        <f t="shared" si="26"/>
        <v>160</v>
      </c>
      <c r="AR72" s="1"/>
      <c r="AS72" s="1">
        <f t="shared" si="27"/>
        <v>11</v>
      </c>
      <c r="AT72" s="1">
        <f t="shared" si="28"/>
        <v>85</v>
      </c>
      <c r="AU72" s="1">
        <f t="shared" si="10"/>
        <v>6776</v>
      </c>
      <c r="AV72" s="9">
        <f t="shared" si="11"/>
        <v>0.13552</v>
      </c>
      <c r="AW72" s="9">
        <f t="shared" si="12"/>
        <v>9.3100000000000002E-2</v>
      </c>
      <c r="AX72" s="9">
        <f t="shared" si="13"/>
        <v>3.9899999999999998E-2</v>
      </c>
      <c r="AY72" s="9">
        <f t="shared" si="14"/>
        <v>2.5200000000000001E-3</v>
      </c>
      <c r="AZ72" s="9">
        <f t="shared" si="15"/>
        <v>1.6999999999999999E-3</v>
      </c>
      <c r="BA72" s="9">
        <f t="shared" si="29"/>
        <v>0.13279760000000002</v>
      </c>
      <c r="BJ72" s="7">
        <f t="shared" si="41"/>
        <v>59</v>
      </c>
      <c r="BK72" s="7">
        <f t="shared" si="41"/>
        <v>59</v>
      </c>
      <c r="BL72" s="1">
        <f t="shared" si="16"/>
        <v>0</v>
      </c>
      <c r="BM72" s="48">
        <f>+EvolOf!M61</f>
        <v>188578</v>
      </c>
      <c r="BN72" s="1">
        <f t="shared" si="17"/>
        <v>0</v>
      </c>
      <c r="BO72" s="1">
        <f t="shared" si="30"/>
        <v>0</v>
      </c>
      <c r="BP72" s="28">
        <f t="shared" si="31"/>
        <v>0</v>
      </c>
      <c r="BQ72" s="1">
        <f t="shared" si="18"/>
        <v>0</v>
      </c>
      <c r="BR72" s="1" cm="1">
        <f t="array" ref="BR72">IF(BK72&lt;=$BX$14,0,INDEX($AU$14:$AU$300,BK72-$BX$14+1))*$BY$14</f>
        <v>191297.71674657357</v>
      </c>
      <c r="BS72" s="1">
        <f t="shared" si="19"/>
        <v>131418.36945916468</v>
      </c>
      <c r="BT72" s="1">
        <f t="shared" si="37"/>
        <v>59879.347287408877</v>
      </c>
      <c r="BU72" s="1">
        <f t="shared" si="32"/>
        <v>131418.36945916468</v>
      </c>
      <c r="BV72" s="1">
        <f t="shared" si="39"/>
        <v>56322.15833964201</v>
      </c>
      <c r="BW72" s="1">
        <f t="shared" si="39"/>
        <v>3557.1889477668637</v>
      </c>
      <c r="CQ72" s="4">
        <f t="shared" si="33"/>
        <v>15.833333333333334</v>
      </c>
      <c r="CR72" s="7" cm="1">
        <f t="array" ref="CR72">IF(BK72&lt;=$CW$48,0,INDEX($B$14:$B$300,BK72-$CW$48+1))</f>
        <v>4275</v>
      </c>
      <c r="CS72" s="1">
        <f t="shared" si="21"/>
        <v>3860</v>
      </c>
      <c r="CT72" s="100">
        <f t="shared" si="34"/>
        <v>0.90292397660818713</v>
      </c>
    </row>
    <row r="73" spans="1:98" x14ac:dyDescent="0.3">
      <c r="A73" s="1">
        <f t="shared" si="22"/>
        <v>60</v>
      </c>
      <c r="B73" s="1">
        <f t="shared" si="0"/>
        <v>12906</v>
      </c>
      <c r="C73" s="1">
        <v>60</v>
      </c>
      <c r="D73" s="1">
        <v>37093</v>
      </c>
      <c r="E73" s="1">
        <v>8693</v>
      </c>
      <c r="F73" s="1">
        <v>0</v>
      </c>
      <c r="G73" s="1">
        <v>4075</v>
      </c>
      <c r="H73" s="1">
        <v>0</v>
      </c>
      <c r="I73" s="1">
        <v>138</v>
      </c>
      <c r="J73" s="4">
        <v>45.9</v>
      </c>
      <c r="K73" s="4">
        <v>0.59</v>
      </c>
      <c r="L73" s="4">
        <v>23</v>
      </c>
      <c r="M73" s="61">
        <v>1.64</v>
      </c>
      <c r="N73" s="1">
        <v>5401</v>
      </c>
      <c r="O73" s="1">
        <v>7495</v>
      </c>
      <c r="P73" s="1">
        <v>7016</v>
      </c>
      <c r="Q73" s="1">
        <v>472</v>
      </c>
      <c r="R73" s="1">
        <v>6</v>
      </c>
      <c r="S73" s="1">
        <v>0</v>
      </c>
      <c r="T73" s="1">
        <v>3770</v>
      </c>
      <c r="U73" s="1">
        <v>376</v>
      </c>
      <c r="V73" s="1">
        <v>4558</v>
      </c>
      <c r="W73" s="1">
        <v>2165</v>
      </c>
      <c r="X73" s="1">
        <v>138</v>
      </c>
      <c r="Y73" s="58">
        <v>1.22</v>
      </c>
      <c r="AA73" s="1">
        <f t="shared" si="1"/>
        <v>13251</v>
      </c>
      <c r="AB73" s="1">
        <f t="shared" si="2"/>
        <v>6240</v>
      </c>
      <c r="AC73" s="1">
        <f t="shared" si="3"/>
        <v>276</v>
      </c>
      <c r="AD73" s="1">
        <f t="shared" si="23"/>
        <v>-216</v>
      </c>
      <c r="AE73" s="1">
        <f t="shared" si="24"/>
        <v>341</v>
      </c>
      <c r="AF73" s="1">
        <f t="shared" si="24"/>
        <v>0</v>
      </c>
      <c r="AG73" s="1">
        <f t="shared" si="24"/>
        <v>12</v>
      </c>
      <c r="AH73" s="1">
        <f t="shared" si="35"/>
        <v>137</v>
      </c>
      <c r="AI73" s="9">
        <f t="shared" si="25"/>
        <v>2.0113686051595976E-2</v>
      </c>
      <c r="AJ73" s="9">
        <f t="shared" si="4"/>
        <v>0.25812000000000002</v>
      </c>
      <c r="AK73" s="9">
        <f t="shared" si="5"/>
        <v>0.17385999999999999</v>
      </c>
      <c r="AL73" s="9">
        <f t="shared" si="6"/>
        <v>8.1500000000000003E-2</v>
      </c>
      <c r="AM73" s="9">
        <f t="shared" si="7"/>
        <v>2.7599999999999999E-3</v>
      </c>
      <c r="AN73" s="9">
        <f t="shared" si="8"/>
        <v>7.5399999999999995E-2</v>
      </c>
      <c r="AO73" s="9">
        <f t="shared" si="9"/>
        <v>2.7399999999999998E-3</v>
      </c>
      <c r="AP73" s="1">
        <f t="shared" si="26"/>
        <v>-97</v>
      </c>
      <c r="AQ73" s="1">
        <f t="shared" si="26"/>
        <v>170</v>
      </c>
      <c r="AR73" s="1"/>
      <c r="AS73" s="1">
        <f t="shared" si="27"/>
        <v>12</v>
      </c>
      <c r="AT73" s="1">
        <f t="shared" si="28"/>
        <v>85</v>
      </c>
      <c r="AU73" s="1">
        <f t="shared" si="10"/>
        <v>6861</v>
      </c>
      <c r="AV73" s="9">
        <f t="shared" si="11"/>
        <v>0.13722000000000001</v>
      </c>
      <c r="AW73" s="9">
        <f t="shared" si="12"/>
        <v>9.1160000000000005E-2</v>
      </c>
      <c r="AX73" s="9">
        <f t="shared" si="13"/>
        <v>4.3299999999999998E-2</v>
      </c>
      <c r="AY73" s="9">
        <f t="shared" si="14"/>
        <v>2.7599999999999999E-3</v>
      </c>
      <c r="AZ73" s="9">
        <f t="shared" si="15"/>
        <v>1.6999999999999999E-3</v>
      </c>
      <c r="BA73" s="9">
        <f t="shared" si="29"/>
        <v>0.13422240000000002</v>
      </c>
      <c r="BJ73" s="7">
        <f t="shared" si="41"/>
        <v>60</v>
      </c>
      <c r="BK73" s="7">
        <f t="shared" si="41"/>
        <v>60</v>
      </c>
      <c r="BL73" s="1">
        <f t="shared" si="16"/>
        <v>0</v>
      </c>
      <c r="BM73" s="48">
        <f>+EvolOf!M62</f>
        <v>191163</v>
      </c>
      <c r="BN73" s="1">
        <f t="shared" si="17"/>
        <v>0</v>
      </c>
      <c r="BO73" s="1">
        <f t="shared" si="30"/>
        <v>0</v>
      </c>
      <c r="BP73" s="28">
        <f t="shared" si="31"/>
        <v>0</v>
      </c>
      <c r="BQ73" s="1">
        <f t="shared" si="18"/>
        <v>0</v>
      </c>
      <c r="BR73" s="1" cm="1">
        <f t="array" ref="BR73">IF(BK73&lt;=$BX$14,0,INDEX($AU$14:$AU$300,BK73-$BX$14+1))*$BY$14</f>
        <v>193697.40770340041</v>
      </c>
      <c r="BS73" s="1">
        <f t="shared" si="19"/>
        <v>128679.89860255051</v>
      </c>
      <c r="BT73" s="1">
        <f t="shared" si="37"/>
        <v>65017.5091008499</v>
      </c>
      <c r="BU73" s="1">
        <f t="shared" si="32"/>
        <v>128679.89860255051</v>
      </c>
      <c r="BV73" s="1">
        <f t="shared" si="39"/>
        <v>61121.540253295716</v>
      </c>
      <c r="BW73" s="1">
        <f t="shared" si="39"/>
        <v>3895.9688475541843</v>
      </c>
      <c r="CQ73" s="4">
        <f t="shared" si="33"/>
        <v>15.688405797101449</v>
      </c>
      <c r="CR73" s="7" cm="1">
        <f t="array" ref="CR73">IF(BK73&lt;=$CW$48,0,INDEX($B$14:$B$300,BK73-$CW$48+1))</f>
        <v>4636</v>
      </c>
      <c r="CS73" s="1">
        <f t="shared" si="21"/>
        <v>4213</v>
      </c>
      <c r="CT73" s="100">
        <f t="shared" si="34"/>
        <v>0.90875754961173427</v>
      </c>
    </row>
    <row r="74" spans="1:98" x14ac:dyDescent="0.3">
      <c r="A74" s="1">
        <f t="shared" si="22"/>
        <v>61</v>
      </c>
      <c r="B74" s="1">
        <f t="shared" si="0"/>
        <v>13031</v>
      </c>
      <c r="C74" s="1">
        <v>61</v>
      </c>
      <c r="D74" s="1">
        <v>36967</v>
      </c>
      <c r="E74" s="1">
        <v>8448</v>
      </c>
      <c r="F74" s="1">
        <v>0</v>
      </c>
      <c r="G74" s="1">
        <v>4433</v>
      </c>
      <c r="H74" s="1">
        <v>0</v>
      </c>
      <c r="I74" s="1">
        <v>150</v>
      </c>
      <c r="J74" s="4">
        <v>45.59</v>
      </c>
      <c r="K74" s="4">
        <v>0.59</v>
      </c>
      <c r="L74" s="4">
        <v>23.2</v>
      </c>
      <c r="M74" s="61">
        <v>1.61</v>
      </c>
      <c r="N74" s="1">
        <v>5515</v>
      </c>
      <c r="O74" s="1">
        <v>7507</v>
      </c>
      <c r="P74" s="1">
        <v>7028</v>
      </c>
      <c r="Q74" s="1">
        <v>472</v>
      </c>
      <c r="R74" s="1">
        <v>6</v>
      </c>
      <c r="S74" s="1">
        <v>0</v>
      </c>
      <c r="T74" s="1">
        <v>3752</v>
      </c>
      <c r="U74" s="1">
        <v>374</v>
      </c>
      <c r="V74" s="1">
        <v>4446</v>
      </c>
      <c r="W74" s="1">
        <v>2342</v>
      </c>
      <c r="X74" s="1">
        <v>150</v>
      </c>
      <c r="Y74" s="58">
        <v>1.19</v>
      </c>
      <c r="AA74" s="1">
        <f t="shared" si="1"/>
        <v>12894</v>
      </c>
      <c r="AB74" s="1">
        <f t="shared" si="2"/>
        <v>6775</v>
      </c>
      <c r="AC74" s="1">
        <f t="shared" si="3"/>
        <v>300</v>
      </c>
      <c r="AD74" s="1">
        <f t="shared" si="23"/>
        <v>-245</v>
      </c>
      <c r="AE74" s="1">
        <f t="shared" si="24"/>
        <v>358</v>
      </c>
      <c r="AF74" s="1">
        <f t="shared" si="24"/>
        <v>0</v>
      </c>
      <c r="AG74" s="1">
        <f t="shared" si="24"/>
        <v>12</v>
      </c>
      <c r="AH74" s="1">
        <f t="shared" si="35"/>
        <v>125</v>
      </c>
      <c r="AI74" s="9">
        <f t="shared" si="25"/>
        <v>2.1620063418852694E-2</v>
      </c>
      <c r="AJ74" s="9">
        <f t="shared" si="4"/>
        <v>0.26062000000000002</v>
      </c>
      <c r="AK74" s="9">
        <f t="shared" si="5"/>
        <v>0.16896</v>
      </c>
      <c r="AL74" s="9">
        <f t="shared" si="6"/>
        <v>8.8660000000000003E-2</v>
      </c>
      <c r="AM74" s="9">
        <f t="shared" si="7"/>
        <v>3.0000000000000001E-3</v>
      </c>
      <c r="AN74" s="9">
        <f t="shared" si="8"/>
        <v>7.5039999999999996E-2</v>
      </c>
      <c r="AO74" s="9">
        <f t="shared" si="9"/>
        <v>2.5000000000000001E-3</v>
      </c>
      <c r="AP74" s="1">
        <f t="shared" si="26"/>
        <v>-112</v>
      </c>
      <c r="AQ74" s="1">
        <f t="shared" si="26"/>
        <v>177</v>
      </c>
      <c r="AR74" s="1"/>
      <c r="AS74" s="1">
        <f t="shared" si="27"/>
        <v>12</v>
      </c>
      <c r="AT74" s="1">
        <f t="shared" si="28"/>
        <v>77</v>
      </c>
      <c r="AU74" s="1">
        <f t="shared" si="10"/>
        <v>6938</v>
      </c>
      <c r="AV74" s="9">
        <f t="shared" si="11"/>
        <v>0.13875999999999999</v>
      </c>
      <c r="AW74" s="9">
        <f t="shared" si="12"/>
        <v>8.8919999999999999E-2</v>
      </c>
      <c r="AX74" s="9">
        <f t="shared" si="13"/>
        <v>4.684E-2</v>
      </c>
      <c r="AY74" s="9">
        <f t="shared" si="14"/>
        <v>3.0000000000000001E-3</v>
      </c>
      <c r="AZ74" s="9">
        <f t="shared" si="15"/>
        <v>1.5399999999999999E-3</v>
      </c>
      <c r="BA74" s="9">
        <f t="shared" si="29"/>
        <v>0.13552240000000002</v>
      </c>
      <c r="BJ74" s="7">
        <f t="shared" si="41"/>
        <v>61</v>
      </c>
      <c r="BK74" s="7">
        <f t="shared" si="41"/>
        <v>61</v>
      </c>
      <c r="BL74" s="1">
        <f t="shared" si="16"/>
        <v>0</v>
      </c>
      <c r="BM74" s="48">
        <f>+EvolOf!M63</f>
        <v>194515</v>
      </c>
      <c r="BN74" s="1">
        <f t="shared" si="17"/>
        <v>0</v>
      </c>
      <c r="BO74" s="1">
        <f t="shared" si="30"/>
        <v>0</v>
      </c>
      <c r="BP74" s="28">
        <f t="shared" si="31"/>
        <v>0</v>
      </c>
      <c r="BQ74" s="1">
        <f t="shared" si="18"/>
        <v>0</v>
      </c>
      <c r="BR74" s="1" cm="1">
        <f t="array" ref="BR74">IF(BK74&lt;=$BX$14,0,INDEX($AU$14:$AU$300,BK74-$BX$14+1))*$BY$14</f>
        <v>195871.24539370238</v>
      </c>
      <c r="BS74" s="1">
        <f t="shared" si="19"/>
        <v>125517.9528712022</v>
      </c>
      <c r="BT74" s="1">
        <f t="shared" si="37"/>
        <v>70353.292522500196</v>
      </c>
      <c r="BU74" s="1">
        <f t="shared" si="32"/>
        <v>125517.95287120219</v>
      </c>
      <c r="BV74" s="1">
        <f t="shared" si="39"/>
        <v>66118.543775158687</v>
      </c>
      <c r="BW74" s="1">
        <f t="shared" si="39"/>
        <v>4234.7487473415049</v>
      </c>
      <c r="CQ74" s="4">
        <f t="shared" si="33"/>
        <v>15.613333333333333</v>
      </c>
      <c r="CR74" s="7" cm="1">
        <f t="array" ref="CR74">IF(BK74&lt;=$CW$48,0,INDEX($B$14:$B$300,BK74-$CW$48+1))</f>
        <v>5020</v>
      </c>
      <c r="CS74" s="1">
        <f t="shared" si="21"/>
        <v>4583</v>
      </c>
      <c r="CT74" s="100">
        <f t="shared" si="34"/>
        <v>0.91294820717131475</v>
      </c>
    </row>
    <row r="75" spans="1:98" x14ac:dyDescent="0.3">
      <c r="A75" s="1">
        <f t="shared" si="22"/>
        <v>62</v>
      </c>
      <c r="B75" s="1">
        <f t="shared" si="0"/>
        <v>13145</v>
      </c>
      <c r="C75" s="1">
        <v>62</v>
      </c>
      <c r="D75" s="1">
        <v>36853</v>
      </c>
      <c r="E75" s="1">
        <v>8233</v>
      </c>
      <c r="F75" s="1">
        <v>0</v>
      </c>
      <c r="G75" s="1">
        <v>4751</v>
      </c>
      <c r="H75" s="1">
        <v>0</v>
      </c>
      <c r="I75" s="1">
        <v>161</v>
      </c>
      <c r="J75" s="4">
        <v>45.31</v>
      </c>
      <c r="K75" s="4">
        <v>0.57999999999999996</v>
      </c>
      <c r="L75" s="4">
        <v>23.3</v>
      </c>
      <c r="M75" s="61">
        <v>1.59</v>
      </c>
      <c r="N75" s="1">
        <v>5619</v>
      </c>
      <c r="O75" s="1">
        <v>7516</v>
      </c>
      <c r="P75" s="1">
        <v>7038</v>
      </c>
      <c r="Q75" s="1">
        <v>472</v>
      </c>
      <c r="R75" s="1">
        <v>6</v>
      </c>
      <c r="S75" s="1">
        <v>0</v>
      </c>
      <c r="T75" s="1">
        <v>3747</v>
      </c>
      <c r="U75" s="1">
        <v>374</v>
      </c>
      <c r="V75" s="1">
        <v>4349</v>
      </c>
      <c r="W75" s="1">
        <v>2498</v>
      </c>
      <c r="X75" s="1">
        <v>161</v>
      </c>
      <c r="Y75" s="58">
        <v>1.17</v>
      </c>
      <c r="AA75" s="1">
        <f t="shared" si="1"/>
        <v>12582</v>
      </c>
      <c r="AB75" s="1">
        <f t="shared" si="2"/>
        <v>7249</v>
      </c>
      <c r="AC75" s="1">
        <f t="shared" si="3"/>
        <v>322</v>
      </c>
      <c r="AD75" s="1">
        <f t="shared" si="23"/>
        <v>-215</v>
      </c>
      <c r="AE75" s="1">
        <f t="shared" si="24"/>
        <v>318</v>
      </c>
      <c r="AF75" s="1">
        <f t="shared" si="24"/>
        <v>0</v>
      </c>
      <c r="AG75" s="1">
        <f t="shared" si="24"/>
        <v>11</v>
      </c>
      <c r="AH75" s="1">
        <f t="shared" si="35"/>
        <v>114</v>
      </c>
      <c r="AI75" s="9">
        <f t="shared" si="25"/>
        <v>2.2973744292237443E-2</v>
      </c>
      <c r="AJ75" s="9">
        <f t="shared" si="4"/>
        <v>0.26290000000000002</v>
      </c>
      <c r="AK75" s="9">
        <f t="shared" si="5"/>
        <v>0.16466</v>
      </c>
      <c r="AL75" s="9">
        <f t="shared" si="6"/>
        <v>9.5019999999999993E-2</v>
      </c>
      <c r="AM75" s="9">
        <f t="shared" si="7"/>
        <v>3.2200000000000002E-3</v>
      </c>
      <c r="AN75" s="9">
        <f t="shared" si="8"/>
        <v>7.4940000000000007E-2</v>
      </c>
      <c r="AO75" s="9">
        <f t="shared" si="9"/>
        <v>2.2799999999999999E-3</v>
      </c>
      <c r="AP75" s="1">
        <f t="shared" si="26"/>
        <v>-97</v>
      </c>
      <c r="AQ75" s="1">
        <f t="shared" si="26"/>
        <v>156</v>
      </c>
      <c r="AR75" s="1"/>
      <c r="AS75" s="1">
        <f t="shared" si="27"/>
        <v>11</v>
      </c>
      <c r="AT75" s="1">
        <f t="shared" si="28"/>
        <v>70</v>
      </c>
      <c r="AU75" s="1">
        <f t="shared" si="10"/>
        <v>7008</v>
      </c>
      <c r="AV75" s="9">
        <f t="shared" si="11"/>
        <v>0.14016000000000001</v>
      </c>
      <c r="AW75" s="9">
        <f t="shared" si="12"/>
        <v>8.6980000000000002E-2</v>
      </c>
      <c r="AX75" s="9">
        <f t="shared" si="13"/>
        <v>4.9959999999999997E-2</v>
      </c>
      <c r="AY75" s="9">
        <f t="shared" si="14"/>
        <v>3.2200000000000002E-3</v>
      </c>
      <c r="AZ75" s="9">
        <f t="shared" si="15"/>
        <v>1.4E-3</v>
      </c>
      <c r="BA75" s="9">
        <f t="shared" si="29"/>
        <v>0.13670800000000002</v>
      </c>
      <c r="BJ75" s="7">
        <f t="shared" si="41"/>
        <v>62</v>
      </c>
      <c r="BK75" s="7">
        <f t="shared" si="41"/>
        <v>62</v>
      </c>
      <c r="BL75" s="1">
        <f t="shared" si="16"/>
        <v>0</v>
      </c>
      <c r="BM75" s="48">
        <f>+EvolOf!M64</f>
        <v>197142</v>
      </c>
      <c r="BN75" s="1">
        <f t="shared" si="17"/>
        <v>0</v>
      </c>
      <c r="BO75" s="1">
        <f t="shared" si="30"/>
        <v>0</v>
      </c>
      <c r="BP75" s="28">
        <f t="shared" si="31"/>
        <v>0</v>
      </c>
      <c r="BQ75" s="1">
        <f t="shared" si="18"/>
        <v>0</v>
      </c>
      <c r="BR75" s="1" cm="1">
        <f t="array" ref="BR75">IF(BK75&lt;=$BX$14,0,INDEX($AU$14:$AU$300,BK75-$BX$14+1))*$BY$14</f>
        <v>197847.46147579508</v>
      </c>
      <c r="BS75" s="1">
        <f t="shared" si="19"/>
        <v>122779.48201458802</v>
      </c>
      <c r="BT75" s="1">
        <f t="shared" si="37"/>
        <v>75067.979461207069</v>
      </c>
      <c r="BU75" s="1">
        <f t="shared" si="32"/>
        <v>122779.48201458801</v>
      </c>
      <c r="BV75" s="1">
        <f t="shared" si="39"/>
        <v>70522.682472393848</v>
      </c>
      <c r="BW75" s="1">
        <f t="shared" si="39"/>
        <v>4545.2969888132147</v>
      </c>
      <c r="CQ75" s="4">
        <f t="shared" si="33"/>
        <v>15.51552795031056</v>
      </c>
      <c r="CR75" s="7" cm="1">
        <f t="array" ref="CR75">IF(BK75&lt;=$CW$48,0,INDEX($B$14:$B$300,BK75-$CW$48+1))</f>
        <v>5417</v>
      </c>
      <c r="CS75" s="1">
        <f t="shared" si="21"/>
        <v>4912</v>
      </c>
      <c r="CT75" s="100">
        <f t="shared" si="34"/>
        <v>0.90677496769429577</v>
      </c>
    </row>
    <row r="76" spans="1:98" x14ac:dyDescent="0.3">
      <c r="A76" s="1">
        <f t="shared" si="22"/>
        <v>63</v>
      </c>
      <c r="B76" s="1">
        <f t="shared" si="0"/>
        <v>13253</v>
      </c>
      <c r="C76" s="1">
        <v>63</v>
      </c>
      <c r="D76" s="1">
        <v>36746</v>
      </c>
      <c r="E76" s="1">
        <v>7989</v>
      </c>
      <c r="F76" s="1">
        <v>0</v>
      </c>
      <c r="G76" s="1">
        <v>5090</v>
      </c>
      <c r="H76" s="1">
        <v>0</v>
      </c>
      <c r="I76" s="1">
        <v>174</v>
      </c>
      <c r="J76" s="4">
        <v>45.03</v>
      </c>
      <c r="K76" s="4">
        <v>0.57999999999999996</v>
      </c>
      <c r="L76" s="4">
        <v>23.4</v>
      </c>
      <c r="M76" s="61">
        <v>1.56</v>
      </c>
      <c r="N76" s="1">
        <v>5719</v>
      </c>
      <c r="O76" s="1">
        <v>7523</v>
      </c>
      <c r="P76" s="1">
        <v>7044</v>
      </c>
      <c r="Q76" s="1">
        <v>472</v>
      </c>
      <c r="R76" s="1">
        <v>6</v>
      </c>
      <c r="S76" s="1">
        <v>0</v>
      </c>
      <c r="T76" s="1">
        <v>3672</v>
      </c>
      <c r="U76" s="1">
        <v>367</v>
      </c>
      <c r="V76" s="1">
        <v>4242</v>
      </c>
      <c r="W76" s="1">
        <v>2660</v>
      </c>
      <c r="X76" s="1">
        <v>174</v>
      </c>
      <c r="Y76" s="58">
        <v>1.1399999999999999</v>
      </c>
      <c r="AA76" s="1">
        <f t="shared" si="1"/>
        <v>12231</v>
      </c>
      <c r="AB76" s="1">
        <f t="shared" si="2"/>
        <v>7750</v>
      </c>
      <c r="AC76" s="1">
        <f t="shared" si="3"/>
        <v>348</v>
      </c>
      <c r="AD76" s="1">
        <f t="shared" si="23"/>
        <v>-244</v>
      </c>
      <c r="AE76" s="1">
        <f t="shared" si="24"/>
        <v>339</v>
      </c>
      <c r="AF76" s="1">
        <f t="shared" si="24"/>
        <v>0</v>
      </c>
      <c r="AG76" s="1">
        <f t="shared" si="24"/>
        <v>13</v>
      </c>
      <c r="AH76" s="1">
        <f t="shared" si="35"/>
        <v>108</v>
      </c>
      <c r="AI76" s="9">
        <f t="shared" si="25"/>
        <v>2.4590163934426229E-2</v>
      </c>
      <c r="AJ76" s="9">
        <f t="shared" si="4"/>
        <v>0.26506000000000002</v>
      </c>
      <c r="AK76" s="9">
        <f t="shared" si="5"/>
        <v>0.15978000000000001</v>
      </c>
      <c r="AL76" s="9">
        <f t="shared" si="6"/>
        <v>0.1018</v>
      </c>
      <c r="AM76" s="9">
        <f t="shared" si="7"/>
        <v>3.48E-3</v>
      </c>
      <c r="AN76" s="9">
        <f t="shared" si="8"/>
        <v>7.3440000000000005E-2</v>
      </c>
      <c r="AO76" s="9">
        <f t="shared" si="9"/>
        <v>2.16E-3</v>
      </c>
      <c r="AP76" s="1">
        <f t="shared" si="26"/>
        <v>-107</v>
      </c>
      <c r="AQ76" s="1">
        <f t="shared" si="26"/>
        <v>162</v>
      </c>
      <c r="AR76" s="1"/>
      <c r="AS76" s="1">
        <f t="shared" si="27"/>
        <v>13</v>
      </c>
      <c r="AT76" s="1">
        <f t="shared" si="28"/>
        <v>68</v>
      </c>
      <c r="AU76" s="1">
        <f t="shared" si="10"/>
        <v>7076</v>
      </c>
      <c r="AV76" s="9">
        <f t="shared" si="11"/>
        <v>0.14152000000000001</v>
      </c>
      <c r="AW76" s="9">
        <f t="shared" si="12"/>
        <v>8.4839999999999999E-2</v>
      </c>
      <c r="AX76" s="9">
        <f t="shared" si="13"/>
        <v>5.3199999999999997E-2</v>
      </c>
      <c r="AY76" s="9">
        <f t="shared" si="14"/>
        <v>3.48E-3</v>
      </c>
      <c r="AZ76" s="9">
        <f t="shared" si="15"/>
        <v>1.3600000000000001E-3</v>
      </c>
      <c r="BA76" s="9">
        <f t="shared" si="29"/>
        <v>0.13783120000000001</v>
      </c>
      <c r="BJ76" s="7">
        <f t="shared" si="41"/>
        <v>63</v>
      </c>
      <c r="BK76" s="7">
        <f t="shared" si="41"/>
        <v>63</v>
      </c>
      <c r="BL76" s="1">
        <f t="shared" si="16"/>
        <v>0</v>
      </c>
      <c r="BM76" s="48">
        <f>+EvolOf!M65</f>
        <v>200194</v>
      </c>
      <c r="BN76" s="1">
        <f t="shared" si="17"/>
        <v>0</v>
      </c>
      <c r="BO76" s="1">
        <f t="shared" si="30"/>
        <v>0</v>
      </c>
      <c r="BP76" s="28">
        <f t="shared" si="31"/>
        <v>0</v>
      </c>
      <c r="BQ76" s="1">
        <f t="shared" si="18"/>
        <v>0</v>
      </c>
      <c r="BR76" s="1" cm="1">
        <f t="array" ref="BR76">IF(BK76&lt;=$BX$14,0,INDEX($AU$14:$AU$300,BK76-$BX$14+1))*$BY$14</f>
        <v>199767.21424125656</v>
      </c>
      <c r="BS76" s="1">
        <f t="shared" si="19"/>
        <v>119758.69457481775</v>
      </c>
      <c r="BT76" s="1">
        <f t="shared" si="37"/>
        <v>80008.51966643882</v>
      </c>
      <c r="BU76" s="1">
        <f t="shared" si="32"/>
        <v>119758.69457481774</v>
      </c>
      <c r="BV76" s="1">
        <f t="shared" si="39"/>
        <v>75096.211119522675</v>
      </c>
      <c r="BW76" s="1">
        <f t="shared" si="39"/>
        <v>4912.3085469161451</v>
      </c>
      <c r="CQ76" s="4">
        <f t="shared" si="33"/>
        <v>15.287356321839081</v>
      </c>
      <c r="CR76" s="7" cm="1">
        <f t="array" ref="CR76">IF(BK76&lt;=$CW$48,0,INDEX($B$14:$B$300,BK76-$CW$48+1))</f>
        <v>5836</v>
      </c>
      <c r="CS76" s="1">
        <f t="shared" si="21"/>
        <v>5264</v>
      </c>
      <c r="CT76" s="100">
        <f t="shared" si="34"/>
        <v>0.90198766278272791</v>
      </c>
    </row>
    <row r="77" spans="1:98" x14ac:dyDescent="0.3">
      <c r="A77" s="1">
        <f t="shared" si="22"/>
        <v>64</v>
      </c>
      <c r="B77" s="1">
        <f t="shared" si="0"/>
        <v>13353</v>
      </c>
      <c r="C77" s="1">
        <v>64</v>
      </c>
      <c r="D77" s="1">
        <v>36644</v>
      </c>
      <c r="E77" s="1">
        <v>7727</v>
      </c>
      <c r="F77" s="1">
        <v>0</v>
      </c>
      <c r="G77" s="1">
        <v>5441</v>
      </c>
      <c r="H77" s="1">
        <v>0</v>
      </c>
      <c r="I77" s="1">
        <v>185</v>
      </c>
      <c r="J77" s="4">
        <v>44.76</v>
      </c>
      <c r="K77" s="4">
        <v>0.56999999999999995</v>
      </c>
      <c r="L77" s="4">
        <v>23.5</v>
      </c>
      <c r="M77" s="61">
        <v>1.54</v>
      </c>
      <c r="N77" s="1">
        <v>5815</v>
      </c>
      <c r="O77" s="1">
        <v>7529</v>
      </c>
      <c r="P77" s="1">
        <v>7050</v>
      </c>
      <c r="Q77" s="1">
        <v>472</v>
      </c>
      <c r="R77" s="1">
        <v>6</v>
      </c>
      <c r="S77" s="1">
        <v>0</v>
      </c>
      <c r="T77" s="1">
        <v>3583</v>
      </c>
      <c r="U77" s="1">
        <v>358</v>
      </c>
      <c r="V77" s="1">
        <v>4121</v>
      </c>
      <c r="W77" s="1">
        <v>2832</v>
      </c>
      <c r="X77" s="1">
        <v>185</v>
      </c>
      <c r="Y77" s="58">
        <v>1.1200000000000001</v>
      </c>
      <c r="AA77" s="1">
        <f t="shared" si="1"/>
        <v>11848</v>
      </c>
      <c r="AB77" s="1">
        <f t="shared" si="2"/>
        <v>8273</v>
      </c>
      <c r="AC77" s="1">
        <f t="shared" si="3"/>
        <v>370</v>
      </c>
      <c r="AD77" s="1">
        <f t="shared" si="23"/>
        <v>-262</v>
      </c>
      <c r="AE77" s="1">
        <f t="shared" si="24"/>
        <v>351</v>
      </c>
      <c r="AF77" s="1">
        <f t="shared" si="24"/>
        <v>0</v>
      </c>
      <c r="AG77" s="1">
        <f t="shared" si="24"/>
        <v>11</v>
      </c>
      <c r="AH77" s="1">
        <f t="shared" si="35"/>
        <v>100</v>
      </c>
      <c r="AI77" s="9">
        <f t="shared" si="25"/>
        <v>2.5917623984309329E-2</v>
      </c>
      <c r="AJ77" s="9">
        <f t="shared" si="4"/>
        <v>0.26706000000000002</v>
      </c>
      <c r="AK77" s="9">
        <f t="shared" si="5"/>
        <v>0.15454000000000001</v>
      </c>
      <c r="AL77" s="9">
        <f t="shared" si="6"/>
        <v>0.10882</v>
      </c>
      <c r="AM77" s="9">
        <f t="shared" si="7"/>
        <v>3.7000000000000002E-3</v>
      </c>
      <c r="AN77" s="9">
        <f t="shared" si="8"/>
        <v>7.1660000000000001E-2</v>
      </c>
      <c r="AO77" s="9">
        <f t="shared" si="9"/>
        <v>2E-3</v>
      </c>
      <c r="AP77" s="1">
        <f t="shared" si="26"/>
        <v>-121</v>
      </c>
      <c r="AQ77" s="1">
        <f t="shared" si="26"/>
        <v>172</v>
      </c>
      <c r="AR77" s="1"/>
      <c r="AS77" s="1">
        <f t="shared" si="27"/>
        <v>11</v>
      </c>
      <c r="AT77" s="1">
        <f t="shared" si="28"/>
        <v>62</v>
      </c>
      <c r="AU77" s="1">
        <f t="shared" si="10"/>
        <v>7138</v>
      </c>
      <c r="AV77" s="9">
        <f t="shared" si="11"/>
        <v>0.14276</v>
      </c>
      <c r="AW77" s="9">
        <f t="shared" si="12"/>
        <v>8.2419999999999993E-2</v>
      </c>
      <c r="AX77" s="9">
        <f t="shared" si="13"/>
        <v>5.6640000000000003E-2</v>
      </c>
      <c r="AY77" s="9">
        <f t="shared" si="14"/>
        <v>3.7000000000000002E-3</v>
      </c>
      <c r="AZ77" s="9">
        <f t="shared" si="15"/>
        <v>1.24E-3</v>
      </c>
      <c r="BA77" s="9">
        <f t="shared" si="29"/>
        <v>0.13887120000000003</v>
      </c>
      <c r="BJ77" s="7">
        <f t="shared" si="41"/>
        <v>64</v>
      </c>
      <c r="BK77" s="7">
        <f t="shared" si="41"/>
        <v>64</v>
      </c>
      <c r="BL77" s="1">
        <f t="shared" si="16"/>
        <v>0</v>
      </c>
      <c r="BM77" s="48">
        <f>+EvolOf!M66</f>
        <v>202961</v>
      </c>
      <c r="BN77" s="1">
        <f t="shared" si="17"/>
        <v>0</v>
      </c>
      <c r="BO77" s="1">
        <f t="shared" si="30"/>
        <v>0</v>
      </c>
      <c r="BP77" s="28">
        <f t="shared" si="31"/>
        <v>0</v>
      </c>
      <c r="BQ77" s="1">
        <f t="shared" si="18"/>
        <v>0</v>
      </c>
      <c r="BR77" s="1" cm="1">
        <f t="array" ref="BR77">IF(BK77&lt;=$BX$14,0,INDEX($AU$14:$AU$300,BK77-$BX$14+1))*$BY$14</f>
        <v>201517.5770568244</v>
      </c>
      <c r="BS77" s="1">
        <f t="shared" si="19"/>
        <v>116342.66391862894</v>
      </c>
      <c r="BT77" s="1">
        <f t="shared" si="37"/>
        <v>85174.913138195465</v>
      </c>
      <c r="BU77" s="1">
        <f t="shared" si="32"/>
        <v>116342.66391862894</v>
      </c>
      <c r="BV77" s="1">
        <f t="shared" si="39"/>
        <v>79952.056349807608</v>
      </c>
      <c r="BW77" s="1">
        <f t="shared" si="39"/>
        <v>5222.8567883878559</v>
      </c>
      <c r="CQ77" s="4">
        <f t="shared" si="33"/>
        <v>15.308108108108108</v>
      </c>
      <c r="CR77" s="7" cm="1">
        <f t="array" ref="CR77">IF(BK77&lt;=$CW$48,0,INDEX($B$14:$B$300,BK77-$CW$48+1))</f>
        <v>6277</v>
      </c>
      <c r="CS77" s="1">
        <f t="shared" si="21"/>
        <v>5626</v>
      </c>
      <c r="CT77" s="100">
        <f t="shared" si="34"/>
        <v>0.89628803568583715</v>
      </c>
    </row>
    <row r="78" spans="1:98" x14ac:dyDescent="0.3">
      <c r="A78" s="1">
        <f t="shared" si="22"/>
        <v>65</v>
      </c>
      <c r="B78" s="1">
        <f t="shared" ref="B78:B141" si="42">IF(C78="",NA(),E78+G78+H78+I78)</f>
        <v>13450</v>
      </c>
      <c r="C78" s="1">
        <v>65</v>
      </c>
      <c r="D78" s="1">
        <v>36548</v>
      </c>
      <c r="E78" s="1">
        <v>7445</v>
      </c>
      <c r="F78" s="1">
        <v>0</v>
      </c>
      <c r="G78" s="1">
        <v>5806</v>
      </c>
      <c r="H78" s="1">
        <v>0</v>
      </c>
      <c r="I78" s="1">
        <v>199</v>
      </c>
      <c r="J78" s="4">
        <v>44.5</v>
      </c>
      <c r="K78" s="4">
        <v>0.56999999999999995</v>
      </c>
      <c r="L78" s="4">
        <v>23.6</v>
      </c>
      <c r="M78" s="61">
        <v>1.52</v>
      </c>
      <c r="N78" s="1">
        <v>5908</v>
      </c>
      <c r="O78" s="1">
        <v>7533</v>
      </c>
      <c r="P78" s="1">
        <v>7053</v>
      </c>
      <c r="Q78" s="1">
        <v>472</v>
      </c>
      <c r="R78" s="1">
        <v>6</v>
      </c>
      <c r="S78" s="1">
        <v>0</v>
      </c>
      <c r="T78" s="1">
        <v>3482</v>
      </c>
      <c r="U78" s="1">
        <v>346</v>
      </c>
      <c r="V78" s="1">
        <v>3988</v>
      </c>
      <c r="W78" s="1">
        <v>3010</v>
      </c>
      <c r="X78" s="1">
        <v>199</v>
      </c>
      <c r="Y78" s="58">
        <v>1.1000000000000001</v>
      </c>
      <c r="AA78" s="1">
        <f t="shared" ref="AA78:AA141" si="43">+E78+V78</f>
        <v>11433</v>
      </c>
      <c r="AB78" s="1">
        <f t="shared" ref="AB78:AB141" si="44">+G78+W78</f>
        <v>8816</v>
      </c>
      <c r="AC78" s="1">
        <f t="shared" ref="AC78:AC141" si="45">+I78+X78</f>
        <v>398</v>
      </c>
      <c r="AD78" s="1">
        <f t="shared" si="23"/>
        <v>-282</v>
      </c>
      <c r="AE78" s="1">
        <f t="shared" si="24"/>
        <v>365</v>
      </c>
      <c r="AF78" s="1">
        <f t="shared" si="24"/>
        <v>0</v>
      </c>
      <c r="AG78" s="1">
        <f t="shared" si="24"/>
        <v>14</v>
      </c>
      <c r="AH78" s="1">
        <f t="shared" si="35"/>
        <v>97</v>
      </c>
      <c r="AI78" s="9">
        <f t="shared" si="25"/>
        <v>2.7650409893010978E-2</v>
      </c>
      <c r="AJ78" s="9">
        <f t="shared" ref="AJ78:AJ141" si="46">IF(OR(ISNA(B78),B78=0),NA(),B78/$AJ$11)</f>
        <v>0.26900000000000002</v>
      </c>
      <c r="AK78" s="9">
        <f t="shared" ref="AK78:AK141" si="47">IF(OR(ISNA(B78),B78=0),NA(),E78/$AJ$11)</f>
        <v>0.1489</v>
      </c>
      <c r="AL78" s="9">
        <f t="shared" ref="AL78:AL141" si="48">IF(OR(ISNA(B78),B78=0),NA(),G78/$AJ$11)</f>
        <v>0.11612</v>
      </c>
      <c r="AM78" s="9">
        <f t="shared" ref="AM78:AM141" si="49">IF(OR(ISNA(B78),B78=0),NA(),I78/$AJ$11)</f>
        <v>3.98E-3</v>
      </c>
      <c r="AN78" s="9">
        <f t="shared" ref="AN78:AN141" si="50">IF(OR(ISNA(B78),B78=0),NA(),T78/$AJ$11)</f>
        <v>6.9639999999999994E-2</v>
      </c>
      <c r="AO78" s="9">
        <f t="shared" ref="AO78:AO141" si="51">+IF(OR(ISNA(B78),B78=0),NA(),AH78/$AJ$11)</f>
        <v>1.9400000000000001E-3</v>
      </c>
      <c r="AP78" s="1">
        <f t="shared" si="26"/>
        <v>-133</v>
      </c>
      <c r="AQ78" s="1">
        <f t="shared" si="26"/>
        <v>178</v>
      </c>
      <c r="AR78" s="1"/>
      <c r="AS78" s="1">
        <f t="shared" si="27"/>
        <v>14</v>
      </c>
      <c r="AT78" s="1">
        <f t="shared" si="28"/>
        <v>59</v>
      </c>
      <c r="AU78" s="1">
        <f t="shared" ref="AU78:AU141" si="52">IF(C78="",NA(),V78+W78+X78)</f>
        <v>7197</v>
      </c>
      <c r="AV78" s="9">
        <f t="shared" ref="AV78:AV141" si="53">IF(OR(ISNA(B78),B78=0),NA(),AU78/$AJ$11)</f>
        <v>0.14394000000000001</v>
      </c>
      <c r="AW78" s="9">
        <f t="shared" ref="AW78:AW141" si="54">IF(OR(ISNA(B78),B78=0),NA(),V78/$AJ$11)</f>
        <v>7.9759999999999998E-2</v>
      </c>
      <c r="AX78" s="9">
        <f t="shared" ref="AX78:AX141" si="55">IF(OR(ISNA(B78),B78=0),NA(),W78/$AJ$11)</f>
        <v>6.0199999999999997E-2</v>
      </c>
      <c r="AY78" s="9">
        <f t="shared" ref="AY78:AY141" si="56">IF(OR(ISNA(B78),B78=0),NA(),X78/$AJ$11)</f>
        <v>3.98E-3</v>
      </c>
      <c r="AZ78" s="9">
        <f t="shared" ref="AZ78:AZ141" si="57">IF(OR(ISNA(B78),B78=0),NA(),AT78/$AJ$11)</f>
        <v>1.1800000000000001E-3</v>
      </c>
      <c r="BA78" s="9">
        <f t="shared" si="29"/>
        <v>0.13988</v>
      </c>
      <c r="BJ78" s="7">
        <f t="shared" si="41"/>
        <v>65</v>
      </c>
      <c r="BK78" s="7">
        <f t="shared" si="41"/>
        <v>65</v>
      </c>
      <c r="BL78" s="1">
        <f t="shared" ref="BL78:BL103" si="58">IF(OR(BJ78&lt;$BY$12,BJ78&gt;$CA$12),0,$BY$14*AU78)</f>
        <v>0</v>
      </c>
      <c r="BM78" s="48">
        <f>+EvolOf!M67</f>
        <v>205905</v>
      </c>
      <c r="BN78" s="1">
        <f t="shared" ref="BN78:BN103" si="59">IF(OR(BJ78&lt;$BY$12,BJ78&gt;$CA$12),0,IF(BJ78&gt;$CA$12,0,VLOOKUP(BJ78,$BK$14:$BM$87,3)))</f>
        <v>0</v>
      </c>
      <c r="BO78" s="1">
        <f t="shared" si="30"/>
        <v>0</v>
      </c>
      <c r="BP78" s="28">
        <f t="shared" si="31"/>
        <v>0</v>
      </c>
      <c r="BQ78" s="1">
        <f t="shared" ref="BQ78:BQ103" si="60">+BO78*BO78</f>
        <v>0</v>
      </c>
      <c r="BR78" s="1" cm="1">
        <f t="array" ref="BR78">IF(BK78&lt;=$BX$14,0,INDEX($AU$14:$AU$300,BK78-$BX$14+1))*$BY$14</f>
        <v>203183.24489744537</v>
      </c>
      <c r="BS78" s="1">
        <f t="shared" ref="BS78:BS113" si="61">+$BY$14*V78</f>
        <v>112587.85336265279</v>
      </c>
      <c r="BT78" s="1">
        <f t="shared" si="37"/>
        <v>90595.391534792579</v>
      </c>
      <c r="BU78" s="1">
        <f t="shared" si="32"/>
        <v>112587.85336265279</v>
      </c>
      <c r="BV78" s="1">
        <f t="shared" ref="BV78:BW103" si="62">+$BY$14*W78</f>
        <v>84977.291529986192</v>
      </c>
      <c r="BW78" s="1">
        <f t="shared" si="62"/>
        <v>5618.1000048063961</v>
      </c>
      <c r="CQ78" s="4">
        <f t="shared" si="33"/>
        <v>15.125628140703517</v>
      </c>
      <c r="CR78" s="7" cm="1">
        <f t="array" ref="CR78">IF(BK78&lt;=$CW$48,0,INDEX($B$14:$B$300,BK78-$CW$48+1))</f>
        <v>6730</v>
      </c>
      <c r="CS78" s="1">
        <f t="shared" ref="CS78:CS121" si="63">+G78+I78</f>
        <v>6005</v>
      </c>
      <c r="CT78" s="100">
        <f t="shared" si="34"/>
        <v>0.89227340267459143</v>
      </c>
    </row>
    <row r="79" spans="1:98" x14ac:dyDescent="0.3">
      <c r="A79" s="1">
        <f t="shared" ref="A79:A142" si="64">+C79</f>
        <v>66</v>
      </c>
      <c r="B79" s="1">
        <f t="shared" si="42"/>
        <v>13540</v>
      </c>
      <c r="C79" s="1">
        <v>66</v>
      </c>
      <c r="D79" s="1">
        <v>36458</v>
      </c>
      <c r="E79" s="1">
        <v>7153</v>
      </c>
      <c r="F79" s="1">
        <v>0</v>
      </c>
      <c r="G79" s="1">
        <v>6174</v>
      </c>
      <c r="H79" s="1">
        <v>0</v>
      </c>
      <c r="I79" s="1">
        <v>213</v>
      </c>
      <c r="J79" s="4">
        <v>44.25</v>
      </c>
      <c r="K79" s="4">
        <v>0.56000000000000005</v>
      </c>
      <c r="L79" s="4">
        <v>23.7</v>
      </c>
      <c r="M79" s="61">
        <v>1.49</v>
      </c>
      <c r="N79" s="1">
        <v>5996</v>
      </c>
      <c r="O79" s="1">
        <v>7535</v>
      </c>
      <c r="P79" s="1">
        <v>7055</v>
      </c>
      <c r="Q79" s="1">
        <v>473</v>
      </c>
      <c r="R79" s="1">
        <v>6</v>
      </c>
      <c r="S79" s="1">
        <v>0</v>
      </c>
      <c r="T79" s="1">
        <v>3380</v>
      </c>
      <c r="U79" s="1">
        <v>336</v>
      </c>
      <c r="V79" s="1">
        <v>3858</v>
      </c>
      <c r="W79" s="1">
        <v>3183</v>
      </c>
      <c r="X79" s="1">
        <v>213</v>
      </c>
      <c r="Y79" s="58">
        <v>1.08</v>
      </c>
      <c r="AA79" s="1">
        <f t="shared" si="43"/>
        <v>11011</v>
      </c>
      <c r="AB79" s="1">
        <f t="shared" si="44"/>
        <v>9357</v>
      </c>
      <c r="AC79" s="1">
        <f t="shared" si="45"/>
        <v>426</v>
      </c>
      <c r="AD79" s="1">
        <f t="shared" ref="AD79:AD142" si="65">IF($C79="","",E79-E78)</f>
        <v>-292</v>
      </c>
      <c r="AE79" s="1">
        <f t="shared" ref="AE79:AG142" si="66">IF($C79="","",G79-G78)</f>
        <v>368</v>
      </c>
      <c r="AF79" s="1">
        <f t="shared" si="66"/>
        <v>0</v>
      </c>
      <c r="AG79" s="1">
        <f t="shared" si="66"/>
        <v>14</v>
      </c>
      <c r="AH79" s="1">
        <f t="shared" si="35"/>
        <v>90</v>
      </c>
      <c r="AI79" s="9">
        <f t="shared" ref="AI79:AI142" si="67">IF(OR(ISNA(AU79),AU79=0),NA(),X79/AU79)</f>
        <v>2.9363110008271298E-2</v>
      </c>
      <c r="AJ79" s="9">
        <f t="shared" si="46"/>
        <v>0.27079999999999999</v>
      </c>
      <c r="AK79" s="9">
        <f t="shared" si="47"/>
        <v>0.14305999999999999</v>
      </c>
      <c r="AL79" s="9">
        <f t="shared" si="48"/>
        <v>0.12348000000000001</v>
      </c>
      <c r="AM79" s="9">
        <f t="shared" si="49"/>
        <v>4.2599999999999999E-3</v>
      </c>
      <c r="AN79" s="9">
        <f t="shared" si="50"/>
        <v>6.7599999999999993E-2</v>
      </c>
      <c r="AO79" s="9">
        <f t="shared" si="51"/>
        <v>1.8E-3</v>
      </c>
      <c r="AP79" s="1">
        <f t="shared" ref="AP79:AQ142" si="68">IF($C79="","",V79-V78)</f>
        <v>-130</v>
      </c>
      <c r="AQ79" s="1">
        <f t="shared" si="68"/>
        <v>173</v>
      </c>
      <c r="AR79" s="1"/>
      <c r="AS79" s="1">
        <f t="shared" ref="AS79:AS142" si="69">IF($C79="","",X79-X78)</f>
        <v>14</v>
      </c>
      <c r="AT79" s="1">
        <f t="shared" ref="AT79:AT142" si="70">IF(OR($C79="",ISNA($C79)),NA(),AP79+AQ79+AR79+AS79)</f>
        <v>57</v>
      </c>
      <c r="AU79" s="1">
        <f t="shared" si="52"/>
        <v>7254</v>
      </c>
      <c r="AV79" s="9">
        <f t="shared" si="53"/>
        <v>0.14507999999999999</v>
      </c>
      <c r="AW79" s="9">
        <f t="shared" si="54"/>
        <v>7.7160000000000006E-2</v>
      </c>
      <c r="AX79" s="9">
        <f t="shared" si="55"/>
        <v>6.3659999999999994E-2</v>
      </c>
      <c r="AY79" s="9">
        <f t="shared" si="56"/>
        <v>4.2599999999999999E-3</v>
      </c>
      <c r="AZ79" s="9">
        <f t="shared" si="57"/>
        <v>1.14E-3</v>
      </c>
      <c r="BA79" s="9">
        <f t="shared" ref="BA79:BA142" si="71">+AJ79*$BA$12</f>
        <v>0.140816</v>
      </c>
      <c r="BJ79" s="7">
        <f t="shared" si="41"/>
        <v>66</v>
      </c>
      <c r="BK79" s="7">
        <f t="shared" si="41"/>
        <v>66</v>
      </c>
      <c r="BL79" s="1">
        <f t="shared" si="58"/>
        <v>0</v>
      </c>
      <c r="BM79" s="48">
        <f>+EvolOf!M68</f>
        <v>207634</v>
      </c>
      <c r="BN79" s="1">
        <f t="shared" si="59"/>
        <v>0</v>
      </c>
      <c r="BO79" s="1">
        <f t="shared" ref="BO79:BO103" si="72">+BL79-BN79</f>
        <v>0</v>
      </c>
      <c r="BP79" s="28">
        <f t="shared" ref="BP79:BP103" si="73">IF(BN79=0,0,BL79/BN79-1)</f>
        <v>0</v>
      </c>
      <c r="BQ79" s="1">
        <f t="shared" si="60"/>
        <v>0</v>
      </c>
      <c r="BR79" s="1" cm="1">
        <f t="array" ref="BR79">IF(BK79&lt;=$BX$14,0,INDEX($AU$14:$AU$300,BK79-$BX$14+1))*$BY$14</f>
        <v>204792.44942143516</v>
      </c>
      <c r="BS79" s="1">
        <f t="shared" si="61"/>
        <v>108917.73778162349</v>
      </c>
      <c r="BT79" s="1">
        <f t="shared" si="37"/>
        <v>95874.711639811663</v>
      </c>
      <c r="BU79" s="1">
        <f t="shared" ref="BU79:BU113" si="74">IF(BS79=0,0,BR79-BT79)</f>
        <v>108917.73778162349</v>
      </c>
      <c r="BV79" s="1">
        <f t="shared" si="62"/>
        <v>89861.368418586731</v>
      </c>
      <c r="BW79" s="1">
        <f t="shared" si="62"/>
        <v>6013.3432212249363</v>
      </c>
      <c r="CQ79" s="4">
        <f t="shared" ref="CQ79:CQ121" si="75">IF(X79=0,0,W79/X79)</f>
        <v>14.943661971830986</v>
      </c>
      <c r="CR79" s="7" cm="1">
        <f t="array" ref="CR79">IF(BK79&lt;=$CW$48,0,INDEX($B$14:$B$300,BK79-$CW$48+1))</f>
        <v>7182</v>
      </c>
      <c r="CS79" s="1">
        <f t="shared" si="63"/>
        <v>6387</v>
      </c>
      <c r="CT79" s="100">
        <f t="shared" ref="CT79:CT121" si="76">IF(CR79=0,0,CS79/CR79)</f>
        <v>0.8893065998329156</v>
      </c>
    </row>
    <row r="80" spans="1:98" x14ac:dyDescent="0.3">
      <c r="A80" s="1">
        <f t="shared" si="64"/>
        <v>67</v>
      </c>
      <c r="B80" s="1">
        <f t="shared" si="42"/>
        <v>13624</v>
      </c>
      <c r="C80" s="1">
        <v>67</v>
      </c>
      <c r="D80" s="1">
        <v>36375</v>
      </c>
      <c r="E80" s="1">
        <v>6843</v>
      </c>
      <c r="F80" s="1">
        <v>0</v>
      </c>
      <c r="G80" s="1">
        <v>6554</v>
      </c>
      <c r="H80" s="1">
        <v>0</v>
      </c>
      <c r="I80" s="1">
        <v>227</v>
      </c>
      <c r="J80" s="4">
        <v>44</v>
      </c>
      <c r="K80" s="4">
        <v>0.56000000000000005</v>
      </c>
      <c r="L80" s="4">
        <v>23.9</v>
      </c>
      <c r="M80" s="61">
        <v>1.47</v>
      </c>
      <c r="N80" s="1">
        <v>6077</v>
      </c>
      <c r="O80" s="1">
        <v>7536</v>
      </c>
      <c r="P80" s="1">
        <v>7056</v>
      </c>
      <c r="Q80" s="1">
        <v>473</v>
      </c>
      <c r="R80" s="1">
        <v>6</v>
      </c>
      <c r="S80" s="1">
        <v>0</v>
      </c>
      <c r="T80" s="1">
        <v>3268</v>
      </c>
      <c r="U80" s="1">
        <v>327</v>
      </c>
      <c r="V80" s="1">
        <v>3714</v>
      </c>
      <c r="W80" s="1">
        <v>3365</v>
      </c>
      <c r="X80" s="1">
        <v>227</v>
      </c>
      <c r="Y80" s="58">
        <v>1.06</v>
      </c>
      <c r="AA80" s="1">
        <f t="shared" si="43"/>
        <v>10557</v>
      </c>
      <c r="AB80" s="1">
        <f t="shared" si="44"/>
        <v>9919</v>
      </c>
      <c r="AC80" s="1">
        <f t="shared" si="45"/>
        <v>454</v>
      </c>
      <c r="AD80" s="1">
        <f t="shared" si="65"/>
        <v>-310</v>
      </c>
      <c r="AE80" s="1">
        <f t="shared" si="66"/>
        <v>380</v>
      </c>
      <c r="AF80" s="1">
        <f t="shared" si="66"/>
        <v>0</v>
      </c>
      <c r="AG80" s="1">
        <f t="shared" si="66"/>
        <v>14</v>
      </c>
      <c r="AH80" s="1">
        <f t="shared" ref="AH80:AH143" si="77">IF(OR($C80="",ISNA($C80)),NA(),AD80+AE80+AF80+AG80)</f>
        <v>84</v>
      </c>
      <c r="AI80" s="9">
        <f t="shared" si="67"/>
        <v>3.1070353134410075E-2</v>
      </c>
      <c r="AJ80" s="9">
        <f t="shared" si="46"/>
        <v>0.27248</v>
      </c>
      <c r="AK80" s="9">
        <f t="shared" si="47"/>
        <v>0.13686000000000001</v>
      </c>
      <c r="AL80" s="9">
        <f t="shared" si="48"/>
        <v>0.13108</v>
      </c>
      <c r="AM80" s="9">
        <f t="shared" si="49"/>
        <v>4.5399999999999998E-3</v>
      </c>
      <c r="AN80" s="9">
        <f t="shared" si="50"/>
        <v>6.5360000000000001E-2</v>
      </c>
      <c r="AO80" s="9">
        <f t="shared" si="51"/>
        <v>1.6800000000000001E-3</v>
      </c>
      <c r="AP80" s="1">
        <f t="shared" si="68"/>
        <v>-144</v>
      </c>
      <c r="AQ80" s="1">
        <f t="shared" si="68"/>
        <v>182</v>
      </c>
      <c r="AR80" s="1"/>
      <c r="AS80" s="1">
        <f t="shared" si="69"/>
        <v>14</v>
      </c>
      <c r="AT80" s="1">
        <f t="shared" si="70"/>
        <v>52</v>
      </c>
      <c r="AU80" s="1">
        <f t="shared" si="52"/>
        <v>7306</v>
      </c>
      <c r="AV80" s="9">
        <f t="shared" si="53"/>
        <v>0.14612</v>
      </c>
      <c r="AW80" s="9">
        <f t="shared" si="54"/>
        <v>7.4279999999999999E-2</v>
      </c>
      <c r="AX80" s="9">
        <f t="shared" si="55"/>
        <v>6.7299999999999999E-2</v>
      </c>
      <c r="AY80" s="9">
        <f t="shared" si="56"/>
        <v>4.5399999999999998E-3</v>
      </c>
      <c r="AZ80" s="9">
        <f t="shared" si="57"/>
        <v>1.0399999999999999E-3</v>
      </c>
      <c r="BA80" s="9">
        <f t="shared" si="71"/>
        <v>0.1416896</v>
      </c>
      <c r="BJ80" s="7">
        <f t="shared" ref="BJ80:BK95" si="78">+BJ79+1</f>
        <v>67</v>
      </c>
      <c r="BK80" s="7">
        <f t="shared" si="78"/>
        <v>67</v>
      </c>
      <c r="BL80" s="1">
        <f t="shared" si="58"/>
        <v>0</v>
      </c>
      <c r="BM80" s="48">
        <f>+EvolOf!M69</f>
        <v>209465</v>
      </c>
      <c r="BN80" s="1">
        <f t="shared" si="59"/>
        <v>0</v>
      </c>
      <c r="BO80" s="1">
        <f t="shared" si="72"/>
        <v>0</v>
      </c>
      <c r="BP80" s="28">
        <f t="shared" si="73"/>
        <v>0</v>
      </c>
      <c r="BQ80" s="1">
        <f t="shared" si="60"/>
        <v>0</v>
      </c>
      <c r="BR80" s="1" cm="1">
        <f t="array" ref="BR80">IF(BK80&lt;=$BX$14,0,INDEX($AU$14:$AU$300,BK80-$BX$14+1))*$BY$14</f>
        <v>206260.49565384688</v>
      </c>
      <c r="BS80" s="1">
        <f t="shared" si="61"/>
        <v>104852.37898417565</v>
      </c>
      <c r="BT80" s="1">
        <f t="shared" ref="BT80:BT113" si="79">$BY$14*(W80+X80)</f>
        <v>101408.11666967123</v>
      </c>
      <c r="BU80" s="1">
        <f t="shared" si="74"/>
        <v>104852.37898417565</v>
      </c>
      <c r="BV80" s="1">
        <f t="shared" si="62"/>
        <v>94999.530232027755</v>
      </c>
      <c r="BW80" s="1">
        <f t="shared" si="62"/>
        <v>6408.5864376434765</v>
      </c>
      <c r="CQ80" s="4">
        <f t="shared" si="75"/>
        <v>14.823788546255507</v>
      </c>
      <c r="CR80" s="7" cm="1">
        <f t="array" ref="CR80">IF(BK80&lt;=$CW$48,0,INDEX($B$14:$B$300,BK80-$CW$48+1))</f>
        <v>7641</v>
      </c>
      <c r="CS80" s="1">
        <f t="shared" si="63"/>
        <v>6781</v>
      </c>
      <c r="CT80" s="100">
        <f t="shared" si="76"/>
        <v>0.88744928674257295</v>
      </c>
    </row>
    <row r="81" spans="1:98" x14ac:dyDescent="0.3">
      <c r="A81" s="1">
        <f t="shared" si="64"/>
        <v>68</v>
      </c>
      <c r="B81" s="1">
        <f t="shared" si="42"/>
        <v>13701</v>
      </c>
      <c r="C81" s="1">
        <v>68</v>
      </c>
      <c r="D81" s="1">
        <v>36296</v>
      </c>
      <c r="E81" s="1">
        <v>6522</v>
      </c>
      <c r="F81" s="1">
        <v>0</v>
      </c>
      <c r="G81" s="1">
        <v>6939</v>
      </c>
      <c r="H81" s="1">
        <v>0</v>
      </c>
      <c r="I81" s="1">
        <v>240</v>
      </c>
      <c r="J81" s="4">
        <v>43.77</v>
      </c>
      <c r="K81" s="4">
        <v>0.56000000000000005</v>
      </c>
      <c r="L81" s="4">
        <v>24</v>
      </c>
      <c r="M81" s="61">
        <v>1.44</v>
      </c>
      <c r="N81" s="1">
        <v>6155</v>
      </c>
      <c r="O81" s="1">
        <v>7537</v>
      </c>
      <c r="P81" s="1">
        <v>7056</v>
      </c>
      <c r="Q81" s="1">
        <v>474</v>
      </c>
      <c r="R81" s="1">
        <v>6</v>
      </c>
      <c r="S81" s="1">
        <v>0</v>
      </c>
      <c r="T81" s="1">
        <v>3145</v>
      </c>
      <c r="U81" s="1">
        <v>315</v>
      </c>
      <c r="V81" s="1">
        <v>3563</v>
      </c>
      <c r="W81" s="1">
        <v>3552</v>
      </c>
      <c r="X81" s="1">
        <v>240</v>
      </c>
      <c r="Y81" s="58">
        <v>1.04</v>
      </c>
      <c r="AA81" s="1">
        <f t="shared" si="43"/>
        <v>10085</v>
      </c>
      <c r="AB81" s="1">
        <f t="shared" si="44"/>
        <v>10491</v>
      </c>
      <c r="AC81" s="1">
        <f t="shared" si="45"/>
        <v>480</v>
      </c>
      <c r="AD81" s="1">
        <f t="shared" si="65"/>
        <v>-321</v>
      </c>
      <c r="AE81" s="1">
        <f t="shared" si="66"/>
        <v>385</v>
      </c>
      <c r="AF81" s="1">
        <f t="shared" si="66"/>
        <v>0</v>
      </c>
      <c r="AG81" s="1">
        <f t="shared" si="66"/>
        <v>13</v>
      </c>
      <c r="AH81" s="1">
        <f t="shared" si="77"/>
        <v>77</v>
      </c>
      <c r="AI81" s="9">
        <f t="shared" si="67"/>
        <v>3.2630863358259689E-2</v>
      </c>
      <c r="AJ81" s="9">
        <f t="shared" si="46"/>
        <v>0.27401999999999999</v>
      </c>
      <c r="AK81" s="9">
        <f t="shared" si="47"/>
        <v>0.13044</v>
      </c>
      <c r="AL81" s="9">
        <f t="shared" si="48"/>
        <v>0.13877999999999999</v>
      </c>
      <c r="AM81" s="9">
        <f t="shared" si="49"/>
        <v>4.7999999999999996E-3</v>
      </c>
      <c r="AN81" s="9">
        <f t="shared" si="50"/>
        <v>6.2899999999999998E-2</v>
      </c>
      <c r="AO81" s="9">
        <f t="shared" si="51"/>
        <v>1.5399999999999999E-3</v>
      </c>
      <c r="AP81" s="1">
        <f t="shared" si="68"/>
        <v>-151</v>
      </c>
      <c r="AQ81" s="1">
        <f t="shared" si="68"/>
        <v>187</v>
      </c>
      <c r="AR81" s="1"/>
      <c r="AS81" s="1">
        <f t="shared" si="69"/>
        <v>13</v>
      </c>
      <c r="AT81" s="1">
        <f t="shared" si="70"/>
        <v>49</v>
      </c>
      <c r="AU81" s="1">
        <f t="shared" si="52"/>
        <v>7355</v>
      </c>
      <c r="AV81" s="9">
        <f t="shared" si="53"/>
        <v>0.14710000000000001</v>
      </c>
      <c r="AW81" s="9">
        <f t="shared" si="54"/>
        <v>7.1260000000000004E-2</v>
      </c>
      <c r="AX81" s="9">
        <f t="shared" si="55"/>
        <v>7.1040000000000006E-2</v>
      </c>
      <c r="AY81" s="9">
        <f t="shared" si="56"/>
        <v>4.7999999999999996E-3</v>
      </c>
      <c r="AZ81" s="9">
        <f t="shared" si="57"/>
        <v>9.7999999999999997E-4</v>
      </c>
      <c r="BA81" s="9">
        <f t="shared" si="71"/>
        <v>0.14249039999999999</v>
      </c>
      <c r="BJ81" s="7">
        <f t="shared" si="78"/>
        <v>68</v>
      </c>
      <c r="BK81" s="7">
        <f t="shared" si="78"/>
        <v>68</v>
      </c>
      <c r="BL81" s="1">
        <f t="shared" si="58"/>
        <v>0</v>
      </c>
      <c r="BM81" s="48">
        <f>+EvolOf!M70</f>
        <v>210773</v>
      </c>
      <c r="BN81" s="1">
        <f t="shared" si="59"/>
        <v>0</v>
      </c>
      <c r="BO81" s="1">
        <f t="shared" si="72"/>
        <v>0</v>
      </c>
      <c r="BP81" s="28">
        <f t="shared" si="73"/>
        <v>0</v>
      </c>
      <c r="BQ81" s="1">
        <f t="shared" si="60"/>
        <v>0</v>
      </c>
      <c r="BR81" s="1" cm="1">
        <f t="array" ref="BR81">IF(BK81&lt;=$BX$14,0,INDEX($AU$14:$AU$300,BK81-$BX$14+1))*$BY$14</f>
        <v>207643.84691131176</v>
      </c>
      <c r="BS81" s="1">
        <f t="shared" si="61"/>
        <v>100589.39857851854</v>
      </c>
      <c r="BT81" s="1">
        <f t="shared" si="79"/>
        <v>107054.44833279324</v>
      </c>
      <c r="BU81" s="1">
        <f t="shared" si="74"/>
        <v>100589.39857851852</v>
      </c>
      <c r="BV81" s="1">
        <f t="shared" si="62"/>
        <v>100278.85033704682</v>
      </c>
      <c r="BW81" s="1">
        <f t="shared" si="62"/>
        <v>6775.5979957464069</v>
      </c>
      <c r="CQ81" s="4">
        <f t="shared" si="75"/>
        <v>14.8</v>
      </c>
      <c r="CR81" s="7" cm="1">
        <f t="array" ref="CR81">IF(BK81&lt;=$CW$48,0,INDEX($B$14:$B$300,BK81-$CW$48+1))</f>
        <v>8096</v>
      </c>
      <c r="CS81" s="1">
        <f t="shared" si="63"/>
        <v>7179</v>
      </c>
      <c r="CT81" s="100">
        <f t="shared" si="76"/>
        <v>0.88673418972332019</v>
      </c>
    </row>
    <row r="82" spans="1:98" x14ac:dyDescent="0.3">
      <c r="A82" s="1">
        <f t="shared" si="64"/>
        <v>69</v>
      </c>
      <c r="B82" s="1">
        <f t="shared" si="42"/>
        <v>13777</v>
      </c>
      <c r="C82" s="1">
        <v>69</v>
      </c>
      <c r="D82" s="1">
        <v>36221</v>
      </c>
      <c r="E82" s="1">
        <v>6202</v>
      </c>
      <c r="F82" s="1">
        <v>0</v>
      </c>
      <c r="G82" s="1">
        <v>7321</v>
      </c>
      <c r="H82" s="1">
        <v>0</v>
      </c>
      <c r="I82" s="1">
        <v>254</v>
      </c>
      <c r="J82" s="4">
        <v>43.55</v>
      </c>
      <c r="K82" s="4">
        <v>0.55000000000000004</v>
      </c>
      <c r="L82" s="4">
        <v>24.1</v>
      </c>
      <c r="M82" s="61">
        <v>1.42</v>
      </c>
      <c r="N82" s="1">
        <v>6230</v>
      </c>
      <c r="O82" s="1">
        <v>7537</v>
      </c>
      <c r="P82" s="1">
        <v>7056</v>
      </c>
      <c r="Q82" s="1">
        <v>475</v>
      </c>
      <c r="R82" s="1">
        <v>6</v>
      </c>
      <c r="S82" s="1">
        <v>0</v>
      </c>
      <c r="T82" s="1">
        <v>3019</v>
      </c>
      <c r="U82" s="1">
        <v>303</v>
      </c>
      <c r="V82" s="1">
        <v>3415</v>
      </c>
      <c r="W82" s="1">
        <v>3734</v>
      </c>
      <c r="X82" s="1">
        <v>254</v>
      </c>
      <c r="Y82" s="58">
        <v>1.02</v>
      </c>
      <c r="AA82" s="1">
        <f t="shared" si="43"/>
        <v>9617</v>
      </c>
      <c r="AB82" s="1">
        <f t="shared" si="44"/>
        <v>11055</v>
      </c>
      <c r="AC82" s="1">
        <f t="shared" si="45"/>
        <v>508</v>
      </c>
      <c r="AD82" s="1">
        <f t="shared" si="65"/>
        <v>-320</v>
      </c>
      <c r="AE82" s="1">
        <f t="shared" si="66"/>
        <v>382</v>
      </c>
      <c r="AF82" s="1">
        <f t="shared" si="66"/>
        <v>0</v>
      </c>
      <c r="AG82" s="1">
        <f t="shared" si="66"/>
        <v>14</v>
      </c>
      <c r="AH82" s="1">
        <f t="shared" si="77"/>
        <v>76</v>
      </c>
      <c r="AI82" s="9">
        <f t="shared" si="67"/>
        <v>3.4310414696744562E-2</v>
      </c>
      <c r="AJ82" s="9">
        <f t="shared" si="46"/>
        <v>0.27554000000000001</v>
      </c>
      <c r="AK82" s="9">
        <f t="shared" si="47"/>
        <v>0.12404</v>
      </c>
      <c r="AL82" s="9">
        <f t="shared" si="48"/>
        <v>0.14641999999999999</v>
      </c>
      <c r="AM82" s="9">
        <f t="shared" si="49"/>
        <v>5.0800000000000003E-3</v>
      </c>
      <c r="AN82" s="9">
        <f t="shared" si="50"/>
        <v>6.0380000000000003E-2</v>
      </c>
      <c r="AO82" s="9">
        <f t="shared" si="51"/>
        <v>1.5200000000000001E-3</v>
      </c>
      <c r="AP82" s="1">
        <f t="shared" si="68"/>
        <v>-148</v>
      </c>
      <c r="AQ82" s="1">
        <f t="shared" si="68"/>
        <v>182</v>
      </c>
      <c r="AR82" s="1"/>
      <c r="AS82" s="1">
        <f t="shared" si="69"/>
        <v>14</v>
      </c>
      <c r="AT82" s="1">
        <f t="shared" si="70"/>
        <v>48</v>
      </c>
      <c r="AU82" s="1">
        <f t="shared" si="52"/>
        <v>7403</v>
      </c>
      <c r="AV82" s="9">
        <f t="shared" si="53"/>
        <v>0.14806</v>
      </c>
      <c r="AW82" s="9">
        <f t="shared" si="54"/>
        <v>6.83E-2</v>
      </c>
      <c r="AX82" s="9">
        <f t="shared" si="55"/>
        <v>7.4679999999999996E-2</v>
      </c>
      <c r="AY82" s="9">
        <f t="shared" si="56"/>
        <v>5.0800000000000003E-3</v>
      </c>
      <c r="AZ82" s="9">
        <f t="shared" si="57"/>
        <v>9.6000000000000002E-4</v>
      </c>
      <c r="BA82" s="9">
        <f t="shared" si="71"/>
        <v>0.14328080000000001</v>
      </c>
      <c r="BJ82" s="7">
        <f t="shared" si="78"/>
        <v>69</v>
      </c>
      <c r="BK82" s="7">
        <f t="shared" si="78"/>
        <v>69</v>
      </c>
      <c r="BL82" s="1">
        <f t="shared" si="58"/>
        <v>0</v>
      </c>
      <c r="BM82" s="48">
        <f>+EvolOf!M71</f>
        <v>212126</v>
      </c>
      <c r="BN82" s="1">
        <f t="shared" si="59"/>
        <v>0</v>
      </c>
      <c r="BO82" s="1">
        <f t="shared" si="72"/>
        <v>0</v>
      </c>
      <c r="BP82" s="28">
        <f t="shared" si="73"/>
        <v>0</v>
      </c>
      <c r="BQ82" s="1">
        <f t="shared" si="60"/>
        <v>0</v>
      </c>
      <c r="BR82" s="1" cm="1">
        <f t="array" ref="BR82">IF(BK82&lt;=$BX$14,0,INDEX($AU$14:$AU$300,BK82-$BX$14+1))*$BY$14</f>
        <v>208998.96651046106</v>
      </c>
      <c r="BS82" s="1">
        <f t="shared" si="61"/>
        <v>96411.113147808253</v>
      </c>
      <c r="BT82" s="1">
        <f t="shared" si="79"/>
        <v>112587.85336265279</v>
      </c>
      <c r="BU82" s="1">
        <f t="shared" si="74"/>
        <v>96411.113147808268</v>
      </c>
      <c r="BV82" s="1">
        <f t="shared" si="62"/>
        <v>105417.01215048785</v>
      </c>
      <c r="BW82" s="1">
        <f t="shared" si="62"/>
        <v>7170.841212164948</v>
      </c>
      <c r="CQ82" s="4">
        <f t="shared" si="75"/>
        <v>14.700787401574804</v>
      </c>
      <c r="CR82" s="7" cm="1">
        <f t="array" ref="CR82">IF(BK82&lt;=$CW$48,0,INDEX($B$14:$B$300,BK82-$CW$48+1))</f>
        <v>8548</v>
      </c>
      <c r="CS82" s="1">
        <f t="shared" si="63"/>
        <v>7575</v>
      </c>
      <c r="CT82" s="100">
        <f t="shared" si="76"/>
        <v>0.88617220402433317</v>
      </c>
    </row>
    <row r="83" spans="1:98" x14ac:dyDescent="0.3">
      <c r="A83" s="1">
        <f t="shared" si="64"/>
        <v>70</v>
      </c>
      <c r="B83" s="1">
        <f t="shared" si="42"/>
        <v>13847</v>
      </c>
      <c r="C83" s="1">
        <v>70</v>
      </c>
      <c r="D83" s="1">
        <v>36151</v>
      </c>
      <c r="E83" s="1">
        <v>5867</v>
      </c>
      <c r="F83" s="1">
        <v>0</v>
      </c>
      <c r="G83" s="1">
        <v>7712</v>
      </c>
      <c r="H83" s="1">
        <v>0</v>
      </c>
      <c r="I83" s="1">
        <v>268</v>
      </c>
      <c r="J83" s="4">
        <v>43.33</v>
      </c>
      <c r="K83" s="4">
        <v>0.55000000000000004</v>
      </c>
      <c r="L83" s="4">
        <v>24.3</v>
      </c>
      <c r="M83" s="61">
        <v>1.39</v>
      </c>
      <c r="N83" s="1">
        <v>6299</v>
      </c>
      <c r="O83" s="1">
        <v>7538</v>
      </c>
      <c r="P83" s="1">
        <v>7056</v>
      </c>
      <c r="Q83" s="1">
        <v>475</v>
      </c>
      <c r="R83" s="1">
        <v>6</v>
      </c>
      <c r="S83" s="1">
        <v>0</v>
      </c>
      <c r="T83" s="1">
        <v>2887</v>
      </c>
      <c r="U83" s="1">
        <v>289</v>
      </c>
      <c r="V83" s="1">
        <v>3258</v>
      </c>
      <c r="W83" s="1">
        <v>3921</v>
      </c>
      <c r="X83" s="1">
        <v>268</v>
      </c>
      <c r="Y83" s="58">
        <v>1</v>
      </c>
      <c r="AA83" s="1">
        <f t="shared" si="43"/>
        <v>9125</v>
      </c>
      <c r="AB83" s="1">
        <f t="shared" si="44"/>
        <v>11633</v>
      </c>
      <c r="AC83" s="1">
        <f t="shared" si="45"/>
        <v>536</v>
      </c>
      <c r="AD83" s="1">
        <f t="shared" si="65"/>
        <v>-335</v>
      </c>
      <c r="AE83" s="1">
        <f t="shared" si="66"/>
        <v>391</v>
      </c>
      <c r="AF83" s="1">
        <f t="shared" si="66"/>
        <v>0</v>
      </c>
      <c r="AG83" s="1">
        <f t="shared" si="66"/>
        <v>14</v>
      </c>
      <c r="AH83" s="1">
        <f t="shared" si="77"/>
        <v>70</v>
      </c>
      <c r="AI83" s="9">
        <f t="shared" si="67"/>
        <v>3.5987646031959176E-2</v>
      </c>
      <c r="AJ83" s="9">
        <f t="shared" si="46"/>
        <v>0.27694000000000002</v>
      </c>
      <c r="AK83" s="9">
        <f t="shared" si="47"/>
        <v>0.11734</v>
      </c>
      <c r="AL83" s="9">
        <f t="shared" si="48"/>
        <v>0.15423999999999999</v>
      </c>
      <c r="AM83" s="9">
        <f t="shared" si="49"/>
        <v>5.3600000000000002E-3</v>
      </c>
      <c r="AN83" s="9">
        <f t="shared" si="50"/>
        <v>5.774E-2</v>
      </c>
      <c r="AO83" s="9">
        <f t="shared" si="51"/>
        <v>1.4E-3</v>
      </c>
      <c r="AP83" s="1">
        <f t="shared" si="68"/>
        <v>-157</v>
      </c>
      <c r="AQ83" s="1">
        <f t="shared" si="68"/>
        <v>187</v>
      </c>
      <c r="AR83" s="1"/>
      <c r="AS83" s="1">
        <f t="shared" si="69"/>
        <v>14</v>
      </c>
      <c r="AT83" s="1">
        <f t="shared" si="70"/>
        <v>44</v>
      </c>
      <c r="AU83" s="1">
        <f t="shared" si="52"/>
        <v>7447</v>
      </c>
      <c r="AV83" s="9">
        <f t="shared" si="53"/>
        <v>0.14893999999999999</v>
      </c>
      <c r="AW83" s="9">
        <f t="shared" si="54"/>
        <v>6.5159999999999996E-2</v>
      </c>
      <c r="AX83" s="9">
        <f t="shared" si="55"/>
        <v>7.8420000000000004E-2</v>
      </c>
      <c r="AY83" s="9">
        <f t="shared" si="56"/>
        <v>5.3600000000000002E-3</v>
      </c>
      <c r="AZ83" s="9">
        <f t="shared" si="57"/>
        <v>8.8000000000000003E-4</v>
      </c>
      <c r="BA83" s="9">
        <f t="shared" si="71"/>
        <v>0.14400880000000002</v>
      </c>
      <c r="BJ83" s="7">
        <f t="shared" si="78"/>
        <v>70</v>
      </c>
      <c r="BK83" s="7">
        <f t="shared" si="78"/>
        <v>70</v>
      </c>
      <c r="BL83" s="1">
        <f t="shared" si="58"/>
        <v>0</v>
      </c>
      <c r="BM83" s="48">
        <f>+EvolOf!M72</f>
        <v>213435</v>
      </c>
      <c r="BN83" s="1">
        <f t="shared" si="59"/>
        <v>0</v>
      </c>
      <c r="BO83" s="1">
        <f t="shared" si="72"/>
        <v>0</v>
      </c>
      <c r="BP83" s="28">
        <f t="shared" si="73"/>
        <v>0</v>
      </c>
      <c r="BQ83" s="1">
        <f t="shared" si="60"/>
        <v>0</v>
      </c>
      <c r="BR83" s="1" cm="1">
        <f t="array" ref="BR83">IF(BK83&lt;=$BX$14,0,INDEX($AU$14:$AU$300,BK83-$BX$14+1))*$BY$14</f>
        <v>210241.15947634791</v>
      </c>
      <c r="BS83" s="1">
        <f t="shared" si="61"/>
        <v>91978.742792257472</v>
      </c>
      <c r="BT83" s="1">
        <f t="shared" si="79"/>
        <v>118262.41668409042</v>
      </c>
      <c r="BU83" s="1">
        <f t="shared" si="74"/>
        <v>91978.742792257486</v>
      </c>
      <c r="BV83" s="1">
        <f t="shared" si="62"/>
        <v>110696.33225550693</v>
      </c>
      <c r="BW83" s="1">
        <f t="shared" si="62"/>
        <v>7566.0844285834883</v>
      </c>
      <c r="CQ83" s="4">
        <f t="shared" si="75"/>
        <v>14.630597014925373</v>
      </c>
      <c r="CR83" s="7" cm="1">
        <f t="array" ref="CR83">IF(BK83&lt;=$CW$48,0,INDEX($B$14:$B$300,BK83-$CW$48+1))</f>
        <v>8988</v>
      </c>
      <c r="CS83" s="1">
        <f t="shared" si="63"/>
        <v>7980</v>
      </c>
      <c r="CT83" s="100">
        <f t="shared" si="76"/>
        <v>0.88785046728971961</v>
      </c>
    </row>
    <row r="84" spans="1:98" x14ac:dyDescent="0.3">
      <c r="A84" s="1">
        <f t="shared" si="64"/>
        <v>71</v>
      </c>
      <c r="B84" s="1">
        <f t="shared" si="42"/>
        <v>13985</v>
      </c>
      <c r="C84" s="1">
        <v>71</v>
      </c>
      <c r="D84" s="1">
        <v>36013</v>
      </c>
      <c r="E84" s="1">
        <v>5598</v>
      </c>
      <c r="F84" s="1">
        <v>0</v>
      </c>
      <c r="G84" s="1">
        <v>8104</v>
      </c>
      <c r="H84" s="1">
        <v>0</v>
      </c>
      <c r="I84" s="1">
        <v>283</v>
      </c>
      <c r="J84" s="4">
        <v>43.29</v>
      </c>
      <c r="K84" s="4">
        <v>0.55000000000000004</v>
      </c>
      <c r="L84" s="4">
        <v>24.4</v>
      </c>
      <c r="M84" s="61">
        <v>1.37</v>
      </c>
      <c r="N84" s="1">
        <v>6405</v>
      </c>
      <c r="O84" s="1">
        <v>7570</v>
      </c>
      <c r="P84" s="1">
        <v>7088</v>
      </c>
      <c r="Q84" s="1">
        <v>475</v>
      </c>
      <c r="R84" s="1">
        <v>6</v>
      </c>
      <c r="S84" s="1">
        <v>0</v>
      </c>
      <c r="T84" s="1">
        <v>2743</v>
      </c>
      <c r="U84" s="1">
        <v>275</v>
      </c>
      <c r="V84" s="1">
        <v>3130</v>
      </c>
      <c r="W84" s="1">
        <v>4113</v>
      </c>
      <c r="X84" s="1">
        <v>283</v>
      </c>
      <c r="Y84" s="58">
        <v>0.98</v>
      </c>
      <c r="AA84" s="1">
        <f t="shared" si="43"/>
        <v>8728</v>
      </c>
      <c r="AB84" s="1">
        <f t="shared" si="44"/>
        <v>12217</v>
      </c>
      <c r="AC84" s="1">
        <f t="shared" si="45"/>
        <v>566</v>
      </c>
      <c r="AD84" s="1">
        <f t="shared" si="65"/>
        <v>-269</v>
      </c>
      <c r="AE84" s="1">
        <f t="shared" si="66"/>
        <v>392</v>
      </c>
      <c r="AF84" s="1">
        <f t="shared" si="66"/>
        <v>0</v>
      </c>
      <c r="AG84" s="1">
        <f t="shared" si="66"/>
        <v>15</v>
      </c>
      <c r="AH84" s="1">
        <f t="shared" si="77"/>
        <v>138</v>
      </c>
      <c r="AI84" s="9">
        <f t="shared" si="67"/>
        <v>3.7602976348657988E-2</v>
      </c>
      <c r="AJ84" s="9">
        <f t="shared" si="46"/>
        <v>0.2797</v>
      </c>
      <c r="AK84" s="9">
        <f t="shared" si="47"/>
        <v>0.11196</v>
      </c>
      <c r="AL84" s="9">
        <f t="shared" si="48"/>
        <v>0.16208</v>
      </c>
      <c r="AM84" s="9">
        <f t="shared" si="49"/>
        <v>5.6600000000000001E-3</v>
      </c>
      <c r="AN84" s="9">
        <f t="shared" si="50"/>
        <v>5.4859999999999999E-2</v>
      </c>
      <c r="AO84" s="9">
        <f t="shared" si="51"/>
        <v>2.7599999999999999E-3</v>
      </c>
      <c r="AP84" s="1">
        <f t="shared" si="68"/>
        <v>-128</v>
      </c>
      <c r="AQ84" s="1">
        <f t="shared" si="68"/>
        <v>192</v>
      </c>
      <c r="AR84" s="1"/>
      <c r="AS84" s="1">
        <f t="shared" si="69"/>
        <v>15</v>
      </c>
      <c r="AT84" s="1">
        <f t="shared" si="70"/>
        <v>79</v>
      </c>
      <c r="AU84" s="1">
        <f t="shared" si="52"/>
        <v>7526</v>
      </c>
      <c r="AV84" s="9">
        <f t="shared" si="53"/>
        <v>0.15051999999999999</v>
      </c>
      <c r="AW84" s="9">
        <f t="shared" si="54"/>
        <v>6.2600000000000003E-2</v>
      </c>
      <c r="AX84" s="9">
        <f t="shared" si="55"/>
        <v>8.226E-2</v>
      </c>
      <c r="AY84" s="9">
        <f t="shared" si="56"/>
        <v>5.6600000000000001E-3</v>
      </c>
      <c r="AZ84" s="9">
        <f t="shared" si="57"/>
        <v>1.58E-3</v>
      </c>
      <c r="BA84" s="9">
        <f t="shared" si="71"/>
        <v>0.14544400000000002</v>
      </c>
      <c r="BJ84" s="7">
        <f t="shared" si="78"/>
        <v>71</v>
      </c>
      <c r="BK84" s="7">
        <f t="shared" si="78"/>
        <v>71</v>
      </c>
      <c r="BL84" s="1">
        <f t="shared" si="58"/>
        <v>0</v>
      </c>
      <c r="BM84" s="48">
        <f>+EvolOf!M73</f>
        <v>215216</v>
      </c>
      <c r="BN84" s="1">
        <f t="shared" si="59"/>
        <v>0</v>
      </c>
      <c r="BO84" s="1">
        <f t="shared" si="72"/>
        <v>0</v>
      </c>
      <c r="BP84" s="28">
        <f t="shared" si="73"/>
        <v>0</v>
      </c>
      <c r="BQ84" s="1">
        <f t="shared" si="60"/>
        <v>0</v>
      </c>
      <c r="BR84" s="1" cm="1">
        <f t="array" ref="BR84">IF(BK84&lt;=$BX$14,0,INDEX($AU$14:$AU$300,BK84-$BX$14+1))*$BY$14</f>
        <v>212471.46048328109</v>
      </c>
      <c r="BS84" s="1">
        <f t="shared" si="61"/>
        <v>88365.0905278594</v>
      </c>
      <c r="BT84" s="1">
        <f t="shared" si="79"/>
        <v>124106.36995542169</v>
      </c>
      <c r="BU84" s="1">
        <f t="shared" si="74"/>
        <v>88365.0905278594</v>
      </c>
      <c r="BV84" s="1">
        <f t="shared" si="62"/>
        <v>116116.81065210405</v>
      </c>
      <c r="BW84" s="1">
        <f t="shared" si="62"/>
        <v>7989.5593033176383</v>
      </c>
      <c r="CQ84" s="4">
        <f t="shared" si="75"/>
        <v>14.53356890459364</v>
      </c>
      <c r="CR84" s="7" cm="1">
        <f t="array" ref="CR84">IF(BK84&lt;=$CW$48,0,INDEX($B$14:$B$300,BK84-$CW$48+1))</f>
        <v>9410</v>
      </c>
      <c r="CS84" s="1">
        <f t="shared" si="63"/>
        <v>8387</v>
      </c>
      <c r="CT84" s="100">
        <f t="shared" si="76"/>
        <v>0.89128586609989369</v>
      </c>
    </row>
    <row r="85" spans="1:98" x14ac:dyDescent="0.3">
      <c r="A85" s="1">
        <f t="shared" si="64"/>
        <v>72</v>
      </c>
      <c r="B85" s="1">
        <f t="shared" si="42"/>
        <v>14102</v>
      </c>
      <c r="C85" s="1">
        <v>72</v>
      </c>
      <c r="D85" s="1">
        <v>35896</v>
      </c>
      <c r="E85" s="1">
        <v>5309</v>
      </c>
      <c r="F85" s="1">
        <v>0</v>
      </c>
      <c r="G85" s="1">
        <v>8496</v>
      </c>
      <c r="H85" s="1">
        <v>0</v>
      </c>
      <c r="I85" s="1">
        <v>297</v>
      </c>
      <c r="J85" s="4">
        <v>43.25</v>
      </c>
      <c r="K85" s="4">
        <v>0.55000000000000004</v>
      </c>
      <c r="L85" s="4">
        <v>24.5</v>
      </c>
      <c r="M85" s="61">
        <v>1.34</v>
      </c>
      <c r="N85" s="1">
        <v>6498</v>
      </c>
      <c r="O85" s="1">
        <v>7595</v>
      </c>
      <c r="P85" s="1">
        <v>7113</v>
      </c>
      <c r="Q85" s="1">
        <v>475</v>
      </c>
      <c r="R85" s="1">
        <v>6</v>
      </c>
      <c r="S85" s="1">
        <v>0</v>
      </c>
      <c r="T85" s="1">
        <v>2595</v>
      </c>
      <c r="U85" s="1">
        <v>260</v>
      </c>
      <c r="V85" s="1">
        <v>2992</v>
      </c>
      <c r="W85" s="1">
        <v>4305</v>
      </c>
      <c r="X85" s="1">
        <v>297</v>
      </c>
      <c r="Y85" s="58">
        <v>0.96</v>
      </c>
      <c r="AA85" s="1">
        <f t="shared" si="43"/>
        <v>8301</v>
      </c>
      <c r="AB85" s="1">
        <f t="shared" si="44"/>
        <v>12801</v>
      </c>
      <c r="AC85" s="1">
        <f t="shared" si="45"/>
        <v>594</v>
      </c>
      <c r="AD85" s="1">
        <f t="shared" si="65"/>
        <v>-289</v>
      </c>
      <c r="AE85" s="1">
        <f t="shared" si="66"/>
        <v>392</v>
      </c>
      <c r="AF85" s="1">
        <f t="shared" si="66"/>
        <v>0</v>
      </c>
      <c r="AG85" s="1">
        <f t="shared" si="66"/>
        <v>14</v>
      </c>
      <c r="AH85" s="1">
        <f t="shared" si="77"/>
        <v>117</v>
      </c>
      <c r="AI85" s="9">
        <f t="shared" si="67"/>
        <v>3.9109823544903874E-2</v>
      </c>
      <c r="AJ85" s="9">
        <f t="shared" si="46"/>
        <v>0.28204000000000001</v>
      </c>
      <c r="AK85" s="9">
        <f t="shared" si="47"/>
        <v>0.10618</v>
      </c>
      <c r="AL85" s="9">
        <f t="shared" si="48"/>
        <v>0.16991999999999999</v>
      </c>
      <c r="AM85" s="9">
        <f t="shared" si="49"/>
        <v>5.94E-3</v>
      </c>
      <c r="AN85" s="9">
        <f t="shared" si="50"/>
        <v>5.1900000000000002E-2</v>
      </c>
      <c r="AO85" s="9">
        <f t="shared" si="51"/>
        <v>2.3400000000000001E-3</v>
      </c>
      <c r="AP85" s="1">
        <f t="shared" si="68"/>
        <v>-138</v>
      </c>
      <c r="AQ85" s="1">
        <f t="shared" si="68"/>
        <v>192</v>
      </c>
      <c r="AR85" s="1"/>
      <c r="AS85" s="1">
        <f t="shared" si="69"/>
        <v>14</v>
      </c>
      <c r="AT85" s="1">
        <f t="shared" si="70"/>
        <v>68</v>
      </c>
      <c r="AU85" s="1">
        <f t="shared" si="52"/>
        <v>7594</v>
      </c>
      <c r="AV85" s="9">
        <f t="shared" si="53"/>
        <v>0.15187999999999999</v>
      </c>
      <c r="AW85" s="9">
        <f t="shared" si="54"/>
        <v>5.9839999999999997E-2</v>
      </c>
      <c r="AX85" s="9">
        <f t="shared" si="55"/>
        <v>8.6099999999999996E-2</v>
      </c>
      <c r="AY85" s="9">
        <f t="shared" si="56"/>
        <v>5.94E-3</v>
      </c>
      <c r="AZ85" s="9">
        <f t="shared" si="57"/>
        <v>1.3600000000000001E-3</v>
      </c>
      <c r="BA85" s="9">
        <f t="shared" si="71"/>
        <v>0.14666080000000001</v>
      </c>
      <c r="BJ85" s="7">
        <f t="shared" si="78"/>
        <v>72</v>
      </c>
      <c r="BK85" s="7">
        <f t="shared" si="78"/>
        <v>72</v>
      </c>
      <c r="BL85" s="1">
        <f t="shared" si="58"/>
        <v>0</v>
      </c>
      <c r="BM85" s="48">
        <f>+EvolOf!M74</f>
        <v>216582</v>
      </c>
      <c r="BN85" s="1">
        <f t="shared" si="59"/>
        <v>0</v>
      </c>
      <c r="BO85" s="1">
        <f t="shared" si="72"/>
        <v>0</v>
      </c>
      <c r="BP85" s="28">
        <f t="shared" si="73"/>
        <v>0</v>
      </c>
      <c r="BQ85" s="1">
        <f t="shared" si="60"/>
        <v>0</v>
      </c>
      <c r="BR85" s="1" cm="1">
        <f t="array" ref="BR85">IF(BK85&lt;=$BX$14,0,INDEX($AU$14:$AU$300,BK85-$BX$14+1))*$BY$14</f>
        <v>214391.21324874257</v>
      </c>
      <c r="BS85" s="1">
        <f t="shared" si="61"/>
        <v>84469.121680305208</v>
      </c>
      <c r="BT85" s="1">
        <f t="shared" si="79"/>
        <v>129922.09156843736</v>
      </c>
      <c r="BU85" s="1">
        <f t="shared" si="74"/>
        <v>84469.121680305208</v>
      </c>
      <c r="BV85" s="1">
        <f t="shared" si="62"/>
        <v>121537.28904870118</v>
      </c>
      <c r="BW85" s="1">
        <f t="shared" si="62"/>
        <v>8384.8025197361785</v>
      </c>
      <c r="CQ85" s="4">
        <f t="shared" si="75"/>
        <v>14.494949494949495</v>
      </c>
      <c r="CR85" s="7" cm="1">
        <f t="array" ref="CR85">IF(BK85&lt;=$CW$48,0,INDEX($B$14:$B$300,BK85-$CW$48+1))</f>
        <v>9816</v>
      </c>
      <c r="CS85" s="1">
        <f t="shared" si="63"/>
        <v>8793</v>
      </c>
      <c r="CT85" s="100">
        <f t="shared" si="76"/>
        <v>0.89578239608801957</v>
      </c>
    </row>
    <row r="86" spans="1:98" x14ac:dyDescent="0.3">
      <c r="A86" s="1">
        <f t="shared" si="64"/>
        <v>73</v>
      </c>
      <c r="B86" s="1">
        <f t="shared" si="42"/>
        <v>14201</v>
      </c>
      <c r="C86" s="1">
        <v>73</v>
      </c>
      <c r="D86" s="1">
        <v>35797</v>
      </c>
      <c r="E86" s="1">
        <v>5016</v>
      </c>
      <c r="F86" s="1">
        <v>0</v>
      </c>
      <c r="G86" s="1">
        <v>8872</v>
      </c>
      <c r="H86" s="1">
        <v>0</v>
      </c>
      <c r="I86" s="1">
        <v>313</v>
      </c>
      <c r="J86" s="4">
        <v>43.21</v>
      </c>
      <c r="K86" s="4">
        <v>0.55000000000000004</v>
      </c>
      <c r="L86" s="4">
        <v>24.6</v>
      </c>
      <c r="M86" s="61">
        <v>1.32</v>
      </c>
      <c r="N86" s="1">
        <v>6580</v>
      </c>
      <c r="O86" s="1">
        <v>7611</v>
      </c>
      <c r="P86" s="1">
        <v>7129</v>
      </c>
      <c r="Q86" s="1">
        <v>475</v>
      </c>
      <c r="R86" s="1">
        <v>6</v>
      </c>
      <c r="S86" s="1">
        <v>0</v>
      </c>
      <c r="T86" s="1">
        <v>2452</v>
      </c>
      <c r="U86" s="1">
        <v>245</v>
      </c>
      <c r="V86" s="1">
        <v>2849</v>
      </c>
      <c r="W86" s="1">
        <v>4490</v>
      </c>
      <c r="X86" s="1">
        <v>313</v>
      </c>
      <c r="Y86" s="58">
        <v>0.94</v>
      </c>
      <c r="AA86" s="1">
        <f t="shared" si="43"/>
        <v>7865</v>
      </c>
      <c r="AB86" s="1">
        <f t="shared" si="44"/>
        <v>13362</v>
      </c>
      <c r="AC86" s="1">
        <f t="shared" si="45"/>
        <v>626</v>
      </c>
      <c r="AD86" s="1">
        <f t="shared" si="65"/>
        <v>-293</v>
      </c>
      <c r="AE86" s="1">
        <f t="shared" si="66"/>
        <v>376</v>
      </c>
      <c r="AF86" s="1">
        <f t="shared" si="66"/>
        <v>0</v>
      </c>
      <c r="AG86" s="1">
        <f t="shared" si="66"/>
        <v>16</v>
      </c>
      <c r="AH86" s="1">
        <f t="shared" si="77"/>
        <v>99</v>
      </c>
      <c r="AI86" s="9">
        <f t="shared" si="67"/>
        <v>4.0904338734971249E-2</v>
      </c>
      <c r="AJ86" s="9">
        <f t="shared" si="46"/>
        <v>0.28401999999999999</v>
      </c>
      <c r="AK86" s="9">
        <f t="shared" si="47"/>
        <v>0.10032000000000001</v>
      </c>
      <c r="AL86" s="9">
        <f t="shared" si="48"/>
        <v>0.17743999999999999</v>
      </c>
      <c r="AM86" s="9">
        <f t="shared" si="49"/>
        <v>6.2599999999999999E-3</v>
      </c>
      <c r="AN86" s="9">
        <f t="shared" si="50"/>
        <v>4.904E-2</v>
      </c>
      <c r="AO86" s="9">
        <f t="shared" si="51"/>
        <v>1.98E-3</v>
      </c>
      <c r="AP86" s="1">
        <f t="shared" si="68"/>
        <v>-143</v>
      </c>
      <c r="AQ86" s="1">
        <f t="shared" si="68"/>
        <v>185</v>
      </c>
      <c r="AR86" s="1"/>
      <c r="AS86" s="1">
        <f t="shared" si="69"/>
        <v>16</v>
      </c>
      <c r="AT86" s="1">
        <f t="shared" si="70"/>
        <v>58</v>
      </c>
      <c r="AU86" s="1">
        <f t="shared" si="52"/>
        <v>7652</v>
      </c>
      <c r="AV86" s="9">
        <f t="shared" si="53"/>
        <v>0.15304000000000001</v>
      </c>
      <c r="AW86" s="9">
        <f t="shared" si="54"/>
        <v>5.6980000000000003E-2</v>
      </c>
      <c r="AX86" s="9">
        <f t="shared" si="55"/>
        <v>8.9800000000000005E-2</v>
      </c>
      <c r="AY86" s="9">
        <f t="shared" si="56"/>
        <v>6.2599999999999999E-3</v>
      </c>
      <c r="AZ86" s="9">
        <f t="shared" si="57"/>
        <v>1.16E-3</v>
      </c>
      <c r="BA86" s="9">
        <f t="shared" si="71"/>
        <v>0.1476904</v>
      </c>
      <c r="BJ86" s="7">
        <f t="shared" si="78"/>
        <v>73</v>
      </c>
      <c r="BK86" s="7">
        <f t="shared" si="78"/>
        <v>73</v>
      </c>
      <c r="BL86" s="1">
        <f t="shared" si="58"/>
        <v>0</v>
      </c>
      <c r="BM86" s="48">
        <f>+EvolOf!M75</f>
        <v>217466</v>
      </c>
      <c r="BN86" s="1">
        <f t="shared" si="59"/>
        <v>0</v>
      </c>
      <c r="BO86" s="1">
        <f t="shared" si="72"/>
        <v>0</v>
      </c>
      <c r="BP86" s="28">
        <f t="shared" si="73"/>
        <v>0</v>
      </c>
      <c r="BQ86" s="1">
        <f t="shared" si="60"/>
        <v>0</v>
      </c>
      <c r="BR86" s="1" cm="1">
        <f t="array" ref="BR86">IF(BK86&lt;=$BX$14,0,INDEX($AU$14:$AU$300,BK86-$BX$14+1))*$BY$14</f>
        <v>216028.64943104796</v>
      </c>
      <c r="BS86" s="1">
        <f t="shared" si="61"/>
        <v>80431.994541172971</v>
      </c>
      <c r="BT86" s="1">
        <f t="shared" si="79"/>
        <v>135596.65488987498</v>
      </c>
      <c r="BU86" s="1">
        <f t="shared" si="74"/>
        <v>80431.994541172986</v>
      </c>
      <c r="BV86" s="1">
        <f t="shared" si="62"/>
        <v>126760.14583708903</v>
      </c>
      <c r="BW86" s="1">
        <f t="shared" si="62"/>
        <v>8836.5090527859393</v>
      </c>
      <c r="CQ86" s="4">
        <f t="shared" si="75"/>
        <v>14.345047923322683</v>
      </c>
      <c r="CR86" s="7" cm="1">
        <f t="array" ref="CR86">IF(BK86&lt;=$CW$48,0,INDEX($B$14:$B$300,BK86-$CW$48+1))</f>
        <v>10205</v>
      </c>
      <c r="CS86" s="1">
        <f t="shared" si="63"/>
        <v>9185</v>
      </c>
      <c r="CT86" s="100">
        <f t="shared" si="76"/>
        <v>0.90004899559039686</v>
      </c>
    </row>
    <row r="87" spans="1:98" s="1" customFormat="1" x14ac:dyDescent="0.3">
      <c r="A87" s="1">
        <f t="shared" si="64"/>
        <v>74</v>
      </c>
      <c r="B87" s="1">
        <f t="shared" si="42"/>
        <v>14302</v>
      </c>
      <c r="C87" s="1">
        <v>74</v>
      </c>
      <c r="D87" s="1">
        <v>35696</v>
      </c>
      <c r="E87" s="1">
        <v>4737</v>
      </c>
      <c r="F87" s="1">
        <v>0</v>
      </c>
      <c r="G87" s="1">
        <v>9237</v>
      </c>
      <c r="H87" s="1">
        <v>0</v>
      </c>
      <c r="I87" s="1">
        <v>328</v>
      </c>
      <c r="J87" s="4">
        <v>43.18</v>
      </c>
      <c r="K87" s="4">
        <v>0.56000000000000005</v>
      </c>
      <c r="L87" s="4">
        <v>24.7</v>
      </c>
      <c r="M87" s="61">
        <v>1.3</v>
      </c>
      <c r="N87" s="1">
        <v>6664</v>
      </c>
      <c r="O87" s="1">
        <v>7629</v>
      </c>
      <c r="P87" s="1">
        <v>7147</v>
      </c>
      <c r="Q87" s="1">
        <v>475</v>
      </c>
      <c r="R87" s="1">
        <v>6</v>
      </c>
      <c r="S87" s="1">
        <v>0</v>
      </c>
      <c r="T87" s="1">
        <v>2304</v>
      </c>
      <c r="U87" s="1">
        <v>231</v>
      </c>
      <c r="V87" s="1">
        <v>2710</v>
      </c>
      <c r="W87" s="1">
        <v>4673</v>
      </c>
      <c r="X87" s="1">
        <v>328</v>
      </c>
      <c r="Y87" s="58">
        <v>0.92</v>
      </c>
      <c r="AA87" s="1">
        <f t="shared" si="43"/>
        <v>7447</v>
      </c>
      <c r="AB87" s="1">
        <f t="shared" si="44"/>
        <v>13910</v>
      </c>
      <c r="AC87" s="1">
        <f t="shared" si="45"/>
        <v>656</v>
      </c>
      <c r="AD87" s="1">
        <f t="shared" si="65"/>
        <v>-279</v>
      </c>
      <c r="AE87" s="1">
        <f t="shared" si="66"/>
        <v>365</v>
      </c>
      <c r="AF87" s="1">
        <f t="shared" si="66"/>
        <v>0</v>
      </c>
      <c r="AG87" s="1">
        <f t="shared" si="66"/>
        <v>15</v>
      </c>
      <c r="AH87" s="1">
        <f t="shared" si="77"/>
        <v>101</v>
      </c>
      <c r="AI87" s="9">
        <f t="shared" si="67"/>
        <v>4.2536635974581766E-2</v>
      </c>
      <c r="AJ87" s="9">
        <f t="shared" si="46"/>
        <v>0.28604000000000002</v>
      </c>
      <c r="AK87" s="9">
        <f t="shared" si="47"/>
        <v>9.4740000000000005E-2</v>
      </c>
      <c r="AL87" s="9">
        <f t="shared" si="48"/>
        <v>0.18473999999999999</v>
      </c>
      <c r="AM87" s="9">
        <f t="shared" si="49"/>
        <v>6.5599999999999999E-3</v>
      </c>
      <c r="AN87" s="9">
        <f t="shared" si="50"/>
        <v>4.6080000000000003E-2</v>
      </c>
      <c r="AO87" s="9">
        <f t="shared" si="51"/>
        <v>2.0200000000000001E-3</v>
      </c>
      <c r="AP87" s="1">
        <f t="shared" si="68"/>
        <v>-139</v>
      </c>
      <c r="AQ87" s="1">
        <f t="shared" si="68"/>
        <v>183</v>
      </c>
      <c r="AS87" s="1">
        <f t="shared" si="69"/>
        <v>15</v>
      </c>
      <c r="AT87" s="1">
        <f t="shared" si="70"/>
        <v>59</v>
      </c>
      <c r="AU87" s="1">
        <f t="shared" si="52"/>
        <v>7711</v>
      </c>
      <c r="AV87" s="9">
        <f t="shared" si="53"/>
        <v>0.15422</v>
      </c>
      <c r="AW87" s="9">
        <f t="shared" si="54"/>
        <v>5.4199999999999998E-2</v>
      </c>
      <c r="AX87" s="9">
        <f t="shared" si="55"/>
        <v>9.3460000000000001E-2</v>
      </c>
      <c r="AY87" s="9">
        <f t="shared" si="56"/>
        <v>6.5599999999999999E-3</v>
      </c>
      <c r="AZ87" s="9">
        <f t="shared" si="57"/>
        <v>1.1800000000000001E-3</v>
      </c>
      <c r="BA87" s="9">
        <f t="shared" si="71"/>
        <v>0.14874080000000001</v>
      </c>
      <c r="BB87" s="7"/>
      <c r="BC87" s="7"/>
      <c r="BD87" s="7"/>
      <c r="BE87" s="7"/>
      <c r="BF87" s="7"/>
      <c r="BG87" s="7"/>
      <c r="BH87" s="7"/>
      <c r="BI87" s="7"/>
      <c r="BJ87" s="7">
        <f t="shared" si="78"/>
        <v>74</v>
      </c>
      <c r="BK87" s="7">
        <f t="shared" si="78"/>
        <v>74</v>
      </c>
      <c r="BL87" s="1">
        <f t="shared" si="58"/>
        <v>0</v>
      </c>
      <c r="BM87" s="48">
        <f>+EvolOf!M76</f>
        <v>0</v>
      </c>
      <c r="BN87" s="1">
        <f t="shared" si="59"/>
        <v>0</v>
      </c>
      <c r="BO87" s="1">
        <f t="shared" si="72"/>
        <v>0</v>
      </c>
      <c r="BP87" s="28">
        <f t="shared" si="73"/>
        <v>0</v>
      </c>
      <c r="BQ87" s="1">
        <f t="shared" si="60"/>
        <v>0</v>
      </c>
      <c r="BR87" s="1" cm="1">
        <f t="array" ref="BR87">IF(BK87&lt;=$BX$14,0,INDEX($AU$14:$AU$300,BK87-$BX$14+1))*$BY$14</f>
        <v>217694.31727166893</v>
      </c>
      <c r="BS87" s="1">
        <f t="shared" si="61"/>
        <v>76507.794035303188</v>
      </c>
      <c r="BT87" s="1">
        <f t="shared" si="79"/>
        <v>141186.52323636576</v>
      </c>
      <c r="BU87" s="1">
        <f t="shared" si="74"/>
        <v>76507.794035303174</v>
      </c>
      <c r="BV87" s="1">
        <f t="shared" si="62"/>
        <v>131926.53930884568</v>
      </c>
      <c r="BW87" s="1">
        <f t="shared" si="62"/>
        <v>9259.9839275200902</v>
      </c>
      <c r="BX87" s="7"/>
      <c r="BY87" s="4"/>
      <c r="BZ87" s="7"/>
      <c r="CA87" s="7"/>
      <c r="CB87" s="7"/>
      <c r="CE87" s="7"/>
      <c r="CF87" s="7"/>
      <c r="CG87" s="7"/>
      <c r="CH87" s="7"/>
      <c r="CI87" s="7"/>
      <c r="CJ87" s="7"/>
      <c r="CK87" s="7"/>
      <c r="CL87" s="7"/>
      <c r="CN87" s="47"/>
      <c r="CO87" s="47"/>
      <c r="CP87" s="47"/>
      <c r="CQ87" s="4">
        <f t="shared" si="75"/>
        <v>14.246951219512194</v>
      </c>
      <c r="CR87" s="7" cm="1">
        <f t="array" ref="CR87">IF(BK87&lt;=$CW$48,0,INDEX($B$14:$B$300,BK87-$CW$48+1))</f>
        <v>10576</v>
      </c>
      <c r="CS87" s="1">
        <f t="shared" si="63"/>
        <v>9565</v>
      </c>
      <c r="CT87" s="100">
        <f t="shared" si="76"/>
        <v>0.90440620272314676</v>
      </c>
    </row>
    <row r="88" spans="1:98" s="1" customFormat="1" x14ac:dyDescent="0.3">
      <c r="A88" s="1">
        <f t="shared" si="64"/>
        <v>75</v>
      </c>
      <c r="B88" s="1">
        <f t="shared" si="42"/>
        <v>14395</v>
      </c>
      <c r="C88" s="1">
        <v>75</v>
      </c>
      <c r="D88" s="1">
        <v>35603</v>
      </c>
      <c r="E88" s="1">
        <v>4467</v>
      </c>
      <c r="F88" s="1">
        <v>0</v>
      </c>
      <c r="G88" s="1">
        <v>9583</v>
      </c>
      <c r="H88" s="1">
        <v>0</v>
      </c>
      <c r="I88" s="1">
        <v>345</v>
      </c>
      <c r="J88" s="4">
        <v>43.14</v>
      </c>
      <c r="K88" s="4">
        <v>0.56000000000000005</v>
      </c>
      <c r="L88" s="4">
        <v>24.8</v>
      </c>
      <c r="M88" s="61">
        <v>1.28</v>
      </c>
      <c r="N88" s="1">
        <v>6741</v>
      </c>
      <c r="O88" s="1">
        <v>7644</v>
      </c>
      <c r="P88" s="1">
        <v>7162</v>
      </c>
      <c r="Q88" s="1">
        <v>475</v>
      </c>
      <c r="R88" s="1">
        <v>6</v>
      </c>
      <c r="S88" s="1">
        <v>0</v>
      </c>
      <c r="T88" s="1">
        <v>2162</v>
      </c>
      <c r="U88" s="1">
        <v>218</v>
      </c>
      <c r="V88" s="1">
        <v>2570</v>
      </c>
      <c r="W88" s="1">
        <v>4849</v>
      </c>
      <c r="X88" s="1">
        <v>345</v>
      </c>
      <c r="Y88" s="58">
        <v>0.9</v>
      </c>
      <c r="AA88" s="1">
        <f t="shared" si="43"/>
        <v>7037</v>
      </c>
      <c r="AB88" s="1">
        <f t="shared" si="44"/>
        <v>14432</v>
      </c>
      <c r="AC88" s="1">
        <f t="shared" si="45"/>
        <v>690</v>
      </c>
      <c r="AD88" s="1">
        <f t="shared" si="65"/>
        <v>-270</v>
      </c>
      <c r="AE88" s="1">
        <f t="shared" si="66"/>
        <v>346</v>
      </c>
      <c r="AF88" s="1">
        <f t="shared" si="66"/>
        <v>0</v>
      </c>
      <c r="AG88" s="1">
        <f t="shared" si="66"/>
        <v>17</v>
      </c>
      <c r="AH88" s="1">
        <f t="shared" si="77"/>
        <v>93</v>
      </c>
      <c r="AI88" s="9">
        <f t="shared" si="67"/>
        <v>4.4435857805255025E-2</v>
      </c>
      <c r="AJ88" s="9">
        <f t="shared" si="46"/>
        <v>0.28789999999999999</v>
      </c>
      <c r="AK88" s="9">
        <f t="shared" si="47"/>
        <v>8.9340000000000003E-2</v>
      </c>
      <c r="AL88" s="9">
        <f t="shared" si="48"/>
        <v>0.19166</v>
      </c>
      <c r="AM88" s="9">
        <f t="shared" si="49"/>
        <v>6.8999999999999999E-3</v>
      </c>
      <c r="AN88" s="9">
        <f t="shared" si="50"/>
        <v>4.3240000000000001E-2</v>
      </c>
      <c r="AO88" s="9">
        <f t="shared" si="51"/>
        <v>1.8600000000000001E-3</v>
      </c>
      <c r="AP88" s="1">
        <f t="shared" si="68"/>
        <v>-140</v>
      </c>
      <c r="AQ88" s="1">
        <f t="shared" si="68"/>
        <v>176</v>
      </c>
      <c r="AS88" s="1">
        <f t="shared" si="69"/>
        <v>17</v>
      </c>
      <c r="AT88" s="1">
        <f t="shared" si="70"/>
        <v>53</v>
      </c>
      <c r="AU88" s="1">
        <f t="shared" si="52"/>
        <v>7764</v>
      </c>
      <c r="AV88" s="9">
        <f t="shared" si="53"/>
        <v>0.15528</v>
      </c>
      <c r="AW88" s="9">
        <f t="shared" si="54"/>
        <v>5.1400000000000001E-2</v>
      </c>
      <c r="AX88" s="9">
        <f t="shared" si="55"/>
        <v>9.6979999999999997E-2</v>
      </c>
      <c r="AY88" s="9">
        <f t="shared" si="56"/>
        <v>6.8999999999999999E-3</v>
      </c>
      <c r="AZ88" s="9">
        <f t="shared" si="57"/>
        <v>1.06E-3</v>
      </c>
      <c r="BA88" s="9">
        <f t="shared" si="71"/>
        <v>0.14970800000000001</v>
      </c>
      <c r="BB88" s="7"/>
      <c r="BC88" s="7"/>
      <c r="BD88" s="7"/>
      <c r="BE88" s="7"/>
      <c r="BF88" s="7"/>
      <c r="BG88" s="7"/>
      <c r="BH88" s="7"/>
      <c r="BI88" s="7"/>
      <c r="BJ88" s="7">
        <f t="shared" si="78"/>
        <v>75</v>
      </c>
      <c r="BK88" s="7">
        <f t="shared" si="78"/>
        <v>75</v>
      </c>
      <c r="BL88" s="1">
        <f t="shared" si="58"/>
        <v>0</v>
      </c>
      <c r="BM88" s="48">
        <f>+EvolOf!M77</f>
        <v>0</v>
      </c>
      <c r="BN88" s="1">
        <f t="shared" si="59"/>
        <v>0</v>
      </c>
      <c r="BO88" s="1">
        <f t="shared" si="72"/>
        <v>0</v>
      </c>
      <c r="BP88" s="28">
        <f t="shared" si="73"/>
        <v>0</v>
      </c>
      <c r="BQ88" s="1">
        <f t="shared" si="60"/>
        <v>0</v>
      </c>
      <c r="BR88" s="1" cm="1">
        <f t="array" ref="BR88">IF(BK88&lt;=$BX$14,0,INDEX($AU$14:$AU$300,BK88-$BX$14+1))*$BY$14</f>
        <v>219190.59516239626</v>
      </c>
      <c r="BS88" s="1">
        <f t="shared" si="61"/>
        <v>72555.361871117784</v>
      </c>
      <c r="BT88" s="1">
        <f t="shared" si="79"/>
        <v>146635.23329127851</v>
      </c>
      <c r="BU88" s="1">
        <f t="shared" si="74"/>
        <v>72555.361871117755</v>
      </c>
      <c r="BV88" s="1">
        <f t="shared" si="62"/>
        <v>136895.31117239303</v>
      </c>
      <c r="BW88" s="1">
        <f t="shared" si="62"/>
        <v>9739.9221188854608</v>
      </c>
      <c r="BX88" s="7"/>
      <c r="BY88" s="4"/>
      <c r="BZ88" s="7"/>
      <c r="CA88" s="7"/>
      <c r="CB88" s="7"/>
      <c r="CE88" s="7"/>
      <c r="CF88" s="7"/>
      <c r="CG88" s="7"/>
      <c r="CH88" s="7"/>
      <c r="CI88" s="7"/>
      <c r="CJ88" s="7"/>
    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ay" ref="CR88">IF(BK88&lt;=$CW$48,0,INDEX($B$14:$B$300,BK88-$CW$48+1))</f>
        <v>10928</v>
      </c>
      <c r="CS88" s="1">
        <f t="shared" si="63"/>
        <v>9928</v>
      </c>
      <c r="CT88" s="100">
        <f t="shared" si="76"/>
        <v>0.90849194729136162</v>
      </c>
    </row>
    <row r="89" spans="1:98" s="1" customFormat="1" x14ac:dyDescent="0.3">
      <c r="A89" s="1">
        <f t="shared" si="64"/>
        <v>76</v>
      </c>
      <c r="B89" s="1">
        <f t="shared" si="42"/>
        <v>14481</v>
      </c>
      <c r="C89" s="1">
        <v>76</v>
      </c>
      <c r="D89" s="1">
        <v>35517</v>
      </c>
      <c r="E89" s="1">
        <v>4203</v>
      </c>
      <c r="F89" s="1">
        <v>0</v>
      </c>
      <c r="G89" s="1">
        <v>9918</v>
      </c>
      <c r="H89" s="1">
        <v>0</v>
      </c>
      <c r="I89" s="1">
        <v>360</v>
      </c>
      <c r="J89" s="4">
        <v>43.11</v>
      </c>
      <c r="K89" s="4">
        <v>0.56000000000000005</v>
      </c>
      <c r="L89" s="4">
        <v>24.9</v>
      </c>
      <c r="M89" s="61">
        <v>1.26</v>
      </c>
      <c r="N89" s="1">
        <v>6814</v>
      </c>
      <c r="O89" s="1">
        <v>7657</v>
      </c>
      <c r="P89" s="1">
        <v>7175</v>
      </c>
      <c r="Q89" s="1">
        <v>475</v>
      </c>
      <c r="R89" s="1">
        <v>6</v>
      </c>
      <c r="S89" s="1">
        <v>0</v>
      </c>
      <c r="T89" s="1">
        <v>2024</v>
      </c>
      <c r="U89" s="1">
        <v>204</v>
      </c>
      <c r="V89" s="1">
        <v>2435</v>
      </c>
      <c r="W89" s="1">
        <v>5019</v>
      </c>
      <c r="X89" s="1">
        <v>360</v>
      </c>
      <c r="Y89" s="58">
        <v>0.89</v>
      </c>
      <c r="AA89" s="1">
        <f t="shared" si="43"/>
        <v>6638</v>
      </c>
      <c r="AB89" s="1">
        <f t="shared" si="44"/>
        <v>14937</v>
      </c>
      <c r="AC89" s="1">
        <f t="shared" si="45"/>
        <v>720</v>
      </c>
      <c r="AD89" s="1">
        <f t="shared" si="65"/>
        <v>-264</v>
      </c>
      <c r="AE89" s="1">
        <f t="shared" si="66"/>
        <v>335</v>
      </c>
      <c r="AF89" s="1">
        <f t="shared" si="66"/>
        <v>0</v>
      </c>
      <c r="AG89" s="1">
        <f t="shared" si="66"/>
        <v>15</v>
      </c>
      <c r="AH89" s="1">
        <f t="shared" si="77"/>
        <v>86</v>
      </c>
      <c r="AI89" s="9">
        <f t="shared" si="67"/>
        <v>4.6071154338367032E-2</v>
      </c>
      <c r="AJ89" s="9">
        <f t="shared" si="46"/>
        <v>0.28961999999999999</v>
      </c>
      <c r="AK89" s="9">
        <f t="shared" si="47"/>
        <v>8.4059999999999996E-2</v>
      </c>
      <c r="AL89" s="9">
        <f t="shared" si="48"/>
        <v>0.19836000000000001</v>
      </c>
      <c r="AM89" s="9">
        <f t="shared" si="49"/>
        <v>7.1999999999999998E-3</v>
      </c>
      <c r="AN89" s="9">
        <f t="shared" si="50"/>
        <v>4.0480000000000002E-2</v>
      </c>
      <c r="AO89" s="9">
        <f t="shared" si="51"/>
        <v>1.72E-3</v>
      </c>
      <c r="AP89" s="1">
        <f t="shared" si="68"/>
        <v>-135</v>
      </c>
      <c r="AQ89" s="1">
        <f t="shared" si="68"/>
        <v>170</v>
      </c>
      <c r="AS89" s="1">
        <f t="shared" si="69"/>
        <v>15</v>
      </c>
      <c r="AT89" s="1">
        <f t="shared" si="70"/>
        <v>50</v>
      </c>
      <c r="AU89" s="1">
        <f t="shared" si="52"/>
        <v>7814</v>
      </c>
      <c r="AV89" s="9">
        <f t="shared" si="53"/>
        <v>0.15628</v>
      </c>
      <c r="AW89" s="9">
        <f t="shared" si="54"/>
        <v>4.87E-2</v>
      </c>
      <c r="AX89" s="9">
        <f t="shared" si="55"/>
        <v>0.10038</v>
      </c>
      <c r="AY89" s="9">
        <f t="shared" si="56"/>
        <v>7.1999999999999998E-3</v>
      </c>
      <c r="AZ89" s="9">
        <f t="shared" si="57"/>
        <v>1E-3</v>
      </c>
      <c r="BA89" s="9">
        <f t="shared" si="71"/>
        <v>0.1506024</v>
      </c>
      <c r="BB89" s="7"/>
      <c r="BC89" s="7"/>
      <c r="BD89" s="7"/>
      <c r="BE89" s="7"/>
      <c r="BF89" s="7"/>
      <c r="BG89" s="7"/>
      <c r="BH89" s="7"/>
      <c r="BI89" s="7"/>
      <c r="BJ89" s="7">
        <f t="shared" si="78"/>
        <v>76</v>
      </c>
      <c r="BK89" s="7">
        <f t="shared" si="78"/>
        <v>76</v>
      </c>
      <c r="BL89" s="1">
        <f t="shared" si="58"/>
        <v>0</v>
      </c>
      <c r="BM89" s="48">
        <f>+EvolOf!M78</f>
        <v>0</v>
      </c>
      <c r="BN89" s="1">
        <f t="shared" si="59"/>
        <v>0</v>
      </c>
      <c r="BO89" s="1">
        <f t="shared" si="72"/>
        <v>0</v>
      </c>
      <c r="BP89" s="28">
        <f t="shared" si="73"/>
        <v>0</v>
      </c>
      <c r="BQ89" s="1">
        <f t="shared" si="60"/>
        <v>0</v>
      </c>
      <c r="BR89" s="1" cm="1">
        <f t="array" ref="BR89">IF(BK89&lt;=$BX$14,0,INDEX($AU$14:$AU$300,BK89-$BX$14+1))*$BY$14</f>
        <v>220602.17807817677</v>
      </c>
      <c r="BS89" s="1">
        <f t="shared" si="61"/>
        <v>68744.087998510426</v>
      </c>
      <c r="BT89" s="1">
        <f t="shared" si="79"/>
        <v>151858.09007966635</v>
      </c>
      <c r="BU89" s="1">
        <f t="shared" si="74"/>
        <v>68744.087998510426</v>
      </c>
      <c r="BV89" s="1">
        <f t="shared" si="62"/>
        <v>141694.69308604675</v>
      </c>
      <c r="BW89" s="1">
        <f t="shared" si="62"/>
        <v>10163.39699361961</v>
      </c>
      <c r="BX89" s="7"/>
      <c r="BY89" s="4"/>
      <c r="BZ89" s="7"/>
      <c r="CA89" s="7"/>
      <c r="CB89" s="7"/>
      <c r="CE89" s="7"/>
      <c r="CF89" s="7"/>
      <c r="CG89" s="7"/>
      <c r="CH89" s="7"/>
      <c r="CI89" s="7"/>
      <c r="CJ89" s="7"/>
      <c r="CK89" s="7"/>
      <c r="CL89" s="7"/>
      <c r="CN89" s="47"/>
      <c r="CO89" s="47"/>
      <c r="CP89" s="47"/>
      <c r="CQ89" s="4">
        <f t="shared" si="75"/>
        <v>13.941666666666666</v>
      </c>
      <c r="CR89" s="7" cm="1">
        <f t="array" ref="CR89">IF(BK89&lt;=$CW$48,0,INDEX($B$14:$B$300,BK89-$CW$48+1))</f>
        <v>11267</v>
      </c>
      <c r="CS89" s="1">
        <f t="shared" si="63"/>
        <v>10278</v>
      </c>
      <c r="CT89" s="100">
        <f t="shared" si="76"/>
        <v>0.91222153190734001</v>
      </c>
    </row>
    <row r="90" spans="1:98" s="1" customFormat="1" x14ac:dyDescent="0.3">
      <c r="A90" s="1">
        <f t="shared" si="64"/>
        <v>77</v>
      </c>
      <c r="B90" s="1">
        <f t="shared" si="42"/>
        <v>14557</v>
      </c>
      <c r="C90" s="1">
        <v>77</v>
      </c>
      <c r="D90" s="1">
        <v>35441</v>
      </c>
      <c r="E90" s="1">
        <v>3943</v>
      </c>
      <c r="F90" s="1">
        <v>0</v>
      </c>
      <c r="G90" s="1">
        <v>10240</v>
      </c>
      <c r="H90" s="1">
        <v>0</v>
      </c>
      <c r="I90" s="1">
        <v>374</v>
      </c>
      <c r="J90" s="4">
        <v>43.07</v>
      </c>
      <c r="K90" s="4">
        <v>0.56000000000000005</v>
      </c>
      <c r="L90" s="4">
        <v>25</v>
      </c>
      <c r="M90" s="61">
        <v>1.24</v>
      </c>
      <c r="N90" s="1">
        <v>6882</v>
      </c>
      <c r="O90" s="1">
        <v>7666</v>
      </c>
      <c r="P90" s="1">
        <v>7184</v>
      </c>
      <c r="Q90" s="1">
        <v>475</v>
      </c>
      <c r="R90" s="1">
        <v>6</v>
      </c>
      <c r="S90" s="1">
        <v>0</v>
      </c>
      <c r="T90" s="1">
        <v>1886</v>
      </c>
      <c r="U90" s="1">
        <v>191</v>
      </c>
      <c r="V90" s="1">
        <v>2299</v>
      </c>
      <c r="W90" s="1">
        <v>5186</v>
      </c>
      <c r="X90" s="1">
        <v>374</v>
      </c>
      <c r="Y90" s="58">
        <v>0.87</v>
      </c>
      <c r="AA90" s="1">
        <f t="shared" si="43"/>
        <v>6242</v>
      </c>
      <c r="AB90" s="1">
        <f t="shared" si="44"/>
        <v>15426</v>
      </c>
      <c r="AC90" s="1">
        <f t="shared" si="45"/>
        <v>748</v>
      </c>
      <c r="AD90" s="1">
        <f t="shared" si="65"/>
        <v>-260</v>
      </c>
      <c r="AE90" s="1">
        <f t="shared" si="66"/>
        <v>322</v>
      </c>
      <c r="AF90" s="1">
        <f t="shared" si="66"/>
        <v>0</v>
      </c>
      <c r="AG90" s="1">
        <f t="shared" si="66"/>
        <v>14</v>
      </c>
      <c r="AH90" s="1">
        <f t="shared" si="77"/>
        <v>76</v>
      </c>
      <c r="AI90" s="9">
        <f t="shared" si="67"/>
        <v>4.7588751749586461E-2</v>
      </c>
      <c r="AJ90" s="9">
        <f t="shared" si="46"/>
        <v>0.29114000000000001</v>
      </c>
      <c r="AK90" s="9">
        <f t="shared" si="47"/>
        <v>7.886E-2</v>
      </c>
      <c r="AL90" s="9">
        <f t="shared" si="48"/>
        <v>0.20480000000000001</v>
      </c>
      <c r="AM90" s="9">
        <f t="shared" si="49"/>
        <v>7.4799999999999997E-3</v>
      </c>
      <c r="AN90" s="9">
        <f t="shared" si="50"/>
        <v>3.7719999999999997E-2</v>
      </c>
      <c r="AO90" s="9">
        <f t="shared" si="51"/>
        <v>1.5200000000000001E-3</v>
      </c>
      <c r="AP90" s="1">
        <f t="shared" si="68"/>
        <v>-136</v>
      </c>
      <c r="AQ90" s="1">
        <f t="shared" si="68"/>
        <v>167</v>
      </c>
      <c r="AS90" s="1">
        <f t="shared" si="69"/>
        <v>14</v>
      </c>
      <c r="AT90" s="1">
        <f t="shared" si="70"/>
        <v>45</v>
      </c>
      <c r="AU90" s="1">
        <f t="shared" si="52"/>
        <v>7859</v>
      </c>
      <c r="AV90" s="9">
        <f t="shared" si="53"/>
        <v>0.15717999999999999</v>
      </c>
      <c r="AW90" s="9">
        <f t="shared" si="54"/>
        <v>4.598E-2</v>
      </c>
      <c r="AX90" s="9">
        <f t="shared" si="55"/>
        <v>0.10372000000000001</v>
      </c>
      <c r="AY90" s="9">
        <f t="shared" si="56"/>
        <v>7.4799999999999997E-3</v>
      </c>
      <c r="AZ90" s="9">
        <f t="shared" si="57"/>
        <v>8.9999999999999998E-4</v>
      </c>
      <c r="BA90" s="9">
        <f t="shared" si="71"/>
        <v>0.15139280000000002</v>
      </c>
      <c r="BB90" s="7"/>
      <c r="BC90" s="7"/>
      <c r="BD90" s="7"/>
      <c r="BE90" s="7"/>
      <c r="BF90" s="7"/>
      <c r="BG90" s="7"/>
      <c r="BH90" s="7"/>
      <c r="BI90" s="7"/>
      <c r="BJ90" s="7">
        <f t="shared" si="78"/>
        <v>77</v>
      </c>
      <c r="BK90" s="7">
        <f t="shared" si="78"/>
        <v>77</v>
      </c>
      <c r="BL90" s="1">
        <f t="shared" si="58"/>
        <v>0</v>
      </c>
      <c r="BM90" s="48">
        <f>+EvolOf!M79</f>
        <v>0</v>
      </c>
      <c r="BN90" s="1">
        <f t="shared" si="59"/>
        <v>0</v>
      </c>
      <c r="BO90" s="1">
        <f t="shared" si="72"/>
        <v>0</v>
      </c>
      <c r="BP90" s="28">
        <f t="shared" si="73"/>
        <v>0</v>
      </c>
      <c r="BQ90" s="1">
        <f t="shared" si="60"/>
        <v>0</v>
      </c>
      <c r="BR90" s="1" cm="1">
        <f t="array" ref="BR90">IF(BK90&lt;=$BX$14,0,INDEX($AU$14:$AU$300,BK90-$BX$14+1))*$BY$14</f>
        <v>221872.60270237923</v>
      </c>
      <c r="BS90" s="1">
        <f t="shared" si="61"/>
        <v>64904.582467587461</v>
      </c>
      <c r="BT90" s="1">
        <f t="shared" si="79"/>
        <v>156968.02023479177</v>
      </c>
      <c r="BU90" s="1">
        <f t="shared" si="74"/>
        <v>64904.582467587461</v>
      </c>
      <c r="BV90" s="1">
        <f t="shared" si="62"/>
        <v>146409.38002475363</v>
      </c>
      <c r="BW90" s="1">
        <f t="shared" si="62"/>
        <v>10558.640210038151</v>
      </c>
      <c r="BX90" s="7"/>
      <c r="BY90" s="4"/>
      <c r="BZ90" s="7"/>
      <c r="CA90" s="7"/>
      <c r="CB90" s="7"/>
      <c r="CE90" s="7"/>
      <c r="CF90" s="7"/>
      <c r="CG90" s="7"/>
      <c r="CH90" s="7"/>
      <c r="CI90" s="7"/>
      <c r="CJ90" s="7"/>
      <c r="CK90" s="7"/>
      <c r="CL90" s="7"/>
      <c r="CN90" s="47"/>
      <c r="CO90" s="47"/>
      <c r="CP90" s="47"/>
      <c r="CQ90" s="4">
        <f t="shared" si="75"/>
        <v>13.866310160427808</v>
      </c>
      <c r="CR90" s="7" cm="1">
        <f t="array" ref="CR90">IF(BK90&lt;=$CW$48,0,INDEX($B$14:$B$300,BK90-$CW$48+1))</f>
        <v>11587</v>
      </c>
      <c r="CS90" s="1">
        <f t="shared" si="63"/>
        <v>10614</v>
      </c>
      <c r="CT90" s="100">
        <f t="shared" si="76"/>
        <v>0.91602658151376548</v>
      </c>
    </row>
    <row r="91" spans="1:98" s="1" customFormat="1" x14ac:dyDescent="0.3">
      <c r="A91" s="1">
        <f t="shared" si="64"/>
        <v>78</v>
      </c>
      <c r="B91" s="1">
        <f t="shared" si="42"/>
        <v>14626</v>
      </c>
      <c r="C91" s="1">
        <v>78</v>
      </c>
      <c r="D91" s="1">
        <v>35371</v>
      </c>
      <c r="E91" s="1">
        <v>3697</v>
      </c>
      <c r="F91" s="1">
        <v>0</v>
      </c>
      <c r="G91" s="1">
        <v>10540</v>
      </c>
      <c r="H91" s="1">
        <v>0</v>
      </c>
      <c r="I91" s="1">
        <v>389</v>
      </c>
      <c r="J91" s="4">
        <v>43.04</v>
      </c>
      <c r="K91" s="4">
        <v>0.56000000000000005</v>
      </c>
      <c r="L91" s="4">
        <v>25.1</v>
      </c>
      <c r="M91" s="61">
        <v>1.22</v>
      </c>
      <c r="N91" s="1">
        <v>6945</v>
      </c>
      <c r="O91" s="1">
        <v>7672</v>
      </c>
      <c r="P91" s="1">
        <v>7189</v>
      </c>
      <c r="Q91" s="1">
        <v>475</v>
      </c>
      <c r="R91" s="1">
        <v>6</v>
      </c>
      <c r="S91" s="1">
        <v>0</v>
      </c>
      <c r="T91" s="1">
        <v>1791</v>
      </c>
      <c r="U91" s="1">
        <v>182</v>
      </c>
      <c r="V91" s="1">
        <v>2166</v>
      </c>
      <c r="W91" s="1">
        <v>5346</v>
      </c>
      <c r="X91" s="1">
        <v>389</v>
      </c>
      <c r="Y91" s="58">
        <v>0.86</v>
      </c>
      <c r="AA91" s="1">
        <f t="shared" si="43"/>
        <v>5863</v>
      </c>
      <c r="AB91" s="1">
        <f t="shared" si="44"/>
        <v>15886</v>
      </c>
      <c r="AC91" s="1">
        <f t="shared" si="45"/>
        <v>778</v>
      </c>
      <c r="AD91" s="1">
        <f t="shared" si="65"/>
        <v>-246</v>
      </c>
      <c r="AE91" s="1">
        <f t="shared" si="66"/>
        <v>300</v>
      </c>
      <c r="AF91" s="1">
        <f t="shared" si="66"/>
        <v>0</v>
      </c>
      <c r="AG91" s="1">
        <f t="shared" si="66"/>
        <v>15</v>
      </c>
      <c r="AH91" s="1">
        <f t="shared" si="77"/>
        <v>69</v>
      </c>
      <c r="AI91" s="9">
        <f t="shared" si="67"/>
        <v>4.9234274142513607E-2</v>
      </c>
      <c r="AJ91" s="9">
        <f t="shared" si="46"/>
        <v>0.29252</v>
      </c>
      <c r="AK91" s="9">
        <f t="shared" si="47"/>
        <v>7.3940000000000006E-2</v>
      </c>
      <c r="AL91" s="9">
        <f t="shared" si="48"/>
        <v>0.21079999999999999</v>
      </c>
      <c r="AM91" s="9">
        <f t="shared" si="49"/>
        <v>7.7799999999999996E-3</v>
      </c>
      <c r="AN91" s="9">
        <f t="shared" si="50"/>
        <v>3.5819999999999998E-2</v>
      </c>
      <c r="AO91" s="9">
        <f t="shared" si="51"/>
        <v>1.3799999999999999E-3</v>
      </c>
      <c r="AP91" s="1">
        <f t="shared" si="68"/>
        <v>-133</v>
      </c>
      <c r="AQ91" s="1">
        <f t="shared" si="68"/>
        <v>160</v>
      </c>
      <c r="AS91" s="1">
        <f t="shared" si="69"/>
        <v>15</v>
      </c>
      <c r="AT91" s="1">
        <f t="shared" si="70"/>
        <v>42</v>
      </c>
      <c r="AU91" s="1">
        <f t="shared" si="52"/>
        <v>7901</v>
      </c>
      <c r="AV91" s="9">
        <f t="shared" si="53"/>
        <v>0.15801999999999999</v>
      </c>
      <c r="AW91" s="9">
        <f t="shared" si="54"/>
        <v>4.3319999999999997E-2</v>
      </c>
      <c r="AX91" s="9">
        <f t="shared" si="55"/>
        <v>0.10692</v>
      </c>
      <c r="AY91" s="9">
        <f t="shared" si="56"/>
        <v>7.7799999999999996E-3</v>
      </c>
      <c r="AZ91" s="9">
        <f t="shared" si="57"/>
        <v>8.4000000000000003E-4</v>
      </c>
      <c r="BA91" s="9">
        <f t="shared" si="71"/>
        <v>0.15211040000000001</v>
      </c>
      <c r="BB91" s="7"/>
      <c r="BC91" s="7"/>
      <c r="BD91" s="7"/>
      <c r="BE91" s="7"/>
      <c r="BF91" s="7"/>
      <c r="BG91" s="7"/>
      <c r="BH91" s="7"/>
      <c r="BI91" s="7"/>
      <c r="BJ91" s="7">
        <f t="shared" si="78"/>
        <v>78</v>
      </c>
      <c r="BK91" s="7">
        <f t="shared" si="78"/>
        <v>78</v>
      </c>
      <c r="BL91" s="1">
        <f t="shared" si="58"/>
        <v>0</v>
      </c>
      <c r="BM91" s="48">
        <f>+EvolOf!M80</f>
        <v>0</v>
      </c>
      <c r="BN91" s="1">
        <f t="shared" si="59"/>
        <v>0</v>
      </c>
      <c r="BO91" s="1">
        <f t="shared" si="72"/>
        <v>0</v>
      </c>
      <c r="BP91" s="28">
        <f t="shared" si="73"/>
        <v>0</v>
      </c>
      <c r="BQ91" s="1">
        <f t="shared" si="60"/>
        <v>0</v>
      </c>
      <c r="BR91" s="1" cm="1">
        <f t="array" ref="BR91">IF(BK91&lt;=$BX$14,0,INDEX($AU$14:$AU$300,BK91-$BX$14+1))*$BY$14</f>
        <v>223058.33235163486</v>
      </c>
      <c r="BS91" s="1">
        <f t="shared" si="61"/>
        <v>61149.771911611322</v>
      </c>
      <c r="BT91" s="1">
        <f t="shared" si="79"/>
        <v>161908.56044002352</v>
      </c>
      <c r="BU91" s="1">
        <f t="shared" si="74"/>
        <v>61149.771911611344</v>
      </c>
      <c r="BV91" s="1">
        <f t="shared" si="62"/>
        <v>150926.44535525123</v>
      </c>
      <c r="BW91" s="1">
        <f t="shared" si="62"/>
        <v>10982.115084772302</v>
      </c>
      <c r="BX91" s="7"/>
      <c r="BY91" s="4"/>
      <c r="BZ91" s="7"/>
      <c r="CA91" s="7"/>
      <c r="CB91" s="7"/>
      <c r="CE91" s="7"/>
      <c r="CF91" s="7"/>
      <c r="CG91" s="7"/>
      <c r="CH91" s="7"/>
      <c r="CI91" s="7"/>
      <c r="CJ91" s="7"/>
      <c r="CK91" s="7"/>
      <c r="CL91" s="7"/>
      <c r="CN91" s="47"/>
      <c r="CO91" s="47"/>
      <c r="CP91" s="47"/>
      <c r="CQ91" s="4">
        <f t="shared" si="75"/>
        <v>13.74293059125964</v>
      </c>
      <c r="CR91" s="7" cm="1">
        <f t="array" ref="CR91">IF(BK91&lt;=$CW$48,0,INDEX($B$14:$B$300,BK91-$CW$48+1))</f>
        <v>11885</v>
      </c>
      <c r="CS91" s="1">
        <f t="shared" si="63"/>
        <v>10929</v>
      </c>
      <c r="CT91" s="100">
        <f t="shared" si="76"/>
        <v>0.91956247370635258</v>
      </c>
    </row>
    <row r="92" spans="1:98" s="1" customFormat="1" x14ac:dyDescent="0.3">
      <c r="A92" s="1">
        <f t="shared" si="64"/>
        <v>79</v>
      </c>
      <c r="B92" s="1">
        <f t="shared" si="42"/>
        <v>14687</v>
      </c>
      <c r="C92" s="1">
        <v>79</v>
      </c>
      <c r="D92" s="1">
        <v>35311</v>
      </c>
      <c r="E92" s="1">
        <v>3457</v>
      </c>
      <c r="F92" s="1">
        <v>0</v>
      </c>
      <c r="G92" s="1">
        <v>10828</v>
      </c>
      <c r="H92" s="1">
        <v>0</v>
      </c>
      <c r="I92" s="1">
        <v>402</v>
      </c>
      <c r="J92" s="4">
        <v>43.01</v>
      </c>
      <c r="K92" s="4">
        <v>0.56000000000000005</v>
      </c>
      <c r="L92" s="4">
        <v>25.2</v>
      </c>
      <c r="M92" s="61">
        <v>1.21</v>
      </c>
      <c r="N92" s="1">
        <v>7002</v>
      </c>
      <c r="O92" s="1">
        <v>7675</v>
      </c>
      <c r="P92" s="1">
        <v>7193</v>
      </c>
      <c r="Q92" s="1">
        <v>475</v>
      </c>
      <c r="R92" s="1">
        <v>6</v>
      </c>
      <c r="S92" s="1">
        <v>0</v>
      </c>
      <c r="T92" s="1">
        <v>1696</v>
      </c>
      <c r="U92" s="1">
        <v>173</v>
      </c>
      <c r="V92" s="1">
        <v>2039</v>
      </c>
      <c r="W92" s="1">
        <v>5497</v>
      </c>
      <c r="X92" s="1">
        <v>402</v>
      </c>
      <c r="Y92" s="58">
        <v>0.84</v>
      </c>
      <c r="AA92" s="1">
        <f t="shared" si="43"/>
        <v>5496</v>
      </c>
      <c r="AB92" s="1">
        <f t="shared" si="44"/>
        <v>16325</v>
      </c>
      <c r="AC92" s="1">
        <f t="shared" si="45"/>
        <v>804</v>
      </c>
      <c r="AD92" s="1">
        <f t="shared" si="65"/>
        <v>-240</v>
      </c>
      <c r="AE92" s="1">
        <f t="shared" si="66"/>
        <v>288</v>
      </c>
      <c r="AF92" s="1">
        <f t="shared" si="66"/>
        <v>0</v>
      </c>
      <c r="AG92" s="1">
        <f t="shared" si="66"/>
        <v>13</v>
      </c>
      <c r="AH92" s="1">
        <f t="shared" si="77"/>
        <v>61</v>
      </c>
      <c r="AI92" s="9">
        <f t="shared" si="67"/>
        <v>5.0642479213907785E-2</v>
      </c>
      <c r="AJ92" s="9">
        <f t="shared" si="46"/>
        <v>0.29374</v>
      </c>
      <c r="AK92" s="9">
        <f t="shared" si="47"/>
        <v>6.9139999999999993E-2</v>
      </c>
      <c r="AL92" s="9">
        <f t="shared" si="48"/>
        <v>0.21656</v>
      </c>
      <c r="AM92" s="9">
        <f t="shared" si="49"/>
        <v>8.0400000000000003E-3</v>
      </c>
      <c r="AN92" s="9">
        <f t="shared" si="50"/>
        <v>3.3919999999999999E-2</v>
      </c>
      <c r="AO92" s="9">
        <f t="shared" si="51"/>
        <v>1.2199999999999999E-3</v>
      </c>
      <c r="AP92" s="1">
        <f t="shared" si="68"/>
        <v>-127</v>
      </c>
      <c r="AQ92" s="1">
        <f t="shared" si="68"/>
        <v>151</v>
      </c>
      <c r="AS92" s="1">
        <f t="shared" si="69"/>
        <v>13</v>
      </c>
      <c r="AT92" s="1">
        <f t="shared" si="70"/>
        <v>37</v>
      </c>
      <c r="AU92" s="1">
        <f t="shared" si="52"/>
        <v>7938</v>
      </c>
      <c r="AV92" s="9">
        <f t="shared" si="53"/>
        <v>0.15876000000000001</v>
      </c>
      <c r="AW92" s="9">
        <f t="shared" si="54"/>
        <v>4.0779999999999997E-2</v>
      </c>
      <c r="AX92" s="9">
        <f t="shared" si="55"/>
        <v>0.10994</v>
      </c>
      <c r="AY92" s="9">
        <f t="shared" si="56"/>
        <v>8.0400000000000003E-3</v>
      </c>
      <c r="AZ92" s="9">
        <f t="shared" si="57"/>
        <v>7.3999999999999999E-4</v>
      </c>
      <c r="BA92" s="9">
        <f t="shared" si="71"/>
        <v>0.15274480000000001</v>
      </c>
      <c r="BB92" s="7"/>
      <c r="BC92" s="96" t="s">
        <v>101</v>
      </c>
      <c r="BD92" s="119">
        <v>0.52</v>
      </c>
      <c r="BE92" s="7"/>
      <c r="BF92" s="7"/>
      <c r="BG92" s="7"/>
      <c r="BH92" s="7"/>
      <c r="BI92" s="7"/>
      <c r="BJ92" s="7">
        <f t="shared" si="78"/>
        <v>79</v>
      </c>
      <c r="BK92" s="7">
        <f t="shared" si="78"/>
        <v>79</v>
      </c>
      <c r="BL92" s="1">
        <f t="shared" si="58"/>
        <v>0</v>
      </c>
      <c r="BM92" s="48">
        <f>+EvolOf!M81</f>
        <v>0</v>
      </c>
      <c r="BN92" s="1">
        <f t="shared" si="59"/>
        <v>0</v>
      </c>
      <c r="BO92" s="1">
        <f t="shared" si="72"/>
        <v>0</v>
      </c>
      <c r="BP92" s="28">
        <f t="shared" si="73"/>
        <v>0</v>
      </c>
      <c r="BQ92" s="1">
        <f t="shared" si="60"/>
        <v>0</v>
      </c>
      <c r="BR92" s="1" cm="1">
        <f t="array" ref="BR92">IF(BK92&lt;=$BX$14,0,INDEX($AU$14:$AU$300,BK92-$BX$14+1))*$BY$14</f>
        <v>224102.90370931241</v>
      </c>
      <c r="BS92" s="1">
        <f t="shared" si="61"/>
        <v>57564.351305528849</v>
      </c>
      <c r="BT92" s="1">
        <f t="shared" si="79"/>
        <v>166538.55240378357</v>
      </c>
      <c r="BU92" s="1">
        <f t="shared" si="74"/>
        <v>57564.351305528835</v>
      </c>
      <c r="BV92" s="1">
        <f t="shared" si="62"/>
        <v>155189.42576090834</v>
      </c>
      <c r="BW92" s="1">
        <f t="shared" si="62"/>
        <v>11349.126642875231</v>
      </c>
      <c r="BX92" s="7"/>
      <c r="BY92" s="4"/>
      <c r="BZ92" s="7"/>
      <c r="CA92" s="7"/>
      <c r="CB92" s="7"/>
      <c r="CE92" s="7"/>
      <c r="CF92" s="7"/>
      <c r="CG92" s="7"/>
      <c r="CH92" s="7"/>
      <c r="CI92" s="7"/>
      <c r="CJ92" s="7"/>
      <c r="CK92" s="7"/>
      <c r="CL92" s="7"/>
      <c r="CN92" s="47"/>
      <c r="CO92" s="47"/>
      <c r="CP92" s="47"/>
      <c r="CQ92" s="4">
        <f t="shared" si="75"/>
        <v>13.67412935323383</v>
      </c>
      <c r="CR92" s="7" cm="1">
        <f t="array" ref="CR92">IF(BK92&lt;=$CW$48,0,INDEX($B$14:$B$300,BK92-$CW$48+1))</f>
        <v>12163</v>
      </c>
      <c r="CS92" s="1">
        <f t="shared" si="63"/>
        <v>11230</v>
      </c>
      <c r="CT92" s="100">
        <f t="shared" si="76"/>
        <v>0.92329195099893113</v>
      </c>
    </row>
    <row r="93" spans="1:98" s="1" customFormat="1" x14ac:dyDescent="0.3">
      <c r="A93" s="1">
        <f t="shared" si="64"/>
        <v>80</v>
      </c>
      <c r="B93" s="1">
        <f t="shared" si="42"/>
        <v>14744</v>
      </c>
      <c r="C93" s="1">
        <v>80</v>
      </c>
      <c r="D93" s="1">
        <v>35253</v>
      </c>
      <c r="E93" s="1">
        <v>3233</v>
      </c>
      <c r="F93" s="1">
        <v>0</v>
      </c>
      <c r="G93" s="1">
        <v>11096</v>
      </c>
      <c r="H93" s="1">
        <v>0</v>
      </c>
      <c r="I93" s="1">
        <v>415</v>
      </c>
      <c r="J93" s="4">
        <v>42.99</v>
      </c>
      <c r="K93" s="4">
        <v>0.56000000000000005</v>
      </c>
      <c r="L93" s="4">
        <v>25.3</v>
      </c>
      <c r="M93" s="61">
        <v>1.19</v>
      </c>
      <c r="N93" s="1">
        <v>7058</v>
      </c>
      <c r="O93" s="1">
        <v>7677</v>
      </c>
      <c r="P93" s="1">
        <v>7195</v>
      </c>
      <c r="Q93" s="1">
        <v>476</v>
      </c>
      <c r="R93" s="1">
        <v>6</v>
      </c>
      <c r="S93" s="1">
        <v>0</v>
      </c>
      <c r="T93" s="1">
        <v>1596</v>
      </c>
      <c r="U93" s="1">
        <v>162</v>
      </c>
      <c r="V93" s="1">
        <v>1917</v>
      </c>
      <c r="W93" s="1">
        <v>5641</v>
      </c>
      <c r="X93" s="1">
        <v>415</v>
      </c>
      <c r="Y93" s="58">
        <v>0.83</v>
      </c>
      <c r="AA93" s="1">
        <f t="shared" si="43"/>
        <v>5150</v>
      </c>
      <c r="AB93" s="1">
        <f t="shared" si="44"/>
        <v>16737</v>
      </c>
      <c r="AC93" s="1">
        <f t="shared" si="45"/>
        <v>830</v>
      </c>
      <c r="AD93" s="1">
        <f t="shared" si="65"/>
        <v>-224</v>
      </c>
      <c r="AE93" s="1">
        <f t="shared" si="66"/>
        <v>268</v>
      </c>
      <c r="AF93" s="1">
        <f t="shared" si="66"/>
        <v>0</v>
      </c>
      <c r="AG93" s="1">
        <f t="shared" si="66"/>
        <v>13</v>
      </c>
      <c r="AH93" s="1">
        <f t="shared" si="77"/>
        <v>57</v>
      </c>
      <c r="AI93" s="9">
        <f t="shared" si="67"/>
        <v>5.2050671014674525E-2</v>
      </c>
      <c r="AJ93" s="9">
        <f t="shared" si="46"/>
        <v>0.29487999999999998</v>
      </c>
      <c r="AK93" s="9">
        <f t="shared" si="47"/>
        <v>6.4659999999999995E-2</v>
      </c>
      <c r="AL93" s="9">
        <f t="shared" si="48"/>
        <v>0.22192000000000001</v>
      </c>
      <c r="AM93" s="9">
        <f t="shared" si="49"/>
        <v>8.3000000000000001E-3</v>
      </c>
      <c r="AN93" s="9">
        <f t="shared" si="50"/>
        <v>3.1919999999999997E-2</v>
      </c>
      <c r="AO93" s="9">
        <f t="shared" si="51"/>
        <v>1.14E-3</v>
      </c>
      <c r="AP93" s="1">
        <f t="shared" si="68"/>
        <v>-122</v>
      </c>
      <c r="AQ93" s="1">
        <f t="shared" si="68"/>
        <v>144</v>
      </c>
      <c r="AS93" s="1">
        <f t="shared" si="69"/>
        <v>13</v>
      </c>
      <c r="AT93" s="1">
        <f t="shared" si="70"/>
        <v>35</v>
      </c>
      <c r="AU93" s="1">
        <f t="shared" si="52"/>
        <v>7973</v>
      </c>
      <c r="AV93" s="9">
        <f t="shared" si="53"/>
        <v>0.15945999999999999</v>
      </c>
      <c r="AW93" s="9">
        <f t="shared" si="54"/>
        <v>3.8339999999999999E-2</v>
      </c>
      <c r="AX93" s="9">
        <f t="shared" si="55"/>
        <v>0.11282</v>
      </c>
      <c r="AY93" s="9">
        <f t="shared" si="56"/>
        <v>8.3000000000000001E-3</v>
      </c>
      <c r="AZ93" s="9">
        <f t="shared" si="57"/>
        <v>6.9999999999999999E-4</v>
      </c>
      <c r="BA93" s="9">
        <f t="shared" si="71"/>
        <v>0.15333759999999999</v>
      </c>
      <c r="BB93" s="7"/>
      <c r="BC93" s="7"/>
      <c r="BD93" s="7"/>
      <c r="BE93" s="7"/>
      <c r="BF93" s="7"/>
      <c r="BG93" s="7"/>
      <c r="BH93" s="7"/>
      <c r="BI93" s="7"/>
      <c r="BJ93" s="7">
        <f t="shared" si="78"/>
        <v>80</v>
      </c>
      <c r="BK93" s="7">
        <f t="shared" si="78"/>
        <v>80</v>
      </c>
      <c r="BL93" s="1">
        <f t="shared" si="58"/>
        <v>0</v>
      </c>
      <c r="BM93" s="48">
        <f>+EvolOf!M82</f>
        <v>0</v>
      </c>
      <c r="BN93" s="1">
        <f t="shared" si="59"/>
        <v>0</v>
      </c>
      <c r="BO93" s="1">
        <f t="shared" si="72"/>
        <v>0</v>
      </c>
      <c r="BP93" s="28">
        <f t="shared" si="73"/>
        <v>0</v>
      </c>
      <c r="BQ93" s="1">
        <f t="shared" si="60"/>
        <v>0</v>
      </c>
      <c r="BR93" s="1" cm="1">
        <f t="array" ref="BR93">IF(BK93&lt;=$BX$14,0,INDEX($AU$14:$AU$300,BK93-$BX$14+1))*$BY$14</f>
        <v>225091.01175035877</v>
      </c>
      <c r="BS93" s="1">
        <f t="shared" si="61"/>
        <v>54120.08899102443</v>
      </c>
      <c r="BT93" s="1">
        <f t="shared" si="79"/>
        <v>170970.92275933435</v>
      </c>
      <c r="BU93" s="1">
        <f t="shared" si="74"/>
        <v>54120.088991024415</v>
      </c>
      <c r="BV93" s="1">
        <f t="shared" si="62"/>
        <v>159254.78455835619</v>
      </c>
      <c r="BW93" s="1">
        <f t="shared" si="62"/>
        <v>11716.138200978163</v>
      </c>
      <c r="BX93" s="7"/>
      <c r="BY93" s="4"/>
      <c r="BZ93" s="7"/>
      <c r="CA93" s="7"/>
      <c r="CB93" s="7"/>
      <c r="CE93" s="7"/>
      <c r="CF93" s="7"/>
      <c r="CG93" s="7"/>
      <c r="CH93" s="7"/>
      <c r="CI93" s="7"/>
      <c r="CJ93" s="7"/>
      <c r="CK93" s="7"/>
      <c r="CL93" s="7"/>
      <c r="CN93" s="47"/>
      <c r="CO93" s="47"/>
      <c r="CP93" s="47"/>
      <c r="CQ93" s="4">
        <f t="shared" si="75"/>
        <v>13.592771084337349</v>
      </c>
      <c r="CR93" s="7" cm="1">
        <f t="array" ref="CR93">IF(BK93&lt;=$CW$48,0,INDEX($B$14:$B$300,BK93-$CW$48+1))</f>
        <v>12330</v>
      </c>
      <c r="CS93" s="1">
        <f t="shared" si="63"/>
        <v>11511</v>
      </c>
      <c r="CT93" s="100">
        <f t="shared" si="76"/>
        <v>0.93357664233576643</v>
      </c>
    </row>
    <row r="94" spans="1:98" s="1" customFormat="1" x14ac:dyDescent="0.3">
      <c r="A94" s="1">
        <f t="shared" si="64"/>
        <v>81</v>
      </c>
      <c r="B94" s="1">
        <f t="shared" si="42"/>
        <v>14797</v>
      </c>
      <c r="C94" s="1">
        <v>81</v>
      </c>
      <c r="D94" s="1">
        <v>35202</v>
      </c>
      <c r="E94" s="1">
        <v>3021</v>
      </c>
      <c r="F94" s="1">
        <v>0</v>
      </c>
      <c r="G94" s="1">
        <v>11348</v>
      </c>
      <c r="H94" s="1">
        <v>0</v>
      </c>
      <c r="I94" s="1">
        <v>428</v>
      </c>
      <c r="J94" s="4">
        <v>42.96</v>
      </c>
      <c r="K94" s="4">
        <v>0.56000000000000005</v>
      </c>
      <c r="L94" s="4">
        <v>25.3</v>
      </c>
      <c r="M94" s="61">
        <v>1.18</v>
      </c>
      <c r="N94" s="1">
        <v>7108</v>
      </c>
      <c r="O94" s="1">
        <v>7679</v>
      </c>
      <c r="P94" s="1">
        <v>7196</v>
      </c>
      <c r="Q94" s="1">
        <v>476</v>
      </c>
      <c r="R94" s="1">
        <v>6</v>
      </c>
      <c r="S94" s="1">
        <v>0</v>
      </c>
      <c r="T94" s="1">
        <v>1506</v>
      </c>
      <c r="U94" s="1">
        <v>153</v>
      </c>
      <c r="V94" s="1">
        <v>1799</v>
      </c>
      <c r="W94" s="1">
        <v>5778</v>
      </c>
      <c r="X94" s="1">
        <v>428</v>
      </c>
      <c r="Y94" s="58">
        <v>0.82</v>
      </c>
      <c r="AA94" s="1">
        <f t="shared" si="43"/>
        <v>4820</v>
      </c>
      <c r="AB94" s="1">
        <f t="shared" si="44"/>
        <v>17126</v>
      </c>
      <c r="AC94" s="1">
        <f t="shared" si="45"/>
        <v>856</v>
      </c>
      <c r="AD94" s="1">
        <f t="shared" si="65"/>
        <v>-212</v>
      </c>
      <c r="AE94" s="1">
        <f t="shared" si="66"/>
        <v>252</v>
      </c>
      <c r="AF94" s="1">
        <f t="shared" si="66"/>
        <v>0</v>
      </c>
      <c r="AG94" s="1">
        <f t="shared" si="66"/>
        <v>13</v>
      </c>
      <c r="AH94" s="1">
        <f t="shared" si="77"/>
        <v>53</v>
      </c>
      <c r="AI94" s="9">
        <f t="shared" si="67"/>
        <v>5.3466583385384132E-2</v>
      </c>
      <c r="AJ94" s="9">
        <f t="shared" si="46"/>
        <v>0.29593999999999998</v>
      </c>
      <c r="AK94" s="9">
        <f t="shared" si="47"/>
        <v>6.0420000000000001E-2</v>
      </c>
      <c r="AL94" s="9">
        <f t="shared" si="48"/>
        <v>0.22696</v>
      </c>
      <c r="AM94" s="9">
        <f t="shared" si="49"/>
        <v>8.5599999999999999E-3</v>
      </c>
      <c r="AN94" s="9">
        <f t="shared" si="50"/>
        <v>3.0120000000000001E-2</v>
      </c>
      <c r="AO94" s="9">
        <f t="shared" si="51"/>
        <v>1.06E-3</v>
      </c>
      <c r="AP94" s="1">
        <f t="shared" si="68"/>
        <v>-118</v>
      </c>
      <c r="AQ94" s="1">
        <f t="shared" si="68"/>
        <v>137</v>
      </c>
      <c r="AS94" s="1">
        <f t="shared" si="69"/>
        <v>13</v>
      </c>
      <c r="AT94" s="1">
        <f t="shared" si="70"/>
        <v>32</v>
      </c>
      <c r="AU94" s="1">
        <f t="shared" si="52"/>
        <v>8005</v>
      </c>
      <c r="AV94" s="9">
        <f t="shared" si="53"/>
        <v>0.16009999999999999</v>
      </c>
      <c r="AW94" s="9">
        <f t="shared" si="54"/>
        <v>3.5979999999999998E-2</v>
      </c>
      <c r="AX94" s="9">
        <f t="shared" si="55"/>
        <v>0.11556</v>
      </c>
      <c r="AY94" s="9">
        <f t="shared" si="56"/>
        <v>8.5599999999999999E-3</v>
      </c>
      <c r="AZ94" s="9">
        <f t="shared" si="57"/>
        <v>6.4000000000000005E-4</v>
      </c>
      <c r="BA94" s="9">
        <f t="shared" si="71"/>
        <v>0.15388879999999999</v>
      </c>
      <c r="BB94" s="7"/>
      <c r="BC94" s="7"/>
      <c r="BD94" s="7"/>
      <c r="BE94" s="7"/>
      <c r="BF94" s="7"/>
      <c r="BG94" s="7"/>
      <c r="BH94" s="7"/>
      <c r="BI94" s="7"/>
      <c r="BJ94" s="7">
        <f t="shared" si="78"/>
        <v>81</v>
      </c>
      <c r="BK94" s="7">
        <f t="shared" si="78"/>
        <v>81</v>
      </c>
      <c r="BL94" s="1">
        <f t="shared" si="58"/>
        <v>0</v>
      </c>
      <c r="BM94" s="48">
        <f>+EvolOf!M83</f>
        <v>0</v>
      </c>
      <c r="BN94" s="1">
        <f t="shared" si="59"/>
        <v>0</v>
      </c>
      <c r="BO94" s="1">
        <f t="shared" si="72"/>
        <v>0</v>
      </c>
      <c r="BP94" s="28">
        <f t="shared" si="73"/>
        <v>0</v>
      </c>
      <c r="BQ94" s="1">
        <f t="shared" si="60"/>
        <v>0</v>
      </c>
      <c r="BR94" s="1" cm="1">
        <f t="array" ref="BR94">IF(BK94&lt;=$BX$14,0,INDEX($AU$14:$AU$300,BK94-$BX$14+1))*$BY$14</f>
        <v>225994.42481645828</v>
      </c>
      <c r="BS94" s="1">
        <f t="shared" si="61"/>
        <v>50788.753309782442</v>
      </c>
      <c r="BT94" s="1">
        <f t="shared" si="79"/>
        <v>175205.67150667583</v>
      </c>
      <c r="BU94" s="1">
        <f t="shared" si="74"/>
        <v>50788.753309782449</v>
      </c>
      <c r="BV94" s="1">
        <f t="shared" si="62"/>
        <v>163122.52174759476</v>
      </c>
      <c r="BW94" s="1">
        <f t="shared" si="62"/>
        <v>12083.149759081092</v>
      </c>
      <c r="BX94" s="7"/>
      <c r="BY94" s="4"/>
      <c r="BZ94" s="7"/>
      <c r="CA94" s="7"/>
      <c r="CB94" s="7"/>
      <c r="CE94" s="7"/>
      <c r="CF94" s="7"/>
      <c r="CG94" s="7"/>
      <c r="CH94" s="7"/>
      <c r="CI94" s="7"/>
      <c r="CJ94" s="7"/>
      <c r="CK94" s="7"/>
      <c r="CL94" s="7"/>
      <c r="CN94" s="47"/>
      <c r="CO94" s="47"/>
      <c r="CP94" s="47"/>
      <c r="CQ94" s="4">
        <f t="shared" si="75"/>
        <v>13.5</v>
      </c>
      <c r="CR94" s="7" cm="1">
        <f t="array" ref="CR94">IF(BK94&lt;=$CW$48,0,INDEX($B$14:$B$300,BK94-$CW$48+1))</f>
        <v>12483</v>
      </c>
      <c r="CS94" s="1">
        <f t="shared" si="63"/>
        <v>11776</v>
      </c>
      <c r="CT94" s="100">
        <f t="shared" si="76"/>
        <v>0.943362973644156</v>
      </c>
    </row>
    <row r="95" spans="1:98" s="1" customFormat="1" x14ac:dyDescent="0.3">
      <c r="A95" s="1">
        <f t="shared" si="64"/>
        <v>82</v>
      </c>
      <c r="B95" s="1">
        <f t="shared" si="42"/>
        <v>14845</v>
      </c>
      <c r="C95" s="1">
        <v>82</v>
      </c>
      <c r="D95" s="1">
        <v>35153</v>
      </c>
      <c r="E95" s="1">
        <v>2826</v>
      </c>
      <c r="F95" s="1">
        <v>0</v>
      </c>
      <c r="G95" s="1">
        <v>11578</v>
      </c>
      <c r="H95" s="1">
        <v>0</v>
      </c>
      <c r="I95" s="1">
        <v>441</v>
      </c>
      <c r="J95" s="4">
        <v>42.93</v>
      </c>
      <c r="K95" s="4">
        <v>0.56000000000000005</v>
      </c>
      <c r="L95" s="4">
        <v>25.4</v>
      </c>
      <c r="M95" s="61">
        <v>1.17</v>
      </c>
      <c r="N95" s="1">
        <v>7155</v>
      </c>
      <c r="O95" s="1">
        <v>7680</v>
      </c>
      <c r="P95" s="1">
        <v>7197</v>
      </c>
      <c r="Q95" s="1">
        <v>477</v>
      </c>
      <c r="R95" s="1">
        <v>6</v>
      </c>
      <c r="S95" s="1">
        <v>0</v>
      </c>
      <c r="T95" s="1">
        <v>1422</v>
      </c>
      <c r="U95" s="1">
        <v>145</v>
      </c>
      <c r="V95" s="1">
        <v>1692</v>
      </c>
      <c r="W95" s="1">
        <v>5901</v>
      </c>
      <c r="X95" s="1">
        <v>441</v>
      </c>
      <c r="Y95" s="58">
        <v>0.81</v>
      </c>
      <c r="AA95" s="1">
        <f t="shared" si="43"/>
        <v>4518</v>
      </c>
      <c r="AB95" s="1">
        <f t="shared" si="44"/>
        <v>17479</v>
      </c>
      <c r="AC95" s="1">
        <f t="shared" si="45"/>
        <v>882</v>
      </c>
      <c r="AD95" s="1">
        <f t="shared" si="65"/>
        <v>-195</v>
      </c>
      <c r="AE95" s="1">
        <f t="shared" si="66"/>
        <v>230</v>
      </c>
      <c r="AF95" s="1">
        <f t="shared" si="66"/>
        <v>0</v>
      </c>
      <c r="AG95" s="1">
        <f t="shared" si="66"/>
        <v>13</v>
      </c>
      <c r="AH95" s="1">
        <f t="shared" si="77"/>
        <v>48</v>
      </c>
      <c r="AI95" s="9">
        <f t="shared" si="67"/>
        <v>5.489171023151606E-2</v>
      </c>
      <c r="AJ95" s="9">
        <f t="shared" si="46"/>
        <v>0.2969</v>
      </c>
      <c r="AK95" s="9">
        <f t="shared" si="47"/>
        <v>5.6520000000000001E-2</v>
      </c>
      <c r="AL95" s="9">
        <f t="shared" si="48"/>
        <v>0.23155999999999999</v>
      </c>
      <c r="AM95" s="9">
        <f t="shared" si="49"/>
        <v>8.8199999999999997E-3</v>
      </c>
      <c r="AN95" s="9">
        <f t="shared" si="50"/>
        <v>2.844E-2</v>
      </c>
      <c r="AO95" s="9">
        <f t="shared" si="51"/>
        <v>9.6000000000000002E-4</v>
      </c>
      <c r="AP95" s="1">
        <f t="shared" si="68"/>
        <v>-107</v>
      </c>
      <c r="AQ95" s="1">
        <f t="shared" si="68"/>
        <v>123</v>
      </c>
      <c r="AS95" s="1">
        <f t="shared" si="69"/>
        <v>13</v>
      </c>
      <c r="AT95" s="1">
        <f t="shared" si="70"/>
        <v>29</v>
      </c>
      <c r="AU95" s="1">
        <f t="shared" si="52"/>
        <v>8034</v>
      </c>
      <c r="AV95" s="9">
        <f t="shared" si="53"/>
        <v>0.16067999999999999</v>
      </c>
      <c r="AW95" s="9">
        <f t="shared" si="54"/>
        <v>3.3840000000000002E-2</v>
      </c>
      <c r="AX95" s="9">
        <f t="shared" si="55"/>
        <v>0.11802</v>
      </c>
      <c r="AY95" s="9">
        <f t="shared" si="56"/>
        <v>8.8199999999999997E-3</v>
      </c>
      <c r="AZ95" s="9">
        <f t="shared" si="57"/>
        <v>5.8E-4</v>
      </c>
      <c r="BA95" s="9">
        <f t="shared" si="71"/>
        <v>0.154388</v>
      </c>
      <c r="BB95" s="7"/>
      <c r="BC95" s="7"/>
      <c r="BD95" s="7"/>
      <c r="BE95" s="7"/>
      <c r="BF95" s="7"/>
      <c r="BG95" s="7"/>
      <c r="BH95" s="7"/>
      <c r="BI95" s="7"/>
      <c r="BJ95" s="7">
        <f t="shared" si="78"/>
        <v>82</v>
      </c>
      <c r="BK95" s="7">
        <f t="shared" si="78"/>
        <v>82</v>
      </c>
      <c r="BL95" s="1">
        <f t="shared" si="58"/>
        <v>0</v>
      </c>
      <c r="BM95" s="48">
        <f>+EvolOf!M84</f>
        <v>0</v>
      </c>
      <c r="BN95" s="1">
        <f t="shared" si="59"/>
        <v>0</v>
      </c>
      <c r="BO95" s="1">
        <f t="shared" si="72"/>
        <v>0</v>
      </c>
      <c r="BP95" s="28">
        <f t="shared" si="73"/>
        <v>0</v>
      </c>
      <c r="BQ95" s="1">
        <f t="shared" si="60"/>
        <v>0</v>
      </c>
      <c r="BR95" s="1" cm="1">
        <f t="array" ref="BR95">IF(BK95&lt;=$BX$14,0,INDEX($AU$14:$AU$300,BK95-$BX$14+1))*$BY$14</f>
        <v>226813.14290761098</v>
      </c>
      <c r="BS95" s="1">
        <f t="shared" si="61"/>
        <v>47767.965870012173</v>
      </c>
      <c r="BT95" s="1">
        <f t="shared" si="79"/>
        <v>179045.1770375988</v>
      </c>
      <c r="BU95" s="1">
        <f t="shared" si="74"/>
        <v>47767.96587001218</v>
      </c>
      <c r="BV95" s="1">
        <f t="shared" si="62"/>
        <v>166595.01572041478</v>
      </c>
      <c r="BW95" s="1">
        <f t="shared" si="62"/>
        <v>12450.161317184024</v>
      </c>
      <c r="BX95" s="7"/>
      <c r="BY95" s="4"/>
      <c r="BZ95" s="7"/>
      <c r="CA95" s="7"/>
      <c r="CB95" s="7"/>
      <c r="CE95" s="7"/>
      <c r="CF95" s="7"/>
      <c r="CG95" s="7"/>
      <c r="CH95" s="7"/>
      <c r="CI95" s="7"/>
      <c r="CJ95" s="7"/>
      <c r="CK95" s="7"/>
      <c r="CL95" s="7"/>
      <c r="CN95" s="47"/>
      <c r="CO95" s="47"/>
      <c r="CP95" s="47"/>
      <c r="CQ95" s="4">
        <f t="shared" si="75"/>
        <v>13.380952380952381</v>
      </c>
      <c r="CR95" s="7" cm="1">
        <f t="array" ref="CR95">IF(BK95&lt;=$CW$48,0,INDEX($B$14:$B$300,BK95-$CW$48+1))</f>
        <v>12630</v>
      </c>
      <c r="CS95" s="1">
        <f t="shared" si="63"/>
        <v>12019</v>
      </c>
      <c r="CT95" s="100">
        <f t="shared" si="76"/>
        <v>0.95162311955661127</v>
      </c>
    </row>
    <row r="96" spans="1:98" s="1" customFormat="1" x14ac:dyDescent="0.3">
      <c r="A96" s="1">
        <f t="shared" si="64"/>
        <v>83</v>
      </c>
      <c r="B96" s="1">
        <f t="shared" si="42"/>
        <v>14889</v>
      </c>
      <c r="C96" s="1">
        <v>83</v>
      </c>
      <c r="D96" s="1">
        <v>35108</v>
      </c>
      <c r="E96" s="1">
        <v>2643</v>
      </c>
      <c r="F96" s="1">
        <v>0</v>
      </c>
      <c r="G96" s="1">
        <v>11793</v>
      </c>
      <c r="H96" s="1">
        <v>0</v>
      </c>
      <c r="I96" s="1">
        <v>453</v>
      </c>
      <c r="J96" s="4">
        <v>42.91</v>
      </c>
      <c r="K96" s="4">
        <v>0.56000000000000005</v>
      </c>
      <c r="L96" s="4">
        <v>25.4</v>
      </c>
      <c r="M96" s="61">
        <v>1.1599999999999999</v>
      </c>
      <c r="N96" s="1">
        <v>7199</v>
      </c>
      <c r="O96" s="1">
        <v>7681</v>
      </c>
      <c r="P96" s="1">
        <v>7197</v>
      </c>
      <c r="Q96" s="1">
        <v>477</v>
      </c>
      <c r="R96" s="1">
        <v>6</v>
      </c>
      <c r="S96" s="1">
        <v>0</v>
      </c>
      <c r="T96" s="1">
        <v>1343</v>
      </c>
      <c r="U96" s="1">
        <v>137</v>
      </c>
      <c r="V96" s="1">
        <v>1591</v>
      </c>
      <c r="W96" s="1">
        <v>6019</v>
      </c>
      <c r="X96" s="1">
        <v>453</v>
      </c>
      <c r="Y96" s="58">
        <v>0.8</v>
      </c>
      <c r="AA96" s="1">
        <f t="shared" si="43"/>
        <v>4234</v>
      </c>
      <c r="AB96" s="1">
        <f t="shared" si="44"/>
        <v>17812</v>
      </c>
      <c r="AC96" s="1">
        <f t="shared" si="45"/>
        <v>906</v>
      </c>
      <c r="AD96" s="1">
        <f t="shared" si="65"/>
        <v>-183</v>
      </c>
      <c r="AE96" s="1">
        <f t="shared" si="66"/>
        <v>215</v>
      </c>
      <c r="AF96" s="1">
        <f t="shared" si="66"/>
        <v>0</v>
      </c>
      <c r="AG96" s="1">
        <f t="shared" si="66"/>
        <v>12</v>
      </c>
      <c r="AH96" s="1">
        <f t="shared" si="77"/>
        <v>44</v>
      </c>
      <c r="AI96" s="9">
        <f t="shared" si="67"/>
        <v>5.6182562321716485E-2</v>
      </c>
      <c r="AJ96" s="9">
        <f t="shared" si="46"/>
        <v>0.29777999999999999</v>
      </c>
      <c r="AK96" s="9">
        <f t="shared" si="47"/>
        <v>5.2859999999999997E-2</v>
      </c>
      <c r="AL96" s="9">
        <f t="shared" si="48"/>
        <v>0.23585999999999999</v>
      </c>
      <c r="AM96" s="9">
        <f t="shared" si="49"/>
        <v>9.0600000000000003E-3</v>
      </c>
      <c r="AN96" s="9">
        <f t="shared" si="50"/>
        <v>2.6859999999999998E-2</v>
      </c>
      <c r="AO96" s="9">
        <f t="shared" si="51"/>
        <v>8.8000000000000003E-4</v>
      </c>
      <c r="AP96" s="1">
        <f t="shared" si="68"/>
        <v>-101</v>
      </c>
      <c r="AQ96" s="1">
        <f t="shared" si="68"/>
        <v>118</v>
      </c>
      <c r="AS96" s="1">
        <f t="shared" si="69"/>
        <v>12</v>
      </c>
      <c r="AT96" s="1">
        <f t="shared" si="70"/>
        <v>29</v>
      </c>
      <c r="AU96" s="1">
        <f t="shared" si="52"/>
        <v>8063</v>
      </c>
      <c r="AV96" s="9">
        <f t="shared" si="53"/>
        <v>0.16125999999999999</v>
      </c>
      <c r="AW96" s="9">
        <f t="shared" si="54"/>
        <v>3.1820000000000001E-2</v>
      </c>
      <c r="AX96" s="9">
        <f t="shared" si="55"/>
        <v>0.12038</v>
      </c>
      <c r="AY96" s="9">
        <f t="shared" si="56"/>
        <v>9.0600000000000003E-3</v>
      </c>
      <c r="AZ96" s="9">
        <f t="shared" si="57"/>
        <v>5.8E-4</v>
      </c>
      <c r="BA96" s="9">
        <f t="shared" si="71"/>
        <v>0.1548456</v>
      </c>
      <c r="BB96" s="7"/>
      <c r="BC96" s="7"/>
      <c r="BD96" s="7"/>
      <c r="BE96" s="7"/>
      <c r="BF96" s="7"/>
      <c r="BG96" s="7"/>
      <c r="BH96" s="7"/>
      <c r="BI96" s="7"/>
      <c r="BJ96" s="7">
        <f t="shared" ref="BJ96:BK103" si="80">+BJ95+1</f>
        <v>83</v>
      </c>
      <c r="BK96" s="7">
        <f t="shared" si="80"/>
        <v>83</v>
      </c>
      <c r="BL96" s="1">
        <f t="shared" si="58"/>
        <v>0</v>
      </c>
      <c r="BM96" s="48">
        <f>+EvolOf!M85</f>
        <v>0</v>
      </c>
      <c r="BN96" s="1">
        <f t="shared" si="59"/>
        <v>0</v>
      </c>
      <c r="BO96" s="1">
        <f t="shared" si="72"/>
        <v>0</v>
      </c>
      <c r="BP96" s="28">
        <f t="shared" si="73"/>
        <v>0</v>
      </c>
      <c r="BQ96" s="1">
        <f t="shared" si="60"/>
        <v>0</v>
      </c>
      <c r="BR96" s="1" cm="1">
        <f t="array" ref="BR96">IF(BK96&lt;=$BX$14,0,INDEX($AU$14:$AU$300,BK96-$BX$14+1))*$BY$14</f>
        <v>227631.86099876367</v>
      </c>
      <c r="BS96" s="1">
        <f t="shared" si="61"/>
        <v>44916.568380135555</v>
      </c>
      <c r="BT96" s="1">
        <f t="shared" si="79"/>
        <v>182715.29261862813</v>
      </c>
      <c r="BU96" s="1">
        <f t="shared" si="74"/>
        <v>44916.568380135548</v>
      </c>
      <c r="BV96" s="1">
        <f t="shared" si="62"/>
        <v>169926.35140165678</v>
      </c>
      <c r="BW96" s="1">
        <f t="shared" si="62"/>
        <v>12788.941216971343</v>
      </c>
      <c r="BX96" s="7"/>
      <c r="BY96" s="4"/>
      <c r="BZ96" s="7"/>
      <c r="CA96" s="7"/>
      <c r="CB96" s="7"/>
      <c r="CE96" s="7"/>
      <c r="CF96" s="7"/>
      <c r="CG96" s="7"/>
      <c r="CH96" s="7"/>
      <c r="CI96" s="7"/>
      <c r="CJ96" s="7"/>
      <c r="CK96" s="7"/>
      <c r="CL96" s="7"/>
      <c r="CN96" s="47"/>
      <c r="CO96" s="47"/>
      <c r="CP96" s="47"/>
      <c r="CQ96" s="4">
        <f t="shared" si="75"/>
        <v>13.286975717439294</v>
      </c>
      <c r="CR96" s="7" cm="1">
        <f t="array" ref="CR96">IF(BK96&lt;=$CW$48,0,INDEX($B$14:$B$300,BK96-$CW$48+1))</f>
        <v>12769</v>
      </c>
      <c r="CS96" s="1">
        <f t="shared" si="63"/>
        <v>12246</v>
      </c>
      <c r="CT96" s="100">
        <f t="shared" si="76"/>
        <v>0.95904142845955043</v>
      </c>
    </row>
    <row r="97" spans="1:98" s="1" customFormat="1" x14ac:dyDescent="0.3">
      <c r="A97" s="1">
        <f t="shared" si="64"/>
        <v>84</v>
      </c>
      <c r="B97" s="1">
        <f t="shared" si="42"/>
        <v>14932</v>
      </c>
      <c r="C97" s="1">
        <v>84</v>
      </c>
      <c r="D97" s="1">
        <v>35065</v>
      </c>
      <c r="E97" s="1">
        <v>2479</v>
      </c>
      <c r="F97" s="1">
        <v>0</v>
      </c>
      <c r="G97" s="1">
        <v>11990</v>
      </c>
      <c r="H97" s="1">
        <v>0</v>
      </c>
      <c r="I97" s="1">
        <v>463</v>
      </c>
      <c r="J97" s="4">
        <v>42.88</v>
      </c>
      <c r="K97" s="4">
        <v>0.56000000000000005</v>
      </c>
      <c r="L97" s="4">
        <v>25.5</v>
      </c>
      <c r="M97" s="61">
        <v>1.1399999999999999</v>
      </c>
      <c r="N97" s="1">
        <v>7241</v>
      </c>
      <c r="O97" s="1">
        <v>7682</v>
      </c>
      <c r="P97" s="1">
        <v>7197</v>
      </c>
      <c r="Q97" s="1">
        <v>478</v>
      </c>
      <c r="R97" s="1">
        <v>6</v>
      </c>
      <c r="S97" s="1">
        <v>0</v>
      </c>
      <c r="T97" s="1">
        <v>1268</v>
      </c>
      <c r="U97" s="1">
        <v>128</v>
      </c>
      <c r="V97" s="1">
        <v>1497</v>
      </c>
      <c r="W97" s="1">
        <v>6128</v>
      </c>
      <c r="X97" s="1">
        <v>463</v>
      </c>
      <c r="Y97" s="58">
        <v>0.79</v>
      </c>
      <c r="AA97" s="1">
        <f t="shared" si="43"/>
        <v>3976</v>
      </c>
      <c r="AB97" s="1">
        <f t="shared" si="44"/>
        <v>18118</v>
      </c>
      <c r="AC97" s="1">
        <f t="shared" si="45"/>
        <v>926</v>
      </c>
      <c r="AD97" s="1">
        <f t="shared" si="65"/>
        <v>-164</v>
      </c>
      <c r="AE97" s="1">
        <f t="shared" si="66"/>
        <v>197</v>
      </c>
      <c r="AF97" s="1">
        <f t="shared" si="66"/>
        <v>0</v>
      </c>
      <c r="AG97" s="1">
        <f t="shared" si="66"/>
        <v>10</v>
      </c>
      <c r="AH97" s="1">
        <f t="shared" si="77"/>
        <v>43</v>
      </c>
      <c r="AI97" s="9">
        <f t="shared" si="67"/>
        <v>5.7245301681503463E-2</v>
      </c>
      <c r="AJ97" s="9">
        <f t="shared" si="46"/>
        <v>0.29864000000000002</v>
      </c>
      <c r="AK97" s="9">
        <f t="shared" si="47"/>
        <v>4.9579999999999999E-2</v>
      </c>
      <c r="AL97" s="9">
        <f t="shared" si="48"/>
        <v>0.23980000000000001</v>
      </c>
      <c r="AM97" s="9">
        <f t="shared" si="49"/>
        <v>9.2599999999999991E-3</v>
      </c>
      <c r="AN97" s="9">
        <f t="shared" si="50"/>
        <v>2.5360000000000001E-2</v>
      </c>
      <c r="AO97" s="9">
        <f t="shared" si="51"/>
        <v>8.5999999999999998E-4</v>
      </c>
      <c r="AP97" s="1">
        <f t="shared" si="68"/>
        <v>-94</v>
      </c>
      <c r="AQ97" s="1">
        <f t="shared" si="68"/>
        <v>109</v>
      </c>
      <c r="AS97" s="1">
        <f t="shared" si="69"/>
        <v>10</v>
      </c>
      <c r="AT97" s="1">
        <f t="shared" si="70"/>
        <v>25</v>
      </c>
      <c r="AU97" s="1">
        <f t="shared" si="52"/>
        <v>8088</v>
      </c>
      <c r="AV97" s="9">
        <f t="shared" si="53"/>
        <v>0.16175999999999999</v>
      </c>
      <c r="AW97" s="9">
        <f t="shared" si="54"/>
        <v>2.9940000000000001E-2</v>
      </c>
      <c r="AX97" s="9">
        <f t="shared" si="55"/>
        <v>0.12256</v>
      </c>
      <c r="AY97" s="9">
        <f t="shared" si="56"/>
        <v>9.2599999999999991E-3</v>
      </c>
      <c r="AZ97" s="9">
        <f t="shared" si="57"/>
        <v>5.0000000000000001E-4</v>
      </c>
      <c r="BA97" s="9">
        <f t="shared" si="71"/>
        <v>0.15529280000000001</v>
      </c>
      <c r="BB97" s="7"/>
      <c r="BC97" s="7"/>
      <c r="BD97" s="7"/>
      <c r="BE97" s="7"/>
      <c r="BF97" s="7"/>
      <c r="BG97" s="7"/>
      <c r="BH97" s="7"/>
      <c r="BI97" s="7"/>
      <c r="BJ97" s="7">
        <f t="shared" si="80"/>
        <v>84</v>
      </c>
      <c r="BK97" s="7">
        <f t="shared" si="80"/>
        <v>84</v>
      </c>
      <c r="BL97" s="1">
        <f t="shared" si="58"/>
        <v>0</v>
      </c>
      <c r="BM97" s="48">
        <f>+EvolOf!M86</f>
        <v>0</v>
      </c>
      <c r="BN97" s="1">
        <f t="shared" si="59"/>
        <v>0</v>
      </c>
      <c r="BO97" s="1">
        <f t="shared" si="72"/>
        <v>0</v>
      </c>
      <c r="BP97" s="28">
        <f t="shared" si="73"/>
        <v>0</v>
      </c>
      <c r="BQ97" s="1">
        <f t="shared" si="60"/>
        <v>0</v>
      </c>
      <c r="BR97" s="1" cm="1">
        <f t="array" ref="BR97">IF(BK97&lt;=$BX$14,0,INDEX($AU$14:$AU$300,BK97-$BX$14+1))*$BY$14</f>
        <v>228337.65245665392</v>
      </c>
      <c r="BS97" s="1">
        <f t="shared" si="61"/>
        <v>42262.792498468218</v>
      </c>
      <c r="BT97" s="1">
        <f t="shared" si="79"/>
        <v>186074.8599581857</v>
      </c>
      <c r="BU97" s="1">
        <f t="shared" si="74"/>
        <v>42262.792498468218</v>
      </c>
      <c r="BV97" s="1">
        <f t="shared" si="62"/>
        <v>173003.60215805826</v>
      </c>
      <c r="BW97" s="1">
        <f t="shared" si="62"/>
        <v>13071.257800127443</v>
      </c>
      <c r="BX97" s="7"/>
      <c r="BY97" s="4"/>
      <c r="BZ97" s="7"/>
      <c r="CA97" s="7"/>
      <c r="CB97" s="7"/>
      <c r="CE97" s="7"/>
      <c r="CF97" s="7"/>
      <c r="CG97" s="7"/>
      <c r="CH97" s="7"/>
      <c r="CI97" s="7"/>
      <c r="CJ97" s="7"/>
      <c r="CK97" s="7"/>
      <c r="CL97" s="7"/>
      <c r="CN97" s="47"/>
      <c r="CO97" s="47"/>
      <c r="CP97" s="47"/>
      <c r="CQ97" s="4">
        <f t="shared" si="75"/>
        <v>13.235421166306695</v>
      </c>
      <c r="CR97" s="7" cm="1">
        <f t="array" ref="CR97">IF(BK97&lt;=$CW$48,0,INDEX($B$14:$B$300,BK97-$CW$48+1))</f>
        <v>12906</v>
      </c>
      <c r="CS97" s="1">
        <f t="shared" si="63"/>
        <v>12453</v>
      </c>
      <c r="CT97" s="100">
        <f t="shared" si="76"/>
        <v>0.9649000464900046</v>
      </c>
    </row>
    <row r="98" spans="1:98" s="1" customFormat="1" x14ac:dyDescent="0.3">
      <c r="A98" s="1">
        <f t="shared" si="64"/>
        <v>85</v>
      </c>
      <c r="B98" s="1">
        <f t="shared" si="42"/>
        <v>14971</v>
      </c>
      <c r="C98" s="1">
        <v>85</v>
      </c>
      <c r="D98" s="1">
        <v>35027</v>
      </c>
      <c r="E98" s="1">
        <v>2327</v>
      </c>
      <c r="F98" s="1">
        <v>0</v>
      </c>
      <c r="G98" s="1">
        <v>12171</v>
      </c>
      <c r="H98" s="1">
        <v>0</v>
      </c>
      <c r="I98" s="1">
        <v>473</v>
      </c>
      <c r="J98" s="4">
        <v>42.86</v>
      </c>
      <c r="K98" s="4">
        <v>0.56000000000000005</v>
      </c>
      <c r="L98" s="4">
        <v>25.5</v>
      </c>
      <c r="M98" s="61">
        <v>1.1299999999999999</v>
      </c>
      <c r="N98" s="1">
        <v>7280</v>
      </c>
      <c r="O98" s="1">
        <v>7682</v>
      </c>
      <c r="P98" s="1">
        <v>7196</v>
      </c>
      <c r="Q98" s="1">
        <v>479</v>
      </c>
      <c r="R98" s="1">
        <v>6</v>
      </c>
      <c r="S98" s="1">
        <v>0</v>
      </c>
      <c r="T98" s="1">
        <v>1197</v>
      </c>
      <c r="U98" s="1">
        <v>120</v>
      </c>
      <c r="V98" s="1">
        <v>1407</v>
      </c>
      <c r="W98" s="1">
        <v>6231</v>
      </c>
      <c r="X98" s="1">
        <v>473</v>
      </c>
      <c r="Y98" s="58">
        <v>0.78</v>
      </c>
      <c r="AA98" s="1">
        <f t="shared" si="43"/>
        <v>3734</v>
      </c>
      <c r="AB98" s="1">
        <f t="shared" si="44"/>
        <v>18402</v>
      </c>
      <c r="AC98" s="1">
        <f t="shared" si="45"/>
        <v>946</v>
      </c>
      <c r="AD98" s="1">
        <f t="shared" si="65"/>
        <v>-152</v>
      </c>
      <c r="AE98" s="1">
        <f t="shared" si="66"/>
        <v>181</v>
      </c>
      <c r="AF98" s="1">
        <f t="shared" si="66"/>
        <v>0</v>
      </c>
      <c r="AG98" s="1">
        <f t="shared" si="66"/>
        <v>10</v>
      </c>
      <c r="AH98" s="1">
        <f t="shared" si="77"/>
        <v>39</v>
      </c>
      <c r="AI98" s="9">
        <f t="shared" si="67"/>
        <v>5.8315867340648503E-2</v>
      </c>
      <c r="AJ98" s="9">
        <f t="shared" si="46"/>
        <v>0.29942000000000002</v>
      </c>
      <c r="AK98" s="9">
        <f t="shared" si="47"/>
        <v>4.6539999999999998E-2</v>
      </c>
      <c r="AL98" s="9">
        <f t="shared" si="48"/>
        <v>0.24342</v>
      </c>
      <c r="AM98" s="9">
        <f t="shared" si="49"/>
        <v>9.4599999999999997E-3</v>
      </c>
      <c r="AN98" s="9">
        <f t="shared" si="50"/>
        <v>2.3939999999999999E-2</v>
      </c>
      <c r="AO98" s="9">
        <f t="shared" si="51"/>
        <v>7.7999999999999999E-4</v>
      </c>
      <c r="AP98" s="1">
        <f t="shared" si="68"/>
        <v>-90</v>
      </c>
      <c r="AQ98" s="1">
        <f t="shared" si="68"/>
        <v>103</v>
      </c>
      <c r="AS98" s="1">
        <f t="shared" si="69"/>
        <v>10</v>
      </c>
      <c r="AT98" s="1">
        <f t="shared" si="70"/>
        <v>23</v>
      </c>
      <c r="AU98" s="1">
        <f t="shared" si="52"/>
        <v>8111</v>
      </c>
      <c r="AV98" s="9">
        <f t="shared" si="53"/>
        <v>0.16222</v>
      </c>
      <c r="AW98" s="9">
        <f t="shared" si="54"/>
        <v>2.8139999999999998E-2</v>
      </c>
      <c r="AX98" s="9">
        <f t="shared" si="55"/>
        <v>0.12461999999999999</v>
      </c>
      <c r="AY98" s="9">
        <f t="shared" si="56"/>
        <v>9.4599999999999997E-3</v>
      </c>
      <c r="AZ98" s="9">
        <f t="shared" si="57"/>
        <v>4.6000000000000001E-4</v>
      </c>
      <c r="BA98" s="9">
        <f t="shared" si="71"/>
        <v>0.15569840000000001</v>
      </c>
      <c r="BB98" s="7"/>
      <c r="BC98" s="7"/>
      <c r="BD98" s="7"/>
      <c r="BE98" s="7"/>
      <c r="BF98" s="7"/>
      <c r="BG98" s="7"/>
      <c r="BH98" s="7"/>
      <c r="BI98" s="7"/>
      <c r="BJ98" s="7">
        <f t="shared" si="80"/>
        <v>85</v>
      </c>
      <c r="BK98" s="7">
        <f t="shared" si="80"/>
        <v>85</v>
      </c>
      <c r="BL98" s="1">
        <f t="shared" si="58"/>
        <v>0</v>
      </c>
      <c r="BM98" s="48">
        <f>+EvolOf!M87</f>
        <v>0</v>
      </c>
      <c r="BN98" s="1">
        <f t="shared" si="59"/>
        <v>0</v>
      </c>
      <c r="BO98" s="1">
        <f t="shared" si="72"/>
        <v>0</v>
      </c>
      <c r="BP98" s="28">
        <f t="shared" si="73"/>
        <v>0</v>
      </c>
      <c r="BQ98" s="1">
        <f t="shared" si="60"/>
        <v>0</v>
      </c>
      <c r="BR98" s="1" cm="1">
        <f t="array" ref="BR98">IF(BK98&lt;=$BX$14,0,INDEX($AU$14:$AU$300,BK98-$BX$14+1))*$BY$14</f>
        <v>228986.98059791295</v>
      </c>
      <c r="BS98" s="1">
        <f t="shared" si="61"/>
        <v>39721.943250063312</v>
      </c>
      <c r="BT98" s="1">
        <f t="shared" si="79"/>
        <v>189265.03734784963</v>
      </c>
      <c r="BU98" s="1">
        <f t="shared" si="74"/>
        <v>39721.943250063312</v>
      </c>
      <c r="BV98" s="1">
        <f t="shared" si="62"/>
        <v>175911.4629645661</v>
      </c>
      <c r="BW98" s="1">
        <f t="shared" si="62"/>
        <v>13353.574383283545</v>
      </c>
      <c r="BX98" s="7"/>
      <c r="BY98" s="4"/>
      <c r="BZ98" s="7"/>
      <c r="CA98" s="7"/>
      <c r="CB98" s="7"/>
      <c r="CE98" s="7"/>
      <c r="CF98" s="7"/>
      <c r="CG98" s="7"/>
      <c r="CH98" s="7"/>
      <c r="CI98" s="7"/>
      <c r="CJ98" s="7"/>
      <c r="CK98" s="7"/>
      <c r="CL98" s="7"/>
      <c r="CN98" s="47"/>
      <c r="CO98" s="47"/>
      <c r="CP98" s="47"/>
      <c r="CQ98" s="4">
        <f t="shared" si="75"/>
        <v>13.173361522198732</v>
      </c>
      <c r="CR98" s="7" cm="1">
        <f t="array" ref="CR98">IF(BK98&lt;=$CW$48,0,INDEX($B$14:$B$300,BK98-$CW$48+1))</f>
        <v>13031</v>
      </c>
      <c r="CS98" s="1">
        <f t="shared" si="63"/>
        <v>12644</v>
      </c>
      <c r="CT98" s="100">
        <f t="shared" si="76"/>
        <v>0.97030158851968384</v>
      </c>
    </row>
    <row r="99" spans="1:98" s="1" customFormat="1" x14ac:dyDescent="0.3">
      <c r="A99" s="1">
        <f t="shared" si="64"/>
        <v>86</v>
      </c>
      <c r="B99" s="1">
        <f t="shared" si="42"/>
        <v>15178</v>
      </c>
      <c r="C99" s="1">
        <v>86</v>
      </c>
      <c r="D99" s="1">
        <v>34820</v>
      </c>
      <c r="E99" s="1">
        <v>2362</v>
      </c>
      <c r="F99" s="1">
        <v>0</v>
      </c>
      <c r="G99" s="1">
        <v>12332</v>
      </c>
      <c r="H99" s="1">
        <v>0</v>
      </c>
      <c r="I99" s="1">
        <v>484</v>
      </c>
      <c r="J99" s="4">
        <v>42.96</v>
      </c>
      <c r="K99" s="4">
        <v>0.56000000000000005</v>
      </c>
      <c r="L99" s="4">
        <v>25.6</v>
      </c>
      <c r="M99" s="61">
        <v>1.1299999999999999</v>
      </c>
      <c r="N99" s="1">
        <v>7324</v>
      </c>
      <c r="O99" s="1">
        <v>7845</v>
      </c>
      <c r="P99" s="1">
        <v>7359</v>
      </c>
      <c r="Q99" s="1">
        <v>479</v>
      </c>
      <c r="R99" s="1">
        <v>6</v>
      </c>
      <c r="S99" s="1">
        <v>0</v>
      </c>
      <c r="T99" s="1">
        <v>1131</v>
      </c>
      <c r="U99" s="1">
        <v>113</v>
      </c>
      <c r="V99" s="1">
        <v>1400</v>
      </c>
      <c r="W99" s="1">
        <v>6324</v>
      </c>
      <c r="X99" s="1">
        <v>484</v>
      </c>
      <c r="Y99" s="58">
        <v>0.77</v>
      </c>
      <c r="AA99" s="1">
        <f t="shared" si="43"/>
        <v>3762</v>
      </c>
      <c r="AB99" s="1">
        <f t="shared" si="44"/>
        <v>18656</v>
      </c>
      <c r="AC99" s="1">
        <f t="shared" si="45"/>
        <v>968</v>
      </c>
      <c r="AD99" s="1">
        <f t="shared" si="65"/>
        <v>35</v>
      </c>
      <c r="AE99" s="1">
        <f t="shared" si="66"/>
        <v>161</v>
      </c>
      <c r="AF99" s="1">
        <f t="shared" si="66"/>
        <v>0</v>
      </c>
      <c r="AG99" s="1">
        <f t="shared" si="66"/>
        <v>11</v>
      </c>
      <c r="AH99" s="1">
        <f t="shared" si="77"/>
        <v>207</v>
      </c>
      <c r="AI99" s="9">
        <f t="shared" si="67"/>
        <v>5.8966861598440543E-2</v>
      </c>
      <c r="AJ99" s="9">
        <f t="shared" si="46"/>
        <v>0.30356</v>
      </c>
      <c r="AK99" s="9">
        <f t="shared" si="47"/>
        <v>4.7239999999999997E-2</v>
      </c>
      <c r="AL99" s="9">
        <f t="shared" si="48"/>
        <v>0.24664</v>
      </c>
      <c r="AM99" s="9">
        <f t="shared" si="49"/>
        <v>9.6799999999999994E-3</v>
      </c>
      <c r="AN99" s="9">
        <f t="shared" si="50"/>
        <v>2.2620000000000001E-2</v>
      </c>
      <c r="AO99" s="9">
        <f t="shared" si="51"/>
        <v>4.1399999999999996E-3</v>
      </c>
      <c r="AP99" s="1">
        <f t="shared" si="68"/>
        <v>-7</v>
      </c>
      <c r="AQ99" s="1">
        <f t="shared" si="68"/>
        <v>93</v>
      </c>
      <c r="AS99" s="1">
        <f t="shared" si="69"/>
        <v>11</v>
      </c>
      <c r="AT99" s="1">
        <f t="shared" si="70"/>
        <v>97</v>
      </c>
      <c r="AU99" s="1">
        <f t="shared" si="52"/>
        <v>8208</v>
      </c>
      <c r="AV99" s="9">
        <f t="shared" si="53"/>
        <v>0.16416</v>
      </c>
      <c r="AW99" s="9">
        <f t="shared" si="54"/>
        <v>2.8000000000000001E-2</v>
      </c>
      <c r="AX99" s="9">
        <f t="shared" si="55"/>
        <v>0.12648000000000001</v>
      </c>
      <c r="AY99" s="9">
        <f t="shared" si="56"/>
        <v>9.6799999999999994E-3</v>
      </c>
      <c r="AZ99" s="9">
        <f t="shared" si="57"/>
        <v>1.9400000000000001E-3</v>
      </c>
      <c r="BA99" s="9">
        <f t="shared" si="71"/>
        <v>0.1578512</v>
      </c>
      <c r="BB99" s="7"/>
      <c r="BC99" s="7"/>
      <c r="BD99" s="7"/>
      <c r="BE99" s="7"/>
      <c r="BF99" s="7"/>
      <c r="BG99" s="7"/>
      <c r="BH99" s="7"/>
      <c r="BI99" s="7"/>
      <c r="BJ99" s="7">
        <f t="shared" si="80"/>
        <v>86</v>
      </c>
      <c r="BK99" s="7">
        <f t="shared" si="80"/>
        <v>86</v>
      </c>
      <c r="BL99" s="1">
        <f t="shared" si="58"/>
        <v>0</v>
      </c>
      <c r="BM99" s="48">
        <f>+EvolOf!M88</f>
        <v>0</v>
      </c>
      <c r="BN99" s="1">
        <f t="shared" si="59"/>
        <v>0</v>
      </c>
      <c r="BO99" s="1">
        <f t="shared" si="72"/>
        <v>0</v>
      </c>
      <c r="BP99" s="28">
        <f t="shared" si="73"/>
        <v>0</v>
      </c>
      <c r="BQ99" s="1">
        <f t="shared" si="60"/>
        <v>0</v>
      </c>
      <c r="BR99" s="1" cm="1">
        <f t="array" ref="BR99">IF(BK99&lt;=$BX$14,0,INDEX($AU$14:$AU$300,BK99-$BX$14+1))*$BY$14</f>
        <v>231725.45145452712</v>
      </c>
      <c r="BS99" s="1">
        <f t="shared" si="61"/>
        <v>39524.32164185404</v>
      </c>
      <c r="BT99" s="1">
        <f t="shared" si="79"/>
        <v>192201.12981267308</v>
      </c>
      <c r="BU99" s="1">
        <f t="shared" si="74"/>
        <v>39524.32164185404</v>
      </c>
      <c r="BV99" s="1">
        <f t="shared" si="62"/>
        <v>178537.00718791783</v>
      </c>
      <c r="BW99" s="1">
        <f t="shared" si="62"/>
        <v>13664.122624755255</v>
      </c>
      <c r="BX99" s="7"/>
      <c r="BY99" s="4"/>
      <c r="BZ99" s="7"/>
      <c r="CA99" s="7"/>
      <c r="CB99" s="7"/>
      <c r="CE99" s="7"/>
      <c r="CF99" s="7"/>
      <c r="CG99" s="7"/>
      <c r="CH99" s="7"/>
      <c r="CI99" s="7"/>
      <c r="CJ99" s="7"/>
      <c r="CK99" s="7"/>
      <c r="CL99" s="7"/>
      <c r="CN99" s="47"/>
      <c r="CO99" s="47"/>
      <c r="CP99" s="47"/>
      <c r="CQ99" s="4">
        <f t="shared" si="75"/>
        <v>13.066115702479339</v>
      </c>
      <c r="CR99" s="7" cm="1">
        <f t="array" ref="CR99">IF(BK99&lt;=$CW$48,0,INDEX($B$14:$B$300,BK99-$CW$48+1))</f>
        <v>13145</v>
      </c>
      <c r="CS99" s="1">
        <f t="shared" si="63"/>
        <v>12816</v>
      </c>
      <c r="CT99" s="100">
        <f t="shared" si="76"/>
        <v>0.97497147204260171</v>
      </c>
    </row>
    <row r="100" spans="1:98" s="1" customFormat="1" x14ac:dyDescent="0.3">
      <c r="A100" s="1">
        <f t="shared" si="64"/>
        <v>87</v>
      </c>
      <c r="B100" s="1">
        <f t="shared" si="42"/>
        <v>15365</v>
      </c>
      <c r="C100" s="1">
        <v>87</v>
      </c>
      <c r="D100" s="1">
        <v>34633</v>
      </c>
      <c r="E100" s="1">
        <v>2415</v>
      </c>
      <c r="F100" s="1">
        <v>0</v>
      </c>
      <c r="G100" s="1">
        <v>12458</v>
      </c>
      <c r="H100" s="1">
        <v>0</v>
      </c>
      <c r="I100" s="1">
        <v>492</v>
      </c>
      <c r="J100" s="4">
        <v>43.06</v>
      </c>
      <c r="K100" s="4">
        <v>0.56000000000000005</v>
      </c>
      <c r="L100" s="4">
        <v>25.6</v>
      </c>
      <c r="M100" s="61">
        <v>1.1200000000000001</v>
      </c>
      <c r="N100" s="1">
        <v>7364</v>
      </c>
      <c r="O100" s="1">
        <v>7991</v>
      </c>
      <c r="P100" s="1">
        <v>7505</v>
      </c>
      <c r="Q100" s="1">
        <v>479</v>
      </c>
      <c r="R100" s="1">
        <v>6</v>
      </c>
      <c r="S100" s="1">
        <v>0</v>
      </c>
      <c r="T100" s="1">
        <v>1083</v>
      </c>
      <c r="U100" s="1">
        <v>108</v>
      </c>
      <c r="V100" s="1">
        <v>1401</v>
      </c>
      <c r="W100" s="1">
        <v>6398</v>
      </c>
      <c r="X100" s="1">
        <v>492</v>
      </c>
      <c r="Y100" s="58">
        <v>0.76</v>
      </c>
      <c r="AA100" s="1">
        <f t="shared" si="43"/>
        <v>3816</v>
      </c>
      <c r="AB100" s="1">
        <f t="shared" si="44"/>
        <v>18856</v>
      </c>
      <c r="AC100" s="1">
        <f t="shared" si="45"/>
        <v>984</v>
      </c>
      <c r="AD100" s="1">
        <f t="shared" si="65"/>
        <v>53</v>
      </c>
      <c r="AE100" s="1">
        <f t="shared" si="66"/>
        <v>126</v>
      </c>
      <c r="AF100" s="1">
        <f t="shared" si="66"/>
        <v>0</v>
      </c>
      <c r="AG100" s="1">
        <f t="shared" si="66"/>
        <v>8</v>
      </c>
      <c r="AH100" s="1">
        <f t="shared" si="77"/>
        <v>187</v>
      </c>
      <c r="AI100" s="9">
        <f t="shared" si="67"/>
        <v>5.9341454589313711E-2</v>
      </c>
      <c r="AJ100" s="9">
        <f t="shared" si="46"/>
        <v>0.30730000000000002</v>
      </c>
      <c r="AK100" s="9">
        <f t="shared" si="47"/>
        <v>4.8300000000000003E-2</v>
      </c>
      <c r="AL100" s="9">
        <f t="shared" si="48"/>
        <v>0.24915999999999999</v>
      </c>
      <c r="AM100" s="9">
        <f t="shared" si="49"/>
        <v>9.8399999999999998E-3</v>
      </c>
      <c r="AN100" s="9">
        <f t="shared" si="50"/>
        <v>2.1659999999999999E-2</v>
      </c>
      <c r="AO100" s="9">
        <f t="shared" si="51"/>
        <v>3.7399999999999998E-3</v>
      </c>
      <c r="AP100" s="1">
        <f t="shared" si="68"/>
        <v>1</v>
      </c>
      <c r="AQ100" s="1">
        <f t="shared" si="68"/>
        <v>74</v>
      </c>
      <c r="AS100" s="1">
        <f t="shared" si="69"/>
        <v>8</v>
      </c>
      <c r="AT100" s="1">
        <f t="shared" si="70"/>
        <v>83</v>
      </c>
      <c r="AU100" s="1">
        <f t="shared" si="52"/>
        <v>8291</v>
      </c>
      <c r="AV100" s="9">
        <f t="shared" si="53"/>
        <v>0.16582</v>
      </c>
      <c r="AW100" s="9">
        <f t="shared" si="54"/>
        <v>2.802E-2</v>
      </c>
      <c r="AX100" s="9">
        <f t="shared" si="55"/>
        <v>0.12795999999999999</v>
      </c>
      <c r="AY100" s="9">
        <f t="shared" si="56"/>
        <v>9.8399999999999998E-3</v>
      </c>
      <c r="AZ100" s="9">
        <f t="shared" si="57"/>
        <v>1.66E-3</v>
      </c>
      <c r="BA100" s="9">
        <f t="shared" si="71"/>
        <v>0.15979600000000002</v>
      </c>
      <c r="BB100" s="7"/>
      <c r="BC100" s="7"/>
      <c r="BD100" s="7"/>
      <c r="BE100" s="7"/>
      <c r="BF100" s="7"/>
      <c r="BG100" s="7"/>
      <c r="BH100" s="7"/>
      <c r="BI100" s="7"/>
      <c r="BJ100" s="7">
        <f t="shared" si="80"/>
        <v>87</v>
      </c>
      <c r="BK100" s="7">
        <f t="shared" si="80"/>
        <v>87</v>
      </c>
      <c r="BL100" s="1">
        <f t="shared" si="58"/>
        <v>0</v>
      </c>
      <c r="BM100" s="48">
        <f>+EvolOf!M89</f>
        <v>0</v>
      </c>
      <c r="BN100" s="1">
        <f t="shared" si="59"/>
        <v>0</v>
      </c>
      <c r="BO100" s="1">
        <f t="shared" si="72"/>
        <v>0</v>
      </c>
      <c r="BP100" s="28">
        <f t="shared" si="73"/>
        <v>0</v>
      </c>
      <c r="BQ100" s="1">
        <f t="shared" si="60"/>
        <v>0</v>
      </c>
      <c r="BR100" s="1" cm="1">
        <f t="array" ref="BR100">IF(BK100&lt;=$BX$14,0,INDEX($AU$14:$AU$300,BK100-$BX$14+1))*$BY$14</f>
        <v>234068.67909472276</v>
      </c>
      <c r="BS100" s="1">
        <f t="shared" si="61"/>
        <v>39552.553300169653</v>
      </c>
      <c r="BT100" s="1">
        <f t="shared" si="79"/>
        <v>194516.12579455311</v>
      </c>
      <c r="BU100" s="1">
        <f t="shared" si="74"/>
        <v>39552.553300169646</v>
      </c>
      <c r="BV100" s="1">
        <f t="shared" si="62"/>
        <v>180626.14990327298</v>
      </c>
      <c r="BW100" s="1">
        <f t="shared" si="62"/>
        <v>13889.975891280135</v>
      </c>
      <c r="BX100" s="7"/>
      <c r="BY100" s="4"/>
      <c r="BZ100" s="7"/>
      <c r="CA100" s="7"/>
      <c r="CB100" s="7"/>
      <c r="CE100" s="7"/>
      <c r="CF100" s="7"/>
      <c r="CG100" s="7"/>
      <c r="CH100" s="7"/>
      <c r="CI100" s="7"/>
      <c r="CJ100" s="7"/>
      <c r="CK100" s="7"/>
      <c r="CL100" s="7"/>
      <c r="CN100" s="47"/>
      <c r="CO100" s="47"/>
      <c r="CP100" s="47"/>
      <c r="CQ100" s="4">
        <f t="shared" si="75"/>
        <v>13.004065040650406</v>
      </c>
      <c r="CR100" s="7" cm="1">
        <f t="array" ref="CR100">IF(BK100&lt;=$CW$48,0,INDEX($B$14:$B$300,BK100-$CW$48+1))</f>
        <v>13253</v>
      </c>
      <c r="CS100" s="1">
        <f t="shared" si="63"/>
        <v>12950</v>
      </c>
      <c r="CT100" s="100">
        <f t="shared" si="76"/>
        <v>0.97713725194295631</v>
      </c>
    </row>
    <row r="101" spans="1:98" s="1" customFormat="1" x14ac:dyDescent="0.3">
      <c r="A101" s="1">
        <f t="shared" si="64"/>
        <v>88</v>
      </c>
      <c r="B101" s="1">
        <f t="shared" si="42"/>
        <v>15536</v>
      </c>
      <c r="C101" s="1">
        <v>88</v>
      </c>
      <c r="D101" s="1">
        <v>34462</v>
      </c>
      <c r="E101" s="1">
        <v>2461</v>
      </c>
      <c r="F101" s="1">
        <v>0</v>
      </c>
      <c r="G101" s="1">
        <v>12575</v>
      </c>
      <c r="H101" s="1">
        <v>0</v>
      </c>
      <c r="I101" s="1">
        <v>500</v>
      </c>
      <c r="J101" s="4">
        <v>43.17</v>
      </c>
      <c r="K101" s="4">
        <v>0.56000000000000005</v>
      </c>
      <c r="L101" s="4">
        <v>25.6</v>
      </c>
      <c r="M101" s="61">
        <v>1.1200000000000001</v>
      </c>
      <c r="N101" s="1">
        <v>7404</v>
      </c>
      <c r="O101" s="1">
        <v>8123</v>
      </c>
      <c r="P101" s="1">
        <v>7637</v>
      </c>
      <c r="Q101" s="1">
        <v>479</v>
      </c>
      <c r="R101" s="1">
        <v>6</v>
      </c>
      <c r="S101" s="1">
        <v>0</v>
      </c>
      <c r="T101" s="1">
        <v>1038</v>
      </c>
      <c r="U101" s="1">
        <v>104</v>
      </c>
      <c r="V101" s="1">
        <v>1400</v>
      </c>
      <c r="W101" s="1">
        <v>6467</v>
      </c>
      <c r="X101" s="1">
        <v>500</v>
      </c>
      <c r="Y101" s="58">
        <v>0.76</v>
      </c>
      <c r="AA101" s="1">
        <f t="shared" si="43"/>
        <v>3861</v>
      </c>
      <c r="AB101" s="1">
        <f t="shared" si="44"/>
        <v>19042</v>
      </c>
      <c r="AC101" s="1">
        <f t="shared" si="45"/>
        <v>1000</v>
      </c>
      <c r="AD101" s="1">
        <f t="shared" si="65"/>
        <v>46</v>
      </c>
      <c r="AE101" s="1">
        <f t="shared" si="66"/>
        <v>117</v>
      </c>
      <c r="AF101" s="1">
        <f t="shared" si="66"/>
        <v>0</v>
      </c>
      <c r="AG101" s="1">
        <f t="shared" si="66"/>
        <v>8</v>
      </c>
      <c r="AH101" s="1">
        <f t="shared" si="77"/>
        <v>171</v>
      </c>
      <c r="AI101" s="9">
        <f t="shared" si="67"/>
        <v>5.9758575355563524E-2</v>
      </c>
      <c r="AJ101" s="9">
        <f t="shared" si="46"/>
        <v>0.31072</v>
      </c>
      <c r="AK101" s="9">
        <f t="shared" si="47"/>
        <v>4.922E-2</v>
      </c>
      <c r="AL101" s="9">
        <f t="shared" si="48"/>
        <v>0.2515</v>
      </c>
      <c r="AM101" s="9">
        <f t="shared" si="49"/>
        <v>0.01</v>
      </c>
      <c r="AN101" s="9">
        <f t="shared" si="50"/>
        <v>2.0760000000000001E-2</v>
      </c>
      <c r="AO101" s="9">
        <f t="shared" si="51"/>
        <v>3.4199999999999999E-3</v>
      </c>
      <c r="AP101" s="1">
        <f t="shared" si="68"/>
        <v>-1</v>
      </c>
      <c r="AQ101" s="1">
        <f t="shared" si="68"/>
        <v>69</v>
      </c>
      <c r="AS101" s="1">
        <f t="shared" si="69"/>
        <v>8</v>
      </c>
      <c r="AT101" s="1">
        <f t="shared" si="70"/>
        <v>76</v>
      </c>
      <c r="AU101" s="1">
        <f t="shared" si="52"/>
        <v>8367</v>
      </c>
      <c r="AV101" s="9">
        <f t="shared" si="53"/>
        <v>0.16733999999999999</v>
      </c>
      <c r="AW101" s="9">
        <f t="shared" si="54"/>
        <v>2.8000000000000001E-2</v>
      </c>
      <c r="AX101" s="9">
        <f t="shared" si="55"/>
        <v>0.12934000000000001</v>
      </c>
      <c r="AY101" s="9">
        <f t="shared" si="56"/>
        <v>0.01</v>
      </c>
      <c r="AZ101" s="9">
        <f t="shared" si="57"/>
        <v>1.5200000000000001E-3</v>
      </c>
      <c r="BA101" s="9">
        <f t="shared" si="71"/>
        <v>0.16157440000000001</v>
      </c>
      <c r="BB101" s="7"/>
      <c r="BC101" s="7"/>
      <c r="BD101" s="7"/>
      <c r="BE101" s="7"/>
      <c r="BF101" s="7"/>
      <c r="BG101" s="7"/>
      <c r="BH101" s="7"/>
      <c r="BI101" s="7"/>
      <c r="BJ101" s="7">
        <f t="shared" si="80"/>
        <v>88</v>
      </c>
      <c r="BK101" s="7">
        <f t="shared" si="80"/>
        <v>88</v>
      </c>
      <c r="BL101" s="1">
        <f t="shared" si="58"/>
        <v>0</v>
      </c>
      <c r="BM101" s="48">
        <f>+EvolOf!M90</f>
        <v>0</v>
      </c>
      <c r="BN101" s="1">
        <f t="shared" si="59"/>
        <v>0</v>
      </c>
      <c r="BO101" s="1">
        <f t="shared" si="72"/>
        <v>0</v>
      </c>
      <c r="BP101" s="28">
        <f t="shared" si="73"/>
        <v>0</v>
      </c>
      <c r="BQ101" s="1">
        <f t="shared" si="60"/>
        <v>0</v>
      </c>
      <c r="BR101" s="1" cm="1">
        <f t="array" ref="BR101">IF(BK101&lt;=$BX$14,0,INDEX($AU$14:$AU$300,BK101-$BX$14+1))*$BY$14</f>
        <v>236214.28512670912</v>
      </c>
      <c r="BS101" s="1">
        <f t="shared" si="61"/>
        <v>39524.32164185404</v>
      </c>
      <c r="BT101" s="1">
        <f t="shared" si="79"/>
        <v>196689.96348485508</v>
      </c>
      <c r="BU101" s="1">
        <f t="shared" si="74"/>
        <v>39524.32164185404</v>
      </c>
      <c r="BV101" s="1">
        <f t="shared" si="62"/>
        <v>182574.13432705007</v>
      </c>
      <c r="BW101" s="1">
        <f t="shared" si="62"/>
        <v>14115.829157805016</v>
      </c>
      <c r="BX101" s="7"/>
      <c r="BY101" s="4"/>
      <c r="BZ101" s="7"/>
      <c r="CA101" s="7"/>
      <c r="CB101" s="7"/>
      <c r="CE101" s="7"/>
      <c r="CF101" s="7"/>
      <c r="CG101" s="7"/>
      <c r="CH101" s="7"/>
      <c r="CI101" s="7"/>
      <c r="CJ101" s="7"/>
      <c r="CK101" s="7"/>
      <c r="CL101" s="7"/>
      <c r="CN101" s="47"/>
      <c r="CO101" s="47"/>
      <c r="CP101" s="47"/>
      <c r="CQ101" s="4">
        <f t="shared" si="75"/>
        <v>12.933999999999999</v>
      </c>
      <c r="CR101" s="7" cm="1">
        <f t="array" ref="CR101">IF(BK101&lt;=$CW$48,0,INDEX($B$14:$B$300,BK101-$CW$48+1))</f>
        <v>13353</v>
      </c>
      <c r="CS101" s="1">
        <f t="shared" si="63"/>
        <v>13075</v>
      </c>
      <c r="CT101" s="100">
        <f t="shared" si="76"/>
        <v>0.9791807084550288</v>
      </c>
    </row>
    <row r="102" spans="1:98" s="1" customFormat="1" x14ac:dyDescent="0.3">
      <c r="A102" s="1">
        <f t="shared" si="64"/>
        <v>89</v>
      </c>
      <c r="B102" s="1">
        <f t="shared" si="42"/>
        <v>15814</v>
      </c>
      <c r="C102" s="1">
        <v>89</v>
      </c>
      <c r="D102" s="1">
        <v>34185</v>
      </c>
      <c r="E102" s="1">
        <v>2618</v>
      </c>
      <c r="F102" s="1">
        <v>0</v>
      </c>
      <c r="G102" s="1">
        <v>12689</v>
      </c>
      <c r="H102" s="1">
        <v>0</v>
      </c>
      <c r="I102" s="1">
        <v>507</v>
      </c>
      <c r="J102" s="4">
        <v>43.27</v>
      </c>
      <c r="K102" s="4">
        <v>0.56000000000000005</v>
      </c>
      <c r="L102" s="4">
        <v>25.6</v>
      </c>
      <c r="M102" s="61">
        <v>1.1100000000000001</v>
      </c>
      <c r="N102" s="1">
        <v>7445</v>
      </c>
      <c r="O102" s="1">
        <v>8359</v>
      </c>
      <c r="P102" s="1">
        <v>7873</v>
      </c>
      <c r="Q102" s="1">
        <v>479</v>
      </c>
      <c r="R102" s="1">
        <v>6</v>
      </c>
      <c r="S102" s="1">
        <v>0</v>
      </c>
      <c r="T102" s="1">
        <v>993</v>
      </c>
      <c r="U102" s="1">
        <v>99</v>
      </c>
      <c r="V102" s="1">
        <v>1446</v>
      </c>
      <c r="W102" s="1">
        <v>6535</v>
      </c>
      <c r="X102" s="1">
        <v>507</v>
      </c>
      <c r="Y102" s="58">
        <v>0.75</v>
      </c>
      <c r="AA102" s="1">
        <f t="shared" si="43"/>
        <v>4064</v>
      </c>
      <c r="AB102" s="1">
        <f t="shared" si="44"/>
        <v>19224</v>
      </c>
      <c r="AC102" s="1">
        <f t="shared" si="45"/>
        <v>1014</v>
      </c>
      <c r="AD102" s="1">
        <f t="shared" si="65"/>
        <v>157</v>
      </c>
      <c r="AE102" s="1">
        <f t="shared" si="66"/>
        <v>114</v>
      </c>
      <c r="AF102" s="1">
        <f t="shared" si="66"/>
        <v>0</v>
      </c>
      <c r="AG102" s="1">
        <f t="shared" si="66"/>
        <v>7</v>
      </c>
      <c r="AH102" s="1">
        <f t="shared" si="77"/>
        <v>278</v>
      </c>
      <c r="AI102" s="9">
        <f t="shared" si="67"/>
        <v>5.9731385485391142E-2</v>
      </c>
      <c r="AJ102" s="9">
        <f t="shared" si="46"/>
        <v>0.31628000000000001</v>
      </c>
      <c r="AK102" s="9">
        <f t="shared" si="47"/>
        <v>5.2359999999999997E-2</v>
      </c>
      <c r="AL102" s="9">
        <f t="shared" si="48"/>
        <v>0.25378000000000001</v>
      </c>
      <c r="AM102" s="9">
        <f t="shared" si="49"/>
        <v>1.014E-2</v>
      </c>
      <c r="AN102" s="9">
        <f t="shared" si="50"/>
        <v>1.9859999999999999E-2</v>
      </c>
      <c r="AO102" s="9">
        <f t="shared" si="51"/>
        <v>5.5599999999999998E-3</v>
      </c>
      <c r="AP102" s="1">
        <f t="shared" si="68"/>
        <v>46</v>
      </c>
      <c r="AQ102" s="1">
        <f t="shared" si="68"/>
        <v>68</v>
      </c>
      <c r="AS102" s="1">
        <f t="shared" si="69"/>
        <v>7</v>
      </c>
      <c r="AT102" s="1">
        <f t="shared" si="70"/>
        <v>121</v>
      </c>
      <c r="AU102" s="1">
        <f t="shared" si="52"/>
        <v>8488</v>
      </c>
      <c r="AV102" s="9">
        <f t="shared" si="53"/>
        <v>0.16975999999999999</v>
      </c>
      <c r="AW102" s="9">
        <f t="shared" si="54"/>
        <v>2.8920000000000001E-2</v>
      </c>
      <c r="AX102" s="9">
        <f t="shared" si="55"/>
        <v>0.13070000000000001</v>
      </c>
      <c r="AY102" s="9">
        <f t="shared" si="56"/>
        <v>1.014E-2</v>
      </c>
      <c r="AZ102" s="9">
        <f t="shared" si="57"/>
        <v>2.4199999999999998E-3</v>
      </c>
      <c r="BA102" s="9">
        <f t="shared" si="71"/>
        <v>0.16446560000000002</v>
      </c>
      <c r="BB102" s="7"/>
      <c r="BC102" s="7"/>
      <c r="BD102" s="7"/>
      <c r="BE102" s="7"/>
      <c r="BF102" s="7"/>
      <c r="BG102" s="7"/>
      <c r="BH102" s="7"/>
      <c r="BI102" s="7"/>
      <c r="BJ102" s="7">
        <f t="shared" si="80"/>
        <v>89</v>
      </c>
      <c r="BK102" s="7">
        <f t="shared" si="80"/>
        <v>89</v>
      </c>
      <c r="BL102" s="1">
        <f t="shared" si="58"/>
        <v>0</v>
      </c>
      <c r="BM102" s="48">
        <f>+EvolOf!M91</f>
        <v>0</v>
      </c>
      <c r="BN102" s="1">
        <f t="shared" si="59"/>
        <v>0</v>
      </c>
      <c r="BO102" s="1">
        <f t="shared" si="72"/>
        <v>0</v>
      </c>
      <c r="BP102" s="28">
        <f t="shared" si="73"/>
        <v>0</v>
      </c>
      <c r="BQ102" s="1">
        <f t="shared" si="60"/>
        <v>0</v>
      </c>
      <c r="BR102" s="1" cm="1">
        <f t="array" ref="BR102">IF(BK102&lt;=$BX$14,0,INDEX($AU$14:$AU$300,BK102-$BX$14+1))*$BY$14</f>
        <v>239630.31578289793</v>
      </c>
      <c r="BS102" s="1">
        <f t="shared" si="61"/>
        <v>40822.977924372106</v>
      </c>
      <c r="BT102" s="1">
        <f t="shared" si="79"/>
        <v>198807.33785852583</v>
      </c>
      <c r="BU102" s="1">
        <f t="shared" si="74"/>
        <v>40822.977924372099</v>
      </c>
      <c r="BV102" s="1">
        <f t="shared" si="62"/>
        <v>184493.88709251155</v>
      </c>
      <c r="BW102" s="1">
        <f t="shared" si="62"/>
        <v>14313.450766014284</v>
      </c>
      <c r="BX102" s="7"/>
      <c r="BY102" s="4"/>
      <c r="BZ102" s="7"/>
      <c r="CA102" s="7"/>
      <c r="CB102" s="7"/>
      <c r="CE102" s="7"/>
      <c r="CF102" s="7"/>
      <c r="CG102" s="7"/>
      <c r="CH102" s="7"/>
      <c r="CI102" s="7"/>
      <c r="CJ102" s="7"/>
      <c r="CK102" s="7"/>
      <c r="CL102" s="7"/>
      <c r="CN102" s="47"/>
      <c r="CO102" s="47"/>
      <c r="CP102" s="47"/>
      <c r="CQ102" s="4">
        <f t="shared" si="75"/>
        <v>12.889546351084812</v>
      </c>
      <c r="CR102" s="7" cm="1">
        <f t="array" ref="CR102">IF(BK102&lt;=$CW$48,0,INDEX($B$14:$B$300,BK102-$CW$48+1))</f>
        <v>13450</v>
      </c>
      <c r="CS102" s="1">
        <f t="shared" si="63"/>
        <v>13196</v>
      </c>
      <c r="CT102" s="100">
        <f t="shared" si="76"/>
        <v>0.98111524163568775</v>
      </c>
    </row>
    <row r="103" spans="1:98" s="1" customFormat="1" x14ac:dyDescent="0.3">
      <c r="A103" s="1">
        <f t="shared" si="64"/>
        <v>90</v>
      </c>
      <c r="B103" s="1">
        <f t="shared" si="42"/>
        <v>16164</v>
      </c>
      <c r="C103" s="1">
        <v>90</v>
      </c>
      <c r="D103" s="1">
        <v>33834</v>
      </c>
      <c r="E103" s="1">
        <v>2854</v>
      </c>
      <c r="F103" s="1">
        <v>0</v>
      </c>
      <c r="G103" s="1">
        <v>12796</v>
      </c>
      <c r="H103" s="1">
        <v>0</v>
      </c>
      <c r="I103" s="1">
        <v>514</v>
      </c>
      <c r="J103" s="4">
        <v>43.36</v>
      </c>
      <c r="K103" s="4">
        <v>0.56000000000000005</v>
      </c>
      <c r="L103" s="4">
        <v>25.6</v>
      </c>
      <c r="M103" s="61">
        <v>1.1100000000000001</v>
      </c>
      <c r="N103" s="1">
        <v>7491</v>
      </c>
      <c r="O103" s="1">
        <v>8663</v>
      </c>
      <c r="P103" s="1">
        <v>8177</v>
      </c>
      <c r="Q103" s="1">
        <v>479</v>
      </c>
      <c r="R103" s="1">
        <v>6</v>
      </c>
      <c r="S103" s="1">
        <v>0</v>
      </c>
      <c r="T103" s="1">
        <v>954</v>
      </c>
      <c r="U103" s="1">
        <v>95</v>
      </c>
      <c r="V103" s="1">
        <v>1523</v>
      </c>
      <c r="W103" s="1">
        <v>6595</v>
      </c>
      <c r="X103" s="1">
        <v>514</v>
      </c>
      <c r="Y103" s="58">
        <v>0.75</v>
      </c>
      <c r="AA103" s="1">
        <f t="shared" si="43"/>
        <v>4377</v>
      </c>
      <c r="AB103" s="1">
        <f t="shared" si="44"/>
        <v>19391</v>
      </c>
      <c r="AC103" s="1">
        <f t="shared" si="45"/>
        <v>1028</v>
      </c>
      <c r="AD103" s="1">
        <f t="shared" si="65"/>
        <v>236</v>
      </c>
      <c r="AE103" s="1">
        <f t="shared" si="66"/>
        <v>107</v>
      </c>
      <c r="AF103" s="1">
        <f t="shared" si="66"/>
        <v>0</v>
      </c>
      <c r="AG103" s="1">
        <f t="shared" si="66"/>
        <v>7</v>
      </c>
      <c r="AH103" s="1">
        <f t="shared" si="77"/>
        <v>350</v>
      </c>
      <c r="AI103" s="9">
        <f t="shared" si="67"/>
        <v>5.9545875810936053E-2</v>
      </c>
      <c r="AJ103" s="9">
        <f t="shared" si="46"/>
        <v>0.32328000000000001</v>
      </c>
      <c r="AK103" s="9">
        <f t="shared" si="47"/>
        <v>5.7079999999999999E-2</v>
      </c>
      <c r="AL103" s="9">
        <f t="shared" si="48"/>
        <v>0.25591999999999998</v>
      </c>
      <c r="AM103" s="9">
        <f t="shared" si="49"/>
        <v>1.0279999999999999E-2</v>
      </c>
      <c r="AN103" s="9">
        <f t="shared" si="50"/>
        <v>1.908E-2</v>
      </c>
      <c r="AO103" s="9">
        <f t="shared" si="51"/>
        <v>7.0000000000000001E-3</v>
      </c>
      <c r="AP103" s="1">
        <f t="shared" si="68"/>
        <v>77</v>
      </c>
      <c r="AQ103" s="1">
        <f t="shared" si="68"/>
        <v>60</v>
      </c>
      <c r="AS103" s="1">
        <f t="shared" si="69"/>
        <v>7</v>
      </c>
      <c r="AT103" s="1">
        <f t="shared" si="70"/>
        <v>144</v>
      </c>
      <c r="AU103" s="1">
        <f t="shared" si="52"/>
        <v>8632</v>
      </c>
      <c r="AV103" s="9">
        <f t="shared" si="53"/>
        <v>0.17263999999999999</v>
      </c>
      <c r="AW103" s="9">
        <f t="shared" si="54"/>
        <v>3.0460000000000001E-2</v>
      </c>
      <c r="AX103" s="9">
        <f t="shared" si="55"/>
        <v>0.13189999999999999</v>
      </c>
      <c r="AY103" s="9">
        <f t="shared" si="56"/>
        <v>1.0279999999999999E-2</v>
      </c>
      <c r="AZ103" s="9">
        <f t="shared" si="57"/>
        <v>2.8800000000000002E-3</v>
      </c>
      <c r="BA103" s="9">
        <f t="shared" si="71"/>
        <v>0.16810560000000002</v>
      </c>
      <c r="BB103" s="7"/>
      <c r="BC103" s="7"/>
      <c r="BD103" s="7"/>
      <c r="BE103" s="7"/>
      <c r="BF103" s="7"/>
      <c r="BG103" s="7"/>
      <c r="BH103" s="7"/>
      <c r="BI103" s="7"/>
      <c r="BJ103" s="7">
        <f t="shared" si="80"/>
        <v>90</v>
      </c>
      <c r="BK103" s="7">
        <f t="shared" si="80"/>
        <v>90</v>
      </c>
      <c r="BL103" s="1">
        <f t="shared" si="58"/>
        <v>0</v>
      </c>
      <c r="BM103" s="48">
        <f>+EvolOf!M92</f>
        <v>0</v>
      </c>
      <c r="BN103" s="1">
        <f t="shared" si="59"/>
        <v>0</v>
      </c>
      <c r="BO103" s="1">
        <f t="shared" si="72"/>
        <v>0</v>
      </c>
      <c r="BP103" s="28">
        <f t="shared" si="73"/>
        <v>0</v>
      </c>
      <c r="BQ103" s="1">
        <f t="shared" si="60"/>
        <v>0</v>
      </c>
      <c r="BR103" s="1" cm="1">
        <f t="array" ref="BR103">IF(BK103&lt;=$BX$14,0,INDEX($AU$14:$AU$300,BK103-$BX$14+1))*$BY$14</f>
        <v>243695.67458034577</v>
      </c>
      <c r="BS103" s="1">
        <f t="shared" si="61"/>
        <v>42996.815614674073</v>
      </c>
      <c r="BT103" s="1">
        <f t="shared" si="79"/>
        <v>200698.85896567171</v>
      </c>
      <c r="BU103" s="1">
        <f t="shared" si="74"/>
        <v>42996.815614674066</v>
      </c>
      <c r="BV103" s="1">
        <f t="shared" si="62"/>
        <v>186187.78659144815</v>
      </c>
      <c r="BW103" s="1">
        <f t="shared" si="62"/>
        <v>14511.072374223555</v>
      </c>
      <c r="BX103" s="7"/>
      <c r="BY103" s="4"/>
      <c r="BZ103" s="7"/>
      <c r="CA103" s="7"/>
      <c r="CB103" s="7"/>
      <c r="CE103" s="7"/>
      <c r="CF103" s="7"/>
      <c r="CG103" s="7"/>
      <c r="CH103" s="7"/>
      <c r="CI103" s="7"/>
      <c r="CJ103" s="7"/>
      <c r="CK103" s="7"/>
      <c r="CL103" s="7"/>
      <c r="CN103" s="47"/>
      <c r="CO103" s="47"/>
      <c r="CP103" s="47"/>
      <c r="CQ103" s="4">
        <f t="shared" si="75"/>
        <v>12.830739299610896</v>
      </c>
      <c r="CR103" s="7" cm="1">
        <f t="array" ref="CR103">IF(BK103&lt;=$CW$48,0,INDEX($B$14:$B$300,BK103-$CW$48+1))</f>
        <v>13540</v>
      </c>
      <c r="CS103" s="1">
        <f t="shared" si="63"/>
        <v>13310</v>
      </c>
      <c r="CT103" s="100">
        <f t="shared" si="76"/>
        <v>0.98301329394387005</v>
      </c>
    </row>
    <row r="104" spans="1:98" s="1" customFormat="1" x14ac:dyDescent="0.3">
      <c r="A104" s="1">
        <f t="shared" si="64"/>
        <v>91</v>
      </c>
      <c r="B104" s="1">
        <f t="shared" si="42"/>
        <v>16551</v>
      </c>
      <c r="C104" s="1">
        <v>91</v>
      </c>
      <c r="D104" s="1">
        <v>33446</v>
      </c>
      <c r="E104" s="1">
        <v>3129</v>
      </c>
      <c r="F104" s="1">
        <v>0</v>
      </c>
      <c r="G104" s="1">
        <v>12901</v>
      </c>
      <c r="H104" s="1">
        <v>0</v>
      </c>
      <c r="I104" s="1">
        <v>521</v>
      </c>
      <c r="J104" s="4">
        <v>43.46</v>
      </c>
      <c r="K104" s="4">
        <v>0.56000000000000005</v>
      </c>
      <c r="L104" s="4">
        <v>25.6</v>
      </c>
      <c r="M104" s="61">
        <v>1.1000000000000001</v>
      </c>
      <c r="N104" s="1">
        <v>7544</v>
      </c>
      <c r="O104" s="1">
        <v>8999</v>
      </c>
      <c r="P104" s="1">
        <v>8512</v>
      </c>
      <c r="Q104" s="1">
        <v>479</v>
      </c>
      <c r="R104" s="1">
        <v>6</v>
      </c>
      <c r="S104" s="1">
        <v>0</v>
      </c>
      <c r="T104" s="1">
        <v>910</v>
      </c>
      <c r="U104" s="1">
        <v>91</v>
      </c>
      <c r="V104" s="1">
        <v>1613</v>
      </c>
      <c r="W104" s="1">
        <v>6657</v>
      </c>
      <c r="X104" s="1">
        <v>521</v>
      </c>
      <c r="Y104" s="58">
        <v>0.74</v>
      </c>
      <c r="AA104" s="1">
        <f t="shared" si="43"/>
        <v>4742</v>
      </c>
      <c r="AB104" s="1">
        <f t="shared" si="44"/>
        <v>19558</v>
      </c>
      <c r="AC104" s="1">
        <f t="shared" si="45"/>
        <v>1042</v>
      </c>
      <c r="AD104" s="1">
        <f t="shared" si="65"/>
        <v>275</v>
      </c>
      <c r="AE104" s="1">
        <f t="shared" si="66"/>
        <v>105</v>
      </c>
      <c r="AF104" s="1">
        <f t="shared" si="66"/>
        <v>0</v>
      </c>
      <c r="AG104" s="1">
        <f t="shared" si="66"/>
        <v>7</v>
      </c>
      <c r="AH104" s="1">
        <f t="shared" si="77"/>
        <v>387</v>
      </c>
      <c r="AI104" s="9">
        <f t="shared" si="67"/>
        <v>5.9265157547491752E-2</v>
      </c>
      <c r="AJ104" s="9">
        <f t="shared" si="46"/>
        <v>0.33101999999999998</v>
      </c>
      <c r="AK104" s="9">
        <f t="shared" si="47"/>
        <v>6.2579999999999997E-2</v>
      </c>
      <c r="AL104" s="9">
        <f t="shared" si="48"/>
        <v>0.25802000000000003</v>
      </c>
      <c r="AM104" s="9">
        <f t="shared" si="49"/>
        <v>1.042E-2</v>
      </c>
      <c r="AN104" s="9">
        <f t="shared" si="50"/>
        <v>1.8200000000000001E-2</v>
      </c>
      <c r="AO104" s="9">
        <f t="shared" si="51"/>
        <v>7.7400000000000004E-3</v>
      </c>
      <c r="AP104" s="1">
        <f t="shared" si="68"/>
        <v>90</v>
      </c>
      <c r="AQ104" s="1">
        <f t="shared" si="68"/>
        <v>62</v>
      </c>
      <c r="AS104" s="1">
        <f t="shared" si="69"/>
        <v>7</v>
      </c>
      <c r="AT104" s="1">
        <f t="shared" si="70"/>
        <v>159</v>
      </c>
      <c r="AU104" s="1">
        <f t="shared" si="52"/>
        <v>8791</v>
      </c>
      <c r="AV104" s="9">
        <f t="shared" si="53"/>
        <v>0.17582</v>
      </c>
      <c r="AW104" s="9">
        <f t="shared" si="54"/>
        <v>3.2259999999999997E-2</v>
      </c>
      <c r="AX104" s="9">
        <f t="shared" si="55"/>
        <v>0.13314000000000001</v>
      </c>
      <c r="AY104" s="9">
        <f t="shared" si="56"/>
        <v>1.042E-2</v>
      </c>
      <c r="AZ104" s="9">
        <f t="shared" si="57"/>
        <v>3.1800000000000001E-3</v>
      </c>
      <c r="BA104" s="9">
        <f t="shared" si="71"/>
        <v>0.17213039999999999</v>
      </c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M104" s="48"/>
      <c r="BR104" s="1" cm="1">
        <f t="array" ref="BR104">IF(BK104&lt;=$BX$14,0,INDEX($AU$14:$AU$300,BK104-$BX$14+1))*$BY$14</f>
        <v>0</v>
      </c>
      <c r="BS104" s="1">
        <f t="shared" si="61"/>
        <v>45537.664863078979</v>
      </c>
      <c r="BT104" s="1">
        <f t="shared" si="79"/>
        <v>202646.8433894488</v>
      </c>
      <c r="BU104" s="1">
        <f t="shared" si="74"/>
        <v>-202646.8433894488</v>
      </c>
      <c r="BV104" s="1">
        <f t="shared" ref="BV104:BW113" si="81">+$BY$14*W104</f>
        <v>187938.14940701597</v>
      </c>
      <c r="BW104" s="1">
        <f t="shared" si="81"/>
        <v>14708.693982432826</v>
      </c>
      <c r="BX104" s="7"/>
      <c r="BY104" s="4"/>
      <c r="BZ104" s="7"/>
      <c r="CA104" s="7"/>
      <c r="CB104" s="7"/>
      <c r="CE104" s="7"/>
      <c r="CF104" s="7"/>
      <c r="CG104" s="7"/>
      <c r="CH104" s="7"/>
      <c r="CI104" s="7"/>
      <c r="CJ104" s="7"/>
      <c r="CK104" s="7"/>
      <c r="CL104" s="7"/>
      <c r="CN104" s="47"/>
      <c r="CO104" s="47"/>
      <c r="CP104" s="47"/>
      <c r="CQ104" s="4">
        <f t="shared" si="75"/>
        <v>12.777351247600768</v>
      </c>
      <c r="CR104" s="7" cm="1">
        <f t="array" ref="CR104">IF(BK104&lt;=$CW$48,0,INDEX($B$14:$B$300,BK104-$CW$48+1))</f>
        <v>0</v>
      </c>
      <c r="CS104" s="1">
        <f t="shared" si="63"/>
        <v>13422</v>
      </c>
      <c r="CT104" s="100">
        <f t="shared" si="76"/>
        <v>0</v>
      </c>
    </row>
    <row r="105" spans="1:98" s="1" customFormat="1" x14ac:dyDescent="0.3">
      <c r="A105" s="1">
        <f t="shared" si="64"/>
        <v>92</v>
      </c>
      <c r="B105" s="1">
        <f t="shared" si="42"/>
        <v>17007</v>
      </c>
      <c r="C105" s="1">
        <v>92</v>
      </c>
      <c r="D105" s="1">
        <v>32991</v>
      </c>
      <c r="E105" s="1">
        <v>3477</v>
      </c>
      <c r="F105" s="1">
        <v>0</v>
      </c>
      <c r="G105" s="1">
        <v>13003</v>
      </c>
      <c r="H105" s="1">
        <v>0</v>
      </c>
      <c r="I105" s="1">
        <v>527</v>
      </c>
      <c r="J105" s="4">
        <v>43.55</v>
      </c>
      <c r="K105" s="4">
        <v>0.56000000000000005</v>
      </c>
      <c r="L105" s="4">
        <v>25.6</v>
      </c>
      <c r="M105" s="61">
        <v>1.1000000000000001</v>
      </c>
      <c r="N105" s="1">
        <v>7603</v>
      </c>
      <c r="O105" s="1">
        <v>9394</v>
      </c>
      <c r="P105" s="1">
        <v>8908</v>
      </c>
      <c r="Q105" s="1">
        <v>480</v>
      </c>
      <c r="R105" s="1">
        <v>6</v>
      </c>
      <c r="S105" s="1">
        <v>0</v>
      </c>
      <c r="T105" s="1">
        <v>868</v>
      </c>
      <c r="U105" s="1">
        <v>87</v>
      </c>
      <c r="V105" s="1">
        <v>1736</v>
      </c>
      <c r="W105" s="1">
        <v>6716</v>
      </c>
      <c r="X105" s="1">
        <v>527</v>
      </c>
      <c r="Y105" s="58">
        <v>0.74</v>
      </c>
      <c r="AA105" s="1">
        <f t="shared" si="43"/>
        <v>5213</v>
      </c>
      <c r="AB105" s="1">
        <f t="shared" si="44"/>
        <v>19719</v>
      </c>
      <c r="AC105" s="1">
        <f t="shared" si="45"/>
        <v>1054</v>
      </c>
      <c r="AD105" s="1">
        <f t="shared" si="65"/>
        <v>348</v>
      </c>
      <c r="AE105" s="1">
        <f t="shared" si="66"/>
        <v>102</v>
      </c>
      <c r="AF105" s="1">
        <f t="shared" si="66"/>
        <v>0</v>
      </c>
      <c r="AG105" s="1">
        <f t="shared" si="66"/>
        <v>6</v>
      </c>
      <c r="AH105" s="1">
        <f t="shared" si="77"/>
        <v>456</v>
      </c>
      <c r="AI105" s="9">
        <f t="shared" si="67"/>
        <v>5.869250473326651E-2</v>
      </c>
      <c r="AJ105" s="9">
        <f t="shared" si="46"/>
        <v>0.34014</v>
      </c>
      <c r="AK105" s="9">
        <f t="shared" si="47"/>
        <v>6.9540000000000005E-2</v>
      </c>
      <c r="AL105" s="9">
        <f t="shared" si="48"/>
        <v>0.26006000000000001</v>
      </c>
      <c r="AM105" s="9">
        <f t="shared" si="49"/>
        <v>1.0540000000000001E-2</v>
      </c>
      <c r="AN105" s="9">
        <f t="shared" si="50"/>
        <v>1.736E-2</v>
      </c>
      <c r="AO105" s="9">
        <f t="shared" si="51"/>
        <v>9.1199999999999996E-3</v>
      </c>
      <c r="AP105" s="1">
        <f t="shared" si="68"/>
        <v>123</v>
      </c>
      <c r="AQ105" s="1">
        <f t="shared" si="68"/>
        <v>59</v>
      </c>
      <c r="AS105" s="1">
        <f t="shared" si="69"/>
        <v>6</v>
      </c>
      <c r="AT105" s="1">
        <f t="shared" si="70"/>
        <v>188</v>
      </c>
      <c r="AU105" s="1">
        <f t="shared" si="52"/>
        <v>8979</v>
      </c>
      <c r="AV105" s="9">
        <f t="shared" si="53"/>
        <v>0.17957999999999999</v>
      </c>
      <c r="AW105" s="9">
        <f t="shared" si="54"/>
        <v>3.4720000000000001E-2</v>
      </c>
      <c r="AX105" s="9">
        <f t="shared" si="55"/>
        <v>0.13431999999999999</v>
      </c>
      <c r="AY105" s="9">
        <f t="shared" si="56"/>
        <v>1.0540000000000001E-2</v>
      </c>
      <c r="AZ105" s="9">
        <f t="shared" si="57"/>
        <v>3.7599999999999999E-3</v>
      </c>
      <c r="BA105" s="9">
        <f t="shared" si="71"/>
        <v>0.1768728</v>
      </c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M105" s="48"/>
      <c r="BR105" s="1" cm="1">
        <f t="array" ref="BR105">IF(BK105&lt;=$BX$14,0,INDEX($AU$14:$AU$300,BK105-$BX$14+1))*$BY$14</f>
        <v>0</v>
      </c>
      <c r="BS105" s="1">
        <f t="shared" si="61"/>
        <v>49010.158835899012</v>
      </c>
      <c r="BT105" s="1">
        <f t="shared" si="79"/>
        <v>204481.90117996346</v>
      </c>
      <c r="BU105" s="1">
        <f t="shared" si="74"/>
        <v>-204481.90117996346</v>
      </c>
      <c r="BV105" s="1">
        <f t="shared" si="81"/>
        <v>189603.81724763697</v>
      </c>
      <c r="BW105" s="1">
        <f t="shared" si="81"/>
        <v>14878.083932326486</v>
      </c>
      <c r="BX105" s="7"/>
      <c r="BY105" s="4"/>
      <c r="BZ105" s="7"/>
      <c r="CA105" s="7"/>
      <c r="CB105" s="7"/>
      <c r="CE105" s="7"/>
      <c r="CF105" s="7"/>
      <c r="CG105" s="7"/>
      <c r="CH105" s="7"/>
      <c r="CI105" s="7"/>
      <c r="CJ105" s="7"/>
      <c r="CK105" s="7"/>
      <c r="CL105" s="7"/>
      <c r="CN105" s="47"/>
      <c r="CO105" s="47"/>
      <c r="CP105" s="47"/>
      <c r="CQ105" s="4">
        <f t="shared" si="75"/>
        <v>12.743833017077799</v>
      </c>
      <c r="CR105" s="7" cm="1">
        <f t="array" ref="CR105">IF(BK105&lt;=$CW$48,0,INDEX($B$14:$B$300,BK105-$CW$48+1))</f>
        <v>0</v>
      </c>
      <c r="CS105" s="1">
        <f t="shared" si="63"/>
        <v>13530</v>
      </c>
      <c r="CT105" s="100">
        <f t="shared" si="76"/>
        <v>0</v>
      </c>
    </row>
    <row r="106" spans="1:98" s="1" customFormat="1" x14ac:dyDescent="0.3">
      <c r="A106" s="1">
        <f t="shared" si="64"/>
        <v>93</v>
      </c>
      <c r="B106" s="1">
        <f t="shared" si="42"/>
        <v>17518</v>
      </c>
      <c r="C106" s="1">
        <v>93</v>
      </c>
      <c r="D106" s="1">
        <v>32480</v>
      </c>
      <c r="E106" s="1">
        <v>3890</v>
      </c>
      <c r="F106" s="1">
        <v>0</v>
      </c>
      <c r="G106" s="1">
        <v>13095</v>
      </c>
      <c r="H106" s="1">
        <v>0</v>
      </c>
      <c r="I106" s="1">
        <v>533</v>
      </c>
      <c r="J106" s="4">
        <v>43.64</v>
      </c>
      <c r="K106" s="4">
        <v>0.56000000000000005</v>
      </c>
      <c r="L106" s="4">
        <v>25.7</v>
      </c>
      <c r="M106" s="61">
        <v>1.1000000000000001</v>
      </c>
      <c r="N106" s="1">
        <v>7674</v>
      </c>
      <c r="O106" s="1">
        <v>9835</v>
      </c>
      <c r="P106" s="1">
        <v>9348</v>
      </c>
      <c r="Q106" s="1">
        <v>480</v>
      </c>
      <c r="R106" s="1">
        <v>6</v>
      </c>
      <c r="S106" s="1">
        <v>0</v>
      </c>
      <c r="T106" s="1">
        <v>905</v>
      </c>
      <c r="U106" s="1">
        <v>90</v>
      </c>
      <c r="V106" s="1">
        <v>1885</v>
      </c>
      <c r="W106" s="1">
        <v>6770</v>
      </c>
      <c r="X106" s="1">
        <v>533</v>
      </c>
      <c r="Y106" s="58">
        <v>0.74</v>
      </c>
      <c r="AA106" s="1">
        <f t="shared" si="43"/>
        <v>5775</v>
      </c>
      <c r="AB106" s="1">
        <f t="shared" si="44"/>
        <v>19865</v>
      </c>
      <c r="AC106" s="1">
        <f t="shared" si="45"/>
        <v>1066</v>
      </c>
      <c r="AD106" s="1">
        <f t="shared" si="65"/>
        <v>413</v>
      </c>
      <c r="AE106" s="1">
        <f t="shared" si="66"/>
        <v>92</v>
      </c>
      <c r="AF106" s="1">
        <f t="shared" si="66"/>
        <v>0</v>
      </c>
      <c r="AG106" s="1">
        <f t="shared" si="66"/>
        <v>6</v>
      </c>
      <c r="AH106" s="1">
        <f t="shared" si="77"/>
        <v>511</v>
      </c>
      <c r="AI106" s="9">
        <f t="shared" si="67"/>
        <v>5.8010448410970833E-2</v>
      </c>
      <c r="AJ106" s="9">
        <f t="shared" si="46"/>
        <v>0.35036</v>
      </c>
      <c r="AK106" s="9">
        <f t="shared" si="47"/>
        <v>7.7799999999999994E-2</v>
      </c>
      <c r="AL106" s="9">
        <f t="shared" si="48"/>
        <v>0.26190000000000002</v>
      </c>
      <c r="AM106" s="9">
        <f t="shared" si="49"/>
        <v>1.0659999999999999E-2</v>
      </c>
      <c r="AN106" s="9">
        <f t="shared" si="50"/>
        <v>1.8100000000000002E-2</v>
      </c>
      <c r="AO106" s="9">
        <f t="shared" si="51"/>
        <v>1.022E-2</v>
      </c>
      <c r="AP106" s="1">
        <f t="shared" si="68"/>
        <v>149</v>
      </c>
      <c r="AQ106" s="1">
        <f t="shared" si="68"/>
        <v>54</v>
      </c>
      <c r="AS106" s="1">
        <f t="shared" si="69"/>
        <v>6</v>
      </c>
      <c r="AT106" s="1">
        <f t="shared" si="70"/>
        <v>209</v>
      </c>
      <c r="AU106" s="1">
        <f t="shared" si="52"/>
        <v>9188</v>
      </c>
      <c r="AV106" s="9">
        <f t="shared" si="53"/>
        <v>0.18376000000000001</v>
      </c>
      <c r="AW106" s="9">
        <f t="shared" si="54"/>
        <v>3.7699999999999997E-2</v>
      </c>
      <c r="AX106" s="9">
        <f t="shared" si="55"/>
        <v>0.13539999999999999</v>
      </c>
      <c r="AY106" s="9">
        <f t="shared" si="56"/>
        <v>1.0659999999999999E-2</v>
      </c>
      <c r="AZ106" s="9">
        <f t="shared" si="57"/>
        <v>4.1799999999999997E-3</v>
      </c>
      <c r="BA106" s="9">
        <f t="shared" si="71"/>
        <v>0.18218720000000002</v>
      </c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M106" s="48"/>
      <c r="BR106" s="1" cm="1">
        <f t="array" ref="BR106">IF(BK106&lt;=$BX$14,0,INDEX($AU$14:$AU$300,BK106-$BX$14+1))*$BY$14</f>
        <v>0</v>
      </c>
      <c r="BS106" s="1">
        <f t="shared" si="61"/>
        <v>53216.675924924908</v>
      </c>
      <c r="BT106" s="1">
        <f t="shared" si="79"/>
        <v>206175.80067890004</v>
      </c>
      <c r="BU106" s="1">
        <f t="shared" si="74"/>
        <v>-206175.80067890004</v>
      </c>
      <c r="BV106" s="1">
        <f t="shared" si="81"/>
        <v>191128.3267966799</v>
      </c>
      <c r="BW106" s="1">
        <f t="shared" si="81"/>
        <v>15047.473882220145</v>
      </c>
      <c r="BX106" s="7"/>
      <c r="BY106" s="4"/>
      <c r="BZ106" s="7"/>
      <c r="CA106" s="7"/>
      <c r="CB106" s="7"/>
      <c r="CE106" s="7"/>
      <c r="CF106" s="7"/>
      <c r="CG106" s="7"/>
      <c r="CH106" s="7"/>
      <c r="CI106" s="7"/>
      <c r="CJ106" s="7"/>
      <c r="CK106" s="7"/>
      <c r="CL106" s="7"/>
      <c r="CN106" s="47"/>
      <c r="CO106" s="47"/>
      <c r="CP106" s="47"/>
      <c r="CQ106" s="4">
        <f t="shared" si="75"/>
        <v>12.701688555347092</v>
      </c>
      <c r="CR106" s="7" cm="1">
        <f t="array" ref="CR106">IF(BK106&lt;=$CW$48,0,INDEX($B$14:$B$300,BK106-$CW$48+1))</f>
        <v>0</v>
      </c>
      <c r="CS106" s="1">
        <f t="shared" si="63"/>
        <v>13628</v>
      </c>
      <c r="CT106" s="100">
        <f t="shared" si="76"/>
        <v>0</v>
      </c>
    </row>
    <row r="107" spans="1:98" s="1" customFormat="1" x14ac:dyDescent="0.3">
      <c r="A107" s="1">
        <f t="shared" si="64"/>
        <v>94</v>
      </c>
      <c r="B107" s="1">
        <f t="shared" si="42"/>
        <v>18048</v>
      </c>
      <c r="C107" s="1">
        <v>94</v>
      </c>
      <c r="D107" s="1">
        <v>31949</v>
      </c>
      <c r="E107" s="1">
        <v>4326</v>
      </c>
      <c r="F107" s="1">
        <v>0</v>
      </c>
      <c r="G107" s="1">
        <v>13184</v>
      </c>
      <c r="H107" s="1">
        <v>0</v>
      </c>
      <c r="I107" s="1">
        <v>538</v>
      </c>
      <c r="J107" s="4">
        <v>43.74</v>
      </c>
      <c r="K107" s="4">
        <v>0.56000000000000005</v>
      </c>
      <c r="L107" s="4">
        <v>25.7</v>
      </c>
      <c r="M107" s="61">
        <v>1.1000000000000001</v>
      </c>
      <c r="N107" s="1">
        <v>7751</v>
      </c>
      <c r="O107" s="1">
        <v>10289</v>
      </c>
      <c r="P107" s="1">
        <v>9800</v>
      </c>
      <c r="Q107" s="1">
        <v>481</v>
      </c>
      <c r="R107" s="1">
        <v>6</v>
      </c>
      <c r="S107" s="1">
        <v>0</v>
      </c>
      <c r="T107" s="1">
        <v>930</v>
      </c>
      <c r="U107" s="1">
        <v>92</v>
      </c>
      <c r="V107" s="1">
        <v>2042</v>
      </c>
      <c r="W107" s="1">
        <v>6823</v>
      </c>
      <c r="X107" s="1">
        <v>538</v>
      </c>
      <c r="Y107" s="58">
        <v>0.74</v>
      </c>
      <c r="AA107" s="1">
        <f t="shared" si="43"/>
        <v>6368</v>
      </c>
      <c r="AB107" s="1">
        <f t="shared" si="44"/>
        <v>20007</v>
      </c>
      <c r="AC107" s="1">
        <f t="shared" si="45"/>
        <v>1076</v>
      </c>
      <c r="AD107" s="1">
        <f t="shared" si="65"/>
        <v>436</v>
      </c>
      <c r="AE107" s="1">
        <f t="shared" si="66"/>
        <v>89</v>
      </c>
      <c r="AF107" s="1">
        <f t="shared" si="66"/>
        <v>0</v>
      </c>
      <c r="AG107" s="1">
        <f t="shared" si="66"/>
        <v>5</v>
      </c>
      <c r="AH107" s="1">
        <f t="shared" si="77"/>
        <v>530</v>
      </c>
      <c r="AI107" s="9">
        <f t="shared" si="67"/>
        <v>5.7215782197171113E-2</v>
      </c>
      <c r="AJ107" s="9">
        <f t="shared" si="46"/>
        <v>0.36096</v>
      </c>
      <c r="AK107" s="9">
        <f t="shared" si="47"/>
        <v>8.652E-2</v>
      </c>
      <c r="AL107" s="9">
        <f t="shared" si="48"/>
        <v>0.26368000000000003</v>
      </c>
      <c r="AM107" s="9">
        <f t="shared" si="49"/>
        <v>1.076E-2</v>
      </c>
      <c r="AN107" s="9">
        <f t="shared" si="50"/>
        <v>1.8599999999999998E-2</v>
      </c>
      <c r="AO107" s="9">
        <f t="shared" si="51"/>
        <v>1.06E-2</v>
      </c>
      <c r="AP107" s="1">
        <f t="shared" si="68"/>
        <v>157</v>
      </c>
      <c r="AQ107" s="1">
        <f t="shared" si="68"/>
        <v>53</v>
      </c>
      <c r="AS107" s="1">
        <f t="shared" si="69"/>
        <v>5</v>
      </c>
      <c r="AT107" s="1">
        <f t="shared" si="70"/>
        <v>215</v>
      </c>
      <c r="AU107" s="1">
        <f t="shared" si="52"/>
        <v>9403</v>
      </c>
      <c r="AV107" s="9">
        <f t="shared" si="53"/>
        <v>0.18806</v>
      </c>
      <c r="AW107" s="9">
        <f t="shared" si="54"/>
        <v>4.0840000000000001E-2</v>
      </c>
      <c r="AX107" s="9">
        <f t="shared" si="55"/>
        <v>0.13646</v>
      </c>
      <c r="AY107" s="9">
        <f t="shared" si="56"/>
        <v>1.076E-2</v>
      </c>
      <c r="AZ107" s="9">
        <f t="shared" si="57"/>
        <v>4.3E-3</v>
      </c>
      <c r="BA107" s="9">
        <f t="shared" si="71"/>
        <v>0.18769920000000001</v>
      </c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M107" s="48"/>
      <c r="BR107" s="1" cm="1">
        <f t="array" ref="BR107">IF(BK107&lt;=$BX$14,0,INDEX($AU$14:$AU$300,BK107-$BX$14+1))*$BY$14</f>
        <v>0</v>
      </c>
      <c r="BS107" s="1">
        <f t="shared" si="61"/>
        <v>57649.046280475683</v>
      </c>
      <c r="BT107" s="1">
        <f t="shared" si="79"/>
        <v>207813.23686120543</v>
      </c>
      <c r="BU107" s="1">
        <f t="shared" si="74"/>
        <v>-207813.23686120543</v>
      </c>
      <c r="BV107" s="1">
        <f t="shared" si="81"/>
        <v>192624.60468740723</v>
      </c>
      <c r="BW107" s="1">
        <f t="shared" si="81"/>
        <v>15188.632173798196</v>
      </c>
      <c r="BX107" s="7"/>
      <c r="BY107" s="4"/>
      <c r="BZ107" s="7"/>
      <c r="CA107" s="7"/>
      <c r="CB107" s="7"/>
      <c r="CE107" s="7"/>
      <c r="CF107" s="7"/>
      <c r="CG107" s="7"/>
      <c r="CH107" s="7"/>
      <c r="CI107" s="7"/>
      <c r="CJ107" s="7"/>
      <c r="CK107" s="7"/>
      <c r="CL107" s="7"/>
      <c r="CN107" s="47"/>
      <c r="CO107" s="47"/>
      <c r="CP107" s="47"/>
      <c r="CQ107" s="4">
        <f t="shared" si="75"/>
        <v>12.682156133828997</v>
      </c>
      <c r="CR107" s="7" cm="1">
        <f t="array" ref="CR107">IF(BK107&lt;=$CW$48,0,INDEX($B$14:$B$300,BK107-$CW$48+1))</f>
        <v>0</v>
      </c>
      <c r="CS107" s="1">
        <f t="shared" si="63"/>
        <v>13722</v>
      </c>
      <c r="CT107" s="100">
        <f t="shared" si="76"/>
        <v>0</v>
      </c>
    </row>
    <row r="108" spans="1:98" s="1" customFormat="1" x14ac:dyDescent="0.3">
      <c r="A108" s="1">
        <f t="shared" si="64"/>
        <v>95</v>
      </c>
      <c r="B108" s="1">
        <f t="shared" si="42"/>
        <v>18571</v>
      </c>
      <c r="C108" s="1">
        <v>95</v>
      </c>
      <c r="D108" s="1">
        <v>31427</v>
      </c>
      <c r="E108" s="1">
        <v>4756</v>
      </c>
      <c r="F108" s="1">
        <v>0</v>
      </c>
      <c r="G108" s="1">
        <v>13271</v>
      </c>
      <c r="H108" s="1">
        <v>0</v>
      </c>
      <c r="I108" s="1">
        <v>544</v>
      </c>
      <c r="J108" s="4">
        <v>43.82</v>
      </c>
      <c r="K108" s="4">
        <v>0.56000000000000005</v>
      </c>
      <c r="L108" s="4">
        <v>25.7</v>
      </c>
      <c r="M108" s="61">
        <v>1.1000000000000001</v>
      </c>
      <c r="N108" s="1">
        <v>7840</v>
      </c>
      <c r="O108" s="1">
        <v>10722</v>
      </c>
      <c r="P108" s="1">
        <v>10232</v>
      </c>
      <c r="Q108" s="1">
        <v>483</v>
      </c>
      <c r="R108" s="1">
        <v>6</v>
      </c>
      <c r="S108" s="1">
        <v>0</v>
      </c>
      <c r="T108" s="1">
        <v>950</v>
      </c>
      <c r="U108" s="1">
        <v>94</v>
      </c>
      <c r="V108" s="1">
        <v>2197</v>
      </c>
      <c r="W108" s="1">
        <v>6873</v>
      </c>
      <c r="X108" s="1">
        <v>544</v>
      </c>
      <c r="Y108" s="58">
        <v>0.73</v>
      </c>
      <c r="AA108" s="1">
        <f t="shared" si="43"/>
        <v>6953</v>
      </c>
      <c r="AB108" s="1">
        <f t="shared" si="44"/>
        <v>20144</v>
      </c>
      <c r="AC108" s="1">
        <f t="shared" si="45"/>
        <v>1088</v>
      </c>
      <c r="AD108" s="1">
        <f t="shared" si="65"/>
        <v>430</v>
      </c>
      <c r="AE108" s="1">
        <f t="shared" si="66"/>
        <v>87</v>
      </c>
      <c r="AF108" s="1">
        <f t="shared" si="66"/>
        <v>0</v>
      </c>
      <c r="AG108" s="1">
        <f t="shared" si="66"/>
        <v>6</v>
      </c>
      <c r="AH108" s="1">
        <f t="shared" si="77"/>
        <v>523</v>
      </c>
      <c r="AI108" s="9">
        <f t="shared" si="67"/>
        <v>5.6584148117328897E-2</v>
      </c>
      <c r="AJ108" s="9">
        <f t="shared" si="46"/>
        <v>0.37141999999999997</v>
      </c>
      <c r="AK108" s="9">
        <f t="shared" si="47"/>
        <v>9.5119999999999996E-2</v>
      </c>
      <c r="AL108" s="9">
        <f t="shared" si="48"/>
        <v>0.26541999999999999</v>
      </c>
      <c r="AM108" s="9">
        <f t="shared" si="49"/>
        <v>1.0880000000000001E-2</v>
      </c>
      <c r="AN108" s="9">
        <f t="shared" si="50"/>
        <v>1.9E-2</v>
      </c>
      <c r="AO108" s="9">
        <f t="shared" si="51"/>
        <v>1.0460000000000001E-2</v>
      </c>
      <c r="AP108" s="1">
        <f t="shared" si="68"/>
        <v>155</v>
      </c>
      <c r="AQ108" s="1">
        <f t="shared" si="68"/>
        <v>50</v>
      </c>
      <c r="AS108" s="1">
        <f t="shared" si="69"/>
        <v>6</v>
      </c>
      <c r="AT108" s="1">
        <f t="shared" si="70"/>
        <v>211</v>
      </c>
      <c r="AU108" s="1">
        <f t="shared" si="52"/>
        <v>9614</v>
      </c>
      <c r="AV108" s="9">
        <f t="shared" si="53"/>
        <v>0.19228000000000001</v>
      </c>
      <c r="AW108" s="9">
        <f t="shared" si="54"/>
        <v>4.394E-2</v>
      </c>
      <c r="AX108" s="9">
        <f t="shared" si="55"/>
        <v>0.13746</v>
      </c>
      <c r="AY108" s="9">
        <f t="shared" si="56"/>
        <v>1.0880000000000001E-2</v>
      </c>
      <c r="AZ108" s="9">
        <f t="shared" si="57"/>
        <v>4.2199999999999998E-3</v>
      </c>
      <c r="BA108" s="9">
        <f t="shared" si="71"/>
        <v>0.19313839999999999</v>
      </c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M108" s="48"/>
      <c r="BR108" s="1" cm="1">
        <f t="array" ref="BR108">IF(BK108&lt;=$BX$14,0,INDEX($AU$14:$AU$300,BK108-$BX$14+1))*$BY$14</f>
        <v>0</v>
      </c>
      <c r="BS108" s="1">
        <f t="shared" si="61"/>
        <v>62024.953319395237</v>
      </c>
      <c r="BT108" s="1">
        <f t="shared" si="79"/>
        <v>209394.20972687961</v>
      </c>
      <c r="BU108" s="1">
        <f t="shared" si="74"/>
        <v>-209394.20972687961</v>
      </c>
      <c r="BV108" s="1">
        <f t="shared" si="81"/>
        <v>194036.18760318775</v>
      </c>
      <c r="BW108" s="1">
        <f t="shared" si="81"/>
        <v>15358.022123691857</v>
      </c>
      <c r="BX108" s="7"/>
      <c r="BY108" s="4"/>
      <c r="BZ108" s="7"/>
      <c r="CA108" s="7"/>
      <c r="CB108" s="7"/>
      <c r="CE108" s="7"/>
      <c r="CF108" s="7"/>
      <c r="CG108" s="7"/>
      <c r="CH108" s="7"/>
      <c r="CI108" s="7"/>
      <c r="CJ108" s="7"/>
      <c r="CK108" s="7"/>
      <c r="CL108" s="7"/>
      <c r="CN108" s="47"/>
      <c r="CO108" s="47"/>
      <c r="CP108" s="47"/>
      <c r="CQ108" s="4">
        <f t="shared" si="75"/>
        <v>12.634191176470589</v>
      </c>
      <c r="CR108" s="7" cm="1">
        <f t="array" ref="CR108">IF(BK108&lt;=$CW$48,0,INDEX($B$14:$B$300,BK108-$CW$48+1))</f>
        <v>0</v>
      </c>
      <c r="CS108" s="1">
        <f t="shared" si="63"/>
        <v>13815</v>
      </c>
      <c r="CT108" s="100">
        <f t="shared" si="76"/>
        <v>0</v>
      </c>
    </row>
    <row r="109" spans="1:98" s="1" customFormat="1" x14ac:dyDescent="0.3">
      <c r="A109" s="1">
        <f t="shared" si="64"/>
        <v>96</v>
      </c>
      <c r="B109" s="1">
        <f t="shared" si="42"/>
        <v>19053</v>
      </c>
      <c r="C109" s="1">
        <v>96</v>
      </c>
      <c r="D109" s="1">
        <v>30945</v>
      </c>
      <c r="E109" s="1">
        <v>5146</v>
      </c>
      <c r="F109" s="1">
        <v>0</v>
      </c>
      <c r="G109" s="1">
        <v>13358</v>
      </c>
      <c r="H109" s="1">
        <v>0</v>
      </c>
      <c r="I109" s="1">
        <v>549</v>
      </c>
      <c r="J109" s="4">
        <v>43.91</v>
      </c>
      <c r="K109" s="4">
        <v>0.56000000000000005</v>
      </c>
      <c r="L109" s="4">
        <v>25.7</v>
      </c>
      <c r="M109" s="61">
        <v>1.1000000000000001</v>
      </c>
      <c r="N109" s="1">
        <v>7942</v>
      </c>
      <c r="O109" s="1">
        <v>11101</v>
      </c>
      <c r="P109" s="1">
        <v>10609</v>
      </c>
      <c r="Q109" s="1">
        <v>485</v>
      </c>
      <c r="R109" s="1">
        <v>6</v>
      </c>
      <c r="S109" s="1">
        <v>0</v>
      </c>
      <c r="T109" s="1">
        <v>1015</v>
      </c>
      <c r="U109" s="1">
        <v>100</v>
      </c>
      <c r="V109" s="1">
        <v>2345</v>
      </c>
      <c r="W109" s="1">
        <v>6923</v>
      </c>
      <c r="X109" s="1">
        <v>549</v>
      </c>
      <c r="Y109" s="58">
        <v>0.73</v>
      </c>
      <c r="AA109" s="1">
        <f t="shared" si="43"/>
        <v>7491</v>
      </c>
      <c r="AB109" s="1">
        <f t="shared" si="44"/>
        <v>20281</v>
      </c>
      <c r="AC109" s="1">
        <f t="shared" si="45"/>
        <v>1098</v>
      </c>
      <c r="AD109" s="1">
        <f t="shared" si="65"/>
        <v>390</v>
      </c>
      <c r="AE109" s="1">
        <f t="shared" si="66"/>
        <v>87</v>
      </c>
      <c r="AF109" s="1">
        <f t="shared" si="66"/>
        <v>0</v>
      </c>
      <c r="AG109" s="1">
        <f t="shared" si="66"/>
        <v>5</v>
      </c>
      <c r="AH109" s="1">
        <f t="shared" si="77"/>
        <v>482</v>
      </c>
      <c r="AI109" s="9">
        <f t="shared" si="67"/>
        <v>5.5923398186818782E-2</v>
      </c>
      <c r="AJ109" s="9">
        <f t="shared" si="46"/>
        <v>0.38106000000000001</v>
      </c>
      <c r="AK109" s="9">
        <f t="shared" si="47"/>
        <v>0.10292</v>
      </c>
      <c r="AL109" s="9">
        <f t="shared" si="48"/>
        <v>0.26716000000000001</v>
      </c>
      <c r="AM109" s="9">
        <f t="shared" si="49"/>
        <v>1.098E-2</v>
      </c>
      <c r="AN109" s="9">
        <f t="shared" si="50"/>
        <v>2.0299999999999999E-2</v>
      </c>
      <c r="AO109" s="9">
        <f t="shared" si="51"/>
        <v>9.6399999999999993E-3</v>
      </c>
      <c r="AP109" s="1">
        <f t="shared" si="68"/>
        <v>148</v>
      </c>
      <c r="AQ109" s="1">
        <f t="shared" si="68"/>
        <v>50</v>
      </c>
      <c r="AS109" s="1">
        <f t="shared" si="69"/>
        <v>5</v>
      </c>
      <c r="AT109" s="1">
        <f t="shared" si="70"/>
        <v>203</v>
      </c>
      <c r="AU109" s="1">
        <f t="shared" si="52"/>
        <v>9817</v>
      </c>
      <c r="AV109" s="9">
        <f t="shared" si="53"/>
        <v>0.19633999999999999</v>
      </c>
      <c r="AW109" s="9">
        <f t="shared" si="54"/>
        <v>4.6899999999999997E-2</v>
      </c>
      <c r="AX109" s="9">
        <f t="shared" si="55"/>
        <v>0.13846</v>
      </c>
      <c r="AY109" s="9">
        <f t="shared" si="56"/>
        <v>1.098E-2</v>
      </c>
      <c r="AZ109" s="9">
        <f t="shared" si="57"/>
        <v>4.0600000000000002E-3</v>
      </c>
      <c r="BA109" s="9">
        <f t="shared" si="71"/>
        <v>0.1981512</v>
      </c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M109" s="48"/>
      <c r="BR109" s="1" cm="1">
        <f t="array" ref="BR109">IF(BK109&lt;=$BX$14,0,INDEX($AU$14:$AU$300,BK109-$BX$14+1))*$BY$14</f>
        <v>0</v>
      </c>
      <c r="BS109" s="1">
        <f t="shared" si="61"/>
        <v>66203.23875010552</v>
      </c>
      <c r="BT109" s="1">
        <f t="shared" si="79"/>
        <v>210946.95093423815</v>
      </c>
      <c r="BU109" s="1">
        <f t="shared" si="74"/>
        <v>-210946.95093423815</v>
      </c>
      <c r="BV109" s="1">
        <f t="shared" si="81"/>
        <v>195447.77051896823</v>
      </c>
      <c r="BW109" s="1">
        <f t="shared" si="81"/>
        <v>15499.180415269906</v>
      </c>
      <c r="BX109" s="7"/>
      <c r="BY109" s="4"/>
      <c r="BZ109" s="7"/>
      <c r="CA109" s="7"/>
      <c r="CB109" s="7"/>
      <c r="CE109" s="7"/>
      <c r="CF109" s="7"/>
      <c r="CG109" s="7"/>
      <c r="CH109" s="7"/>
      <c r="CI109" s="7"/>
      <c r="CJ109" s="7"/>
      <c r="CK109" s="7"/>
      <c r="CL109" s="7"/>
      <c r="CN109" s="47"/>
      <c r="CO109" s="47"/>
      <c r="CP109" s="47"/>
      <c r="CQ109" s="4">
        <f t="shared" si="75"/>
        <v>12.610200364298725</v>
      </c>
      <c r="CR109" s="7" cm="1">
        <f t="array" ref="CR109">IF(BK109&lt;=$CW$48,0,INDEX($B$14:$B$300,BK109-$CW$48+1))</f>
        <v>0</v>
      </c>
      <c r="CS109" s="1">
        <f t="shared" si="63"/>
        <v>13907</v>
      </c>
      <c r="CT109" s="100">
        <f t="shared" si="76"/>
        <v>0</v>
      </c>
    </row>
    <row r="110" spans="1:98" s="1" customFormat="1" x14ac:dyDescent="0.3">
      <c r="A110" s="1">
        <f t="shared" si="64"/>
        <v>97</v>
      </c>
      <c r="B110" s="1">
        <f t="shared" si="42"/>
        <v>19491</v>
      </c>
      <c r="C110" s="1">
        <v>97</v>
      </c>
      <c r="D110" s="1">
        <v>30507</v>
      </c>
      <c r="E110" s="1">
        <v>5495</v>
      </c>
      <c r="F110" s="1">
        <v>0</v>
      </c>
      <c r="G110" s="1">
        <v>13441</v>
      </c>
      <c r="H110" s="1">
        <v>0</v>
      </c>
      <c r="I110" s="1">
        <v>555</v>
      </c>
      <c r="J110" s="4">
        <v>44</v>
      </c>
      <c r="K110" s="4">
        <v>0.56000000000000005</v>
      </c>
      <c r="L110" s="4">
        <v>25.7</v>
      </c>
      <c r="M110" s="61">
        <v>1.1000000000000001</v>
      </c>
      <c r="N110" s="1">
        <v>8057</v>
      </c>
      <c r="O110" s="1">
        <v>11424</v>
      </c>
      <c r="P110" s="1">
        <v>10928</v>
      </c>
      <c r="Q110" s="1">
        <v>489</v>
      </c>
      <c r="R110" s="1">
        <v>6</v>
      </c>
      <c r="S110" s="1">
        <v>0</v>
      </c>
      <c r="T110" s="1">
        <v>1108</v>
      </c>
      <c r="U110" s="1">
        <v>110</v>
      </c>
      <c r="V110" s="1">
        <v>2484</v>
      </c>
      <c r="W110" s="1">
        <v>6970</v>
      </c>
      <c r="X110" s="1">
        <v>555</v>
      </c>
      <c r="Y110" s="58">
        <v>0.73</v>
      </c>
      <c r="AA110" s="1">
        <f t="shared" si="43"/>
        <v>7979</v>
      </c>
      <c r="AB110" s="1">
        <f t="shared" si="44"/>
        <v>20411</v>
      </c>
      <c r="AC110" s="1">
        <f t="shared" si="45"/>
        <v>1110</v>
      </c>
      <c r="AD110" s="1">
        <f t="shared" si="65"/>
        <v>349</v>
      </c>
      <c r="AE110" s="1">
        <f t="shared" si="66"/>
        <v>83</v>
      </c>
      <c r="AF110" s="1">
        <f t="shared" si="66"/>
        <v>0</v>
      </c>
      <c r="AG110" s="1">
        <f t="shared" si="66"/>
        <v>6</v>
      </c>
      <c r="AH110" s="1">
        <f t="shared" si="77"/>
        <v>438</v>
      </c>
      <c r="AI110" s="9">
        <f t="shared" si="67"/>
        <v>5.5450094914576878E-2</v>
      </c>
      <c r="AJ110" s="9">
        <f t="shared" si="46"/>
        <v>0.38982</v>
      </c>
      <c r="AK110" s="9">
        <f t="shared" si="47"/>
        <v>0.1099</v>
      </c>
      <c r="AL110" s="9">
        <f t="shared" si="48"/>
        <v>0.26882</v>
      </c>
      <c r="AM110" s="9">
        <f t="shared" si="49"/>
        <v>1.11E-2</v>
      </c>
      <c r="AN110" s="9">
        <f t="shared" si="50"/>
        <v>2.2159999999999999E-2</v>
      </c>
      <c r="AO110" s="9">
        <f t="shared" si="51"/>
        <v>8.7600000000000004E-3</v>
      </c>
      <c r="AP110" s="1">
        <f t="shared" si="68"/>
        <v>139</v>
      </c>
      <c r="AQ110" s="1">
        <f t="shared" si="68"/>
        <v>47</v>
      </c>
      <c r="AS110" s="1">
        <f t="shared" si="69"/>
        <v>6</v>
      </c>
      <c r="AT110" s="1">
        <f t="shared" si="70"/>
        <v>192</v>
      </c>
      <c r="AU110" s="1">
        <f t="shared" si="52"/>
        <v>10009</v>
      </c>
      <c r="AV110" s="9">
        <f t="shared" si="53"/>
        <v>0.20018</v>
      </c>
      <c r="AW110" s="9">
        <f t="shared" si="54"/>
        <v>4.9680000000000002E-2</v>
      </c>
      <c r="AX110" s="9">
        <f t="shared" si="55"/>
        <v>0.1394</v>
      </c>
      <c r="AY110" s="9">
        <f t="shared" si="56"/>
        <v>1.11E-2</v>
      </c>
      <c r="AZ110" s="9">
        <f t="shared" si="57"/>
        <v>3.8400000000000001E-3</v>
      </c>
      <c r="BA110" s="9">
        <f t="shared" si="71"/>
        <v>0.20270640000000001</v>
      </c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M110" s="48"/>
      <c r="BR110" s="1" cm="1">
        <f t="array" ref="BR110">IF(BK110&lt;=$BX$14,0,INDEX($AU$14:$AU$300,BK110-$BX$14+1))*$BY$14</f>
        <v>0</v>
      </c>
      <c r="BS110" s="1">
        <f t="shared" si="61"/>
        <v>70127.439255975318</v>
      </c>
      <c r="BT110" s="1">
        <f t="shared" si="79"/>
        <v>212443.22882496548</v>
      </c>
      <c r="BU110" s="1">
        <f t="shared" si="74"/>
        <v>-212443.22882496548</v>
      </c>
      <c r="BV110" s="1">
        <f t="shared" si="81"/>
        <v>196774.6584598019</v>
      </c>
      <c r="BW110" s="1">
        <f t="shared" si="81"/>
        <v>15668.570365163567</v>
      </c>
      <c r="BX110" s="7"/>
      <c r="BY110" s="4"/>
      <c r="BZ110" s="7"/>
      <c r="CA110" s="7"/>
      <c r="CB110" s="7"/>
      <c r="CE110" s="7"/>
      <c r="CF110" s="7"/>
      <c r="CG110" s="7"/>
      <c r="CH110" s="7"/>
      <c r="CI110" s="7"/>
      <c r="CJ110" s="7"/>
      <c r="CK110" s="7"/>
      <c r="CL110" s="7"/>
      <c r="CN110" s="47"/>
      <c r="CO110" s="47"/>
      <c r="CP110" s="47"/>
      <c r="CQ110" s="4">
        <f t="shared" si="75"/>
        <v>12.558558558558559</v>
      </c>
      <c r="CR110" s="7" cm="1">
        <f t="array" ref="CR110">IF(BK110&lt;=$CW$48,0,INDEX($B$14:$B$300,BK110-$CW$48+1))</f>
        <v>0</v>
      </c>
      <c r="CS110" s="1">
        <f t="shared" si="63"/>
        <v>13996</v>
      </c>
      <c r="CT110" s="100">
        <f t="shared" si="76"/>
        <v>0</v>
      </c>
    </row>
    <row r="111" spans="1:98" s="1" customFormat="1" x14ac:dyDescent="0.3">
      <c r="A111" s="1">
        <f t="shared" si="64"/>
        <v>98</v>
      </c>
      <c r="B111" s="1">
        <f t="shared" si="42"/>
        <v>19863</v>
      </c>
      <c r="C111" s="1">
        <v>98</v>
      </c>
      <c r="D111" s="1">
        <v>30135</v>
      </c>
      <c r="E111" s="1">
        <v>5780</v>
      </c>
      <c r="F111" s="1">
        <v>0</v>
      </c>
      <c r="G111" s="1">
        <v>13523</v>
      </c>
      <c r="H111" s="1">
        <v>0</v>
      </c>
      <c r="I111" s="1">
        <v>560</v>
      </c>
      <c r="J111" s="4">
        <v>44.08</v>
      </c>
      <c r="K111" s="4">
        <v>0.56000000000000005</v>
      </c>
      <c r="L111" s="4">
        <v>25.7</v>
      </c>
      <c r="M111" s="61">
        <v>1.1000000000000001</v>
      </c>
      <c r="N111" s="1">
        <v>8179</v>
      </c>
      <c r="O111" s="1">
        <v>11674</v>
      </c>
      <c r="P111" s="1">
        <v>11174</v>
      </c>
      <c r="Q111" s="1">
        <v>493</v>
      </c>
      <c r="R111" s="1">
        <v>6</v>
      </c>
      <c r="S111" s="1">
        <v>0</v>
      </c>
      <c r="T111" s="1">
        <v>1215</v>
      </c>
      <c r="U111" s="1">
        <v>121</v>
      </c>
      <c r="V111" s="1">
        <v>2604</v>
      </c>
      <c r="W111" s="1">
        <v>7017</v>
      </c>
      <c r="X111" s="1">
        <v>560</v>
      </c>
      <c r="Y111" s="58">
        <v>0.73</v>
      </c>
      <c r="AA111" s="1">
        <f t="shared" si="43"/>
        <v>8384</v>
      </c>
      <c r="AB111" s="1">
        <f t="shared" si="44"/>
        <v>20540</v>
      </c>
      <c r="AC111" s="1">
        <f t="shared" si="45"/>
        <v>1120</v>
      </c>
      <c r="AD111" s="1">
        <f t="shared" si="65"/>
        <v>285</v>
      </c>
      <c r="AE111" s="1">
        <f t="shared" si="66"/>
        <v>82</v>
      </c>
      <c r="AF111" s="1">
        <f t="shared" si="66"/>
        <v>0</v>
      </c>
      <c r="AG111" s="1">
        <f t="shared" si="66"/>
        <v>5</v>
      </c>
      <c r="AH111" s="1">
        <f t="shared" si="77"/>
        <v>372</v>
      </c>
      <c r="AI111" s="9">
        <f t="shared" si="67"/>
        <v>5.5004419998035556E-2</v>
      </c>
      <c r="AJ111" s="9">
        <f t="shared" si="46"/>
        <v>0.39726</v>
      </c>
      <c r="AK111" s="9">
        <f t="shared" si="47"/>
        <v>0.11559999999999999</v>
      </c>
      <c r="AL111" s="9">
        <f t="shared" si="48"/>
        <v>0.27045999999999998</v>
      </c>
      <c r="AM111" s="9">
        <f t="shared" si="49"/>
        <v>1.12E-2</v>
      </c>
      <c r="AN111" s="9">
        <f t="shared" si="50"/>
        <v>2.4299999999999999E-2</v>
      </c>
      <c r="AO111" s="9">
        <f t="shared" si="51"/>
        <v>7.4400000000000004E-3</v>
      </c>
      <c r="AP111" s="1">
        <f t="shared" si="68"/>
        <v>120</v>
      </c>
      <c r="AQ111" s="1">
        <f t="shared" si="68"/>
        <v>47</v>
      </c>
      <c r="AS111" s="1">
        <f t="shared" si="69"/>
        <v>5</v>
      </c>
      <c r="AT111" s="1">
        <f t="shared" si="70"/>
        <v>172</v>
      </c>
      <c r="AU111" s="1">
        <f t="shared" si="52"/>
        <v>10181</v>
      </c>
      <c r="AV111" s="9">
        <f t="shared" si="53"/>
        <v>0.20362</v>
      </c>
      <c r="AW111" s="9">
        <f t="shared" si="54"/>
        <v>5.2080000000000001E-2</v>
      </c>
      <c r="AX111" s="9">
        <f t="shared" si="55"/>
        <v>0.14033999999999999</v>
      </c>
      <c r="AY111" s="9">
        <f t="shared" si="56"/>
        <v>1.12E-2</v>
      </c>
      <c r="AZ111" s="9">
        <f t="shared" si="57"/>
        <v>3.4399999999999999E-3</v>
      </c>
      <c r="BA111" s="9">
        <f t="shared" si="71"/>
        <v>0.20657520000000001</v>
      </c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M111" s="48"/>
      <c r="BR111" s="1" cm="1">
        <f t="array" ref="BR111">IF(BK111&lt;=$BX$14,0,INDEX($AU$14:$AU$300,BK111-$BX$14+1))*$BY$14</f>
        <v>0</v>
      </c>
      <c r="BS111" s="1">
        <f t="shared" si="61"/>
        <v>73515.238253848525</v>
      </c>
      <c r="BT111" s="1">
        <f t="shared" si="79"/>
        <v>213911.27505737721</v>
      </c>
      <c r="BU111" s="1">
        <f t="shared" si="74"/>
        <v>-213911.27505737721</v>
      </c>
      <c r="BV111" s="1">
        <f t="shared" si="81"/>
        <v>198101.54640063559</v>
      </c>
      <c r="BW111" s="1">
        <f t="shared" si="81"/>
        <v>15809.728656741618</v>
      </c>
      <c r="BX111" s="7"/>
      <c r="BY111" s="4"/>
      <c r="BZ111" s="7"/>
      <c r="CA111" s="7"/>
      <c r="CB111" s="7"/>
      <c r="CE111" s="7"/>
      <c r="CF111" s="7"/>
      <c r="CG111" s="7"/>
      <c r="CH111" s="7"/>
      <c r="CI111" s="7"/>
      <c r="CJ111" s="7"/>
      <c r="CK111" s="7"/>
      <c r="CL111" s="7"/>
      <c r="CN111" s="47"/>
      <c r="CO111" s="47"/>
      <c r="CP111" s="47"/>
      <c r="CQ111" s="4">
        <f t="shared" si="75"/>
        <v>12.530357142857143</v>
      </c>
      <c r="CR111" s="7" cm="1">
        <f t="array" ref="CR111">IF(BK111&lt;=$CW$48,0,INDEX($B$14:$B$300,BK111-$CW$48+1))</f>
        <v>0</v>
      </c>
      <c r="CS111" s="1">
        <f t="shared" si="63"/>
        <v>14083</v>
      </c>
      <c r="CT111" s="100">
        <f t="shared" si="76"/>
        <v>0</v>
      </c>
    </row>
    <row r="112" spans="1:98" s="1" customFormat="1" x14ac:dyDescent="0.3">
      <c r="A112" s="1">
        <f t="shared" si="64"/>
        <v>99</v>
      </c>
      <c r="B112" s="1">
        <f t="shared" si="42"/>
        <v>20180</v>
      </c>
      <c r="C112" s="1">
        <v>99</v>
      </c>
      <c r="D112" s="1">
        <v>29818</v>
      </c>
      <c r="E112" s="1">
        <v>6010</v>
      </c>
      <c r="F112" s="1">
        <v>0</v>
      </c>
      <c r="G112" s="1">
        <v>13605</v>
      </c>
      <c r="H112" s="1">
        <v>0</v>
      </c>
      <c r="I112" s="1">
        <v>565</v>
      </c>
      <c r="J112" s="4">
        <v>44.17</v>
      </c>
      <c r="K112" s="4">
        <v>0.56000000000000005</v>
      </c>
      <c r="L112" s="4">
        <v>25.7</v>
      </c>
      <c r="M112" s="61">
        <v>1.1000000000000001</v>
      </c>
      <c r="N112" s="1">
        <v>8311</v>
      </c>
      <c r="O112" s="1">
        <v>11860</v>
      </c>
      <c r="P112" s="1">
        <v>11352</v>
      </c>
      <c r="Q112" s="1">
        <v>501</v>
      </c>
      <c r="R112" s="1">
        <v>6</v>
      </c>
      <c r="S112" s="1">
        <v>0</v>
      </c>
      <c r="T112" s="1">
        <v>1351</v>
      </c>
      <c r="U112" s="1">
        <v>134</v>
      </c>
      <c r="V112" s="1">
        <v>2707</v>
      </c>
      <c r="W112" s="1">
        <v>7064</v>
      </c>
      <c r="X112" s="1">
        <v>565</v>
      </c>
      <c r="Y112" s="58">
        <v>0.73</v>
      </c>
      <c r="AA112" s="1">
        <f t="shared" si="43"/>
        <v>8717</v>
      </c>
      <c r="AB112" s="1">
        <f t="shared" si="44"/>
        <v>20669</v>
      </c>
      <c r="AC112" s="1">
        <f t="shared" si="45"/>
        <v>1130</v>
      </c>
      <c r="AD112" s="1">
        <f t="shared" si="65"/>
        <v>230</v>
      </c>
      <c r="AE112" s="1">
        <f t="shared" si="66"/>
        <v>82</v>
      </c>
      <c r="AF112" s="1">
        <f t="shared" si="66"/>
        <v>0</v>
      </c>
      <c r="AG112" s="1">
        <f t="shared" si="66"/>
        <v>5</v>
      </c>
      <c r="AH112" s="1">
        <f t="shared" si="77"/>
        <v>317</v>
      </c>
      <c r="AI112" s="9">
        <f t="shared" si="67"/>
        <v>5.4663312693498452E-2</v>
      </c>
      <c r="AJ112" s="9">
        <f t="shared" si="46"/>
        <v>0.40360000000000001</v>
      </c>
      <c r="AK112" s="9">
        <f t="shared" si="47"/>
        <v>0.1202</v>
      </c>
      <c r="AL112" s="9">
        <f t="shared" si="48"/>
        <v>0.27210000000000001</v>
      </c>
      <c r="AM112" s="9">
        <f t="shared" si="49"/>
        <v>1.1299999999999999E-2</v>
      </c>
      <c r="AN112" s="9">
        <f t="shared" si="50"/>
        <v>2.7019999999999999E-2</v>
      </c>
      <c r="AO112" s="9">
        <f t="shared" si="51"/>
        <v>6.3400000000000001E-3</v>
      </c>
      <c r="AP112" s="1">
        <f t="shared" si="68"/>
        <v>103</v>
      </c>
      <c r="AQ112" s="1">
        <f t="shared" si="68"/>
        <v>47</v>
      </c>
      <c r="AS112" s="1">
        <f t="shared" si="69"/>
        <v>5</v>
      </c>
      <c r="AT112" s="1">
        <f t="shared" si="70"/>
        <v>155</v>
      </c>
      <c r="AU112" s="1">
        <f t="shared" si="52"/>
        <v>10336</v>
      </c>
      <c r="AV112" s="9">
        <f t="shared" si="53"/>
        <v>0.20671999999999999</v>
      </c>
      <c r="AW112" s="9">
        <f t="shared" si="54"/>
        <v>5.4140000000000001E-2</v>
      </c>
      <c r="AX112" s="9">
        <f t="shared" si="55"/>
        <v>0.14127999999999999</v>
      </c>
      <c r="AY112" s="9">
        <f t="shared" si="56"/>
        <v>1.1299999999999999E-2</v>
      </c>
      <c r="AZ112" s="9">
        <f t="shared" si="57"/>
        <v>3.0999999999999999E-3</v>
      </c>
      <c r="BA112" s="9">
        <f t="shared" si="71"/>
        <v>0.209872</v>
      </c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M112" s="48"/>
      <c r="BR112" s="1" cm="1">
        <f t="array" ref="BR112">IF(BK112&lt;=$BX$14,0,INDEX($AU$14:$AU$300,BK112-$BX$14+1))*$BY$14</f>
        <v>0</v>
      </c>
      <c r="BS112" s="1">
        <f t="shared" si="61"/>
        <v>76423.099060356355</v>
      </c>
      <c r="BT112" s="1">
        <f t="shared" si="79"/>
        <v>215379.32128978893</v>
      </c>
      <c r="BU112" s="1">
        <f t="shared" si="74"/>
        <v>-215379.32128978893</v>
      </c>
      <c r="BV112" s="1">
        <f t="shared" si="81"/>
        <v>199428.43434146926</v>
      </c>
      <c r="BW112" s="1">
        <f t="shared" si="81"/>
        <v>15950.886948319667</v>
      </c>
      <c r="BX112" s="7"/>
      <c r="BY112" s="4"/>
      <c r="BZ112" s="7"/>
      <c r="CA112" s="7"/>
      <c r="CB112" s="7"/>
      <c r="CE112" s="7"/>
      <c r="CF112" s="7"/>
      <c r="CG112" s="7"/>
      <c r="CH112" s="7"/>
      <c r="CI112" s="7"/>
      <c r="CJ112" s="7"/>
      <c r="CK112" s="7"/>
      <c r="CL112" s="7"/>
      <c r="CN112" s="47"/>
      <c r="CO112" s="47"/>
      <c r="CP112" s="47"/>
      <c r="CQ112" s="4">
        <f t="shared" si="75"/>
        <v>12.502654867256638</v>
      </c>
      <c r="CR112" s="7" cm="1">
        <f t="array" ref="CR112">IF(BK112&lt;=$CW$48,0,INDEX($B$14:$B$300,BK112-$CW$48+1))</f>
        <v>0</v>
      </c>
      <c r="CS112" s="1">
        <f t="shared" si="63"/>
        <v>14170</v>
      </c>
      <c r="CT112" s="100">
        <f t="shared" si="76"/>
        <v>0</v>
      </c>
    </row>
    <row r="113" spans="1:98" s="1" customFormat="1" x14ac:dyDescent="0.3">
      <c r="A113" s="1">
        <f t="shared" si="64"/>
        <v>100</v>
      </c>
      <c r="B113" s="1">
        <f t="shared" si="42"/>
        <v>20455</v>
      </c>
      <c r="C113" s="1">
        <v>100</v>
      </c>
      <c r="D113" s="1">
        <v>29544</v>
      </c>
      <c r="E113" s="1">
        <v>6197</v>
      </c>
      <c r="F113" s="1">
        <v>0</v>
      </c>
      <c r="G113" s="1">
        <v>13688</v>
      </c>
      <c r="H113" s="1">
        <v>0</v>
      </c>
      <c r="I113" s="1">
        <v>570</v>
      </c>
      <c r="J113" s="4">
        <v>44.25</v>
      </c>
      <c r="K113" s="4">
        <v>0.56000000000000005</v>
      </c>
      <c r="L113" s="4">
        <v>25.6</v>
      </c>
      <c r="M113" s="61">
        <v>1.1000000000000001</v>
      </c>
      <c r="N113" s="1">
        <v>8450</v>
      </c>
      <c r="O113" s="1">
        <v>11995</v>
      </c>
      <c r="P113" s="1">
        <v>11476</v>
      </c>
      <c r="Q113" s="1">
        <v>512</v>
      </c>
      <c r="R113" s="1">
        <v>6</v>
      </c>
      <c r="S113" s="1">
        <v>0</v>
      </c>
      <c r="T113" s="1">
        <v>1509</v>
      </c>
      <c r="U113" s="1">
        <v>150</v>
      </c>
      <c r="V113" s="1">
        <v>2800</v>
      </c>
      <c r="W113" s="1">
        <v>7111</v>
      </c>
      <c r="X113" s="1">
        <v>570</v>
      </c>
      <c r="Y113" s="58">
        <v>0.73</v>
      </c>
      <c r="AA113" s="1">
        <f t="shared" si="43"/>
        <v>8997</v>
      </c>
      <c r="AB113" s="1">
        <f t="shared" si="44"/>
        <v>20799</v>
      </c>
      <c r="AC113" s="1">
        <f t="shared" si="45"/>
        <v>1140</v>
      </c>
      <c r="AD113" s="1">
        <f t="shared" si="65"/>
        <v>187</v>
      </c>
      <c r="AE113" s="1">
        <f t="shared" si="66"/>
        <v>83</v>
      </c>
      <c r="AF113" s="1">
        <f t="shared" si="66"/>
        <v>0</v>
      </c>
      <c r="AG113" s="1">
        <f t="shared" si="66"/>
        <v>5</v>
      </c>
      <c r="AH113" s="1">
        <f t="shared" si="77"/>
        <v>275</v>
      </c>
      <c r="AI113" s="9">
        <f t="shared" si="67"/>
        <v>5.438412365232325E-2</v>
      </c>
      <c r="AJ113" s="9">
        <f t="shared" si="46"/>
        <v>0.40910000000000002</v>
      </c>
      <c r="AK113" s="9">
        <f t="shared" si="47"/>
        <v>0.12393999999999999</v>
      </c>
      <c r="AL113" s="9">
        <f t="shared" si="48"/>
        <v>0.27376</v>
      </c>
      <c r="AM113" s="9">
        <f t="shared" si="49"/>
        <v>1.14E-2</v>
      </c>
      <c r="AN113" s="9">
        <f t="shared" si="50"/>
        <v>3.0179999999999998E-2</v>
      </c>
      <c r="AO113" s="9">
        <f t="shared" si="51"/>
        <v>5.4999999999999997E-3</v>
      </c>
      <c r="AP113" s="1">
        <f t="shared" si="68"/>
        <v>93</v>
      </c>
      <c r="AQ113" s="1">
        <f t="shared" si="68"/>
        <v>47</v>
      </c>
      <c r="AS113" s="1">
        <f t="shared" si="69"/>
        <v>5</v>
      </c>
      <c r="AT113" s="1">
        <f t="shared" si="70"/>
        <v>145</v>
      </c>
      <c r="AU113" s="1">
        <f t="shared" si="52"/>
        <v>10481</v>
      </c>
      <c r="AV113" s="9">
        <f t="shared" si="53"/>
        <v>0.20962</v>
      </c>
      <c r="AW113" s="9">
        <f t="shared" si="54"/>
        <v>5.6000000000000001E-2</v>
      </c>
      <c r="AX113" s="9">
        <f t="shared" si="55"/>
        <v>0.14222000000000001</v>
      </c>
      <c r="AY113" s="9">
        <f t="shared" si="56"/>
        <v>1.14E-2</v>
      </c>
      <c r="AZ113" s="9">
        <f t="shared" si="57"/>
        <v>2.8999999999999998E-3</v>
      </c>
      <c r="BA113" s="9">
        <f t="shared" si="71"/>
        <v>0.212732</v>
      </c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M113" s="48"/>
      <c r="BR113" s="1" cm="1">
        <f t="array" ref="BR113">IF(BK113&lt;=$BX$14,0,INDEX($AU$14:$AU$300,BK113-$BX$14+1))*$BY$14</f>
        <v>0</v>
      </c>
      <c r="BS113" s="1">
        <f t="shared" si="61"/>
        <v>79048.643283708079</v>
      </c>
      <c r="BT113" s="1">
        <f t="shared" si="79"/>
        <v>216847.36752220063</v>
      </c>
      <c r="BU113" s="1">
        <f t="shared" si="74"/>
        <v>-216847.36752220063</v>
      </c>
      <c r="BV113" s="1">
        <f t="shared" si="81"/>
        <v>200755.32228230292</v>
      </c>
      <c r="BW113" s="1">
        <f t="shared" si="81"/>
        <v>16092.045239897718</v>
      </c>
      <c r="BX113" s="7"/>
      <c r="BY113" s="4"/>
      <c r="BZ113" s="7"/>
      <c r="CA113" s="7"/>
      <c r="CB113" s="7"/>
      <c r="CE113" s="7"/>
      <c r="CF113" s="7"/>
      <c r="CG113" s="7"/>
      <c r="CH113" s="7"/>
      <c r="CI113" s="7"/>
      <c r="CJ113" s="7"/>
      <c r="CK113" s="7"/>
      <c r="CL113" s="7"/>
      <c r="CN113" s="47"/>
      <c r="CO113" s="47"/>
      <c r="CP113" s="47"/>
      <c r="CQ113" s="4">
        <f t="shared" si="75"/>
        <v>12.475438596491228</v>
      </c>
      <c r="CR113" s="7" cm="1">
        <f t="array" ref="CR113">IF(BK113&lt;=$CW$48,0,INDEX($B$14:$B$300,BK113-$CW$48+1))</f>
        <v>0</v>
      </c>
      <c r="CS113" s="1">
        <f t="shared" si="63"/>
        <v>14258</v>
      </c>
      <c r="CT113" s="100">
        <f t="shared" si="76"/>
        <v>0</v>
      </c>
    </row>
    <row r="114" spans="1:98" s="1" customFormat="1" x14ac:dyDescent="0.3">
      <c r="A114" s="1">
        <f t="shared" si="64"/>
        <v>101</v>
      </c>
      <c r="B114" s="1">
        <f t="shared" si="42"/>
        <v>20688</v>
      </c>
      <c r="C114" s="1">
        <v>101</v>
      </c>
      <c r="D114" s="1">
        <v>29310</v>
      </c>
      <c r="E114" s="1">
        <v>6340</v>
      </c>
      <c r="F114" s="1">
        <v>0</v>
      </c>
      <c r="G114" s="1">
        <v>13773</v>
      </c>
      <c r="H114" s="1">
        <v>0</v>
      </c>
      <c r="I114" s="1">
        <v>575</v>
      </c>
      <c r="J114" s="4">
        <v>44.33</v>
      </c>
      <c r="K114" s="4">
        <v>0.56000000000000005</v>
      </c>
      <c r="L114" s="4">
        <v>25.6</v>
      </c>
      <c r="M114" s="61">
        <v>1.1000000000000001</v>
      </c>
      <c r="N114" s="1">
        <v>8591</v>
      </c>
      <c r="O114" s="1">
        <v>12087</v>
      </c>
      <c r="P114" s="1">
        <v>11554</v>
      </c>
      <c r="Q114" s="1">
        <v>526</v>
      </c>
      <c r="R114" s="1">
        <v>7</v>
      </c>
      <c r="S114" s="1">
        <v>0</v>
      </c>
      <c r="T114" s="1">
        <v>1673</v>
      </c>
      <c r="U114" s="1">
        <v>167</v>
      </c>
      <c r="V114" s="1">
        <v>2878</v>
      </c>
      <c r="W114" s="1">
        <v>7156</v>
      </c>
      <c r="X114" s="1">
        <v>575</v>
      </c>
      <c r="Y114" s="58">
        <v>0.72</v>
      </c>
      <c r="AA114" s="1">
        <f t="shared" si="43"/>
        <v>9218</v>
      </c>
      <c r="AB114" s="1">
        <f t="shared" si="44"/>
        <v>20929</v>
      </c>
      <c r="AC114" s="1">
        <f t="shared" si="45"/>
        <v>1150</v>
      </c>
      <c r="AD114" s="1">
        <f t="shared" si="65"/>
        <v>143</v>
      </c>
      <c r="AE114" s="1">
        <f t="shared" si="66"/>
        <v>85</v>
      </c>
      <c r="AF114" s="1">
        <f t="shared" si="66"/>
        <v>0</v>
      </c>
      <c r="AG114" s="1">
        <f t="shared" si="66"/>
        <v>5</v>
      </c>
      <c r="AH114" s="1">
        <f t="shared" si="77"/>
        <v>233</v>
      </c>
      <c r="AI114" s="9">
        <f t="shared" si="67"/>
        <v>5.4199264775190874E-2</v>
      </c>
      <c r="AJ114" s="9">
        <f t="shared" si="46"/>
        <v>0.41376000000000002</v>
      </c>
      <c r="AK114" s="9">
        <f t="shared" si="47"/>
        <v>0.1268</v>
      </c>
      <c r="AL114" s="9">
        <f t="shared" si="48"/>
        <v>0.27545999999999998</v>
      </c>
      <c r="AM114" s="9">
        <f t="shared" si="49"/>
        <v>1.15E-2</v>
      </c>
      <c r="AN114" s="9">
        <f t="shared" si="50"/>
        <v>3.3459999999999997E-2</v>
      </c>
      <c r="AO114" s="9">
        <f t="shared" si="51"/>
        <v>4.6600000000000001E-3</v>
      </c>
      <c r="AP114" s="1">
        <f t="shared" si="68"/>
        <v>78</v>
      </c>
      <c r="AQ114" s="1">
        <f t="shared" si="68"/>
        <v>45</v>
      </c>
      <c r="AS114" s="1">
        <f t="shared" si="69"/>
        <v>5</v>
      </c>
      <c r="AT114" s="1">
        <f t="shared" si="70"/>
        <v>128</v>
      </c>
      <c r="AU114" s="1">
        <f t="shared" si="52"/>
        <v>10609</v>
      </c>
      <c r="AV114" s="9">
        <f t="shared" si="53"/>
        <v>0.21218000000000001</v>
      </c>
      <c r="AW114" s="9">
        <f t="shared" si="54"/>
        <v>5.756E-2</v>
      </c>
      <c r="AX114" s="9">
        <f t="shared" si="55"/>
        <v>0.14312</v>
      </c>
      <c r="AY114" s="9">
        <f t="shared" si="56"/>
        <v>1.15E-2</v>
      </c>
      <c r="AZ114" s="9">
        <f t="shared" si="57"/>
        <v>2.5600000000000002E-3</v>
      </c>
      <c r="BA114" s="9">
        <f t="shared" si="71"/>
        <v>0.21515520000000002</v>
      </c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M114" s="48"/>
      <c r="BX114" s="7"/>
      <c r="BY114" s="4"/>
      <c r="BZ114" s="7"/>
      <c r="CA114" s="7"/>
      <c r="CB114" s="7"/>
      <c r="CE114" s="7"/>
      <c r="CF114" s="7"/>
      <c r="CG114" s="7"/>
      <c r="CH114" s="7"/>
      <c r="CI114" s="7"/>
      <c r="CJ114" s="7"/>
      <c r="CK114" s="7"/>
      <c r="CL114" s="7"/>
      <c r="CN114" s="47"/>
      <c r="CO114" s="47"/>
      <c r="CP114" s="47"/>
      <c r="CQ114" s="4">
        <f t="shared" si="75"/>
        <v>12.445217391304348</v>
      </c>
      <c r="CR114" s="7" cm="1">
        <f t="array" ref="CR114">IF(BK114&lt;=$CW$48,0,INDEX($B$14:$B$300,BK114-$CW$48+1))</f>
        <v>0</v>
      </c>
      <c r="CS114" s="1">
        <f t="shared" si="63"/>
        <v>14348</v>
      </c>
      <c r="CT114" s="100">
        <f t="shared" si="76"/>
        <v>0</v>
      </c>
    </row>
    <row r="115" spans="1:98" s="1" customFormat="1" x14ac:dyDescent="0.3">
      <c r="A115" s="1">
        <f t="shared" si="64"/>
        <v>102</v>
      </c>
      <c r="B115" s="1">
        <f t="shared" si="42"/>
        <v>20898</v>
      </c>
      <c r="C115" s="1">
        <v>102</v>
      </c>
      <c r="D115" s="1">
        <v>29100</v>
      </c>
      <c r="E115" s="1">
        <v>6434</v>
      </c>
      <c r="F115" s="1">
        <v>0</v>
      </c>
      <c r="G115" s="1">
        <v>13884</v>
      </c>
      <c r="H115" s="1">
        <v>0</v>
      </c>
      <c r="I115" s="1">
        <v>580</v>
      </c>
      <c r="J115" s="4">
        <v>44.41</v>
      </c>
      <c r="K115" s="4">
        <v>0.56000000000000005</v>
      </c>
      <c r="L115" s="4">
        <v>25.6</v>
      </c>
      <c r="M115" s="61">
        <v>1.1000000000000001</v>
      </c>
      <c r="N115" s="1">
        <v>8735</v>
      </c>
      <c r="O115" s="1">
        <v>12153</v>
      </c>
      <c r="P115" s="1">
        <v>11600</v>
      </c>
      <c r="Q115" s="1">
        <v>545</v>
      </c>
      <c r="R115" s="1">
        <v>7</v>
      </c>
      <c r="S115" s="1">
        <v>0</v>
      </c>
      <c r="T115" s="1">
        <v>1820</v>
      </c>
      <c r="U115" s="1">
        <v>181</v>
      </c>
      <c r="V115" s="1">
        <v>2933</v>
      </c>
      <c r="W115" s="1">
        <v>7215</v>
      </c>
      <c r="X115" s="1">
        <v>580</v>
      </c>
      <c r="Y115" s="58">
        <v>0.72</v>
      </c>
      <c r="AA115" s="1">
        <f t="shared" si="43"/>
        <v>9367</v>
      </c>
      <c r="AB115" s="1">
        <f t="shared" si="44"/>
        <v>21099</v>
      </c>
      <c r="AC115" s="1">
        <f t="shared" si="45"/>
        <v>1160</v>
      </c>
      <c r="AD115" s="1">
        <f t="shared" si="65"/>
        <v>94</v>
      </c>
      <c r="AE115" s="1">
        <f t="shared" si="66"/>
        <v>111</v>
      </c>
      <c r="AF115" s="1">
        <f t="shared" si="66"/>
        <v>0</v>
      </c>
      <c r="AG115" s="1">
        <f t="shared" si="66"/>
        <v>5</v>
      </c>
      <c r="AH115" s="1">
        <f t="shared" si="77"/>
        <v>210</v>
      </c>
      <c r="AI115" s="9">
        <f t="shared" si="67"/>
        <v>5.4064131245339299E-2</v>
      </c>
      <c r="AJ115" s="9">
        <f t="shared" si="46"/>
        <v>0.41796</v>
      </c>
      <c r="AK115" s="9">
        <f t="shared" si="47"/>
        <v>0.12867999999999999</v>
      </c>
      <c r="AL115" s="9">
        <f t="shared" si="48"/>
        <v>0.27767999999999998</v>
      </c>
      <c r="AM115" s="9">
        <f t="shared" si="49"/>
        <v>1.1599999999999999E-2</v>
      </c>
      <c r="AN115" s="9">
        <f t="shared" si="50"/>
        <v>3.6400000000000002E-2</v>
      </c>
      <c r="AO115" s="9">
        <f t="shared" si="51"/>
        <v>4.1999999999999997E-3</v>
      </c>
      <c r="AP115" s="1">
        <f t="shared" si="68"/>
        <v>55</v>
      </c>
      <c r="AQ115" s="1">
        <f t="shared" si="68"/>
        <v>59</v>
      </c>
      <c r="AS115" s="1">
        <f t="shared" si="69"/>
        <v>5</v>
      </c>
      <c r="AT115" s="1">
        <f t="shared" si="70"/>
        <v>119</v>
      </c>
      <c r="AU115" s="1">
        <f t="shared" si="52"/>
        <v>10728</v>
      </c>
      <c r="AV115" s="9">
        <f t="shared" si="53"/>
        <v>0.21456</v>
      </c>
      <c r="AW115" s="9">
        <f t="shared" si="54"/>
        <v>5.8659999999999997E-2</v>
      </c>
      <c r="AX115" s="9">
        <f t="shared" si="55"/>
        <v>0.14430000000000001</v>
      </c>
      <c r="AY115" s="9">
        <f t="shared" si="56"/>
        <v>1.1599999999999999E-2</v>
      </c>
      <c r="AZ115" s="9">
        <f t="shared" si="57"/>
        <v>2.3800000000000002E-3</v>
      </c>
      <c r="BA115" s="9">
        <f t="shared" si="71"/>
        <v>0.21733920000000001</v>
      </c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M115" s="48"/>
      <c r="BX115" s="7"/>
      <c r="BY115" s="4"/>
      <c r="BZ115" s="7"/>
      <c r="CA115" s="7"/>
      <c r="CB115" s="7"/>
      <c r="CE115" s="7"/>
      <c r="CF115" s="7"/>
      <c r="CG115" s="7"/>
      <c r="CH115" s="7"/>
      <c r="CI115" s="7"/>
      <c r="CJ115" s="7"/>
      <c r="CK115" s="7"/>
      <c r="CL115" s="7"/>
      <c r="CN115" s="47"/>
      <c r="CO115" s="47"/>
      <c r="CP115" s="47"/>
      <c r="CQ115" s="4">
        <f t="shared" si="75"/>
        <v>12.439655172413794</v>
      </c>
      <c r="CR115" s="7" cm="1">
        <f t="array" ref="CR115">IF(BK115&lt;=$CW$48,0,INDEX($B$14:$B$300,BK115-$CW$48+1))</f>
        <v>0</v>
      </c>
      <c r="CS115" s="1">
        <f t="shared" si="63"/>
        <v>14464</v>
      </c>
      <c r="CT115" s="100">
        <f t="shared" si="76"/>
        <v>0</v>
      </c>
    </row>
    <row r="116" spans="1:98" s="1" customFormat="1" x14ac:dyDescent="0.3">
      <c r="A116" s="1">
        <f t="shared" si="64"/>
        <v>103</v>
      </c>
      <c r="B116" s="1">
        <f t="shared" si="42"/>
        <v>21081</v>
      </c>
      <c r="C116" s="1">
        <v>103</v>
      </c>
      <c r="D116" s="1">
        <v>28916</v>
      </c>
      <c r="E116" s="1">
        <v>6509</v>
      </c>
      <c r="F116" s="1">
        <v>0</v>
      </c>
      <c r="G116" s="1">
        <v>13987</v>
      </c>
      <c r="H116" s="1">
        <v>0</v>
      </c>
      <c r="I116" s="1">
        <v>585</v>
      </c>
      <c r="J116" s="4">
        <v>44.49</v>
      </c>
      <c r="K116" s="4">
        <v>0.56000000000000005</v>
      </c>
      <c r="L116" s="4">
        <v>25.6</v>
      </c>
      <c r="M116" s="61">
        <v>1.1000000000000001</v>
      </c>
      <c r="N116" s="1">
        <v>8873</v>
      </c>
      <c r="O116" s="1">
        <v>12199</v>
      </c>
      <c r="P116" s="1">
        <v>11622</v>
      </c>
      <c r="Q116" s="1">
        <v>568</v>
      </c>
      <c r="R116" s="1">
        <v>7</v>
      </c>
      <c r="S116" s="1">
        <v>0</v>
      </c>
      <c r="T116" s="1">
        <v>1965</v>
      </c>
      <c r="U116" s="1">
        <v>196</v>
      </c>
      <c r="V116" s="1">
        <v>2985</v>
      </c>
      <c r="W116" s="1">
        <v>7269</v>
      </c>
      <c r="X116" s="1">
        <v>585</v>
      </c>
      <c r="Y116" s="58">
        <v>0.72</v>
      </c>
      <c r="AA116" s="1">
        <f t="shared" si="43"/>
        <v>9494</v>
      </c>
      <c r="AB116" s="1">
        <f t="shared" si="44"/>
        <v>21256</v>
      </c>
      <c r="AC116" s="1">
        <f t="shared" si="45"/>
        <v>1170</v>
      </c>
      <c r="AD116" s="1">
        <f t="shared" si="65"/>
        <v>75</v>
      </c>
      <c r="AE116" s="1">
        <f t="shared" si="66"/>
        <v>103</v>
      </c>
      <c r="AF116" s="1">
        <f t="shared" si="66"/>
        <v>0</v>
      </c>
      <c r="AG116" s="1">
        <f t="shared" si="66"/>
        <v>5</v>
      </c>
      <c r="AH116" s="1">
        <f t="shared" si="77"/>
        <v>183</v>
      </c>
      <c r="AI116" s="9">
        <f t="shared" si="67"/>
        <v>5.3971768613340715E-2</v>
      </c>
      <c r="AJ116" s="9">
        <f t="shared" si="46"/>
        <v>0.42161999999999999</v>
      </c>
      <c r="AK116" s="9">
        <f t="shared" si="47"/>
        <v>0.13017999999999999</v>
      </c>
      <c r="AL116" s="9">
        <f t="shared" si="48"/>
        <v>0.27973999999999999</v>
      </c>
      <c r="AM116" s="9">
        <f t="shared" si="49"/>
        <v>1.17E-2</v>
      </c>
      <c r="AN116" s="9">
        <f t="shared" si="50"/>
        <v>3.9300000000000002E-2</v>
      </c>
      <c r="AO116" s="9">
        <f t="shared" si="51"/>
        <v>3.6600000000000001E-3</v>
      </c>
      <c r="AP116" s="1">
        <f t="shared" si="68"/>
        <v>52</v>
      </c>
      <c r="AQ116" s="1">
        <f t="shared" si="68"/>
        <v>54</v>
      </c>
      <c r="AS116" s="1">
        <f t="shared" si="69"/>
        <v>5</v>
      </c>
      <c r="AT116" s="1">
        <f t="shared" si="70"/>
        <v>111</v>
      </c>
      <c r="AU116" s="1">
        <f t="shared" si="52"/>
        <v>10839</v>
      </c>
      <c r="AV116" s="9">
        <f t="shared" si="53"/>
        <v>0.21678</v>
      </c>
      <c r="AW116" s="9">
        <f t="shared" si="54"/>
        <v>5.9700000000000003E-2</v>
      </c>
      <c r="AX116" s="9">
        <f t="shared" si="55"/>
        <v>0.14538000000000001</v>
      </c>
      <c r="AY116" s="9">
        <f t="shared" si="56"/>
        <v>1.17E-2</v>
      </c>
      <c r="AZ116" s="9">
        <f t="shared" si="57"/>
        <v>2.2200000000000002E-3</v>
      </c>
      <c r="BA116" s="9">
        <f t="shared" si="71"/>
        <v>0.2192424</v>
      </c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M116" s="48"/>
      <c r="BX116" s="7"/>
      <c r="BY116" s="4"/>
      <c r="BZ116" s="7"/>
      <c r="CA116" s="7"/>
      <c r="CB116" s="7"/>
      <c r="CE116" s="7"/>
      <c r="CF116" s="7"/>
      <c r="CG116" s="7"/>
      <c r="CH116" s="7"/>
      <c r="CI116" s="7"/>
      <c r="CJ116" s="7"/>
      <c r="CK116" s="7"/>
      <c r="CL116" s="7"/>
      <c r="CN116" s="47"/>
      <c r="CO116" s="47"/>
      <c r="CP116" s="47"/>
      <c r="CQ116" s="4">
        <f t="shared" si="75"/>
        <v>12.425641025641026</v>
      </c>
      <c r="CR116" s="7" cm="1">
        <f t="array" ref="CR116">IF(BK116&lt;=$CW$48,0,INDEX($B$14:$B$300,BK116-$CW$48+1))</f>
        <v>0</v>
      </c>
      <c r="CS116" s="1">
        <f t="shared" si="63"/>
        <v>14572</v>
      </c>
      <c r="CT116" s="100">
        <f t="shared" si="76"/>
        <v>0</v>
      </c>
    </row>
    <row r="117" spans="1:98" s="1" customFormat="1" x14ac:dyDescent="0.3">
      <c r="A117" s="1">
        <f t="shared" si="64"/>
        <v>104</v>
      </c>
      <c r="B117" s="1">
        <f t="shared" si="42"/>
        <v>21253</v>
      </c>
      <c r="C117" s="1">
        <v>104</v>
      </c>
      <c r="D117" s="1">
        <v>28745</v>
      </c>
      <c r="E117" s="1">
        <v>6576</v>
      </c>
      <c r="F117" s="1">
        <v>0</v>
      </c>
      <c r="G117" s="1">
        <v>14088</v>
      </c>
      <c r="H117" s="1">
        <v>0</v>
      </c>
      <c r="I117" s="1">
        <v>589</v>
      </c>
      <c r="J117" s="4">
        <v>44.56</v>
      </c>
      <c r="K117" s="4">
        <v>0.56000000000000005</v>
      </c>
      <c r="L117" s="4">
        <v>25.6</v>
      </c>
      <c r="M117" s="61">
        <v>1.1000000000000001</v>
      </c>
      <c r="N117" s="1">
        <v>9011</v>
      </c>
      <c r="O117" s="1">
        <v>12233</v>
      </c>
      <c r="P117" s="1">
        <v>11626</v>
      </c>
      <c r="Q117" s="1">
        <v>598</v>
      </c>
      <c r="R117" s="1">
        <v>7</v>
      </c>
      <c r="S117" s="1">
        <v>0</v>
      </c>
      <c r="T117" s="1">
        <v>2099</v>
      </c>
      <c r="U117" s="1">
        <v>211</v>
      </c>
      <c r="V117" s="1">
        <v>3032</v>
      </c>
      <c r="W117" s="1">
        <v>7321</v>
      </c>
      <c r="X117" s="1">
        <v>589</v>
      </c>
      <c r="Y117" s="58">
        <v>0.72</v>
      </c>
      <c r="AA117" s="1">
        <f t="shared" si="43"/>
        <v>9608</v>
      </c>
      <c r="AB117" s="1">
        <f t="shared" si="44"/>
        <v>21409</v>
      </c>
      <c r="AC117" s="1">
        <f t="shared" si="45"/>
        <v>1178</v>
      </c>
      <c r="AD117" s="1">
        <f t="shared" si="65"/>
        <v>67</v>
      </c>
      <c r="AE117" s="1">
        <f t="shared" si="66"/>
        <v>101</v>
      </c>
      <c r="AF117" s="1">
        <f t="shared" si="66"/>
        <v>0</v>
      </c>
      <c r="AG117" s="1">
        <f t="shared" si="66"/>
        <v>4</v>
      </c>
      <c r="AH117" s="1">
        <f t="shared" si="77"/>
        <v>172</v>
      </c>
      <c r="AI117" s="9">
        <f t="shared" si="67"/>
        <v>5.3829281666971304E-2</v>
      </c>
      <c r="AJ117" s="9">
        <f t="shared" si="46"/>
        <v>0.42505999999999999</v>
      </c>
      <c r="AK117" s="9">
        <f t="shared" si="47"/>
        <v>0.13152</v>
      </c>
      <c r="AL117" s="9">
        <f t="shared" si="48"/>
        <v>0.28176000000000001</v>
      </c>
      <c r="AM117" s="9">
        <f t="shared" si="49"/>
        <v>1.1780000000000001E-2</v>
      </c>
      <c r="AN117" s="9">
        <f t="shared" si="50"/>
        <v>4.1980000000000003E-2</v>
      </c>
      <c r="AO117" s="9">
        <f t="shared" si="51"/>
        <v>3.4399999999999999E-3</v>
      </c>
      <c r="AP117" s="1">
        <f t="shared" si="68"/>
        <v>47</v>
      </c>
      <c r="AQ117" s="1">
        <f t="shared" si="68"/>
        <v>52</v>
      </c>
      <c r="AS117" s="1">
        <f t="shared" si="69"/>
        <v>4</v>
      </c>
      <c r="AT117" s="1">
        <f t="shared" si="70"/>
        <v>103</v>
      </c>
      <c r="AU117" s="1">
        <f t="shared" si="52"/>
        <v>10942</v>
      </c>
      <c r="AV117" s="9">
        <f t="shared" si="53"/>
        <v>0.21884000000000001</v>
      </c>
      <c r="AW117" s="9">
        <f t="shared" si="54"/>
        <v>6.0639999999999999E-2</v>
      </c>
      <c r="AX117" s="9">
        <f t="shared" si="55"/>
        <v>0.14641999999999999</v>
      </c>
      <c r="AY117" s="9">
        <f t="shared" si="56"/>
        <v>1.1780000000000001E-2</v>
      </c>
      <c r="AZ117" s="9">
        <f t="shared" si="57"/>
        <v>2.0600000000000002E-3</v>
      </c>
      <c r="BA117" s="9">
        <f t="shared" si="71"/>
        <v>0.22103120000000001</v>
      </c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M117" s="48"/>
      <c r="BX117" s="7"/>
      <c r="BY117" s="4"/>
      <c r="BZ117" s="7"/>
      <c r="CA117" s="7"/>
      <c r="CB117" s="7"/>
      <c r="CE117" s="7"/>
      <c r="CF117" s="7"/>
      <c r="CG117" s="7"/>
      <c r="CH117" s="7"/>
      <c r="CI117" s="7"/>
      <c r="CJ117" s="7"/>
      <c r="CK117" s="7"/>
      <c r="CL117" s="7"/>
      <c r="CN117" s="47"/>
      <c r="CO117" s="47"/>
      <c r="CP117" s="47"/>
      <c r="CQ117" s="4">
        <f t="shared" si="75"/>
        <v>12.429541595925297</v>
      </c>
      <c r="CR117" s="7" cm="1">
        <f t="array" ref="CR117">IF(BK117&lt;=$CW$48,0,INDEX($B$14:$B$300,BK117-$CW$48+1))</f>
        <v>0</v>
      </c>
      <c r="CS117" s="1">
        <f t="shared" si="63"/>
        <v>14677</v>
      </c>
      <c r="CT117" s="100">
        <f t="shared" si="76"/>
        <v>0</v>
      </c>
    </row>
    <row r="118" spans="1:98" s="1" customFormat="1" x14ac:dyDescent="0.3">
      <c r="A118" s="1">
        <f t="shared" si="64"/>
        <v>105</v>
      </c>
      <c r="B118" s="1">
        <f t="shared" si="42"/>
        <v>21409</v>
      </c>
      <c r="C118" s="1">
        <v>105</v>
      </c>
      <c r="D118" s="1">
        <v>28590</v>
      </c>
      <c r="E118" s="1">
        <v>6615</v>
      </c>
      <c r="F118" s="1">
        <v>0</v>
      </c>
      <c r="G118" s="1">
        <v>14200</v>
      </c>
      <c r="H118" s="1">
        <v>0</v>
      </c>
      <c r="I118" s="1">
        <v>594</v>
      </c>
      <c r="J118" s="4">
        <v>44.64</v>
      </c>
      <c r="K118" s="4">
        <v>0.56999999999999995</v>
      </c>
      <c r="L118" s="4">
        <v>25.6</v>
      </c>
      <c r="M118" s="61">
        <v>1.1000000000000001</v>
      </c>
      <c r="N118" s="1">
        <v>9141</v>
      </c>
      <c r="O118" s="1">
        <v>12258</v>
      </c>
      <c r="P118" s="1">
        <v>11612</v>
      </c>
      <c r="Q118" s="1">
        <v>637</v>
      </c>
      <c r="R118" s="1">
        <v>8</v>
      </c>
      <c r="S118" s="1">
        <v>0</v>
      </c>
      <c r="T118" s="1">
        <v>2210</v>
      </c>
      <c r="U118" s="1">
        <v>223</v>
      </c>
      <c r="V118" s="1">
        <v>3067</v>
      </c>
      <c r="W118" s="1">
        <v>7377</v>
      </c>
      <c r="X118" s="1">
        <v>594</v>
      </c>
      <c r="Y118" s="58">
        <v>0.72</v>
      </c>
      <c r="AA118" s="1">
        <f t="shared" si="43"/>
        <v>9682</v>
      </c>
      <c r="AB118" s="1">
        <f t="shared" si="44"/>
        <v>21577</v>
      </c>
      <c r="AC118" s="1">
        <f t="shared" si="45"/>
        <v>1188</v>
      </c>
      <c r="AD118" s="1">
        <f t="shared" si="65"/>
        <v>39</v>
      </c>
      <c r="AE118" s="1">
        <f t="shared" si="66"/>
        <v>112</v>
      </c>
      <c r="AF118" s="1">
        <f t="shared" si="66"/>
        <v>0</v>
      </c>
      <c r="AG118" s="1">
        <f t="shared" si="66"/>
        <v>5</v>
      </c>
      <c r="AH118" s="1">
        <f t="shared" si="77"/>
        <v>156</v>
      </c>
      <c r="AI118" s="9">
        <f t="shared" si="67"/>
        <v>5.3814096756658818E-2</v>
      </c>
      <c r="AJ118" s="9">
        <f t="shared" si="46"/>
        <v>0.42818000000000001</v>
      </c>
      <c r="AK118" s="9">
        <f t="shared" si="47"/>
        <v>0.1323</v>
      </c>
      <c r="AL118" s="9">
        <f t="shared" si="48"/>
        <v>0.28399999999999997</v>
      </c>
      <c r="AM118" s="9">
        <f t="shared" si="49"/>
        <v>1.188E-2</v>
      </c>
      <c r="AN118" s="9">
        <f t="shared" si="50"/>
        <v>4.4200000000000003E-2</v>
      </c>
      <c r="AO118" s="9">
        <f t="shared" si="51"/>
        <v>3.1199999999999999E-3</v>
      </c>
      <c r="AP118" s="1">
        <f t="shared" si="68"/>
        <v>35</v>
      </c>
      <c r="AQ118" s="1">
        <f t="shared" si="68"/>
        <v>56</v>
      </c>
      <c r="AS118" s="1">
        <f t="shared" si="69"/>
        <v>5</v>
      </c>
      <c r="AT118" s="1">
        <f t="shared" si="70"/>
        <v>96</v>
      </c>
      <c r="AU118" s="1">
        <f t="shared" si="52"/>
        <v>11038</v>
      </c>
      <c r="AV118" s="9">
        <f t="shared" si="53"/>
        <v>0.22076000000000001</v>
      </c>
      <c r="AW118" s="9">
        <f t="shared" si="54"/>
        <v>6.1339999999999999E-2</v>
      </c>
      <c r="AX118" s="9">
        <f t="shared" si="55"/>
        <v>0.14754</v>
      </c>
      <c r="AY118" s="9">
        <f t="shared" si="56"/>
        <v>1.188E-2</v>
      </c>
      <c r="AZ118" s="9">
        <f t="shared" si="57"/>
        <v>1.92E-3</v>
      </c>
      <c r="BA118" s="9">
        <f t="shared" si="71"/>
        <v>0.22265360000000001</v>
      </c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M118" s="48"/>
      <c r="BX118" s="7"/>
      <c r="BY118" s="4"/>
      <c r="BZ118" s="7"/>
      <c r="CA118" s="7"/>
      <c r="CB118" s="7"/>
      <c r="CE118" s="7"/>
      <c r="CF118" s="7"/>
      <c r="CG118" s="7"/>
      <c r="CH118" s="7"/>
      <c r="CI118" s="7"/>
      <c r="CJ118" s="7"/>
      <c r="CK118" s="7"/>
      <c r="CL118" s="7"/>
      <c r="CN118" s="47"/>
      <c r="CO118" s="47"/>
      <c r="CP118" s="47"/>
      <c r="CQ118" s="4">
        <f t="shared" si="75"/>
        <v>12.419191919191919</v>
      </c>
      <c r="CR118" s="7" cm="1">
        <f t="array" ref="CR118">IF(BK118&lt;=$CW$48,0,INDEX($B$14:$B$300,BK118-$CW$48+1))</f>
        <v>0</v>
      </c>
      <c r="CS118" s="1">
        <f t="shared" si="63"/>
        <v>14794</v>
      </c>
      <c r="CT118" s="100">
        <f t="shared" si="76"/>
        <v>0</v>
      </c>
    </row>
    <row r="119" spans="1:98" s="1" customFormat="1" x14ac:dyDescent="0.3">
      <c r="A119" s="1">
        <f t="shared" si="64"/>
        <v>106</v>
      </c>
      <c r="B119" s="1">
        <f t="shared" si="42"/>
        <v>21559</v>
      </c>
      <c r="C119" s="1">
        <v>106</v>
      </c>
      <c r="D119" s="1">
        <v>28439</v>
      </c>
      <c r="E119" s="1">
        <v>6649</v>
      </c>
      <c r="F119" s="1">
        <v>0</v>
      </c>
      <c r="G119" s="1">
        <v>14312</v>
      </c>
      <c r="H119" s="1">
        <v>0</v>
      </c>
      <c r="I119" s="1">
        <v>598</v>
      </c>
      <c r="J119" s="4">
        <v>44.71</v>
      </c>
      <c r="K119" s="4">
        <v>0.56999999999999995</v>
      </c>
      <c r="L119" s="4">
        <v>25.6</v>
      </c>
      <c r="M119" s="61">
        <v>1.1000000000000001</v>
      </c>
      <c r="N119" s="1">
        <v>9272</v>
      </c>
      <c r="O119" s="1">
        <v>12278</v>
      </c>
      <c r="P119" s="1">
        <v>11585</v>
      </c>
      <c r="Q119" s="1">
        <v>684</v>
      </c>
      <c r="R119" s="1">
        <v>8</v>
      </c>
      <c r="S119" s="1">
        <v>0</v>
      </c>
      <c r="T119" s="1">
        <v>2307</v>
      </c>
      <c r="U119" s="1">
        <v>232</v>
      </c>
      <c r="V119" s="1">
        <v>3103</v>
      </c>
      <c r="W119" s="1">
        <v>7432</v>
      </c>
      <c r="X119" s="1">
        <v>598</v>
      </c>
      <c r="Y119" s="58">
        <v>0.72</v>
      </c>
      <c r="AA119" s="1">
        <f t="shared" si="43"/>
        <v>9752</v>
      </c>
      <c r="AB119" s="1">
        <f t="shared" si="44"/>
        <v>21744</v>
      </c>
      <c r="AC119" s="1">
        <f t="shared" si="45"/>
        <v>1196</v>
      </c>
      <c r="AD119" s="1">
        <f t="shared" si="65"/>
        <v>34</v>
      </c>
      <c r="AE119" s="1">
        <f t="shared" si="66"/>
        <v>112</v>
      </c>
      <c r="AF119" s="1">
        <f t="shared" si="66"/>
        <v>0</v>
      </c>
      <c r="AG119" s="1">
        <f t="shared" si="66"/>
        <v>4</v>
      </c>
      <c r="AH119" s="1">
        <f t="shared" si="77"/>
        <v>150</v>
      </c>
      <c r="AI119" s="9">
        <f t="shared" si="67"/>
        <v>5.3714183059373033E-2</v>
      </c>
      <c r="AJ119" s="9">
        <f t="shared" si="46"/>
        <v>0.43118000000000001</v>
      </c>
      <c r="AK119" s="9">
        <f t="shared" si="47"/>
        <v>0.13297999999999999</v>
      </c>
      <c r="AL119" s="9">
        <f t="shared" si="48"/>
        <v>0.28623999999999999</v>
      </c>
      <c r="AM119" s="9">
        <f t="shared" si="49"/>
        <v>1.196E-2</v>
      </c>
      <c r="AN119" s="9">
        <f t="shared" si="50"/>
        <v>4.614E-2</v>
      </c>
      <c r="AO119" s="9">
        <f t="shared" si="51"/>
        <v>3.0000000000000001E-3</v>
      </c>
      <c r="AP119" s="1">
        <f t="shared" si="68"/>
        <v>36</v>
      </c>
      <c r="AQ119" s="1">
        <f t="shared" si="68"/>
        <v>55</v>
      </c>
      <c r="AS119" s="1">
        <f t="shared" si="69"/>
        <v>4</v>
      </c>
      <c r="AT119" s="1">
        <f t="shared" si="70"/>
        <v>95</v>
      </c>
      <c r="AU119" s="1">
        <f t="shared" si="52"/>
        <v>11133</v>
      </c>
      <c r="AV119" s="9">
        <f t="shared" si="53"/>
        <v>0.22266</v>
      </c>
      <c r="AW119" s="9">
        <f t="shared" si="54"/>
        <v>6.2059999999999997E-2</v>
      </c>
      <c r="AX119" s="9">
        <f t="shared" si="55"/>
        <v>0.14863999999999999</v>
      </c>
      <c r="AY119" s="9">
        <f t="shared" si="56"/>
        <v>1.196E-2</v>
      </c>
      <c r="AZ119" s="9">
        <f t="shared" si="57"/>
        <v>1.9E-3</v>
      </c>
      <c r="BA119" s="9">
        <f t="shared" si="71"/>
        <v>0.22421360000000001</v>
      </c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M119" s="48"/>
      <c r="BX119" s="7"/>
      <c r="BY119" s="4"/>
      <c r="BZ119" s="7"/>
      <c r="CA119" s="7"/>
      <c r="CB119" s="7"/>
      <c r="CE119" s="7"/>
      <c r="CF119" s="7"/>
      <c r="CG119" s="7"/>
      <c r="CH119" s="7"/>
      <c r="CI119" s="7"/>
      <c r="CJ119" s="7"/>
      <c r="CK119" s="7"/>
      <c r="CL119" s="7"/>
      <c r="CN119" s="47"/>
      <c r="CO119" s="47"/>
      <c r="CP119" s="47"/>
      <c r="CQ119" s="4">
        <f t="shared" si="75"/>
        <v>12.42809364548495</v>
      </c>
      <c r="CR119" s="7" cm="1">
        <f t="array" ref="CR119">IF(BK119&lt;=$CW$48,0,INDEX($B$14:$B$300,BK119-$CW$48+1))</f>
        <v>0</v>
      </c>
      <c r="CS119" s="1">
        <f t="shared" si="63"/>
        <v>14910</v>
      </c>
      <c r="CT119" s="100">
        <f t="shared" si="76"/>
        <v>0</v>
      </c>
    </row>
    <row r="120" spans="1:98" s="1" customFormat="1" x14ac:dyDescent="0.3">
      <c r="A120" s="1">
        <f t="shared" si="64"/>
        <v>107</v>
      </c>
      <c r="B120" s="1">
        <f t="shared" si="42"/>
        <v>21705</v>
      </c>
      <c r="C120" s="1">
        <v>107</v>
      </c>
      <c r="D120" s="1">
        <v>28294</v>
      </c>
      <c r="E120" s="1">
        <v>6673</v>
      </c>
      <c r="F120" s="1">
        <v>0</v>
      </c>
      <c r="G120" s="1">
        <v>14429</v>
      </c>
      <c r="H120" s="1">
        <v>0</v>
      </c>
      <c r="I120" s="1">
        <v>603</v>
      </c>
      <c r="J120" s="4">
        <v>44.79</v>
      </c>
      <c r="K120" s="4">
        <v>0.56999999999999995</v>
      </c>
      <c r="L120" s="4">
        <v>25.5</v>
      </c>
      <c r="M120" s="61">
        <v>1.1100000000000001</v>
      </c>
      <c r="N120" s="1">
        <v>9401</v>
      </c>
      <c r="O120" s="1">
        <v>12294</v>
      </c>
      <c r="P120" s="1">
        <v>11545</v>
      </c>
      <c r="Q120" s="1">
        <v>739</v>
      </c>
      <c r="R120" s="1">
        <v>9</v>
      </c>
      <c r="S120" s="1">
        <v>0</v>
      </c>
      <c r="T120" s="1">
        <v>2389</v>
      </c>
      <c r="U120" s="1">
        <v>241</v>
      </c>
      <c r="V120" s="1">
        <v>3133</v>
      </c>
      <c r="W120" s="1">
        <v>7489</v>
      </c>
      <c r="X120" s="1">
        <v>603</v>
      </c>
      <c r="Y120" s="58">
        <v>0.72</v>
      </c>
      <c r="AA120" s="1">
        <f t="shared" si="43"/>
        <v>9806</v>
      </c>
      <c r="AB120" s="1">
        <f t="shared" si="44"/>
        <v>21918</v>
      </c>
      <c r="AC120" s="1">
        <f t="shared" si="45"/>
        <v>1206</v>
      </c>
      <c r="AD120" s="1">
        <f t="shared" si="65"/>
        <v>24</v>
      </c>
      <c r="AE120" s="1">
        <f t="shared" si="66"/>
        <v>117</v>
      </c>
      <c r="AF120" s="1">
        <f t="shared" si="66"/>
        <v>0</v>
      </c>
      <c r="AG120" s="1">
        <f t="shared" si="66"/>
        <v>5</v>
      </c>
      <c r="AH120" s="1">
        <f t="shared" si="77"/>
        <v>146</v>
      </c>
      <c r="AI120" s="9">
        <f t="shared" si="67"/>
        <v>5.3719376391982182E-2</v>
      </c>
      <c r="AJ120" s="9">
        <f t="shared" si="46"/>
        <v>0.43409999999999999</v>
      </c>
      <c r="AK120" s="9">
        <f t="shared" si="47"/>
        <v>0.13346</v>
      </c>
      <c r="AL120" s="9">
        <f t="shared" si="48"/>
        <v>0.28858</v>
      </c>
      <c r="AM120" s="9">
        <f t="shared" si="49"/>
        <v>1.206E-2</v>
      </c>
      <c r="AN120" s="9">
        <f t="shared" si="50"/>
        <v>4.7780000000000003E-2</v>
      </c>
      <c r="AO120" s="9">
        <f t="shared" si="51"/>
        <v>2.9199999999999999E-3</v>
      </c>
      <c r="AP120" s="1">
        <f t="shared" si="68"/>
        <v>30</v>
      </c>
      <c r="AQ120" s="1">
        <f t="shared" si="68"/>
        <v>57</v>
      </c>
      <c r="AS120" s="1">
        <f t="shared" si="69"/>
        <v>5</v>
      </c>
      <c r="AT120" s="1">
        <f t="shared" si="70"/>
        <v>92</v>
      </c>
      <c r="AU120" s="1">
        <f t="shared" si="52"/>
        <v>11225</v>
      </c>
      <c r="AV120" s="9">
        <f t="shared" si="53"/>
        <v>0.22450000000000001</v>
      </c>
      <c r="AW120" s="9">
        <f t="shared" si="54"/>
        <v>6.2659999999999993E-2</v>
      </c>
      <c r="AX120" s="9">
        <f t="shared" si="55"/>
        <v>0.14978</v>
      </c>
      <c r="AY120" s="9">
        <f t="shared" si="56"/>
        <v>1.206E-2</v>
      </c>
      <c r="AZ120" s="9">
        <f t="shared" si="57"/>
        <v>1.8400000000000001E-3</v>
      </c>
      <c r="BA120" s="9">
        <f t="shared" si="71"/>
        <v>0.22573199999999999</v>
      </c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M120" s="48"/>
      <c r="BX120" s="7"/>
      <c r="BY120" s="4"/>
      <c r="BZ120" s="7"/>
      <c r="CA120" s="7"/>
      <c r="CB120" s="7"/>
      <c r="CE120" s="7"/>
      <c r="CF120" s="7"/>
      <c r="CG120" s="7"/>
      <c r="CH120" s="7"/>
      <c r="CI120" s="7"/>
      <c r="CJ120" s="7"/>
      <c r="CK120" s="7"/>
      <c r="CL120" s="7"/>
      <c r="CN120" s="47"/>
      <c r="CO120" s="47"/>
      <c r="CP120" s="47"/>
      <c r="CQ120" s="4">
        <f t="shared" si="75"/>
        <v>12.419568822553897</v>
      </c>
      <c r="CR120" s="7" cm="1">
        <f t="array" ref="CR120">IF(BK120&lt;=$CW$48,0,INDEX($B$14:$B$300,BK120-$CW$48+1))</f>
        <v>0</v>
      </c>
      <c r="CS120" s="1">
        <f t="shared" si="63"/>
        <v>15032</v>
      </c>
      <c r="CT120" s="100">
        <f t="shared" si="76"/>
        <v>0</v>
      </c>
    </row>
    <row r="121" spans="1:98" s="1" customFormat="1" x14ac:dyDescent="0.3">
      <c r="A121" s="1">
        <f t="shared" si="64"/>
        <v>108</v>
      </c>
      <c r="B121" s="1">
        <f t="shared" si="42"/>
        <v>21845</v>
      </c>
      <c r="C121" s="1">
        <v>108</v>
      </c>
      <c r="D121" s="1">
        <v>28153</v>
      </c>
      <c r="E121" s="1">
        <v>6683</v>
      </c>
      <c r="F121" s="1">
        <v>0</v>
      </c>
      <c r="G121" s="1">
        <v>14555</v>
      </c>
      <c r="H121" s="1">
        <v>0</v>
      </c>
      <c r="I121" s="1">
        <v>607</v>
      </c>
      <c r="J121" s="4">
        <v>44.86</v>
      </c>
      <c r="K121" s="4">
        <v>0.56999999999999995</v>
      </c>
      <c r="L121" s="4">
        <v>25.5</v>
      </c>
      <c r="M121" s="61">
        <v>1.1100000000000001</v>
      </c>
      <c r="N121" s="1">
        <v>9528</v>
      </c>
      <c r="O121" s="1">
        <v>12307</v>
      </c>
      <c r="P121" s="1">
        <v>11493</v>
      </c>
      <c r="Q121" s="1">
        <v>804</v>
      </c>
      <c r="R121" s="1">
        <v>9</v>
      </c>
      <c r="S121" s="1">
        <v>0</v>
      </c>
      <c r="T121" s="1">
        <v>2453</v>
      </c>
      <c r="U121" s="1">
        <v>247</v>
      </c>
      <c r="V121" s="1">
        <v>3155</v>
      </c>
      <c r="W121" s="1">
        <v>7549</v>
      </c>
      <c r="X121" s="1">
        <v>607</v>
      </c>
      <c r="Y121" s="58">
        <v>0.72</v>
      </c>
      <c r="AA121" s="1">
        <f t="shared" si="43"/>
        <v>9838</v>
      </c>
      <c r="AB121" s="1">
        <f t="shared" si="44"/>
        <v>22104</v>
      </c>
      <c r="AC121" s="1">
        <f t="shared" si="45"/>
        <v>1214</v>
      </c>
      <c r="AD121" s="1">
        <f t="shared" si="65"/>
        <v>10</v>
      </c>
      <c r="AE121" s="1">
        <f t="shared" si="66"/>
        <v>126</v>
      </c>
      <c r="AF121" s="1">
        <f t="shared" si="66"/>
        <v>0</v>
      </c>
      <c r="AG121" s="1">
        <f t="shared" si="66"/>
        <v>4</v>
      </c>
      <c r="AH121" s="1">
        <f t="shared" si="77"/>
        <v>140</v>
      </c>
      <c r="AI121" s="9">
        <f t="shared" si="67"/>
        <v>5.3664574308195559E-2</v>
      </c>
      <c r="AJ121" s="9">
        <f t="shared" si="46"/>
        <v>0.43690000000000001</v>
      </c>
      <c r="AK121" s="9">
        <f t="shared" si="47"/>
        <v>0.13366</v>
      </c>
      <c r="AL121" s="9">
        <f t="shared" si="48"/>
        <v>0.29110000000000003</v>
      </c>
      <c r="AM121" s="9">
        <f t="shared" si="49"/>
        <v>1.214E-2</v>
      </c>
      <c r="AN121" s="9">
        <f t="shared" si="50"/>
        <v>4.9059999999999999E-2</v>
      </c>
      <c r="AO121" s="9">
        <f t="shared" si="51"/>
        <v>2.8E-3</v>
      </c>
      <c r="AP121" s="1">
        <f t="shared" si="68"/>
        <v>22</v>
      </c>
      <c r="AQ121" s="1">
        <f t="shared" si="68"/>
        <v>60</v>
      </c>
      <c r="AS121" s="1">
        <f t="shared" si="69"/>
        <v>4</v>
      </c>
      <c r="AT121" s="1">
        <f t="shared" si="70"/>
        <v>86</v>
      </c>
      <c r="AU121" s="1">
        <f t="shared" si="52"/>
        <v>11311</v>
      </c>
      <c r="AV121" s="9">
        <f t="shared" si="53"/>
        <v>0.22622</v>
      </c>
      <c r="AW121" s="9">
        <f t="shared" si="54"/>
        <v>6.3100000000000003E-2</v>
      </c>
      <c r="AX121" s="9">
        <f t="shared" si="55"/>
        <v>0.15098</v>
      </c>
      <c r="AY121" s="9">
        <f t="shared" si="56"/>
        <v>1.214E-2</v>
      </c>
      <c r="AZ121" s="9">
        <f t="shared" si="57"/>
        <v>1.72E-3</v>
      </c>
      <c r="BA121" s="9">
        <f t="shared" si="71"/>
        <v>0.227188</v>
      </c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M121" s="48"/>
      <c r="BX121" s="7"/>
      <c r="BY121" s="4"/>
      <c r="BZ121" s="7"/>
      <c r="CA121" s="7"/>
      <c r="CB121" s="7"/>
      <c r="CE121" s="7"/>
      <c r="CF121" s="7"/>
      <c r="CG121" s="7"/>
      <c r="CH121" s="7"/>
      <c r="CI121" s="7"/>
      <c r="CJ121" s="7"/>
      <c r="CK121" s="7"/>
      <c r="CL121" s="7"/>
      <c r="CN121" s="47"/>
      <c r="CO121" s="47"/>
      <c r="CP121" s="47"/>
      <c r="CQ121" s="4">
        <f t="shared" si="75"/>
        <v>12.436573311367381</v>
      </c>
      <c r="CR121" s="7" cm="1">
        <f t="array" ref="CR121">IF(BK121&lt;=$CW$48,0,INDEX($B$14:$B$300,BK121-$CW$48+1))</f>
        <v>0</v>
      </c>
      <c r="CS121" s="1">
        <f t="shared" si="63"/>
        <v>15162</v>
      </c>
      <c r="CT121" s="100">
        <f t="shared" si="76"/>
        <v>0</v>
      </c>
    </row>
    <row r="122" spans="1:98" s="1" customFormat="1" x14ac:dyDescent="0.3">
      <c r="A122" s="1">
        <f t="shared" si="64"/>
        <v>109</v>
      </c>
      <c r="B122" s="1">
        <f t="shared" si="42"/>
        <v>21980</v>
      </c>
      <c r="C122" s="1">
        <v>109</v>
      </c>
      <c r="D122" s="1">
        <v>28018</v>
      </c>
      <c r="E122" s="1">
        <v>6680</v>
      </c>
      <c r="F122" s="1">
        <v>0</v>
      </c>
      <c r="G122" s="1">
        <v>14689</v>
      </c>
      <c r="H122" s="1">
        <v>0</v>
      </c>
      <c r="I122" s="1">
        <v>611</v>
      </c>
      <c r="J122" s="4">
        <v>44.93</v>
      </c>
      <c r="K122" s="4">
        <v>0.56999999999999995</v>
      </c>
      <c r="L122" s="4">
        <v>25.5</v>
      </c>
      <c r="M122" s="61">
        <v>1.1100000000000001</v>
      </c>
      <c r="N122" s="1">
        <v>9652</v>
      </c>
      <c r="O122" s="1">
        <v>12319</v>
      </c>
      <c r="P122" s="1">
        <v>11426</v>
      </c>
      <c r="Q122" s="1">
        <v>882</v>
      </c>
      <c r="R122" s="1">
        <v>10</v>
      </c>
      <c r="S122" s="1">
        <v>0</v>
      </c>
      <c r="T122" s="1">
        <v>2506</v>
      </c>
      <c r="U122" s="1">
        <v>254</v>
      </c>
      <c r="V122" s="1">
        <v>3173</v>
      </c>
      <c r="W122" s="1">
        <v>7612</v>
      </c>
      <c r="X122" s="1">
        <v>611</v>
      </c>
      <c r="Y122" s="58">
        <v>0.72</v>
      </c>
      <c r="AA122" s="1">
        <f t="shared" si="43"/>
        <v>9853</v>
      </c>
      <c r="AB122" s="1">
        <f t="shared" si="44"/>
        <v>22301</v>
      </c>
      <c r="AC122" s="1">
        <f t="shared" si="45"/>
        <v>1222</v>
      </c>
      <c r="AD122" s="1">
        <f t="shared" si="65"/>
        <v>-3</v>
      </c>
      <c r="AE122" s="1">
        <f t="shared" si="66"/>
        <v>134</v>
      </c>
      <c r="AF122" s="1">
        <f t="shared" si="66"/>
        <v>0</v>
      </c>
      <c r="AG122" s="1">
        <f t="shared" si="66"/>
        <v>4</v>
      </c>
      <c r="AH122" s="1">
        <f t="shared" si="77"/>
        <v>135</v>
      </c>
      <c r="AI122" s="9">
        <f t="shared" si="67"/>
        <v>5.3615303615303617E-2</v>
      </c>
      <c r="AJ122" s="9">
        <f t="shared" si="46"/>
        <v>0.43959999999999999</v>
      </c>
      <c r="AK122" s="9">
        <f t="shared" si="47"/>
        <v>0.1336</v>
      </c>
      <c r="AL122" s="9">
        <f t="shared" si="48"/>
        <v>0.29377999999999999</v>
      </c>
      <c r="AM122" s="9">
        <f t="shared" si="49"/>
        <v>1.222E-2</v>
      </c>
      <c r="AN122" s="9">
        <f t="shared" si="50"/>
        <v>5.0119999999999998E-2</v>
      </c>
      <c r="AO122" s="9">
        <f t="shared" si="51"/>
        <v>2.7000000000000001E-3</v>
      </c>
      <c r="AP122" s="1">
        <f t="shared" si="68"/>
        <v>18</v>
      </c>
      <c r="AQ122" s="1">
        <f t="shared" si="68"/>
        <v>63</v>
      </c>
      <c r="AS122" s="1">
        <f t="shared" si="69"/>
        <v>4</v>
      </c>
      <c r="AT122" s="1">
        <f t="shared" si="70"/>
        <v>85</v>
      </c>
      <c r="AU122" s="1">
        <f t="shared" si="52"/>
        <v>11396</v>
      </c>
      <c r="AV122" s="9">
        <f t="shared" si="53"/>
        <v>0.22792000000000001</v>
      </c>
      <c r="AW122" s="9">
        <f t="shared" si="54"/>
        <v>6.3460000000000003E-2</v>
      </c>
      <c r="AX122" s="9">
        <f t="shared" si="55"/>
        <v>0.15223999999999999</v>
      </c>
      <c r="AY122" s="9">
        <f t="shared" si="56"/>
        <v>1.222E-2</v>
      </c>
      <c r="AZ122" s="9">
        <f t="shared" si="57"/>
        <v>1.6999999999999999E-3</v>
      </c>
      <c r="BA122" s="9">
        <f t="shared" si="71"/>
        <v>0.22859199999999999</v>
      </c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M122" s="48"/>
      <c r="BX122" s="7"/>
      <c r="BY122" s="4"/>
      <c r="BZ122" s="7"/>
      <c r="CA122" s="7"/>
      <c r="CB122" s="7"/>
      <c r="CE122" s="7"/>
      <c r="CF122" s="7"/>
      <c r="CG122" s="7"/>
      <c r="CH122" s="7"/>
      <c r="CI122" s="7"/>
      <c r="CJ122" s="7"/>
      <c r="CK122" s="7"/>
      <c r="CL122" s="7"/>
      <c r="CN122" s="47"/>
      <c r="CO122" s="47"/>
      <c r="CP122" s="47"/>
      <c r="CQ122" s="4"/>
      <c r="CR122" s="4"/>
      <c r="CS122" s="4"/>
      <c r="CT122" s="4"/>
    </row>
    <row r="123" spans="1:98" s="1" customFormat="1" x14ac:dyDescent="0.3">
      <c r="A123" s="1">
        <f t="shared" si="64"/>
        <v>110</v>
      </c>
      <c r="B123" s="1">
        <f t="shared" si="42"/>
        <v>22114</v>
      </c>
      <c r="C123" s="1">
        <v>110</v>
      </c>
      <c r="D123" s="1">
        <v>27885</v>
      </c>
      <c r="E123" s="1">
        <v>6665</v>
      </c>
      <c r="F123" s="1">
        <v>0</v>
      </c>
      <c r="G123" s="1">
        <v>14833</v>
      </c>
      <c r="H123" s="1">
        <v>0</v>
      </c>
      <c r="I123" s="1">
        <v>616</v>
      </c>
      <c r="J123" s="4">
        <v>45</v>
      </c>
      <c r="K123" s="4">
        <v>0.56999999999999995</v>
      </c>
      <c r="L123" s="4">
        <v>25.4</v>
      </c>
      <c r="M123" s="61">
        <v>1.1100000000000001</v>
      </c>
      <c r="N123" s="1">
        <v>9775</v>
      </c>
      <c r="O123" s="1">
        <v>12329</v>
      </c>
      <c r="P123" s="1">
        <v>11345</v>
      </c>
      <c r="Q123" s="1">
        <v>973</v>
      </c>
      <c r="R123" s="1">
        <v>10</v>
      </c>
      <c r="S123" s="1">
        <v>0</v>
      </c>
      <c r="T123" s="1">
        <v>2546</v>
      </c>
      <c r="U123" s="1">
        <v>258</v>
      </c>
      <c r="V123" s="1">
        <v>3187</v>
      </c>
      <c r="W123" s="1">
        <v>7677</v>
      </c>
      <c r="X123" s="1">
        <v>616</v>
      </c>
      <c r="Y123" s="58">
        <v>0.73</v>
      </c>
      <c r="AA123" s="1">
        <f t="shared" si="43"/>
        <v>9852</v>
      </c>
      <c r="AB123" s="1">
        <f t="shared" si="44"/>
        <v>22510</v>
      </c>
      <c r="AC123" s="1">
        <f t="shared" si="45"/>
        <v>1232</v>
      </c>
      <c r="AD123" s="1">
        <f t="shared" si="65"/>
        <v>-15</v>
      </c>
      <c r="AE123" s="1">
        <f t="shared" si="66"/>
        <v>144</v>
      </c>
      <c r="AF123" s="1">
        <f t="shared" si="66"/>
        <v>0</v>
      </c>
      <c r="AG123" s="1">
        <f t="shared" si="66"/>
        <v>5</v>
      </c>
      <c r="AH123" s="1">
        <f t="shared" si="77"/>
        <v>134</v>
      </c>
      <c r="AI123" s="9">
        <f t="shared" si="67"/>
        <v>5.3658536585365853E-2</v>
      </c>
      <c r="AJ123" s="9">
        <f t="shared" si="46"/>
        <v>0.44228000000000001</v>
      </c>
      <c r="AK123" s="9">
        <f t="shared" si="47"/>
        <v>0.1333</v>
      </c>
      <c r="AL123" s="9">
        <f t="shared" si="48"/>
        <v>0.29665999999999998</v>
      </c>
      <c r="AM123" s="9">
        <f t="shared" si="49"/>
        <v>1.2319999999999999E-2</v>
      </c>
      <c r="AN123" s="9">
        <f t="shared" si="50"/>
        <v>5.092E-2</v>
      </c>
      <c r="AO123" s="9">
        <f t="shared" si="51"/>
        <v>2.6800000000000001E-3</v>
      </c>
      <c r="AP123" s="1">
        <f t="shared" si="68"/>
        <v>14</v>
      </c>
      <c r="AQ123" s="1">
        <f t="shared" si="68"/>
        <v>65</v>
      </c>
      <c r="AS123" s="1">
        <f t="shared" si="69"/>
        <v>5</v>
      </c>
      <c r="AT123" s="1">
        <f t="shared" si="70"/>
        <v>84</v>
      </c>
      <c r="AU123" s="1">
        <f t="shared" si="52"/>
        <v>11480</v>
      </c>
      <c r="AV123" s="9">
        <f t="shared" si="53"/>
        <v>0.2296</v>
      </c>
      <c r="AW123" s="9">
        <f t="shared" si="54"/>
        <v>6.3740000000000005E-2</v>
      </c>
      <c r="AX123" s="9">
        <f t="shared" si="55"/>
        <v>0.15354000000000001</v>
      </c>
      <c r="AY123" s="9">
        <f t="shared" si="56"/>
        <v>1.2319999999999999E-2</v>
      </c>
      <c r="AZ123" s="9">
        <f t="shared" si="57"/>
        <v>1.6800000000000001E-3</v>
      </c>
      <c r="BA123" s="9">
        <f t="shared" si="71"/>
        <v>0.22998560000000001</v>
      </c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M123" s="48"/>
      <c r="BX123" s="7"/>
      <c r="BY123" s="4"/>
      <c r="BZ123" s="7"/>
      <c r="CA123" s="7"/>
      <c r="CB123" s="7"/>
      <c r="CE123" s="7"/>
      <c r="CF123" s="7"/>
      <c r="CG123" s="7"/>
      <c r="CH123" s="7"/>
      <c r="CI123" s="7"/>
      <c r="CJ123" s="7"/>
      <c r="CK123" s="7"/>
      <c r="CL123" s="7"/>
      <c r="CN123" s="47"/>
      <c r="CO123" s="47"/>
      <c r="CP123" s="47"/>
      <c r="CQ123" s="4"/>
      <c r="CR123" s="4"/>
      <c r="CS123" s="4"/>
      <c r="CT123" s="4"/>
    </row>
    <row r="124" spans="1:98" s="1" customFormat="1" x14ac:dyDescent="0.3">
      <c r="A124" s="1">
        <f t="shared" si="64"/>
        <v>111</v>
      </c>
      <c r="B124" s="1">
        <f t="shared" si="42"/>
        <v>22238</v>
      </c>
      <c r="C124" s="1">
        <v>111</v>
      </c>
      <c r="D124" s="1">
        <v>27759</v>
      </c>
      <c r="E124" s="1">
        <v>6625</v>
      </c>
      <c r="F124" s="1">
        <v>0</v>
      </c>
      <c r="G124" s="1">
        <v>14993</v>
      </c>
      <c r="H124" s="1">
        <v>0</v>
      </c>
      <c r="I124" s="1">
        <v>620</v>
      </c>
      <c r="J124" s="4">
        <v>45.06</v>
      </c>
      <c r="K124" s="4">
        <v>0.56999999999999995</v>
      </c>
      <c r="L124" s="4">
        <v>25.4</v>
      </c>
      <c r="M124" s="61">
        <v>1.1100000000000001</v>
      </c>
      <c r="N124" s="1">
        <v>9891</v>
      </c>
      <c r="O124" s="1">
        <v>12338</v>
      </c>
      <c r="P124" s="1">
        <v>11246</v>
      </c>
      <c r="Q124" s="1">
        <v>1080</v>
      </c>
      <c r="R124" s="1">
        <v>11</v>
      </c>
      <c r="S124" s="1">
        <v>0</v>
      </c>
      <c r="T124" s="1">
        <v>2573</v>
      </c>
      <c r="U124" s="1">
        <v>261</v>
      </c>
      <c r="V124" s="1">
        <v>3186</v>
      </c>
      <c r="W124" s="1">
        <v>7750</v>
      </c>
      <c r="X124" s="1">
        <v>620</v>
      </c>
      <c r="Y124" s="58">
        <v>0.73</v>
      </c>
      <c r="AA124" s="1">
        <f t="shared" si="43"/>
        <v>9811</v>
      </c>
      <c r="AB124" s="1">
        <f t="shared" si="44"/>
        <v>22743</v>
      </c>
      <c r="AC124" s="1">
        <f t="shared" si="45"/>
        <v>1240</v>
      </c>
      <c r="AD124" s="1">
        <f t="shared" si="65"/>
        <v>-40</v>
      </c>
      <c r="AE124" s="1">
        <f t="shared" si="66"/>
        <v>160</v>
      </c>
      <c r="AF124" s="1">
        <f t="shared" si="66"/>
        <v>0</v>
      </c>
      <c r="AG124" s="1">
        <f t="shared" si="66"/>
        <v>4</v>
      </c>
      <c r="AH124" s="1">
        <f t="shared" si="77"/>
        <v>124</v>
      </c>
      <c r="AI124" s="9">
        <f t="shared" si="67"/>
        <v>5.3651782623745238E-2</v>
      </c>
      <c r="AJ124" s="9">
        <f t="shared" si="46"/>
        <v>0.44475999999999999</v>
      </c>
      <c r="AK124" s="9">
        <f t="shared" si="47"/>
        <v>0.13250000000000001</v>
      </c>
      <c r="AL124" s="9">
        <f t="shared" si="48"/>
        <v>0.29986000000000002</v>
      </c>
      <c r="AM124" s="9">
        <f t="shared" si="49"/>
        <v>1.24E-2</v>
      </c>
      <c r="AN124" s="9">
        <f t="shared" si="50"/>
        <v>5.1459999999999999E-2</v>
      </c>
      <c r="AO124" s="9">
        <f t="shared" si="51"/>
        <v>2.48E-3</v>
      </c>
      <c r="AP124" s="1">
        <f t="shared" si="68"/>
        <v>-1</v>
      </c>
      <c r="AQ124" s="1">
        <f t="shared" si="68"/>
        <v>73</v>
      </c>
      <c r="AS124" s="1">
        <f t="shared" si="69"/>
        <v>4</v>
      </c>
      <c r="AT124" s="1">
        <f t="shared" si="70"/>
        <v>76</v>
      </c>
      <c r="AU124" s="1">
        <f t="shared" si="52"/>
        <v>11556</v>
      </c>
      <c r="AV124" s="9">
        <f t="shared" si="53"/>
        <v>0.23111999999999999</v>
      </c>
      <c r="AW124" s="9">
        <f t="shared" si="54"/>
        <v>6.3719999999999999E-2</v>
      </c>
      <c r="AX124" s="9">
        <f t="shared" si="55"/>
        <v>0.155</v>
      </c>
      <c r="AY124" s="9">
        <f t="shared" si="56"/>
        <v>1.24E-2</v>
      </c>
      <c r="AZ124" s="9">
        <f t="shared" si="57"/>
        <v>1.5200000000000001E-3</v>
      </c>
      <c r="BA124" s="9">
        <f t="shared" si="71"/>
        <v>0.23127520000000001</v>
      </c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M124" s="48"/>
      <c r="BX124" s="7"/>
      <c r="BY124" s="4"/>
      <c r="BZ124" s="7"/>
      <c r="CA124" s="7"/>
      <c r="CB124" s="7"/>
      <c r="CE124" s="7"/>
      <c r="CF124" s="7"/>
      <c r="CG124" s="7"/>
      <c r="CH124" s="7"/>
      <c r="CI124" s="7"/>
      <c r="CJ124" s="7"/>
      <c r="CK124" s="7"/>
      <c r="CL124" s="7"/>
      <c r="CN124" s="47"/>
      <c r="CO124" s="47"/>
      <c r="CP124" s="47"/>
      <c r="CQ124" s="4"/>
      <c r="CR124" s="4"/>
      <c r="CS124" s="4"/>
      <c r="CT124" s="4"/>
    </row>
    <row r="125" spans="1:98" s="1" customFormat="1" x14ac:dyDescent="0.3">
      <c r="A125" s="1">
        <f t="shared" si="64"/>
        <v>112</v>
      </c>
      <c r="B125" s="1">
        <f t="shared" si="42"/>
        <v>22363</v>
      </c>
      <c r="C125" s="1">
        <v>112</v>
      </c>
      <c r="D125" s="1">
        <v>27635</v>
      </c>
      <c r="E125" s="1">
        <v>6574</v>
      </c>
      <c r="F125" s="1">
        <v>0</v>
      </c>
      <c r="G125" s="1">
        <v>15164</v>
      </c>
      <c r="H125" s="1">
        <v>0</v>
      </c>
      <c r="I125" s="1">
        <v>625</v>
      </c>
      <c r="J125" s="4">
        <v>45.13</v>
      </c>
      <c r="K125" s="4">
        <v>0.56999999999999995</v>
      </c>
      <c r="L125" s="4">
        <v>25.3</v>
      </c>
      <c r="M125" s="61">
        <v>1.1200000000000001</v>
      </c>
      <c r="N125" s="1">
        <v>10008</v>
      </c>
      <c r="O125" s="1">
        <v>12345</v>
      </c>
      <c r="P125" s="1">
        <v>11137</v>
      </c>
      <c r="Q125" s="1">
        <v>1196</v>
      </c>
      <c r="R125" s="1">
        <v>12</v>
      </c>
      <c r="S125" s="1">
        <v>0</v>
      </c>
      <c r="T125" s="1">
        <v>2586</v>
      </c>
      <c r="U125" s="1">
        <v>261</v>
      </c>
      <c r="V125" s="1">
        <v>3180</v>
      </c>
      <c r="W125" s="1">
        <v>7828</v>
      </c>
      <c r="X125" s="1">
        <v>625</v>
      </c>
      <c r="Y125" s="58">
        <v>0.73</v>
      </c>
      <c r="AA125" s="1">
        <f t="shared" si="43"/>
        <v>9754</v>
      </c>
      <c r="AB125" s="1">
        <f t="shared" si="44"/>
        <v>22992</v>
      </c>
      <c r="AC125" s="1">
        <f t="shared" si="45"/>
        <v>1250</v>
      </c>
      <c r="AD125" s="1">
        <f t="shared" si="65"/>
        <v>-51</v>
      </c>
      <c r="AE125" s="1">
        <f t="shared" si="66"/>
        <v>171</v>
      </c>
      <c r="AF125" s="1">
        <f t="shared" si="66"/>
        <v>0</v>
      </c>
      <c r="AG125" s="1">
        <f t="shared" si="66"/>
        <v>5</v>
      </c>
      <c r="AH125" s="1">
        <f t="shared" si="77"/>
        <v>125</v>
      </c>
      <c r="AI125" s="9">
        <f t="shared" si="67"/>
        <v>5.3726467807100491E-2</v>
      </c>
      <c r="AJ125" s="9">
        <f t="shared" si="46"/>
        <v>0.44725999999999999</v>
      </c>
      <c r="AK125" s="9">
        <f t="shared" si="47"/>
        <v>0.13148000000000001</v>
      </c>
      <c r="AL125" s="9">
        <f t="shared" si="48"/>
        <v>0.30327999999999999</v>
      </c>
      <c r="AM125" s="9">
        <f t="shared" si="49"/>
        <v>1.2500000000000001E-2</v>
      </c>
      <c r="AN125" s="9">
        <f t="shared" si="50"/>
        <v>5.1720000000000002E-2</v>
      </c>
      <c r="AO125" s="9">
        <f t="shared" si="51"/>
        <v>2.5000000000000001E-3</v>
      </c>
      <c r="AP125" s="1">
        <f t="shared" si="68"/>
        <v>-6</v>
      </c>
      <c r="AQ125" s="1">
        <f t="shared" si="68"/>
        <v>78</v>
      </c>
      <c r="AS125" s="1">
        <f t="shared" si="69"/>
        <v>5</v>
      </c>
      <c r="AT125" s="1">
        <f t="shared" si="70"/>
        <v>77</v>
      </c>
      <c r="AU125" s="1">
        <f t="shared" si="52"/>
        <v>11633</v>
      </c>
      <c r="AV125" s="9">
        <f t="shared" si="53"/>
        <v>0.23266000000000001</v>
      </c>
      <c r="AW125" s="9">
        <f t="shared" si="54"/>
        <v>6.3600000000000004E-2</v>
      </c>
      <c r="AX125" s="9">
        <f t="shared" si="55"/>
        <v>0.15656</v>
      </c>
      <c r="AY125" s="9">
        <f t="shared" si="56"/>
        <v>1.2500000000000001E-2</v>
      </c>
      <c r="AZ125" s="9">
        <f t="shared" si="57"/>
        <v>1.5399999999999999E-3</v>
      </c>
      <c r="BA125" s="9">
        <f t="shared" si="71"/>
        <v>0.23257520000000001</v>
      </c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M125" s="48"/>
      <c r="BX125" s="7"/>
      <c r="BY125" s="4"/>
      <c r="BZ125" s="7"/>
      <c r="CA125" s="7"/>
      <c r="CB125" s="7"/>
      <c r="CE125" s="7"/>
      <c r="CF125" s="7"/>
      <c r="CG125" s="7"/>
      <c r="CH125" s="7"/>
      <c r="CI125" s="7"/>
      <c r="CJ125" s="7"/>
      <c r="CK125" s="7"/>
      <c r="CL125" s="7"/>
      <c r="CN125" s="47"/>
      <c r="CO125" s="47"/>
      <c r="CP125" s="47"/>
      <c r="CQ125" s="4"/>
      <c r="CR125" s="4"/>
      <c r="CS125" s="4"/>
      <c r="CT125" s="4"/>
    </row>
    <row r="126" spans="1:98" s="1" customFormat="1" x14ac:dyDescent="0.3">
      <c r="A126" s="1">
        <f t="shared" si="64"/>
        <v>113</v>
      </c>
      <c r="B126" s="1">
        <f t="shared" si="42"/>
        <v>22477</v>
      </c>
      <c r="C126" s="1">
        <v>113</v>
      </c>
      <c r="D126" s="1">
        <v>27521</v>
      </c>
      <c r="E126" s="1">
        <v>6501</v>
      </c>
      <c r="F126" s="1">
        <v>0</v>
      </c>
      <c r="G126" s="1">
        <v>15347</v>
      </c>
      <c r="H126" s="1">
        <v>0</v>
      </c>
      <c r="I126" s="1">
        <v>629</v>
      </c>
      <c r="J126" s="4">
        <v>45.2</v>
      </c>
      <c r="K126" s="4">
        <v>0.56999999999999995</v>
      </c>
      <c r="L126" s="4">
        <v>25.3</v>
      </c>
      <c r="M126" s="61">
        <v>1.1200000000000001</v>
      </c>
      <c r="N126" s="1">
        <v>10116</v>
      </c>
      <c r="O126" s="1">
        <v>12352</v>
      </c>
      <c r="P126" s="1">
        <v>11013</v>
      </c>
      <c r="Q126" s="1">
        <v>1326</v>
      </c>
      <c r="R126" s="1">
        <v>13</v>
      </c>
      <c r="S126" s="1">
        <v>0</v>
      </c>
      <c r="T126" s="1">
        <v>2596</v>
      </c>
      <c r="U126" s="1">
        <v>263</v>
      </c>
      <c r="V126" s="1">
        <v>3166</v>
      </c>
      <c r="W126" s="1">
        <v>7909</v>
      </c>
      <c r="X126" s="1">
        <v>629</v>
      </c>
      <c r="Y126" s="58">
        <v>0.73</v>
      </c>
      <c r="AA126" s="1">
        <f t="shared" si="43"/>
        <v>9667</v>
      </c>
      <c r="AB126" s="1">
        <f t="shared" si="44"/>
        <v>23256</v>
      </c>
      <c r="AC126" s="1">
        <f t="shared" si="45"/>
        <v>1258</v>
      </c>
      <c r="AD126" s="1">
        <f t="shared" si="65"/>
        <v>-73</v>
      </c>
      <c r="AE126" s="1">
        <f t="shared" si="66"/>
        <v>183</v>
      </c>
      <c r="AF126" s="1">
        <f t="shared" si="66"/>
        <v>0</v>
      </c>
      <c r="AG126" s="1">
        <f t="shared" si="66"/>
        <v>4</v>
      </c>
      <c r="AH126" s="1">
        <f t="shared" si="77"/>
        <v>114</v>
      </c>
      <c r="AI126" s="9">
        <f t="shared" si="67"/>
        <v>5.3742310321257689E-2</v>
      </c>
      <c r="AJ126" s="9">
        <f t="shared" si="46"/>
        <v>0.44954</v>
      </c>
      <c r="AK126" s="9">
        <f t="shared" si="47"/>
        <v>0.13002</v>
      </c>
      <c r="AL126" s="9">
        <f t="shared" si="48"/>
        <v>0.30693999999999999</v>
      </c>
      <c r="AM126" s="9">
        <f t="shared" si="49"/>
        <v>1.2579999999999999E-2</v>
      </c>
      <c r="AN126" s="9">
        <f t="shared" si="50"/>
        <v>5.1920000000000001E-2</v>
      </c>
      <c r="AO126" s="9">
        <f t="shared" si="51"/>
        <v>2.2799999999999999E-3</v>
      </c>
      <c r="AP126" s="1">
        <f t="shared" si="68"/>
        <v>-14</v>
      </c>
      <c r="AQ126" s="1">
        <f t="shared" si="68"/>
        <v>81</v>
      </c>
      <c r="AS126" s="1">
        <f t="shared" si="69"/>
        <v>4</v>
      </c>
      <c r="AT126" s="1">
        <f t="shared" si="70"/>
        <v>71</v>
      </c>
      <c r="AU126" s="1">
        <f t="shared" si="52"/>
        <v>11704</v>
      </c>
      <c r="AV126" s="9">
        <f t="shared" si="53"/>
        <v>0.23408000000000001</v>
      </c>
      <c r="AW126" s="9">
        <f t="shared" si="54"/>
        <v>6.3320000000000001E-2</v>
      </c>
      <c r="AX126" s="9">
        <f t="shared" si="55"/>
        <v>0.15817999999999999</v>
      </c>
      <c r="AY126" s="9">
        <f t="shared" si="56"/>
        <v>1.2579999999999999E-2</v>
      </c>
      <c r="AZ126" s="9">
        <f t="shared" si="57"/>
        <v>1.42E-3</v>
      </c>
      <c r="BA126" s="9">
        <f t="shared" si="71"/>
        <v>0.23376080000000002</v>
      </c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M126" s="48"/>
      <c r="BX126" s="7"/>
      <c r="BY126" s="4"/>
      <c r="BZ126" s="7"/>
      <c r="CA126" s="7"/>
      <c r="CB126" s="7"/>
      <c r="CE126" s="7"/>
      <c r="CF126" s="7"/>
      <c r="CG126" s="7"/>
      <c r="CH126" s="7"/>
      <c r="CI126" s="7"/>
      <c r="CJ126" s="7"/>
      <c r="CK126" s="7"/>
      <c r="CL126" s="7"/>
      <c r="CN126" s="47"/>
      <c r="CO126" s="47"/>
      <c r="CP126" s="47"/>
      <c r="CQ126" s="4"/>
      <c r="CR126" s="4"/>
      <c r="CS126" s="4"/>
      <c r="CT126" s="4"/>
    </row>
    <row r="127" spans="1:98" s="1" customFormat="1" x14ac:dyDescent="0.3">
      <c r="A127" s="1">
        <f t="shared" si="64"/>
        <v>114</v>
      </c>
      <c r="B127" s="1">
        <f t="shared" si="42"/>
        <v>22590</v>
      </c>
      <c r="C127" s="1">
        <v>114</v>
      </c>
      <c r="D127" s="1">
        <v>27408</v>
      </c>
      <c r="E127" s="1">
        <v>6412</v>
      </c>
      <c r="F127" s="1">
        <v>0</v>
      </c>
      <c r="G127" s="1">
        <v>15544</v>
      </c>
      <c r="H127" s="1">
        <v>0</v>
      </c>
      <c r="I127" s="1">
        <v>634</v>
      </c>
      <c r="J127" s="4">
        <v>45.26</v>
      </c>
      <c r="K127" s="4">
        <v>0.56999999999999995</v>
      </c>
      <c r="L127" s="4">
        <v>25.2</v>
      </c>
      <c r="M127" s="61">
        <v>1.1200000000000001</v>
      </c>
      <c r="N127" s="1">
        <v>10223</v>
      </c>
      <c r="O127" s="1">
        <v>12358</v>
      </c>
      <c r="P127" s="1">
        <v>10873</v>
      </c>
      <c r="Q127" s="1">
        <v>1470</v>
      </c>
      <c r="R127" s="1">
        <v>14</v>
      </c>
      <c r="S127" s="1">
        <v>0</v>
      </c>
      <c r="T127" s="1">
        <v>2596</v>
      </c>
      <c r="U127" s="1">
        <v>264</v>
      </c>
      <c r="V127" s="1">
        <v>3143</v>
      </c>
      <c r="W127" s="1">
        <v>7995</v>
      </c>
      <c r="X127" s="1">
        <v>634</v>
      </c>
      <c r="Y127" s="58">
        <v>0.73</v>
      </c>
      <c r="AA127" s="1">
        <f t="shared" si="43"/>
        <v>9555</v>
      </c>
      <c r="AB127" s="1">
        <f t="shared" si="44"/>
        <v>23539</v>
      </c>
      <c r="AC127" s="1">
        <f t="shared" si="45"/>
        <v>1268</v>
      </c>
      <c r="AD127" s="1">
        <f t="shared" si="65"/>
        <v>-89</v>
      </c>
      <c r="AE127" s="1">
        <f t="shared" si="66"/>
        <v>197</v>
      </c>
      <c r="AF127" s="1">
        <f t="shared" si="66"/>
        <v>0</v>
      </c>
      <c r="AG127" s="1">
        <f t="shared" si="66"/>
        <v>5</v>
      </c>
      <c r="AH127" s="1">
        <f t="shared" si="77"/>
        <v>113</v>
      </c>
      <c r="AI127" s="9">
        <f t="shared" si="67"/>
        <v>5.3856608902480459E-2</v>
      </c>
      <c r="AJ127" s="9">
        <f t="shared" si="46"/>
        <v>0.45179999999999998</v>
      </c>
      <c r="AK127" s="9">
        <f t="shared" si="47"/>
        <v>0.12823999999999999</v>
      </c>
      <c r="AL127" s="9">
        <f t="shared" si="48"/>
        <v>0.31087999999999999</v>
      </c>
      <c r="AM127" s="9">
        <f t="shared" si="49"/>
        <v>1.268E-2</v>
      </c>
      <c r="AN127" s="9">
        <f t="shared" si="50"/>
        <v>5.1920000000000001E-2</v>
      </c>
      <c r="AO127" s="9">
        <f t="shared" si="51"/>
        <v>2.2599999999999999E-3</v>
      </c>
      <c r="AP127" s="1">
        <f t="shared" si="68"/>
        <v>-23</v>
      </c>
      <c r="AQ127" s="1">
        <f t="shared" si="68"/>
        <v>86</v>
      </c>
      <c r="AS127" s="1">
        <f t="shared" si="69"/>
        <v>5</v>
      </c>
      <c r="AT127" s="1">
        <f t="shared" si="70"/>
        <v>68</v>
      </c>
      <c r="AU127" s="1">
        <f t="shared" si="52"/>
        <v>11772</v>
      </c>
      <c r="AV127" s="9">
        <f t="shared" si="53"/>
        <v>0.23544000000000001</v>
      </c>
      <c r="AW127" s="9">
        <f t="shared" si="54"/>
        <v>6.2859999999999999E-2</v>
      </c>
      <c r="AX127" s="9">
        <f t="shared" si="55"/>
        <v>0.15989999999999999</v>
      </c>
      <c r="AY127" s="9">
        <f t="shared" si="56"/>
        <v>1.268E-2</v>
      </c>
      <c r="AZ127" s="9">
        <f t="shared" si="57"/>
        <v>1.3600000000000001E-3</v>
      </c>
      <c r="BA127" s="9">
        <f t="shared" si="71"/>
        <v>0.23493600000000001</v>
      </c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M127" s="48"/>
      <c r="BX127" s="7"/>
      <c r="BY127" s="4"/>
      <c r="BZ127" s="7"/>
      <c r="CA127" s="7"/>
      <c r="CB127" s="7"/>
      <c r="CE127" s="7"/>
      <c r="CF127" s="7"/>
      <c r="CG127" s="7"/>
      <c r="CH127" s="7"/>
      <c r="CI127" s="7"/>
      <c r="CJ127" s="7"/>
      <c r="CK127" s="7"/>
      <c r="CL127" s="7"/>
      <c r="CN127" s="47"/>
      <c r="CO127" s="47"/>
      <c r="CP127" s="47"/>
      <c r="CQ127" s="4"/>
      <c r="CR127" s="4"/>
      <c r="CS127" s="4"/>
      <c r="CT127" s="4"/>
    </row>
    <row r="128" spans="1:98" s="1" customFormat="1" x14ac:dyDescent="0.3">
      <c r="A128" s="1">
        <f t="shared" si="64"/>
        <v>115</v>
      </c>
      <c r="B128" s="1">
        <f t="shared" si="42"/>
        <v>22695</v>
      </c>
      <c r="C128" s="1">
        <v>115</v>
      </c>
      <c r="D128" s="1">
        <v>27303</v>
      </c>
      <c r="E128" s="1">
        <v>6303</v>
      </c>
      <c r="F128" s="1">
        <v>0</v>
      </c>
      <c r="G128" s="1">
        <v>15753</v>
      </c>
      <c r="H128" s="1">
        <v>0</v>
      </c>
      <c r="I128" s="1">
        <v>639</v>
      </c>
      <c r="J128" s="4">
        <v>45.32</v>
      </c>
      <c r="K128" s="4">
        <v>0.56999999999999995</v>
      </c>
      <c r="L128" s="4">
        <v>25.2</v>
      </c>
      <c r="M128" s="61">
        <v>1.1200000000000001</v>
      </c>
      <c r="N128" s="1">
        <v>10323</v>
      </c>
      <c r="O128" s="1">
        <v>12363</v>
      </c>
      <c r="P128" s="1">
        <v>10723</v>
      </c>
      <c r="Q128" s="1">
        <v>1623</v>
      </c>
      <c r="R128" s="1">
        <v>16</v>
      </c>
      <c r="S128" s="1">
        <v>0</v>
      </c>
      <c r="T128" s="1">
        <v>2591</v>
      </c>
      <c r="U128" s="1">
        <v>261</v>
      </c>
      <c r="V128" s="1">
        <v>3115</v>
      </c>
      <c r="W128" s="1">
        <v>8081</v>
      </c>
      <c r="X128" s="1">
        <v>639</v>
      </c>
      <c r="Y128" s="58">
        <v>0.73</v>
      </c>
      <c r="AA128" s="1">
        <f t="shared" si="43"/>
        <v>9418</v>
      </c>
      <c r="AB128" s="1">
        <f t="shared" si="44"/>
        <v>23834</v>
      </c>
      <c r="AC128" s="1">
        <f t="shared" si="45"/>
        <v>1278</v>
      </c>
      <c r="AD128" s="1">
        <f t="shared" si="65"/>
        <v>-109</v>
      </c>
      <c r="AE128" s="1">
        <f t="shared" si="66"/>
        <v>209</v>
      </c>
      <c r="AF128" s="1">
        <f t="shared" si="66"/>
        <v>0</v>
      </c>
      <c r="AG128" s="1">
        <f t="shared" si="66"/>
        <v>5</v>
      </c>
      <c r="AH128" s="1">
        <f t="shared" si="77"/>
        <v>105</v>
      </c>
      <c r="AI128" s="9">
        <f t="shared" si="67"/>
        <v>5.3992395437262357E-2</v>
      </c>
      <c r="AJ128" s="9">
        <f t="shared" si="46"/>
        <v>0.45390000000000003</v>
      </c>
      <c r="AK128" s="9">
        <f t="shared" si="47"/>
        <v>0.12606000000000001</v>
      </c>
      <c r="AL128" s="9">
        <f t="shared" si="48"/>
        <v>0.31506000000000001</v>
      </c>
      <c r="AM128" s="9">
        <f t="shared" si="49"/>
        <v>1.278E-2</v>
      </c>
      <c r="AN128" s="9">
        <f t="shared" si="50"/>
        <v>5.1819999999999998E-2</v>
      </c>
      <c r="AO128" s="9">
        <f t="shared" si="51"/>
        <v>2.0999999999999999E-3</v>
      </c>
      <c r="AP128" s="1">
        <f t="shared" si="68"/>
        <v>-28</v>
      </c>
      <c r="AQ128" s="1">
        <f t="shared" si="68"/>
        <v>86</v>
      </c>
      <c r="AS128" s="1">
        <f t="shared" si="69"/>
        <v>5</v>
      </c>
      <c r="AT128" s="1">
        <f t="shared" si="70"/>
        <v>63</v>
      </c>
      <c r="AU128" s="1">
        <f t="shared" si="52"/>
        <v>11835</v>
      </c>
      <c r="AV128" s="9">
        <f t="shared" si="53"/>
        <v>0.23669999999999999</v>
      </c>
      <c r="AW128" s="9">
        <f t="shared" si="54"/>
        <v>6.2300000000000001E-2</v>
      </c>
      <c r="AX128" s="9">
        <f t="shared" si="55"/>
        <v>0.16162000000000001</v>
      </c>
      <c r="AY128" s="9">
        <f t="shared" si="56"/>
        <v>1.278E-2</v>
      </c>
      <c r="AZ128" s="9">
        <f t="shared" si="57"/>
        <v>1.2600000000000001E-3</v>
      </c>
      <c r="BA128" s="9">
        <f t="shared" si="71"/>
        <v>0.23602800000000002</v>
      </c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M128" s="48"/>
      <c r="BX128" s="7"/>
      <c r="BY128" s="4"/>
      <c r="BZ128" s="7"/>
      <c r="CA128" s="7"/>
      <c r="CB128" s="7"/>
      <c r="CE128" s="7"/>
      <c r="CF128" s="7"/>
      <c r="CG128" s="7"/>
      <c r="CH128" s="7"/>
      <c r="CI128" s="7"/>
      <c r="CJ128" s="7"/>
      <c r="CK128" s="7"/>
      <c r="CL128" s="7"/>
      <c r="CN128" s="47"/>
      <c r="CO128" s="47"/>
      <c r="CP128" s="47"/>
      <c r="CQ128" s="4"/>
      <c r="CR128" s="4"/>
      <c r="CS128" s="4"/>
      <c r="CT128" s="4"/>
    </row>
    <row r="129" spans="1:98" s="1" customFormat="1" x14ac:dyDescent="0.3">
      <c r="A129" s="1">
        <f t="shared" si="64"/>
        <v>116</v>
      </c>
      <c r="B129" s="1">
        <f t="shared" si="42"/>
        <v>22799</v>
      </c>
      <c r="C129" s="1">
        <v>116</v>
      </c>
      <c r="D129" s="1">
        <v>27199</v>
      </c>
      <c r="E129" s="1">
        <v>6173</v>
      </c>
      <c r="F129" s="1">
        <v>0</v>
      </c>
      <c r="G129" s="1">
        <v>15982</v>
      </c>
      <c r="H129" s="1">
        <v>0</v>
      </c>
      <c r="I129" s="1">
        <v>644</v>
      </c>
      <c r="J129" s="4">
        <v>45.39</v>
      </c>
      <c r="K129" s="4">
        <v>0.56999999999999995</v>
      </c>
      <c r="L129" s="4">
        <v>25.2</v>
      </c>
      <c r="M129" s="61">
        <v>1.1299999999999999</v>
      </c>
      <c r="N129" s="1">
        <v>10423</v>
      </c>
      <c r="O129" s="1">
        <v>12366</v>
      </c>
      <c r="P129" s="1">
        <v>10553</v>
      </c>
      <c r="Q129" s="1">
        <v>1796</v>
      </c>
      <c r="R129" s="1">
        <v>17</v>
      </c>
      <c r="S129" s="1">
        <v>0</v>
      </c>
      <c r="T129" s="1">
        <v>2572</v>
      </c>
      <c r="U129" s="1">
        <v>259</v>
      </c>
      <c r="V129" s="1">
        <v>3072</v>
      </c>
      <c r="W129" s="1">
        <v>8180</v>
      </c>
      <c r="X129" s="1">
        <v>644</v>
      </c>
      <c r="Y129" s="58">
        <v>0.74</v>
      </c>
      <c r="AA129" s="1">
        <f t="shared" si="43"/>
        <v>9245</v>
      </c>
      <c r="AB129" s="1">
        <f t="shared" si="44"/>
        <v>24162</v>
      </c>
      <c r="AC129" s="1">
        <f t="shared" si="45"/>
        <v>1288</v>
      </c>
      <c r="AD129" s="1">
        <f t="shared" si="65"/>
        <v>-130</v>
      </c>
      <c r="AE129" s="1">
        <f t="shared" si="66"/>
        <v>229</v>
      </c>
      <c r="AF129" s="1">
        <f t="shared" si="66"/>
        <v>0</v>
      </c>
      <c r="AG129" s="1">
        <f t="shared" si="66"/>
        <v>5</v>
      </c>
      <c r="AH129" s="1">
        <f t="shared" si="77"/>
        <v>104</v>
      </c>
      <c r="AI129" s="9">
        <f t="shared" si="67"/>
        <v>5.4135843981170141E-2</v>
      </c>
      <c r="AJ129" s="9">
        <f t="shared" si="46"/>
        <v>0.45598</v>
      </c>
      <c r="AK129" s="9">
        <f t="shared" si="47"/>
        <v>0.12346</v>
      </c>
      <c r="AL129" s="9">
        <f t="shared" si="48"/>
        <v>0.31963999999999998</v>
      </c>
      <c r="AM129" s="9">
        <f t="shared" si="49"/>
        <v>1.2880000000000001E-2</v>
      </c>
      <c r="AN129" s="9">
        <f t="shared" si="50"/>
        <v>5.144E-2</v>
      </c>
      <c r="AO129" s="9">
        <f t="shared" si="51"/>
        <v>2.0799999999999998E-3</v>
      </c>
      <c r="AP129" s="1">
        <f t="shared" si="68"/>
        <v>-43</v>
      </c>
      <c r="AQ129" s="1">
        <f t="shared" si="68"/>
        <v>99</v>
      </c>
      <c r="AS129" s="1">
        <f t="shared" si="69"/>
        <v>5</v>
      </c>
      <c r="AT129" s="1">
        <f t="shared" si="70"/>
        <v>61</v>
      </c>
      <c r="AU129" s="1">
        <f t="shared" si="52"/>
        <v>11896</v>
      </c>
      <c r="AV129" s="9">
        <f t="shared" si="53"/>
        <v>0.23791999999999999</v>
      </c>
      <c r="AW129" s="9">
        <f t="shared" si="54"/>
        <v>6.1440000000000002E-2</v>
      </c>
      <c r="AX129" s="9">
        <f t="shared" si="55"/>
        <v>0.1636</v>
      </c>
      <c r="AY129" s="9">
        <f t="shared" si="56"/>
        <v>1.2880000000000001E-2</v>
      </c>
      <c r="AZ129" s="9">
        <f t="shared" si="57"/>
        <v>1.2199999999999999E-3</v>
      </c>
      <c r="BA129" s="9">
        <f t="shared" si="71"/>
        <v>0.2371096</v>
      </c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M129" s="48"/>
      <c r="BX129" s="7"/>
      <c r="BY129" s="4"/>
      <c r="BZ129" s="7"/>
      <c r="CA129" s="7"/>
      <c r="CB129" s="7"/>
      <c r="CE129" s="7"/>
      <c r="CF129" s="7"/>
      <c r="CG129" s="7"/>
      <c r="CH129" s="7"/>
      <c r="CI129" s="7"/>
      <c r="CJ129" s="7"/>
      <c r="CK129" s="7"/>
      <c r="CL129" s="7"/>
      <c r="CN129" s="47"/>
      <c r="CO129" s="47"/>
      <c r="CP129" s="47"/>
      <c r="CQ129" s="4"/>
      <c r="CR129" s="4"/>
      <c r="CS129" s="4"/>
      <c r="CT129" s="4"/>
    </row>
    <row r="130" spans="1:98" s="1" customFormat="1" x14ac:dyDescent="0.3">
      <c r="A130" s="1">
        <f t="shared" si="64"/>
        <v>117</v>
      </c>
      <c r="B130" s="1">
        <f t="shared" si="42"/>
        <v>22899</v>
      </c>
      <c r="C130" s="1">
        <v>117</v>
      </c>
      <c r="D130" s="1">
        <v>27100</v>
      </c>
      <c r="E130" s="1">
        <v>5969</v>
      </c>
      <c r="F130" s="1">
        <v>0</v>
      </c>
      <c r="G130" s="1">
        <v>16278</v>
      </c>
      <c r="H130" s="1">
        <v>0</v>
      </c>
      <c r="I130" s="1">
        <v>652</v>
      </c>
      <c r="J130" s="4">
        <v>45.45</v>
      </c>
      <c r="K130" s="4">
        <v>0.56999999999999995</v>
      </c>
      <c r="L130" s="4">
        <v>25.2</v>
      </c>
      <c r="M130" s="61">
        <v>1.1299999999999999</v>
      </c>
      <c r="N130" s="1">
        <v>10518</v>
      </c>
      <c r="O130" s="1">
        <v>12370</v>
      </c>
      <c r="P130" s="1">
        <v>10322</v>
      </c>
      <c r="Q130" s="1">
        <v>2028</v>
      </c>
      <c r="R130" s="1">
        <v>19</v>
      </c>
      <c r="S130" s="1">
        <v>0</v>
      </c>
      <c r="T130" s="1">
        <v>2523</v>
      </c>
      <c r="U130" s="1">
        <v>254</v>
      </c>
      <c r="V130" s="1">
        <v>3000</v>
      </c>
      <c r="W130" s="1">
        <v>8306</v>
      </c>
      <c r="X130" s="1">
        <v>652</v>
      </c>
      <c r="Y130" s="58">
        <v>0.74</v>
      </c>
      <c r="AA130" s="1">
        <f t="shared" si="43"/>
        <v>8969</v>
      </c>
      <c r="AB130" s="1">
        <f t="shared" si="44"/>
        <v>24584</v>
      </c>
      <c r="AC130" s="1">
        <f t="shared" si="45"/>
        <v>1304</v>
      </c>
      <c r="AD130" s="1">
        <f t="shared" si="65"/>
        <v>-204</v>
      </c>
      <c r="AE130" s="1">
        <f t="shared" si="66"/>
        <v>296</v>
      </c>
      <c r="AF130" s="1">
        <f t="shared" si="66"/>
        <v>0</v>
      </c>
      <c r="AG130" s="1">
        <f t="shared" si="66"/>
        <v>8</v>
      </c>
      <c r="AH130" s="1">
        <f t="shared" si="77"/>
        <v>100</v>
      </c>
      <c r="AI130" s="9">
        <f t="shared" si="67"/>
        <v>5.4524167921057035E-2</v>
      </c>
      <c r="AJ130" s="9">
        <f t="shared" si="46"/>
        <v>0.45798</v>
      </c>
      <c r="AK130" s="9">
        <f t="shared" si="47"/>
        <v>0.11938</v>
      </c>
      <c r="AL130" s="9">
        <f t="shared" si="48"/>
        <v>0.32556000000000002</v>
      </c>
      <c r="AM130" s="9">
        <f t="shared" si="49"/>
        <v>1.304E-2</v>
      </c>
      <c r="AN130" s="9">
        <f t="shared" si="50"/>
        <v>5.0459999999999998E-2</v>
      </c>
      <c r="AO130" s="9">
        <f t="shared" si="51"/>
        <v>2E-3</v>
      </c>
      <c r="AP130" s="1">
        <f t="shared" si="68"/>
        <v>-72</v>
      </c>
      <c r="AQ130" s="1">
        <f t="shared" si="68"/>
        <v>126</v>
      </c>
      <c r="AS130" s="1">
        <f t="shared" si="69"/>
        <v>8</v>
      </c>
      <c r="AT130" s="1">
        <f t="shared" si="70"/>
        <v>62</v>
      </c>
      <c r="AU130" s="1">
        <f t="shared" si="52"/>
        <v>11958</v>
      </c>
      <c r="AV130" s="9">
        <f t="shared" si="53"/>
        <v>0.23916000000000001</v>
      </c>
      <c r="AW130" s="9">
        <f t="shared" si="54"/>
        <v>0.06</v>
      </c>
      <c r="AX130" s="9">
        <f t="shared" si="55"/>
        <v>0.16611999999999999</v>
      </c>
      <c r="AY130" s="9">
        <f t="shared" si="56"/>
        <v>1.304E-2</v>
      </c>
      <c r="AZ130" s="9">
        <f t="shared" si="57"/>
        <v>1.24E-3</v>
      </c>
      <c r="BA130" s="9">
        <f t="shared" si="71"/>
        <v>0.23814960000000002</v>
      </c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M130" s="48"/>
      <c r="BX130" s="7"/>
      <c r="BY130" s="4"/>
      <c r="BZ130" s="7"/>
      <c r="CA130" s="7"/>
      <c r="CB130" s="7"/>
      <c r="CE130" s="7"/>
      <c r="CF130" s="7"/>
      <c r="CG130" s="7"/>
      <c r="CH130" s="7"/>
      <c r="CI130" s="7"/>
      <c r="CJ130" s="7"/>
      <c r="CK130" s="7"/>
      <c r="CL130" s="7"/>
      <c r="CN130" s="47"/>
      <c r="CO130" s="47"/>
      <c r="CP130" s="47"/>
      <c r="CQ130" s="4"/>
      <c r="CR130" s="4"/>
      <c r="CS130" s="4"/>
      <c r="CT130" s="4"/>
    </row>
    <row r="131" spans="1:98" s="1" customFormat="1" x14ac:dyDescent="0.3">
      <c r="A131" s="1">
        <f t="shared" si="64"/>
        <v>118</v>
      </c>
      <c r="B131" s="1">
        <f t="shared" si="42"/>
        <v>22996</v>
      </c>
      <c r="C131" s="1">
        <v>118</v>
      </c>
      <c r="D131" s="1">
        <v>27003</v>
      </c>
      <c r="E131" s="1">
        <v>5765</v>
      </c>
      <c r="F131" s="1">
        <v>0</v>
      </c>
      <c r="G131" s="1">
        <v>16572</v>
      </c>
      <c r="H131" s="1">
        <v>0</v>
      </c>
      <c r="I131" s="1">
        <v>659</v>
      </c>
      <c r="J131" s="4">
        <v>45.51</v>
      </c>
      <c r="K131" s="4">
        <v>0.56999999999999995</v>
      </c>
      <c r="L131" s="4">
        <v>25.2</v>
      </c>
      <c r="M131" s="61">
        <v>1.1399999999999999</v>
      </c>
      <c r="N131" s="1">
        <v>10612</v>
      </c>
      <c r="O131" s="1">
        <v>12374</v>
      </c>
      <c r="P131" s="1">
        <v>10093</v>
      </c>
      <c r="Q131" s="1">
        <v>2259</v>
      </c>
      <c r="R131" s="1">
        <v>21</v>
      </c>
      <c r="S131" s="1">
        <v>0</v>
      </c>
      <c r="T131" s="1">
        <v>2467</v>
      </c>
      <c r="U131" s="1">
        <v>249</v>
      </c>
      <c r="V131" s="1">
        <v>2927</v>
      </c>
      <c r="W131" s="1">
        <v>8431</v>
      </c>
      <c r="X131" s="1">
        <v>659</v>
      </c>
      <c r="Y131" s="58">
        <v>0.75</v>
      </c>
      <c r="AA131" s="1">
        <f t="shared" si="43"/>
        <v>8692</v>
      </c>
      <c r="AB131" s="1">
        <f t="shared" si="44"/>
        <v>25003</v>
      </c>
      <c r="AC131" s="1">
        <f t="shared" si="45"/>
        <v>1318</v>
      </c>
      <c r="AD131" s="1">
        <f t="shared" si="65"/>
        <v>-204</v>
      </c>
      <c r="AE131" s="1">
        <f t="shared" si="66"/>
        <v>294</v>
      </c>
      <c r="AF131" s="1">
        <f t="shared" si="66"/>
        <v>0</v>
      </c>
      <c r="AG131" s="1">
        <f t="shared" si="66"/>
        <v>7</v>
      </c>
      <c r="AH131" s="1">
        <f t="shared" si="77"/>
        <v>97</v>
      </c>
      <c r="AI131" s="9">
        <f t="shared" si="67"/>
        <v>5.4838978114338022E-2</v>
      </c>
      <c r="AJ131" s="9">
        <f t="shared" si="46"/>
        <v>0.45992</v>
      </c>
      <c r="AK131" s="9">
        <f t="shared" si="47"/>
        <v>0.1153</v>
      </c>
      <c r="AL131" s="9">
        <f t="shared" si="48"/>
        <v>0.33144000000000001</v>
      </c>
      <c r="AM131" s="9">
        <f t="shared" si="49"/>
        <v>1.3180000000000001E-2</v>
      </c>
      <c r="AN131" s="9">
        <f t="shared" si="50"/>
        <v>4.9340000000000002E-2</v>
      </c>
      <c r="AO131" s="9">
        <f t="shared" si="51"/>
        <v>1.9400000000000001E-3</v>
      </c>
      <c r="AP131" s="1">
        <f t="shared" si="68"/>
        <v>-73</v>
      </c>
      <c r="AQ131" s="1">
        <f t="shared" si="68"/>
        <v>125</v>
      </c>
      <c r="AS131" s="1">
        <f t="shared" si="69"/>
        <v>7</v>
      </c>
      <c r="AT131" s="1">
        <f t="shared" si="70"/>
        <v>59</v>
      </c>
      <c r="AU131" s="1">
        <f t="shared" si="52"/>
        <v>12017</v>
      </c>
      <c r="AV131" s="9">
        <f t="shared" si="53"/>
        <v>0.24034</v>
      </c>
      <c r="AW131" s="9">
        <f t="shared" si="54"/>
        <v>5.8540000000000002E-2</v>
      </c>
      <c r="AX131" s="9">
        <f t="shared" si="55"/>
        <v>0.16861999999999999</v>
      </c>
      <c r="AY131" s="9">
        <f t="shared" si="56"/>
        <v>1.3180000000000001E-2</v>
      </c>
      <c r="AZ131" s="9">
        <f t="shared" si="57"/>
        <v>1.1800000000000001E-3</v>
      </c>
      <c r="BA131" s="9">
        <f t="shared" si="71"/>
        <v>0.23915839999999999</v>
      </c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M131" s="48"/>
      <c r="BX131" s="7"/>
      <c r="BY131" s="4"/>
      <c r="BZ131" s="7"/>
      <c r="CA131" s="7"/>
      <c r="CB131" s="7"/>
      <c r="CE131" s="7"/>
      <c r="CF131" s="7"/>
      <c r="CG131" s="7"/>
      <c r="CH131" s="7"/>
      <c r="CI131" s="7"/>
      <c r="CJ131" s="7"/>
      <c r="CK131" s="7"/>
      <c r="CL131" s="7"/>
      <c r="CN131" s="47"/>
      <c r="CO131" s="47"/>
      <c r="CP131" s="47"/>
      <c r="CQ131" s="4"/>
      <c r="CR131" s="4"/>
      <c r="CS131" s="4"/>
      <c r="CT131" s="4"/>
    </row>
    <row r="132" spans="1:98" s="1" customFormat="1" x14ac:dyDescent="0.3">
      <c r="A132" s="1">
        <f t="shared" si="64"/>
        <v>119</v>
      </c>
      <c r="B132" s="1">
        <f t="shared" si="42"/>
        <v>23084</v>
      </c>
      <c r="C132" s="1">
        <v>119</v>
      </c>
      <c r="D132" s="1">
        <v>26913</v>
      </c>
      <c r="E132" s="1">
        <v>5559</v>
      </c>
      <c r="F132" s="1">
        <v>0</v>
      </c>
      <c r="G132" s="1">
        <v>16860</v>
      </c>
      <c r="H132" s="1">
        <v>0</v>
      </c>
      <c r="I132" s="1">
        <v>665</v>
      </c>
      <c r="J132" s="4">
        <v>45.56</v>
      </c>
      <c r="K132" s="4">
        <v>0.56999999999999995</v>
      </c>
      <c r="L132" s="4">
        <v>25.2</v>
      </c>
      <c r="M132" s="61">
        <v>1.1399999999999999</v>
      </c>
      <c r="N132" s="1">
        <v>10699</v>
      </c>
      <c r="O132" s="1">
        <v>12377</v>
      </c>
      <c r="P132" s="1">
        <v>9872</v>
      </c>
      <c r="Q132" s="1">
        <v>2481</v>
      </c>
      <c r="R132" s="1">
        <v>23</v>
      </c>
      <c r="S132" s="1">
        <v>0</v>
      </c>
      <c r="T132" s="1">
        <v>2414</v>
      </c>
      <c r="U132" s="1">
        <v>243</v>
      </c>
      <c r="V132" s="1">
        <v>2852</v>
      </c>
      <c r="W132" s="1">
        <v>8554</v>
      </c>
      <c r="X132" s="1">
        <v>665</v>
      </c>
      <c r="Y132" s="58">
        <v>0.75</v>
      </c>
      <c r="AA132" s="1">
        <f t="shared" si="43"/>
        <v>8411</v>
      </c>
      <c r="AB132" s="1">
        <f t="shared" si="44"/>
        <v>25414</v>
      </c>
      <c r="AC132" s="1">
        <f t="shared" si="45"/>
        <v>1330</v>
      </c>
      <c r="AD132" s="1">
        <f t="shared" si="65"/>
        <v>-206</v>
      </c>
      <c r="AE132" s="1">
        <f t="shared" si="66"/>
        <v>288</v>
      </c>
      <c r="AF132" s="1">
        <f t="shared" si="66"/>
        <v>0</v>
      </c>
      <c r="AG132" s="1">
        <f t="shared" si="66"/>
        <v>6</v>
      </c>
      <c r="AH132" s="1">
        <f t="shared" si="77"/>
        <v>88</v>
      </c>
      <c r="AI132" s="9">
        <f t="shared" si="67"/>
        <v>5.5090713279761415E-2</v>
      </c>
      <c r="AJ132" s="9">
        <f t="shared" si="46"/>
        <v>0.46167999999999998</v>
      </c>
      <c r="AK132" s="9">
        <f t="shared" si="47"/>
        <v>0.11118</v>
      </c>
      <c r="AL132" s="9">
        <f t="shared" si="48"/>
        <v>0.3372</v>
      </c>
      <c r="AM132" s="9">
        <f t="shared" si="49"/>
        <v>1.3299999999999999E-2</v>
      </c>
      <c r="AN132" s="9">
        <f t="shared" si="50"/>
        <v>4.8280000000000003E-2</v>
      </c>
      <c r="AO132" s="9">
        <f t="shared" si="51"/>
        <v>1.7600000000000001E-3</v>
      </c>
      <c r="AP132" s="1">
        <f t="shared" si="68"/>
        <v>-75</v>
      </c>
      <c r="AQ132" s="1">
        <f t="shared" si="68"/>
        <v>123</v>
      </c>
      <c r="AS132" s="1">
        <f t="shared" si="69"/>
        <v>6</v>
      </c>
      <c r="AT132" s="1">
        <f t="shared" si="70"/>
        <v>54</v>
      </c>
      <c r="AU132" s="1">
        <f t="shared" si="52"/>
        <v>12071</v>
      </c>
      <c r="AV132" s="9">
        <f t="shared" si="53"/>
        <v>0.24142</v>
      </c>
      <c r="AW132" s="9">
        <f t="shared" si="54"/>
        <v>5.704E-2</v>
      </c>
      <c r="AX132" s="9">
        <f t="shared" si="55"/>
        <v>0.17108000000000001</v>
      </c>
      <c r="AY132" s="9">
        <f t="shared" si="56"/>
        <v>1.3299999999999999E-2</v>
      </c>
      <c r="AZ132" s="9">
        <f t="shared" si="57"/>
        <v>1.08E-3</v>
      </c>
      <c r="BA132" s="9">
        <f t="shared" si="71"/>
        <v>0.2400736</v>
      </c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M132" s="48"/>
      <c r="BX132" s="7"/>
      <c r="BY132" s="4"/>
      <c r="BZ132" s="7"/>
      <c r="CA132" s="7"/>
      <c r="CB132" s="7"/>
      <c r="CE132" s="7"/>
      <c r="CF132" s="7"/>
      <c r="CG132" s="7"/>
      <c r="CH132" s="7"/>
      <c r="CI132" s="7"/>
      <c r="CJ132" s="7"/>
      <c r="CK132" s="7"/>
      <c r="CL132" s="7"/>
      <c r="CN132" s="47"/>
      <c r="CO132" s="47"/>
      <c r="CP132" s="47"/>
      <c r="CQ132" s="4"/>
      <c r="CR132" s="4"/>
      <c r="CS132" s="4"/>
      <c r="CT132" s="4"/>
    </row>
    <row r="133" spans="1:98" s="1" customFormat="1" x14ac:dyDescent="0.3">
      <c r="A133" s="1">
        <f t="shared" si="64"/>
        <v>120</v>
      </c>
      <c r="B133" s="1">
        <f t="shared" si="42"/>
        <v>23172</v>
      </c>
      <c r="C133" s="1">
        <v>120</v>
      </c>
      <c r="D133" s="1">
        <v>26825</v>
      </c>
      <c r="E133" s="1">
        <v>5310</v>
      </c>
      <c r="F133" s="1">
        <v>0</v>
      </c>
      <c r="G133" s="1">
        <v>17188</v>
      </c>
      <c r="H133" s="1">
        <v>0</v>
      </c>
      <c r="I133" s="1">
        <v>674</v>
      </c>
      <c r="J133" s="4">
        <v>45.62</v>
      </c>
      <c r="K133" s="4">
        <v>0.56999999999999995</v>
      </c>
      <c r="L133" s="4">
        <v>25.2</v>
      </c>
      <c r="M133" s="61">
        <v>1.1399999999999999</v>
      </c>
      <c r="N133" s="1">
        <v>10784</v>
      </c>
      <c r="O133" s="1">
        <v>12380</v>
      </c>
      <c r="P133" s="1">
        <v>9615</v>
      </c>
      <c r="Q133" s="1">
        <v>2738</v>
      </c>
      <c r="R133" s="1">
        <v>26</v>
      </c>
      <c r="S133" s="1">
        <v>0</v>
      </c>
      <c r="T133" s="1">
        <v>2334</v>
      </c>
      <c r="U133" s="1">
        <v>235</v>
      </c>
      <c r="V133" s="1">
        <v>2756</v>
      </c>
      <c r="W133" s="1">
        <v>8695</v>
      </c>
      <c r="X133" s="1">
        <v>674</v>
      </c>
      <c r="Y133" s="58">
        <v>0.75</v>
      </c>
      <c r="AA133" s="1">
        <f t="shared" si="43"/>
        <v>8066</v>
      </c>
      <c r="AB133" s="1">
        <f t="shared" si="44"/>
        <v>25883</v>
      </c>
      <c r="AC133" s="1">
        <f t="shared" si="45"/>
        <v>1348</v>
      </c>
      <c r="AD133" s="1">
        <f t="shared" si="65"/>
        <v>-249</v>
      </c>
      <c r="AE133" s="1">
        <f t="shared" si="66"/>
        <v>328</v>
      </c>
      <c r="AF133" s="1">
        <f t="shared" si="66"/>
        <v>0</v>
      </c>
      <c r="AG133" s="1">
        <f t="shared" si="66"/>
        <v>9</v>
      </c>
      <c r="AH133" s="1">
        <f t="shared" si="77"/>
        <v>88</v>
      </c>
      <c r="AI133" s="9">
        <f t="shared" si="67"/>
        <v>5.5587628865979379E-2</v>
      </c>
      <c r="AJ133" s="9">
        <f t="shared" si="46"/>
        <v>0.46344000000000002</v>
      </c>
      <c r="AK133" s="9">
        <f t="shared" si="47"/>
        <v>0.1062</v>
      </c>
      <c r="AL133" s="9">
        <f t="shared" si="48"/>
        <v>0.34376000000000001</v>
      </c>
      <c r="AM133" s="9">
        <f t="shared" si="49"/>
        <v>1.3480000000000001E-2</v>
      </c>
      <c r="AN133" s="9">
        <f t="shared" si="50"/>
        <v>4.6679999999999999E-2</v>
      </c>
      <c r="AO133" s="9">
        <f t="shared" si="51"/>
        <v>1.7600000000000001E-3</v>
      </c>
      <c r="AP133" s="1">
        <f t="shared" si="68"/>
        <v>-96</v>
      </c>
      <c r="AQ133" s="1">
        <f t="shared" si="68"/>
        <v>141</v>
      </c>
      <c r="AS133" s="1">
        <f t="shared" si="69"/>
        <v>9</v>
      </c>
      <c r="AT133" s="1">
        <f t="shared" si="70"/>
        <v>54</v>
      </c>
      <c r="AU133" s="1">
        <f t="shared" si="52"/>
        <v>12125</v>
      </c>
      <c r="AV133" s="9">
        <f t="shared" si="53"/>
        <v>0.24249999999999999</v>
      </c>
      <c r="AW133" s="9">
        <f t="shared" si="54"/>
        <v>5.5120000000000002E-2</v>
      </c>
      <c r="AX133" s="9">
        <f t="shared" si="55"/>
        <v>0.1739</v>
      </c>
      <c r="AY133" s="9">
        <f t="shared" si="56"/>
        <v>1.3480000000000001E-2</v>
      </c>
      <c r="AZ133" s="9">
        <f t="shared" si="57"/>
        <v>1.08E-3</v>
      </c>
      <c r="BA133" s="9">
        <f t="shared" si="71"/>
        <v>0.24098880000000003</v>
      </c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M133" s="48"/>
      <c r="BX133" s="7"/>
      <c r="BY133" s="4"/>
      <c r="BZ133" s="7"/>
      <c r="CA133" s="7"/>
      <c r="CB133" s="7"/>
      <c r="CE133" s="7"/>
      <c r="CF133" s="7"/>
      <c r="CG133" s="7"/>
      <c r="CH133" s="7"/>
      <c r="CI133" s="7"/>
      <c r="CJ133" s="7"/>
      <c r="CK133" s="7"/>
      <c r="CL133" s="7"/>
      <c r="CN133" s="47"/>
      <c r="CO133" s="47"/>
      <c r="CP133" s="47"/>
      <c r="CQ133" s="4"/>
      <c r="CR133" s="4"/>
      <c r="CS133" s="4"/>
      <c r="CT133" s="4"/>
    </row>
    <row r="134" spans="1:98" s="1" customFormat="1" x14ac:dyDescent="0.3">
      <c r="A134" s="1">
        <f t="shared" si="64"/>
        <v>121</v>
      </c>
      <c r="B134" s="1">
        <f t="shared" si="42"/>
        <v>23250</v>
      </c>
      <c r="C134" s="1">
        <v>121</v>
      </c>
      <c r="D134" s="1">
        <v>26749</v>
      </c>
      <c r="E134" s="1">
        <v>5037</v>
      </c>
      <c r="F134" s="1">
        <v>0</v>
      </c>
      <c r="G134" s="1">
        <v>17530</v>
      </c>
      <c r="H134" s="1">
        <v>0</v>
      </c>
      <c r="I134" s="1">
        <v>683</v>
      </c>
      <c r="J134" s="4">
        <v>45.68</v>
      </c>
      <c r="K134" s="4">
        <v>0.56999999999999995</v>
      </c>
      <c r="L134" s="4">
        <v>25.3</v>
      </c>
      <c r="M134" s="61">
        <v>1.1399999999999999</v>
      </c>
      <c r="N134" s="1">
        <v>10859</v>
      </c>
      <c r="O134" s="1">
        <v>12381</v>
      </c>
      <c r="P134" s="1">
        <v>9347</v>
      </c>
      <c r="Q134" s="1">
        <v>3005</v>
      </c>
      <c r="R134" s="1">
        <v>28</v>
      </c>
      <c r="S134" s="1">
        <v>0</v>
      </c>
      <c r="T134" s="1">
        <v>2246</v>
      </c>
      <c r="U134" s="1">
        <v>227</v>
      </c>
      <c r="V134" s="1">
        <v>2644</v>
      </c>
      <c r="W134" s="1">
        <v>8843</v>
      </c>
      <c r="X134" s="1">
        <v>683</v>
      </c>
      <c r="Y134" s="58">
        <v>0.75</v>
      </c>
      <c r="AA134" s="1">
        <f t="shared" si="43"/>
        <v>7681</v>
      </c>
      <c r="AB134" s="1">
        <f t="shared" si="44"/>
        <v>26373</v>
      </c>
      <c r="AC134" s="1">
        <f t="shared" si="45"/>
        <v>1366</v>
      </c>
      <c r="AD134" s="1">
        <f t="shared" si="65"/>
        <v>-273</v>
      </c>
      <c r="AE134" s="1">
        <f t="shared" si="66"/>
        <v>342</v>
      </c>
      <c r="AF134" s="1">
        <f t="shared" si="66"/>
        <v>0</v>
      </c>
      <c r="AG134" s="1">
        <f t="shared" si="66"/>
        <v>9</v>
      </c>
      <c r="AH134" s="1">
        <f t="shared" si="77"/>
        <v>78</v>
      </c>
      <c r="AI134" s="9">
        <f t="shared" si="67"/>
        <v>5.6121610517666391E-2</v>
      </c>
      <c r="AJ134" s="9">
        <f t="shared" si="46"/>
        <v>0.46500000000000002</v>
      </c>
      <c r="AK134" s="9">
        <f t="shared" si="47"/>
        <v>0.10074</v>
      </c>
      <c r="AL134" s="9">
        <f t="shared" si="48"/>
        <v>0.35060000000000002</v>
      </c>
      <c r="AM134" s="9">
        <f t="shared" si="49"/>
        <v>1.366E-2</v>
      </c>
      <c r="AN134" s="9">
        <f t="shared" si="50"/>
        <v>4.4920000000000002E-2</v>
      </c>
      <c r="AO134" s="9">
        <f t="shared" si="51"/>
        <v>1.56E-3</v>
      </c>
      <c r="AP134" s="1">
        <f t="shared" si="68"/>
        <v>-112</v>
      </c>
      <c r="AQ134" s="1">
        <f t="shared" si="68"/>
        <v>148</v>
      </c>
      <c r="AS134" s="1">
        <f t="shared" si="69"/>
        <v>9</v>
      </c>
      <c r="AT134" s="1">
        <f t="shared" si="70"/>
        <v>45</v>
      </c>
      <c r="AU134" s="1">
        <f t="shared" si="52"/>
        <v>12170</v>
      </c>
      <c r="AV134" s="9">
        <f t="shared" si="53"/>
        <v>0.24340000000000001</v>
      </c>
      <c r="AW134" s="9">
        <f t="shared" si="54"/>
        <v>5.2880000000000003E-2</v>
      </c>
      <c r="AX134" s="9">
        <f t="shared" si="55"/>
        <v>0.17685999999999999</v>
      </c>
      <c r="AY134" s="9">
        <f t="shared" si="56"/>
        <v>1.366E-2</v>
      </c>
      <c r="AZ134" s="9">
        <f t="shared" si="57"/>
        <v>8.9999999999999998E-4</v>
      </c>
      <c r="BA134" s="9">
        <f t="shared" si="71"/>
        <v>0.24180000000000001</v>
      </c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M134" s="48"/>
      <c r="BX134" s="7"/>
      <c r="BY134" s="4"/>
      <c r="BZ134" s="7"/>
      <c r="CA134" s="7"/>
      <c r="CB134" s="7"/>
      <c r="CE134" s="7"/>
      <c r="CF134" s="7"/>
      <c r="CG134" s="7"/>
      <c r="CH134" s="7"/>
      <c r="CI134" s="7"/>
      <c r="CJ134" s="7"/>
      <c r="CK134" s="7"/>
      <c r="CL134" s="7"/>
      <c r="CN134" s="47"/>
      <c r="CO134" s="47"/>
      <c r="CP134" s="47"/>
      <c r="CQ134" s="4"/>
      <c r="CR134" s="4"/>
      <c r="CS134" s="4"/>
      <c r="CT134" s="4"/>
    </row>
    <row r="135" spans="1:98" s="1" customFormat="1" x14ac:dyDescent="0.3">
      <c r="A135" s="1">
        <f t="shared" si="64"/>
        <v>122</v>
      </c>
      <c r="B135" s="1">
        <f t="shared" si="42"/>
        <v>23322</v>
      </c>
      <c r="C135" s="1">
        <v>122</v>
      </c>
      <c r="D135" s="1">
        <v>26676</v>
      </c>
      <c r="E135" s="1">
        <v>4750</v>
      </c>
      <c r="F135" s="1">
        <v>0</v>
      </c>
      <c r="G135" s="1">
        <v>17880</v>
      </c>
      <c r="H135" s="1">
        <v>0</v>
      </c>
      <c r="I135" s="1">
        <v>692</v>
      </c>
      <c r="J135" s="4">
        <v>45.73</v>
      </c>
      <c r="K135" s="4">
        <v>0.56999999999999995</v>
      </c>
      <c r="L135" s="4">
        <v>25.3</v>
      </c>
      <c r="M135" s="61">
        <v>1.1399999999999999</v>
      </c>
      <c r="N135" s="1">
        <v>10929</v>
      </c>
      <c r="O135" s="1">
        <v>12383</v>
      </c>
      <c r="P135" s="1">
        <v>9080</v>
      </c>
      <c r="Q135" s="1">
        <v>3272</v>
      </c>
      <c r="R135" s="1">
        <v>30</v>
      </c>
      <c r="S135" s="1">
        <v>0</v>
      </c>
      <c r="T135" s="1">
        <v>2152</v>
      </c>
      <c r="U135" s="1">
        <v>217</v>
      </c>
      <c r="V135" s="1">
        <v>2529</v>
      </c>
      <c r="W135" s="1">
        <v>8992</v>
      </c>
      <c r="X135" s="1">
        <v>692</v>
      </c>
      <c r="Y135" s="58">
        <v>0.75</v>
      </c>
      <c r="AA135" s="1">
        <f t="shared" si="43"/>
        <v>7279</v>
      </c>
      <c r="AB135" s="1">
        <f t="shared" si="44"/>
        <v>26872</v>
      </c>
      <c r="AC135" s="1">
        <f t="shared" si="45"/>
        <v>1384</v>
      </c>
      <c r="AD135" s="1">
        <f t="shared" si="65"/>
        <v>-287</v>
      </c>
      <c r="AE135" s="1">
        <f t="shared" si="66"/>
        <v>350</v>
      </c>
      <c r="AF135" s="1">
        <f t="shared" si="66"/>
        <v>0</v>
      </c>
      <c r="AG135" s="1">
        <f t="shared" si="66"/>
        <v>9</v>
      </c>
      <c r="AH135" s="1">
        <f t="shared" si="77"/>
        <v>72</v>
      </c>
      <c r="AI135" s="9">
        <f t="shared" si="67"/>
        <v>5.6660935069188567E-2</v>
      </c>
      <c r="AJ135" s="9">
        <f t="shared" si="46"/>
        <v>0.46644000000000002</v>
      </c>
      <c r="AK135" s="9">
        <f t="shared" si="47"/>
        <v>9.5000000000000001E-2</v>
      </c>
      <c r="AL135" s="9">
        <f t="shared" si="48"/>
        <v>0.35759999999999997</v>
      </c>
      <c r="AM135" s="9">
        <f t="shared" si="49"/>
        <v>1.384E-2</v>
      </c>
      <c r="AN135" s="9">
        <f t="shared" si="50"/>
        <v>4.3040000000000002E-2</v>
      </c>
      <c r="AO135" s="9">
        <f t="shared" si="51"/>
        <v>1.4400000000000001E-3</v>
      </c>
      <c r="AP135" s="1">
        <f t="shared" si="68"/>
        <v>-115</v>
      </c>
      <c r="AQ135" s="1">
        <f t="shared" si="68"/>
        <v>149</v>
      </c>
      <c r="AS135" s="1">
        <f t="shared" si="69"/>
        <v>9</v>
      </c>
      <c r="AT135" s="1">
        <f t="shared" si="70"/>
        <v>43</v>
      </c>
      <c r="AU135" s="1">
        <f t="shared" si="52"/>
        <v>12213</v>
      </c>
      <c r="AV135" s="9">
        <f t="shared" si="53"/>
        <v>0.24426</v>
      </c>
      <c r="AW135" s="9">
        <f t="shared" si="54"/>
        <v>5.058E-2</v>
      </c>
      <c r="AX135" s="9">
        <f t="shared" si="55"/>
        <v>0.17984</v>
      </c>
      <c r="AY135" s="9">
        <f t="shared" si="56"/>
        <v>1.384E-2</v>
      </c>
      <c r="AZ135" s="9">
        <f t="shared" si="57"/>
        <v>8.5999999999999998E-4</v>
      </c>
      <c r="BA135" s="9">
        <f t="shared" si="71"/>
        <v>0.24254880000000001</v>
      </c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M135" s="48"/>
      <c r="BX135" s="7"/>
      <c r="BY135" s="4"/>
      <c r="BZ135" s="7"/>
      <c r="CA135" s="7"/>
      <c r="CB135" s="7"/>
      <c r="CE135" s="7"/>
      <c r="CF135" s="7"/>
      <c r="CG135" s="7"/>
      <c r="CH135" s="7"/>
      <c r="CI135" s="7"/>
      <c r="CJ135" s="7"/>
      <c r="CK135" s="7"/>
      <c r="CL135" s="7"/>
      <c r="CN135" s="47"/>
      <c r="CO135" s="47"/>
      <c r="CP135" s="47"/>
      <c r="CQ135" s="4"/>
      <c r="CR135" s="4"/>
      <c r="CS135" s="4"/>
      <c r="CT135" s="4"/>
    </row>
    <row r="136" spans="1:98" s="1" customFormat="1" x14ac:dyDescent="0.3">
      <c r="A136" s="1">
        <f t="shared" si="64"/>
        <v>123</v>
      </c>
      <c r="B136" s="1">
        <f t="shared" si="42"/>
        <v>23393</v>
      </c>
      <c r="C136" s="1">
        <v>123</v>
      </c>
      <c r="D136" s="1">
        <v>26605</v>
      </c>
      <c r="E136" s="1">
        <v>4447</v>
      </c>
      <c r="F136" s="1">
        <v>0</v>
      </c>
      <c r="G136" s="1">
        <v>18245</v>
      </c>
      <c r="H136" s="1">
        <v>0</v>
      </c>
      <c r="I136" s="1">
        <v>701</v>
      </c>
      <c r="J136" s="4">
        <v>45.78</v>
      </c>
      <c r="K136" s="4">
        <v>0.56999999999999995</v>
      </c>
      <c r="L136" s="4">
        <v>25.3</v>
      </c>
      <c r="M136" s="61">
        <v>1.1399999999999999</v>
      </c>
      <c r="N136" s="1">
        <v>10998</v>
      </c>
      <c r="O136" s="1">
        <v>12385</v>
      </c>
      <c r="P136" s="1">
        <v>8805</v>
      </c>
      <c r="Q136" s="1">
        <v>3547</v>
      </c>
      <c r="R136" s="1">
        <v>33</v>
      </c>
      <c r="S136" s="1">
        <v>0</v>
      </c>
      <c r="T136" s="1">
        <v>2048</v>
      </c>
      <c r="U136" s="1">
        <v>206</v>
      </c>
      <c r="V136" s="1">
        <v>2407</v>
      </c>
      <c r="W136" s="1">
        <v>9147</v>
      </c>
      <c r="X136" s="1">
        <v>701</v>
      </c>
      <c r="Y136" s="58">
        <v>0.75</v>
      </c>
      <c r="AA136" s="1">
        <f t="shared" si="43"/>
        <v>6854</v>
      </c>
      <c r="AB136" s="1">
        <f t="shared" si="44"/>
        <v>27392</v>
      </c>
      <c r="AC136" s="1">
        <f t="shared" si="45"/>
        <v>1402</v>
      </c>
      <c r="AD136" s="1">
        <f t="shared" si="65"/>
        <v>-303</v>
      </c>
      <c r="AE136" s="1">
        <f t="shared" si="66"/>
        <v>365</v>
      </c>
      <c r="AF136" s="1">
        <f t="shared" si="66"/>
        <v>0</v>
      </c>
      <c r="AG136" s="1">
        <f t="shared" si="66"/>
        <v>9</v>
      </c>
      <c r="AH136" s="1">
        <f t="shared" si="77"/>
        <v>71</v>
      </c>
      <c r="AI136" s="9">
        <f t="shared" si="67"/>
        <v>5.7201142390860875E-2</v>
      </c>
      <c r="AJ136" s="9">
        <f t="shared" si="46"/>
        <v>0.46786</v>
      </c>
      <c r="AK136" s="9">
        <f t="shared" si="47"/>
        <v>8.8940000000000005E-2</v>
      </c>
      <c r="AL136" s="9">
        <f t="shared" si="48"/>
        <v>0.3649</v>
      </c>
      <c r="AM136" s="9">
        <f t="shared" si="49"/>
        <v>1.4019999999999999E-2</v>
      </c>
      <c r="AN136" s="9">
        <f t="shared" si="50"/>
        <v>4.0960000000000003E-2</v>
      </c>
      <c r="AO136" s="9">
        <f t="shared" si="51"/>
        <v>1.42E-3</v>
      </c>
      <c r="AP136" s="1">
        <f t="shared" si="68"/>
        <v>-122</v>
      </c>
      <c r="AQ136" s="1">
        <f t="shared" si="68"/>
        <v>155</v>
      </c>
      <c r="AS136" s="1">
        <f t="shared" si="69"/>
        <v>9</v>
      </c>
      <c r="AT136" s="1">
        <f t="shared" si="70"/>
        <v>42</v>
      </c>
      <c r="AU136" s="1">
        <f t="shared" si="52"/>
        <v>12255</v>
      </c>
      <c r="AV136" s="9">
        <f t="shared" si="53"/>
        <v>0.24510000000000001</v>
      </c>
      <c r="AW136" s="9">
        <f t="shared" si="54"/>
        <v>4.8140000000000002E-2</v>
      </c>
      <c r="AX136" s="9">
        <f t="shared" si="55"/>
        <v>0.18293999999999999</v>
      </c>
      <c r="AY136" s="9">
        <f t="shared" si="56"/>
        <v>1.4019999999999999E-2</v>
      </c>
      <c r="AZ136" s="9">
        <f t="shared" si="57"/>
        <v>8.4000000000000003E-4</v>
      </c>
      <c r="BA136" s="9">
        <f t="shared" si="71"/>
        <v>0.24328720000000001</v>
      </c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M136" s="48"/>
      <c r="BX136" s="7"/>
      <c r="BY136" s="4"/>
      <c r="BZ136" s="7"/>
      <c r="CA136" s="7"/>
      <c r="CB136" s="7"/>
      <c r="CE136" s="7"/>
      <c r="CF136" s="7"/>
      <c r="CG136" s="7"/>
      <c r="CH136" s="7"/>
      <c r="CI136" s="7"/>
      <c r="CJ136" s="7"/>
      <c r="CK136" s="7"/>
      <c r="CL136" s="7"/>
      <c r="CN136" s="47"/>
      <c r="CO136" s="47"/>
      <c r="CP136" s="47"/>
      <c r="CQ136" s="4"/>
    </row>
    <row r="137" spans="1:98" s="1" customFormat="1" x14ac:dyDescent="0.3">
      <c r="A137" s="1">
        <f t="shared" si="64"/>
        <v>124</v>
      </c>
      <c r="B137" s="1">
        <f t="shared" si="42"/>
        <v>23455</v>
      </c>
      <c r="C137" s="1">
        <v>124</v>
      </c>
      <c r="D137" s="1">
        <v>26543</v>
      </c>
      <c r="E137" s="1">
        <v>4132</v>
      </c>
      <c r="F137" s="1">
        <v>0</v>
      </c>
      <c r="G137" s="1">
        <v>18613</v>
      </c>
      <c r="H137" s="1">
        <v>0</v>
      </c>
      <c r="I137" s="1">
        <v>710</v>
      </c>
      <c r="J137" s="4">
        <v>45.83</v>
      </c>
      <c r="K137" s="4">
        <v>0.57999999999999996</v>
      </c>
      <c r="L137" s="4">
        <v>25.4</v>
      </c>
      <c r="M137" s="61">
        <v>1.1299999999999999</v>
      </c>
      <c r="N137" s="1">
        <v>11059</v>
      </c>
      <c r="O137" s="1">
        <v>12387</v>
      </c>
      <c r="P137" s="1">
        <v>8531</v>
      </c>
      <c r="Q137" s="1">
        <v>3820</v>
      </c>
      <c r="R137" s="1">
        <v>35</v>
      </c>
      <c r="S137" s="1">
        <v>0</v>
      </c>
      <c r="T137" s="1">
        <v>1941</v>
      </c>
      <c r="U137" s="1">
        <v>196</v>
      </c>
      <c r="V137" s="1">
        <v>2278</v>
      </c>
      <c r="W137" s="1">
        <v>9306</v>
      </c>
      <c r="X137" s="1">
        <v>710</v>
      </c>
      <c r="Y137" s="58">
        <v>0.74</v>
      </c>
      <c r="AA137" s="1">
        <f t="shared" si="43"/>
        <v>6410</v>
      </c>
      <c r="AB137" s="1">
        <f t="shared" si="44"/>
        <v>27919</v>
      </c>
      <c r="AC137" s="1">
        <f t="shared" si="45"/>
        <v>1420</v>
      </c>
      <c r="AD137" s="1">
        <f t="shared" si="65"/>
        <v>-315</v>
      </c>
      <c r="AE137" s="1">
        <f t="shared" si="66"/>
        <v>368</v>
      </c>
      <c r="AF137" s="1">
        <f t="shared" si="66"/>
        <v>0</v>
      </c>
      <c r="AG137" s="1">
        <f t="shared" si="66"/>
        <v>9</v>
      </c>
      <c r="AH137" s="1">
        <f t="shared" si="77"/>
        <v>62</v>
      </c>
      <c r="AI137" s="9">
        <f t="shared" si="67"/>
        <v>5.7751748820562873E-2</v>
      </c>
      <c r="AJ137" s="9">
        <f t="shared" si="46"/>
        <v>0.46910000000000002</v>
      </c>
      <c r="AK137" s="9">
        <f t="shared" si="47"/>
        <v>8.2640000000000005E-2</v>
      </c>
      <c r="AL137" s="9">
        <f t="shared" si="48"/>
        <v>0.37225999999999998</v>
      </c>
      <c r="AM137" s="9">
        <f t="shared" si="49"/>
        <v>1.4200000000000001E-2</v>
      </c>
      <c r="AN137" s="9">
        <f t="shared" si="50"/>
        <v>3.882E-2</v>
      </c>
      <c r="AO137" s="9">
        <f t="shared" si="51"/>
        <v>1.24E-3</v>
      </c>
      <c r="AP137" s="1">
        <f t="shared" si="68"/>
        <v>-129</v>
      </c>
      <c r="AQ137" s="1">
        <f t="shared" si="68"/>
        <v>159</v>
      </c>
      <c r="AS137" s="1">
        <f t="shared" si="69"/>
        <v>9</v>
      </c>
      <c r="AT137" s="1">
        <f t="shared" si="70"/>
        <v>39</v>
      </c>
      <c r="AU137" s="1">
        <f t="shared" si="52"/>
        <v>12294</v>
      </c>
      <c r="AV137" s="9">
        <f t="shared" si="53"/>
        <v>0.24587999999999999</v>
      </c>
      <c r="AW137" s="9">
        <f t="shared" si="54"/>
        <v>4.5560000000000003E-2</v>
      </c>
      <c r="AX137" s="9">
        <f t="shared" si="55"/>
        <v>0.18612000000000001</v>
      </c>
      <c r="AY137" s="9">
        <f t="shared" si="56"/>
        <v>1.4200000000000001E-2</v>
      </c>
      <c r="AZ137" s="9">
        <f t="shared" si="57"/>
        <v>7.7999999999999999E-4</v>
      </c>
      <c r="BA137" s="9">
        <f t="shared" si="71"/>
        <v>0.24393200000000001</v>
      </c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M137" s="48"/>
      <c r="BX137" s="7"/>
      <c r="BY137" s="4"/>
      <c r="BZ137" s="7"/>
      <c r="CA137" s="7"/>
      <c r="CB137" s="7"/>
      <c r="CE137" s="7"/>
      <c r="CF137" s="7"/>
      <c r="CG137" s="7"/>
      <c r="CH137" s="7"/>
      <c r="CI137" s="7"/>
      <c r="CJ137" s="7"/>
      <c r="CK137" s="7"/>
      <c r="CL137" s="7"/>
      <c r="CN137" s="47"/>
      <c r="CO137" s="47"/>
      <c r="CP137" s="47"/>
      <c r="CQ137" s="4"/>
    </row>
    <row r="138" spans="1:98" s="1" customFormat="1" x14ac:dyDescent="0.3">
      <c r="A138" s="1">
        <f t="shared" si="64"/>
        <v>125</v>
      </c>
      <c r="B138" s="1">
        <f t="shared" si="42"/>
        <v>23512</v>
      </c>
      <c r="C138" s="1">
        <v>125</v>
      </c>
      <c r="D138" s="1">
        <v>26487</v>
      </c>
      <c r="E138" s="1">
        <v>3822</v>
      </c>
      <c r="F138" s="1">
        <v>0</v>
      </c>
      <c r="G138" s="1">
        <v>18970</v>
      </c>
      <c r="H138" s="1">
        <v>0</v>
      </c>
      <c r="I138" s="1">
        <v>720</v>
      </c>
      <c r="J138" s="4">
        <v>45.88</v>
      </c>
      <c r="K138" s="4">
        <v>0.57999999999999996</v>
      </c>
      <c r="L138" s="4">
        <v>25.4</v>
      </c>
      <c r="M138" s="61">
        <v>1.1200000000000001</v>
      </c>
      <c r="N138" s="1">
        <v>11113</v>
      </c>
      <c r="O138" s="1">
        <v>12389</v>
      </c>
      <c r="P138" s="1">
        <v>8273</v>
      </c>
      <c r="Q138" s="1">
        <v>4078</v>
      </c>
      <c r="R138" s="1">
        <v>36</v>
      </c>
      <c r="S138" s="1">
        <v>0</v>
      </c>
      <c r="T138" s="1">
        <v>1835</v>
      </c>
      <c r="U138" s="1">
        <v>184</v>
      </c>
      <c r="V138" s="1">
        <v>2144</v>
      </c>
      <c r="W138" s="1">
        <v>9463</v>
      </c>
      <c r="X138" s="1">
        <v>720</v>
      </c>
      <c r="Y138" s="58">
        <v>0.74</v>
      </c>
      <c r="AA138" s="1">
        <f t="shared" si="43"/>
        <v>5966</v>
      </c>
      <c r="AB138" s="1">
        <f t="shared" si="44"/>
        <v>28433</v>
      </c>
      <c r="AC138" s="1">
        <f t="shared" si="45"/>
        <v>1440</v>
      </c>
      <c r="AD138" s="1">
        <f t="shared" si="65"/>
        <v>-310</v>
      </c>
      <c r="AE138" s="1">
        <f t="shared" si="66"/>
        <v>357</v>
      </c>
      <c r="AF138" s="1">
        <f t="shared" si="66"/>
        <v>0</v>
      </c>
      <c r="AG138" s="1">
        <f t="shared" si="66"/>
        <v>10</v>
      </c>
      <c r="AH138" s="1">
        <f t="shared" si="77"/>
        <v>57</v>
      </c>
      <c r="AI138" s="9">
        <f t="shared" si="67"/>
        <v>5.8408371866634216E-2</v>
      </c>
      <c r="AJ138" s="9">
        <f t="shared" si="46"/>
        <v>0.47023999999999999</v>
      </c>
      <c r="AK138" s="9">
        <f t="shared" si="47"/>
        <v>7.6439999999999994E-2</v>
      </c>
      <c r="AL138" s="9">
        <f t="shared" si="48"/>
        <v>0.37940000000000002</v>
      </c>
      <c r="AM138" s="9">
        <f t="shared" si="49"/>
        <v>1.44E-2</v>
      </c>
      <c r="AN138" s="9">
        <f t="shared" si="50"/>
        <v>3.6700000000000003E-2</v>
      </c>
      <c r="AO138" s="9">
        <f t="shared" si="51"/>
        <v>1.14E-3</v>
      </c>
      <c r="AP138" s="1">
        <f t="shared" si="68"/>
        <v>-134</v>
      </c>
      <c r="AQ138" s="1">
        <f t="shared" si="68"/>
        <v>157</v>
      </c>
      <c r="AS138" s="1">
        <f t="shared" si="69"/>
        <v>10</v>
      </c>
      <c r="AT138" s="1">
        <f t="shared" si="70"/>
        <v>33</v>
      </c>
      <c r="AU138" s="1">
        <f t="shared" si="52"/>
        <v>12327</v>
      </c>
      <c r="AV138" s="9">
        <f t="shared" si="53"/>
        <v>0.24654000000000001</v>
      </c>
      <c r="AW138" s="9">
        <f t="shared" si="54"/>
        <v>4.2880000000000001E-2</v>
      </c>
      <c r="AX138" s="9">
        <f t="shared" si="55"/>
        <v>0.18926000000000001</v>
      </c>
      <c r="AY138" s="9">
        <f t="shared" si="56"/>
        <v>1.44E-2</v>
      </c>
      <c r="AZ138" s="9">
        <f t="shared" si="57"/>
        <v>6.6E-4</v>
      </c>
      <c r="BA138" s="9">
        <f t="shared" si="71"/>
        <v>0.24452480000000001</v>
      </c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M138" s="48"/>
      <c r="BX138" s="7"/>
      <c r="BY138" s="4"/>
      <c r="BZ138" s="7"/>
      <c r="CA138" s="7"/>
      <c r="CB138" s="7"/>
      <c r="CE138" s="7"/>
      <c r="CF138" s="7"/>
      <c r="CG138" s="7"/>
      <c r="CH138" s="7"/>
      <c r="CI138" s="7"/>
      <c r="CJ138" s="7"/>
      <c r="CK138" s="7"/>
      <c r="CL138" s="7"/>
      <c r="CN138" s="47"/>
      <c r="CO138" s="47"/>
      <c r="CP138" s="47"/>
      <c r="CQ138" s="4"/>
    </row>
    <row r="139" spans="1:98" s="1" customFormat="1" x14ac:dyDescent="0.3">
      <c r="A139" s="1">
        <f t="shared" si="64"/>
        <v>126</v>
      </c>
      <c r="B139" s="1">
        <f t="shared" si="42"/>
        <v>23565</v>
      </c>
      <c r="C139" s="1">
        <v>126</v>
      </c>
      <c r="D139" s="1">
        <v>26434</v>
      </c>
      <c r="E139" s="1">
        <v>3534</v>
      </c>
      <c r="F139" s="1">
        <v>0</v>
      </c>
      <c r="G139" s="1">
        <v>19302</v>
      </c>
      <c r="H139" s="1">
        <v>0</v>
      </c>
      <c r="I139" s="1">
        <v>729</v>
      </c>
      <c r="J139" s="4">
        <v>45.93</v>
      </c>
      <c r="K139" s="4">
        <v>0.57999999999999996</v>
      </c>
      <c r="L139" s="4">
        <v>25.5</v>
      </c>
      <c r="M139" s="61">
        <v>1.1200000000000001</v>
      </c>
      <c r="N139" s="1">
        <v>11164</v>
      </c>
      <c r="O139" s="1">
        <v>12390</v>
      </c>
      <c r="P139" s="1">
        <v>8046</v>
      </c>
      <c r="Q139" s="1">
        <v>4305</v>
      </c>
      <c r="R139" s="1">
        <v>38</v>
      </c>
      <c r="S139" s="1">
        <v>0</v>
      </c>
      <c r="T139" s="1">
        <v>1735</v>
      </c>
      <c r="U139" s="1">
        <v>175</v>
      </c>
      <c r="V139" s="1">
        <v>2020</v>
      </c>
      <c r="W139" s="1">
        <v>9608</v>
      </c>
      <c r="X139" s="1">
        <v>729</v>
      </c>
      <c r="Y139" s="58">
        <v>0.73</v>
      </c>
      <c r="AA139" s="1">
        <f t="shared" si="43"/>
        <v>5554</v>
      </c>
      <c r="AB139" s="1">
        <f t="shared" si="44"/>
        <v>28910</v>
      </c>
      <c r="AC139" s="1">
        <f t="shared" si="45"/>
        <v>1458</v>
      </c>
      <c r="AD139" s="1">
        <f t="shared" si="65"/>
        <v>-288</v>
      </c>
      <c r="AE139" s="1">
        <f t="shared" si="66"/>
        <v>332</v>
      </c>
      <c r="AF139" s="1">
        <f t="shared" si="66"/>
        <v>0</v>
      </c>
      <c r="AG139" s="1">
        <f t="shared" si="66"/>
        <v>9</v>
      </c>
      <c r="AH139" s="1">
        <f t="shared" si="77"/>
        <v>53</v>
      </c>
      <c r="AI139" s="9">
        <f t="shared" si="67"/>
        <v>5.8994901675163872E-2</v>
      </c>
      <c r="AJ139" s="9">
        <f t="shared" si="46"/>
        <v>0.4713</v>
      </c>
      <c r="AK139" s="9">
        <f t="shared" si="47"/>
        <v>7.0680000000000007E-2</v>
      </c>
      <c r="AL139" s="9">
        <f t="shared" si="48"/>
        <v>0.38603999999999999</v>
      </c>
      <c r="AM139" s="9">
        <f t="shared" si="49"/>
        <v>1.4579999999999999E-2</v>
      </c>
      <c r="AN139" s="9">
        <f t="shared" si="50"/>
        <v>3.4700000000000002E-2</v>
      </c>
      <c r="AO139" s="9">
        <f t="shared" si="51"/>
        <v>1.06E-3</v>
      </c>
      <c r="AP139" s="1">
        <f t="shared" si="68"/>
        <v>-124</v>
      </c>
      <c r="AQ139" s="1">
        <f t="shared" si="68"/>
        <v>145</v>
      </c>
      <c r="AS139" s="1">
        <f t="shared" si="69"/>
        <v>9</v>
      </c>
      <c r="AT139" s="1">
        <f t="shared" si="70"/>
        <v>30</v>
      </c>
      <c r="AU139" s="1">
        <f t="shared" si="52"/>
        <v>12357</v>
      </c>
      <c r="AV139" s="9">
        <f t="shared" si="53"/>
        <v>0.24714</v>
      </c>
      <c r="AW139" s="9">
        <f t="shared" si="54"/>
        <v>4.0399999999999998E-2</v>
      </c>
      <c r="AX139" s="9">
        <f t="shared" si="55"/>
        <v>0.19216</v>
      </c>
      <c r="AY139" s="9">
        <f t="shared" si="56"/>
        <v>1.4579999999999999E-2</v>
      </c>
      <c r="AZ139" s="9">
        <f t="shared" si="57"/>
        <v>5.9999999999999995E-4</v>
      </c>
      <c r="BA139" s="9">
        <f t="shared" si="71"/>
        <v>0.24507600000000002</v>
      </c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M139" s="48"/>
      <c r="BX139" s="7"/>
      <c r="BY139" s="4"/>
      <c r="BZ139" s="7"/>
      <c r="CA139" s="7"/>
      <c r="CB139" s="7"/>
      <c r="CE139" s="7"/>
      <c r="CF139" s="7"/>
      <c r="CG139" s="7"/>
      <c r="CH139" s="7"/>
      <c r="CI139" s="7"/>
      <c r="CJ139" s="7"/>
      <c r="CK139" s="7"/>
      <c r="CL139" s="7"/>
      <c r="CN139" s="47"/>
      <c r="CO139" s="47"/>
      <c r="CP139" s="47"/>
      <c r="CQ139" s="4"/>
    </row>
    <row r="140" spans="1:98" s="1" customFormat="1" x14ac:dyDescent="0.3">
      <c r="A140" s="1">
        <f t="shared" si="64"/>
        <v>127</v>
      </c>
      <c r="B140" s="1">
        <f t="shared" si="42"/>
        <v>23612</v>
      </c>
      <c r="C140" s="1">
        <v>127</v>
      </c>
      <c r="D140" s="1">
        <v>26385</v>
      </c>
      <c r="E140" s="1">
        <v>3266</v>
      </c>
      <c r="F140" s="1">
        <v>0</v>
      </c>
      <c r="G140" s="1">
        <v>19606</v>
      </c>
      <c r="H140" s="1">
        <v>0</v>
      </c>
      <c r="I140" s="1">
        <v>740</v>
      </c>
      <c r="J140" s="4">
        <v>45.98</v>
      </c>
      <c r="K140" s="4">
        <v>0.57999999999999996</v>
      </c>
      <c r="L140" s="4">
        <v>25.5</v>
      </c>
      <c r="M140" s="61">
        <v>1.1100000000000001</v>
      </c>
      <c r="N140" s="1">
        <v>11211</v>
      </c>
      <c r="O140" s="1">
        <v>12392</v>
      </c>
      <c r="P140" s="1">
        <v>7852</v>
      </c>
      <c r="Q140" s="1">
        <v>4499</v>
      </c>
      <c r="R140" s="1">
        <v>39</v>
      </c>
      <c r="S140" s="1">
        <v>0</v>
      </c>
      <c r="T140" s="1">
        <v>1640</v>
      </c>
      <c r="U140" s="1">
        <v>165</v>
      </c>
      <c r="V140" s="1">
        <v>1900</v>
      </c>
      <c r="W140" s="1">
        <v>9745</v>
      </c>
      <c r="X140" s="1">
        <v>740</v>
      </c>
      <c r="Y140" s="58">
        <v>0.73</v>
      </c>
      <c r="AA140" s="1">
        <f t="shared" si="43"/>
        <v>5166</v>
      </c>
      <c r="AB140" s="1">
        <f t="shared" si="44"/>
        <v>29351</v>
      </c>
      <c r="AC140" s="1">
        <f t="shared" si="45"/>
        <v>1480</v>
      </c>
      <c r="AD140" s="1">
        <f t="shared" si="65"/>
        <v>-268</v>
      </c>
      <c r="AE140" s="1">
        <f t="shared" si="66"/>
        <v>304</v>
      </c>
      <c r="AF140" s="1">
        <f t="shared" si="66"/>
        <v>0</v>
      </c>
      <c r="AG140" s="1">
        <f t="shared" si="66"/>
        <v>11</v>
      </c>
      <c r="AH140" s="1">
        <f t="shared" si="77"/>
        <v>47</v>
      </c>
      <c r="AI140" s="9">
        <f t="shared" si="67"/>
        <v>5.9749697214372226E-2</v>
      </c>
      <c r="AJ140" s="9">
        <f t="shared" si="46"/>
        <v>0.47223999999999999</v>
      </c>
      <c r="AK140" s="9">
        <f t="shared" si="47"/>
        <v>6.5320000000000003E-2</v>
      </c>
      <c r="AL140" s="9">
        <f t="shared" si="48"/>
        <v>0.39212000000000002</v>
      </c>
      <c r="AM140" s="9">
        <f t="shared" si="49"/>
        <v>1.4800000000000001E-2</v>
      </c>
      <c r="AN140" s="9">
        <f t="shared" si="50"/>
        <v>3.2800000000000003E-2</v>
      </c>
      <c r="AO140" s="9">
        <f t="shared" si="51"/>
        <v>9.3999999999999997E-4</v>
      </c>
      <c r="AP140" s="1">
        <f t="shared" si="68"/>
        <v>-120</v>
      </c>
      <c r="AQ140" s="1">
        <f t="shared" si="68"/>
        <v>137</v>
      </c>
      <c r="AS140" s="1">
        <f t="shared" si="69"/>
        <v>11</v>
      </c>
      <c r="AT140" s="1">
        <f t="shared" si="70"/>
        <v>28</v>
      </c>
      <c r="AU140" s="1">
        <f t="shared" si="52"/>
        <v>12385</v>
      </c>
      <c r="AV140" s="9">
        <f t="shared" si="53"/>
        <v>0.2477</v>
      </c>
      <c r="AW140" s="9">
        <f t="shared" si="54"/>
        <v>3.7999999999999999E-2</v>
      </c>
      <c r="AX140" s="9">
        <f t="shared" si="55"/>
        <v>0.19489999999999999</v>
      </c>
      <c r="AY140" s="9">
        <f t="shared" si="56"/>
        <v>1.4800000000000001E-2</v>
      </c>
      <c r="AZ140" s="9">
        <f t="shared" si="57"/>
        <v>5.5999999999999995E-4</v>
      </c>
      <c r="BA140" s="9">
        <f t="shared" si="71"/>
        <v>0.2455648</v>
      </c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M140" s="48"/>
      <c r="BX140" s="7"/>
      <c r="BY140" s="4"/>
      <c r="BZ140" s="7"/>
      <c r="CA140" s="7"/>
      <c r="CB140" s="7"/>
      <c r="CE140" s="7"/>
      <c r="CF140" s="7"/>
      <c r="CG140" s="7"/>
      <c r="CH140" s="7"/>
      <c r="CI140" s="7"/>
      <c r="CJ140" s="7"/>
      <c r="CK140" s="7"/>
      <c r="CL140" s="7"/>
      <c r="CN140" s="47"/>
      <c r="CO140" s="47"/>
      <c r="CP140" s="47"/>
      <c r="CQ140" s="4"/>
    </row>
    <row r="141" spans="1:98" s="1" customFormat="1" x14ac:dyDescent="0.3">
      <c r="A141" s="1">
        <f t="shared" si="64"/>
        <v>128</v>
      </c>
      <c r="B141" s="1">
        <f t="shared" si="42"/>
        <v>23657</v>
      </c>
      <c r="C141" s="1">
        <v>128</v>
      </c>
      <c r="D141" s="1">
        <v>26341</v>
      </c>
      <c r="E141" s="1">
        <v>3021</v>
      </c>
      <c r="F141" s="1">
        <v>0</v>
      </c>
      <c r="G141" s="1">
        <v>19885</v>
      </c>
      <c r="H141" s="1">
        <v>0</v>
      </c>
      <c r="I141" s="1">
        <v>751</v>
      </c>
      <c r="J141" s="4">
        <v>46.03</v>
      </c>
      <c r="K141" s="4">
        <v>0.57999999999999996</v>
      </c>
      <c r="L141" s="4">
        <v>25.6</v>
      </c>
      <c r="M141" s="61">
        <v>1.1000000000000001</v>
      </c>
      <c r="N141" s="1">
        <v>11253</v>
      </c>
      <c r="O141" s="1">
        <v>12394</v>
      </c>
      <c r="P141" s="1">
        <v>7691</v>
      </c>
      <c r="Q141" s="1">
        <v>4661</v>
      </c>
      <c r="R141" s="1">
        <v>40</v>
      </c>
      <c r="S141" s="1">
        <v>0</v>
      </c>
      <c r="T141" s="1">
        <v>1544</v>
      </c>
      <c r="U141" s="1">
        <v>153</v>
      </c>
      <c r="V141" s="1">
        <v>1783</v>
      </c>
      <c r="W141" s="1">
        <v>9876</v>
      </c>
      <c r="X141" s="1">
        <v>751</v>
      </c>
      <c r="Y141" s="58">
        <v>0.72</v>
      </c>
      <c r="AA141" s="1">
        <f t="shared" si="43"/>
        <v>4804</v>
      </c>
      <c r="AB141" s="1">
        <f t="shared" si="44"/>
        <v>29761</v>
      </c>
      <c r="AC141" s="1">
        <f t="shared" si="45"/>
        <v>1502</v>
      </c>
      <c r="AD141" s="1">
        <f t="shared" si="65"/>
        <v>-245</v>
      </c>
      <c r="AE141" s="1">
        <f t="shared" si="66"/>
        <v>279</v>
      </c>
      <c r="AF141" s="1">
        <f t="shared" si="66"/>
        <v>0</v>
      </c>
      <c r="AG141" s="1">
        <f t="shared" si="66"/>
        <v>11</v>
      </c>
      <c r="AH141" s="1">
        <f t="shared" si="77"/>
        <v>45</v>
      </c>
      <c r="AI141" s="9">
        <f t="shared" si="67"/>
        <v>6.0515713134568896E-2</v>
      </c>
      <c r="AJ141" s="9">
        <f t="shared" si="46"/>
        <v>0.47314000000000001</v>
      </c>
      <c r="AK141" s="9">
        <f t="shared" si="47"/>
        <v>6.0420000000000001E-2</v>
      </c>
      <c r="AL141" s="9">
        <f t="shared" si="48"/>
        <v>0.3977</v>
      </c>
      <c r="AM141" s="9">
        <f t="shared" si="49"/>
        <v>1.502E-2</v>
      </c>
      <c r="AN141" s="9">
        <f t="shared" si="50"/>
        <v>3.0880000000000001E-2</v>
      </c>
      <c r="AO141" s="9">
        <f t="shared" si="51"/>
        <v>8.9999999999999998E-4</v>
      </c>
      <c r="AP141" s="1">
        <f t="shared" si="68"/>
        <v>-117</v>
      </c>
      <c r="AQ141" s="1">
        <f t="shared" si="68"/>
        <v>131</v>
      </c>
      <c r="AS141" s="1">
        <f t="shared" si="69"/>
        <v>11</v>
      </c>
      <c r="AT141" s="1">
        <f t="shared" si="70"/>
        <v>25</v>
      </c>
      <c r="AU141" s="1">
        <f t="shared" si="52"/>
        <v>12410</v>
      </c>
      <c r="AV141" s="9">
        <f t="shared" si="53"/>
        <v>0.2482</v>
      </c>
      <c r="AW141" s="9">
        <f t="shared" si="54"/>
        <v>3.5659999999999997E-2</v>
      </c>
      <c r="AX141" s="9">
        <f t="shared" si="55"/>
        <v>0.19752</v>
      </c>
      <c r="AY141" s="9">
        <f t="shared" si="56"/>
        <v>1.502E-2</v>
      </c>
      <c r="AZ141" s="9">
        <f t="shared" si="57"/>
        <v>5.0000000000000001E-4</v>
      </c>
      <c r="BA141" s="9">
        <f t="shared" si="71"/>
        <v>0.24603280000000002</v>
      </c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M141" s="48"/>
      <c r="BX141" s="7"/>
      <c r="BY141" s="4"/>
      <c r="BZ141" s="7"/>
      <c r="CA141" s="7"/>
      <c r="CB141" s="7"/>
      <c r="CE141" s="7"/>
      <c r="CF141" s="7"/>
      <c r="CG141" s="7"/>
      <c r="CH141" s="7"/>
      <c r="CI141" s="7"/>
      <c r="CJ141" s="7"/>
      <c r="CK141" s="7"/>
      <c r="CL141" s="7"/>
      <c r="CN141" s="47"/>
      <c r="CO141" s="47"/>
      <c r="CP141" s="47"/>
      <c r="CQ141" s="4"/>
    </row>
    <row r="142" spans="1:98" s="1" customFormat="1" x14ac:dyDescent="0.3">
      <c r="A142" s="1">
        <f t="shared" si="64"/>
        <v>129</v>
      </c>
      <c r="B142" s="1">
        <f t="shared" ref="B142:B205" si="82">IF(C142="",NA(),E142+G142+H142+I142)</f>
        <v>23695</v>
      </c>
      <c r="C142" s="1">
        <v>129</v>
      </c>
      <c r="D142" s="1">
        <v>26303</v>
      </c>
      <c r="E142" s="1">
        <v>2812</v>
      </c>
      <c r="F142" s="1">
        <v>0</v>
      </c>
      <c r="G142" s="1">
        <v>20122</v>
      </c>
      <c r="H142" s="1">
        <v>0</v>
      </c>
      <c r="I142" s="1">
        <v>761</v>
      </c>
      <c r="J142" s="4">
        <v>46.07</v>
      </c>
      <c r="K142" s="4">
        <v>0.57999999999999996</v>
      </c>
      <c r="L142" s="4">
        <v>25.6</v>
      </c>
      <c r="M142" s="61">
        <v>1.1000000000000001</v>
      </c>
      <c r="N142" s="1">
        <v>11290</v>
      </c>
      <c r="O142" s="1">
        <v>12395</v>
      </c>
      <c r="P142" s="1">
        <v>7572</v>
      </c>
      <c r="Q142" s="1">
        <v>4781</v>
      </c>
      <c r="R142" s="1">
        <v>41</v>
      </c>
      <c r="S142" s="1">
        <v>0</v>
      </c>
      <c r="T142" s="1">
        <v>1459</v>
      </c>
      <c r="U142" s="1">
        <v>144</v>
      </c>
      <c r="V142" s="1">
        <v>1678</v>
      </c>
      <c r="W142" s="1">
        <v>9993</v>
      </c>
      <c r="X142" s="1">
        <v>761</v>
      </c>
      <c r="Y142" s="58">
        <v>0.72</v>
      </c>
      <c r="AA142" s="1">
        <f t="shared" ref="AA142:AA205" si="83">+E142+V142</f>
        <v>4490</v>
      </c>
      <c r="AB142" s="1">
        <f t="shared" ref="AB142:AB205" si="84">+G142+W142</f>
        <v>30115</v>
      </c>
      <c r="AC142" s="1">
        <f t="shared" ref="AC142:AC205" si="85">+I142+X142</f>
        <v>1522</v>
      </c>
      <c r="AD142" s="1">
        <f t="shared" si="65"/>
        <v>-209</v>
      </c>
      <c r="AE142" s="1">
        <f t="shared" si="66"/>
        <v>237</v>
      </c>
      <c r="AF142" s="1">
        <f t="shared" si="66"/>
        <v>0</v>
      </c>
      <c r="AG142" s="1">
        <f t="shared" si="66"/>
        <v>10</v>
      </c>
      <c r="AH142" s="1">
        <f t="shared" si="77"/>
        <v>38</v>
      </c>
      <c r="AI142" s="9">
        <f t="shared" si="67"/>
        <v>6.1212998712998713E-2</v>
      </c>
      <c r="AJ142" s="9">
        <f t="shared" ref="AJ142:AJ205" si="86">IF(OR(ISNA(B142),B142=0),NA(),B142/$AJ$11)</f>
        <v>0.47389999999999999</v>
      </c>
      <c r="AK142" s="9">
        <f t="shared" ref="AK142:AK205" si="87">IF(OR(ISNA(B142),B142=0),NA(),E142/$AJ$11)</f>
        <v>5.6239999999999998E-2</v>
      </c>
      <c r="AL142" s="9">
        <f t="shared" ref="AL142:AL205" si="88">IF(OR(ISNA(B142),B142=0),NA(),G142/$AJ$11)</f>
        <v>0.40244000000000002</v>
      </c>
      <c r="AM142" s="9">
        <f t="shared" ref="AM142:AM205" si="89">IF(OR(ISNA(B142),B142=0),NA(),I142/$AJ$11)</f>
        <v>1.5219999999999999E-2</v>
      </c>
      <c r="AN142" s="9">
        <f t="shared" ref="AN142:AN205" si="90">IF(OR(ISNA(B142),B142=0),NA(),T142/$AJ$11)</f>
        <v>2.9180000000000001E-2</v>
      </c>
      <c r="AO142" s="9">
        <f t="shared" ref="AO142:AO205" si="91">+IF(OR(ISNA(B142),B142=0),NA(),AH142/$AJ$11)</f>
        <v>7.6000000000000004E-4</v>
      </c>
      <c r="AP142" s="1">
        <f t="shared" si="68"/>
        <v>-105</v>
      </c>
      <c r="AQ142" s="1">
        <f t="shared" si="68"/>
        <v>117</v>
      </c>
      <c r="AS142" s="1">
        <f t="shared" si="69"/>
        <v>10</v>
      </c>
      <c r="AT142" s="1">
        <f t="shared" si="70"/>
        <v>22</v>
      </c>
      <c r="AU142" s="1">
        <f t="shared" ref="AU142:AU205" si="92">IF(C142="",NA(),V142+W142+X142)</f>
        <v>12432</v>
      </c>
      <c r="AV142" s="9">
        <f t="shared" ref="AV142:AV205" si="93">IF(OR(ISNA(B142),B142=0),NA(),AU142/$AJ$11)</f>
        <v>0.24864</v>
      </c>
      <c r="AW142" s="9">
        <f t="shared" ref="AW142:AW205" si="94">IF(OR(ISNA(B142),B142=0),NA(),V142/$AJ$11)</f>
        <v>3.356E-2</v>
      </c>
      <c r="AX142" s="9">
        <f t="shared" ref="AX142:AX205" si="95">IF(OR(ISNA(B142),B142=0),NA(),W142/$AJ$11)</f>
        <v>0.19986000000000001</v>
      </c>
      <c r="AY142" s="9">
        <f t="shared" ref="AY142:AY205" si="96">IF(OR(ISNA(B142),B142=0),NA(),X142/$AJ$11)</f>
        <v>1.5219999999999999E-2</v>
      </c>
      <c r="AZ142" s="9">
        <f t="shared" ref="AZ142:AZ205" si="97">IF(OR(ISNA(B142),B142=0),NA(),AT142/$AJ$11)</f>
        <v>4.4000000000000002E-4</v>
      </c>
      <c r="BA142" s="9">
        <f t="shared" si="71"/>
        <v>0.24642800000000001</v>
      </c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M142" s="48"/>
      <c r="BX142" s="7"/>
      <c r="BY142" s="4"/>
      <c r="BZ142" s="7"/>
      <c r="CA142" s="7"/>
      <c r="CB142" s="7"/>
      <c r="CE142" s="7"/>
      <c r="CF142" s="7"/>
      <c r="CG142" s="7"/>
      <c r="CH142" s="7"/>
      <c r="CI142" s="7"/>
      <c r="CJ142" s="7"/>
      <c r="CK142" s="7"/>
      <c r="CL142" s="7"/>
      <c r="CN142" s="47"/>
      <c r="CO142" s="47"/>
      <c r="CP142" s="47"/>
      <c r="CQ142" s="4"/>
    </row>
    <row r="143" spans="1:98" s="1" customFormat="1" x14ac:dyDescent="0.3">
      <c r="A143" s="1">
        <f t="shared" ref="A143:A206" si="98">+C143</f>
        <v>130</v>
      </c>
      <c r="B143" s="1">
        <f t="shared" si="82"/>
        <v>23731</v>
      </c>
      <c r="C143" s="1">
        <v>130</v>
      </c>
      <c r="D143" s="1">
        <v>26266</v>
      </c>
      <c r="E143" s="1">
        <v>2625</v>
      </c>
      <c r="F143" s="1">
        <v>0</v>
      </c>
      <c r="G143" s="1">
        <v>20335</v>
      </c>
      <c r="H143" s="1">
        <v>0</v>
      </c>
      <c r="I143" s="1">
        <v>771</v>
      </c>
      <c r="J143" s="4">
        <v>46.12</v>
      </c>
      <c r="K143" s="4">
        <v>0.57999999999999996</v>
      </c>
      <c r="L143" s="4">
        <v>25.6</v>
      </c>
      <c r="M143" s="61">
        <v>1.0900000000000001</v>
      </c>
      <c r="N143" s="1">
        <v>11325</v>
      </c>
      <c r="O143" s="1">
        <v>12397</v>
      </c>
      <c r="P143" s="1">
        <v>7481</v>
      </c>
      <c r="Q143" s="1">
        <v>4873</v>
      </c>
      <c r="R143" s="1">
        <v>42</v>
      </c>
      <c r="S143" s="1">
        <v>0</v>
      </c>
      <c r="T143" s="1">
        <v>1380</v>
      </c>
      <c r="U143" s="1">
        <v>134</v>
      </c>
      <c r="V143" s="1">
        <v>1577</v>
      </c>
      <c r="W143" s="1">
        <v>10104</v>
      </c>
      <c r="X143" s="1">
        <v>771</v>
      </c>
      <c r="Y143" s="58">
        <v>0.71</v>
      </c>
      <c r="AA143" s="1">
        <f t="shared" si="83"/>
        <v>4202</v>
      </c>
      <c r="AB143" s="1">
        <f t="shared" si="84"/>
        <v>30439</v>
      </c>
      <c r="AC143" s="1">
        <f t="shared" si="85"/>
        <v>1542</v>
      </c>
      <c r="AD143" s="1">
        <f t="shared" ref="AD143:AD206" si="99">IF($C143="","",E143-E142)</f>
        <v>-187</v>
      </c>
      <c r="AE143" s="1">
        <f t="shared" ref="AE143:AG193" si="100">IF($C143="","",G143-G142)</f>
        <v>213</v>
      </c>
      <c r="AF143" s="1">
        <f t="shared" si="100"/>
        <v>0</v>
      </c>
      <c r="AG143" s="1">
        <f t="shared" si="100"/>
        <v>10</v>
      </c>
      <c r="AH143" s="1">
        <f t="shared" si="77"/>
        <v>36</v>
      </c>
      <c r="AI143" s="9">
        <f t="shared" ref="AI143:AI206" si="101">IF(OR(ISNA(AU143),AU143=0),NA(),X143/AU143)</f>
        <v>6.1917764214584003E-2</v>
      </c>
      <c r="AJ143" s="9">
        <f t="shared" si="86"/>
        <v>0.47461999999999999</v>
      </c>
      <c r="AK143" s="9">
        <f t="shared" si="87"/>
        <v>5.2499999999999998E-2</v>
      </c>
      <c r="AL143" s="9">
        <f t="shared" si="88"/>
        <v>0.40670000000000001</v>
      </c>
      <c r="AM143" s="9">
        <f t="shared" si="89"/>
        <v>1.542E-2</v>
      </c>
      <c r="AN143" s="9">
        <f t="shared" si="90"/>
        <v>2.76E-2</v>
      </c>
      <c r="AO143" s="9">
        <f t="shared" si="91"/>
        <v>7.2000000000000005E-4</v>
      </c>
      <c r="AP143" s="1">
        <f t="shared" ref="AP143:AQ193" si="102">IF($C143="","",V143-V142)</f>
        <v>-101</v>
      </c>
      <c r="AQ143" s="1">
        <f t="shared" si="102"/>
        <v>111</v>
      </c>
      <c r="AS143" s="1">
        <f t="shared" ref="AS143:AS206" si="103">IF($C143="","",X143-X142)</f>
        <v>10</v>
      </c>
      <c r="AT143" s="1">
        <f t="shared" ref="AT143:AT206" si="104">IF(OR($C143="",ISNA($C143)),NA(),AP143+AQ143+AR143+AS143)</f>
        <v>20</v>
      </c>
      <c r="AU143" s="1">
        <f t="shared" si="92"/>
        <v>12452</v>
      </c>
      <c r="AV143" s="9">
        <f t="shared" si="93"/>
        <v>0.24904000000000001</v>
      </c>
      <c r="AW143" s="9">
        <f t="shared" si="94"/>
        <v>3.1539999999999999E-2</v>
      </c>
      <c r="AX143" s="9">
        <f t="shared" si="95"/>
        <v>0.20208000000000001</v>
      </c>
      <c r="AY143" s="9">
        <f t="shared" si="96"/>
        <v>1.542E-2</v>
      </c>
      <c r="AZ143" s="9">
        <f t="shared" si="97"/>
        <v>4.0000000000000002E-4</v>
      </c>
      <c r="BA143" s="9">
        <f t="shared" ref="BA143:BA206" si="105">+AJ143*$BA$12</f>
        <v>0.24680240000000001</v>
      </c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M143" s="48"/>
      <c r="BX143" s="7"/>
      <c r="BY143" s="4"/>
      <c r="BZ143" s="7"/>
      <c r="CA143" s="7"/>
      <c r="CB143" s="7"/>
      <c r="CE143" s="7"/>
      <c r="CF143" s="7"/>
      <c r="CG143" s="7"/>
      <c r="CH143" s="7"/>
      <c r="CI143" s="7"/>
      <c r="CJ143" s="7"/>
      <c r="CK143" s="7"/>
      <c r="CL143" s="7"/>
      <c r="CN143" s="47"/>
      <c r="CO143" s="47"/>
      <c r="CP143" s="47"/>
      <c r="CQ143" s="4"/>
    </row>
    <row r="144" spans="1:98" s="1" customFormat="1" x14ac:dyDescent="0.3">
      <c r="A144" s="1">
        <f t="shared" si="98"/>
        <v>131</v>
      </c>
      <c r="B144" s="1">
        <f t="shared" si="82"/>
        <v>23764</v>
      </c>
      <c r="C144" s="1">
        <v>131</v>
      </c>
      <c r="D144" s="1">
        <v>26234</v>
      </c>
      <c r="E144" s="1">
        <v>2467</v>
      </c>
      <c r="F144" s="1">
        <v>0</v>
      </c>
      <c r="G144" s="1">
        <v>20516</v>
      </c>
      <c r="H144" s="1">
        <v>0</v>
      </c>
      <c r="I144" s="1">
        <v>781</v>
      </c>
      <c r="J144" s="4">
        <v>46.16</v>
      </c>
      <c r="K144" s="4">
        <v>0.57999999999999996</v>
      </c>
      <c r="L144" s="4">
        <v>25.7</v>
      </c>
      <c r="M144" s="61">
        <v>1.0900000000000001</v>
      </c>
      <c r="N144" s="1">
        <v>11356</v>
      </c>
      <c r="O144" s="1">
        <v>12399</v>
      </c>
      <c r="P144" s="1">
        <v>7419</v>
      </c>
      <c r="Q144" s="1">
        <v>4935</v>
      </c>
      <c r="R144" s="1">
        <v>43</v>
      </c>
      <c r="S144" s="1">
        <v>0</v>
      </c>
      <c r="T144" s="1">
        <v>1310</v>
      </c>
      <c r="U144" s="1">
        <v>127</v>
      </c>
      <c r="V144" s="1">
        <v>1487</v>
      </c>
      <c r="W144" s="1">
        <v>10203</v>
      </c>
      <c r="X144" s="1">
        <v>781</v>
      </c>
      <c r="Y144" s="58">
        <v>0.71</v>
      </c>
      <c r="AA144" s="1">
        <f t="shared" si="83"/>
        <v>3954</v>
      </c>
      <c r="AB144" s="1">
        <f t="shared" si="84"/>
        <v>30719</v>
      </c>
      <c r="AC144" s="1">
        <f t="shared" si="85"/>
        <v>1562</v>
      </c>
      <c r="AD144" s="1">
        <f t="shared" si="99"/>
        <v>-158</v>
      </c>
      <c r="AE144" s="1">
        <f t="shared" si="100"/>
        <v>181</v>
      </c>
      <c r="AF144" s="1">
        <f t="shared" si="100"/>
        <v>0</v>
      </c>
      <c r="AG144" s="1">
        <f t="shared" si="100"/>
        <v>10</v>
      </c>
      <c r="AH144" s="1">
        <f t="shared" ref="AH144:AH207" si="106">IF(OR($C144="",ISNA($C144)),NA(),AD144+AE144+AF144+AG144)</f>
        <v>33</v>
      </c>
      <c r="AI144" s="9">
        <f t="shared" si="101"/>
        <v>6.2625290674364523E-2</v>
      </c>
      <c r="AJ144" s="9">
        <f t="shared" si="86"/>
        <v>0.47527999999999998</v>
      </c>
      <c r="AK144" s="9">
        <f t="shared" si="87"/>
        <v>4.9340000000000002E-2</v>
      </c>
      <c r="AL144" s="9">
        <f t="shared" si="88"/>
        <v>0.41032000000000002</v>
      </c>
      <c r="AM144" s="9">
        <f t="shared" si="89"/>
        <v>1.562E-2</v>
      </c>
      <c r="AN144" s="9">
        <f t="shared" si="90"/>
        <v>2.6200000000000001E-2</v>
      </c>
      <c r="AO144" s="9">
        <f t="shared" si="91"/>
        <v>6.6E-4</v>
      </c>
      <c r="AP144" s="1">
        <f t="shared" si="102"/>
        <v>-90</v>
      </c>
      <c r="AQ144" s="1">
        <f t="shared" si="102"/>
        <v>99</v>
      </c>
      <c r="AS144" s="1">
        <f t="shared" si="103"/>
        <v>10</v>
      </c>
      <c r="AT144" s="1">
        <f t="shared" si="104"/>
        <v>19</v>
      </c>
      <c r="AU144" s="1">
        <f t="shared" si="92"/>
        <v>12471</v>
      </c>
      <c r="AV144" s="9">
        <f t="shared" si="93"/>
        <v>0.24942</v>
      </c>
      <c r="AW144" s="9">
        <f t="shared" si="94"/>
        <v>2.9739999999999999E-2</v>
      </c>
      <c r="AX144" s="9">
        <f t="shared" si="95"/>
        <v>0.20405999999999999</v>
      </c>
      <c r="AY144" s="9">
        <f t="shared" si="96"/>
        <v>1.562E-2</v>
      </c>
      <c r="AZ144" s="9">
        <f t="shared" si="97"/>
        <v>3.8000000000000002E-4</v>
      </c>
      <c r="BA144" s="9">
        <f t="shared" si="105"/>
        <v>0.24714559999999999</v>
      </c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M144" s="48"/>
      <c r="BX144" s="7"/>
      <c r="BY144" s="4"/>
      <c r="BZ144" s="7"/>
      <c r="CA144" s="7"/>
      <c r="CB144" s="7"/>
      <c r="CE144" s="7"/>
      <c r="CF144" s="7"/>
      <c r="CG144" s="7"/>
      <c r="CH144" s="7"/>
      <c r="CI144" s="7"/>
      <c r="CJ144" s="7"/>
      <c r="CK144" s="7"/>
      <c r="CL144" s="7"/>
      <c r="CN144" s="47"/>
      <c r="CO144" s="47"/>
      <c r="CP144" s="47"/>
      <c r="CQ144" s="4"/>
    </row>
    <row r="145" spans="1:95" s="1" customFormat="1" x14ac:dyDescent="0.3">
      <c r="A145" s="1">
        <f t="shared" si="98"/>
        <v>132</v>
      </c>
      <c r="B145" s="1">
        <f t="shared" si="82"/>
        <v>23795</v>
      </c>
      <c r="C145" s="1">
        <v>132</v>
      </c>
      <c r="D145" s="1">
        <v>26203</v>
      </c>
      <c r="E145" s="1">
        <v>2323</v>
      </c>
      <c r="F145" s="1">
        <v>0</v>
      </c>
      <c r="G145" s="1">
        <v>20681</v>
      </c>
      <c r="H145" s="1">
        <v>0</v>
      </c>
      <c r="I145" s="1">
        <v>791</v>
      </c>
      <c r="J145" s="4">
        <v>46.21</v>
      </c>
      <c r="K145" s="4">
        <v>0.57999999999999996</v>
      </c>
      <c r="L145" s="4">
        <v>25.7</v>
      </c>
      <c r="M145" s="61">
        <v>1.08</v>
      </c>
      <c r="N145" s="1">
        <v>11386</v>
      </c>
      <c r="O145" s="1">
        <v>12400</v>
      </c>
      <c r="P145" s="1">
        <v>7375</v>
      </c>
      <c r="Q145" s="1">
        <v>4981</v>
      </c>
      <c r="R145" s="1">
        <v>43</v>
      </c>
      <c r="S145" s="1">
        <v>0</v>
      </c>
      <c r="T145" s="1">
        <v>1241</v>
      </c>
      <c r="U145" s="1">
        <v>121</v>
      </c>
      <c r="V145" s="1">
        <v>1403</v>
      </c>
      <c r="W145" s="1">
        <v>10295</v>
      </c>
      <c r="X145" s="1">
        <v>791</v>
      </c>
      <c r="Y145" s="58">
        <v>0.71</v>
      </c>
      <c r="AA145" s="1">
        <f t="shared" si="83"/>
        <v>3726</v>
      </c>
      <c r="AB145" s="1">
        <f t="shared" si="84"/>
        <v>30976</v>
      </c>
      <c r="AC145" s="1">
        <f t="shared" si="85"/>
        <v>1582</v>
      </c>
      <c r="AD145" s="1">
        <f t="shared" si="99"/>
        <v>-144</v>
      </c>
      <c r="AE145" s="1">
        <f t="shared" si="100"/>
        <v>165</v>
      </c>
      <c r="AF145" s="1">
        <f t="shared" si="100"/>
        <v>0</v>
      </c>
      <c r="AG145" s="1">
        <f t="shared" si="100"/>
        <v>10</v>
      </c>
      <c r="AH145" s="1">
        <f t="shared" si="106"/>
        <v>31</v>
      </c>
      <c r="AI145" s="9">
        <f t="shared" si="101"/>
        <v>6.3335735447193536E-2</v>
      </c>
      <c r="AJ145" s="9">
        <f t="shared" si="86"/>
        <v>0.47589999999999999</v>
      </c>
      <c r="AK145" s="9">
        <f t="shared" si="87"/>
        <v>4.6460000000000001E-2</v>
      </c>
      <c r="AL145" s="9">
        <f t="shared" si="88"/>
        <v>0.41361999999999999</v>
      </c>
      <c r="AM145" s="9">
        <f t="shared" si="89"/>
        <v>1.5820000000000001E-2</v>
      </c>
      <c r="AN145" s="9">
        <f t="shared" si="90"/>
        <v>2.4819999999999998E-2</v>
      </c>
      <c r="AO145" s="9">
        <f t="shared" si="91"/>
        <v>6.2E-4</v>
      </c>
      <c r="AP145" s="1">
        <f t="shared" si="102"/>
        <v>-84</v>
      </c>
      <c r="AQ145" s="1">
        <f t="shared" si="102"/>
        <v>92</v>
      </c>
      <c r="AS145" s="1">
        <f t="shared" si="103"/>
        <v>10</v>
      </c>
      <c r="AT145" s="1">
        <f t="shared" si="104"/>
        <v>18</v>
      </c>
      <c r="AU145" s="1">
        <f t="shared" si="92"/>
        <v>12489</v>
      </c>
      <c r="AV145" s="9">
        <f t="shared" si="93"/>
        <v>0.24978</v>
      </c>
      <c r="AW145" s="9">
        <f t="shared" si="94"/>
        <v>2.8060000000000002E-2</v>
      </c>
      <c r="AX145" s="9">
        <f t="shared" si="95"/>
        <v>0.2059</v>
      </c>
      <c r="AY145" s="9">
        <f t="shared" si="96"/>
        <v>1.5820000000000001E-2</v>
      </c>
      <c r="AZ145" s="9">
        <f t="shared" si="97"/>
        <v>3.6000000000000002E-4</v>
      </c>
      <c r="BA145" s="9">
        <f t="shared" si="105"/>
        <v>0.24746799999999999</v>
      </c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M145" s="48"/>
      <c r="BX145" s="7"/>
      <c r="BY145" s="4"/>
      <c r="BZ145" s="7"/>
      <c r="CA145" s="7"/>
      <c r="CB145" s="7"/>
      <c r="CE145" s="7"/>
      <c r="CF145" s="7"/>
      <c r="CG145" s="7"/>
      <c r="CH145" s="7"/>
      <c r="CI145" s="7"/>
      <c r="CJ145" s="7"/>
      <c r="CK145" s="7"/>
      <c r="CL145" s="7"/>
      <c r="CN145" s="47"/>
      <c r="CO145" s="47"/>
      <c r="CP145" s="47"/>
      <c r="CQ145" s="4"/>
    </row>
    <row r="146" spans="1:95" s="1" customFormat="1" x14ac:dyDescent="0.3">
      <c r="A146" s="1">
        <f t="shared" si="98"/>
        <v>133</v>
      </c>
      <c r="B146" s="1">
        <f t="shared" si="82"/>
        <v>23822</v>
      </c>
      <c r="C146" s="1">
        <v>133</v>
      </c>
      <c r="D146" s="1">
        <v>26176</v>
      </c>
      <c r="E146" s="1">
        <v>2187</v>
      </c>
      <c r="F146" s="1">
        <v>0</v>
      </c>
      <c r="G146" s="1">
        <v>20834</v>
      </c>
      <c r="H146" s="1">
        <v>0</v>
      </c>
      <c r="I146" s="1">
        <v>801</v>
      </c>
      <c r="J146" s="4">
        <v>46.25</v>
      </c>
      <c r="K146" s="4">
        <v>0.57999999999999996</v>
      </c>
      <c r="L146" s="4">
        <v>25.7</v>
      </c>
      <c r="M146" s="61">
        <v>1.07</v>
      </c>
      <c r="N146" s="1">
        <v>11412</v>
      </c>
      <c r="O146" s="1">
        <v>12401</v>
      </c>
      <c r="P146" s="1">
        <v>7343</v>
      </c>
      <c r="Q146" s="1">
        <v>5014</v>
      </c>
      <c r="R146" s="1">
        <v>44</v>
      </c>
      <c r="S146" s="1">
        <v>0</v>
      </c>
      <c r="T146" s="1">
        <v>1175</v>
      </c>
      <c r="U146" s="1">
        <v>114</v>
      </c>
      <c r="V146" s="1">
        <v>1322</v>
      </c>
      <c r="W146" s="1">
        <v>10381</v>
      </c>
      <c r="X146" s="1">
        <v>801</v>
      </c>
      <c r="Y146" s="58">
        <v>0.7</v>
      </c>
      <c r="AA146" s="1">
        <f t="shared" si="83"/>
        <v>3509</v>
      </c>
      <c r="AB146" s="1">
        <f t="shared" si="84"/>
        <v>31215</v>
      </c>
      <c r="AC146" s="1">
        <f t="shared" si="85"/>
        <v>1602</v>
      </c>
      <c r="AD146" s="1">
        <f t="shared" si="99"/>
        <v>-136</v>
      </c>
      <c r="AE146" s="1">
        <f t="shared" si="100"/>
        <v>153</v>
      </c>
      <c r="AF146" s="1">
        <f t="shared" si="100"/>
        <v>0</v>
      </c>
      <c r="AG146" s="1">
        <f t="shared" si="100"/>
        <v>10</v>
      </c>
      <c r="AH146" s="1">
        <f t="shared" si="106"/>
        <v>27</v>
      </c>
      <c r="AI146" s="9">
        <f t="shared" si="101"/>
        <v>6.40595009596929E-2</v>
      </c>
      <c r="AJ146" s="9">
        <f t="shared" si="86"/>
        <v>0.47643999999999997</v>
      </c>
      <c r="AK146" s="9">
        <f t="shared" si="87"/>
        <v>4.3740000000000001E-2</v>
      </c>
      <c r="AL146" s="9">
        <f t="shared" si="88"/>
        <v>0.41667999999999999</v>
      </c>
      <c r="AM146" s="9">
        <f t="shared" si="89"/>
        <v>1.602E-2</v>
      </c>
      <c r="AN146" s="9">
        <f t="shared" si="90"/>
        <v>2.35E-2</v>
      </c>
      <c r="AO146" s="9">
        <f t="shared" si="91"/>
        <v>5.4000000000000001E-4</v>
      </c>
      <c r="AP146" s="1">
        <f t="shared" si="102"/>
        <v>-81</v>
      </c>
      <c r="AQ146" s="1">
        <f t="shared" si="102"/>
        <v>86</v>
      </c>
      <c r="AS146" s="1">
        <f t="shared" si="103"/>
        <v>10</v>
      </c>
      <c r="AT146" s="1">
        <f t="shared" si="104"/>
        <v>15</v>
      </c>
      <c r="AU146" s="1">
        <f t="shared" si="92"/>
        <v>12504</v>
      </c>
      <c r="AV146" s="9">
        <f t="shared" si="93"/>
        <v>0.25008000000000002</v>
      </c>
      <c r="AW146" s="9">
        <f t="shared" si="94"/>
        <v>2.6440000000000002E-2</v>
      </c>
      <c r="AX146" s="9">
        <f t="shared" si="95"/>
        <v>0.20762</v>
      </c>
      <c r="AY146" s="9">
        <f t="shared" si="96"/>
        <v>1.602E-2</v>
      </c>
      <c r="AZ146" s="9">
        <f t="shared" si="97"/>
        <v>2.9999999999999997E-4</v>
      </c>
      <c r="BA146" s="9">
        <f t="shared" si="105"/>
        <v>0.24774879999999999</v>
      </c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M146" s="48"/>
      <c r="BX146" s="7"/>
      <c r="BY146" s="4"/>
      <c r="BZ146" s="7"/>
      <c r="CA146" s="7"/>
      <c r="CB146" s="7"/>
      <c r="CE146" s="7"/>
      <c r="CF146" s="7"/>
      <c r="CG146" s="7"/>
      <c r="CH146" s="7"/>
      <c r="CI146" s="7"/>
      <c r="CJ146" s="7"/>
      <c r="CK146" s="7"/>
      <c r="CL146" s="7"/>
      <c r="CN146" s="47"/>
      <c r="CO146" s="47"/>
      <c r="CP146" s="47"/>
      <c r="CQ146" s="4"/>
    </row>
    <row r="147" spans="1:95" s="1" customFormat="1" x14ac:dyDescent="0.3">
      <c r="A147" s="1">
        <f t="shared" si="98"/>
        <v>134</v>
      </c>
      <c r="B147" s="1">
        <f t="shared" si="82"/>
        <v>23849</v>
      </c>
      <c r="C147" s="1">
        <v>134</v>
      </c>
      <c r="D147" s="1">
        <v>26149</v>
      </c>
      <c r="E147" s="1">
        <v>2064</v>
      </c>
      <c r="F147" s="1">
        <v>0</v>
      </c>
      <c r="G147" s="1">
        <v>20975</v>
      </c>
      <c r="H147" s="1">
        <v>0</v>
      </c>
      <c r="I147" s="1">
        <v>810</v>
      </c>
      <c r="J147" s="4">
        <v>46.3</v>
      </c>
      <c r="K147" s="4">
        <v>0.57999999999999996</v>
      </c>
      <c r="L147" s="4">
        <v>25.7</v>
      </c>
      <c r="M147" s="61">
        <v>1.07</v>
      </c>
      <c r="N147" s="1">
        <v>11437</v>
      </c>
      <c r="O147" s="1">
        <v>12402</v>
      </c>
      <c r="P147" s="1">
        <v>7319</v>
      </c>
      <c r="Q147" s="1">
        <v>5038</v>
      </c>
      <c r="R147" s="1">
        <v>44</v>
      </c>
      <c r="S147" s="1">
        <v>0</v>
      </c>
      <c r="T147" s="1">
        <v>1112</v>
      </c>
      <c r="U147" s="1">
        <v>108</v>
      </c>
      <c r="V147" s="1">
        <v>1246</v>
      </c>
      <c r="W147" s="1">
        <v>10463</v>
      </c>
      <c r="X147" s="1">
        <v>810</v>
      </c>
      <c r="Y147" s="58">
        <v>0.7</v>
      </c>
      <c r="AA147" s="1">
        <f t="shared" si="83"/>
        <v>3310</v>
      </c>
      <c r="AB147" s="1">
        <f t="shared" si="84"/>
        <v>31438</v>
      </c>
      <c r="AC147" s="1">
        <f t="shared" si="85"/>
        <v>1620</v>
      </c>
      <c r="AD147" s="1">
        <f t="shared" si="99"/>
        <v>-123</v>
      </c>
      <c r="AE147" s="1">
        <f t="shared" si="100"/>
        <v>141</v>
      </c>
      <c r="AF147" s="1">
        <f t="shared" si="100"/>
        <v>0</v>
      </c>
      <c r="AG147" s="1">
        <f t="shared" si="100"/>
        <v>9</v>
      </c>
      <c r="AH147" s="1">
        <f t="shared" si="106"/>
        <v>27</v>
      </c>
      <c r="AI147" s="9">
        <f t="shared" si="101"/>
        <v>6.470165348670022E-2</v>
      </c>
      <c r="AJ147" s="9">
        <f t="shared" si="86"/>
        <v>0.47698000000000002</v>
      </c>
      <c r="AK147" s="9">
        <f t="shared" si="87"/>
        <v>4.1279999999999997E-2</v>
      </c>
      <c r="AL147" s="9">
        <f t="shared" si="88"/>
        <v>0.41949999999999998</v>
      </c>
      <c r="AM147" s="9">
        <f t="shared" si="89"/>
        <v>1.6199999999999999E-2</v>
      </c>
      <c r="AN147" s="9">
        <f t="shared" si="90"/>
        <v>2.2239999999999999E-2</v>
      </c>
      <c r="AO147" s="9">
        <f t="shared" si="91"/>
        <v>5.4000000000000001E-4</v>
      </c>
      <c r="AP147" s="1">
        <f t="shared" si="102"/>
        <v>-76</v>
      </c>
      <c r="AQ147" s="1">
        <f t="shared" si="102"/>
        <v>82</v>
      </c>
      <c r="AS147" s="1">
        <f t="shared" si="103"/>
        <v>9</v>
      </c>
      <c r="AT147" s="1">
        <f t="shared" si="104"/>
        <v>15</v>
      </c>
      <c r="AU147" s="1">
        <f t="shared" si="92"/>
        <v>12519</v>
      </c>
      <c r="AV147" s="9">
        <f t="shared" si="93"/>
        <v>0.25037999999999999</v>
      </c>
      <c r="AW147" s="9">
        <f t="shared" si="94"/>
        <v>2.4920000000000001E-2</v>
      </c>
      <c r="AX147" s="9">
        <f t="shared" si="95"/>
        <v>0.20926</v>
      </c>
      <c r="AY147" s="9">
        <f t="shared" si="96"/>
        <v>1.6199999999999999E-2</v>
      </c>
      <c r="AZ147" s="9">
        <f t="shared" si="97"/>
        <v>2.9999999999999997E-4</v>
      </c>
      <c r="BA147" s="9">
        <f t="shared" si="105"/>
        <v>0.24802960000000002</v>
      </c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M147" s="48"/>
      <c r="BX147" s="7"/>
      <c r="BY147" s="4"/>
      <c r="BZ147" s="7"/>
      <c r="CA147" s="7"/>
      <c r="CB147" s="7"/>
      <c r="CE147" s="7"/>
      <c r="CF147" s="7"/>
      <c r="CG147" s="7"/>
      <c r="CH147" s="7"/>
      <c r="CI147" s="7"/>
      <c r="CJ147" s="7"/>
      <c r="CK147" s="7"/>
      <c r="CL147" s="7"/>
      <c r="CN147" s="47"/>
      <c r="CO147" s="47"/>
      <c r="CP147" s="47"/>
      <c r="CQ147" s="4"/>
    </row>
    <row r="148" spans="1:95" s="1" customFormat="1" x14ac:dyDescent="0.3">
      <c r="A148" s="1">
        <f t="shared" si="98"/>
        <v>135</v>
      </c>
      <c r="B148" s="1">
        <f t="shared" si="82"/>
        <v>23876</v>
      </c>
      <c r="C148" s="1">
        <v>135</v>
      </c>
      <c r="D148" s="1">
        <v>26122</v>
      </c>
      <c r="E148" s="1">
        <v>1954</v>
      </c>
      <c r="F148" s="1">
        <v>0</v>
      </c>
      <c r="G148" s="1">
        <v>21104</v>
      </c>
      <c r="H148" s="1">
        <v>0</v>
      </c>
      <c r="I148" s="1">
        <v>818</v>
      </c>
      <c r="J148" s="4">
        <v>46.34</v>
      </c>
      <c r="K148" s="4">
        <v>0.57999999999999996</v>
      </c>
      <c r="L148" s="4">
        <v>25.7</v>
      </c>
      <c r="M148" s="61">
        <v>1.07</v>
      </c>
      <c r="N148" s="1">
        <v>11463</v>
      </c>
      <c r="O148" s="1">
        <v>12403</v>
      </c>
      <c r="P148" s="1">
        <v>7302</v>
      </c>
      <c r="Q148" s="1">
        <v>5056</v>
      </c>
      <c r="R148" s="1">
        <v>44</v>
      </c>
      <c r="S148" s="1">
        <v>0</v>
      </c>
      <c r="T148" s="1">
        <v>1055</v>
      </c>
      <c r="U148" s="1">
        <v>102</v>
      </c>
      <c r="V148" s="1">
        <v>1180</v>
      </c>
      <c r="W148" s="1">
        <v>10537</v>
      </c>
      <c r="X148" s="1">
        <v>818</v>
      </c>
      <c r="Y148" s="58">
        <v>0.7</v>
      </c>
      <c r="AA148" s="1">
        <f t="shared" si="83"/>
        <v>3134</v>
      </c>
      <c r="AB148" s="1">
        <f t="shared" si="84"/>
        <v>31641</v>
      </c>
      <c r="AC148" s="1">
        <f t="shared" si="85"/>
        <v>1636</v>
      </c>
      <c r="AD148" s="1">
        <f t="shared" si="99"/>
        <v>-110</v>
      </c>
      <c r="AE148" s="1">
        <f t="shared" si="100"/>
        <v>129</v>
      </c>
      <c r="AF148" s="1">
        <f t="shared" si="100"/>
        <v>0</v>
      </c>
      <c r="AG148" s="1">
        <f t="shared" si="100"/>
        <v>8</v>
      </c>
      <c r="AH148" s="1">
        <f t="shared" si="106"/>
        <v>27</v>
      </c>
      <c r="AI148" s="9">
        <f t="shared" si="101"/>
        <v>6.52572796170722E-2</v>
      </c>
      <c r="AJ148" s="9">
        <f t="shared" si="86"/>
        <v>0.47752</v>
      </c>
      <c r="AK148" s="9">
        <f t="shared" si="87"/>
        <v>3.9079999999999997E-2</v>
      </c>
      <c r="AL148" s="9">
        <f t="shared" si="88"/>
        <v>0.42208000000000001</v>
      </c>
      <c r="AM148" s="9">
        <f t="shared" si="89"/>
        <v>1.636E-2</v>
      </c>
      <c r="AN148" s="9">
        <f t="shared" si="90"/>
        <v>2.1100000000000001E-2</v>
      </c>
      <c r="AO148" s="9">
        <f t="shared" si="91"/>
        <v>5.4000000000000001E-4</v>
      </c>
      <c r="AP148" s="1">
        <f t="shared" si="102"/>
        <v>-66</v>
      </c>
      <c r="AQ148" s="1">
        <f t="shared" si="102"/>
        <v>74</v>
      </c>
      <c r="AS148" s="1">
        <f t="shared" si="103"/>
        <v>8</v>
      </c>
      <c r="AT148" s="1">
        <f t="shared" si="104"/>
        <v>16</v>
      </c>
      <c r="AU148" s="1">
        <f t="shared" si="92"/>
        <v>12535</v>
      </c>
      <c r="AV148" s="9">
        <f t="shared" si="93"/>
        <v>0.25069999999999998</v>
      </c>
      <c r="AW148" s="9">
        <f t="shared" si="94"/>
        <v>2.3599999999999999E-2</v>
      </c>
      <c r="AX148" s="9">
        <f t="shared" si="95"/>
        <v>0.21074000000000001</v>
      </c>
      <c r="AY148" s="9">
        <f t="shared" si="96"/>
        <v>1.636E-2</v>
      </c>
      <c r="AZ148" s="9">
        <f t="shared" si="97"/>
        <v>3.2000000000000003E-4</v>
      </c>
      <c r="BA148" s="9">
        <f t="shared" si="105"/>
        <v>0.24831040000000001</v>
      </c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M148" s="48"/>
      <c r="BX148" s="7"/>
      <c r="BY148" s="4"/>
      <c r="BZ148" s="7"/>
      <c r="CA148" s="7"/>
      <c r="CB148" s="7"/>
      <c r="CE148" s="7"/>
      <c r="CF148" s="7"/>
      <c r="CG148" s="7"/>
      <c r="CH148" s="7"/>
      <c r="CI148" s="7"/>
      <c r="CJ148" s="7"/>
      <c r="CK148" s="7"/>
      <c r="CL148" s="7"/>
      <c r="CN148" s="47"/>
      <c r="CO148" s="47"/>
      <c r="CP148" s="47"/>
      <c r="CQ148" s="4"/>
    </row>
    <row r="149" spans="1:95" s="1" customFormat="1" x14ac:dyDescent="0.3">
      <c r="A149" s="1">
        <f t="shared" si="98"/>
        <v>136</v>
      </c>
      <c r="B149" s="1">
        <f t="shared" si="82"/>
        <v>23901</v>
      </c>
      <c r="C149" s="1">
        <v>136</v>
      </c>
      <c r="D149" s="1">
        <v>26097</v>
      </c>
      <c r="E149" s="1">
        <v>1849</v>
      </c>
      <c r="F149" s="1">
        <v>0</v>
      </c>
      <c r="G149" s="1">
        <v>21224</v>
      </c>
      <c r="H149" s="1">
        <v>0</v>
      </c>
      <c r="I149" s="1">
        <v>828</v>
      </c>
      <c r="J149" s="4">
        <v>46.38</v>
      </c>
      <c r="K149" s="4">
        <v>0.57999999999999996</v>
      </c>
      <c r="L149" s="4">
        <v>25.7</v>
      </c>
      <c r="M149" s="61">
        <v>1.06</v>
      </c>
      <c r="N149" s="1">
        <v>11487</v>
      </c>
      <c r="O149" s="1">
        <v>12404</v>
      </c>
      <c r="P149" s="1">
        <v>7289</v>
      </c>
      <c r="Q149" s="1">
        <v>5070</v>
      </c>
      <c r="R149" s="1">
        <v>45</v>
      </c>
      <c r="S149" s="1">
        <v>0</v>
      </c>
      <c r="T149" s="1">
        <v>996</v>
      </c>
      <c r="U149" s="1">
        <v>96</v>
      </c>
      <c r="V149" s="1">
        <v>1113</v>
      </c>
      <c r="W149" s="1">
        <v>10609</v>
      </c>
      <c r="X149" s="1">
        <v>828</v>
      </c>
      <c r="Y149" s="58">
        <v>0.69</v>
      </c>
      <c r="AA149" s="1">
        <f t="shared" si="83"/>
        <v>2962</v>
      </c>
      <c r="AB149" s="1">
        <f t="shared" si="84"/>
        <v>31833</v>
      </c>
      <c r="AC149" s="1">
        <f t="shared" si="85"/>
        <v>1656</v>
      </c>
      <c r="AD149" s="1">
        <f t="shared" si="99"/>
        <v>-105</v>
      </c>
      <c r="AE149" s="1">
        <f t="shared" si="100"/>
        <v>120</v>
      </c>
      <c r="AF149" s="1">
        <f t="shared" si="100"/>
        <v>0</v>
      </c>
      <c r="AG149" s="1">
        <f t="shared" si="100"/>
        <v>10</v>
      </c>
      <c r="AH149" s="1">
        <f t="shared" si="106"/>
        <v>25</v>
      </c>
      <c r="AI149" s="9">
        <f t="shared" si="101"/>
        <v>6.5976095617529887E-2</v>
      </c>
      <c r="AJ149" s="9">
        <f t="shared" si="86"/>
        <v>0.47802</v>
      </c>
      <c r="AK149" s="9">
        <f t="shared" si="87"/>
        <v>3.6979999999999999E-2</v>
      </c>
      <c r="AL149" s="9">
        <f t="shared" si="88"/>
        <v>0.42448000000000002</v>
      </c>
      <c r="AM149" s="9">
        <f t="shared" si="89"/>
        <v>1.6559999999999998E-2</v>
      </c>
      <c r="AN149" s="9">
        <f t="shared" si="90"/>
        <v>1.992E-2</v>
      </c>
      <c r="AO149" s="9">
        <f t="shared" si="91"/>
        <v>5.0000000000000001E-4</v>
      </c>
      <c r="AP149" s="1">
        <f t="shared" si="102"/>
        <v>-67</v>
      </c>
      <c r="AQ149" s="1">
        <f t="shared" si="102"/>
        <v>72</v>
      </c>
      <c r="AS149" s="1">
        <f t="shared" si="103"/>
        <v>10</v>
      </c>
      <c r="AT149" s="1">
        <f t="shared" si="104"/>
        <v>15</v>
      </c>
      <c r="AU149" s="1">
        <f t="shared" si="92"/>
        <v>12550</v>
      </c>
      <c r="AV149" s="9">
        <f t="shared" si="93"/>
        <v>0.251</v>
      </c>
      <c r="AW149" s="9">
        <f t="shared" si="94"/>
        <v>2.2259999999999999E-2</v>
      </c>
      <c r="AX149" s="9">
        <f t="shared" si="95"/>
        <v>0.21218000000000001</v>
      </c>
      <c r="AY149" s="9">
        <f t="shared" si="96"/>
        <v>1.6559999999999998E-2</v>
      </c>
      <c r="AZ149" s="9">
        <f t="shared" si="97"/>
        <v>2.9999999999999997E-4</v>
      </c>
      <c r="BA149" s="9">
        <f t="shared" si="105"/>
        <v>0.2485704</v>
      </c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M149" s="48"/>
      <c r="BX149" s="7"/>
      <c r="BY149" s="4"/>
      <c r="BZ149" s="7"/>
      <c r="CA149" s="7"/>
      <c r="CB149" s="7"/>
      <c r="CE149" s="7"/>
      <c r="CF149" s="7"/>
      <c r="CG149" s="7"/>
      <c r="CH149" s="7"/>
      <c r="CI149" s="7"/>
      <c r="CJ149" s="7"/>
      <c r="CK149" s="7"/>
      <c r="CL149" s="7"/>
      <c r="CN149" s="47"/>
      <c r="CO149" s="47"/>
      <c r="CP149" s="47"/>
      <c r="CQ149" s="4"/>
    </row>
    <row r="150" spans="1:95" s="1" customFormat="1" x14ac:dyDescent="0.3">
      <c r="A150" s="1">
        <f t="shared" si="98"/>
        <v>137</v>
      </c>
      <c r="B150" s="1">
        <f t="shared" si="82"/>
        <v>23923</v>
      </c>
      <c r="C150" s="1">
        <v>137</v>
      </c>
      <c r="D150" s="1">
        <v>26075</v>
      </c>
      <c r="E150" s="1">
        <v>1743</v>
      </c>
      <c r="F150" s="1">
        <v>0</v>
      </c>
      <c r="G150" s="1">
        <v>21343</v>
      </c>
      <c r="H150" s="1">
        <v>0</v>
      </c>
      <c r="I150" s="1">
        <v>837</v>
      </c>
      <c r="J150" s="4">
        <v>46.42</v>
      </c>
      <c r="K150" s="4">
        <v>0.57999999999999996</v>
      </c>
      <c r="L150" s="4">
        <v>25.7</v>
      </c>
      <c r="M150" s="61">
        <v>1.06</v>
      </c>
      <c r="N150" s="1">
        <v>11508</v>
      </c>
      <c r="O150" s="1">
        <v>12406</v>
      </c>
      <c r="P150" s="1">
        <v>7279</v>
      </c>
      <c r="Q150" s="1">
        <v>5081</v>
      </c>
      <c r="R150" s="1">
        <v>45</v>
      </c>
      <c r="S150" s="1">
        <v>0</v>
      </c>
      <c r="T150" s="1">
        <v>936</v>
      </c>
      <c r="U150" s="1">
        <v>92</v>
      </c>
      <c r="V150" s="1">
        <v>1046</v>
      </c>
      <c r="W150" s="1">
        <v>10679</v>
      </c>
      <c r="X150" s="1">
        <v>837</v>
      </c>
      <c r="Y150" s="58">
        <v>0.69</v>
      </c>
      <c r="AA150" s="1">
        <f t="shared" si="83"/>
        <v>2789</v>
      </c>
      <c r="AB150" s="1">
        <f t="shared" si="84"/>
        <v>32022</v>
      </c>
      <c r="AC150" s="1">
        <f t="shared" si="85"/>
        <v>1674</v>
      </c>
      <c r="AD150" s="1">
        <f t="shared" si="99"/>
        <v>-106</v>
      </c>
      <c r="AE150" s="1">
        <f t="shared" si="100"/>
        <v>119</v>
      </c>
      <c r="AF150" s="1">
        <f t="shared" si="100"/>
        <v>0</v>
      </c>
      <c r="AG150" s="1">
        <f t="shared" si="100"/>
        <v>9</v>
      </c>
      <c r="AH150" s="1">
        <f t="shared" si="106"/>
        <v>22</v>
      </c>
      <c r="AI150" s="9">
        <f t="shared" si="101"/>
        <v>6.6629517592740009E-2</v>
      </c>
      <c r="AJ150" s="9">
        <f t="shared" si="86"/>
        <v>0.47846</v>
      </c>
      <c r="AK150" s="9">
        <f t="shared" si="87"/>
        <v>3.4860000000000002E-2</v>
      </c>
      <c r="AL150" s="9">
        <f t="shared" si="88"/>
        <v>0.42686000000000002</v>
      </c>
      <c r="AM150" s="9">
        <f t="shared" si="89"/>
        <v>1.6740000000000001E-2</v>
      </c>
      <c r="AN150" s="9">
        <f t="shared" si="90"/>
        <v>1.8720000000000001E-2</v>
      </c>
      <c r="AO150" s="9">
        <f t="shared" si="91"/>
        <v>4.4000000000000002E-4</v>
      </c>
      <c r="AP150" s="1">
        <f t="shared" si="102"/>
        <v>-67</v>
      </c>
      <c r="AQ150" s="1">
        <f t="shared" si="102"/>
        <v>70</v>
      </c>
      <c r="AS150" s="1">
        <f t="shared" si="103"/>
        <v>9</v>
      </c>
      <c r="AT150" s="1">
        <f t="shared" si="104"/>
        <v>12</v>
      </c>
      <c r="AU150" s="1">
        <f t="shared" si="92"/>
        <v>12562</v>
      </c>
      <c r="AV150" s="9">
        <f t="shared" si="93"/>
        <v>0.25124000000000002</v>
      </c>
      <c r="AW150" s="9">
        <f t="shared" si="94"/>
        <v>2.0920000000000001E-2</v>
      </c>
      <c r="AX150" s="9">
        <f t="shared" si="95"/>
        <v>0.21357999999999999</v>
      </c>
      <c r="AY150" s="9">
        <f t="shared" si="96"/>
        <v>1.6740000000000001E-2</v>
      </c>
      <c r="AZ150" s="9">
        <f t="shared" si="97"/>
        <v>2.4000000000000001E-4</v>
      </c>
      <c r="BA150" s="9">
        <f t="shared" si="105"/>
        <v>0.2487992</v>
      </c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M150" s="48"/>
      <c r="BX150" s="7"/>
      <c r="BY150" s="4"/>
      <c r="BZ150" s="7"/>
      <c r="CA150" s="7"/>
      <c r="CB150" s="7"/>
      <c r="CE150" s="7"/>
      <c r="CF150" s="7"/>
      <c r="CG150" s="7"/>
      <c r="CH150" s="7"/>
      <c r="CI150" s="7"/>
      <c r="CJ150" s="7"/>
      <c r="CK150" s="7"/>
      <c r="CL150" s="7"/>
      <c r="CN150" s="47"/>
      <c r="CO150" s="47"/>
      <c r="CP150" s="47"/>
      <c r="CQ150" s="4"/>
    </row>
    <row r="151" spans="1:95" s="1" customFormat="1" x14ac:dyDescent="0.3">
      <c r="A151" s="1">
        <f t="shared" si="98"/>
        <v>138</v>
      </c>
      <c r="B151" s="1">
        <f t="shared" si="82"/>
        <v>23945</v>
      </c>
      <c r="C151" s="1">
        <v>138</v>
      </c>
      <c r="D151" s="1">
        <v>26053</v>
      </c>
      <c r="E151" s="1">
        <v>1642</v>
      </c>
      <c r="F151" s="1">
        <v>0</v>
      </c>
      <c r="G151" s="1">
        <v>21458</v>
      </c>
      <c r="H151" s="1">
        <v>0</v>
      </c>
      <c r="I151" s="1">
        <v>845</v>
      </c>
      <c r="J151" s="4">
        <v>46.47</v>
      </c>
      <c r="K151" s="4">
        <v>0.57999999999999996</v>
      </c>
      <c r="L151" s="4">
        <v>25.7</v>
      </c>
      <c r="M151" s="61">
        <v>1.05</v>
      </c>
      <c r="N151" s="1">
        <v>11528</v>
      </c>
      <c r="O151" s="1">
        <v>12407</v>
      </c>
      <c r="P151" s="1">
        <v>7271</v>
      </c>
      <c r="Q151" s="1">
        <v>5090</v>
      </c>
      <c r="R151" s="1">
        <v>45</v>
      </c>
      <c r="S151" s="1">
        <v>0</v>
      </c>
      <c r="T151" s="1">
        <v>879</v>
      </c>
      <c r="U151" s="1">
        <v>85</v>
      </c>
      <c r="V151" s="1">
        <v>982</v>
      </c>
      <c r="W151" s="1">
        <v>10747</v>
      </c>
      <c r="X151" s="1">
        <v>845</v>
      </c>
      <c r="Y151" s="58">
        <v>0.68</v>
      </c>
      <c r="AA151" s="1">
        <f t="shared" si="83"/>
        <v>2624</v>
      </c>
      <c r="AB151" s="1">
        <f t="shared" si="84"/>
        <v>32205</v>
      </c>
      <c r="AC151" s="1">
        <f t="shared" si="85"/>
        <v>1690</v>
      </c>
      <c r="AD151" s="1">
        <f t="shared" si="99"/>
        <v>-101</v>
      </c>
      <c r="AE151" s="1">
        <f t="shared" si="100"/>
        <v>115</v>
      </c>
      <c r="AF151" s="1">
        <f t="shared" si="100"/>
        <v>0</v>
      </c>
      <c r="AG151" s="1">
        <f t="shared" si="100"/>
        <v>8</v>
      </c>
      <c r="AH151" s="1">
        <f t="shared" si="106"/>
        <v>22</v>
      </c>
      <c r="AI151" s="9">
        <f t="shared" si="101"/>
        <v>6.7202163193892162E-2</v>
      </c>
      <c r="AJ151" s="9">
        <f t="shared" si="86"/>
        <v>0.47889999999999999</v>
      </c>
      <c r="AK151" s="9">
        <f t="shared" si="87"/>
        <v>3.2840000000000001E-2</v>
      </c>
      <c r="AL151" s="9">
        <f t="shared" si="88"/>
        <v>0.42915999999999999</v>
      </c>
      <c r="AM151" s="9">
        <f t="shared" si="89"/>
        <v>1.6899999999999998E-2</v>
      </c>
      <c r="AN151" s="9">
        <f t="shared" si="90"/>
        <v>1.7579999999999998E-2</v>
      </c>
      <c r="AO151" s="9">
        <f t="shared" si="91"/>
        <v>4.4000000000000002E-4</v>
      </c>
      <c r="AP151" s="1">
        <f t="shared" si="102"/>
        <v>-64</v>
      </c>
      <c r="AQ151" s="1">
        <f t="shared" si="102"/>
        <v>68</v>
      </c>
      <c r="AS151" s="1">
        <f t="shared" si="103"/>
        <v>8</v>
      </c>
      <c r="AT151" s="1">
        <f t="shared" si="104"/>
        <v>12</v>
      </c>
      <c r="AU151" s="1">
        <f t="shared" si="92"/>
        <v>12574</v>
      </c>
      <c r="AV151" s="9">
        <f t="shared" si="93"/>
        <v>0.25147999999999998</v>
      </c>
      <c r="AW151" s="9">
        <f t="shared" si="94"/>
        <v>1.9640000000000001E-2</v>
      </c>
      <c r="AX151" s="9">
        <f t="shared" si="95"/>
        <v>0.21493999999999999</v>
      </c>
      <c r="AY151" s="9">
        <f t="shared" si="96"/>
        <v>1.6899999999999998E-2</v>
      </c>
      <c r="AZ151" s="9">
        <f t="shared" si="97"/>
        <v>2.4000000000000001E-4</v>
      </c>
      <c r="BA151" s="9">
        <f t="shared" si="105"/>
        <v>0.249028</v>
      </c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M151" s="48"/>
      <c r="BX151" s="7"/>
      <c r="BY151" s="4"/>
      <c r="BZ151" s="7"/>
      <c r="CA151" s="7"/>
      <c r="CB151" s="7"/>
      <c r="CE151" s="7"/>
      <c r="CF151" s="7"/>
      <c r="CG151" s="7"/>
      <c r="CH151" s="7"/>
      <c r="CI151" s="7"/>
      <c r="CJ151" s="7"/>
      <c r="CK151" s="7"/>
      <c r="CL151" s="7"/>
      <c r="CN151" s="47"/>
      <c r="CO151" s="47"/>
      <c r="CP151" s="47"/>
      <c r="CQ151" s="4"/>
    </row>
    <row r="152" spans="1:95" s="1" customFormat="1" x14ac:dyDescent="0.3">
      <c r="A152" s="1">
        <f t="shared" si="98"/>
        <v>139</v>
      </c>
      <c r="B152" s="1">
        <f t="shared" si="82"/>
        <v>23967</v>
      </c>
      <c r="C152" s="1">
        <v>139</v>
      </c>
      <c r="D152" s="1">
        <v>26032</v>
      </c>
      <c r="E152" s="1">
        <v>1548</v>
      </c>
      <c r="F152" s="1">
        <v>0</v>
      </c>
      <c r="G152" s="1">
        <v>21566</v>
      </c>
      <c r="H152" s="1">
        <v>0</v>
      </c>
      <c r="I152" s="1">
        <v>853</v>
      </c>
      <c r="J152" s="4">
        <v>46.51</v>
      </c>
      <c r="K152" s="4">
        <v>0.57999999999999996</v>
      </c>
      <c r="L152" s="4">
        <v>25.7</v>
      </c>
      <c r="M152" s="61">
        <v>1.05</v>
      </c>
      <c r="N152" s="1">
        <v>11549</v>
      </c>
      <c r="O152" s="1">
        <v>12408</v>
      </c>
      <c r="P152" s="1">
        <v>7264</v>
      </c>
      <c r="Q152" s="1">
        <v>5098</v>
      </c>
      <c r="R152" s="1">
        <v>45</v>
      </c>
      <c r="S152" s="1">
        <v>0</v>
      </c>
      <c r="T152" s="1">
        <v>826</v>
      </c>
      <c r="U152" s="1">
        <v>81</v>
      </c>
      <c r="V152" s="1">
        <v>922</v>
      </c>
      <c r="W152" s="1">
        <v>10811</v>
      </c>
      <c r="X152" s="1">
        <v>853</v>
      </c>
      <c r="Y152" s="58">
        <v>0.68</v>
      </c>
      <c r="AA152" s="1">
        <f t="shared" si="83"/>
        <v>2470</v>
      </c>
      <c r="AB152" s="1">
        <f t="shared" si="84"/>
        <v>32377</v>
      </c>
      <c r="AC152" s="1">
        <f t="shared" si="85"/>
        <v>1706</v>
      </c>
      <c r="AD152" s="1">
        <f t="shared" si="99"/>
        <v>-94</v>
      </c>
      <c r="AE152" s="1">
        <f t="shared" si="100"/>
        <v>108</v>
      </c>
      <c r="AF152" s="1">
        <f t="shared" si="100"/>
        <v>0</v>
      </c>
      <c r="AG152" s="1">
        <f t="shared" si="100"/>
        <v>8</v>
      </c>
      <c r="AH152" s="1">
        <f t="shared" si="106"/>
        <v>22</v>
      </c>
      <c r="AI152" s="9">
        <f t="shared" si="101"/>
        <v>6.7773716828221836E-2</v>
      </c>
      <c r="AJ152" s="9">
        <f t="shared" si="86"/>
        <v>0.47933999999999999</v>
      </c>
      <c r="AK152" s="9">
        <f t="shared" si="87"/>
        <v>3.0960000000000001E-2</v>
      </c>
      <c r="AL152" s="9">
        <f t="shared" si="88"/>
        <v>0.43131999999999998</v>
      </c>
      <c r="AM152" s="9">
        <f t="shared" si="89"/>
        <v>1.7059999999999999E-2</v>
      </c>
      <c r="AN152" s="9">
        <f t="shared" si="90"/>
        <v>1.652E-2</v>
      </c>
      <c r="AO152" s="9">
        <f t="shared" si="91"/>
        <v>4.4000000000000002E-4</v>
      </c>
      <c r="AP152" s="1">
        <f t="shared" si="102"/>
        <v>-60</v>
      </c>
      <c r="AQ152" s="1">
        <f t="shared" si="102"/>
        <v>64</v>
      </c>
      <c r="AS152" s="1">
        <f t="shared" si="103"/>
        <v>8</v>
      </c>
      <c r="AT152" s="1">
        <f t="shared" si="104"/>
        <v>12</v>
      </c>
      <c r="AU152" s="1">
        <f t="shared" si="92"/>
        <v>12586</v>
      </c>
      <c r="AV152" s="9">
        <f t="shared" si="93"/>
        <v>0.25172</v>
      </c>
      <c r="AW152" s="9">
        <f t="shared" si="94"/>
        <v>1.8440000000000002E-2</v>
      </c>
      <c r="AX152" s="9">
        <f t="shared" si="95"/>
        <v>0.21622</v>
      </c>
      <c r="AY152" s="9">
        <f t="shared" si="96"/>
        <v>1.7059999999999999E-2</v>
      </c>
      <c r="AZ152" s="9">
        <f t="shared" si="97"/>
        <v>2.4000000000000001E-4</v>
      </c>
      <c r="BA152" s="9">
        <f t="shared" si="105"/>
        <v>0.2492568</v>
      </c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M152" s="48"/>
      <c r="BX152" s="7"/>
      <c r="BY152" s="4"/>
      <c r="BZ152" s="7"/>
      <c r="CA152" s="7"/>
      <c r="CB152" s="7"/>
      <c r="CE152" s="7"/>
      <c r="CF152" s="7"/>
      <c r="CG152" s="7"/>
      <c r="CH152" s="7"/>
      <c r="CI152" s="7"/>
      <c r="CJ152" s="7"/>
      <c r="CK152" s="7"/>
      <c r="CL152" s="7"/>
      <c r="CN152" s="47"/>
      <c r="CO152" s="47"/>
      <c r="CP152" s="47"/>
      <c r="CQ152" s="4"/>
    </row>
    <row r="153" spans="1:95" s="1" customFormat="1" x14ac:dyDescent="0.3">
      <c r="A153" s="1">
        <f t="shared" si="98"/>
        <v>140</v>
      </c>
      <c r="B153" s="1">
        <f t="shared" si="82"/>
        <v>23985</v>
      </c>
      <c r="C153" s="1">
        <v>140</v>
      </c>
      <c r="D153" s="1">
        <v>26014</v>
      </c>
      <c r="E153" s="1">
        <v>1457</v>
      </c>
      <c r="F153" s="1">
        <v>0</v>
      </c>
      <c r="G153" s="1">
        <v>21669</v>
      </c>
      <c r="H153" s="1">
        <v>0</v>
      </c>
      <c r="I153" s="1">
        <v>859</v>
      </c>
      <c r="J153" s="4">
        <v>46.54</v>
      </c>
      <c r="K153" s="4">
        <v>0.57999999999999996</v>
      </c>
      <c r="L153" s="4">
        <v>25.7</v>
      </c>
      <c r="M153" s="61">
        <v>1.05</v>
      </c>
      <c r="N153" s="1">
        <v>11566</v>
      </c>
      <c r="O153" s="1">
        <v>12409</v>
      </c>
      <c r="P153" s="1">
        <v>7257</v>
      </c>
      <c r="Q153" s="1">
        <v>5106</v>
      </c>
      <c r="R153" s="1">
        <v>45</v>
      </c>
      <c r="S153" s="1">
        <v>0</v>
      </c>
      <c r="T153" s="1">
        <v>774</v>
      </c>
      <c r="U153" s="1">
        <v>76</v>
      </c>
      <c r="V153" s="1">
        <v>866</v>
      </c>
      <c r="W153" s="1">
        <v>10872</v>
      </c>
      <c r="X153" s="1">
        <v>859</v>
      </c>
      <c r="Y153" s="58">
        <v>0.68</v>
      </c>
      <c r="AA153" s="1">
        <f t="shared" si="83"/>
        <v>2323</v>
      </c>
      <c r="AB153" s="1">
        <f t="shared" si="84"/>
        <v>32541</v>
      </c>
      <c r="AC153" s="1">
        <f t="shared" si="85"/>
        <v>1718</v>
      </c>
      <c r="AD153" s="1">
        <f t="shared" si="99"/>
        <v>-91</v>
      </c>
      <c r="AE153" s="1">
        <f t="shared" si="100"/>
        <v>103</v>
      </c>
      <c r="AF153" s="1">
        <f t="shared" si="100"/>
        <v>0</v>
      </c>
      <c r="AG153" s="1">
        <f t="shared" si="100"/>
        <v>6</v>
      </c>
      <c r="AH153" s="1">
        <f t="shared" si="106"/>
        <v>18</v>
      </c>
      <c r="AI153" s="9">
        <f t="shared" si="101"/>
        <v>6.8190839088671906E-2</v>
      </c>
      <c r="AJ153" s="9">
        <f t="shared" si="86"/>
        <v>0.47970000000000002</v>
      </c>
      <c r="AK153" s="9">
        <f t="shared" si="87"/>
        <v>2.9139999999999999E-2</v>
      </c>
      <c r="AL153" s="9">
        <f t="shared" si="88"/>
        <v>0.43337999999999999</v>
      </c>
      <c r="AM153" s="9">
        <f t="shared" si="89"/>
        <v>1.7180000000000001E-2</v>
      </c>
      <c r="AN153" s="9">
        <f t="shared" si="90"/>
        <v>1.5480000000000001E-2</v>
      </c>
      <c r="AO153" s="9">
        <f t="shared" si="91"/>
        <v>3.6000000000000002E-4</v>
      </c>
      <c r="AP153" s="1">
        <f t="shared" si="102"/>
        <v>-56</v>
      </c>
      <c r="AQ153" s="1">
        <f t="shared" si="102"/>
        <v>61</v>
      </c>
      <c r="AS153" s="1">
        <f t="shared" si="103"/>
        <v>6</v>
      </c>
      <c r="AT153" s="1">
        <f t="shared" si="104"/>
        <v>11</v>
      </c>
      <c r="AU153" s="1">
        <f t="shared" si="92"/>
        <v>12597</v>
      </c>
      <c r="AV153" s="9">
        <f t="shared" si="93"/>
        <v>0.25194</v>
      </c>
      <c r="AW153" s="9">
        <f t="shared" si="94"/>
        <v>1.7319999999999999E-2</v>
      </c>
      <c r="AX153" s="9">
        <f t="shared" si="95"/>
        <v>0.21743999999999999</v>
      </c>
      <c r="AY153" s="9">
        <f t="shared" si="96"/>
        <v>1.7180000000000001E-2</v>
      </c>
      <c r="AZ153" s="9">
        <f t="shared" si="97"/>
        <v>2.2000000000000001E-4</v>
      </c>
      <c r="BA153" s="9">
        <f t="shared" si="105"/>
        <v>0.24944400000000003</v>
      </c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M153" s="48"/>
      <c r="BX153" s="7"/>
      <c r="BY153" s="4"/>
      <c r="BZ153" s="7"/>
      <c r="CA153" s="7"/>
      <c r="CB153" s="7"/>
      <c r="CE153" s="7"/>
      <c r="CF153" s="7"/>
      <c r="CG153" s="7"/>
      <c r="CH153" s="7"/>
      <c r="CI153" s="7"/>
      <c r="CJ153" s="7"/>
      <c r="CK153" s="7"/>
      <c r="CL153" s="7"/>
      <c r="CN153" s="47"/>
      <c r="CO153" s="47"/>
      <c r="CP153" s="47"/>
      <c r="CQ153" s="4"/>
    </row>
    <row r="154" spans="1:95" s="1" customFormat="1" x14ac:dyDescent="0.3">
      <c r="A154" s="1">
        <f t="shared" si="98"/>
        <v>141</v>
      </c>
      <c r="B154" s="1">
        <f t="shared" si="82"/>
        <v>24002</v>
      </c>
      <c r="C154" s="1">
        <v>141</v>
      </c>
      <c r="D154" s="1">
        <v>25996</v>
      </c>
      <c r="E154" s="1">
        <v>1369</v>
      </c>
      <c r="F154" s="1">
        <v>0</v>
      </c>
      <c r="G154" s="1">
        <v>21767</v>
      </c>
      <c r="H154" s="1">
        <v>0</v>
      </c>
      <c r="I154" s="1">
        <v>866</v>
      </c>
      <c r="J154" s="4">
        <v>46.58</v>
      </c>
      <c r="K154" s="4">
        <v>0.57999999999999996</v>
      </c>
      <c r="L154" s="4">
        <v>25.7</v>
      </c>
      <c r="M154" s="61">
        <v>1.04</v>
      </c>
      <c r="N154" s="1">
        <v>11583</v>
      </c>
      <c r="O154" s="1">
        <v>12410</v>
      </c>
      <c r="P154" s="1">
        <v>7252</v>
      </c>
      <c r="Q154" s="1">
        <v>5112</v>
      </c>
      <c r="R154" s="1">
        <v>45</v>
      </c>
      <c r="S154" s="1">
        <v>0</v>
      </c>
      <c r="T154" s="1">
        <v>724</v>
      </c>
      <c r="U154" s="1">
        <v>71</v>
      </c>
      <c r="V154" s="1">
        <v>811</v>
      </c>
      <c r="W154" s="1">
        <v>10929</v>
      </c>
      <c r="X154" s="1">
        <v>866</v>
      </c>
      <c r="Y154" s="58">
        <v>0.68</v>
      </c>
      <c r="AA154" s="1">
        <f t="shared" si="83"/>
        <v>2180</v>
      </c>
      <c r="AB154" s="1">
        <f t="shared" si="84"/>
        <v>32696</v>
      </c>
      <c r="AC154" s="1">
        <f t="shared" si="85"/>
        <v>1732</v>
      </c>
      <c r="AD154" s="1">
        <f t="shared" si="99"/>
        <v>-88</v>
      </c>
      <c r="AE154" s="1">
        <f t="shared" si="100"/>
        <v>98</v>
      </c>
      <c r="AF154" s="1">
        <f t="shared" si="100"/>
        <v>0</v>
      </c>
      <c r="AG154" s="1">
        <f t="shared" si="100"/>
        <v>7</v>
      </c>
      <c r="AH154" s="1">
        <f t="shared" si="106"/>
        <v>17</v>
      </c>
      <c r="AI154" s="9">
        <f t="shared" si="101"/>
        <v>6.8697445660796441E-2</v>
      </c>
      <c r="AJ154" s="9">
        <f t="shared" si="86"/>
        <v>0.48004000000000002</v>
      </c>
      <c r="AK154" s="9">
        <f t="shared" si="87"/>
        <v>2.7380000000000002E-2</v>
      </c>
      <c r="AL154" s="9">
        <f t="shared" si="88"/>
        <v>0.43534</v>
      </c>
      <c r="AM154" s="9">
        <f t="shared" si="89"/>
        <v>1.7319999999999999E-2</v>
      </c>
      <c r="AN154" s="9">
        <f t="shared" si="90"/>
        <v>1.448E-2</v>
      </c>
      <c r="AO154" s="9">
        <f t="shared" si="91"/>
        <v>3.4000000000000002E-4</v>
      </c>
      <c r="AP154" s="1">
        <f t="shared" si="102"/>
        <v>-55</v>
      </c>
      <c r="AQ154" s="1">
        <f t="shared" si="102"/>
        <v>57</v>
      </c>
      <c r="AS154" s="1">
        <f t="shared" si="103"/>
        <v>7</v>
      </c>
      <c r="AT154" s="1">
        <f t="shared" si="104"/>
        <v>9</v>
      </c>
      <c r="AU154" s="1">
        <f t="shared" si="92"/>
        <v>12606</v>
      </c>
      <c r="AV154" s="9">
        <f t="shared" si="93"/>
        <v>0.25212000000000001</v>
      </c>
      <c r="AW154" s="9">
        <f t="shared" si="94"/>
        <v>1.6219999999999998E-2</v>
      </c>
      <c r="AX154" s="9">
        <f t="shared" si="95"/>
        <v>0.21858</v>
      </c>
      <c r="AY154" s="9">
        <f t="shared" si="96"/>
        <v>1.7319999999999999E-2</v>
      </c>
      <c r="AZ154" s="9">
        <f t="shared" si="97"/>
        <v>1.8000000000000001E-4</v>
      </c>
      <c r="BA154" s="9">
        <f t="shared" si="105"/>
        <v>0.24962080000000003</v>
      </c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M154" s="48"/>
      <c r="BX154" s="7"/>
      <c r="BY154" s="4"/>
      <c r="BZ154" s="7"/>
      <c r="CA154" s="7"/>
      <c r="CB154" s="7"/>
      <c r="CE154" s="7"/>
      <c r="CF154" s="7"/>
      <c r="CG154" s="7"/>
      <c r="CH154" s="7"/>
      <c r="CI154" s="7"/>
      <c r="CJ154" s="7"/>
      <c r="CK154" s="7"/>
      <c r="CL154" s="7"/>
      <c r="CN154" s="47"/>
      <c r="CO154" s="47"/>
      <c r="CP154" s="47"/>
      <c r="CQ154" s="4"/>
    </row>
    <row r="155" spans="1:95" s="1" customFormat="1" x14ac:dyDescent="0.3">
      <c r="A155" s="1">
        <f t="shared" si="98"/>
        <v>142</v>
      </c>
      <c r="B155" s="1">
        <f t="shared" si="82"/>
        <v>24018</v>
      </c>
      <c r="C155" s="1">
        <v>142</v>
      </c>
      <c r="D155" s="1">
        <v>25980</v>
      </c>
      <c r="E155" s="1">
        <v>1284</v>
      </c>
      <c r="F155" s="1">
        <v>0</v>
      </c>
      <c r="G155" s="1">
        <v>21862</v>
      </c>
      <c r="H155" s="1">
        <v>0</v>
      </c>
      <c r="I155" s="1">
        <v>872</v>
      </c>
      <c r="J155" s="4">
        <v>46.62</v>
      </c>
      <c r="K155" s="4">
        <v>0.57999999999999996</v>
      </c>
      <c r="L155" s="4">
        <v>25.7</v>
      </c>
      <c r="M155" s="61">
        <v>1.04</v>
      </c>
      <c r="N155" s="1">
        <v>11598</v>
      </c>
      <c r="O155" s="1">
        <v>12411</v>
      </c>
      <c r="P155" s="1">
        <v>7247</v>
      </c>
      <c r="Q155" s="1">
        <v>5117</v>
      </c>
      <c r="R155" s="1">
        <v>45</v>
      </c>
      <c r="S155" s="1">
        <v>0</v>
      </c>
      <c r="T155" s="1">
        <v>676</v>
      </c>
      <c r="U155" s="1">
        <v>67</v>
      </c>
      <c r="V155" s="1">
        <v>756</v>
      </c>
      <c r="W155" s="1">
        <v>10987</v>
      </c>
      <c r="X155" s="1">
        <v>872</v>
      </c>
      <c r="Y155" s="58">
        <v>0.67</v>
      </c>
      <c r="AA155" s="1">
        <f t="shared" si="83"/>
        <v>2040</v>
      </c>
      <c r="AB155" s="1">
        <f t="shared" si="84"/>
        <v>32849</v>
      </c>
      <c r="AC155" s="1">
        <f t="shared" si="85"/>
        <v>1744</v>
      </c>
      <c r="AD155" s="1">
        <f t="shared" si="99"/>
        <v>-85</v>
      </c>
      <c r="AE155" s="1">
        <f t="shared" si="100"/>
        <v>95</v>
      </c>
      <c r="AF155" s="1">
        <f t="shared" si="100"/>
        <v>0</v>
      </c>
      <c r="AG155" s="1">
        <f t="shared" si="100"/>
        <v>6</v>
      </c>
      <c r="AH155" s="1">
        <f t="shared" si="106"/>
        <v>16</v>
      </c>
      <c r="AI155" s="9">
        <f t="shared" si="101"/>
        <v>6.9124058660325005E-2</v>
      </c>
      <c r="AJ155" s="9">
        <f t="shared" si="86"/>
        <v>0.48036000000000001</v>
      </c>
      <c r="AK155" s="9">
        <f t="shared" si="87"/>
        <v>2.5680000000000001E-2</v>
      </c>
      <c r="AL155" s="9">
        <f t="shared" si="88"/>
        <v>0.43724000000000002</v>
      </c>
      <c r="AM155" s="9">
        <f t="shared" si="89"/>
        <v>1.7440000000000001E-2</v>
      </c>
      <c r="AN155" s="9">
        <f t="shared" si="90"/>
        <v>1.3520000000000001E-2</v>
      </c>
      <c r="AO155" s="9">
        <f t="shared" si="91"/>
        <v>3.2000000000000003E-4</v>
      </c>
      <c r="AP155" s="1">
        <f t="shared" si="102"/>
        <v>-55</v>
      </c>
      <c r="AQ155" s="1">
        <f t="shared" si="102"/>
        <v>58</v>
      </c>
      <c r="AS155" s="1">
        <f t="shared" si="103"/>
        <v>6</v>
      </c>
      <c r="AT155" s="1">
        <f t="shared" si="104"/>
        <v>9</v>
      </c>
      <c r="AU155" s="1">
        <f t="shared" si="92"/>
        <v>12615</v>
      </c>
      <c r="AV155" s="9">
        <f t="shared" si="93"/>
        <v>0.25230000000000002</v>
      </c>
      <c r="AW155" s="9">
        <f t="shared" si="94"/>
        <v>1.512E-2</v>
      </c>
      <c r="AX155" s="9">
        <f t="shared" si="95"/>
        <v>0.21973999999999999</v>
      </c>
      <c r="AY155" s="9">
        <f t="shared" si="96"/>
        <v>1.7440000000000001E-2</v>
      </c>
      <c r="AZ155" s="9">
        <f t="shared" si="97"/>
        <v>1.8000000000000001E-4</v>
      </c>
      <c r="BA155" s="9">
        <f t="shared" si="105"/>
        <v>0.24978720000000001</v>
      </c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M155" s="48"/>
      <c r="BX155" s="7"/>
      <c r="BY155" s="4"/>
      <c r="BZ155" s="7"/>
      <c r="CA155" s="7"/>
      <c r="CB155" s="7"/>
      <c r="CE155" s="7"/>
      <c r="CF155" s="7"/>
      <c r="CG155" s="7"/>
      <c r="CH155" s="7"/>
      <c r="CI155" s="7"/>
      <c r="CJ155" s="7"/>
      <c r="CK155" s="7"/>
      <c r="CL155" s="7"/>
      <c r="CN155" s="47"/>
      <c r="CO155" s="47"/>
      <c r="CP155" s="47"/>
      <c r="CQ155" s="4"/>
    </row>
    <row r="156" spans="1:95" s="1" customFormat="1" x14ac:dyDescent="0.3">
      <c r="A156" s="1">
        <f t="shared" si="98"/>
        <v>143</v>
      </c>
      <c r="B156" s="1">
        <f t="shared" si="82"/>
        <v>24033</v>
      </c>
      <c r="C156" s="1">
        <v>143</v>
      </c>
      <c r="D156" s="1">
        <v>25964</v>
      </c>
      <c r="E156" s="1">
        <v>1198</v>
      </c>
      <c r="F156" s="1">
        <v>0</v>
      </c>
      <c r="G156" s="1">
        <v>21956</v>
      </c>
      <c r="H156" s="1">
        <v>0</v>
      </c>
      <c r="I156" s="1">
        <v>879</v>
      </c>
      <c r="J156" s="4">
        <v>46.65</v>
      </c>
      <c r="K156" s="4">
        <v>0.57999999999999996</v>
      </c>
      <c r="L156" s="4">
        <v>25.7</v>
      </c>
      <c r="M156" s="61">
        <v>1.04</v>
      </c>
      <c r="N156" s="1">
        <v>11613</v>
      </c>
      <c r="O156" s="1">
        <v>12411</v>
      </c>
      <c r="P156" s="1">
        <v>7243</v>
      </c>
      <c r="Q156" s="1">
        <v>5122</v>
      </c>
      <c r="R156" s="1">
        <v>46</v>
      </c>
      <c r="S156" s="1">
        <v>0</v>
      </c>
      <c r="T156" s="1">
        <v>629</v>
      </c>
      <c r="U156" s="1">
        <v>62</v>
      </c>
      <c r="V156" s="1">
        <v>703</v>
      </c>
      <c r="W156" s="1">
        <v>11041</v>
      </c>
      <c r="X156" s="1">
        <v>879</v>
      </c>
      <c r="Y156" s="58">
        <v>0.67</v>
      </c>
      <c r="AA156" s="1">
        <f t="shared" si="83"/>
        <v>1901</v>
      </c>
      <c r="AB156" s="1">
        <f t="shared" si="84"/>
        <v>32997</v>
      </c>
      <c r="AC156" s="1">
        <f t="shared" si="85"/>
        <v>1758</v>
      </c>
      <c r="AD156" s="1">
        <f t="shared" si="99"/>
        <v>-86</v>
      </c>
      <c r="AE156" s="1">
        <f t="shared" si="100"/>
        <v>94</v>
      </c>
      <c r="AF156" s="1">
        <f t="shared" si="100"/>
        <v>0</v>
      </c>
      <c r="AG156" s="1">
        <f t="shared" si="100"/>
        <v>7</v>
      </c>
      <c r="AH156" s="1">
        <f t="shared" si="106"/>
        <v>15</v>
      </c>
      <c r="AI156" s="9">
        <f t="shared" si="101"/>
        <v>6.9634793630674166E-2</v>
      </c>
      <c r="AJ156" s="9">
        <f t="shared" si="86"/>
        <v>0.48065999999999998</v>
      </c>
      <c r="AK156" s="9">
        <f t="shared" si="87"/>
        <v>2.3959999999999999E-2</v>
      </c>
      <c r="AL156" s="9">
        <f t="shared" si="88"/>
        <v>0.43912000000000001</v>
      </c>
      <c r="AM156" s="9">
        <f t="shared" si="89"/>
        <v>1.7579999999999998E-2</v>
      </c>
      <c r="AN156" s="9">
        <f t="shared" si="90"/>
        <v>1.2579999999999999E-2</v>
      </c>
      <c r="AO156" s="9">
        <f t="shared" si="91"/>
        <v>2.9999999999999997E-4</v>
      </c>
      <c r="AP156" s="1">
        <f t="shared" si="102"/>
        <v>-53</v>
      </c>
      <c r="AQ156" s="1">
        <f t="shared" si="102"/>
        <v>54</v>
      </c>
      <c r="AS156" s="1">
        <f t="shared" si="103"/>
        <v>7</v>
      </c>
      <c r="AT156" s="1">
        <f t="shared" si="104"/>
        <v>8</v>
      </c>
      <c r="AU156" s="1">
        <f t="shared" si="92"/>
        <v>12623</v>
      </c>
      <c r="AV156" s="9">
        <f t="shared" si="93"/>
        <v>0.25246000000000002</v>
      </c>
      <c r="AW156" s="9">
        <f t="shared" si="94"/>
        <v>1.406E-2</v>
      </c>
      <c r="AX156" s="9">
        <f t="shared" si="95"/>
        <v>0.22081999999999999</v>
      </c>
      <c r="AY156" s="9">
        <f t="shared" si="96"/>
        <v>1.7579999999999998E-2</v>
      </c>
      <c r="AZ156" s="9">
        <f t="shared" si="97"/>
        <v>1.6000000000000001E-4</v>
      </c>
      <c r="BA156" s="9">
        <f t="shared" si="105"/>
        <v>0.2499432</v>
      </c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M156" s="48"/>
      <c r="BX156" s="7"/>
      <c r="BY156" s="4"/>
      <c r="BZ156" s="7"/>
      <c r="CA156" s="7"/>
      <c r="CB156" s="7"/>
      <c r="CE156" s="7"/>
      <c r="CF156" s="7"/>
      <c r="CG156" s="7"/>
      <c r="CH156" s="7"/>
      <c r="CI156" s="7"/>
      <c r="CJ156" s="7"/>
      <c r="CK156" s="7"/>
      <c r="CL156" s="7"/>
      <c r="CN156" s="47"/>
      <c r="CO156" s="47"/>
      <c r="CP156" s="47"/>
      <c r="CQ156" s="4"/>
    </row>
    <row r="157" spans="1:95" s="1" customFormat="1" x14ac:dyDescent="0.3">
      <c r="A157" s="1">
        <f t="shared" si="98"/>
        <v>144</v>
      </c>
      <c r="B157" s="1">
        <f t="shared" si="82"/>
        <v>24048</v>
      </c>
      <c r="C157" s="1">
        <v>144</v>
      </c>
      <c r="D157" s="1">
        <v>25950</v>
      </c>
      <c r="E157" s="1">
        <v>1121</v>
      </c>
      <c r="F157" s="1">
        <v>0</v>
      </c>
      <c r="G157" s="1">
        <v>22043</v>
      </c>
      <c r="H157" s="1">
        <v>0</v>
      </c>
      <c r="I157" s="1">
        <v>884</v>
      </c>
      <c r="J157" s="4">
        <v>46.69</v>
      </c>
      <c r="K157" s="4">
        <v>0.57999999999999996</v>
      </c>
      <c r="L157" s="4">
        <v>25.7</v>
      </c>
      <c r="M157" s="61">
        <v>1.04</v>
      </c>
      <c r="N157" s="1">
        <v>11627</v>
      </c>
      <c r="O157" s="1">
        <v>12412</v>
      </c>
      <c r="P157" s="1">
        <v>7240</v>
      </c>
      <c r="Q157" s="1">
        <v>5126</v>
      </c>
      <c r="R157" s="1">
        <v>46</v>
      </c>
      <c r="S157" s="1">
        <v>0</v>
      </c>
      <c r="T157" s="1">
        <v>586</v>
      </c>
      <c r="U157" s="1">
        <v>57</v>
      </c>
      <c r="V157" s="1">
        <v>656</v>
      </c>
      <c r="W157" s="1">
        <v>11092</v>
      </c>
      <c r="X157" s="1">
        <v>884</v>
      </c>
      <c r="Y157" s="58">
        <v>0.67</v>
      </c>
      <c r="AA157" s="1">
        <f t="shared" si="83"/>
        <v>1777</v>
      </c>
      <c r="AB157" s="1">
        <f t="shared" si="84"/>
        <v>33135</v>
      </c>
      <c r="AC157" s="1">
        <f t="shared" si="85"/>
        <v>1768</v>
      </c>
      <c r="AD157" s="1">
        <f t="shared" si="99"/>
        <v>-77</v>
      </c>
      <c r="AE157" s="1">
        <f t="shared" si="100"/>
        <v>87</v>
      </c>
      <c r="AF157" s="1">
        <f t="shared" si="100"/>
        <v>0</v>
      </c>
      <c r="AG157" s="1">
        <f t="shared" si="100"/>
        <v>5</v>
      </c>
      <c r="AH157" s="1">
        <f t="shared" si="106"/>
        <v>15</v>
      </c>
      <c r="AI157" s="9">
        <f t="shared" si="101"/>
        <v>6.9981000633312224E-2</v>
      </c>
      <c r="AJ157" s="9">
        <f t="shared" si="86"/>
        <v>0.48096</v>
      </c>
      <c r="AK157" s="9">
        <f t="shared" si="87"/>
        <v>2.2419999999999999E-2</v>
      </c>
      <c r="AL157" s="9">
        <f t="shared" si="88"/>
        <v>0.44085999999999997</v>
      </c>
      <c r="AM157" s="9">
        <f t="shared" si="89"/>
        <v>1.7680000000000001E-2</v>
      </c>
      <c r="AN157" s="9">
        <f t="shared" si="90"/>
        <v>1.172E-2</v>
      </c>
      <c r="AO157" s="9">
        <f t="shared" si="91"/>
        <v>2.9999999999999997E-4</v>
      </c>
      <c r="AP157" s="1">
        <f t="shared" si="102"/>
        <v>-47</v>
      </c>
      <c r="AQ157" s="1">
        <f t="shared" si="102"/>
        <v>51</v>
      </c>
      <c r="AS157" s="1">
        <f t="shared" si="103"/>
        <v>5</v>
      </c>
      <c r="AT157" s="1">
        <f t="shared" si="104"/>
        <v>9</v>
      </c>
      <c r="AU157" s="1">
        <f t="shared" si="92"/>
        <v>12632</v>
      </c>
      <c r="AV157" s="9">
        <f t="shared" si="93"/>
        <v>0.25263999999999998</v>
      </c>
      <c r="AW157" s="9">
        <f t="shared" si="94"/>
        <v>1.312E-2</v>
      </c>
      <c r="AX157" s="9">
        <f t="shared" si="95"/>
        <v>0.22184000000000001</v>
      </c>
      <c r="AY157" s="9">
        <f t="shared" si="96"/>
        <v>1.7680000000000001E-2</v>
      </c>
      <c r="AZ157" s="9">
        <f t="shared" si="97"/>
        <v>1.8000000000000001E-4</v>
      </c>
      <c r="BA157" s="9">
        <f t="shared" si="105"/>
        <v>0.25009920000000002</v>
      </c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M157" s="48"/>
      <c r="BX157" s="7"/>
      <c r="BY157" s="4"/>
      <c r="BZ157" s="7"/>
      <c r="CA157" s="7"/>
      <c r="CB157" s="7"/>
      <c r="CE157" s="7"/>
      <c r="CF157" s="7"/>
      <c r="CG157" s="7"/>
      <c r="CH157" s="7"/>
      <c r="CI157" s="7"/>
      <c r="CJ157" s="7"/>
      <c r="CK157" s="7"/>
      <c r="CL157" s="7"/>
      <c r="CN157" s="47"/>
      <c r="CO157" s="47"/>
      <c r="CP157" s="47"/>
      <c r="CQ157" s="4"/>
    </row>
    <row r="158" spans="1:95" s="1" customFormat="1" x14ac:dyDescent="0.3">
      <c r="A158" s="1">
        <f t="shared" si="98"/>
        <v>145</v>
      </c>
      <c r="B158" s="1">
        <f t="shared" si="82"/>
        <v>24063</v>
      </c>
      <c r="C158" s="1">
        <v>145</v>
      </c>
      <c r="D158" s="1">
        <v>25935</v>
      </c>
      <c r="E158" s="1">
        <v>1047</v>
      </c>
      <c r="F158" s="1">
        <v>0</v>
      </c>
      <c r="G158" s="1">
        <v>22126</v>
      </c>
      <c r="H158" s="1">
        <v>0</v>
      </c>
      <c r="I158" s="1">
        <v>890</v>
      </c>
      <c r="J158" s="4">
        <v>46.73</v>
      </c>
      <c r="K158" s="4">
        <v>0.57999999999999996</v>
      </c>
      <c r="L158" s="4">
        <v>25.8</v>
      </c>
      <c r="M158" s="61">
        <v>1.03</v>
      </c>
      <c r="N158" s="1">
        <v>11641</v>
      </c>
      <c r="O158" s="1">
        <v>12413</v>
      </c>
      <c r="P158" s="1">
        <v>7236</v>
      </c>
      <c r="Q158" s="1">
        <v>5130</v>
      </c>
      <c r="R158" s="1">
        <v>46</v>
      </c>
      <c r="S158" s="1">
        <v>0</v>
      </c>
      <c r="T158" s="1">
        <v>544</v>
      </c>
      <c r="U158" s="1">
        <v>53</v>
      </c>
      <c r="V158" s="1">
        <v>609</v>
      </c>
      <c r="W158" s="1">
        <v>11140</v>
      </c>
      <c r="X158" s="1">
        <v>890</v>
      </c>
      <c r="Y158" s="58">
        <v>0.67</v>
      </c>
      <c r="AA158" s="1">
        <f t="shared" si="83"/>
        <v>1656</v>
      </c>
      <c r="AB158" s="1">
        <f t="shared" si="84"/>
        <v>33266</v>
      </c>
      <c r="AC158" s="1">
        <f t="shared" si="85"/>
        <v>1780</v>
      </c>
      <c r="AD158" s="1">
        <f t="shared" si="99"/>
        <v>-74</v>
      </c>
      <c r="AE158" s="1">
        <f t="shared" si="100"/>
        <v>83</v>
      </c>
      <c r="AF158" s="1">
        <f t="shared" si="100"/>
        <v>0</v>
      </c>
      <c r="AG158" s="1">
        <f t="shared" si="100"/>
        <v>6</v>
      </c>
      <c r="AH158" s="1">
        <f t="shared" si="106"/>
        <v>15</v>
      </c>
      <c r="AI158" s="9">
        <f t="shared" si="101"/>
        <v>7.0416963367355007E-2</v>
      </c>
      <c r="AJ158" s="9">
        <f t="shared" si="86"/>
        <v>0.48126000000000002</v>
      </c>
      <c r="AK158" s="9">
        <f t="shared" si="87"/>
        <v>2.094E-2</v>
      </c>
      <c r="AL158" s="9">
        <f t="shared" si="88"/>
        <v>0.44252000000000002</v>
      </c>
      <c r="AM158" s="9">
        <f t="shared" si="89"/>
        <v>1.78E-2</v>
      </c>
      <c r="AN158" s="9">
        <f t="shared" si="90"/>
        <v>1.0880000000000001E-2</v>
      </c>
      <c r="AO158" s="9">
        <f t="shared" si="91"/>
        <v>2.9999999999999997E-4</v>
      </c>
      <c r="AP158" s="1">
        <f t="shared" si="102"/>
        <v>-47</v>
      </c>
      <c r="AQ158" s="1">
        <f t="shared" si="102"/>
        <v>48</v>
      </c>
      <c r="AS158" s="1">
        <f t="shared" si="103"/>
        <v>6</v>
      </c>
      <c r="AT158" s="1">
        <f t="shared" si="104"/>
        <v>7</v>
      </c>
      <c r="AU158" s="1">
        <f t="shared" si="92"/>
        <v>12639</v>
      </c>
      <c r="AV158" s="9">
        <f t="shared" si="93"/>
        <v>0.25278</v>
      </c>
      <c r="AW158" s="9">
        <f t="shared" si="94"/>
        <v>1.218E-2</v>
      </c>
      <c r="AX158" s="9">
        <f t="shared" si="95"/>
        <v>0.2228</v>
      </c>
      <c r="AY158" s="9">
        <f t="shared" si="96"/>
        <v>1.78E-2</v>
      </c>
      <c r="AZ158" s="9">
        <f t="shared" si="97"/>
        <v>1.3999999999999999E-4</v>
      </c>
      <c r="BA158" s="9">
        <f t="shared" si="105"/>
        <v>0.25025520000000001</v>
      </c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M158" s="48"/>
      <c r="BX158" s="7"/>
      <c r="BY158" s="4"/>
      <c r="BZ158" s="7"/>
      <c r="CA158" s="7"/>
      <c r="CB158" s="7"/>
      <c r="CE158" s="7"/>
      <c r="CF158" s="7"/>
      <c r="CG158" s="7"/>
      <c r="CH158" s="7"/>
      <c r="CI158" s="7"/>
      <c r="CJ158" s="7"/>
      <c r="CK158" s="7"/>
      <c r="CL158" s="7"/>
      <c r="CN158" s="47"/>
      <c r="CO158" s="47"/>
      <c r="CP158" s="47"/>
      <c r="CQ158" s="4"/>
    </row>
    <row r="159" spans="1:95" s="1" customFormat="1" x14ac:dyDescent="0.3">
      <c r="A159" s="1">
        <f t="shared" si="98"/>
        <v>146</v>
      </c>
      <c r="B159" s="1">
        <f t="shared" si="82"/>
        <v>24077</v>
      </c>
      <c r="C159" s="1">
        <v>146</v>
      </c>
      <c r="D159" s="1">
        <v>25921</v>
      </c>
      <c r="E159" s="1">
        <v>977</v>
      </c>
      <c r="F159" s="1">
        <v>0</v>
      </c>
      <c r="G159" s="1">
        <v>22205</v>
      </c>
      <c r="H159" s="1">
        <v>0</v>
      </c>
      <c r="I159" s="1">
        <v>895</v>
      </c>
      <c r="J159" s="4">
        <v>46.76</v>
      </c>
      <c r="K159" s="4">
        <v>0.57999999999999996</v>
      </c>
      <c r="L159" s="4">
        <v>25.8</v>
      </c>
      <c r="M159" s="61">
        <v>1.03</v>
      </c>
      <c r="N159" s="1">
        <v>11654</v>
      </c>
      <c r="O159" s="1">
        <v>12413</v>
      </c>
      <c r="P159" s="1">
        <v>7234</v>
      </c>
      <c r="Q159" s="1">
        <v>5133</v>
      </c>
      <c r="R159" s="1">
        <v>46</v>
      </c>
      <c r="S159" s="1">
        <v>0</v>
      </c>
      <c r="T159" s="1">
        <v>506</v>
      </c>
      <c r="U159" s="1">
        <v>49</v>
      </c>
      <c r="V159" s="1">
        <v>567</v>
      </c>
      <c r="W159" s="1">
        <v>11185</v>
      </c>
      <c r="X159" s="1">
        <v>895</v>
      </c>
      <c r="Y159" s="58">
        <v>0.67</v>
      </c>
      <c r="AA159" s="1">
        <f t="shared" si="83"/>
        <v>1544</v>
      </c>
      <c r="AB159" s="1">
        <f t="shared" si="84"/>
        <v>33390</v>
      </c>
      <c r="AC159" s="1">
        <f t="shared" si="85"/>
        <v>1790</v>
      </c>
      <c r="AD159" s="1">
        <f t="shared" si="99"/>
        <v>-70</v>
      </c>
      <c r="AE159" s="1">
        <f t="shared" si="100"/>
        <v>79</v>
      </c>
      <c r="AF159" s="1">
        <f t="shared" si="100"/>
        <v>0</v>
      </c>
      <c r="AG159" s="1">
        <f t="shared" si="100"/>
        <v>5</v>
      </c>
      <c r="AH159" s="1">
        <f t="shared" si="106"/>
        <v>14</v>
      </c>
      <c r="AI159" s="9">
        <f t="shared" si="101"/>
        <v>7.0767771012888434E-2</v>
      </c>
      <c r="AJ159" s="9">
        <f t="shared" si="86"/>
        <v>0.48154000000000002</v>
      </c>
      <c r="AK159" s="9">
        <f t="shared" si="87"/>
        <v>1.9539999999999998E-2</v>
      </c>
      <c r="AL159" s="9">
        <f t="shared" si="88"/>
        <v>0.44409999999999999</v>
      </c>
      <c r="AM159" s="9">
        <f t="shared" si="89"/>
        <v>1.7899999999999999E-2</v>
      </c>
      <c r="AN159" s="9">
        <f t="shared" si="90"/>
        <v>1.0120000000000001E-2</v>
      </c>
      <c r="AO159" s="9">
        <f t="shared" si="91"/>
        <v>2.7999999999999998E-4</v>
      </c>
      <c r="AP159" s="1">
        <f t="shared" si="102"/>
        <v>-42</v>
      </c>
      <c r="AQ159" s="1">
        <f t="shared" si="102"/>
        <v>45</v>
      </c>
      <c r="AS159" s="1">
        <f t="shared" si="103"/>
        <v>5</v>
      </c>
      <c r="AT159" s="1">
        <f t="shared" si="104"/>
        <v>8</v>
      </c>
      <c r="AU159" s="1">
        <f t="shared" si="92"/>
        <v>12647</v>
      </c>
      <c r="AV159" s="9">
        <f t="shared" si="93"/>
        <v>0.25294</v>
      </c>
      <c r="AW159" s="9">
        <f t="shared" si="94"/>
        <v>1.1339999999999999E-2</v>
      </c>
      <c r="AX159" s="9">
        <f t="shared" si="95"/>
        <v>0.22370000000000001</v>
      </c>
      <c r="AY159" s="9">
        <f t="shared" si="96"/>
        <v>1.7899999999999999E-2</v>
      </c>
      <c r="AZ159" s="9">
        <f t="shared" si="97"/>
        <v>1.6000000000000001E-4</v>
      </c>
      <c r="BA159" s="9">
        <f t="shared" si="105"/>
        <v>0.25040080000000003</v>
      </c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M159" s="48"/>
      <c r="BX159" s="7"/>
      <c r="BY159" s="4"/>
      <c r="BZ159" s="7"/>
      <c r="CA159" s="7"/>
      <c r="CB159" s="7"/>
      <c r="CE159" s="7"/>
      <c r="CF159" s="7"/>
      <c r="CG159" s="7"/>
      <c r="CH159" s="7"/>
      <c r="CI159" s="7"/>
      <c r="CJ159" s="7"/>
      <c r="CK159" s="7"/>
      <c r="CL159" s="7"/>
      <c r="CN159" s="47"/>
      <c r="CO159" s="47"/>
      <c r="CP159" s="47"/>
      <c r="CQ159" s="4"/>
    </row>
    <row r="160" spans="1:95" s="1" customFormat="1" x14ac:dyDescent="0.3">
      <c r="A160" s="1">
        <f t="shared" si="98"/>
        <v>147</v>
      </c>
      <c r="B160" s="1">
        <f t="shared" si="82"/>
        <v>24086</v>
      </c>
      <c r="C160" s="1">
        <v>147</v>
      </c>
      <c r="D160" s="1">
        <v>25911</v>
      </c>
      <c r="E160" s="1">
        <v>907</v>
      </c>
      <c r="F160" s="1">
        <v>0</v>
      </c>
      <c r="G160" s="1">
        <v>22279</v>
      </c>
      <c r="H160" s="1">
        <v>0</v>
      </c>
      <c r="I160" s="1">
        <v>900</v>
      </c>
      <c r="J160" s="4">
        <v>46.8</v>
      </c>
      <c r="K160" s="4">
        <v>0.57999999999999996</v>
      </c>
      <c r="L160" s="4">
        <v>25.8</v>
      </c>
      <c r="M160" s="61">
        <v>1.03</v>
      </c>
      <c r="N160" s="1">
        <v>11663</v>
      </c>
      <c r="O160" s="1">
        <v>12414</v>
      </c>
      <c r="P160" s="1">
        <v>7233</v>
      </c>
      <c r="Q160" s="1">
        <v>5135</v>
      </c>
      <c r="R160" s="1">
        <v>46</v>
      </c>
      <c r="S160" s="1">
        <v>0</v>
      </c>
      <c r="T160" s="1">
        <v>469</v>
      </c>
      <c r="U160" s="1">
        <v>44</v>
      </c>
      <c r="V160" s="1">
        <v>525</v>
      </c>
      <c r="W160" s="1">
        <v>11228</v>
      </c>
      <c r="X160" s="1">
        <v>900</v>
      </c>
      <c r="Y160" s="58">
        <v>0.66</v>
      </c>
      <c r="AA160" s="1">
        <f t="shared" si="83"/>
        <v>1432</v>
      </c>
      <c r="AB160" s="1">
        <f t="shared" si="84"/>
        <v>33507</v>
      </c>
      <c r="AC160" s="1">
        <f t="shared" si="85"/>
        <v>1800</v>
      </c>
      <c r="AD160" s="1">
        <f t="shared" si="99"/>
        <v>-70</v>
      </c>
      <c r="AE160" s="1">
        <f t="shared" si="100"/>
        <v>74</v>
      </c>
      <c r="AF160" s="1">
        <f t="shared" si="100"/>
        <v>0</v>
      </c>
      <c r="AG160" s="1">
        <f t="shared" si="100"/>
        <v>5</v>
      </c>
      <c r="AH160" s="1">
        <f t="shared" si="106"/>
        <v>9</v>
      </c>
      <c r="AI160" s="9">
        <f t="shared" si="101"/>
        <v>7.1129376432466612E-2</v>
      </c>
      <c r="AJ160" s="9">
        <f t="shared" si="86"/>
        <v>0.48171999999999998</v>
      </c>
      <c r="AK160" s="9">
        <f t="shared" si="87"/>
        <v>1.814E-2</v>
      </c>
      <c r="AL160" s="9">
        <f t="shared" si="88"/>
        <v>0.44557999999999998</v>
      </c>
      <c r="AM160" s="9">
        <f t="shared" si="89"/>
        <v>1.7999999999999999E-2</v>
      </c>
      <c r="AN160" s="9">
        <f t="shared" si="90"/>
        <v>9.3799999999999994E-3</v>
      </c>
      <c r="AO160" s="9">
        <f t="shared" si="91"/>
        <v>1.8000000000000001E-4</v>
      </c>
      <c r="AP160" s="1">
        <f t="shared" si="102"/>
        <v>-42</v>
      </c>
      <c r="AQ160" s="1">
        <f t="shared" si="102"/>
        <v>43</v>
      </c>
      <c r="AS160" s="1">
        <f t="shared" si="103"/>
        <v>5</v>
      </c>
      <c r="AT160" s="1">
        <f t="shared" si="104"/>
        <v>6</v>
      </c>
      <c r="AU160" s="1">
        <f t="shared" si="92"/>
        <v>12653</v>
      </c>
      <c r="AV160" s="9">
        <f t="shared" si="93"/>
        <v>0.25306000000000001</v>
      </c>
      <c r="AW160" s="9">
        <f t="shared" si="94"/>
        <v>1.0500000000000001E-2</v>
      </c>
      <c r="AX160" s="9">
        <f t="shared" si="95"/>
        <v>0.22456000000000001</v>
      </c>
      <c r="AY160" s="9">
        <f t="shared" si="96"/>
        <v>1.7999999999999999E-2</v>
      </c>
      <c r="AZ160" s="9">
        <f t="shared" si="97"/>
        <v>1.2E-4</v>
      </c>
      <c r="BA160" s="9">
        <f t="shared" si="105"/>
        <v>0.25049440000000001</v>
      </c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M160" s="48"/>
      <c r="BX160" s="7"/>
      <c r="BY160" s="4"/>
      <c r="BZ160" s="7"/>
      <c r="CA160" s="7"/>
      <c r="CB160" s="7"/>
      <c r="CE160" s="7"/>
      <c r="CF160" s="7"/>
      <c r="CG160" s="7"/>
      <c r="CH160" s="7"/>
      <c r="CI160" s="7"/>
      <c r="CJ160" s="7"/>
      <c r="CK160" s="7"/>
      <c r="CL160" s="7"/>
      <c r="CN160" s="47"/>
      <c r="CO160" s="47"/>
      <c r="CP160" s="47"/>
      <c r="CQ160" s="4"/>
    </row>
    <row r="161" spans="1:95" s="1" customFormat="1" x14ac:dyDescent="0.3">
      <c r="A161" s="1">
        <f t="shared" si="98"/>
        <v>148</v>
      </c>
      <c r="B161" s="1">
        <f t="shared" si="82"/>
        <v>24097</v>
      </c>
      <c r="C161" s="1">
        <v>148</v>
      </c>
      <c r="D161" s="1">
        <v>25901</v>
      </c>
      <c r="E161" s="1">
        <v>842</v>
      </c>
      <c r="F161" s="1">
        <v>0</v>
      </c>
      <c r="G161" s="1">
        <v>22351</v>
      </c>
      <c r="H161" s="1">
        <v>0</v>
      </c>
      <c r="I161" s="1">
        <v>904</v>
      </c>
      <c r="J161" s="4">
        <v>46.83</v>
      </c>
      <c r="K161" s="4">
        <v>0.57999999999999996</v>
      </c>
      <c r="L161" s="4">
        <v>25.8</v>
      </c>
      <c r="M161" s="61">
        <v>1.03</v>
      </c>
      <c r="N161" s="1">
        <v>11673</v>
      </c>
      <c r="O161" s="1">
        <v>12415</v>
      </c>
      <c r="P161" s="1">
        <v>7230</v>
      </c>
      <c r="Q161" s="1">
        <v>5138</v>
      </c>
      <c r="R161" s="1">
        <v>46</v>
      </c>
      <c r="S161" s="1">
        <v>0</v>
      </c>
      <c r="T161" s="1">
        <v>435</v>
      </c>
      <c r="U161" s="1">
        <v>41</v>
      </c>
      <c r="V161" s="1">
        <v>486</v>
      </c>
      <c r="W161" s="1">
        <v>11268</v>
      </c>
      <c r="X161" s="1">
        <v>904</v>
      </c>
      <c r="Y161" s="58">
        <v>0.66</v>
      </c>
      <c r="AA161" s="1">
        <f t="shared" si="83"/>
        <v>1328</v>
      </c>
      <c r="AB161" s="1">
        <f t="shared" si="84"/>
        <v>33619</v>
      </c>
      <c r="AC161" s="1">
        <f t="shared" si="85"/>
        <v>1808</v>
      </c>
      <c r="AD161" s="1">
        <f t="shared" si="99"/>
        <v>-65</v>
      </c>
      <c r="AE161" s="1">
        <f t="shared" si="100"/>
        <v>72</v>
      </c>
      <c r="AF161" s="1">
        <f t="shared" si="100"/>
        <v>0</v>
      </c>
      <c r="AG161" s="1">
        <f t="shared" si="100"/>
        <v>4</v>
      </c>
      <c r="AH161" s="1">
        <f t="shared" si="106"/>
        <v>11</v>
      </c>
      <c r="AI161" s="9">
        <f t="shared" si="101"/>
        <v>7.1417285511139197E-2</v>
      </c>
      <c r="AJ161" s="9">
        <f t="shared" si="86"/>
        <v>0.48193999999999998</v>
      </c>
      <c r="AK161" s="9">
        <f t="shared" si="87"/>
        <v>1.6840000000000001E-2</v>
      </c>
      <c r="AL161" s="9">
        <f t="shared" si="88"/>
        <v>0.44701999999999997</v>
      </c>
      <c r="AM161" s="9">
        <f t="shared" si="89"/>
        <v>1.8079999999999999E-2</v>
      </c>
      <c r="AN161" s="9">
        <f t="shared" si="90"/>
        <v>8.6999999999999994E-3</v>
      </c>
      <c r="AO161" s="9">
        <f t="shared" si="91"/>
        <v>2.2000000000000001E-4</v>
      </c>
      <c r="AP161" s="1">
        <f t="shared" si="102"/>
        <v>-39</v>
      </c>
      <c r="AQ161" s="1">
        <f t="shared" si="102"/>
        <v>40</v>
      </c>
      <c r="AS161" s="1">
        <f t="shared" si="103"/>
        <v>4</v>
      </c>
      <c r="AT161" s="1">
        <f t="shared" si="104"/>
        <v>5</v>
      </c>
      <c r="AU161" s="1">
        <f t="shared" si="92"/>
        <v>12658</v>
      </c>
      <c r="AV161" s="9">
        <f t="shared" si="93"/>
        <v>0.25316</v>
      </c>
      <c r="AW161" s="9">
        <f t="shared" si="94"/>
        <v>9.7199999999999995E-3</v>
      </c>
      <c r="AX161" s="9">
        <f t="shared" si="95"/>
        <v>0.22536</v>
      </c>
      <c r="AY161" s="9">
        <f t="shared" si="96"/>
        <v>1.8079999999999999E-2</v>
      </c>
      <c r="AZ161" s="9">
        <f t="shared" si="97"/>
        <v>1E-4</v>
      </c>
      <c r="BA161" s="9">
        <f t="shared" si="105"/>
        <v>0.25060880000000002</v>
      </c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M161" s="48"/>
      <c r="BX161" s="7"/>
      <c r="BY161" s="4"/>
      <c r="BZ161" s="7"/>
      <c r="CA161" s="7"/>
      <c r="CB161" s="7"/>
      <c r="CE161" s="7"/>
      <c r="CF161" s="7"/>
      <c r="CG161" s="7"/>
      <c r="CH161" s="7"/>
      <c r="CI161" s="7"/>
      <c r="CJ161" s="7"/>
      <c r="CK161" s="7"/>
      <c r="CL161" s="7"/>
      <c r="CN161" s="47"/>
      <c r="CO161" s="47"/>
      <c r="CP161" s="47"/>
      <c r="CQ161" s="4"/>
    </row>
    <row r="162" spans="1:95" s="1" customFormat="1" x14ac:dyDescent="0.3">
      <c r="A162" s="1">
        <f t="shared" si="98"/>
        <v>149</v>
      </c>
      <c r="B162" s="1">
        <f t="shared" si="82"/>
        <v>24108</v>
      </c>
      <c r="C162" s="1">
        <v>149</v>
      </c>
      <c r="D162" s="1">
        <v>25890</v>
      </c>
      <c r="E162" s="1">
        <v>783</v>
      </c>
      <c r="F162" s="1">
        <v>0</v>
      </c>
      <c r="G162" s="1">
        <v>22417</v>
      </c>
      <c r="H162" s="1">
        <v>0</v>
      </c>
      <c r="I162" s="1">
        <v>908</v>
      </c>
      <c r="J162" s="4">
        <v>46.87</v>
      </c>
      <c r="K162" s="4">
        <v>0.57999999999999996</v>
      </c>
      <c r="L162" s="4">
        <v>25.8</v>
      </c>
      <c r="M162" s="61">
        <v>1.02</v>
      </c>
      <c r="N162" s="1">
        <v>11683</v>
      </c>
      <c r="O162" s="1">
        <v>12415</v>
      </c>
      <c r="P162" s="1">
        <v>7229</v>
      </c>
      <c r="Q162" s="1">
        <v>5140</v>
      </c>
      <c r="R162" s="1">
        <v>46</v>
      </c>
      <c r="S162" s="1">
        <v>0</v>
      </c>
      <c r="T162" s="1">
        <v>400</v>
      </c>
      <c r="U162" s="1">
        <v>38</v>
      </c>
      <c r="V162" s="1">
        <v>448</v>
      </c>
      <c r="W162" s="1">
        <v>11307</v>
      </c>
      <c r="X162" s="1">
        <v>908</v>
      </c>
      <c r="Y162" s="58">
        <v>0.66</v>
      </c>
      <c r="AA162" s="1">
        <f t="shared" si="83"/>
        <v>1231</v>
      </c>
      <c r="AB162" s="1">
        <f t="shared" si="84"/>
        <v>33724</v>
      </c>
      <c r="AC162" s="1">
        <f t="shared" si="85"/>
        <v>1816</v>
      </c>
      <c r="AD162" s="1">
        <f t="shared" si="99"/>
        <v>-59</v>
      </c>
      <c r="AE162" s="1">
        <f t="shared" si="100"/>
        <v>66</v>
      </c>
      <c r="AF162" s="1">
        <f t="shared" si="100"/>
        <v>0</v>
      </c>
      <c r="AG162" s="1">
        <f t="shared" si="100"/>
        <v>4</v>
      </c>
      <c r="AH162" s="1">
        <f t="shared" si="106"/>
        <v>11</v>
      </c>
      <c r="AI162" s="9">
        <f t="shared" si="101"/>
        <v>7.1704967227355282E-2</v>
      </c>
      <c r="AJ162" s="9">
        <f t="shared" si="86"/>
        <v>0.48215999999999998</v>
      </c>
      <c r="AK162" s="9">
        <f t="shared" si="87"/>
        <v>1.566E-2</v>
      </c>
      <c r="AL162" s="9">
        <f t="shared" si="88"/>
        <v>0.44834000000000002</v>
      </c>
      <c r="AM162" s="9">
        <f t="shared" si="89"/>
        <v>1.8159999999999999E-2</v>
      </c>
      <c r="AN162" s="9">
        <f t="shared" si="90"/>
        <v>8.0000000000000002E-3</v>
      </c>
      <c r="AO162" s="9">
        <f t="shared" si="91"/>
        <v>2.2000000000000001E-4</v>
      </c>
      <c r="AP162" s="1">
        <f t="shared" si="102"/>
        <v>-38</v>
      </c>
      <c r="AQ162" s="1">
        <f t="shared" si="102"/>
        <v>39</v>
      </c>
      <c r="AS162" s="1">
        <f t="shared" si="103"/>
        <v>4</v>
      </c>
      <c r="AT162" s="1">
        <f t="shared" si="104"/>
        <v>5</v>
      </c>
      <c r="AU162" s="1">
        <f t="shared" si="92"/>
        <v>12663</v>
      </c>
      <c r="AV162" s="9">
        <f t="shared" si="93"/>
        <v>0.25325999999999999</v>
      </c>
      <c r="AW162" s="9">
        <f t="shared" si="94"/>
        <v>8.9599999999999992E-3</v>
      </c>
      <c r="AX162" s="9">
        <f t="shared" si="95"/>
        <v>0.22614000000000001</v>
      </c>
      <c r="AY162" s="9">
        <f t="shared" si="96"/>
        <v>1.8159999999999999E-2</v>
      </c>
      <c r="AZ162" s="9">
        <f t="shared" si="97"/>
        <v>1E-4</v>
      </c>
      <c r="BA162" s="9">
        <f t="shared" si="105"/>
        <v>0.25072319999999998</v>
      </c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M162" s="48"/>
      <c r="BX162" s="7"/>
      <c r="BY162" s="4"/>
      <c r="BZ162" s="7"/>
      <c r="CA162" s="7"/>
      <c r="CB162" s="7"/>
      <c r="CE162" s="7"/>
      <c r="CF162" s="7"/>
      <c r="CG162" s="7"/>
      <c r="CH162" s="7"/>
      <c r="CI162" s="7"/>
      <c r="CJ162" s="7"/>
      <c r="CK162" s="7"/>
      <c r="CL162" s="7"/>
      <c r="CN162" s="47"/>
      <c r="CO162" s="47"/>
      <c r="CP162" s="47"/>
      <c r="CQ162" s="4"/>
    </row>
    <row r="163" spans="1:95" s="1" customFormat="1" x14ac:dyDescent="0.3">
      <c r="A163" s="1">
        <f t="shared" si="98"/>
        <v>150</v>
      </c>
      <c r="B163" s="1">
        <f t="shared" si="82"/>
        <v>24119</v>
      </c>
      <c r="C163" s="1">
        <v>150</v>
      </c>
      <c r="D163" s="1">
        <v>25880</v>
      </c>
      <c r="E163" s="1">
        <v>727</v>
      </c>
      <c r="F163" s="1">
        <v>0</v>
      </c>
      <c r="G163" s="1">
        <v>22480</v>
      </c>
      <c r="H163" s="1">
        <v>0</v>
      </c>
      <c r="I163" s="1">
        <v>912</v>
      </c>
      <c r="J163" s="4">
        <v>46.9</v>
      </c>
      <c r="K163" s="4">
        <v>0.57999999999999996</v>
      </c>
      <c r="L163" s="4">
        <v>25.8</v>
      </c>
      <c r="M163" s="61">
        <v>1.02</v>
      </c>
      <c r="N163" s="1">
        <v>11693</v>
      </c>
      <c r="O163" s="1">
        <v>12416</v>
      </c>
      <c r="P163" s="1">
        <v>7227</v>
      </c>
      <c r="Q163" s="1">
        <v>5142</v>
      </c>
      <c r="R163" s="1">
        <v>46</v>
      </c>
      <c r="S163" s="1">
        <v>0</v>
      </c>
      <c r="T163" s="1">
        <v>369</v>
      </c>
      <c r="U163" s="1">
        <v>35</v>
      </c>
      <c r="V163" s="1">
        <v>415</v>
      </c>
      <c r="W163" s="1">
        <v>11343</v>
      </c>
      <c r="X163" s="1">
        <v>912</v>
      </c>
      <c r="Y163" s="58">
        <v>0.66</v>
      </c>
      <c r="AA163" s="1">
        <f t="shared" si="83"/>
        <v>1142</v>
      </c>
      <c r="AB163" s="1">
        <f t="shared" si="84"/>
        <v>33823</v>
      </c>
      <c r="AC163" s="1">
        <f t="shared" si="85"/>
        <v>1824</v>
      </c>
      <c r="AD163" s="1">
        <f t="shared" si="99"/>
        <v>-56</v>
      </c>
      <c r="AE163" s="1">
        <f t="shared" si="100"/>
        <v>63</v>
      </c>
      <c r="AF163" s="1">
        <f t="shared" si="100"/>
        <v>0</v>
      </c>
      <c r="AG163" s="1">
        <f t="shared" si="100"/>
        <v>4</v>
      </c>
      <c r="AH163" s="1">
        <f t="shared" si="106"/>
        <v>11</v>
      </c>
      <c r="AI163" s="9">
        <f t="shared" si="101"/>
        <v>7.1981057616416738E-2</v>
      </c>
      <c r="AJ163" s="9">
        <f t="shared" si="86"/>
        <v>0.48237999999999998</v>
      </c>
      <c r="AK163" s="9">
        <f t="shared" si="87"/>
        <v>1.4540000000000001E-2</v>
      </c>
      <c r="AL163" s="9">
        <f t="shared" si="88"/>
        <v>0.4496</v>
      </c>
      <c r="AM163" s="9">
        <f t="shared" si="89"/>
        <v>1.8239999999999999E-2</v>
      </c>
      <c r="AN163" s="9">
        <f t="shared" si="90"/>
        <v>7.3800000000000003E-3</v>
      </c>
      <c r="AO163" s="9">
        <f t="shared" si="91"/>
        <v>2.2000000000000001E-4</v>
      </c>
      <c r="AP163" s="1">
        <f t="shared" si="102"/>
        <v>-33</v>
      </c>
      <c r="AQ163" s="1">
        <f t="shared" si="102"/>
        <v>36</v>
      </c>
      <c r="AS163" s="1">
        <f t="shared" si="103"/>
        <v>4</v>
      </c>
      <c r="AT163" s="1">
        <f t="shared" si="104"/>
        <v>7</v>
      </c>
      <c r="AU163" s="1">
        <f t="shared" si="92"/>
        <v>12670</v>
      </c>
      <c r="AV163" s="9">
        <f t="shared" si="93"/>
        <v>0.25340000000000001</v>
      </c>
      <c r="AW163" s="9">
        <f t="shared" si="94"/>
        <v>8.3000000000000001E-3</v>
      </c>
      <c r="AX163" s="9">
        <f t="shared" si="95"/>
        <v>0.22686000000000001</v>
      </c>
      <c r="AY163" s="9">
        <f t="shared" si="96"/>
        <v>1.8239999999999999E-2</v>
      </c>
      <c r="AZ163" s="9">
        <f t="shared" si="97"/>
        <v>1.3999999999999999E-4</v>
      </c>
      <c r="BA163" s="9">
        <f t="shared" si="105"/>
        <v>0.25083759999999999</v>
      </c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M163" s="48"/>
      <c r="BX163" s="7"/>
      <c r="BY163" s="4"/>
      <c r="BZ163" s="7"/>
      <c r="CA163" s="7"/>
      <c r="CB163" s="7"/>
      <c r="CE163" s="7"/>
      <c r="CF163" s="7"/>
      <c r="CG163" s="7"/>
      <c r="CH163" s="7"/>
      <c r="CI163" s="7"/>
      <c r="CJ163" s="7"/>
      <c r="CK163" s="7"/>
      <c r="CL163" s="7"/>
      <c r="CN163" s="47"/>
      <c r="CO163" s="47"/>
      <c r="CP163" s="47"/>
      <c r="CQ163" s="4"/>
    </row>
    <row r="164" spans="1:95" s="1" customFormat="1" x14ac:dyDescent="0.3">
      <c r="A164" s="1">
        <f t="shared" si="98"/>
        <v>0</v>
      </c>
      <c r="B164" s="1" t="e">
        <f t="shared" si="82"/>
        <v>#N/A</v>
      </c>
      <c r="J164" s="4"/>
      <c r="K164" s="4"/>
      <c r="L164" s="4"/>
      <c r="M164" s="61"/>
      <c r="Y164" s="58"/>
      <c r="AA164" s="1">
        <f t="shared" si="83"/>
        <v>0</v>
      </c>
      <c r="AB164" s="1">
        <f t="shared" si="84"/>
        <v>0</v>
      </c>
      <c r="AC164" s="1">
        <f t="shared" si="85"/>
        <v>0</v>
      </c>
      <c r="AD164" s="1" t="str">
        <f t="shared" si="99"/>
        <v/>
      </c>
      <c r="AE164" s="1" t="str">
        <f t="shared" si="100"/>
        <v/>
      </c>
      <c r="AF164" s="1" t="str">
        <f t="shared" si="100"/>
        <v/>
      </c>
      <c r="AG164" s="1" t="str">
        <f t="shared" si="100"/>
        <v/>
      </c>
      <c r="AH164" s="1" t="e">
        <f t="shared" si="106"/>
        <v>#N/A</v>
      </c>
      <c r="AI164" s="9" t="e">
        <f t="shared" si="101"/>
        <v>#N/A</v>
      </c>
      <c r="AJ164" s="9" t="e">
        <f t="shared" si="86"/>
        <v>#N/A</v>
      </c>
      <c r="AK164" s="9" t="e">
        <f t="shared" si="87"/>
        <v>#N/A</v>
      </c>
      <c r="AL164" s="9" t="e">
        <f t="shared" si="88"/>
        <v>#N/A</v>
      </c>
      <c r="AM164" s="9" t="e">
        <f t="shared" si="89"/>
        <v>#N/A</v>
      </c>
      <c r="AN164" s="9" t="e">
        <f t="shared" si="90"/>
        <v>#N/A</v>
      </c>
      <c r="AO164" s="9" t="e">
        <f t="shared" si="91"/>
        <v>#N/A</v>
      </c>
      <c r="AP164" s="1" t="str">
        <f t="shared" si="102"/>
        <v/>
      </c>
      <c r="AQ164" s="1" t="str">
        <f t="shared" si="102"/>
        <v/>
      </c>
      <c r="AS164" s="1" t="str">
        <f t="shared" si="103"/>
        <v/>
      </c>
      <c r="AT164" s="1" t="e">
        <f t="shared" si="104"/>
        <v>#N/A</v>
      </c>
      <c r="AU164" s="1" t="e">
        <f t="shared" si="92"/>
        <v>#N/A</v>
      </c>
      <c r="AV164" s="9" t="e">
        <f t="shared" si="93"/>
        <v>#N/A</v>
      </c>
      <c r="AW164" s="9" t="e">
        <f t="shared" si="94"/>
        <v>#N/A</v>
      </c>
      <c r="AX164" s="9" t="e">
        <f t="shared" si="95"/>
        <v>#N/A</v>
      </c>
      <c r="AY164" s="9" t="e">
        <f t="shared" si="96"/>
        <v>#N/A</v>
      </c>
      <c r="AZ164" s="9" t="e">
        <f t="shared" si="97"/>
        <v>#N/A</v>
      </c>
      <c r="BA164" s="9" t="e">
        <f t="shared" si="105"/>
        <v>#N/A</v>
      </c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M164" s="48"/>
      <c r="BX164" s="7"/>
      <c r="BY164" s="4"/>
      <c r="BZ164" s="7"/>
      <c r="CA164" s="7"/>
      <c r="CB164" s="7"/>
      <c r="CE164" s="7"/>
      <c r="CF164" s="7"/>
      <c r="CG164" s="7"/>
      <c r="CH164" s="7"/>
      <c r="CI164" s="7"/>
      <c r="CJ164" s="7"/>
      <c r="CK164" s="7"/>
      <c r="CL164" s="7"/>
      <c r="CN164" s="47"/>
      <c r="CO164" s="47"/>
      <c r="CP164" s="47"/>
      <c r="CQ164" s="4"/>
    </row>
    <row r="165" spans="1:95" s="1" customFormat="1" x14ac:dyDescent="0.3">
      <c r="A165" s="1">
        <f t="shared" si="98"/>
        <v>0</v>
      </c>
      <c r="B165" s="1" t="e">
        <f t="shared" si="82"/>
        <v>#N/A</v>
      </c>
      <c r="J165" s="4"/>
      <c r="K165" s="4"/>
      <c r="L165" s="4"/>
      <c r="M165" s="61"/>
      <c r="Y165" s="58"/>
      <c r="AA165" s="1">
        <f t="shared" si="83"/>
        <v>0</v>
      </c>
      <c r="AB165" s="1">
        <f t="shared" si="84"/>
        <v>0</v>
      </c>
      <c r="AC165" s="1">
        <f t="shared" si="85"/>
        <v>0</v>
      </c>
      <c r="AD165" s="1" t="str">
        <f t="shared" si="99"/>
        <v/>
      </c>
      <c r="AE165" s="1" t="str">
        <f t="shared" si="100"/>
        <v/>
      </c>
      <c r="AF165" s="1" t="str">
        <f t="shared" si="100"/>
        <v/>
      </c>
      <c r="AG165" s="1" t="str">
        <f t="shared" si="100"/>
        <v/>
      </c>
      <c r="AH165" s="1" t="e">
        <f t="shared" si="106"/>
        <v>#N/A</v>
      </c>
      <c r="AI165" s="9" t="e">
        <f t="shared" si="101"/>
        <v>#N/A</v>
      </c>
      <c r="AJ165" s="9" t="e">
        <f t="shared" si="86"/>
        <v>#N/A</v>
      </c>
      <c r="AK165" s="9" t="e">
        <f t="shared" si="87"/>
        <v>#N/A</v>
      </c>
      <c r="AL165" s="9" t="e">
        <f t="shared" si="88"/>
        <v>#N/A</v>
      </c>
      <c r="AM165" s="9" t="e">
        <f t="shared" si="89"/>
        <v>#N/A</v>
      </c>
      <c r="AN165" s="9" t="e">
        <f t="shared" si="90"/>
        <v>#N/A</v>
      </c>
      <c r="AO165" s="9" t="e">
        <f t="shared" si="91"/>
        <v>#N/A</v>
      </c>
      <c r="AP165" s="1" t="str">
        <f t="shared" si="102"/>
        <v/>
      </c>
      <c r="AQ165" s="1" t="str">
        <f t="shared" si="102"/>
        <v/>
      </c>
      <c r="AS165" s="1" t="str">
        <f t="shared" si="103"/>
        <v/>
      </c>
      <c r="AT165" s="1" t="e">
        <f t="shared" si="104"/>
        <v>#N/A</v>
      </c>
      <c r="AU165" s="1" t="e">
        <f t="shared" si="92"/>
        <v>#N/A</v>
      </c>
      <c r="AV165" s="9" t="e">
        <f t="shared" si="93"/>
        <v>#N/A</v>
      </c>
      <c r="AW165" s="9" t="e">
        <f t="shared" si="94"/>
        <v>#N/A</v>
      </c>
      <c r="AX165" s="9" t="e">
        <f t="shared" si="95"/>
        <v>#N/A</v>
      </c>
      <c r="AY165" s="9" t="e">
        <f t="shared" si="96"/>
        <v>#N/A</v>
      </c>
      <c r="AZ165" s="9" t="e">
        <f t="shared" si="97"/>
        <v>#N/A</v>
      </c>
      <c r="BA165" s="9" t="e">
        <f t="shared" si="105"/>
        <v>#N/A</v>
      </c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M165" s="48"/>
      <c r="BX165" s="7"/>
      <c r="BY165" s="4"/>
      <c r="BZ165" s="7"/>
      <c r="CA165" s="7"/>
      <c r="CB165" s="7"/>
      <c r="CE165" s="7"/>
      <c r="CF165" s="7"/>
      <c r="CG165" s="7"/>
      <c r="CH165" s="7"/>
      <c r="CI165" s="7"/>
      <c r="CJ165" s="7"/>
      <c r="CK165" s="7"/>
      <c r="CL165" s="7"/>
      <c r="CN165" s="47"/>
      <c r="CO165" s="47"/>
      <c r="CP165" s="47"/>
      <c r="CQ165" s="4"/>
    </row>
    <row r="166" spans="1:95" s="1" customFormat="1" x14ac:dyDescent="0.3">
      <c r="A166" s="1">
        <f t="shared" si="98"/>
        <v>0</v>
      </c>
      <c r="B166" s="1" t="e">
        <f t="shared" si="82"/>
        <v>#N/A</v>
      </c>
      <c r="J166" s="4"/>
      <c r="K166" s="4"/>
      <c r="L166" s="4"/>
      <c r="M166" s="61"/>
      <c r="Y166" s="58"/>
      <c r="AA166" s="1">
        <f t="shared" si="83"/>
        <v>0</v>
      </c>
      <c r="AB166" s="1">
        <f t="shared" si="84"/>
        <v>0</v>
      </c>
      <c r="AC166" s="1">
        <f t="shared" si="85"/>
        <v>0</v>
      </c>
      <c r="AD166" s="1" t="str">
        <f t="shared" si="99"/>
        <v/>
      </c>
      <c r="AE166" s="1" t="str">
        <f t="shared" si="100"/>
        <v/>
      </c>
      <c r="AF166" s="1" t="str">
        <f t="shared" si="100"/>
        <v/>
      </c>
      <c r="AG166" s="1" t="str">
        <f t="shared" si="100"/>
        <v/>
      </c>
      <c r="AH166" s="1" t="e">
        <f t="shared" si="106"/>
        <v>#N/A</v>
      </c>
      <c r="AI166" s="9" t="e">
        <f t="shared" si="101"/>
        <v>#N/A</v>
      </c>
      <c r="AJ166" s="9" t="e">
        <f t="shared" si="86"/>
        <v>#N/A</v>
      </c>
      <c r="AK166" s="9" t="e">
        <f t="shared" si="87"/>
        <v>#N/A</v>
      </c>
      <c r="AL166" s="9" t="e">
        <f t="shared" si="88"/>
        <v>#N/A</v>
      </c>
      <c r="AM166" s="9" t="e">
        <f t="shared" si="89"/>
        <v>#N/A</v>
      </c>
      <c r="AN166" s="9" t="e">
        <f t="shared" si="90"/>
        <v>#N/A</v>
      </c>
      <c r="AO166" s="9" t="e">
        <f t="shared" si="91"/>
        <v>#N/A</v>
      </c>
      <c r="AP166" s="1" t="str">
        <f t="shared" si="102"/>
        <v/>
      </c>
      <c r="AQ166" s="1" t="str">
        <f t="shared" si="102"/>
        <v/>
      </c>
      <c r="AS166" s="1" t="str">
        <f t="shared" si="103"/>
        <v/>
      </c>
      <c r="AT166" s="1" t="e">
        <f t="shared" si="104"/>
        <v>#N/A</v>
      </c>
      <c r="AU166" s="1" t="e">
        <f t="shared" si="92"/>
        <v>#N/A</v>
      </c>
      <c r="AV166" s="9" t="e">
        <f t="shared" si="93"/>
        <v>#N/A</v>
      </c>
      <c r="AW166" s="9" t="e">
        <f t="shared" si="94"/>
        <v>#N/A</v>
      </c>
      <c r="AX166" s="9" t="e">
        <f t="shared" si="95"/>
        <v>#N/A</v>
      </c>
      <c r="AY166" s="9" t="e">
        <f t="shared" si="96"/>
        <v>#N/A</v>
      </c>
      <c r="AZ166" s="9" t="e">
        <f t="shared" si="97"/>
        <v>#N/A</v>
      </c>
      <c r="BA166" s="9" t="e">
        <f t="shared" si="105"/>
        <v>#N/A</v>
      </c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M166" s="48"/>
      <c r="BX166" s="7"/>
      <c r="BY166" s="4"/>
      <c r="BZ166" s="7"/>
      <c r="CA166" s="7"/>
      <c r="CB166" s="7"/>
      <c r="CE166" s="7"/>
      <c r="CF166" s="7"/>
      <c r="CG166" s="7"/>
      <c r="CH166" s="7"/>
      <c r="CI166" s="7"/>
      <c r="CJ166" s="7"/>
      <c r="CK166" s="7"/>
      <c r="CL166" s="7"/>
      <c r="CN166" s="47"/>
      <c r="CO166" s="47"/>
      <c r="CP166" s="47"/>
      <c r="CQ166" s="4"/>
    </row>
    <row r="167" spans="1:95" s="1" customFormat="1" x14ac:dyDescent="0.3">
      <c r="A167" s="1">
        <f t="shared" si="98"/>
        <v>0</v>
      </c>
      <c r="B167" s="1" t="e">
        <f t="shared" si="82"/>
        <v>#N/A</v>
      </c>
      <c r="J167" s="4"/>
      <c r="K167" s="4"/>
      <c r="L167" s="4"/>
      <c r="M167" s="61"/>
      <c r="Y167" s="58"/>
      <c r="AA167" s="1">
        <f t="shared" si="83"/>
        <v>0</v>
      </c>
      <c r="AB167" s="1">
        <f t="shared" si="84"/>
        <v>0</v>
      </c>
      <c r="AC167" s="1">
        <f t="shared" si="85"/>
        <v>0</v>
      </c>
      <c r="AD167" s="1" t="str">
        <f t="shared" si="99"/>
        <v/>
      </c>
      <c r="AE167" s="1" t="str">
        <f t="shared" si="100"/>
        <v/>
      </c>
      <c r="AF167" s="1" t="str">
        <f t="shared" si="100"/>
        <v/>
      </c>
      <c r="AG167" s="1" t="str">
        <f t="shared" si="100"/>
        <v/>
      </c>
      <c r="AH167" s="1" t="e">
        <f t="shared" si="106"/>
        <v>#N/A</v>
      </c>
      <c r="AI167" s="9" t="e">
        <f t="shared" si="101"/>
        <v>#N/A</v>
      </c>
      <c r="AJ167" s="9" t="e">
        <f t="shared" si="86"/>
        <v>#N/A</v>
      </c>
      <c r="AK167" s="9" t="e">
        <f t="shared" si="87"/>
        <v>#N/A</v>
      </c>
      <c r="AL167" s="9" t="e">
        <f t="shared" si="88"/>
        <v>#N/A</v>
      </c>
      <c r="AM167" s="9" t="e">
        <f t="shared" si="89"/>
        <v>#N/A</v>
      </c>
      <c r="AN167" s="9" t="e">
        <f t="shared" si="90"/>
        <v>#N/A</v>
      </c>
      <c r="AO167" s="9" t="e">
        <f t="shared" si="91"/>
        <v>#N/A</v>
      </c>
      <c r="AP167" s="1" t="str">
        <f t="shared" si="102"/>
        <v/>
      </c>
      <c r="AQ167" s="1" t="str">
        <f t="shared" si="102"/>
        <v/>
      </c>
      <c r="AS167" s="1" t="str">
        <f t="shared" si="103"/>
        <v/>
      </c>
      <c r="AT167" s="1" t="e">
        <f t="shared" si="104"/>
        <v>#N/A</v>
      </c>
      <c r="AU167" s="1" t="e">
        <f t="shared" si="92"/>
        <v>#N/A</v>
      </c>
      <c r="AV167" s="9" t="e">
        <f t="shared" si="93"/>
        <v>#N/A</v>
      </c>
      <c r="AW167" s="9" t="e">
        <f t="shared" si="94"/>
        <v>#N/A</v>
      </c>
      <c r="AX167" s="9" t="e">
        <f t="shared" si="95"/>
        <v>#N/A</v>
      </c>
      <c r="AY167" s="9" t="e">
        <f t="shared" si="96"/>
        <v>#N/A</v>
      </c>
      <c r="AZ167" s="9" t="e">
        <f t="shared" si="97"/>
        <v>#N/A</v>
      </c>
      <c r="BA167" s="9" t="e">
        <f t="shared" si="105"/>
        <v>#N/A</v>
      </c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M167" s="48"/>
      <c r="BX167" s="7"/>
      <c r="BY167" s="4"/>
      <c r="BZ167" s="7"/>
      <c r="CA167" s="7"/>
      <c r="CB167" s="7"/>
      <c r="CE167" s="7"/>
      <c r="CF167" s="7"/>
      <c r="CG167" s="7"/>
      <c r="CH167" s="7"/>
      <c r="CI167" s="7"/>
      <c r="CJ167" s="7"/>
      <c r="CK167" s="7"/>
      <c r="CL167" s="7"/>
      <c r="CN167" s="47"/>
      <c r="CO167" s="47"/>
      <c r="CP167" s="47"/>
      <c r="CQ167" s="4"/>
    </row>
    <row r="168" spans="1:95" s="1" customFormat="1" x14ac:dyDescent="0.3">
      <c r="A168" s="1">
        <f t="shared" si="98"/>
        <v>0</v>
      </c>
      <c r="B168" s="1" t="e">
        <f t="shared" si="82"/>
        <v>#N/A</v>
      </c>
      <c r="J168" s="4"/>
      <c r="K168" s="4"/>
      <c r="L168" s="4"/>
      <c r="M168" s="61"/>
      <c r="Y168" s="58"/>
      <c r="AA168" s="1">
        <f t="shared" si="83"/>
        <v>0</v>
      </c>
      <c r="AB168" s="1">
        <f t="shared" si="84"/>
        <v>0</v>
      </c>
      <c r="AC168" s="1">
        <f t="shared" si="85"/>
        <v>0</v>
      </c>
      <c r="AD168" s="1" t="str">
        <f t="shared" si="99"/>
        <v/>
      </c>
      <c r="AE168" s="1" t="str">
        <f t="shared" si="100"/>
        <v/>
      </c>
      <c r="AF168" s="1" t="str">
        <f t="shared" si="100"/>
        <v/>
      </c>
      <c r="AG168" s="1" t="str">
        <f t="shared" si="100"/>
        <v/>
      </c>
      <c r="AH168" s="1" t="e">
        <f t="shared" si="106"/>
        <v>#N/A</v>
      </c>
      <c r="AI168" s="9" t="e">
        <f t="shared" si="101"/>
        <v>#N/A</v>
      </c>
      <c r="AJ168" s="9" t="e">
        <f t="shared" si="86"/>
        <v>#N/A</v>
      </c>
      <c r="AK168" s="9" t="e">
        <f t="shared" si="87"/>
        <v>#N/A</v>
      </c>
      <c r="AL168" s="9" t="e">
        <f t="shared" si="88"/>
        <v>#N/A</v>
      </c>
      <c r="AM168" s="9" t="e">
        <f t="shared" si="89"/>
        <v>#N/A</v>
      </c>
      <c r="AN168" s="9" t="e">
        <f t="shared" si="90"/>
        <v>#N/A</v>
      </c>
      <c r="AO168" s="9" t="e">
        <f t="shared" si="91"/>
        <v>#N/A</v>
      </c>
      <c r="AP168" s="1" t="str">
        <f t="shared" si="102"/>
        <v/>
      </c>
      <c r="AQ168" s="1" t="str">
        <f t="shared" si="102"/>
        <v/>
      </c>
      <c r="AS168" s="1" t="str">
        <f t="shared" si="103"/>
        <v/>
      </c>
      <c r="AT168" s="1" t="e">
        <f t="shared" si="104"/>
        <v>#N/A</v>
      </c>
      <c r="AU168" s="1" t="e">
        <f t="shared" si="92"/>
        <v>#N/A</v>
      </c>
      <c r="AV168" s="9" t="e">
        <f t="shared" si="93"/>
        <v>#N/A</v>
      </c>
      <c r="AW168" s="9" t="e">
        <f t="shared" si="94"/>
        <v>#N/A</v>
      </c>
      <c r="AX168" s="9" t="e">
        <f t="shared" si="95"/>
        <v>#N/A</v>
      </c>
      <c r="AY168" s="9" t="e">
        <f t="shared" si="96"/>
        <v>#N/A</v>
      </c>
      <c r="AZ168" s="9" t="e">
        <f t="shared" si="97"/>
        <v>#N/A</v>
      </c>
      <c r="BA168" s="9" t="e">
        <f t="shared" si="105"/>
        <v>#N/A</v>
      </c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M168" s="48"/>
      <c r="BX168" s="7"/>
      <c r="BY168" s="4"/>
      <c r="BZ168" s="7"/>
      <c r="CA168" s="7"/>
      <c r="CB168" s="7"/>
      <c r="CE168" s="7"/>
      <c r="CF168" s="7"/>
      <c r="CG168" s="7"/>
      <c r="CH168" s="7"/>
      <c r="CI168" s="7"/>
      <c r="CJ168" s="7"/>
      <c r="CK168" s="7"/>
      <c r="CL168" s="7"/>
      <c r="CN168" s="47"/>
      <c r="CO168" s="47"/>
      <c r="CP168" s="47"/>
      <c r="CQ168" s="4"/>
    </row>
    <row r="169" spans="1:95" s="1" customFormat="1" x14ac:dyDescent="0.3">
      <c r="A169" s="1">
        <f t="shared" si="98"/>
        <v>0</v>
      </c>
      <c r="B169" s="1" t="e">
        <f t="shared" si="82"/>
        <v>#N/A</v>
      </c>
      <c r="J169" s="4"/>
      <c r="K169" s="4"/>
      <c r="L169" s="4"/>
      <c r="M169" s="61"/>
      <c r="Y169" s="58"/>
      <c r="AA169" s="1">
        <f t="shared" si="83"/>
        <v>0</v>
      </c>
      <c r="AB169" s="1">
        <f t="shared" si="84"/>
        <v>0</v>
      </c>
      <c r="AC169" s="1">
        <f t="shared" si="85"/>
        <v>0</v>
      </c>
      <c r="AD169" s="1" t="str">
        <f t="shared" si="99"/>
        <v/>
      </c>
      <c r="AE169" s="1" t="str">
        <f t="shared" si="100"/>
        <v/>
      </c>
      <c r="AF169" s="1" t="str">
        <f t="shared" si="100"/>
        <v/>
      </c>
      <c r="AG169" s="1" t="str">
        <f t="shared" si="100"/>
        <v/>
      </c>
      <c r="AH169" s="1" t="e">
        <f t="shared" si="106"/>
        <v>#N/A</v>
      </c>
      <c r="AI169" s="9" t="e">
        <f t="shared" si="101"/>
        <v>#N/A</v>
      </c>
      <c r="AJ169" s="9" t="e">
        <f t="shared" si="86"/>
        <v>#N/A</v>
      </c>
      <c r="AK169" s="9" t="e">
        <f t="shared" si="87"/>
        <v>#N/A</v>
      </c>
      <c r="AL169" s="9" t="e">
        <f t="shared" si="88"/>
        <v>#N/A</v>
      </c>
      <c r="AM169" s="9" t="e">
        <f t="shared" si="89"/>
        <v>#N/A</v>
      </c>
      <c r="AN169" s="9" t="e">
        <f t="shared" si="90"/>
        <v>#N/A</v>
      </c>
      <c r="AO169" s="9" t="e">
        <f t="shared" si="91"/>
        <v>#N/A</v>
      </c>
      <c r="AP169" s="1" t="str">
        <f t="shared" si="102"/>
        <v/>
      </c>
      <c r="AQ169" s="1" t="str">
        <f t="shared" si="102"/>
        <v/>
      </c>
      <c r="AS169" s="1" t="str">
        <f t="shared" si="103"/>
        <v/>
      </c>
      <c r="AT169" s="1" t="e">
        <f t="shared" si="104"/>
        <v>#N/A</v>
      </c>
      <c r="AU169" s="1" t="e">
        <f t="shared" si="92"/>
        <v>#N/A</v>
      </c>
      <c r="AV169" s="9" t="e">
        <f t="shared" si="93"/>
        <v>#N/A</v>
      </c>
      <c r="AW169" s="9" t="e">
        <f t="shared" si="94"/>
        <v>#N/A</v>
      </c>
      <c r="AX169" s="9" t="e">
        <f t="shared" si="95"/>
        <v>#N/A</v>
      </c>
      <c r="AY169" s="9" t="e">
        <f t="shared" si="96"/>
        <v>#N/A</v>
      </c>
      <c r="AZ169" s="9" t="e">
        <f t="shared" si="97"/>
        <v>#N/A</v>
      </c>
      <c r="BA169" s="9" t="e">
        <f t="shared" si="105"/>
        <v>#N/A</v>
      </c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M169" s="48"/>
      <c r="BX169" s="7"/>
      <c r="BY169" s="4"/>
      <c r="BZ169" s="7"/>
      <c r="CA169" s="7"/>
      <c r="CB169" s="7"/>
      <c r="CE169" s="7"/>
      <c r="CF169" s="7"/>
      <c r="CG169" s="7"/>
      <c r="CH169" s="7"/>
      <c r="CI169" s="7"/>
      <c r="CJ169" s="7"/>
      <c r="CK169" s="7"/>
      <c r="CL169" s="7"/>
      <c r="CN169" s="47"/>
      <c r="CO169" s="47"/>
      <c r="CP169" s="47"/>
      <c r="CQ169" s="4"/>
    </row>
    <row r="170" spans="1:95" s="1" customFormat="1" x14ac:dyDescent="0.3">
      <c r="A170" s="1">
        <f t="shared" si="98"/>
        <v>0</v>
      </c>
      <c r="B170" s="1" t="e">
        <f t="shared" si="82"/>
        <v>#N/A</v>
      </c>
      <c r="J170" s="4"/>
      <c r="K170" s="4"/>
      <c r="L170" s="4"/>
      <c r="M170" s="61"/>
      <c r="Y170" s="58"/>
      <c r="AA170" s="1">
        <f t="shared" si="83"/>
        <v>0</v>
      </c>
      <c r="AB170" s="1">
        <f t="shared" si="84"/>
        <v>0</v>
      </c>
      <c r="AC170" s="1">
        <f t="shared" si="85"/>
        <v>0</v>
      </c>
      <c r="AD170" s="1" t="str">
        <f t="shared" si="99"/>
        <v/>
      </c>
      <c r="AE170" s="1" t="str">
        <f t="shared" si="100"/>
        <v/>
      </c>
      <c r="AF170" s="1" t="str">
        <f t="shared" si="100"/>
        <v/>
      </c>
      <c r="AG170" s="1" t="str">
        <f t="shared" si="100"/>
        <v/>
      </c>
      <c r="AH170" s="1" t="e">
        <f t="shared" si="106"/>
        <v>#N/A</v>
      </c>
      <c r="AI170" s="9" t="e">
        <f t="shared" si="101"/>
        <v>#N/A</v>
      </c>
      <c r="AJ170" s="9" t="e">
        <f t="shared" si="86"/>
        <v>#N/A</v>
      </c>
      <c r="AK170" s="9" t="e">
        <f t="shared" si="87"/>
        <v>#N/A</v>
      </c>
      <c r="AL170" s="9" t="e">
        <f t="shared" si="88"/>
        <v>#N/A</v>
      </c>
      <c r="AM170" s="9" t="e">
        <f t="shared" si="89"/>
        <v>#N/A</v>
      </c>
      <c r="AN170" s="9" t="e">
        <f t="shared" si="90"/>
        <v>#N/A</v>
      </c>
      <c r="AO170" s="9" t="e">
        <f t="shared" si="91"/>
        <v>#N/A</v>
      </c>
      <c r="AP170" s="1" t="str">
        <f t="shared" si="102"/>
        <v/>
      </c>
      <c r="AQ170" s="1" t="str">
        <f t="shared" si="102"/>
        <v/>
      </c>
      <c r="AS170" s="1" t="str">
        <f t="shared" si="103"/>
        <v/>
      </c>
      <c r="AT170" s="1" t="e">
        <f t="shared" si="104"/>
        <v>#N/A</v>
      </c>
      <c r="AU170" s="1" t="e">
        <f t="shared" si="92"/>
        <v>#N/A</v>
      </c>
      <c r="AV170" s="9" t="e">
        <f t="shared" si="93"/>
        <v>#N/A</v>
      </c>
      <c r="AW170" s="9" t="e">
        <f t="shared" si="94"/>
        <v>#N/A</v>
      </c>
      <c r="AX170" s="9" t="e">
        <f t="shared" si="95"/>
        <v>#N/A</v>
      </c>
      <c r="AY170" s="9" t="e">
        <f t="shared" si="96"/>
        <v>#N/A</v>
      </c>
      <c r="AZ170" s="9" t="e">
        <f t="shared" si="97"/>
        <v>#N/A</v>
      </c>
      <c r="BA170" s="9" t="e">
        <f t="shared" si="105"/>
        <v>#N/A</v>
      </c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M170" s="48"/>
      <c r="BX170" s="7"/>
      <c r="BY170" s="4"/>
      <c r="BZ170" s="7"/>
      <c r="CA170" s="7"/>
      <c r="CB170" s="7"/>
      <c r="CE170" s="7"/>
      <c r="CF170" s="7"/>
      <c r="CG170" s="7"/>
      <c r="CH170" s="7"/>
      <c r="CI170" s="7"/>
      <c r="CJ170" s="7"/>
      <c r="CK170" s="7"/>
      <c r="CL170" s="7"/>
      <c r="CN170" s="47"/>
      <c r="CO170" s="47"/>
      <c r="CP170" s="47"/>
      <c r="CQ170" s="4"/>
    </row>
    <row r="171" spans="1:95" s="1" customFormat="1" x14ac:dyDescent="0.3">
      <c r="A171" s="1">
        <f t="shared" si="98"/>
        <v>0</v>
      </c>
      <c r="B171" s="1" t="e">
        <f t="shared" si="82"/>
        <v>#N/A</v>
      </c>
      <c r="J171" s="4"/>
      <c r="K171" s="4"/>
      <c r="L171" s="4"/>
      <c r="M171" s="61"/>
      <c r="Y171" s="58"/>
      <c r="AA171" s="1">
        <f t="shared" si="83"/>
        <v>0</v>
      </c>
      <c r="AB171" s="1">
        <f t="shared" si="84"/>
        <v>0</v>
      </c>
      <c r="AC171" s="1">
        <f t="shared" si="85"/>
        <v>0</v>
      </c>
      <c r="AD171" s="1" t="str">
        <f t="shared" si="99"/>
        <v/>
      </c>
      <c r="AE171" s="1" t="str">
        <f t="shared" si="100"/>
        <v/>
      </c>
      <c r="AF171" s="1" t="str">
        <f t="shared" si="100"/>
        <v/>
      </c>
      <c r="AG171" s="1" t="str">
        <f t="shared" si="100"/>
        <v/>
      </c>
      <c r="AH171" s="1" t="e">
        <f t="shared" si="106"/>
        <v>#N/A</v>
      </c>
      <c r="AI171" s="9" t="e">
        <f t="shared" si="101"/>
        <v>#N/A</v>
      </c>
      <c r="AJ171" s="9" t="e">
        <f t="shared" si="86"/>
        <v>#N/A</v>
      </c>
      <c r="AK171" s="9" t="e">
        <f t="shared" si="87"/>
        <v>#N/A</v>
      </c>
      <c r="AL171" s="9" t="e">
        <f t="shared" si="88"/>
        <v>#N/A</v>
      </c>
      <c r="AM171" s="9" t="e">
        <f t="shared" si="89"/>
        <v>#N/A</v>
      </c>
      <c r="AN171" s="9" t="e">
        <f t="shared" si="90"/>
        <v>#N/A</v>
      </c>
      <c r="AO171" s="9" t="e">
        <f t="shared" si="91"/>
        <v>#N/A</v>
      </c>
      <c r="AP171" s="1" t="str">
        <f t="shared" si="102"/>
        <v/>
      </c>
      <c r="AQ171" s="1" t="str">
        <f t="shared" si="102"/>
        <v/>
      </c>
      <c r="AS171" s="1" t="str">
        <f t="shared" si="103"/>
        <v/>
      </c>
      <c r="AT171" s="1" t="e">
        <f t="shared" si="104"/>
        <v>#N/A</v>
      </c>
      <c r="AU171" s="1" t="e">
        <f t="shared" si="92"/>
        <v>#N/A</v>
      </c>
      <c r="AV171" s="9" t="e">
        <f t="shared" si="93"/>
        <v>#N/A</v>
      </c>
      <c r="AW171" s="9" t="e">
        <f t="shared" si="94"/>
        <v>#N/A</v>
      </c>
      <c r="AX171" s="9" t="e">
        <f t="shared" si="95"/>
        <v>#N/A</v>
      </c>
      <c r="AY171" s="9" t="e">
        <f t="shared" si="96"/>
        <v>#N/A</v>
      </c>
      <c r="AZ171" s="9" t="e">
        <f t="shared" si="97"/>
        <v>#N/A</v>
      </c>
      <c r="BA171" s="9" t="e">
        <f t="shared" si="105"/>
        <v>#N/A</v>
      </c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M171" s="48"/>
      <c r="BX171" s="7"/>
      <c r="BY171" s="4"/>
      <c r="BZ171" s="7"/>
      <c r="CA171" s="7"/>
      <c r="CB171" s="7"/>
      <c r="CE171" s="7"/>
      <c r="CF171" s="7"/>
      <c r="CG171" s="7"/>
      <c r="CH171" s="7"/>
      <c r="CI171" s="7"/>
      <c r="CJ171" s="7"/>
      <c r="CK171" s="7"/>
      <c r="CL171" s="7"/>
      <c r="CN171" s="47"/>
      <c r="CO171" s="47"/>
      <c r="CP171" s="47"/>
      <c r="CQ171" s="4"/>
    </row>
    <row r="172" spans="1:95" s="1" customFormat="1" x14ac:dyDescent="0.3">
      <c r="A172" s="1">
        <f t="shared" si="98"/>
        <v>0</v>
      </c>
      <c r="B172" s="1" t="e">
        <f t="shared" si="82"/>
        <v>#N/A</v>
      </c>
      <c r="J172" s="4"/>
      <c r="K172" s="4"/>
      <c r="L172" s="4"/>
      <c r="M172" s="61"/>
      <c r="Y172" s="58"/>
      <c r="AA172" s="1">
        <f t="shared" si="83"/>
        <v>0</v>
      </c>
      <c r="AB172" s="1">
        <f t="shared" si="84"/>
        <v>0</v>
      </c>
      <c r="AC172" s="1">
        <f t="shared" si="85"/>
        <v>0</v>
      </c>
      <c r="AD172" s="1" t="str">
        <f t="shared" si="99"/>
        <v/>
      </c>
      <c r="AE172" s="1" t="str">
        <f t="shared" si="100"/>
        <v/>
      </c>
      <c r="AF172" s="1" t="str">
        <f t="shared" si="100"/>
        <v/>
      </c>
      <c r="AG172" s="1" t="str">
        <f t="shared" si="100"/>
        <v/>
      </c>
      <c r="AH172" s="1" t="e">
        <f t="shared" si="106"/>
        <v>#N/A</v>
      </c>
      <c r="AI172" s="9" t="e">
        <f t="shared" si="101"/>
        <v>#N/A</v>
      </c>
      <c r="AJ172" s="9" t="e">
        <f t="shared" si="86"/>
        <v>#N/A</v>
      </c>
      <c r="AK172" s="9" t="e">
        <f t="shared" si="87"/>
        <v>#N/A</v>
      </c>
      <c r="AL172" s="9" t="e">
        <f t="shared" si="88"/>
        <v>#N/A</v>
      </c>
      <c r="AM172" s="9" t="e">
        <f t="shared" si="89"/>
        <v>#N/A</v>
      </c>
      <c r="AN172" s="9" t="e">
        <f t="shared" si="90"/>
        <v>#N/A</v>
      </c>
      <c r="AO172" s="9" t="e">
        <f t="shared" si="91"/>
        <v>#N/A</v>
      </c>
      <c r="AP172" s="1" t="str">
        <f t="shared" si="102"/>
        <v/>
      </c>
      <c r="AQ172" s="1" t="str">
        <f t="shared" si="102"/>
        <v/>
      </c>
      <c r="AS172" s="1" t="str">
        <f t="shared" si="103"/>
        <v/>
      </c>
      <c r="AT172" s="1" t="e">
        <f t="shared" si="104"/>
        <v>#N/A</v>
      </c>
      <c r="AU172" s="1" t="e">
        <f t="shared" si="92"/>
        <v>#N/A</v>
      </c>
      <c r="AV172" s="9" t="e">
        <f t="shared" si="93"/>
        <v>#N/A</v>
      </c>
      <c r="AW172" s="9" t="e">
        <f t="shared" si="94"/>
        <v>#N/A</v>
      </c>
      <c r="AX172" s="9" t="e">
        <f t="shared" si="95"/>
        <v>#N/A</v>
      </c>
      <c r="AY172" s="9" t="e">
        <f t="shared" si="96"/>
        <v>#N/A</v>
      </c>
      <c r="AZ172" s="9" t="e">
        <f t="shared" si="97"/>
        <v>#N/A</v>
      </c>
      <c r="BA172" s="9" t="e">
        <f t="shared" si="105"/>
        <v>#N/A</v>
      </c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M172" s="48"/>
      <c r="BX172" s="7"/>
      <c r="BY172" s="4"/>
      <c r="BZ172" s="7"/>
      <c r="CA172" s="7"/>
      <c r="CB172" s="7"/>
      <c r="CE172" s="7"/>
      <c r="CF172" s="7"/>
      <c r="CG172" s="7"/>
      <c r="CH172" s="7"/>
      <c r="CI172" s="7"/>
      <c r="CJ172" s="7"/>
      <c r="CK172" s="7"/>
      <c r="CL172" s="7"/>
      <c r="CN172" s="47"/>
      <c r="CO172" s="47"/>
      <c r="CP172" s="47"/>
      <c r="CQ172" s="4"/>
    </row>
    <row r="173" spans="1:95" s="1" customFormat="1" x14ac:dyDescent="0.3">
      <c r="A173" s="1">
        <f t="shared" si="98"/>
        <v>0</v>
      </c>
      <c r="B173" s="1" t="e">
        <f t="shared" si="82"/>
        <v>#N/A</v>
      </c>
      <c r="J173" s="4"/>
      <c r="K173" s="4"/>
      <c r="L173" s="4"/>
      <c r="M173" s="61"/>
      <c r="Y173" s="58"/>
      <c r="AA173" s="1">
        <f t="shared" si="83"/>
        <v>0</v>
      </c>
      <c r="AB173" s="1">
        <f t="shared" si="84"/>
        <v>0</v>
      </c>
      <c r="AC173" s="1">
        <f t="shared" si="85"/>
        <v>0</v>
      </c>
      <c r="AD173" s="1" t="str">
        <f t="shared" si="99"/>
        <v/>
      </c>
      <c r="AE173" s="1" t="str">
        <f t="shared" si="100"/>
        <v/>
      </c>
      <c r="AF173" s="1" t="str">
        <f t="shared" si="100"/>
        <v/>
      </c>
      <c r="AG173" s="1" t="str">
        <f t="shared" si="100"/>
        <v/>
      </c>
      <c r="AH173" s="1" t="e">
        <f t="shared" si="106"/>
        <v>#N/A</v>
      </c>
      <c r="AI173" s="9" t="e">
        <f t="shared" si="101"/>
        <v>#N/A</v>
      </c>
      <c r="AJ173" s="9" t="e">
        <f t="shared" si="86"/>
        <v>#N/A</v>
      </c>
      <c r="AK173" s="9" t="e">
        <f t="shared" si="87"/>
        <v>#N/A</v>
      </c>
      <c r="AL173" s="9" t="e">
        <f t="shared" si="88"/>
        <v>#N/A</v>
      </c>
      <c r="AM173" s="9" t="e">
        <f t="shared" si="89"/>
        <v>#N/A</v>
      </c>
      <c r="AN173" s="9" t="e">
        <f t="shared" si="90"/>
        <v>#N/A</v>
      </c>
      <c r="AO173" s="9" t="e">
        <f t="shared" si="91"/>
        <v>#N/A</v>
      </c>
      <c r="AP173" s="1" t="str">
        <f t="shared" si="102"/>
        <v/>
      </c>
      <c r="AQ173" s="1" t="str">
        <f t="shared" si="102"/>
        <v/>
      </c>
      <c r="AS173" s="1" t="str">
        <f t="shared" si="103"/>
        <v/>
      </c>
      <c r="AT173" s="1" t="e">
        <f t="shared" si="104"/>
        <v>#N/A</v>
      </c>
      <c r="AU173" s="1" t="e">
        <f t="shared" si="92"/>
        <v>#N/A</v>
      </c>
      <c r="AV173" s="9" t="e">
        <f t="shared" si="93"/>
        <v>#N/A</v>
      </c>
      <c r="AW173" s="9" t="e">
        <f t="shared" si="94"/>
        <v>#N/A</v>
      </c>
      <c r="AX173" s="9" t="e">
        <f t="shared" si="95"/>
        <v>#N/A</v>
      </c>
      <c r="AY173" s="9" t="e">
        <f t="shared" si="96"/>
        <v>#N/A</v>
      </c>
      <c r="AZ173" s="9" t="e">
        <f t="shared" si="97"/>
        <v>#N/A</v>
      </c>
      <c r="BA173" s="9" t="e">
        <f t="shared" si="105"/>
        <v>#N/A</v>
      </c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M173" s="48"/>
      <c r="BX173" s="7"/>
      <c r="BY173" s="4"/>
      <c r="BZ173" s="7"/>
      <c r="CA173" s="7"/>
      <c r="CB173" s="7"/>
      <c r="CE173" s="7"/>
      <c r="CF173" s="7"/>
      <c r="CG173" s="7"/>
      <c r="CH173" s="7"/>
      <c r="CI173" s="7"/>
      <c r="CJ173" s="7"/>
      <c r="CK173" s="7"/>
      <c r="CL173" s="7"/>
      <c r="CN173" s="47"/>
      <c r="CO173" s="47"/>
      <c r="CP173" s="47"/>
      <c r="CQ173" s="4"/>
    </row>
    <row r="174" spans="1:95" s="1" customFormat="1" x14ac:dyDescent="0.3">
      <c r="A174" s="1">
        <f t="shared" si="98"/>
        <v>0</v>
      </c>
      <c r="B174" s="1" t="e">
        <f t="shared" si="82"/>
        <v>#N/A</v>
      </c>
      <c r="J174" s="4"/>
      <c r="K174" s="4"/>
      <c r="L174" s="4"/>
      <c r="M174" s="61"/>
      <c r="Y174" s="58"/>
      <c r="AA174" s="1">
        <f t="shared" si="83"/>
        <v>0</v>
      </c>
      <c r="AB174" s="1">
        <f t="shared" si="84"/>
        <v>0</v>
      </c>
      <c r="AC174" s="1">
        <f t="shared" si="85"/>
        <v>0</v>
      </c>
      <c r="AD174" s="1" t="str">
        <f t="shared" si="99"/>
        <v/>
      </c>
      <c r="AE174" s="1" t="str">
        <f t="shared" si="100"/>
        <v/>
      </c>
      <c r="AF174" s="1" t="str">
        <f t="shared" si="100"/>
        <v/>
      </c>
      <c r="AG174" s="1" t="str">
        <f t="shared" si="100"/>
        <v/>
      </c>
      <c r="AH174" s="1" t="e">
        <f t="shared" si="106"/>
        <v>#N/A</v>
      </c>
      <c r="AI174" s="9" t="e">
        <f t="shared" si="101"/>
        <v>#N/A</v>
      </c>
      <c r="AJ174" s="9" t="e">
        <f t="shared" si="86"/>
        <v>#N/A</v>
      </c>
      <c r="AK174" s="9" t="e">
        <f t="shared" si="87"/>
        <v>#N/A</v>
      </c>
      <c r="AL174" s="9" t="e">
        <f t="shared" si="88"/>
        <v>#N/A</v>
      </c>
      <c r="AM174" s="9" t="e">
        <f t="shared" si="89"/>
        <v>#N/A</v>
      </c>
      <c r="AN174" s="9" t="e">
        <f t="shared" si="90"/>
        <v>#N/A</v>
      </c>
      <c r="AO174" s="9" t="e">
        <f t="shared" si="91"/>
        <v>#N/A</v>
      </c>
      <c r="AP174" s="1" t="str">
        <f t="shared" si="102"/>
        <v/>
      </c>
      <c r="AQ174" s="1" t="str">
        <f t="shared" si="102"/>
        <v/>
      </c>
      <c r="AS174" s="1" t="str">
        <f t="shared" si="103"/>
        <v/>
      </c>
      <c r="AT174" s="1" t="e">
        <f t="shared" si="104"/>
        <v>#N/A</v>
      </c>
      <c r="AU174" s="1" t="e">
        <f t="shared" si="92"/>
        <v>#N/A</v>
      </c>
      <c r="AV174" s="9" t="e">
        <f t="shared" si="93"/>
        <v>#N/A</v>
      </c>
      <c r="AW174" s="9" t="e">
        <f t="shared" si="94"/>
        <v>#N/A</v>
      </c>
      <c r="AX174" s="9" t="e">
        <f t="shared" si="95"/>
        <v>#N/A</v>
      </c>
      <c r="AY174" s="9" t="e">
        <f t="shared" si="96"/>
        <v>#N/A</v>
      </c>
      <c r="AZ174" s="9" t="e">
        <f t="shared" si="97"/>
        <v>#N/A</v>
      </c>
      <c r="BA174" s="9" t="e">
        <f t="shared" si="105"/>
        <v>#N/A</v>
      </c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M174" s="48"/>
      <c r="BX174" s="7"/>
      <c r="BY174" s="4"/>
      <c r="BZ174" s="7"/>
      <c r="CA174" s="7"/>
      <c r="CB174" s="7"/>
      <c r="CE174" s="7"/>
      <c r="CF174" s="7"/>
      <c r="CG174" s="7"/>
      <c r="CH174" s="7"/>
      <c r="CI174" s="7"/>
      <c r="CJ174" s="7"/>
      <c r="CK174" s="7"/>
      <c r="CL174" s="7"/>
      <c r="CN174" s="47"/>
      <c r="CO174" s="47"/>
      <c r="CP174" s="47"/>
      <c r="CQ174" s="4"/>
    </row>
    <row r="175" spans="1:95" s="1" customFormat="1" x14ac:dyDescent="0.3">
      <c r="A175" s="1">
        <f t="shared" si="98"/>
        <v>0</v>
      </c>
      <c r="B175" s="1" t="e">
        <f t="shared" si="82"/>
        <v>#N/A</v>
      </c>
      <c r="J175" s="4"/>
      <c r="K175" s="4"/>
      <c r="L175" s="4"/>
      <c r="M175" s="61"/>
      <c r="Y175" s="58"/>
      <c r="AA175" s="1">
        <f t="shared" si="83"/>
        <v>0</v>
      </c>
      <c r="AB175" s="1">
        <f t="shared" si="84"/>
        <v>0</v>
      </c>
      <c r="AC175" s="1">
        <f t="shared" si="85"/>
        <v>0</v>
      </c>
      <c r="AD175" s="1" t="str">
        <f t="shared" si="99"/>
        <v/>
      </c>
      <c r="AE175" s="1" t="str">
        <f t="shared" si="100"/>
        <v/>
      </c>
      <c r="AF175" s="1" t="str">
        <f t="shared" si="100"/>
        <v/>
      </c>
      <c r="AG175" s="1" t="str">
        <f t="shared" si="100"/>
        <v/>
      </c>
      <c r="AH175" s="1" t="e">
        <f t="shared" si="106"/>
        <v>#N/A</v>
      </c>
      <c r="AI175" s="9" t="e">
        <f t="shared" si="101"/>
        <v>#N/A</v>
      </c>
      <c r="AJ175" s="9" t="e">
        <f t="shared" si="86"/>
        <v>#N/A</v>
      </c>
      <c r="AK175" s="9" t="e">
        <f t="shared" si="87"/>
        <v>#N/A</v>
      </c>
      <c r="AL175" s="9" t="e">
        <f t="shared" si="88"/>
        <v>#N/A</v>
      </c>
      <c r="AM175" s="9" t="e">
        <f t="shared" si="89"/>
        <v>#N/A</v>
      </c>
      <c r="AN175" s="9" t="e">
        <f t="shared" si="90"/>
        <v>#N/A</v>
      </c>
      <c r="AO175" s="9" t="e">
        <f t="shared" si="91"/>
        <v>#N/A</v>
      </c>
      <c r="AP175" s="1" t="str">
        <f t="shared" si="102"/>
        <v/>
      </c>
      <c r="AQ175" s="1" t="str">
        <f t="shared" si="102"/>
        <v/>
      </c>
      <c r="AS175" s="1" t="str">
        <f t="shared" si="103"/>
        <v/>
      </c>
      <c r="AT175" s="1" t="e">
        <f t="shared" si="104"/>
        <v>#N/A</v>
      </c>
      <c r="AU175" s="1" t="e">
        <f t="shared" si="92"/>
        <v>#N/A</v>
      </c>
      <c r="AV175" s="9" t="e">
        <f t="shared" si="93"/>
        <v>#N/A</v>
      </c>
      <c r="AW175" s="9" t="e">
        <f t="shared" si="94"/>
        <v>#N/A</v>
      </c>
      <c r="AX175" s="9" t="e">
        <f t="shared" si="95"/>
        <v>#N/A</v>
      </c>
      <c r="AY175" s="9" t="e">
        <f t="shared" si="96"/>
        <v>#N/A</v>
      </c>
      <c r="AZ175" s="9" t="e">
        <f t="shared" si="97"/>
        <v>#N/A</v>
      </c>
      <c r="BA175" s="9" t="e">
        <f t="shared" si="105"/>
        <v>#N/A</v>
      </c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M175" s="48"/>
      <c r="BX175" s="7"/>
      <c r="BY175" s="4"/>
      <c r="BZ175" s="7"/>
      <c r="CA175" s="7"/>
      <c r="CB175" s="7"/>
      <c r="CE175" s="7"/>
      <c r="CF175" s="7"/>
      <c r="CG175" s="7"/>
      <c r="CH175" s="7"/>
      <c r="CI175" s="7"/>
      <c r="CJ175" s="7"/>
      <c r="CK175" s="7"/>
      <c r="CL175" s="7"/>
      <c r="CN175" s="47"/>
      <c r="CO175" s="47"/>
      <c r="CP175" s="47"/>
      <c r="CQ175" s="4"/>
    </row>
    <row r="176" spans="1:95" s="1" customFormat="1" x14ac:dyDescent="0.3">
      <c r="A176" s="1">
        <f t="shared" si="98"/>
        <v>0</v>
      </c>
      <c r="B176" s="1" t="e">
        <f t="shared" si="82"/>
        <v>#N/A</v>
      </c>
      <c r="J176" s="4"/>
      <c r="K176" s="4"/>
      <c r="L176" s="4"/>
      <c r="M176" s="61"/>
      <c r="Y176" s="58"/>
      <c r="AA176" s="1">
        <f t="shared" si="83"/>
        <v>0</v>
      </c>
      <c r="AB176" s="1">
        <f t="shared" si="84"/>
        <v>0</v>
      </c>
      <c r="AC176" s="1">
        <f t="shared" si="85"/>
        <v>0</v>
      </c>
      <c r="AD176" s="1" t="str">
        <f t="shared" si="99"/>
        <v/>
      </c>
      <c r="AE176" s="1" t="str">
        <f t="shared" si="100"/>
        <v/>
      </c>
      <c r="AF176" s="1" t="str">
        <f t="shared" si="100"/>
        <v/>
      </c>
      <c r="AG176" s="1" t="str">
        <f t="shared" si="100"/>
        <v/>
      </c>
      <c r="AH176" s="1" t="e">
        <f t="shared" si="106"/>
        <v>#N/A</v>
      </c>
      <c r="AI176" s="9" t="e">
        <f t="shared" si="101"/>
        <v>#N/A</v>
      </c>
      <c r="AJ176" s="9" t="e">
        <f t="shared" si="86"/>
        <v>#N/A</v>
      </c>
      <c r="AK176" s="9" t="e">
        <f t="shared" si="87"/>
        <v>#N/A</v>
      </c>
      <c r="AL176" s="9" t="e">
        <f t="shared" si="88"/>
        <v>#N/A</v>
      </c>
      <c r="AM176" s="9" t="e">
        <f t="shared" si="89"/>
        <v>#N/A</v>
      </c>
      <c r="AN176" s="9" t="e">
        <f t="shared" si="90"/>
        <v>#N/A</v>
      </c>
      <c r="AO176" s="9" t="e">
        <f t="shared" si="91"/>
        <v>#N/A</v>
      </c>
      <c r="AP176" s="1" t="str">
        <f t="shared" si="102"/>
        <v/>
      </c>
      <c r="AQ176" s="1" t="str">
        <f t="shared" si="102"/>
        <v/>
      </c>
      <c r="AS176" s="1" t="str">
        <f t="shared" si="103"/>
        <v/>
      </c>
      <c r="AT176" s="1" t="e">
        <f t="shared" si="104"/>
        <v>#N/A</v>
      </c>
      <c r="AU176" s="1" t="e">
        <f t="shared" si="92"/>
        <v>#N/A</v>
      </c>
      <c r="AV176" s="9" t="e">
        <f t="shared" si="93"/>
        <v>#N/A</v>
      </c>
      <c r="AW176" s="9" t="e">
        <f t="shared" si="94"/>
        <v>#N/A</v>
      </c>
      <c r="AX176" s="9" t="e">
        <f t="shared" si="95"/>
        <v>#N/A</v>
      </c>
      <c r="AY176" s="9" t="e">
        <f t="shared" si="96"/>
        <v>#N/A</v>
      </c>
      <c r="AZ176" s="9" t="e">
        <f t="shared" si="97"/>
        <v>#N/A</v>
      </c>
      <c r="BA176" s="9" t="e">
        <f t="shared" si="105"/>
        <v>#N/A</v>
      </c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M176" s="48"/>
      <c r="BX176" s="7"/>
      <c r="BY176" s="4"/>
      <c r="BZ176" s="7"/>
      <c r="CA176" s="7"/>
      <c r="CB176" s="7"/>
      <c r="CE176" s="7"/>
      <c r="CF176" s="7"/>
      <c r="CG176" s="7"/>
      <c r="CH176" s="7"/>
      <c r="CI176" s="7"/>
      <c r="CJ176" s="7"/>
      <c r="CK176" s="7"/>
      <c r="CL176" s="7"/>
      <c r="CN176" s="47"/>
      <c r="CO176" s="47"/>
      <c r="CP176" s="47"/>
      <c r="CQ176" s="4"/>
    </row>
    <row r="177" spans="1:95" s="1" customFormat="1" x14ac:dyDescent="0.3">
      <c r="A177" s="1">
        <f t="shared" si="98"/>
        <v>0</v>
      </c>
      <c r="B177" s="1" t="e">
        <f t="shared" si="82"/>
        <v>#N/A</v>
      </c>
      <c r="J177" s="4"/>
      <c r="K177" s="4"/>
      <c r="L177" s="4"/>
      <c r="M177" s="61"/>
      <c r="Y177" s="58"/>
      <c r="AA177" s="1">
        <f t="shared" si="83"/>
        <v>0</v>
      </c>
      <c r="AB177" s="1">
        <f t="shared" si="84"/>
        <v>0</v>
      </c>
      <c r="AC177" s="1">
        <f t="shared" si="85"/>
        <v>0</v>
      </c>
      <c r="AD177" s="1" t="str">
        <f t="shared" si="99"/>
        <v/>
      </c>
      <c r="AE177" s="1" t="str">
        <f t="shared" si="100"/>
        <v/>
      </c>
      <c r="AF177" s="1" t="str">
        <f t="shared" si="100"/>
        <v/>
      </c>
      <c r="AG177" s="1" t="str">
        <f t="shared" si="100"/>
        <v/>
      </c>
      <c r="AH177" s="1" t="e">
        <f t="shared" si="106"/>
        <v>#N/A</v>
      </c>
      <c r="AI177" s="9" t="e">
        <f t="shared" si="101"/>
        <v>#N/A</v>
      </c>
      <c r="AJ177" s="9" t="e">
        <f t="shared" si="86"/>
        <v>#N/A</v>
      </c>
      <c r="AK177" s="9" t="e">
        <f t="shared" si="87"/>
        <v>#N/A</v>
      </c>
      <c r="AL177" s="9" t="e">
        <f t="shared" si="88"/>
        <v>#N/A</v>
      </c>
      <c r="AM177" s="9" t="e">
        <f t="shared" si="89"/>
        <v>#N/A</v>
      </c>
      <c r="AN177" s="9" t="e">
        <f t="shared" si="90"/>
        <v>#N/A</v>
      </c>
      <c r="AO177" s="9" t="e">
        <f t="shared" si="91"/>
        <v>#N/A</v>
      </c>
      <c r="AP177" s="1" t="str">
        <f t="shared" si="102"/>
        <v/>
      </c>
      <c r="AQ177" s="1" t="str">
        <f t="shared" si="102"/>
        <v/>
      </c>
      <c r="AS177" s="1" t="str">
        <f t="shared" si="103"/>
        <v/>
      </c>
      <c r="AT177" s="1" t="e">
        <f t="shared" si="104"/>
        <v>#N/A</v>
      </c>
      <c r="AU177" s="1" t="e">
        <f t="shared" si="92"/>
        <v>#N/A</v>
      </c>
      <c r="AV177" s="9" t="e">
        <f t="shared" si="93"/>
        <v>#N/A</v>
      </c>
      <c r="AW177" s="9" t="e">
        <f t="shared" si="94"/>
        <v>#N/A</v>
      </c>
      <c r="AX177" s="9" t="e">
        <f t="shared" si="95"/>
        <v>#N/A</v>
      </c>
      <c r="AY177" s="9" t="e">
        <f t="shared" si="96"/>
        <v>#N/A</v>
      </c>
      <c r="AZ177" s="9" t="e">
        <f t="shared" si="97"/>
        <v>#N/A</v>
      </c>
      <c r="BA177" s="9" t="e">
        <f t="shared" si="105"/>
        <v>#N/A</v>
      </c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M177" s="48"/>
      <c r="BX177" s="7"/>
      <c r="BY177" s="4"/>
      <c r="BZ177" s="7"/>
      <c r="CA177" s="7"/>
      <c r="CB177" s="7"/>
      <c r="CE177" s="7"/>
      <c r="CF177" s="7"/>
      <c r="CG177" s="7"/>
      <c r="CH177" s="7"/>
      <c r="CI177" s="7"/>
      <c r="CJ177" s="7"/>
      <c r="CK177" s="7"/>
      <c r="CL177" s="7"/>
      <c r="CN177" s="47"/>
      <c r="CO177" s="47"/>
      <c r="CP177" s="47"/>
      <c r="CQ177" s="4"/>
    </row>
    <row r="178" spans="1:95" s="1" customFormat="1" x14ac:dyDescent="0.3">
      <c r="A178" s="1">
        <f t="shared" si="98"/>
        <v>0</v>
      </c>
      <c r="B178" s="1" t="e">
        <f t="shared" si="82"/>
        <v>#N/A</v>
      </c>
      <c r="J178" s="4"/>
      <c r="K178" s="4"/>
      <c r="L178" s="4"/>
      <c r="M178" s="61"/>
      <c r="Y178" s="58"/>
      <c r="AA178" s="1">
        <f t="shared" si="83"/>
        <v>0</v>
      </c>
      <c r="AB178" s="1">
        <f t="shared" si="84"/>
        <v>0</v>
      </c>
      <c r="AC178" s="1">
        <f t="shared" si="85"/>
        <v>0</v>
      </c>
      <c r="AD178" s="1" t="str">
        <f t="shared" si="99"/>
        <v/>
      </c>
      <c r="AE178" s="1" t="str">
        <f t="shared" si="100"/>
        <v/>
      </c>
      <c r="AF178" s="1" t="str">
        <f t="shared" si="100"/>
        <v/>
      </c>
      <c r="AG178" s="1" t="str">
        <f t="shared" si="100"/>
        <v/>
      </c>
      <c r="AH178" s="1" t="e">
        <f t="shared" si="106"/>
        <v>#N/A</v>
      </c>
      <c r="AI178" s="9" t="e">
        <f t="shared" si="101"/>
        <v>#N/A</v>
      </c>
      <c r="AJ178" s="9" t="e">
        <f t="shared" si="86"/>
        <v>#N/A</v>
      </c>
      <c r="AK178" s="9" t="e">
        <f t="shared" si="87"/>
        <v>#N/A</v>
      </c>
      <c r="AL178" s="9" t="e">
        <f t="shared" si="88"/>
        <v>#N/A</v>
      </c>
      <c r="AM178" s="9" t="e">
        <f t="shared" si="89"/>
        <v>#N/A</v>
      </c>
      <c r="AN178" s="9" t="e">
        <f t="shared" si="90"/>
        <v>#N/A</v>
      </c>
      <c r="AO178" s="9" t="e">
        <f t="shared" si="91"/>
        <v>#N/A</v>
      </c>
      <c r="AP178" s="1" t="str">
        <f t="shared" si="102"/>
        <v/>
      </c>
      <c r="AQ178" s="1" t="str">
        <f t="shared" si="102"/>
        <v/>
      </c>
      <c r="AS178" s="1" t="str">
        <f t="shared" si="103"/>
        <v/>
      </c>
      <c r="AT178" s="1" t="e">
        <f t="shared" si="104"/>
        <v>#N/A</v>
      </c>
      <c r="AU178" s="1" t="e">
        <f t="shared" si="92"/>
        <v>#N/A</v>
      </c>
      <c r="AV178" s="9" t="e">
        <f t="shared" si="93"/>
        <v>#N/A</v>
      </c>
      <c r="AW178" s="9" t="e">
        <f t="shared" si="94"/>
        <v>#N/A</v>
      </c>
      <c r="AX178" s="9" t="e">
        <f t="shared" si="95"/>
        <v>#N/A</v>
      </c>
      <c r="AY178" s="9" t="e">
        <f t="shared" si="96"/>
        <v>#N/A</v>
      </c>
      <c r="AZ178" s="9" t="e">
        <f t="shared" si="97"/>
        <v>#N/A</v>
      </c>
      <c r="BA178" s="9" t="e">
        <f t="shared" si="105"/>
        <v>#N/A</v>
      </c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M178" s="48"/>
      <c r="BX178" s="7"/>
      <c r="BY178" s="4"/>
      <c r="BZ178" s="7"/>
      <c r="CA178" s="7"/>
      <c r="CB178" s="7"/>
      <c r="CE178" s="7"/>
      <c r="CF178" s="7"/>
      <c r="CG178" s="7"/>
      <c r="CH178" s="7"/>
      <c r="CI178" s="7"/>
      <c r="CJ178" s="7"/>
      <c r="CK178" s="7"/>
      <c r="CL178" s="7"/>
      <c r="CN178" s="47"/>
      <c r="CO178" s="47"/>
      <c r="CP178" s="47"/>
      <c r="CQ178" s="4"/>
    </row>
    <row r="179" spans="1:95" s="1" customFormat="1" x14ac:dyDescent="0.3">
      <c r="A179" s="1">
        <f t="shared" si="98"/>
        <v>0</v>
      </c>
      <c r="B179" s="1" t="e">
        <f t="shared" si="82"/>
        <v>#N/A</v>
      </c>
      <c r="J179" s="4"/>
      <c r="K179" s="4"/>
      <c r="L179" s="4"/>
      <c r="M179" s="61"/>
      <c r="Y179" s="58"/>
      <c r="AA179" s="1">
        <f t="shared" si="83"/>
        <v>0</v>
      </c>
      <c r="AB179" s="1">
        <f t="shared" si="84"/>
        <v>0</v>
      </c>
      <c r="AC179" s="1">
        <f t="shared" si="85"/>
        <v>0</v>
      </c>
      <c r="AD179" s="1" t="str">
        <f t="shared" si="99"/>
        <v/>
      </c>
      <c r="AE179" s="1" t="str">
        <f t="shared" si="100"/>
        <v/>
      </c>
      <c r="AF179" s="1" t="str">
        <f t="shared" si="100"/>
        <v/>
      </c>
      <c r="AG179" s="1" t="str">
        <f t="shared" si="100"/>
        <v/>
      </c>
      <c r="AH179" s="1" t="e">
        <f t="shared" si="106"/>
        <v>#N/A</v>
      </c>
      <c r="AI179" s="9" t="e">
        <f t="shared" si="101"/>
        <v>#N/A</v>
      </c>
      <c r="AJ179" s="9" t="e">
        <f t="shared" si="86"/>
        <v>#N/A</v>
      </c>
      <c r="AK179" s="9" t="e">
        <f t="shared" si="87"/>
        <v>#N/A</v>
      </c>
      <c r="AL179" s="9" t="e">
        <f t="shared" si="88"/>
        <v>#N/A</v>
      </c>
      <c r="AM179" s="9" t="e">
        <f t="shared" si="89"/>
        <v>#N/A</v>
      </c>
      <c r="AN179" s="9" t="e">
        <f t="shared" si="90"/>
        <v>#N/A</v>
      </c>
      <c r="AO179" s="9" t="e">
        <f t="shared" si="91"/>
        <v>#N/A</v>
      </c>
      <c r="AP179" s="1" t="str">
        <f t="shared" si="102"/>
        <v/>
      </c>
      <c r="AQ179" s="1" t="str">
        <f t="shared" si="102"/>
        <v/>
      </c>
      <c r="AS179" s="1" t="str">
        <f t="shared" si="103"/>
        <v/>
      </c>
      <c r="AT179" s="1" t="e">
        <f t="shared" si="104"/>
        <v>#N/A</v>
      </c>
      <c r="AU179" s="1" t="e">
        <f t="shared" si="92"/>
        <v>#N/A</v>
      </c>
      <c r="AV179" s="9" t="e">
        <f t="shared" si="93"/>
        <v>#N/A</v>
      </c>
      <c r="AW179" s="9" t="e">
        <f t="shared" si="94"/>
        <v>#N/A</v>
      </c>
      <c r="AX179" s="9" t="e">
        <f t="shared" si="95"/>
        <v>#N/A</v>
      </c>
      <c r="AY179" s="9" t="e">
        <f t="shared" si="96"/>
        <v>#N/A</v>
      </c>
      <c r="AZ179" s="9" t="e">
        <f t="shared" si="97"/>
        <v>#N/A</v>
      </c>
      <c r="BA179" s="9" t="e">
        <f t="shared" si="105"/>
        <v>#N/A</v>
      </c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M179" s="48"/>
      <c r="BX179" s="7"/>
      <c r="BY179" s="4"/>
      <c r="BZ179" s="7"/>
      <c r="CA179" s="7"/>
      <c r="CB179" s="7"/>
      <c r="CE179" s="7"/>
      <c r="CF179" s="7"/>
      <c r="CG179" s="7"/>
      <c r="CH179" s="7"/>
      <c r="CI179" s="7"/>
      <c r="CJ179" s="7"/>
      <c r="CK179" s="7"/>
      <c r="CL179" s="7"/>
      <c r="CN179" s="47"/>
      <c r="CO179" s="47"/>
      <c r="CP179" s="47"/>
      <c r="CQ179" s="4"/>
    </row>
    <row r="180" spans="1:95" s="1" customFormat="1" x14ac:dyDescent="0.3">
      <c r="A180" s="1">
        <f t="shared" si="98"/>
        <v>0</v>
      </c>
      <c r="B180" s="1" t="e">
        <f t="shared" si="82"/>
        <v>#N/A</v>
      </c>
      <c r="J180" s="4"/>
      <c r="K180" s="4"/>
      <c r="L180" s="4"/>
      <c r="M180" s="61"/>
      <c r="Y180" s="58"/>
      <c r="AA180" s="1">
        <f t="shared" si="83"/>
        <v>0</v>
      </c>
      <c r="AB180" s="1">
        <f t="shared" si="84"/>
        <v>0</v>
      </c>
      <c r="AC180" s="1">
        <f t="shared" si="85"/>
        <v>0</v>
      </c>
      <c r="AD180" s="1" t="str">
        <f t="shared" si="99"/>
        <v/>
      </c>
      <c r="AE180" s="1" t="str">
        <f t="shared" si="100"/>
        <v/>
      </c>
      <c r="AF180" s="1" t="str">
        <f t="shared" si="100"/>
        <v/>
      </c>
      <c r="AG180" s="1" t="str">
        <f t="shared" si="100"/>
        <v/>
      </c>
      <c r="AH180" s="1" t="e">
        <f t="shared" si="106"/>
        <v>#N/A</v>
      </c>
      <c r="AI180" s="9" t="e">
        <f t="shared" si="101"/>
        <v>#N/A</v>
      </c>
      <c r="AJ180" s="9" t="e">
        <f t="shared" si="86"/>
        <v>#N/A</v>
      </c>
      <c r="AK180" s="9" t="e">
        <f t="shared" si="87"/>
        <v>#N/A</v>
      </c>
      <c r="AL180" s="9" t="e">
        <f t="shared" si="88"/>
        <v>#N/A</v>
      </c>
      <c r="AM180" s="9" t="e">
        <f t="shared" si="89"/>
        <v>#N/A</v>
      </c>
      <c r="AN180" s="9" t="e">
        <f t="shared" si="90"/>
        <v>#N/A</v>
      </c>
      <c r="AO180" s="9" t="e">
        <f t="shared" si="91"/>
        <v>#N/A</v>
      </c>
      <c r="AP180" s="1" t="str">
        <f t="shared" si="102"/>
        <v/>
      </c>
      <c r="AQ180" s="1" t="str">
        <f t="shared" si="102"/>
        <v/>
      </c>
      <c r="AS180" s="1" t="str">
        <f t="shared" si="103"/>
        <v/>
      </c>
      <c r="AT180" s="1" t="e">
        <f t="shared" si="104"/>
        <v>#N/A</v>
      </c>
      <c r="AU180" s="1" t="e">
        <f t="shared" si="92"/>
        <v>#N/A</v>
      </c>
      <c r="AV180" s="9" t="e">
        <f t="shared" si="93"/>
        <v>#N/A</v>
      </c>
      <c r="AW180" s="9" t="e">
        <f t="shared" si="94"/>
        <v>#N/A</v>
      </c>
      <c r="AX180" s="9" t="e">
        <f t="shared" si="95"/>
        <v>#N/A</v>
      </c>
      <c r="AY180" s="9" t="e">
        <f t="shared" si="96"/>
        <v>#N/A</v>
      </c>
      <c r="AZ180" s="9" t="e">
        <f t="shared" si="97"/>
        <v>#N/A</v>
      </c>
      <c r="BA180" s="9" t="e">
        <f t="shared" si="105"/>
        <v>#N/A</v>
      </c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M180" s="48"/>
      <c r="BX180" s="7"/>
      <c r="BY180" s="4"/>
      <c r="BZ180" s="7"/>
      <c r="CA180" s="7"/>
      <c r="CB180" s="7"/>
      <c r="CE180" s="7"/>
      <c r="CF180" s="7"/>
      <c r="CG180" s="7"/>
      <c r="CH180" s="7"/>
      <c r="CI180" s="7"/>
      <c r="CJ180" s="7"/>
      <c r="CK180" s="7"/>
      <c r="CL180" s="7"/>
      <c r="CN180" s="47"/>
      <c r="CO180" s="47"/>
      <c r="CP180" s="47"/>
      <c r="CQ180" s="4"/>
    </row>
    <row r="181" spans="1:95" s="1" customFormat="1" x14ac:dyDescent="0.3">
      <c r="A181" s="1">
        <f t="shared" si="98"/>
        <v>0</v>
      </c>
      <c r="B181" s="1" t="e">
        <f t="shared" si="82"/>
        <v>#N/A</v>
      </c>
      <c r="J181" s="4"/>
      <c r="K181" s="4"/>
      <c r="L181" s="4"/>
      <c r="M181" s="61"/>
      <c r="Y181" s="58"/>
      <c r="AA181" s="1">
        <f t="shared" si="83"/>
        <v>0</v>
      </c>
      <c r="AB181" s="1">
        <f t="shared" si="84"/>
        <v>0</v>
      </c>
      <c r="AC181" s="1">
        <f t="shared" si="85"/>
        <v>0</v>
      </c>
      <c r="AD181" s="1" t="str">
        <f t="shared" si="99"/>
        <v/>
      </c>
      <c r="AE181" s="1" t="str">
        <f t="shared" si="100"/>
        <v/>
      </c>
      <c r="AF181" s="1" t="str">
        <f t="shared" si="100"/>
        <v/>
      </c>
      <c r="AG181" s="1" t="str">
        <f t="shared" si="100"/>
        <v/>
      </c>
      <c r="AH181" s="1" t="e">
        <f t="shared" si="106"/>
        <v>#N/A</v>
      </c>
      <c r="AI181" s="9" t="e">
        <f t="shared" si="101"/>
        <v>#N/A</v>
      </c>
      <c r="AJ181" s="9" t="e">
        <f t="shared" si="86"/>
        <v>#N/A</v>
      </c>
      <c r="AK181" s="9" t="e">
        <f t="shared" si="87"/>
        <v>#N/A</v>
      </c>
      <c r="AL181" s="9" t="e">
        <f t="shared" si="88"/>
        <v>#N/A</v>
      </c>
      <c r="AM181" s="9" t="e">
        <f t="shared" si="89"/>
        <v>#N/A</v>
      </c>
      <c r="AN181" s="9" t="e">
        <f t="shared" si="90"/>
        <v>#N/A</v>
      </c>
      <c r="AO181" s="9" t="e">
        <f t="shared" si="91"/>
        <v>#N/A</v>
      </c>
      <c r="AP181" s="1" t="str">
        <f t="shared" si="102"/>
        <v/>
      </c>
      <c r="AQ181" s="1" t="str">
        <f t="shared" si="102"/>
        <v/>
      </c>
      <c r="AS181" s="1" t="str">
        <f t="shared" si="103"/>
        <v/>
      </c>
      <c r="AT181" s="1" t="e">
        <f t="shared" si="104"/>
        <v>#N/A</v>
      </c>
      <c r="AU181" s="1" t="e">
        <f t="shared" si="92"/>
        <v>#N/A</v>
      </c>
      <c r="AV181" s="9" t="e">
        <f t="shared" si="93"/>
        <v>#N/A</v>
      </c>
      <c r="AW181" s="9" t="e">
        <f t="shared" si="94"/>
        <v>#N/A</v>
      </c>
      <c r="AX181" s="9" t="e">
        <f t="shared" si="95"/>
        <v>#N/A</v>
      </c>
      <c r="AY181" s="9" t="e">
        <f t="shared" si="96"/>
        <v>#N/A</v>
      </c>
      <c r="AZ181" s="9" t="e">
        <f t="shared" si="97"/>
        <v>#N/A</v>
      </c>
      <c r="BA181" s="9" t="e">
        <f t="shared" si="105"/>
        <v>#N/A</v>
      </c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M181" s="48"/>
      <c r="BX181" s="7"/>
      <c r="BY181" s="4"/>
      <c r="BZ181" s="7"/>
      <c r="CA181" s="7"/>
      <c r="CB181" s="7"/>
      <c r="CE181" s="7"/>
      <c r="CF181" s="7"/>
      <c r="CG181" s="7"/>
      <c r="CH181" s="7"/>
      <c r="CI181" s="7"/>
      <c r="CJ181" s="7"/>
      <c r="CK181" s="7"/>
      <c r="CL181" s="7"/>
      <c r="CN181" s="47"/>
      <c r="CO181" s="47"/>
      <c r="CP181" s="47"/>
      <c r="CQ181" s="4"/>
    </row>
    <row r="182" spans="1:95" s="1" customFormat="1" x14ac:dyDescent="0.3">
      <c r="A182" s="1">
        <f t="shared" si="98"/>
        <v>0</v>
      </c>
      <c r="B182" s="1" t="e">
        <f t="shared" si="82"/>
        <v>#N/A</v>
      </c>
      <c r="J182" s="4"/>
      <c r="K182" s="4"/>
      <c r="L182" s="4"/>
      <c r="M182" s="61"/>
      <c r="Y182" s="58"/>
      <c r="AA182" s="1">
        <f t="shared" si="83"/>
        <v>0</v>
      </c>
      <c r="AB182" s="1">
        <f t="shared" si="84"/>
        <v>0</v>
      </c>
      <c r="AC182" s="1">
        <f t="shared" si="85"/>
        <v>0</v>
      </c>
      <c r="AD182" s="1" t="str">
        <f t="shared" si="99"/>
        <v/>
      </c>
      <c r="AE182" s="1" t="str">
        <f t="shared" si="100"/>
        <v/>
      </c>
      <c r="AF182" s="1" t="str">
        <f t="shared" si="100"/>
        <v/>
      </c>
      <c r="AG182" s="1" t="str">
        <f t="shared" si="100"/>
        <v/>
      </c>
      <c r="AH182" s="1" t="e">
        <f t="shared" si="106"/>
        <v>#N/A</v>
      </c>
      <c r="AI182" s="9" t="e">
        <f t="shared" si="101"/>
        <v>#N/A</v>
      </c>
      <c r="AJ182" s="9" t="e">
        <f t="shared" si="86"/>
        <v>#N/A</v>
      </c>
      <c r="AK182" s="9" t="e">
        <f t="shared" si="87"/>
        <v>#N/A</v>
      </c>
      <c r="AL182" s="9" t="e">
        <f t="shared" si="88"/>
        <v>#N/A</v>
      </c>
      <c r="AM182" s="9" t="e">
        <f t="shared" si="89"/>
        <v>#N/A</v>
      </c>
      <c r="AN182" s="9" t="e">
        <f t="shared" si="90"/>
        <v>#N/A</v>
      </c>
      <c r="AO182" s="9" t="e">
        <f t="shared" si="91"/>
        <v>#N/A</v>
      </c>
      <c r="AP182" s="1" t="str">
        <f t="shared" si="102"/>
        <v/>
      </c>
      <c r="AQ182" s="1" t="str">
        <f t="shared" si="102"/>
        <v/>
      </c>
      <c r="AS182" s="1" t="str">
        <f t="shared" si="103"/>
        <v/>
      </c>
      <c r="AT182" s="1" t="e">
        <f t="shared" si="104"/>
        <v>#N/A</v>
      </c>
      <c r="AU182" s="1" t="e">
        <f t="shared" si="92"/>
        <v>#N/A</v>
      </c>
      <c r="AV182" s="9" t="e">
        <f t="shared" si="93"/>
        <v>#N/A</v>
      </c>
      <c r="AW182" s="9" t="e">
        <f t="shared" si="94"/>
        <v>#N/A</v>
      </c>
      <c r="AX182" s="9" t="e">
        <f t="shared" si="95"/>
        <v>#N/A</v>
      </c>
      <c r="AY182" s="9" t="e">
        <f t="shared" si="96"/>
        <v>#N/A</v>
      </c>
      <c r="AZ182" s="9" t="e">
        <f t="shared" si="97"/>
        <v>#N/A</v>
      </c>
      <c r="BA182" s="9" t="e">
        <f t="shared" si="105"/>
        <v>#N/A</v>
      </c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M182" s="48"/>
      <c r="BX182" s="7"/>
      <c r="BY182" s="4"/>
      <c r="BZ182" s="7"/>
      <c r="CA182" s="7"/>
      <c r="CB182" s="7"/>
      <c r="CE182" s="7"/>
      <c r="CF182" s="7"/>
      <c r="CG182" s="7"/>
      <c r="CH182" s="7"/>
      <c r="CI182" s="7"/>
      <c r="CJ182" s="7"/>
      <c r="CK182" s="7"/>
      <c r="CL182" s="7"/>
      <c r="CN182" s="47"/>
      <c r="CO182" s="47"/>
      <c r="CP182" s="47"/>
      <c r="CQ182" s="4"/>
    </row>
    <row r="183" spans="1:95" s="1" customFormat="1" x14ac:dyDescent="0.3">
      <c r="A183" s="1">
        <f t="shared" si="98"/>
        <v>0</v>
      </c>
      <c r="B183" s="1" t="e">
        <f t="shared" si="82"/>
        <v>#N/A</v>
      </c>
      <c r="J183" s="4"/>
      <c r="K183" s="4"/>
      <c r="L183" s="4"/>
      <c r="M183" s="61"/>
      <c r="Y183" s="58"/>
      <c r="AA183" s="1">
        <f t="shared" si="83"/>
        <v>0</v>
      </c>
      <c r="AB183" s="1">
        <f t="shared" si="84"/>
        <v>0</v>
      </c>
      <c r="AC183" s="1">
        <f t="shared" si="85"/>
        <v>0</v>
      </c>
      <c r="AD183" s="1" t="str">
        <f t="shared" si="99"/>
        <v/>
      </c>
      <c r="AE183" s="1" t="str">
        <f t="shared" si="100"/>
        <v/>
      </c>
      <c r="AF183" s="1" t="str">
        <f t="shared" si="100"/>
        <v/>
      </c>
      <c r="AG183" s="1" t="str">
        <f t="shared" si="100"/>
        <v/>
      </c>
      <c r="AH183" s="1" t="e">
        <f t="shared" si="106"/>
        <v>#N/A</v>
      </c>
      <c r="AI183" s="9" t="e">
        <f t="shared" si="101"/>
        <v>#N/A</v>
      </c>
      <c r="AJ183" s="9" t="e">
        <f t="shared" si="86"/>
        <v>#N/A</v>
      </c>
      <c r="AK183" s="9" t="e">
        <f t="shared" si="87"/>
        <v>#N/A</v>
      </c>
      <c r="AL183" s="9" t="e">
        <f t="shared" si="88"/>
        <v>#N/A</v>
      </c>
      <c r="AM183" s="9" t="e">
        <f t="shared" si="89"/>
        <v>#N/A</v>
      </c>
      <c r="AN183" s="9" t="e">
        <f t="shared" si="90"/>
        <v>#N/A</v>
      </c>
      <c r="AO183" s="9" t="e">
        <f t="shared" si="91"/>
        <v>#N/A</v>
      </c>
      <c r="AP183" s="1" t="str">
        <f t="shared" si="102"/>
        <v/>
      </c>
      <c r="AQ183" s="1" t="str">
        <f t="shared" si="102"/>
        <v/>
      </c>
      <c r="AS183" s="1" t="str">
        <f t="shared" si="103"/>
        <v/>
      </c>
      <c r="AT183" s="1" t="e">
        <f t="shared" si="104"/>
        <v>#N/A</v>
      </c>
      <c r="AU183" s="1" t="e">
        <f t="shared" si="92"/>
        <v>#N/A</v>
      </c>
      <c r="AV183" s="9" t="e">
        <f t="shared" si="93"/>
        <v>#N/A</v>
      </c>
      <c r="AW183" s="9" t="e">
        <f t="shared" si="94"/>
        <v>#N/A</v>
      </c>
      <c r="AX183" s="9" t="e">
        <f t="shared" si="95"/>
        <v>#N/A</v>
      </c>
      <c r="AY183" s="9" t="e">
        <f t="shared" si="96"/>
        <v>#N/A</v>
      </c>
      <c r="AZ183" s="9" t="e">
        <f t="shared" si="97"/>
        <v>#N/A</v>
      </c>
      <c r="BA183" s="9" t="e">
        <f t="shared" si="105"/>
        <v>#N/A</v>
      </c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M183" s="48"/>
      <c r="BX183" s="7"/>
      <c r="BY183" s="4"/>
      <c r="BZ183" s="7"/>
      <c r="CA183" s="7"/>
      <c r="CB183" s="7"/>
      <c r="CE183" s="7"/>
      <c r="CF183" s="7"/>
      <c r="CG183" s="7"/>
      <c r="CH183" s="7"/>
      <c r="CI183" s="7"/>
      <c r="CJ183" s="7"/>
      <c r="CK183" s="7"/>
      <c r="CL183" s="7"/>
      <c r="CN183" s="47"/>
      <c r="CO183" s="47"/>
      <c r="CP183" s="47"/>
      <c r="CQ183" s="4"/>
    </row>
    <row r="184" spans="1:95" s="1" customFormat="1" x14ac:dyDescent="0.3">
      <c r="A184" s="1">
        <f t="shared" si="98"/>
        <v>0</v>
      </c>
      <c r="B184" s="1" t="e">
        <f t="shared" si="82"/>
        <v>#N/A</v>
      </c>
      <c r="J184" s="4"/>
      <c r="K184" s="4"/>
      <c r="L184" s="4"/>
      <c r="M184" s="61"/>
      <c r="Y184" s="58"/>
      <c r="AA184" s="1">
        <f t="shared" si="83"/>
        <v>0</v>
      </c>
      <c r="AB184" s="1">
        <f t="shared" si="84"/>
        <v>0</v>
      </c>
      <c r="AC184" s="1">
        <f t="shared" si="85"/>
        <v>0</v>
      </c>
      <c r="AD184" s="1" t="str">
        <f t="shared" si="99"/>
        <v/>
      </c>
      <c r="AE184" s="1" t="str">
        <f t="shared" si="100"/>
        <v/>
      </c>
      <c r="AF184" s="1" t="str">
        <f t="shared" si="100"/>
        <v/>
      </c>
      <c r="AG184" s="1" t="str">
        <f t="shared" si="100"/>
        <v/>
      </c>
      <c r="AH184" s="1" t="e">
        <f t="shared" si="106"/>
        <v>#N/A</v>
      </c>
      <c r="AI184" s="9" t="e">
        <f t="shared" si="101"/>
        <v>#N/A</v>
      </c>
      <c r="AJ184" s="9" t="e">
        <f t="shared" si="86"/>
        <v>#N/A</v>
      </c>
      <c r="AK184" s="9" t="e">
        <f t="shared" si="87"/>
        <v>#N/A</v>
      </c>
      <c r="AL184" s="9" t="e">
        <f t="shared" si="88"/>
        <v>#N/A</v>
      </c>
      <c r="AM184" s="9" t="e">
        <f t="shared" si="89"/>
        <v>#N/A</v>
      </c>
      <c r="AN184" s="9" t="e">
        <f t="shared" si="90"/>
        <v>#N/A</v>
      </c>
      <c r="AO184" s="9" t="e">
        <f t="shared" si="91"/>
        <v>#N/A</v>
      </c>
      <c r="AP184" s="1" t="str">
        <f t="shared" si="102"/>
        <v/>
      </c>
      <c r="AQ184" s="1" t="str">
        <f t="shared" si="102"/>
        <v/>
      </c>
      <c r="AS184" s="1" t="str">
        <f t="shared" si="103"/>
        <v/>
      </c>
      <c r="AT184" s="1" t="e">
        <f t="shared" si="104"/>
        <v>#N/A</v>
      </c>
      <c r="AU184" s="1" t="e">
        <f t="shared" si="92"/>
        <v>#N/A</v>
      </c>
      <c r="AV184" s="9" t="e">
        <f t="shared" si="93"/>
        <v>#N/A</v>
      </c>
      <c r="AW184" s="9" t="e">
        <f t="shared" si="94"/>
        <v>#N/A</v>
      </c>
      <c r="AX184" s="9" t="e">
        <f t="shared" si="95"/>
        <v>#N/A</v>
      </c>
      <c r="AY184" s="9" t="e">
        <f t="shared" si="96"/>
        <v>#N/A</v>
      </c>
      <c r="AZ184" s="9" t="e">
        <f t="shared" si="97"/>
        <v>#N/A</v>
      </c>
      <c r="BA184" s="9" t="e">
        <f t="shared" si="105"/>
        <v>#N/A</v>
      </c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M184" s="48"/>
      <c r="BX184" s="7"/>
      <c r="BY184" s="4"/>
      <c r="BZ184" s="7"/>
      <c r="CA184" s="7"/>
      <c r="CB184" s="7"/>
      <c r="CE184" s="7"/>
      <c r="CF184" s="7"/>
      <c r="CG184" s="7"/>
      <c r="CH184" s="7"/>
      <c r="CI184" s="7"/>
      <c r="CJ184" s="7"/>
      <c r="CK184" s="7"/>
      <c r="CL184" s="7"/>
      <c r="CN184" s="47"/>
      <c r="CO184" s="47"/>
      <c r="CP184" s="47"/>
      <c r="CQ184" s="4"/>
    </row>
    <row r="185" spans="1:95" s="1" customFormat="1" x14ac:dyDescent="0.3">
      <c r="A185" s="1">
        <f t="shared" si="98"/>
        <v>0</v>
      </c>
      <c r="B185" s="1" t="e">
        <f t="shared" si="82"/>
        <v>#N/A</v>
      </c>
      <c r="J185" s="4"/>
      <c r="K185" s="4"/>
      <c r="L185" s="4"/>
      <c r="M185" s="61"/>
      <c r="Y185" s="58"/>
      <c r="AA185" s="1">
        <f t="shared" si="83"/>
        <v>0</v>
      </c>
      <c r="AB185" s="1">
        <f t="shared" si="84"/>
        <v>0</v>
      </c>
      <c r="AC185" s="1">
        <f t="shared" si="85"/>
        <v>0</v>
      </c>
      <c r="AD185" s="1" t="str">
        <f t="shared" si="99"/>
        <v/>
      </c>
      <c r="AE185" s="1" t="str">
        <f t="shared" si="100"/>
        <v/>
      </c>
      <c r="AF185" s="1" t="str">
        <f t="shared" si="100"/>
        <v/>
      </c>
      <c r="AG185" s="1" t="str">
        <f t="shared" si="100"/>
        <v/>
      </c>
      <c r="AH185" s="1" t="e">
        <f t="shared" si="106"/>
        <v>#N/A</v>
      </c>
      <c r="AI185" s="9" t="e">
        <f t="shared" si="101"/>
        <v>#N/A</v>
      </c>
      <c r="AJ185" s="9" t="e">
        <f t="shared" si="86"/>
        <v>#N/A</v>
      </c>
      <c r="AK185" s="9" t="e">
        <f t="shared" si="87"/>
        <v>#N/A</v>
      </c>
      <c r="AL185" s="9" t="e">
        <f t="shared" si="88"/>
        <v>#N/A</v>
      </c>
      <c r="AM185" s="9" t="e">
        <f t="shared" si="89"/>
        <v>#N/A</v>
      </c>
      <c r="AN185" s="9" t="e">
        <f t="shared" si="90"/>
        <v>#N/A</v>
      </c>
      <c r="AO185" s="9" t="e">
        <f t="shared" si="91"/>
        <v>#N/A</v>
      </c>
      <c r="AP185" s="1" t="str">
        <f t="shared" si="102"/>
        <v/>
      </c>
      <c r="AQ185" s="1" t="str">
        <f t="shared" si="102"/>
        <v/>
      </c>
      <c r="AS185" s="1" t="str">
        <f t="shared" si="103"/>
        <v/>
      </c>
      <c r="AT185" s="1" t="e">
        <f t="shared" si="104"/>
        <v>#N/A</v>
      </c>
      <c r="AU185" s="1" t="e">
        <f t="shared" si="92"/>
        <v>#N/A</v>
      </c>
      <c r="AV185" s="9" t="e">
        <f t="shared" si="93"/>
        <v>#N/A</v>
      </c>
      <c r="AW185" s="9" t="e">
        <f t="shared" si="94"/>
        <v>#N/A</v>
      </c>
      <c r="AX185" s="9" t="e">
        <f t="shared" si="95"/>
        <v>#N/A</v>
      </c>
      <c r="AY185" s="9" t="e">
        <f t="shared" si="96"/>
        <v>#N/A</v>
      </c>
      <c r="AZ185" s="9" t="e">
        <f t="shared" si="97"/>
        <v>#N/A</v>
      </c>
      <c r="BA185" s="9" t="e">
        <f t="shared" si="105"/>
        <v>#N/A</v>
      </c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M185" s="48"/>
      <c r="BX185" s="7"/>
      <c r="BY185" s="4"/>
      <c r="BZ185" s="7"/>
      <c r="CA185" s="7"/>
      <c r="CB185" s="7"/>
      <c r="CE185" s="7"/>
      <c r="CF185" s="7"/>
      <c r="CG185" s="7"/>
      <c r="CH185" s="7"/>
      <c r="CI185" s="7"/>
      <c r="CJ185" s="7"/>
      <c r="CK185" s="7"/>
      <c r="CL185" s="7"/>
      <c r="CN185" s="47"/>
      <c r="CO185" s="47"/>
      <c r="CP185" s="47"/>
      <c r="CQ185" s="4"/>
    </row>
    <row r="186" spans="1:95" s="1" customFormat="1" x14ac:dyDescent="0.3">
      <c r="A186" s="1">
        <f t="shared" si="98"/>
        <v>0</v>
      </c>
      <c r="B186" s="1" t="e">
        <f t="shared" si="82"/>
        <v>#N/A</v>
      </c>
      <c r="J186" s="4"/>
      <c r="K186" s="4"/>
      <c r="L186" s="4"/>
      <c r="M186" s="61"/>
      <c r="Y186" s="58"/>
      <c r="AA186" s="1">
        <f t="shared" si="83"/>
        <v>0</v>
      </c>
      <c r="AB186" s="1">
        <f t="shared" si="84"/>
        <v>0</v>
      </c>
      <c r="AC186" s="1">
        <f t="shared" si="85"/>
        <v>0</v>
      </c>
      <c r="AD186" s="1" t="str">
        <f t="shared" si="99"/>
        <v/>
      </c>
      <c r="AE186" s="1" t="str">
        <f t="shared" si="100"/>
        <v/>
      </c>
      <c r="AF186" s="1" t="str">
        <f t="shared" si="100"/>
        <v/>
      </c>
      <c r="AG186" s="1" t="str">
        <f t="shared" si="100"/>
        <v/>
      </c>
      <c r="AH186" s="1" t="e">
        <f t="shared" si="106"/>
        <v>#N/A</v>
      </c>
      <c r="AI186" s="9" t="e">
        <f t="shared" si="101"/>
        <v>#N/A</v>
      </c>
      <c r="AJ186" s="9" t="e">
        <f t="shared" si="86"/>
        <v>#N/A</v>
      </c>
      <c r="AK186" s="9" t="e">
        <f t="shared" si="87"/>
        <v>#N/A</v>
      </c>
      <c r="AL186" s="9" t="e">
        <f t="shared" si="88"/>
        <v>#N/A</v>
      </c>
      <c r="AM186" s="9" t="e">
        <f t="shared" si="89"/>
        <v>#N/A</v>
      </c>
      <c r="AN186" s="9" t="e">
        <f t="shared" si="90"/>
        <v>#N/A</v>
      </c>
      <c r="AO186" s="9" t="e">
        <f t="shared" si="91"/>
        <v>#N/A</v>
      </c>
      <c r="AP186" s="1" t="str">
        <f t="shared" si="102"/>
        <v/>
      </c>
      <c r="AQ186" s="1" t="str">
        <f t="shared" si="102"/>
        <v/>
      </c>
      <c r="AS186" s="1" t="str">
        <f t="shared" si="103"/>
        <v/>
      </c>
      <c r="AT186" s="1" t="e">
        <f t="shared" si="104"/>
        <v>#N/A</v>
      </c>
      <c r="AU186" s="1" t="e">
        <f t="shared" si="92"/>
        <v>#N/A</v>
      </c>
      <c r="AV186" s="9" t="e">
        <f t="shared" si="93"/>
        <v>#N/A</v>
      </c>
      <c r="AW186" s="9" t="e">
        <f t="shared" si="94"/>
        <v>#N/A</v>
      </c>
      <c r="AX186" s="9" t="e">
        <f t="shared" si="95"/>
        <v>#N/A</v>
      </c>
      <c r="AY186" s="9" t="e">
        <f t="shared" si="96"/>
        <v>#N/A</v>
      </c>
      <c r="AZ186" s="9" t="e">
        <f t="shared" si="97"/>
        <v>#N/A</v>
      </c>
      <c r="BA186" s="9" t="e">
        <f t="shared" si="105"/>
        <v>#N/A</v>
      </c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M186" s="48"/>
      <c r="BX186" s="7"/>
      <c r="BY186" s="4"/>
      <c r="BZ186" s="7"/>
      <c r="CA186" s="7"/>
      <c r="CB186" s="7"/>
      <c r="CE186" s="7"/>
      <c r="CF186" s="7"/>
      <c r="CG186" s="7"/>
      <c r="CH186" s="7"/>
      <c r="CI186" s="7"/>
      <c r="CJ186" s="7"/>
      <c r="CK186" s="7"/>
      <c r="CL186" s="7"/>
      <c r="CN186" s="47"/>
      <c r="CO186" s="47"/>
      <c r="CP186" s="47"/>
      <c r="CQ186" s="4"/>
    </row>
    <row r="187" spans="1:95" s="1" customFormat="1" x14ac:dyDescent="0.3">
      <c r="A187" s="1">
        <f t="shared" si="98"/>
        <v>0</v>
      </c>
      <c r="B187" s="1" t="e">
        <f t="shared" si="82"/>
        <v>#N/A</v>
      </c>
      <c r="J187" s="4"/>
      <c r="K187" s="4"/>
      <c r="L187" s="4"/>
      <c r="M187" s="61"/>
      <c r="Y187" s="58"/>
      <c r="AA187" s="1">
        <f t="shared" si="83"/>
        <v>0</v>
      </c>
      <c r="AB187" s="1">
        <f t="shared" si="84"/>
        <v>0</v>
      </c>
      <c r="AC187" s="1">
        <f t="shared" si="85"/>
        <v>0</v>
      </c>
      <c r="AD187" s="1" t="str">
        <f t="shared" si="99"/>
        <v/>
      </c>
      <c r="AE187" s="1" t="str">
        <f t="shared" si="100"/>
        <v/>
      </c>
      <c r="AF187" s="1" t="str">
        <f t="shared" si="100"/>
        <v/>
      </c>
      <c r="AG187" s="1" t="str">
        <f t="shared" si="100"/>
        <v/>
      </c>
      <c r="AH187" s="1" t="e">
        <f t="shared" si="106"/>
        <v>#N/A</v>
      </c>
      <c r="AI187" s="9" t="e">
        <f t="shared" si="101"/>
        <v>#N/A</v>
      </c>
      <c r="AJ187" s="9" t="e">
        <f t="shared" si="86"/>
        <v>#N/A</v>
      </c>
      <c r="AK187" s="9" t="e">
        <f t="shared" si="87"/>
        <v>#N/A</v>
      </c>
      <c r="AL187" s="9" t="e">
        <f t="shared" si="88"/>
        <v>#N/A</v>
      </c>
      <c r="AM187" s="9" t="e">
        <f t="shared" si="89"/>
        <v>#N/A</v>
      </c>
      <c r="AN187" s="9" t="e">
        <f t="shared" si="90"/>
        <v>#N/A</v>
      </c>
      <c r="AO187" s="9" t="e">
        <f t="shared" si="91"/>
        <v>#N/A</v>
      </c>
      <c r="AP187" s="1" t="str">
        <f t="shared" si="102"/>
        <v/>
      </c>
      <c r="AQ187" s="1" t="str">
        <f t="shared" si="102"/>
        <v/>
      </c>
      <c r="AS187" s="1" t="str">
        <f t="shared" si="103"/>
        <v/>
      </c>
      <c r="AT187" s="1" t="e">
        <f t="shared" si="104"/>
        <v>#N/A</v>
      </c>
      <c r="AU187" s="1" t="e">
        <f t="shared" si="92"/>
        <v>#N/A</v>
      </c>
      <c r="AV187" s="9" t="e">
        <f t="shared" si="93"/>
        <v>#N/A</v>
      </c>
      <c r="AW187" s="9" t="e">
        <f t="shared" si="94"/>
        <v>#N/A</v>
      </c>
      <c r="AX187" s="9" t="e">
        <f t="shared" si="95"/>
        <v>#N/A</v>
      </c>
      <c r="AY187" s="9" t="e">
        <f t="shared" si="96"/>
        <v>#N/A</v>
      </c>
      <c r="AZ187" s="9" t="e">
        <f t="shared" si="97"/>
        <v>#N/A</v>
      </c>
      <c r="BA187" s="9" t="e">
        <f t="shared" si="105"/>
        <v>#N/A</v>
      </c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M187" s="48"/>
      <c r="BX187" s="7"/>
      <c r="BY187" s="4"/>
      <c r="BZ187" s="7"/>
      <c r="CA187" s="7"/>
      <c r="CB187" s="7"/>
      <c r="CE187" s="7"/>
      <c r="CF187" s="7"/>
      <c r="CG187" s="7"/>
      <c r="CH187" s="7"/>
      <c r="CI187" s="7"/>
      <c r="CJ187" s="7"/>
      <c r="CK187" s="7"/>
      <c r="CL187" s="7"/>
      <c r="CN187" s="47"/>
      <c r="CO187" s="47"/>
      <c r="CP187" s="47"/>
      <c r="CQ187" s="4"/>
    </row>
    <row r="188" spans="1:95" s="1" customFormat="1" x14ac:dyDescent="0.3">
      <c r="A188" s="1">
        <f t="shared" si="98"/>
        <v>0</v>
      </c>
      <c r="B188" s="1" t="e">
        <f t="shared" si="82"/>
        <v>#N/A</v>
      </c>
      <c r="J188" s="4"/>
      <c r="K188" s="4"/>
      <c r="L188" s="4"/>
      <c r="M188" s="61"/>
      <c r="Y188" s="58"/>
      <c r="AA188" s="1">
        <f t="shared" si="83"/>
        <v>0</v>
      </c>
      <c r="AB188" s="1">
        <f t="shared" si="84"/>
        <v>0</v>
      </c>
      <c r="AC188" s="1">
        <f t="shared" si="85"/>
        <v>0</v>
      </c>
      <c r="AD188" s="1" t="str">
        <f t="shared" si="99"/>
        <v/>
      </c>
      <c r="AE188" s="1" t="str">
        <f t="shared" si="100"/>
        <v/>
      </c>
      <c r="AF188" s="1" t="str">
        <f t="shared" si="100"/>
        <v/>
      </c>
      <c r="AG188" s="1" t="str">
        <f t="shared" si="100"/>
        <v/>
      </c>
      <c r="AH188" s="1" t="e">
        <f t="shared" si="106"/>
        <v>#N/A</v>
      </c>
      <c r="AI188" s="9" t="e">
        <f t="shared" si="101"/>
        <v>#N/A</v>
      </c>
      <c r="AJ188" s="9" t="e">
        <f t="shared" si="86"/>
        <v>#N/A</v>
      </c>
      <c r="AK188" s="9" t="e">
        <f t="shared" si="87"/>
        <v>#N/A</v>
      </c>
      <c r="AL188" s="9" t="e">
        <f t="shared" si="88"/>
        <v>#N/A</v>
      </c>
      <c r="AM188" s="9" t="e">
        <f t="shared" si="89"/>
        <v>#N/A</v>
      </c>
      <c r="AN188" s="9" t="e">
        <f t="shared" si="90"/>
        <v>#N/A</v>
      </c>
      <c r="AO188" s="9" t="e">
        <f t="shared" si="91"/>
        <v>#N/A</v>
      </c>
      <c r="AP188" s="1" t="str">
        <f t="shared" si="102"/>
        <v/>
      </c>
      <c r="AQ188" s="1" t="str">
        <f t="shared" si="102"/>
        <v/>
      </c>
      <c r="AS188" s="1" t="str">
        <f t="shared" si="103"/>
        <v/>
      </c>
      <c r="AT188" s="1" t="e">
        <f t="shared" si="104"/>
        <v>#N/A</v>
      </c>
      <c r="AU188" s="1" t="e">
        <f t="shared" si="92"/>
        <v>#N/A</v>
      </c>
      <c r="AV188" s="9" t="e">
        <f t="shared" si="93"/>
        <v>#N/A</v>
      </c>
      <c r="AW188" s="9" t="e">
        <f t="shared" si="94"/>
        <v>#N/A</v>
      </c>
      <c r="AX188" s="9" t="e">
        <f t="shared" si="95"/>
        <v>#N/A</v>
      </c>
      <c r="AY188" s="9" t="e">
        <f t="shared" si="96"/>
        <v>#N/A</v>
      </c>
      <c r="AZ188" s="9" t="e">
        <f t="shared" si="97"/>
        <v>#N/A</v>
      </c>
      <c r="BA188" s="9" t="e">
        <f t="shared" si="105"/>
        <v>#N/A</v>
      </c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M188" s="48"/>
      <c r="BX188" s="7"/>
      <c r="BY188" s="4"/>
      <c r="BZ188" s="7"/>
      <c r="CA188" s="7"/>
      <c r="CB188" s="7"/>
      <c r="CE188" s="7"/>
      <c r="CF188" s="7"/>
      <c r="CG188" s="7"/>
      <c r="CH188" s="7"/>
      <c r="CI188" s="7"/>
      <c r="CJ188" s="7"/>
      <c r="CK188" s="7"/>
      <c r="CL188" s="7"/>
      <c r="CN188" s="47"/>
      <c r="CO188" s="47"/>
      <c r="CP188" s="47"/>
      <c r="CQ188" s="4"/>
    </row>
    <row r="189" spans="1:95" s="1" customFormat="1" x14ac:dyDescent="0.3">
      <c r="A189" s="1">
        <f t="shared" si="98"/>
        <v>0</v>
      </c>
      <c r="B189" s="1" t="e">
        <f t="shared" si="82"/>
        <v>#N/A</v>
      </c>
      <c r="J189" s="4"/>
      <c r="K189" s="4"/>
      <c r="L189" s="4"/>
      <c r="M189" s="61"/>
      <c r="Y189" s="58"/>
      <c r="AA189" s="1">
        <f t="shared" si="83"/>
        <v>0</v>
      </c>
      <c r="AB189" s="1">
        <f t="shared" si="84"/>
        <v>0</v>
      </c>
      <c r="AC189" s="1">
        <f t="shared" si="85"/>
        <v>0</v>
      </c>
      <c r="AD189" s="1" t="str">
        <f t="shared" si="99"/>
        <v/>
      </c>
      <c r="AE189" s="1" t="str">
        <f t="shared" si="100"/>
        <v/>
      </c>
      <c r="AF189" s="1" t="str">
        <f t="shared" si="100"/>
        <v/>
      </c>
      <c r="AG189" s="1" t="str">
        <f t="shared" si="100"/>
        <v/>
      </c>
      <c r="AH189" s="1" t="e">
        <f t="shared" si="106"/>
        <v>#N/A</v>
      </c>
      <c r="AI189" s="9" t="e">
        <f t="shared" si="101"/>
        <v>#N/A</v>
      </c>
      <c r="AJ189" s="9" t="e">
        <f t="shared" si="86"/>
        <v>#N/A</v>
      </c>
      <c r="AK189" s="9" t="e">
        <f t="shared" si="87"/>
        <v>#N/A</v>
      </c>
      <c r="AL189" s="9" t="e">
        <f t="shared" si="88"/>
        <v>#N/A</v>
      </c>
      <c r="AM189" s="9" t="e">
        <f t="shared" si="89"/>
        <v>#N/A</v>
      </c>
      <c r="AN189" s="9" t="e">
        <f t="shared" si="90"/>
        <v>#N/A</v>
      </c>
      <c r="AO189" s="9" t="e">
        <f t="shared" si="91"/>
        <v>#N/A</v>
      </c>
      <c r="AP189" s="1" t="str">
        <f t="shared" si="102"/>
        <v/>
      </c>
      <c r="AQ189" s="1" t="str">
        <f t="shared" si="102"/>
        <v/>
      </c>
      <c r="AS189" s="1" t="str">
        <f t="shared" si="103"/>
        <v/>
      </c>
      <c r="AT189" s="1" t="e">
        <f t="shared" si="104"/>
        <v>#N/A</v>
      </c>
      <c r="AU189" s="1" t="e">
        <f t="shared" si="92"/>
        <v>#N/A</v>
      </c>
      <c r="AV189" s="9" t="e">
        <f t="shared" si="93"/>
        <v>#N/A</v>
      </c>
      <c r="AW189" s="9" t="e">
        <f t="shared" si="94"/>
        <v>#N/A</v>
      </c>
      <c r="AX189" s="9" t="e">
        <f t="shared" si="95"/>
        <v>#N/A</v>
      </c>
      <c r="AY189" s="9" t="e">
        <f t="shared" si="96"/>
        <v>#N/A</v>
      </c>
      <c r="AZ189" s="9" t="e">
        <f t="shared" si="97"/>
        <v>#N/A</v>
      </c>
      <c r="BA189" s="9" t="e">
        <f t="shared" si="105"/>
        <v>#N/A</v>
      </c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M189" s="48"/>
      <c r="BX189" s="7"/>
      <c r="BY189" s="4"/>
      <c r="BZ189" s="7"/>
      <c r="CA189" s="7"/>
      <c r="CB189" s="7"/>
      <c r="CE189" s="7"/>
      <c r="CF189" s="7"/>
      <c r="CG189" s="7"/>
      <c r="CH189" s="7"/>
      <c r="CI189" s="7"/>
      <c r="CJ189" s="7"/>
      <c r="CK189" s="7"/>
      <c r="CL189" s="7"/>
      <c r="CN189" s="47"/>
      <c r="CO189" s="47"/>
      <c r="CP189" s="47"/>
      <c r="CQ189" s="4"/>
    </row>
    <row r="190" spans="1:95" s="1" customFormat="1" x14ac:dyDescent="0.3">
      <c r="A190" s="1">
        <f t="shared" si="98"/>
        <v>0</v>
      </c>
      <c r="B190" s="1" t="e">
        <f t="shared" si="82"/>
        <v>#N/A</v>
      </c>
      <c r="J190" s="4"/>
      <c r="K190" s="4"/>
      <c r="L190" s="4"/>
      <c r="M190" s="61"/>
      <c r="Y190" s="58"/>
      <c r="AA190" s="1">
        <f t="shared" si="83"/>
        <v>0</v>
      </c>
      <c r="AB190" s="1">
        <f t="shared" si="84"/>
        <v>0</v>
      </c>
      <c r="AC190" s="1">
        <f t="shared" si="85"/>
        <v>0</v>
      </c>
      <c r="AD190" s="1" t="str">
        <f t="shared" si="99"/>
        <v/>
      </c>
      <c r="AE190" s="1" t="str">
        <f t="shared" si="100"/>
        <v/>
      </c>
      <c r="AF190" s="1" t="str">
        <f t="shared" si="100"/>
        <v/>
      </c>
      <c r="AG190" s="1" t="str">
        <f t="shared" si="100"/>
        <v/>
      </c>
      <c r="AH190" s="1" t="e">
        <f t="shared" si="106"/>
        <v>#N/A</v>
      </c>
      <c r="AI190" s="9" t="e">
        <f t="shared" si="101"/>
        <v>#N/A</v>
      </c>
      <c r="AJ190" s="9" t="e">
        <f t="shared" si="86"/>
        <v>#N/A</v>
      </c>
      <c r="AK190" s="9" t="e">
        <f t="shared" si="87"/>
        <v>#N/A</v>
      </c>
      <c r="AL190" s="9" t="e">
        <f t="shared" si="88"/>
        <v>#N/A</v>
      </c>
      <c r="AM190" s="9" t="e">
        <f t="shared" si="89"/>
        <v>#N/A</v>
      </c>
      <c r="AN190" s="9" t="e">
        <f t="shared" si="90"/>
        <v>#N/A</v>
      </c>
      <c r="AO190" s="9" t="e">
        <f t="shared" si="91"/>
        <v>#N/A</v>
      </c>
      <c r="AP190" s="1" t="str">
        <f t="shared" si="102"/>
        <v/>
      </c>
      <c r="AQ190" s="1" t="str">
        <f t="shared" si="102"/>
        <v/>
      </c>
      <c r="AS190" s="1" t="str">
        <f t="shared" si="103"/>
        <v/>
      </c>
      <c r="AT190" s="1" t="e">
        <f t="shared" si="104"/>
        <v>#N/A</v>
      </c>
      <c r="AU190" s="1" t="e">
        <f t="shared" si="92"/>
        <v>#N/A</v>
      </c>
      <c r="AV190" s="9" t="e">
        <f t="shared" si="93"/>
        <v>#N/A</v>
      </c>
      <c r="AW190" s="9" t="e">
        <f t="shared" si="94"/>
        <v>#N/A</v>
      </c>
      <c r="AX190" s="9" t="e">
        <f t="shared" si="95"/>
        <v>#N/A</v>
      </c>
      <c r="AY190" s="9" t="e">
        <f t="shared" si="96"/>
        <v>#N/A</v>
      </c>
      <c r="AZ190" s="9" t="e">
        <f t="shared" si="97"/>
        <v>#N/A</v>
      </c>
      <c r="BA190" s="9" t="e">
        <f t="shared" si="105"/>
        <v>#N/A</v>
      </c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M190" s="48"/>
      <c r="BX190" s="7"/>
      <c r="BY190" s="4"/>
      <c r="BZ190" s="7"/>
      <c r="CA190" s="7"/>
      <c r="CB190" s="7"/>
      <c r="CE190" s="7"/>
      <c r="CF190" s="7"/>
      <c r="CG190" s="7"/>
      <c r="CH190" s="7"/>
      <c r="CI190" s="7"/>
      <c r="CJ190" s="7"/>
      <c r="CK190" s="7"/>
      <c r="CL190" s="7"/>
      <c r="CN190" s="47"/>
      <c r="CO190" s="47"/>
      <c r="CP190" s="47"/>
      <c r="CQ190" s="4"/>
    </row>
    <row r="191" spans="1:95" s="1" customFormat="1" x14ac:dyDescent="0.3">
      <c r="A191" s="1">
        <f t="shared" si="98"/>
        <v>0</v>
      </c>
      <c r="B191" s="1" t="e">
        <f t="shared" si="82"/>
        <v>#N/A</v>
      </c>
      <c r="J191" s="4"/>
      <c r="K191" s="4"/>
      <c r="L191" s="4"/>
      <c r="M191" s="61"/>
      <c r="Y191" s="58"/>
      <c r="AA191" s="1">
        <f t="shared" si="83"/>
        <v>0</v>
      </c>
      <c r="AB191" s="1">
        <f t="shared" si="84"/>
        <v>0</v>
      </c>
      <c r="AC191" s="1">
        <f t="shared" si="85"/>
        <v>0</v>
      </c>
      <c r="AD191" s="1" t="str">
        <f t="shared" si="99"/>
        <v/>
      </c>
      <c r="AE191" s="1" t="str">
        <f t="shared" si="100"/>
        <v/>
      </c>
      <c r="AF191" s="1" t="str">
        <f t="shared" si="100"/>
        <v/>
      </c>
      <c r="AG191" s="1" t="str">
        <f t="shared" si="100"/>
        <v/>
      </c>
      <c r="AH191" s="1" t="e">
        <f t="shared" si="106"/>
        <v>#N/A</v>
      </c>
      <c r="AI191" s="9" t="e">
        <f t="shared" si="101"/>
        <v>#N/A</v>
      </c>
      <c r="AJ191" s="9" t="e">
        <f t="shared" si="86"/>
        <v>#N/A</v>
      </c>
      <c r="AK191" s="9" t="e">
        <f t="shared" si="87"/>
        <v>#N/A</v>
      </c>
      <c r="AL191" s="9" t="e">
        <f t="shared" si="88"/>
        <v>#N/A</v>
      </c>
      <c r="AM191" s="9" t="e">
        <f t="shared" si="89"/>
        <v>#N/A</v>
      </c>
      <c r="AN191" s="9" t="e">
        <f t="shared" si="90"/>
        <v>#N/A</v>
      </c>
      <c r="AO191" s="9" t="e">
        <f t="shared" si="91"/>
        <v>#N/A</v>
      </c>
      <c r="AP191" s="1" t="str">
        <f t="shared" si="102"/>
        <v/>
      </c>
      <c r="AQ191" s="1" t="str">
        <f t="shared" si="102"/>
        <v/>
      </c>
      <c r="AS191" s="1" t="str">
        <f t="shared" si="103"/>
        <v/>
      </c>
      <c r="AT191" s="1" t="e">
        <f t="shared" si="104"/>
        <v>#N/A</v>
      </c>
      <c r="AU191" s="1" t="e">
        <f t="shared" si="92"/>
        <v>#N/A</v>
      </c>
      <c r="AV191" s="9" t="e">
        <f t="shared" si="93"/>
        <v>#N/A</v>
      </c>
      <c r="AW191" s="9" t="e">
        <f t="shared" si="94"/>
        <v>#N/A</v>
      </c>
      <c r="AX191" s="9" t="e">
        <f t="shared" si="95"/>
        <v>#N/A</v>
      </c>
      <c r="AY191" s="9" t="e">
        <f t="shared" si="96"/>
        <v>#N/A</v>
      </c>
      <c r="AZ191" s="9" t="e">
        <f t="shared" si="97"/>
        <v>#N/A</v>
      </c>
      <c r="BA191" s="9" t="e">
        <f t="shared" si="105"/>
        <v>#N/A</v>
      </c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M191" s="48"/>
      <c r="BX191" s="7"/>
      <c r="BY191" s="4"/>
      <c r="BZ191" s="7"/>
      <c r="CA191" s="7"/>
      <c r="CB191" s="7"/>
      <c r="CE191" s="7"/>
      <c r="CF191" s="7"/>
      <c r="CG191" s="7"/>
      <c r="CH191" s="7"/>
      <c r="CI191" s="7"/>
      <c r="CJ191" s="7"/>
      <c r="CK191" s="7"/>
      <c r="CL191" s="7"/>
      <c r="CN191" s="47"/>
      <c r="CO191" s="47"/>
      <c r="CP191" s="47"/>
      <c r="CQ191" s="4"/>
    </row>
    <row r="192" spans="1:95" s="1" customFormat="1" x14ac:dyDescent="0.3">
      <c r="A192" s="1">
        <f t="shared" si="98"/>
        <v>0</v>
      </c>
      <c r="B192" s="1" t="e">
        <f t="shared" si="82"/>
        <v>#N/A</v>
      </c>
      <c r="J192" s="4"/>
      <c r="K192" s="4"/>
      <c r="L192" s="4"/>
      <c r="M192" s="61"/>
      <c r="Y192" s="58"/>
      <c r="AA192" s="1">
        <f t="shared" si="83"/>
        <v>0</v>
      </c>
      <c r="AB192" s="1">
        <f t="shared" si="84"/>
        <v>0</v>
      </c>
      <c r="AC192" s="1">
        <f t="shared" si="85"/>
        <v>0</v>
      </c>
      <c r="AD192" s="1" t="str">
        <f t="shared" si="99"/>
        <v/>
      </c>
      <c r="AE192" s="1" t="str">
        <f t="shared" si="100"/>
        <v/>
      </c>
      <c r="AF192" s="1" t="str">
        <f t="shared" si="100"/>
        <v/>
      </c>
      <c r="AG192" s="1" t="str">
        <f t="shared" si="100"/>
        <v/>
      </c>
      <c r="AH192" s="1" t="e">
        <f t="shared" si="106"/>
        <v>#N/A</v>
      </c>
      <c r="AI192" s="9" t="e">
        <f t="shared" si="101"/>
        <v>#N/A</v>
      </c>
      <c r="AJ192" s="9" t="e">
        <f t="shared" si="86"/>
        <v>#N/A</v>
      </c>
      <c r="AK192" s="9" t="e">
        <f t="shared" si="87"/>
        <v>#N/A</v>
      </c>
      <c r="AL192" s="9" t="e">
        <f t="shared" si="88"/>
        <v>#N/A</v>
      </c>
      <c r="AM192" s="9" t="e">
        <f t="shared" si="89"/>
        <v>#N/A</v>
      </c>
      <c r="AN192" s="9" t="e">
        <f t="shared" si="90"/>
        <v>#N/A</v>
      </c>
      <c r="AO192" s="9" t="e">
        <f t="shared" si="91"/>
        <v>#N/A</v>
      </c>
      <c r="AP192" s="1" t="str">
        <f t="shared" si="102"/>
        <v/>
      </c>
      <c r="AQ192" s="1" t="str">
        <f t="shared" si="102"/>
        <v/>
      </c>
      <c r="AS192" s="1" t="str">
        <f t="shared" si="103"/>
        <v/>
      </c>
      <c r="AT192" s="1" t="e">
        <f t="shared" si="104"/>
        <v>#N/A</v>
      </c>
      <c r="AU192" s="1" t="e">
        <f t="shared" si="92"/>
        <v>#N/A</v>
      </c>
      <c r="AV192" s="9" t="e">
        <f t="shared" si="93"/>
        <v>#N/A</v>
      </c>
      <c r="AW192" s="9" t="e">
        <f t="shared" si="94"/>
        <v>#N/A</v>
      </c>
      <c r="AX192" s="9" t="e">
        <f t="shared" si="95"/>
        <v>#N/A</v>
      </c>
      <c r="AY192" s="9" t="e">
        <f t="shared" si="96"/>
        <v>#N/A</v>
      </c>
      <c r="AZ192" s="9" t="e">
        <f t="shared" si="97"/>
        <v>#N/A</v>
      </c>
      <c r="BA192" s="9" t="e">
        <f t="shared" si="105"/>
        <v>#N/A</v>
      </c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M192" s="48"/>
      <c r="BX192" s="7"/>
      <c r="BY192" s="4"/>
      <c r="BZ192" s="7"/>
      <c r="CA192" s="7"/>
      <c r="CB192" s="7"/>
      <c r="CE192" s="7"/>
      <c r="CF192" s="7"/>
      <c r="CG192" s="7"/>
      <c r="CH192" s="7"/>
      <c r="CI192" s="7"/>
      <c r="CJ192" s="7"/>
      <c r="CK192" s="7"/>
      <c r="CL192" s="7"/>
      <c r="CN192" s="47"/>
      <c r="CO192" s="47"/>
      <c r="CP192" s="47"/>
      <c r="CQ192" s="4"/>
    </row>
    <row r="193" spans="1:95" s="1" customFormat="1" x14ac:dyDescent="0.3">
      <c r="A193" s="1">
        <f t="shared" si="98"/>
        <v>0</v>
      </c>
      <c r="B193" s="1" t="e">
        <f t="shared" si="82"/>
        <v>#N/A</v>
      </c>
      <c r="J193" s="4"/>
      <c r="K193" s="4"/>
      <c r="L193" s="4"/>
      <c r="M193" s="61"/>
      <c r="Y193" s="58"/>
      <c r="AA193" s="1">
        <f t="shared" si="83"/>
        <v>0</v>
      </c>
      <c r="AB193" s="1">
        <f t="shared" si="84"/>
        <v>0</v>
      </c>
      <c r="AC193" s="1">
        <f t="shared" si="85"/>
        <v>0</v>
      </c>
      <c r="AD193" s="1" t="str">
        <f t="shared" si="99"/>
        <v/>
      </c>
      <c r="AE193" s="1" t="str">
        <f t="shared" si="100"/>
        <v/>
      </c>
      <c r="AF193" s="1" t="str">
        <f t="shared" si="100"/>
        <v/>
      </c>
      <c r="AG193" s="1" t="str">
        <f t="shared" si="100"/>
        <v/>
      </c>
      <c r="AH193" s="1" t="e">
        <f t="shared" si="106"/>
        <v>#N/A</v>
      </c>
      <c r="AI193" s="9" t="e">
        <f t="shared" si="101"/>
        <v>#N/A</v>
      </c>
      <c r="AJ193" s="9" t="e">
        <f t="shared" si="86"/>
        <v>#N/A</v>
      </c>
      <c r="AK193" s="9" t="e">
        <f t="shared" si="87"/>
        <v>#N/A</v>
      </c>
      <c r="AL193" s="9" t="e">
        <f t="shared" si="88"/>
        <v>#N/A</v>
      </c>
      <c r="AM193" s="9" t="e">
        <f t="shared" si="89"/>
        <v>#N/A</v>
      </c>
      <c r="AN193" s="9" t="e">
        <f t="shared" si="90"/>
        <v>#N/A</v>
      </c>
      <c r="AO193" s="9" t="e">
        <f t="shared" si="91"/>
        <v>#N/A</v>
      </c>
      <c r="AP193" s="1" t="str">
        <f t="shared" si="102"/>
        <v/>
      </c>
      <c r="AQ193" s="1" t="str">
        <f t="shared" si="102"/>
        <v/>
      </c>
      <c r="AS193" s="1" t="str">
        <f t="shared" si="103"/>
        <v/>
      </c>
      <c r="AT193" s="1" t="e">
        <f t="shared" si="104"/>
        <v>#N/A</v>
      </c>
      <c r="AU193" s="1" t="e">
        <f t="shared" si="92"/>
        <v>#N/A</v>
      </c>
      <c r="AV193" s="9" t="e">
        <f t="shared" si="93"/>
        <v>#N/A</v>
      </c>
      <c r="AW193" s="9" t="e">
        <f t="shared" si="94"/>
        <v>#N/A</v>
      </c>
      <c r="AX193" s="9" t="e">
        <f t="shared" si="95"/>
        <v>#N/A</v>
      </c>
      <c r="AY193" s="9" t="e">
        <f t="shared" si="96"/>
        <v>#N/A</v>
      </c>
      <c r="AZ193" s="9" t="e">
        <f t="shared" si="97"/>
        <v>#N/A</v>
      </c>
      <c r="BA193" s="9" t="e">
        <f t="shared" si="105"/>
        <v>#N/A</v>
      </c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M193" s="48"/>
      <c r="BX193" s="7"/>
      <c r="BY193" s="4"/>
      <c r="BZ193" s="7"/>
      <c r="CA193" s="7"/>
      <c r="CB193" s="7"/>
      <c r="CE193" s="7"/>
      <c r="CF193" s="7"/>
      <c r="CG193" s="7"/>
      <c r="CH193" s="7"/>
      <c r="CI193" s="7"/>
      <c r="CJ193" s="7"/>
      <c r="CK193" s="7"/>
      <c r="CL193" s="7"/>
      <c r="CN193" s="47"/>
      <c r="CO193" s="47"/>
      <c r="CP193" s="47"/>
      <c r="CQ193" s="4"/>
    </row>
    <row r="194" spans="1:95" s="1" customFormat="1" x14ac:dyDescent="0.3">
      <c r="A194" s="1">
        <f t="shared" si="98"/>
        <v>0</v>
      </c>
      <c r="B194" s="1" t="e">
        <f t="shared" si="82"/>
        <v>#N/A</v>
      </c>
      <c r="J194" s="4"/>
      <c r="K194" s="4"/>
      <c r="L194" s="4"/>
      <c r="M194" s="61"/>
      <c r="Y194" s="58"/>
      <c r="AA194" s="1">
        <f t="shared" si="83"/>
        <v>0</v>
      </c>
      <c r="AB194" s="1">
        <f t="shared" si="84"/>
        <v>0</v>
      </c>
      <c r="AC194" s="1">
        <f t="shared" si="85"/>
        <v>0</v>
      </c>
      <c r="AD194" s="1" t="str">
        <f t="shared" si="99"/>
        <v/>
      </c>
      <c r="AE194" s="1" t="str">
        <f t="shared" ref="AE194:AG257" si="107">IF($C194="","",G194-G193)</f>
        <v/>
      </c>
      <c r="AF194" s="1" t="str">
        <f t="shared" si="107"/>
        <v/>
      </c>
      <c r="AG194" s="1" t="str">
        <f t="shared" si="107"/>
        <v/>
      </c>
      <c r="AH194" s="1" t="e">
        <f t="shared" si="106"/>
        <v>#N/A</v>
      </c>
      <c r="AI194" s="9" t="e">
        <f t="shared" si="101"/>
        <v>#N/A</v>
      </c>
      <c r="AJ194" s="9" t="e">
        <f t="shared" si="86"/>
        <v>#N/A</v>
      </c>
      <c r="AK194" s="9" t="e">
        <f t="shared" si="87"/>
        <v>#N/A</v>
      </c>
      <c r="AL194" s="9" t="e">
        <f t="shared" si="88"/>
        <v>#N/A</v>
      </c>
      <c r="AM194" s="9" t="e">
        <f t="shared" si="89"/>
        <v>#N/A</v>
      </c>
      <c r="AN194" s="9" t="e">
        <f t="shared" si="90"/>
        <v>#N/A</v>
      </c>
      <c r="AO194" s="9" t="e">
        <f t="shared" si="91"/>
        <v>#N/A</v>
      </c>
      <c r="AP194" s="1" t="str">
        <f t="shared" ref="AP194:AQ257" si="108">IF($C194="","",V194-V193)</f>
        <v/>
      </c>
      <c r="AQ194" s="1" t="str">
        <f t="shared" si="108"/>
        <v/>
      </c>
      <c r="AS194" s="1" t="str">
        <f t="shared" si="103"/>
        <v/>
      </c>
      <c r="AT194" s="1" t="e">
        <f t="shared" si="104"/>
        <v>#N/A</v>
      </c>
      <c r="AU194" s="1" t="e">
        <f t="shared" si="92"/>
        <v>#N/A</v>
      </c>
      <c r="AV194" s="9" t="e">
        <f t="shared" si="93"/>
        <v>#N/A</v>
      </c>
      <c r="AW194" s="9" t="e">
        <f t="shared" si="94"/>
        <v>#N/A</v>
      </c>
      <c r="AX194" s="9" t="e">
        <f t="shared" si="95"/>
        <v>#N/A</v>
      </c>
      <c r="AY194" s="9" t="e">
        <f t="shared" si="96"/>
        <v>#N/A</v>
      </c>
      <c r="AZ194" s="9" t="e">
        <f t="shared" si="97"/>
        <v>#N/A</v>
      </c>
      <c r="BA194" s="9" t="e">
        <f t="shared" si="105"/>
        <v>#N/A</v>
      </c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M194" s="48"/>
      <c r="BX194" s="7"/>
      <c r="BY194" s="4"/>
      <c r="BZ194" s="7"/>
      <c r="CA194" s="7"/>
      <c r="CB194" s="7"/>
      <c r="CE194" s="7"/>
      <c r="CF194" s="7"/>
      <c r="CG194" s="7"/>
      <c r="CH194" s="7"/>
      <c r="CI194" s="7"/>
      <c r="CJ194" s="7"/>
      <c r="CK194" s="7"/>
      <c r="CL194" s="7"/>
      <c r="CN194" s="47"/>
      <c r="CO194" s="47"/>
      <c r="CP194" s="47"/>
      <c r="CQ194" s="4"/>
    </row>
    <row r="195" spans="1:95" s="1" customFormat="1" x14ac:dyDescent="0.3">
      <c r="A195" s="1">
        <f t="shared" si="98"/>
        <v>0</v>
      </c>
      <c r="B195" s="1" t="e">
        <f t="shared" si="82"/>
        <v>#N/A</v>
      </c>
      <c r="J195" s="4"/>
      <c r="K195" s="4"/>
      <c r="L195" s="4"/>
      <c r="M195" s="61"/>
      <c r="Y195" s="58"/>
      <c r="AA195" s="1">
        <f t="shared" si="83"/>
        <v>0</v>
      </c>
      <c r="AB195" s="1">
        <f t="shared" si="84"/>
        <v>0</v>
      </c>
      <c r="AC195" s="1">
        <f t="shared" si="85"/>
        <v>0</v>
      </c>
      <c r="AD195" s="1" t="str">
        <f t="shared" si="99"/>
        <v/>
      </c>
      <c r="AE195" s="1" t="str">
        <f t="shared" si="107"/>
        <v/>
      </c>
      <c r="AF195" s="1" t="str">
        <f t="shared" si="107"/>
        <v/>
      </c>
      <c r="AG195" s="1" t="str">
        <f t="shared" si="107"/>
        <v/>
      </c>
      <c r="AH195" s="1" t="e">
        <f t="shared" si="106"/>
        <v>#N/A</v>
      </c>
      <c r="AI195" s="9" t="e">
        <f t="shared" si="101"/>
        <v>#N/A</v>
      </c>
      <c r="AJ195" s="9" t="e">
        <f t="shared" si="86"/>
        <v>#N/A</v>
      </c>
      <c r="AK195" s="9" t="e">
        <f t="shared" si="87"/>
        <v>#N/A</v>
      </c>
      <c r="AL195" s="9" t="e">
        <f t="shared" si="88"/>
        <v>#N/A</v>
      </c>
      <c r="AM195" s="9" t="e">
        <f t="shared" si="89"/>
        <v>#N/A</v>
      </c>
      <c r="AN195" s="9" t="e">
        <f t="shared" si="90"/>
        <v>#N/A</v>
      </c>
      <c r="AO195" s="9" t="e">
        <f t="shared" si="91"/>
        <v>#N/A</v>
      </c>
      <c r="AP195" s="1" t="str">
        <f t="shared" si="108"/>
        <v/>
      </c>
      <c r="AQ195" s="1" t="str">
        <f t="shared" si="108"/>
        <v/>
      </c>
      <c r="AS195" s="1" t="str">
        <f t="shared" si="103"/>
        <v/>
      </c>
      <c r="AT195" s="1" t="e">
        <f t="shared" si="104"/>
        <v>#N/A</v>
      </c>
      <c r="AU195" s="1" t="e">
        <f t="shared" si="92"/>
        <v>#N/A</v>
      </c>
      <c r="AV195" s="9" t="e">
        <f t="shared" si="93"/>
        <v>#N/A</v>
      </c>
      <c r="AW195" s="9" t="e">
        <f t="shared" si="94"/>
        <v>#N/A</v>
      </c>
      <c r="AX195" s="9" t="e">
        <f t="shared" si="95"/>
        <v>#N/A</v>
      </c>
      <c r="AY195" s="9" t="e">
        <f t="shared" si="96"/>
        <v>#N/A</v>
      </c>
      <c r="AZ195" s="9" t="e">
        <f t="shared" si="97"/>
        <v>#N/A</v>
      </c>
      <c r="BA195" s="9" t="e">
        <f t="shared" si="105"/>
        <v>#N/A</v>
      </c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M195" s="48"/>
      <c r="BX195" s="7"/>
      <c r="BY195" s="4"/>
      <c r="BZ195" s="7"/>
      <c r="CA195" s="7"/>
      <c r="CB195" s="7"/>
      <c r="CE195" s="7"/>
      <c r="CF195" s="7"/>
      <c r="CG195" s="7"/>
      <c r="CH195" s="7"/>
      <c r="CI195" s="7"/>
      <c r="CJ195" s="7"/>
      <c r="CK195" s="7"/>
      <c r="CL195" s="7"/>
      <c r="CN195" s="47"/>
      <c r="CO195" s="47"/>
      <c r="CP195" s="47"/>
      <c r="CQ195" s="4"/>
    </row>
    <row r="196" spans="1:95" s="1" customFormat="1" x14ac:dyDescent="0.3">
      <c r="A196" s="1">
        <f t="shared" si="98"/>
        <v>0</v>
      </c>
      <c r="B196" s="1" t="e">
        <f t="shared" si="82"/>
        <v>#N/A</v>
      </c>
      <c r="J196" s="4"/>
      <c r="K196" s="4"/>
      <c r="L196" s="4"/>
      <c r="M196" s="61"/>
      <c r="Y196" s="58"/>
      <c r="AA196" s="1">
        <f t="shared" si="83"/>
        <v>0</v>
      </c>
      <c r="AB196" s="1">
        <f t="shared" si="84"/>
        <v>0</v>
      </c>
      <c r="AC196" s="1">
        <f t="shared" si="85"/>
        <v>0</v>
      </c>
      <c r="AD196" s="1" t="str">
        <f t="shared" si="99"/>
        <v/>
      </c>
      <c r="AE196" s="1" t="str">
        <f t="shared" si="107"/>
        <v/>
      </c>
      <c r="AF196" s="1" t="str">
        <f t="shared" si="107"/>
        <v/>
      </c>
      <c r="AG196" s="1" t="str">
        <f t="shared" si="107"/>
        <v/>
      </c>
      <c r="AH196" s="1" t="e">
        <f t="shared" si="106"/>
        <v>#N/A</v>
      </c>
      <c r="AI196" s="9" t="e">
        <f t="shared" si="101"/>
        <v>#N/A</v>
      </c>
      <c r="AJ196" s="9" t="e">
        <f t="shared" si="86"/>
        <v>#N/A</v>
      </c>
      <c r="AK196" s="9" t="e">
        <f t="shared" si="87"/>
        <v>#N/A</v>
      </c>
      <c r="AL196" s="9" t="e">
        <f t="shared" si="88"/>
        <v>#N/A</v>
      </c>
      <c r="AM196" s="9" t="e">
        <f t="shared" si="89"/>
        <v>#N/A</v>
      </c>
      <c r="AN196" s="9" t="e">
        <f t="shared" si="90"/>
        <v>#N/A</v>
      </c>
      <c r="AO196" s="9" t="e">
        <f t="shared" si="91"/>
        <v>#N/A</v>
      </c>
      <c r="AP196" s="1" t="str">
        <f t="shared" si="108"/>
        <v/>
      </c>
      <c r="AQ196" s="1" t="str">
        <f t="shared" si="108"/>
        <v/>
      </c>
      <c r="AS196" s="1" t="str">
        <f t="shared" si="103"/>
        <v/>
      </c>
      <c r="AT196" s="1" t="e">
        <f t="shared" si="104"/>
        <v>#N/A</v>
      </c>
      <c r="AU196" s="1" t="e">
        <f t="shared" si="92"/>
        <v>#N/A</v>
      </c>
      <c r="AV196" s="9" t="e">
        <f t="shared" si="93"/>
        <v>#N/A</v>
      </c>
      <c r="AW196" s="9" t="e">
        <f t="shared" si="94"/>
        <v>#N/A</v>
      </c>
      <c r="AX196" s="9" t="e">
        <f t="shared" si="95"/>
        <v>#N/A</v>
      </c>
      <c r="AY196" s="9" t="e">
        <f t="shared" si="96"/>
        <v>#N/A</v>
      </c>
      <c r="AZ196" s="9" t="e">
        <f t="shared" si="97"/>
        <v>#N/A</v>
      </c>
      <c r="BA196" s="9" t="e">
        <f t="shared" si="105"/>
        <v>#N/A</v>
      </c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M196" s="48"/>
      <c r="BX196" s="7"/>
      <c r="BY196" s="4"/>
      <c r="BZ196" s="7"/>
      <c r="CA196" s="7"/>
      <c r="CB196" s="7"/>
      <c r="CE196" s="7"/>
      <c r="CF196" s="7"/>
      <c r="CG196" s="7"/>
      <c r="CH196" s="7"/>
      <c r="CI196" s="7"/>
      <c r="CJ196" s="7"/>
      <c r="CK196" s="7"/>
      <c r="CL196" s="7"/>
      <c r="CN196" s="47"/>
      <c r="CO196" s="47"/>
      <c r="CP196" s="47"/>
      <c r="CQ196" s="4"/>
    </row>
    <row r="197" spans="1:95" s="1" customFormat="1" x14ac:dyDescent="0.3">
      <c r="A197" s="1">
        <f t="shared" si="98"/>
        <v>0</v>
      </c>
      <c r="B197" s="1" t="e">
        <f t="shared" si="82"/>
        <v>#N/A</v>
      </c>
      <c r="J197" s="4"/>
      <c r="K197" s="4"/>
      <c r="L197" s="4"/>
      <c r="M197" s="61"/>
      <c r="Y197" s="58"/>
      <c r="AA197" s="1">
        <f t="shared" si="83"/>
        <v>0</v>
      </c>
      <c r="AB197" s="1">
        <f t="shared" si="84"/>
        <v>0</v>
      </c>
      <c r="AC197" s="1">
        <f t="shared" si="85"/>
        <v>0</v>
      </c>
      <c r="AD197" s="1" t="str">
        <f t="shared" si="99"/>
        <v/>
      </c>
      <c r="AE197" s="1" t="str">
        <f t="shared" si="107"/>
        <v/>
      </c>
      <c r="AF197" s="1" t="str">
        <f t="shared" si="107"/>
        <v/>
      </c>
      <c r="AG197" s="1" t="str">
        <f t="shared" si="107"/>
        <v/>
      </c>
      <c r="AH197" s="1" t="e">
        <f t="shared" si="106"/>
        <v>#N/A</v>
      </c>
      <c r="AI197" s="9" t="e">
        <f t="shared" si="101"/>
        <v>#N/A</v>
      </c>
      <c r="AJ197" s="9" t="e">
        <f t="shared" si="86"/>
        <v>#N/A</v>
      </c>
      <c r="AK197" s="9" t="e">
        <f t="shared" si="87"/>
        <v>#N/A</v>
      </c>
      <c r="AL197" s="9" t="e">
        <f t="shared" si="88"/>
        <v>#N/A</v>
      </c>
      <c r="AM197" s="9" t="e">
        <f t="shared" si="89"/>
        <v>#N/A</v>
      </c>
      <c r="AN197" s="9" t="e">
        <f t="shared" si="90"/>
        <v>#N/A</v>
      </c>
      <c r="AO197" s="9" t="e">
        <f t="shared" si="91"/>
        <v>#N/A</v>
      </c>
      <c r="AP197" s="1" t="str">
        <f t="shared" si="108"/>
        <v/>
      </c>
      <c r="AQ197" s="1" t="str">
        <f t="shared" si="108"/>
        <v/>
      </c>
      <c r="AS197" s="1" t="str">
        <f t="shared" si="103"/>
        <v/>
      </c>
      <c r="AT197" s="1" t="e">
        <f t="shared" si="104"/>
        <v>#N/A</v>
      </c>
      <c r="AU197" s="1" t="e">
        <f t="shared" si="92"/>
        <v>#N/A</v>
      </c>
      <c r="AV197" s="9" t="e">
        <f t="shared" si="93"/>
        <v>#N/A</v>
      </c>
      <c r="AW197" s="9" t="e">
        <f t="shared" si="94"/>
        <v>#N/A</v>
      </c>
      <c r="AX197" s="9" t="e">
        <f t="shared" si="95"/>
        <v>#N/A</v>
      </c>
      <c r="AY197" s="9" t="e">
        <f t="shared" si="96"/>
        <v>#N/A</v>
      </c>
      <c r="AZ197" s="9" t="e">
        <f t="shared" si="97"/>
        <v>#N/A</v>
      </c>
      <c r="BA197" s="9" t="e">
        <f t="shared" si="105"/>
        <v>#N/A</v>
      </c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M197" s="48"/>
      <c r="BX197" s="7"/>
      <c r="BY197" s="4"/>
      <c r="BZ197" s="7"/>
      <c r="CA197" s="7"/>
      <c r="CB197" s="7"/>
      <c r="CE197" s="7"/>
      <c r="CF197" s="7"/>
      <c r="CG197" s="7"/>
      <c r="CH197" s="7"/>
      <c r="CI197" s="7"/>
      <c r="CJ197" s="7"/>
      <c r="CK197" s="7"/>
      <c r="CL197" s="7"/>
      <c r="CN197" s="47"/>
      <c r="CO197" s="47"/>
      <c r="CP197" s="47"/>
      <c r="CQ197" s="4"/>
    </row>
    <row r="198" spans="1:95" s="1" customFormat="1" x14ac:dyDescent="0.3">
      <c r="A198" s="1">
        <f t="shared" si="98"/>
        <v>0</v>
      </c>
      <c r="B198" s="1" t="e">
        <f t="shared" si="82"/>
        <v>#N/A</v>
      </c>
      <c r="J198" s="4"/>
      <c r="K198" s="4"/>
      <c r="L198" s="4"/>
      <c r="M198" s="61"/>
      <c r="Y198" s="58"/>
      <c r="AA198" s="1">
        <f t="shared" si="83"/>
        <v>0</v>
      </c>
      <c r="AB198" s="1">
        <f t="shared" si="84"/>
        <v>0</v>
      </c>
      <c r="AC198" s="1">
        <f t="shared" si="85"/>
        <v>0</v>
      </c>
      <c r="AD198" s="1" t="str">
        <f t="shared" si="99"/>
        <v/>
      </c>
      <c r="AE198" s="1" t="str">
        <f t="shared" si="107"/>
        <v/>
      </c>
      <c r="AF198" s="1" t="str">
        <f t="shared" si="107"/>
        <v/>
      </c>
      <c r="AG198" s="1" t="str">
        <f t="shared" si="107"/>
        <v/>
      </c>
      <c r="AH198" s="1" t="e">
        <f t="shared" si="106"/>
        <v>#N/A</v>
      </c>
      <c r="AI198" s="9" t="e">
        <f t="shared" si="101"/>
        <v>#N/A</v>
      </c>
      <c r="AJ198" s="9" t="e">
        <f t="shared" si="86"/>
        <v>#N/A</v>
      </c>
      <c r="AK198" s="9" t="e">
        <f t="shared" si="87"/>
        <v>#N/A</v>
      </c>
      <c r="AL198" s="9" t="e">
        <f t="shared" si="88"/>
        <v>#N/A</v>
      </c>
      <c r="AM198" s="9" t="e">
        <f t="shared" si="89"/>
        <v>#N/A</v>
      </c>
      <c r="AN198" s="9" t="e">
        <f t="shared" si="90"/>
        <v>#N/A</v>
      </c>
      <c r="AO198" s="9" t="e">
        <f t="shared" si="91"/>
        <v>#N/A</v>
      </c>
      <c r="AP198" s="1" t="str">
        <f t="shared" si="108"/>
        <v/>
      </c>
      <c r="AQ198" s="1" t="str">
        <f t="shared" si="108"/>
        <v/>
      </c>
      <c r="AS198" s="1" t="str">
        <f t="shared" si="103"/>
        <v/>
      </c>
      <c r="AT198" s="1" t="e">
        <f t="shared" si="104"/>
        <v>#N/A</v>
      </c>
      <c r="AU198" s="1" t="e">
        <f t="shared" si="92"/>
        <v>#N/A</v>
      </c>
      <c r="AV198" s="9" t="e">
        <f t="shared" si="93"/>
        <v>#N/A</v>
      </c>
      <c r="AW198" s="9" t="e">
        <f t="shared" si="94"/>
        <v>#N/A</v>
      </c>
      <c r="AX198" s="9" t="e">
        <f t="shared" si="95"/>
        <v>#N/A</v>
      </c>
      <c r="AY198" s="9" t="e">
        <f t="shared" si="96"/>
        <v>#N/A</v>
      </c>
      <c r="AZ198" s="9" t="e">
        <f t="shared" si="97"/>
        <v>#N/A</v>
      </c>
      <c r="BA198" s="9" t="e">
        <f t="shared" si="105"/>
        <v>#N/A</v>
      </c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M198" s="48"/>
      <c r="BX198" s="7"/>
      <c r="BY198" s="4"/>
      <c r="BZ198" s="7"/>
      <c r="CA198" s="7"/>
      <c r="CB198" s="7"/>
      <c r="CE198" s="7"/>
      <c r="CF198" s="7"/>
      <c r="CG198" s="7"/>
      <c r="CH198" s="7"/>
      <c r="CI198" s="7"/>
      <c r="CJ198" s="7"/>
      <c r="CK198" s="7"/>
      <c r="CL198" s="7"/>
      <c r="CN198" s="47"/>
      <c r="CO198" s="47"/>
      <c r="CP198" s="47"/>
      <c r="CQ198" s="4"/>
    </row>
    <row r="199" spans="1:95" s="1" customFormat="1" x14ac:dyDescent="0.3">
      <c r="A199" s="1">
        <f t="shared" si="98"/>
        <v>0</v>
      </c>
      <c r="B199" s="1" t="e">
        <f t="shared" si="82"/>
        <v>#N/A</v>
      </c>
      <c r="J199" s="4"/>
      <c r="K199" s="4"/>
      <c r="L199" s="4"/>
      <c r="M199" s="61"/>
      <c r="Y199" s="58"/>
      <c r="AA199" s="1">
        <f t="shared" si="83"/>
        <v>0</v>
      </c>
      <c r="AB199" s="1">
        <f t="shared" si="84"/>
        <v>0</v>
      </c>
      <c r="AC199" s="1">
        <f t="shared" si="85"/>
        <v>0</v>
      </c>
      <c r="AD199" s="1" t="str">
        <f t="shared" si="99"/>
        <v/>
      </c>
      <c r="AE199" s="1" t="str">
        <f t="shared" si="107"/>
        <v/>
      </c>
      <c r="AF199" s="1" t="str">
        <f t="shared" si="107"/>
        <v/>
      </c>
      <c r="AG199" s="1" t="str">
        <f t="shared" si="107"/>
        <v/>
      </c>
      <c r="AH199" s="1" t="e">
        <f t="shared" si="106"/>
        <v>#N/A</v>
      </c>
      <c r="AI199" s="9" t="e">
        <f t="shared" si="101"/>
        <v>#N/A</v>
      </c>
      <c r="AJ199" s="9" t="e">
        <f t="shared" si="86"/>
        <v>#N/A</v>
      </c>
      <c r="AK199" s="9" t="e">
        <f t="shared" si="87"/>
        <v>#N/A</v>
      </c>
      <c r="AL199" s="9" t="e">
        <f t="shared" si="88"/>
        <v>#N/A</v>
      </c>
      <c r="AM199" s="9" t="e">
        <f t="shared" si="89"/>
        <v>#N/A</v>
      </c>
      <c r="AN199" s="9" t="e">
        <f t="shared" si="90"/>
        <v>#N/A</v>
      </c>
      <c r="AO199" s="9" t="e">
        <f t="shared" si="91"/>
        <v>#N/A</v>
      </c>
      <c r="AP199" s="1" t="str">
        <f t="shared" si="108"/>
        <v/>
      </c>
      <c r="AQ199" s="1" t="str">
        <f t="shared" si="108"/>
        <v/>
      </c>
      <c r="AS199" s="1" t="str">
        <f t="shared" si="103"/>
        <v/>
      </c>
      <c r="AT199" s="1" t="e">
        <f t="shared" si="104"/>
        <v>#N/A</v>
      </c>
      <c r="AU199" s="1" t="e">
        <f t="shared" si="92"/>
        <v>#N/A</v>
      </c>
      <c r="AV199" s="9" t="e">
        <f t="shared" si="93"/>
        <v>#N/A</v>
      </c>
      <c r="AW199" s="9" t="e">
        <f t="shared" si="94"/>
        <v>#N/A</v>
      </c>
      <c r="AX199" s="9" t="e">
        <f t="shared" si="95"/>
        <v>#N/A</v>
      </c>
      <c r="AY199" s="9" t="e">
        <f t="shared" si="96"/>
        <v>#N/A</v>
      </c>
      <c r="AZ199" s="9" t="e">
        <f t="shared" si="97"/>
        <v>#N/A</v>
      </c>
      <c r="BA199" s="9" t="e">
        <f t="shared" si="105"/>
        <v>#N/A</v>
      </c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M199" s="48"/>
      <c r="BX199" s="7"/>
      <c r="BY199" s="4"/>
      <c r="BZ199" s="7"/>
      <c r="CA199" s="7"/>
      <c r="CB199" s="7"/>
      <c r="CE199" s="7"/>
      <c r="CF199" s="7"/>
      <c r="CG199" s="7"/>
      <c r="CH199" s="7"/>
      <c r="CI199" s="7"/>
      <c r="CJ199" s="7"/>
      <c r="CK199" s="7"/>
      <c r="CL199" s="7"/>
      <c r="CN199" s="47"/>
      <c r="CO199" s="47"/>
      <c r="CP199" s="47"/>
      <c r="CQ199" s="4"/>
    </row>
    <row r="200" spans="1:95" s="1" customFormat="1" x14ac:dyDescent="0.3">
      <c r="A200" s="1">
        <f t="shared" si="98"/>
        <v>0</v>
      </c>
      <c r="B200" s="1" t="e">
        <f t="shared" si="82"/>
        <v>#N/A</v>
      </c>
      <c r="J200" s="4"/>
      <c r="K200" s="4"/>
      <c r="L200" s="4"/>
      <c r="M200" s="61"/>
      <c r="Y200" s="58"/>
      <c r="AA200" s="1">
        <f t="shared" si="83"/>
        <v>0</v>
      </c>
      <c r="AB200" s="1">
        <f t="shared" si="84"/>
        <v>0</v>
      </c>
      <c r="AC200" s="1">
        <f t="shared" si="85"/>
        <v>0</v>
      </c>
      <c r="AD200" s="1" t="str">
        <f t="shared" si="99"/>
        <v/>
      </c>
      <c r="AE200" s="1" t="str">
        <f t="shared" si="107"/>
        <v/>
      </c>
      <c r="AF200" s="1" t="str">
        <f t="shared" si="107"/>
        <v/>
      </c>
      <c r="AG200" s="1" t="str">
        <f t="shared" si="107"/>
        <v/>
      </c>
      <c r="AH200" s="1" t="e">
        <f t="shared" si="106"/>
        <v>#N/A</v>
      </c>
      <c r="AI200" s="9" t="e">
        <f t="shared" si="101"/>
        <v>#N/A</v>
      </c>
      <c r="AJ200" s="9" t="e">
        <f t="shared" si="86"/>
        <v>#N/A</v>
      </c>
      <c r="AK200" s="9" t="e">
        <f t="shared" si="87"/>
        <v>#N/A</v>
      </c>
      <c r="AL200" s="9" t="e">
        <f t="shared" si="88"/>
        <v>#N/A</v>
      </c>
      <c r="AM200" s="9" t="e">
        <f t="shared" si="89"/>
        <v>#N/A</v>
      </c>
      <c r="AN200" s="9" t="e">
        <f t="shared" si="90"/>
        <v>#N/A</v>
      </c>
      <c r="AO200" s="9" t="e">
        <f t="shared" si="91"/>
        <v>#N/A</v>
      </c>
      <c r="AP200" s="1" t="str">
        <f t="shared" si="108"/>
        <v/>
      </c>
      <c r="AQ200" s="1" t="str">
        <f t="shared" si="108"/>
        <v/>
      </c>
      <c r="AS200" s="1" t="str">
        <f t="shared" si="103"/>
        <v/>
      </c>
      <c r="AT200" s="1" t="e">
        <f t="shared" si="104"/>
        <v>#N/A</v>
      </c>
      <c r="AU200" s="1" t="e">
        <f t="shared" si="92"/>
        <v>#N/A</v>
      </c>
      <c r="AV200" s="9" t="e">
        <f t="shared" si="93"/>
        <v>#N/A</v>
      </c>
      <c r="AW200" s="9" t="e">
        <f t="shared" si="94"/>
        <v>#N/A</v>
      </c>
      <c r="AX200" s="9" t="e">
        <f t="shared" si="95"/>
        <v>#N/A</v>
      </c>
      <c r="AY200" s="9" t="e">
        <f t="shared" si="96"/>
        <v>#N/A</v>
      </c>
      <c r="AZ200" s="9" t="e">
        <f t="shared" si="97"/>
        <v>#N/A</v>
      </c>
      <c r="BA200" s="9" t="e">
        <f t="shared" si="105"/>
        <v>#N/A</v>
      </c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M200" s="48"/>
      <c r="BX200" s="7"/>
      <c r="BY200" s="4"/>
      <c r="BZ200" s="7"/>
      <c r="CA200" s="7"/>
      <c r="CB200" s="7"/>
      <c r="CE200" s="7"/>
      <c r="CF200" s="7"/>
      <c r="CG200" s="7"/>
      <c r="CH200" s="7"/>
      <c r="CI200" s="7"/>
      <c r="CJ200" s="7"/>
      <c r="CK200" s="7"/>
      <c r="CL200" s="7"/>
      <c r="CN200" s="47"/>
      <c r="CO200" s="47"/>
      <c r="CP200" s="47"/>
      <c r="CQ200" s="4"/>
    </row>
    <row r="201" spans="1:95" s="1" customFormat="1" x14ac:dyDescent="0.3">
      <c r="A201" s="1">
        <f t="shared" si="98"/>
        <v>0</v>
      </c>
      <c r="B201" s="1" t="e">
        <f t="shared" si="82"/>
        <v>#N/A</v>
      </c>
      <c r="J201" s="4"/>
      <c r="K201" s="4"/>
      <c r="L201" s="4"/>
      <c r="M201" s="61"/>
      <c r="Y201" s="58"/>
      <c r="AA201" s="1">
        <f t="shared" si="83"/>
        <v>0</v>
      </c>
      <c r="AB201" s="1">
        <f t="shared" si="84"/>
        <v>0</v>
      </c>
      <c r="AC201" s="1">
        <f t="shared" si="85"/>
        <v>0</v>
      </c>
      <c r="AD201" s="1" t="str">
        <f t="shared" si="99"/>
        <v/>
      </c>
      <c r="AE201" s="1" t="str">
        <f t="shared" si="107"/>
        <v/>
      </c>
      <c r="AF201" s="1" t="str">
        <f t="shared" si="107"/>
        <v/>
      </c>
      <c r="AG201" s="1" t="str">
        <f t="shared" si="107"/>
        <v/>
      </c>
      <c r="AH201" s="1" t="e">
        <f t="shared" si="106"/>
        <v>#N/A</v>
      </c>
      <c r="AI201" s="9" t="e">
        <f t="shared" si="101"/>
        <v>#N/A</v>
      </c>
      <c r="AJ201" s="9" t="e">
        <f t="shared" si="86"/>
        <v>#N/A</v>
      </c>
      <c r="AK201" s="9" t="e">
        <f t="shared" si="87"/>
        <v>#N/A</v>
      </c>
      <c r="AL201" s="9" t="e">
        <f t="shared" si="88"/>
        <v>#N/A</v>
      </c>
      <c r="AM201" s="9" t="e">
        <f t="shared" si="89"/>
        <v>#N/A</v>
      </c>
      <c r="AN201" s="9" t="e">
        <f t="shared" si="90"/>
        <v>#N/A</v>
      </c>
      <c r="AO201" s="9" t="e">
        <f t="shared" si="91"/>
        <v>#N/A</v>
      </c>
      <c r="AP201" s="1" t="str">
        <f t="shared" si="108"/>
        <v/>
      </c>
      <c r="AQ201" s="1" t="str">
        <f t="shared" si="108"/>
        <v/>
      </c>
      <c r="AS201" s="1" t="str">
        <f t="shared" si="103"/>
        <v/>
      </c>
      <c r="AT201" s="1" t="e">
        <f t="shared" si="104"/>
        <v>#N/A</v>
      </c>
      <c r="AU201" s="1" t="e">
        <f t="shared" si="92"/>
        <v>#N/A</v>
      </c>
      <c r="AV201" s="9" t="e">
        <f t="shared" si="93"/>
        <v>#N/A</v>
      </c>
      <c r="AW201" s="9" t="e">
        <f t="shared" si="94"/>
        <v>#N/A</v>
      </c>
      <c r="AX201" s="9" t="e">
        <f t="shared" si="95"/>
        <v>#N/A</v>
      </c>
      <c r="AY201" s="9" t="e">
        <f t="shared" si="96"/>
        <v>#N/A</v>
      </c>
      <c r="AZ201" s="9" t="e">
        <f t="shared" si="97"/>
        <v>#N/A</v>
      </c>
      <c r="BA201" s="9" t="e">
        <f t="shared" si="105"/>
        <v>#N/A</v>
      </c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M201" s="48"/>
      <c r="BX201" s="7"/>
      <c r="BY201" s="4"/>
      <c r="BZ201" s="7"/>
      <c r="CA201" s="7"/>
      <c r="CB201" s="7"/>
      <c r="CE201" s="7"/>
      <c r="CF201" s="7"/>
      <c r="CG201" s="7"/>
      <c r="CH201" s="7"/>
      <c r="CI201" s="7"/>
      <c r="CJ201" s="7"/>
      <c r="CK201" s="7"/>
      <c r="CL201" s="7"/>
      <c r="CN201" s="47"/>
      <c r="CO201" s="47"/>
      <c r="CP201" s="47"/>
      <c r="CQ201" s="4"/>
    </row>
    <row r="202" spans="1:95" s="1" customFormat="1" x14ac:dyDescent="0.3">
      <c r="A202" s="1">
        <f t="shared" si="98"/>
        <v>0</v>
      </c>
      <c r="B202" s="1" t="e">
        <f t="shared" si="82"/>
        <v>#N/A</v>
      </c>
      <c r="J202" s="4"/>
      <c r="K202" s="4"/>
      <c r="L202" s="4"/>
      <c r="M202" s="61"/>
      <c r="Y202" s="58"/>
      <c r="AA202" s="1">
        <f t="shared" si="83"/>
        <v>0</v>
      </c>
      <c r="AB202" s="1">
        <f t="shared" si="84"/>
        <v>0</v>
      </c>
      <c r="AC202" s="1">
        <f t="shared" si="85"/>
        <v>0</v>
      </c>
      <c r="AD202" s="1" t="str">
        <f t="shared" si="99"/>
        <v/>
      </c>
      <c r="AE202" s="1" t="str">
        <f t="shared" si="107"/>
        <v/>
      </c>
      <c r="AF202" s="1" t="str">
        <f t="shared" si="107"/>
        <v/>
      </c>
      <c r="AG202" s="1" t="str">
        <f t="shared" si="107"/>
        <v/>
      </c>
      <c r="AH202" s="1" t="e">
        <f t="shared" si="106"/>
        <v>#N/A</v>
      </c>
      <c r="AI202" s="9" t="e">
        <f t="shared" si="101"/>
        <v>#N/A</v>
      </c>
      <c r="AJ202" s="9" t="e">
        <f t="shared" si="86"/>
        <v>#N/A</v>
      </c>
      <c r="AK202" s="9" t="e">
        <f t="shared" si="87"/>
        <v>#N/A</v>
      </c>
      <c r="AL202" s="9" t="e">
        <f t="shared" si="88"/>
        <v>#N/A</v>
      </c>
      <c r="AM202" s="9" t="e">
        <f t="shared" si="89"/>
        <v>#N/A</v>
      </c>
      <c r="AN202" s="9" t="e">
        <f t="shared" si="90"/>
        <v>#N/A</v>
      </c>
      <c r="AO202" s="9" t="e">
        <f t="shared" si="91"/>
        <v>#N/A</v>
      </c>
      <c r="AP202" s="1" t="str">
        <f t="shared" si="108"/>
        <v/>
      </c>
      <c r="AQ202" s="1" t="str">
        <f t="shared" si="108"/>
        <v/>
      </c>
      <c r="AS202" s="1" t="str">
        <f t="shared" si="103"/>
        <v/>
      </c>
      <c r="AT202" s="1" t="e">
        <f t="shared" si="104"/>
        <v>#N/A</v>
      </c>
      <c r="AU202" s="1" t="e">
        <f t="shared" si="92"/>
        <v>#N/A</v>
      </c>
      <c r="AV202" s="9" t="e">
        <f t="shared" si="93"/>
        <v>#N/A</v>
      </c>
      <c r="AW202" s="9" t="e">
        <f t="shared" si="94"/>
        <v>#N/A</v>
      </c>
      <c r="AX202" s="9" t="e">
        <f t="shared" si="95"/>
        <v>#N/A</v>
      </c>
      <c r="AY202" s="9" t="e">
        <f t="shared" si="96"/>
        <v>#N/A</v>
      </c>
      <c r="AZ202" s="9" t="e">
        <f t="shared" si="97"/>
        <v>#N/A</v>
      </c>
      <c r="BA202" s="9" t="e">
        <f t="shared" si="105"/>
        <v>#N/A</v>
      </c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M202" s="48"/>
      <c r="BX202" s="7"/>
      <c r="BY202" s="4"/>
      <c r="BZ202" s="7"/>
      <c r="CA202" s="7"/>
      <c r="CB202" s="7"/>
      <c r="CE202" s="7"/>
      <c r="CF202" s="7"/>
      <c r="CG202" s="7"/>
      <c r="CH202" s="7"/>
      <c r="CI202" s="7"/>
      <c r="CJ202" s="7"/>
      <c r="CK202" s="7"/>
      <c r="CL202" s="7"/>
      <c r="CN202" s="47"/>
      <c r="CO202" s="47"/>
      <c r="CP202" s="47"/>
      <c r="CQ202" s="4"/>
    </row>
    <row r="203" spans="1:95" s="1" customFormat="1" x14ac:dyDescent="0.3">
      <c r="A203" s="1">
        <f t="shared" si="98"/>
        <v>0</v>
      </c>
      <c r="B203" s="1" t="e">
        <f t="shared" si="82"/>
        <v>#N/A</v>
      </c>
      <c r="J203" s="4"/>
      <c r="K203" s="4"/>
      <c r="L203" s="4"/>
      <c r="M203" s="61"/>
      <c r="Y203" s="58"/>
      <c r="AA203" s="1">
        <f t="shared" si="83"/>
        <v>0</v>
      </c>
      <c r="AB203" s="1">
        <f t="shared" si="84"/>
        <v>0</v>
      </c>
      <c r="AC203" s="1">
        <f t="shared" si="85"/>
        <v>0</v>
      </c>
      <c r="AD203" s="1" t="str">
        <f t="shared" si="99"/>
        <v/>
      </c>
      <c r="AE203" s="1" t="str">
        <f t="shared" si="107"/>
        <v/>
      </c>
      <c r="AF203" s="1" t="str">
        <f t="shared" si="107"/>
        <v/>
      </c>
      <c r="AG203" s="1" t="str">
        <f t="shared" si="107"/>
        <v/>
      </c>
      <c r="AH203" s="1" t="e">
        <f t="shared" si="106"/>
        <v>#N/A</v>
      </c>
      <c r="AI203" s="9" t="e">
        <f t="shared" si="101"/>
        <v>#N/A</v>
      </c>
      <c r="AJ203" s="9" t="e">
        <f t="shared" si="86"/>
        <v>#N/A</v>
      </c>
      <c r="AK203" s="9" t="e">
        <f t="shared" si="87"/>
        <v>#N/A</v>
      </c>
      <c r="AL203" s="9" t="e">
        <f t="shared" si="88"/>
        <v>#N/A</v>
      </c>
      <c r="AM203" s="9" t="e">
        <f t="shared" si="89"/>
        <v>#N/A</v>
      </c>
      <c r="AN203" s="9" t="e">
        <f t="shared" si="90"/>
        <v>#N/A</v>
      </c>
      <c r="AO203" s="9" t="e">
        <f t="shared" si="91"/>
        <v>#N/A</v>
      </c>
      <c r="AP203" s="1" t="str">
        <f t="shared" si="108"/>
        <v/>
      </c>
      <c r="AQ203" s="1" t="str">
        <f t="shared" si="108"/>
        <v/>
      </c>
      <c r="AS203" s="1" t="str">
        <f t="shared" si="103"/>
        <v/>
      </c>
      <c r="AT203" s="1" t="e">
        <f t="shared" si="104"/>
        <v>#N/A</v>
      </c>
      <c r="AU203" s="1" t="e">
        <f t="shared" si="92"/>
        <v>#N/A</v>
      </c>
      <c r="AV203" s="9" t="e">
        <f t="shared" si="93"/>
        <v>#N/A</v>
      </c>
      <c r="AW203" s="9" t="e">
        <f t="shared" si="94"/>
        <v>#N/A</v>
      </c>
      <c r="AX203" s="9" t="e">
        <f t="shared" si="95"/>
        <v>#N/A</v>
      </c>
      <c r="AY203" s="9" t="e">
        <f t="shared" si="96"/>
        <v>#N/A</v>
      </c>
      <c r="AZ203" s="9" t="e">
        <f t="shared" si="97"/>
        <v>#N/A</v>
      </c>
      <c r="BA203" s="9" t="e">
        <f t="shared" si="105"/>
        <v>#N/A</v>
      </c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M203" s="48"/>
      <c r="BX203" s="7"/>
      <c r="BY203" s="4"/>
      <c r="BZ203" s="7"/>
      <c r="CA203" s="7"/>
      <c r="CB203" s="7"/>
      <c r="CE203" s="7"/>
      <c r="CF203" s="7"/>
      <c r="CG203" s="7"/>
      <c r="CH203" s="7"/>
      <c r="CI203" s="7"/>
      <c r="CJ203" s="7"/>
      <c r="CK203" s="7"/>
      <c r="CL203" s="7"/>
      <c r="CN203" s="47"/>
      <c r="CO203" s="47"/>
      <c r="CP203" s="47"/>
      <c r="CQ203" s="4"/>
    </row>
    <row r="204" spans="1:95" s="1" customFormat="1" x14ac:dyDescent="0.3">
      <c r="A204" s="1">
        <f t="shared" si="98"/>
        <v>0</v>
      </c>
      <c r="B204" s="1" t="e">
        <f t="shared" si="82"/>
        <v>#N/A</v>
      </c>
      <c r="J204" s="4"/>
      <c r="K204" s="4"/>
      <c r="L204" s="4"/>
      <c r="M204" s="61"/>
      <c r="Y204" s="58"/>
      <c r="AA204" s="1">
        <f t="shared" si="83"/>
        <v>0</v>
      </c>
      <c r="AB204" s="1">
        <f t="shared" si="84"/>
        <v>0</v>
      </c>
      <c r="AC204" s="1">
        <f t="shared" si="85"/>
        <v>0</v>
      </c>
      <c r="AD204" s="1" t="str">
        <f t="shared" si="99"/>
        <v/>
      </c>
      <c r="AE204" s="1" t="str">
        <f t="shared" si="107"/>
        <v/>
      </c>
      <c r="AF204" s="1" t="str">
        <f t="shared" si="107"/>
        <v/>
      </c>
      <c r="AG204" s="1" t="str">
        <f t="shared" si="107"/>
        <v/>
      </c>
      <c r="AH204" s="1" t="e">
        <f t="shared" si="106"/>
        <v>#N/A</v>
      </c>
      <c r="AI204" s="9" t="e">
        <f t="shared" si="101"/>
        <v>#N/A</v>
      </c>
      <c r="AJ204" s="9" t="e">
        <f t="shared" si="86"/>
        <v>#N/A</v>
      </c>
      <c r="AK204" s="9" t="e">
        <f t="shared" si="87"/>
        <v>#N/A</v>
      </c>
      <c r="AL204" s="9" t="e">
        <f t="shared" si="88"/>
        <v>#N/A</v>
      </c>
      <c r="AM204" s="9" t="e">
        <f t="shared" si="89"/>
        <v>#N/A</v>
      </c>
      <c r="AN204" s="9" t="e">
        <f t="shared" si="90"/>
        <v>#N/A</v>
      </c>
      <c r="AO204" s="9" t="e">
        <f t="shared" si="91"/>
        <v>#N/A</v>
      </c>
      <c r="AP204" s="1" t="str">
        <f t="shared" si="108"/>
        <v/>
      </c>
      <c r="AQ204" s="1" t="str">
        <f t="shared" si="108"/>
        <v/>
      </c>
      <c r="AS204" s="1" t="str">
        <f t="shared" si="103"/>
        <v/>
      </c>
      <c r="AT204" s="1" t="e">
        <f t="shared" si="104"/>
        <v>#N/A</v>
      </c>
      <c r="AU204" s="1" t="e">
        <f t="shared" si="92"/>
        <v>#N/A</v>
      </c>
      <c r="AV204" s="9" t="e">
        <f t="shared" si="93"/>
        <v>#N/A</v>
      </c>
      <c r="AW204" s="9" t="e">
        <f t="shared" si="94"/>
        <v>#N/A</v>
      </c>
      <c r="AX204" s="9" t="e">
        <f t="shared" si="95"/>
        <v>#N/A</v>
      </c>
      <c r="AY204" s="9" t="e">
        <f t="shared" si="96"/>
        <v>#N/A</v>
      </c>
      <c r="AZ204" s="9" t="e">
        <f t="shared" si="97"/>
        <v>#N/A</v>
      </c>
      <c r="BA204" s="9" t="e">
        <f t="shared" si="105"/>
        <v>#N/A</v>
      </c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M204" s="48"/>
      <c r="BX204" s="7"/>
      <c r="BY204" s="4"/>
      <c r="BZ204" s="7"/>
      <c r="CA204" s="7"/>
      <c r="CB204" s="7"/>
      <c r="CE204" s="7"/>
      <c r="CF204" s="7"/>
      <c r="CG204" s="7"/>
      <c r="CH204" s="7"/>
      <c r="CI204" s="7"/>
      <c r="CJ204" s="7"/>
      <c r="CK204" s="7"/>
      <c r="CL204" s="7"/>
      <c r="CN204" s="47"/>
      <c r="CO204" s="47"/>
      <c r="CP204" s="47"/>
      <c r="CQ204" s="4"/>
    </row>
    <row r="205" spans="1:95" s="1" customFormat="1" x14ac:dyDescent="0.3">
      <c r="A205" s="1">
        <f t="shared" si="98"/>
        <v>0</v>
      </c>
      <c r="B205" s="1" t="e">
        <f t="shared" si="82"/>
        <v>#N/A</v>
      </c>
      <c r="J205" s="4"/>
      <c r="K205" s="4"/>
      <c r="L205" s="4"/>
      <c r="M205" s="61"/>
      <c r="Y205" s="58"/>
      <c r="AA205" s="1">
        <f t="shared" si="83"/>
        <v>0</v>
      </c>
      <c r="AB205" s="1">
        <f t="shared" si="84"/>
        <v>0</v>
      </c>
      <c r="AC205" s="1">
        <f t="shared" si="85"/>
        <v>0</v>
      </c>
      <c r="AD205" s="1" t="str">
        <f t="shared" si="99"/>
        <v/>
      </c>
      <c r="AE205" s="1" t="str">
        <f t="shared" si="107"/>
        <v/>
      </c>
      <c r="AF205" s="1" t="str">
        <f t="shared" si="107"/>
        <v/>
      </c>
      <c r="AG205" s="1" t="str">
        <f t="shared" si="107"/>
        <v/>
      </c>
      <c r="AH205" s="1" t="e">
        <f t="shared" si="106"/>
        <v>#N/A</v>
      </c>
      <c r="AI205" s="9" t="e">
        <f t="shared" si="101"/>
        <v>#N/A</v>
      </c>
      <c r="AJ205" s="9" t="e">
        <f t="shared" si="86"/>
        <v>#N/A</v>
      </c>
      <c r="AK205" s="9" t="e">
        <f t="shared" si="87"/>
        <v>#N/A</v>
      </c>
      <c r="AL205" s="9" t="e">
        <f t="shared" si="88"/>
        <v>#N/A</v>
      </c>
      <c r="AM205" s="9" t="e">
        <f t="shared" si="89"/>
        <v>#N/A</v>
      </c>
      <c r="AN205" s="9" t="e">
        <f t="shared" si="90"/>
        <v>#N/A</v>
      </c>
      <c r="AO205" s="9" t="e">
        <f t="shared" si="91"/>
        <v>#N/A</v>
      </c>
      <c r="AP205" s="1" t="str">
        <f t="shared" si="108"/>
        <v/>
      </c>
      <c r="AQ205" s="1" t="str">
        <f t="shared" si="108"/>
        <v/>
      </c>
      <c r="AS205" s="1" t="str">
        <f t="shared" si="103"/>
        <v/>
      </c>
      <c r="AT205" s="1" t="e">
        <f t="shared" si="104"/>
        <v>#N/A</v>
      </c>
      <c r="AU205" s="1" t="e">
        <f t="shared" si="92"/>
        <v>#N/A</v>
      </c>
      <c r="AV205" s="9" t="e">
        <f t="shared" si="93"/>
        <v>#N/A</v>
      </c>
      <c r="AW205" s="9" t="e">
        <f t="shared" si="94"/>
        <v>#N/A</v>
      </c>
      <c r="AX205" s="9" t="e">
        <f t="shared" si="95"/>
        <v>#N/A</v>
      </c>
      <c r="AY205" s="9" t="e">
        <f t="shared" si="96"/>
        <v>#N/A</v>
      </c>
      <c r="AZ205" s="9" t="e">
        <f t="shared" si="97"/>
        <v>#N/A</v>
      </c>
      <c r="BA205" s="9" t="e">
        <f t="shared" si="105"/>
        <v>#N/A</v>
      </c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M205" s="48"/>
      <c r="BX205" s="7"/>
      <c r="BY205" s="4"/>
      <c r="BZ205" s="7"/>
      <c r="CA205" s="7"/>
      <c r="CB205" s="7"/>
      <c r="CE205" s="7"/>
      <c r="CF205" s="7"/>
      <c r="CG205" s="7"/>
      <c r="CH205" s="7"/>
      <c r="CI205" s="7"/>
      <c r="CJ205" s="7"/>
      <c r="CK205" s="7"/>
      <c r="CL205" s="7"/>
      <c r="CN205" s="47"/>
      <c r="CO205" s="47"/>
      <c r="CP205" s="47"/>
      <c r="CQ205" s="4"/>
    </row>
    <row r="206" spans="1:95" s="1" customFormat="1" x14ac:dyDescent="0.3">
      <c r="A206" s="1">
        <f t="shared" si="98"/>
        <v>0</v>
      </c>
      <c r="B206" s="1" t="e">
        <f t="shared" ref="B206:B269" si="109">IF(C206="",NA(),E206+G206+H206+I206)</f>
        <v>#N/A</v>
      </c>
      <c r="J206" s="4"/>
      <c r="K206" s="4"/>
      <c r="L206" s="4"/>
      <c r="M206" s="61"/>
      <c r="Y206" s="58"/>
      <c r="AA206" s="1">
        <f t="shared" ref="AA206:AA269" si="110">+E206+V206</f>
        <v>0</v>
      </c>
      <c r="AB206" s="1">
        <f t="shared" ref="AB206:AB269" si="111">+G206+W206</f>
        <v>0</v>
      </c>
      <c r="AC206" s="1">
        <f t="shared" ref="AC206:AC269" si="112">+I206+X206</f>
        <v>0</v>
      </c>
      <c r="AD206" s="1" t="str">
        <f t="shared" si="99"/>
        <v/>
      </c>
      <c r="AE206" s="1" t="str">
        <f t="shared" si="107"/>
        <v/>
      </c>
      <c r="AF206" s="1" t="str">
        <f t="shared" si="107"/>
        <v/>
      </c>
      <c r="AG206" s="1" t="str">
        <f t="shared" si="107"/>
        <v/>
      </c>
      <c r="AH206" s="1" t="e">
        <f t="shared" si="106"/>
        <v>#N/A</v>
      </c>
      <c r="AI206" s="9" t="e">
        <f t="shared" si="101"/>
        <v>#N/A</v>
      </c>
      <c r="AJ206" s="9" t="e">
        <f t="shared" ref="AJ206:AJ269" si="113">IF(OR(ISNA(B206),B206=0),NA(),B206/$AJ$11)</f>
        <v>#N/A</v>
      </c>
      <c r="AK206" s="9" t="e">
        <f t="shared" ref="AK206:AK269" si="114">IF(OR(ISNA(B206),B206=0),NA(),E206/$AJ$11)</f>
        <v>#N/A</v>
      </c>
      <c r="AL206" s="9" t="e">
        <f t="shared" ref="AL206:AL269" si="115">IF(OR(ISNA(B206),B206=0),NA(),G206/$AJ$11)</f>
        <v>#N/A</v>
      </c>
      <c r="AM206" s="9" t="e">
        <f t="shared" ref="AM206:AM269" si="116">IF(OR(ISNA(B206),B206=0),NA(),I206/$AJ$11)</f>
        <v>#N/A</v>
      </c>
      <c r="AN206" s="9" t="e">
        <f t="shared" ref="AN206:AN269" si="117">IF(OR(ISNA(B206),B206=0),NA(),T206/$AJ$11)</f>
        <v>#N/A</v>
      </c>
      <c r="AO206" s="9" t="e">
        <f t="shared" ref="AO206:AO269" si="118">+IF(OR(ISNA(B206),B206=0),NA(),AH206/$AJ$11)</f>
        <v>#N/A</v>
      </c>
      <c r="AP206" s="1" t="str">
        <f t="shared" si="108"/>
        <v/>
      </c>
      <c r="AQ206" s="1" t="str">
        <f t="shared" si="108"/>
        <v/>
      </c>
      <c r="AS206" s="1" t="str">
        <f t="shared" si="103"/>
        <v/>
      </c>
      <c r="AT206" s="1" t="e">
        <f t="shared" si="104"/>
        <v>#N/A</v>
      </c>
      <c r="AU206" s="1" t="e">
        <f t="shared" ref="AU206:AU269" si="119">IF(C206="",NA(),V206+W206+X206)</f>
        <v>#N/A</v>
      </c>
      <c r="AV206" s="9" t="e">
        <f t="shared" ref="AV206:AV269" si="120">IF(OR(ISNA(B206),B206=0),NA(),AU206/$AJ$11)</f>
        <v>#N/A</v>
      </c>
      <c r="AW206" s="9" t="e">
        <f t="shared" ref="AW206:AW269" si="121">IF(OR(ISNA(B206),B206=0),NA(),V206/$AJ$11)</f>
        <v>#N/A</v>
      </c>
      <c r="AX206" s="9" t="e">
        <f t="shared" ref="AX206:AX269" si="122">IF(OR(ISNA(B206),B206=0),NA(),W206/$AJ$11)</f>
        <v>#N/A</v>
      </c>
      <c r="AY206" s="9" t="e">
        <f t="shared" ref="AY206:AY269" si="123">IF(OR(ISNA(B206),B206=0),NA(),X206/$AJ$11)</f>
        <v>#N/A</v>
      </c>
      <c r="AZ206" s="9" t="e">
        <f t="shared" ref="AZ206:AZ269" si="124">IF(OR(ISNA(B206),B206=0),NA(),AT206/$AJ$11)</f>
        <v>#N/A</v>
      </c>
      <c r="BA206" s="9" t="e">
        <f t="shared" si="105"/>
        <v>#N/A</v>
      </c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M206" s="48"/>
      <c r="BX206" s="7"/>
      <c r="BY206" s="4"/>
      <c r="BZ206" s="7"/>
      <c r="CA206" s="7"/>
      <c r="CB206" s="7"/>
      <c r="CE206" s="7"/>
      <c r="CF206" s="7"/>
      <c r="CG206" s="7"/>
      <c r="CH206" s="7"/>
      <c r="CI206" s="7"/>
      <c r="CJ206" s="7"/>
      <c r="CK206" s="7"/>
      <c r="CL206" s="7"/>
      <c r="CN206" s="47"/>
      <c r="CO206" s="47"/>
      <c r="CP206" s="47"/>
      <c r="CQ206" s="4"/>
    </row>
    <row r="207" spans="1:95" s="1" customFormat="1" x14ac:dyDescent="0.3">
      <c r="A207" s="1">
        <f t="shared" ref="A207:A270" si="125">+C207</f>
        <v>0</v>
      </c>
      <c r="B207" s="1" t="e">
        <f t="shared" si="109"/>
        <v>#N/A</v>
      </c>
      <c r="J207" s="4"/>
      <c r="K207" s="4"/>
      <c r="L207" s="4"/>
      <c r="M207" s="61"/>
      <c r="Y207" s="58"/>
      <c r="AA207" s="1">
        <f t="shared" si="110"/>
        <v>0</v>
      </c>
      <c r="AB207" s="1">
        <f t="shared" si="111"/>
        <v>0</v>
      </c>
      <c r="AC207" s="1">
        <f t="shared" si="112"/>
        <v>0</v>
      </c>
      <c r="AD207" s="1" t="str">
        <f t="shared" ref="AD207:AD270" si="126">IF($C207="","",E207-E206)</f>
        <v/>
      </c>
      <c r="AE207" s="1" t="str">
        <f t="shared" si="107"/>
        <v/>
      </c>
      <c r="AF207" s="1" t="str">
        <f t="shared" si="107"/>
        <v/>
      </c>
      <c r="AG207" s="1" t="str">
        <f t="shared" si="107"/>
        <v/>
      </c>
      <c r="AH207" s="1" t="e">
        <f t="shared" si="106"/>
        <v>#N/A</v>
      </c>
      <c r="AI207" s="9" t="e">
        <f t="shared" ref="AI207:AI270" si="127">IF(OR(ISNA(AU207),AU207=0),NA(),X207/AU207)</f>
        <v>#N/A</v>
      </c>
      <c r="AJ207" s="9" t="e">
        <f t="shared" si="113"/>
        <v>#N/A</v>
      </c>
      <c r="AK207" s="9" t="e">
        <f t="shared" si="114"/>
        <v>#N/A</v>
      </c>
      <c r="AL207" s="9" t="e">
        <f t="shared" si="115"/>
        <v>#N/A</v>
      </c>
      <c r="AM207" s="9" t="e">
        <f t="shared" si="116"/>
        <v>#N/A</v>
      </c>
      <c r="AN207" s="9" t="e">
        <f t="shared" si="117"/>
        <v>#N/A</v>
      </c>
      <c r="AO207" s="9" t="e">
        <f t="shared" si="118"/>
        <v>#N/A</v>
      </c>
      <c r="AP207" s="1" t="str">
        <f t="shared" si="108"/>
        <v/>
      </c>
      <c r="AQ207" s="1" t="str">
        <f t="shared" si="108"/>
        <v/>
      </c>
      <c r="AS207" s="1" t="str">
        <f t="shared" ref="AS207:AS270" si="128">IF($C207="","",X207-X206)</f>
        <v/>
      </c>
      <c r="AT207" s="1" t="e">
        <f t="shared" ref="AT207:AT270" si="129">IF(OR($C207="",ISNA($C207)),NA(),AP207+AQ207+AR207+AS207)</f>
        <v>#N/A</v>
      </c>
      <c r="AU207" s="1" t="e">
        <f t="shared" si="119"/>
        <v>#N/A</v>
      </c>
      <c r="AV207" s="9" t="e">
        <f t="shared" si="120"/>
        <v>#N/A</v>
      </c>
      <c r="AW207" s="9" t="e">
        <f t="shared" si="121"/>
        <v>#N/A</v>
      </c>
      <c r="AX207" s="9" t="e">
        <f t="shared" si="122"/>
        <v>#N/A</v>
      </c>
      <c r="AY207" s="9" t="e">
        <f t="shared" si="123"/>
        <v>#N/A</v>
      </c>
      <c r="AZ207" s="9" t="e">
        <f t="shared" si="124"/>
        <v>#N/A</v>
      </c>
      <c r="BA207" s="9" t="e">
        <f t="shared" ref="BA207:BA270" si="130">+AJ207*$BA$12</f>
        <v>#N/A</v>
      </c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M207" s="48"/>
      <c r="BX207" s="7"/>
      <c r="BY207" s="4"/>
      <c r="BZ207" s="7"/>
      <c r="CA207" s="7"/>
      <c r="CB207" s="7"/>
      <c r="CE207" s="7"/>
      <c r="CF207" s="7"/>
      <c r="CG207" s="7"/>
      <c r="CH207" s="7"/>
      <c r="CI207" s="7"/>
      <c r="CJ207" s="7"/>
      <c r="CK207" s="7"/>
      <c r="CL207" s="7"/>
      <c r="CN207" s="47"/>
      <c r="CO207" s="47"/>
      <c r="CP207" s="47"/>
      <c r="CQ207" s="4"/>
    </row>
    <row r="208" spans="1:95" s="1" customFormat="1" x14ac:dyDescent="0.3">
      <c r="A208" s="1">
        <f t="shared" si="125"/>
        <v>0</v>
      </c>
      <c r="B208" s="1" t="e">
        <f t="shared" si="109"/>
        <v>#N/A</v>
      </c>
      <c r="J208" s="4"/>
      <c r="K208" s="4"/>
      <c r="L208" s="4"/>
      <c r="M208" s="61"/>
      <c r="Y208" s="58"/>
      <c r="AA208" s="1">
        <f t="shared" si="110"/>
        <v>0</v>
      </c>
      <c r="AB208" s="1">
        <f t="shared" si="111"/>
        <v>0</v>
      </c>
      <c r="AC208" s="1">
        <f t="shared" si="112"/>
        <v>0</v>
      </c>
      <c r="AD208" s="1" t="str">
        <f t="shared" si="126"/>
        <v/>
      </c>
      <c r="AE208" s="1" t="str">
        <f t="shared" si="107"/>
        <v/>
      </c>
      <c r="AF208" s="1" t="str">
        <f t="shared" si="107"/>
        <v/>
      </c>
      <c r="AG208" s="1" t="str">
        <f t="shared" si="107"/>
        <v/>
      </c>
      <c r="AH208" s="1" t="e">
        <f t="shared" ref="AH208:AH271" si="131">IF(OR($C208="",ISNA($C208)),NA(),AD208+AE208+AF208+AG208)</f>
        <v>#N/A</v>
      </c>
      <c r="AI208" s="9" t="e">
        <f t="shared" si="127"/>
        <v>#N/A</v>
      </c>
      <c r="AJ208" s="9" t="e">
        <f t="shared" si="113"/>
        <v>#N/A</v>
      </c>
      <c r="AK208" s="9" t="e">
        <f t="shared" si="114"/>
        <v>#N/A</v>
      </c>
      <c r="AL208" s="9" t="e">
        <f t="shared" si="115"/>
        <v>#N/A</v>
      </c>
      <c r="AM208" s="9" t="e">
        <f t="shared" si="116"/>
        <v>#N/A</v>
      </c>
      <c r="AN208" s="9" t="e">
        <f t="shared" si="117"/>
        <v>#N/A</v>
      </c>
      <c r="AO208" s="9" t="e">
        <f t="shared" si="118"/>
        <v>#N/A</v>
      </c>
      <c r="AP208" s="1" t="str">
        <f t="shared" si="108"/>
        <v/>
      </c>
      <c r="AQ208" s="1" t="str">
        <f t="shared" si="108"/>
        <v/>
      </c>
      <c r="AS208" s="1" t="str">
        <f t="shared" si="128"/>
        <v/>
      </c>
      <c r="AT208" s="1" t="e">
        <f t="shared" si="129"/>
        <v>#N/A</v>
      </c>
      <c r="AU208" s="1" t="e">
        <f t="shared" si="119"/>
        <v>#N/A</v>
      </c>
      <c r="AV208" s="9" t="e">
        <f t="shared" si="120"/>
        <v>#N/A</v>
      </c>
      <c r="AW208" s="9" t="e">
        <f t="shared" si="121"/>
        <v>#N/A</v>
      </c>
      <c r="AX208" s="9" t="e">
        <f t="shared" si="122"/>
        <v>#N/A</v>
      </c>
      <c r="AY208" s="9" t="e">
        <f t="shared" si="123"/>
        <v>#N/A</v>
      </c>
      <c r="AZ208" s="9" t="e">
        <f t="shared" si="124"/>
        <v>#N/A</v>
      </c>
      <c r="BA208" s="9" t="e">
        <f t="shared" si="130"/>
        <v>#N/A</v>
      </c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M208" s="48"/>
      <c r="BX208" s="7"/>
      <c r="BY208" s="4"/>
      <c r="BZ208" s="7"/>
      <c r="CA208" s="7"/>
      <c r="CB208" s="7"/>
      <c r="CE208" s="7"/>
      <c r="CF208" s="7"/>
      <c r="CG208" s="7"/>
      <c r="CH208" s="7"/>
      <c r="CI208" s="7"/>
      <c r="CJ208" s="7"/>
      <c r="CK208" s="7"/>
      <c r="CL208" s="7"/>
      <c r="CN208" s="47"/>
      <c r="CO208" s="47"/>
      <c r="CP208" s="47"/>
      <c r="CQ208" s="4"/>
    </row>
    <row r="209" spans="1:95" s="1" customFormat="1" x14ac:dyDescent="0.3">
      <c r="A209" s="1">
        <f t="shared" si="125"/>
        <v>0</v>
      </c>
      <c r="B209" s="1" t="e">
        <f t="shared" si="109"/>
        <v>#N/A</v>
      </c>
      <c r="J209" s="4"/>
      <c r="K209" s="4"/>
      <c r="L209" s="4"/>
      <c r="M209" s="61"/>
      <c r="Y209" s="58"/>
      <c r="AA209" s="1">
        <f t="shared" si="110"/>
        <v>0</v>
      </c>
      <c r="AB209" s="1">
        <f t="shared" si="111"/>
        <v>0</v>
      </c>
      <c r="AC209" s="1">
        <f t="shared" si="112"/>
        <v>0</v>
      </c>
      <c r="AD209" s="1" t="str">
        <f t="shared" si="126"/>
        <v/>
      </c>
      <c r="AE209" s="1" t="str">
        <f t="shared" si="107"/>
        <v/>
      </c>
      <c r="AF209" s="1" t="str">
        <f t="shared" si="107"/>
        <v/>
      </c>
      <c r="AG209" s="1" t="str">
        <f t="shared" si="107"/>
        <v/>
      </c>
      <c r="AH209" s="1" t="e">
        <f t="shared" si="131"/>
        <v>#N/A</v>
      </c>
      <c r="AI209" s="9" t="e">
        <f t="shared" si="127"/>
        <v>#N/A</v>
      </c>
      <c r="AJ209" s="9" t="e">
        <f t="shared" si="113"/>
        <v>#N/A</v>
      </c>
      <c r="AK209" s="9" t="e">
        <f t="shared" si="114"/>
        <v>#N/A</v>
      </c>
      <c r="AL209" s="9" t="e">
        <f t="shared" si="115"/>
        <v>#N/A</v>
      </c>
      <c r="AM209" s="9" t="e">
        <f t="shared" si="116"/>
        <v>#N/A</v>
      </c>
      <c r="AN209" s="9" t="e">
        <f t="shared" si="117"/>
        <v>#N/A</v>
      </c>
      <c r="AO209" s="9" t="e">
        <f t="shared" si="118"/>
        <v>#N/A</v>
      </c>
      <c r="AP209" s="1" t="str">
        <f t="shared" si="108"/>
        <v/>
      </c>
      <c r="AQ209" s="1" t="str">
        <f t="shared" si="108"/>
        <v/>
      </c>
      <c r="AS209" s="1" t="str">
        <f t="shared" si="128"/>
        <v/>
      </c>
      <c r="AT209" s="1" t="e">
        <f t="shared" si="129"/>
        <v>#N/A</v>
      </c>
      <c r="AU209" s="1" t="e">
        <f t="shared" si="119"/>
        <v>#N/A</v>
      </c>
      <c r="AV209" s="9" t="e">
        <f t="shared" si="120"/>
        <v>#N/A</v>
      </c>
      <c r="AW209" s="9" t="e">
        <f t="shared" si="121"/>
        <v>#N/A</v>
      </c>
      <c r="AX209" s="9" t="e">
        <f t="shared" si="122"/>
        <v>#N/A</v>
      </c>
      <c r="AY209" s="9" t="e">
        <f t="shared" si="123"/>
        <v>#N/A</v>
      </c>
      <c r="AZ209" s="9" t="e">
        <f t="shared" si="124"/>
        <v>#N/A</v>
      </c>
      <c r="BA209" s="9" t="e">
        <f t="shared" si="130"/>
        <v>#N/A</v>
      </c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M209" s="48"/>
      <c r="BX209" s="7"/>
      <c r="BY209" s="4"/>
      <c r="BZ209" s="7"/>
      <c r="CA209" s="7"/>
      <c r="CB209" s="7"/>
      <c r="CE209" s="7"/>
      <c r="CF209" s="7"/>
      <c r="CG209" s="7"/>
      <c r="CH209" s="7"/>
      <c r="CI209" s="7"/>
      <c r="CJ209" s="7"/>
      <c r="CK209" s="7"/>
      <c r="CL209" s="7"/>
      <c r="CN209" s="47"/>
      <c r="CO209" s="47"/>
      <c r="CP209" s="47"/>
      <c r="CQ209" s="4"/>
    </row>
    <row r="210" spans="1:95" s="1" customFormat="1" x14ac:dyDescent="0.3">
      <c r="A210" s="1">
        <f t="shared" si="125"/>
        <v>0</v>
      </c>
      <c r="B210" s="1" t="e">
        <f t="shared" si="109"/>
        <v>#N/A</v>
      </c>
      <c r="J210" s="4"/>
      <c r="K210" s="4"/>
      <c r="L210" s="4"/>
      <c r="M210" s="61"/>
      <c r="Y210" s="58"/>
      <c r="AA210" s="1">
        <f t="shared" si="110"/>
        <v>0</v>
      </c>
      <c r="AB210" s="1">
        <f t="shared" si="111"/>
        <v>0</v>
      </c>
      <c r="AC210" s="1">
        <f t="shared" si="112"/>
        <v>0</v>
      </c>
      <c r="AD210" s="1" t="str">
        <f t="shared" si="126"/>
        <v/>
      </c>
      <c r="AE210" s="1" t="str">
        <f t="shared" si="107"/>
        <v/>
      </c>
      <c r="AF210" s="1" t="str">
        <f t="shared" si="107"/>
        <v/>
      </c>
      <c r="AG210" s="1" t="str">
        <f t="shared" si="107"/>
        <v/>
      </c>
      <c r="AH210" s="1" t="e">
        <f t="shared" si="131"/>
        <v>#N/A</v>
      </c>
      <c r="AI210" s="9" t="e">
        <f t="shared" si="127"/>
        <v>#N/A</v>
      </c>
      <c r="AJ210" s="9" t="e">
        <f t="shared" si="113"/>
        <v>#N/A</v>
      </c>
      <c r="AK210" s="9" t="e">
        <f t="shared" si="114"/>
        <v>#N/A</v>
      </c>
      <c r="AL210" s="9" t="e">
        <f t="shared" si="115"/>
        <v>#N/A</v>
      </c>
      <c r="AM210" s="9" t="e">
        <f t="shared" si="116"/>
        <v>#N/A</v>
      </c>
      <c r="AN210" s="9" t="e">
        <f t="shared" si="117"/>
        <v>#N/A</v>
      </c>
      <c r="AO210" s="9" t="e">
        <f t="shared" si="118"/>
        <v>#N/A</v>
      </c>
      <c r="AP210" s="1" t="str">
        <f t="shared" si="108"/>
        <v/>
      </c>
      <c r="AQ210" s="1" t="str">
        <f t="shared" si="108"/>
        <v/>
      </c>
      <c r="AS210" s="1" t="str">
        <f t="shared" si="128"/>
        <v/>
      </c>
      <c r="AT210" s="1" t="e">
        <f t="shared" si="129"/>
        <v>#N/A</v>
      </c>
      <c r="AU210" s="1" t="e">
        <f t="shared" si="119"/>
        <v>#N/A</v>
      </c>
      <c r="AV210" s="9" t="e">
        <f t="shared" si="120"/>
        <v>#N/A</v>
      </c>
      <c r="AW210" s="9" t="e">
        <f t="shared" si="121"/>
        <v>#N/A</v>
      </c>
      <c r="AX210" s="9" t="e">
        <f t="shared" si="122"/>
        <v>#N/A</v>
      </c>
      <c r="AY210" s="9" t="e">
        <f t="shared" si="123"/>
        <v>#N/A</v>
      </c>
      <c r="AZ210" s="9" t="e">
        <f t="shared" si="124"/>
        <v>#N/A</v>
      </c>
      <c r="BA210" s="9" t="e">
        <f t="shared" si="130"/>
        <v>#N/A</v>
      </c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M210" s="48"/>
      <c r="BX210" s="7"/>
      <c r="BY210" s="4"/>
      <c r="BZ210" s="7"/>
      <c r="CA210" s="7"/>
      <c r="CB210" s="7"/>
      <c r="CE210" s="7"/>
      <c r="CF210" s="7"/>
      <c r="CG210" s="7"/>
      <c r="CH210" s="7"/>
      <c r="CI210" s="7"/>
      <c r="CJ210" s="7"/>
      <c r="CK210" s="7"/>
      <c r="CL210" s="7"/>
      <c r="CN210" s="47"/>
      <c r="CO210" s="47"/>
      <c r="CP210" s="47"/>
      <c r="CQ210" s="4"/>
    </row>
    <row r="211" spans="1:95" s="1" customFormat="1" x14ac:dyDescent="0.3">
      <c r="A211" s="1">
        <f t="shared" si="125"/>
        <v>0</v>
      </c>
      <c r="B211" s="1" t="e">
        <f t="shared" si="109"/>
        <v>#N/A</v>
      </c>
      <c r="J211" s="4"/>
      <c r="K211" s="4"/>
      <c r="L211" s="4"/>
      <c r="M211" s="61"/>
      <c r="Y211" s="58"/>
      <c r="AA211" s="1">
        <f t="shared" si="110"/>
        <v>0</v>
      </c>
      <c r="AB211" s="1">
        <f t="shared" si="111"/>
        <v>0</v>
      </c>
      <c r="AC211" s="1">
        <f t="shared" si="112"/>
        <v>0</v>
      </c>
      <c r="AD211" s="1" t="str">
        <f t="shared" si="126"/>
        <v/>
      </c>
      <c r="AE211" s="1" t="str">
        <f t="shared" si="107"/>
        <v/>
      </c>
      <c r="AF211" s="1" t="str">
        <f t="shared" si="107"/>
        <v/>
      </c>
      <c r="AG211" s="1" t="str">
        <f t="shared" si="107"/>
        <v/>
      </c>
      <c r="AH211" s="1" t="e">
        <f t="shared" si="131"/>
        <v>#N/A</v>
      </c>
      <c r="AI211" s="9" t="e">
        <f t="shared" si="127"/>
        <v>#N/A</v>
      </c>
      <c r="AJ211" s="9" t="e">
        <f t="shared" si="113"/>
        <v>#N/A</v>
      </c>
      <c r="AK211" s="9" t="e">
        <f t="shared" si="114"/>
        <v>#N/A</v>
      </c>
      <c r="AL211" s="9" t="e">
        <f t="shared" si="115"/>
        <v>#N/A</v>
      </c>
      <c r="AM211" s="9" t="e">
        <f t="shared" si="116"/>
        <v>#N/A</v>
      </c>
      <c r="AN211" s="9" t="e">
        <f t="shared" si="117"/>
        <v>#N/A</v>
      </c>
      <c r="AO211" s="9" t="e">
        <f t="shared" si="118"/>
        <v>#N/A</v>
      </c>
      <c r="AP211" s="1" t="str">
        <f t="shared" si="108"/>
        <v/>
      </c>
      <c r="AQ211" s="1" t="str">
        <f t="shared" si="108"/>
        <v/>
      </c>
      <c r="AS211" s="1" t="str">
        <f t="shared" si="128"/>
        <v/>
      </c>
      <c r="AT211" s="1" t="e">
        <f t="shared" si="129"/>
        <v>#N/A</v>
      </c>
      <c r="AU211" s="1" t="e">
        <f t="shared" si="119"/>
        <v>#N/A</v>
      </c>
      <c r="AV211" s="9" t="e">
        <f t="shared" si="120"/>
        <v>#N/A</v>
      </c>
      <c r="AW211" s="9" t="e">
        <f t="shared" si="121"/>
        <v>#N/A</v>
      </c>
      <c r="AX211" s="9" t="e">
        <f t="shared" si="122"/>
        <v>#N/A</v>
      </c>
      <c r="AY211" s="9" t="e">
        <f t="shared" si="123"/>
        <v>#N/A</v>
      </c>
      <c r="AZ211" s="9" t="e">
        <f t="shared" si="124"/>
        <v>#N/A</v>
      </c>
      <c r="BA211" s="9" t="e">
        <f t="shared" si="130"/>
        <v>#N/A</v>
      </c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M211" s="48"/>
      <c r="BX211" s="7"/>
      <c r="BY211" s="4"/>
      <c r="BZ211" s="7"/>
      <c r="CA211" s="7"/>
      <c r="CB211" s="7"/>
      <c r="CE211" s="7"/>
      <c r="CF211" s="7"/>
      <c r="CG211" s="7"/>
      <c r="CH211" s="7"/>
      <c r="CI211" s="7"/>
      <c r="CJ211" s="7"/>
      <c r="CK211" s="7"/>
      <c r="CL211" s="7"/>
      <c r="CN211" s="47"/>
      <c r="CO211" s="47"/>
      <c r="CP211" s="47"/>
      <c r="CQ211" s="4"/>
    </row>
    <row r="212" spans="1:95" s="1" customFormat="1" x14ac:dyDescent="0.3">
      <c r="A212" s="1">
        <f t="shared" si="125"/>
        <v>0</v>
      </c>
      <c r="B212" s="1" t="e">
        <f t="shared" si="109"/>
        <v>#N/A</v>
      </c>
      <c r="J212" s="4"/>
      <c r="K212" s="4"/>
      <c r="L212" s="4"/>
      <c r="M212" s="61"/>
      <c r="Y212" s="58"/>
      <c r="AA212" s="1">
        <f t="shared" si="110"/>
        <v>0</v>
      </c>
      <c r="AB212" s="1">
        <f t="shared" si="111"/>
        <v>0</v>
      </c>
      <c r="AC212" s="1">
        <f t="shared" si="112"/>
        <v>0</v>
      </c>
      <c r="AD212" s="1" t="str">
        <f t="shared" si="126"/>
        <v/>
      </c>
      <c r="AE212" s="1" t="str">
        <f t="shared" si="107"/>
        <v/>
      </c>
      <c r="AF212" s="1" t="str">
        <f t="shared" si="107"/>
        <v/>
      </c>
      <c r="AG212" s="1" t="str">
        <f t="shared" si="107"/>
        <v/>
      </c>
      <c r="AH212" s="1" t="e">
        <f t="shared" si="131"/>
        <v>#N/A</v>
      </c>
      <c r="AI212" s="9" t="e">
        <f t="shared" si="127"/>
        <v>#N/A</v>
      </c>
      <c r="AJ212" s="9" t="e">
        <f t="shared" si="113"/>
        <v>#N/A</v>
      </c>
      <c r="AK212" s="9" t="e">
        <f t="shared" si="114"/>
        <v>#N/A</v>
      </c>
      <c r="AL212" s="9" t="e">
        <f t="shared" si="115"/>
        <v>#N/A</v>
      </c>
      <c r="AM212" s="9" t="e">
        <f t="shared" si="116"/>
        <v>#N/A</v>
      </c>
      <c r="AN212" s="9" t="e">
        <f t="shared" si="117"/>
        <v>#N/A</v>
      </c>
      <c r="AO212" s="9" t="e">
        <f t="shared" si="118"/>
        <v>#N/A</v>
      </c>
      <c r="AP212" s="1" t="str">
        <f t="shared" si="108"/>
        <v/>
      </c>
      <c r="AQ212" s="1" t="str">
        <f t="shared" si="108"/>
        <v/>
      </c>
      <c r="AS212" s="1" t="str">
        <f t="shared" si="128"/>
        <v/>
      </c>
      <c r="AT212" s="1" t="e">
        <f t="shared" si="129"/>
        <v>#N/A</v>
      </c>
      <c r="AU212" s="1" t="e">
        <f t="shared" si="119"/>
        <v>#N/A</v>
      </c>
      <c r="AV212" s="9" t="e">
        <f t="shared" si="120"/>
        <v>#N/A</v>
      </c>
      <c r="AW212" s="9" t="e">
        <f t="shared" si="121"/>
        <v>#N/A</v>
      </c>
      <c r="AX212" s="9" t="e">
        <f t="shared" si="122"/>
        <v>#N/A</v>
      </c>
      <c r="AY212" s="9" t="e">
        <f t="shared" si="123"/>
        <v>#N/A</v>
      </c>
      <c r="AZ212" s="9" t="e">
        <f t="shared" si="124"/>
        <v>#N/A</v>
      </c>
      <c r="BA212" s="9" t="e">
        <f t="shared" si="130"/>
        <v>#N/A</v>
      </c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M212" s="48"/>
      <c r="BX212" s="7"/>
      <c r="BY212" s="4"/>
      <c r="BZ212" s="7"/>
      <c r="CA212" s="7"/>
      <c r="CB212" s="7"/>
      <c r="CE212" s="7"/>
      <c r="CF212" s="7"/>
      <c r="CG212" s="7"/>
      <c r="CH212" s="7"/>
      <c r="CI212" s="7"/>
      <c r="CJ212" s="7"/>
      <c r="CK212" s="7"/>
      <c r="CL212" s="7"/>
      <c r="CN212" s="47"/>
      <c r="CO212" s="47"/>
      <c r="CP212" s="47"/>
      <c r="CQ212" s="4"/>
    </row>
    <row r="213" spans="1:95" s="1" customFormat="1" x14ac:dyDescent="0.3">
      <c r="A213" s="1">
        <f t="shared" si="125"/>
        <v>0</v>
      </c>
      <c r="B213" s="1" t="e">
        <f t="shared" si="109"/>
        <v>#N/A</v>
      </c>
      <c r="J213" s="4"/>
      <c r="K213" s="4"/>
      <c r="L213" s="4"/>
      <c r="M213" s="61"/>
      <c r="Y213" s="58"/>
      <c r="AA213" s="1">
        <f t="shared" si="110"/>
        <v>0</v>
      </c>
      <c r="AB213" s="1">
        <f t="shared" si="111"/>
        <v>0</v>
      </c>
      <c r="AC213" s="1">
        <f t="shared" si="112"/>
        <v>0</v>
      </c>
      <c r="AD213" s="1" t="str">
        <f t="shared" si="126"/>
        <v/>
      </c>
      <c r="AE213" s="1" t="str">
        <f t="shared" si="107"/>
        <v/>
      </c>
      <c r="AF213" s="1" t="str">
        <f t="shared" si="107"/>
        <v/>
      </c>
      <c r="AG213" s="1" t="str">
        <f t="shared" si="107"/>
        <v/>
      </c>
      <c r="AH213" s="1" t="e">
        <f t="shared" si="131"/>
        <v>#N/A</v>
      </c>
      <c r="AI213" s="9" t="e">
        <f t="shared" si="127"/>
        <v>#N/A</v>
      </c>
      <c r="AJ213" s="9" t="e">
        <f t="shared" si="113"/>
        <v>#N/A</v>
      </c>
      <c r="AK213" s="9" t="e">
        <f t="shared" si="114"/>
        <v>#N/A</v>
      </c>
      <c r="AL213" s="9" t="e">
        <f t="shared" si="115"/>
        <v>#N/A</v>
      </c>
      <c r="AM213" s="9" t="e">
        <f t="shared" si="116"/>
        <v>#N/A</v>
      </c>
      <c r="AN213" s="9" t="e">
        <f t="shared" si="117"/>
        <v>#N/A</v>
      </c>
      <c r="AO213" s="9" t="e">
        <f t="shared" si="118"/>
        <v>#N/A</v>
      </c>
      <c r="AP213" s="1" t="str">
        <f t="shared" si="108"/>
        <v/>
      </c>
      <c r="AQ213" s="1" t="str">
        <f t="shared" si="108"/>
        <v/>
      </c>
      <c r="AS213" s="1" t="str">
        <f t="shared" si="128"/>
        <v/>
      </c>
      <c r="AT213" s="1" t="e">
        <f t="shared" si="129"/>
        <v>#N/A</v>
      </c>
      <c r="AU213" s="1" t="e">
        <f t="shared" si="119"/>
        <v>#N/A</v>
      </c>
      <c r="AV213" s="9" t="e">
        <f t="shared" si="120"/>
        <v>#N/A</v>
      </c>
      <c r="AW213" s="9" t="e">
        <f t="shared" si="121"/>
        <v>#N/A</v>
      </c>
      <c r="AX213" s="9" t="e">
        <f t="shared" si="122"/>
        <v>#N/A</v>
      </c>
      <c r="AY213" s="9" t="e">
        <f t="shared" si="123"/>
        <v>#N/A</v>
      </c>
      <c r="AZ213" s="9" t="e">
        <f t="shared" si="124"/>
        <v>#N/A</v>
      </c>
      <c r="BA213" s="9" t="e">
        <f t="shared" si="130"/>
        <v>#N/A</v>
      </c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M213" s="48"/>
      <c r="BX213" s="7"/>
      <c r="BY213" s="4"/>
      <c r="BZ213" s="7"/>
      <c r="CA213" s="7"/>
      <c r="CB213" s="7"/>
      <c r="CE213" s="7"/>
      <c r="CF213" s="7"/>
      <c r="CG213" s="7"/>
      <c r="CH213" s="7"/>
      <c r="CI213" s="7"/>
      <c r="CJ213" s="7"/>
      <c r="CK213" s="7"/>
      <c r="CL213" s="7"/>
      <c r="CN213" s="47"/>
      <c r="CO213" s="47"/>
      <c r="CP213" s="47"/>
      <c r="CQ213" s="4"/>
    </row>
    <row r="214" spans="1:95" s="1" customFormat="1" x14ac:dyDescent="0.3">
      <c r="A214" s="1">
        <f t="shared" si="125"/>
        <v>0</v>
      </c>
      <c r="B214" s="1" t="e">
        <f t="shared" si="109"/>
        <v>#N/A</v>
      </c>
      <c r="J214" s="4"/>
      <c r="K214" s="4"/>
      <c r="L214" s="4"/>
      <c r="M214" s="61"/>
      <c r="Y214" s="58"/>
      <c r="AA214" s="1">
        <f t="shared" si="110"/>
        <v>0</v>
      </c>
      <c r="AB214" s="1">
        <f t="shared" si="111"/>
        <v>0</v>
      </c>
      <c r="AC214" s="1">
        <f t="shared" si="112"/>
        <v>0</v>
      </c>
      <c r="AD214" s="1" t="str">
        <f t="shared" si="126"/>
        <v/>
      </c>
      <c r="AE214" s="1" t="str">
        <f t="shared" si="107"/>
        <v/>
      </c>
      <c r="AF214" s="1" t="str">
        <f t="shared" si="107"/>
        <v/>
      </c>
      <c r="AG214" s="1" t="str">
        <f t="shared" si="107"/>
        <v/>
      </c>
      <c r="AH214" s="1" t="e">
        <f t="shared" si="131"/>
        <v>#N/A</v>
      </c>
      <c r="AI214" s="9" t="e">
        <f t="shared" si="127"/>
        <v>#N/A</v>
      </c>
      <c r="AJ214" s="9" t="e">
        <f t="shared" si="113"/>
        <v>#N/A</v>
      </c>
      <c r="AK214" s="9" t="e">
        <f t="shared" si="114"/>
        <v>#N/A</v>
      </c>
      <c r="AL214" s="9" t="e">
        <f t="shared" si="115"/>
        <v>#N/A</v>
      </c>
      <c r="AM214" s="9" t="e">
        <f t="shared" si="116"/>
        <v>#N/A</v>
      </c>
      <c r="AN214" s="9" t="e">
        <f t="shared" si="117"/>
        <v>#N/A</v>
      </c>
      <c r="AO214" s="9" t="e">
        <f t="shared" si="118"/>
        <v>#N/A</v>
      </c>
      <c r="AP214" s="1" t="str">
        <f t="shared" si="108"/>
        <v/>
      </c>
      <c r="AQ214" s="1" t="str">
        <f t="shared" si="108"/>
        <v/>
      </c>
      <c r="AS214" s="1" t="str">
        <f t="shared" si="128"/>
        <v/>
      </c>
      <c r="AT214" s="1" t="e">
        <f t="shared" si="129"/>
        <v>#N/A</v>
      </c>
      <c r="AU214" s="1" t="e">
        <f t="shared" si="119"/>
        <v>#N/A</v>
      </c>
      <c r="AV214" s="9" t="e">
        <f t="shared" si="120"/>
        <v>#N/A</v>
      </c>
      <c r="AW214" s="9" t="e">
        <f t="shared" si="121"/>
        <v>#N/A</v>
      </c>
      <c r="AX214" s="9" t="e">
        <f t="shared" si="122"/>
        <v>#N/A</v>
      </c>
      <c r="AY214" s="9" t="e">
        <f t="shared" si="123"/>
        <v>#N/A</v>
      </c>
      <c r="AZ214" s="9" t="e">
        <f t="shared" si="124"/>
        <v>#N/A</v>
      </c>
      <c r="BA214" s="9" t="e">
        <f t="shared" si="130"/>
        <v>#N/A</v>
      </c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M214" s="48"/>
      <c r="BX214" s="7"/>
      <c r="BY214" s="4"/>
      <c r="BZ214" s="7"/>
      <c r="CA214" s="7"/>
      <c r="CB214" s="7"/>
      <c r="CE214" s="7"/>
      <c r="CF214" s="7"/>
      <c r="CG214" s="7"/>
      <c r="CH214" s="7"/>
      <c r="CI214" s="7"/>
      <c r="CJ214" s="7"/>
      <c r="CK214" s="7"/>
      <c r="CL214" s="7"/>
      <c r="CN214" s="47"/>
      <c r="CO214" s="47"/>
      <c r="CP214" s="47"/>
      <c r="CQ214" s="4"/>
    </row>
    <row r="215" spans="1:95" s="1" customFormat="1" x14ac:dyDescent="0.3">
      <c r="A215" s="1">
        <f t="shared" si="125"/>
        <v>0</v>
      </c>
      <c r="B215" s="1" t="e">
        <f t="shared" si="109"/>
        <v>#N/A</v>
      </c>
      <c r="J215" s="4"/>
      <c r="K215" s="4"/>
      <c r="L215" s="4"/>
      <c r="M215" s="61"/>
      <c r="Y215" s="58"/>
      <c r="AA215" s="1">
        <f t="shared" si="110"/>
        <v>0</v>
      </c>
      <c r="AB215" s="1">
        <f t="shared" si="111"/>
        <v>0</v>
      </c>
      <c r="AC215" s="1">
        <f t="shared" si="112"/>
        <v>0</v>
      </c>
      <c r="AD215" s="1" t="str">
        <f t="shared" si="126"/>
        <v/>
      </c>
      <c r="AE215" s="1" t="str">
        <f t="shared" si="107"/>
        <v/>
      </c>
      <c r="AF215" s="1" t="str">
        <f t="shared" si="107"/>
        <v/>
      </c>
      <c r="AG215" s="1" t="str">
        <f t="shared" si="107"/>
        <v/>
      </c>
      <c r="AH215" s="1" t="e">
        <f t="shared" si="131"/>
        <v>#N/A</v>
      </c>
      <c r="AI215" s="9" t="e">
        <f t="shared" si="127"/>
        <v>#N/A</v>
      </c>
      <c r="AJ215" s="9" t="e">
        <f t="shared" si="113"/>
        <v>#N/A</v>
      </c>
      <c r="AK215" s="9" t="e">
        <f t="shared" si="114"/>
        <v>#N/A</v>
      </c>
      <c r="AL215" s="9" t="e">
        <f t="shared" si="115"/>
        <v>#N/A</v>
      </c>
      <c r="AM215" s="9" t="e">
        <f t="shared" si="116"/>
        <v>#N/A</v>
      </c>
      <c r="AN215" s="9" t="e">
        <f t="shared" si="117"/>
        <v>#N/A</v>
      </c>
      <c r="AO215" s="9" t="e">
        <f t="shared" si="118"/>
        <v>#N/A</v>
      </c>
      <c r="AP215" s="1" t="str">
        <f t="shared" si="108"/>
        <v/>
      </c>
      <c r="AQ215" s="1" t="str">
        <f t="shared" si="108"/>
        <v/>
      </c>
      <c r="AS215" s="1" t="str">
        <f t="shared" si="128"/>
        <v/>
      </c>
      <c r="AT215" s="1" t="e">
        <f t="shared" si="129"/>
        <v>#N/A</v>
      </c>
      <c r="AU215" s="1" t="e">
        <f t="shared" si="119"/>
        <v>#N/A</v>
      </c>
      <c r="AV215" s="9" t="e">
        <f t="shared" si="120"/>
        <v>#N/A</v>
      </c>
      <c r="AW215" s="9" t="e">
        <f t="shared" si="121"/>
        <v>#N/A</v>
      </c>
      <c r="AX215" s="9" t="e">
        <f t="shared" si="122"/>
        <v>#N/A</v>
      </c>
      <c r="AY215" s="9" t="e">
        <f t="shared" si="123"/>
        <v>#N/A</v>
      </c>
      <c r="AZ215" s="9" t="e">
        <f t="shared" si="124"/>
        <v>#N/A</v>
      </c>
      <c r="BA215" s="9" t="e">
        <f t="shared" si="130"/>
        <v>#N/A</v>
      </c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M215" s="48"/>
      <c r="BX215" s="7"/>
      <c r="BY215" s="4"/>
      <c r="BZ215" s="7"/>
      <c r="CA215" s="7"/>
      <c r="CB215" s="7"/>
      <c r="CE215" s="7"/>
      <c r="CF215" s="7"/>
      <c r="CG215" s="7"/>
      <c r="CH215" s="7"/>
      <c r="CI215" s="7"/>
      <c r="CJ215" s="7"/>
      <c r="CK215" s="7"/>
      <c r="CL215" s="7"/>
      <c r="CN215" s="47"/>
      <c r="CO215" s="47"/>
      <c r="CP215" s="47"/>
      <c r="CQ215" s="4"/>
    </row>
    <row r="216" spans="1:95" s="1" customFormat="1" x14ac:dyDescent="0.3">
      <c r="A216" s="1">
        <f t="shared" si="125"/>
        <v>0</v>
      </c>
      <c r="B216" s="1" t="e">
        <f t="shared" si="109"/>
        <v>#N/A</v>
      </c>
      <c r="J216" s="4"/>
      <c r="K216" s="4"/>
      <c r="L216" s="4"/>
      <c r="M216" s="61"/>
      <c r="Y216" s="58"/>
      <c r="AA216" s="1">
        <f t="shared" si="110"/>
        <v>0</v>
      </c>
      <c r="AB216" s="1">
        <f t="shared" si="111"/>
        <v>0</v>
      </c>
      <c r="AC216" s="1">
        <f t="shared" si="112"/>
        <v>0</v>
      </c>
      <c r="AD216" s="1" t="str">
        <f t="shared" si="126"/>
        <v/>
      </c>
      <c r="AE216" s="1" t="str">
        <f t="shared" si="107"/>
        <v/>
      </c>
      <c r="AF216" s="1" t="str">
        <f t="shared" si="107"/>
        <v/>
      </c>
      <c r="AG216" s="1" t="str">
        <f t="shared" si="107"/>
        <v/>
      </c>
      <c r="AH216" s="1" t="e">
        <f t="shared" si="131"/>
        <v>#N/A</v>
      </c>
      <c r="AI216" s="9" t="e">
        <f t="shared" si="127"/>
        <v>#N/A</v>
      </c>
      <c r="AJ216" s="9" t="e">
        <f t="shared" si="113"/>
        <v>#N/A</v>
      </c>
      <c r="AK216" s="9" t="e">
        <f t="shared" si="114"/>
        <v>#N/A</v>
      </c>
      <c r="AL216" s="9" t="e">
        <f t="shared" si="115"/>
        <v>#N/A</v>
      </c>
      <c r="AM216" s="9" t="e">
        <f t="shared" si="116"/>
        <v>#N/A</v>
      </c>
      <c r="AN216" s="9" t="e">
        <f t="shared" si="117"/>
        <v>#N/A</v>
      </c>
      <c r="AO216" s="9" t="e">
        <f t="shared" si="118"/>
        <v>#N/A</v>
      </c>
      <c r="AP216" s="1" t="str">
        <f t="shared" si="108"/>
        <v/>
      </c>
      <c r="AQ216" s="1" t="str">
        <f t="shared" si="108"/>
        <v/>
      </c>
      <c r="AS216" s="1" t="str">
        <f t="shared" si="128"/>
        <v/>
      </c>
      <c r="AT216" s="1" t="e">
        <f t="shared" si="129"/>
        <v>#N/A</v>
      </c>
      <c r="AU216" s="1" t="e">
        <f t="shared" si="119"/>
        <v>#N/A</v>
      </c>
      <c r="AV216" s="9" t="e">
        <f t="shared" si="120"/>
        <v>#N/A</v>
      </c>
      <c r="AW216" s="9" t="e">
        <f t="shared" si="121"/>
        <v>#N/A</v>
      </c>
      <c r="AX216" s="9" t="e">
        <f t="shared" si="122"/>
        <v>#N/A</v>
      </c>
      <c r="AY216" s="9" t="e">
        <f t="shared" si="123"/>
        <v>#N/A</v>
      </c>
      <c r="AZ216" s="9" t="e">
        <f t="shared" si="124"/>
        <v>#N/A</v>
      </c>
      <c r="BA216" s="9" t="e">
        <f t="shared" si="130"/>
        <v>#N/A</v>
      </c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M216" s="48"/>
      <c r="BX216" s="7"/>
      <c r="BY216" s="4"/>
      <c r="BZ216" s="7"/>
      <c r="CA216" s="7"/>
      <c r="CB216" s="7"/>
      <c r="CE216" s="7"/>
      <c r="CF216" s="7"/>
      <c r="CG216" s="7"/>
      <c r="CH216" s="7"/>
      <c r="CI216" s="7"/>
      <c r="CJ216" s="7"/>
      <c r="CK216" s="7"/>
      <c r="CL216" s="7"/>
      <c r="CN216" s="47"/>
      <c r="CO216" s="47"/>
      <c r="CP216" s="47"/>
      <c r="CQ216" s="4"/>
    </row>
    <row r="217" spans="1:95" s="1" customFormat="1" x14ac:dyDescent="0.3">
      <c r="A217" s="1">
        <f t="shared" si="125"/>
        <v>0</v>
      </c>
      <c r="B217" s="1" t="e">
        <f t="shared" si="109"/>
        <v>#N/A</v>
      </c>
      <c r="J217" s="4"/>
      <c r="K217" s="4"/>
      <c r="L217" s="4"/>
      <c r="M217" s="61"/>
      <c r="Y217" s="58"/>
      <c r="AA217" s="1">
        <f t="shared" si="110"/>
        <v>0</v>
      </c>
      <c r="AB217" s="1">
        <f t="shared" si="111"/>
        <v>0</v>
      </c>
      <c r="AC217" s="1">
        <f t="shared" si="112"/>
        <v>0</v>
      </c>
      <c r="AD217" s="1" t="str">
        <f t="shared" si="126"/>
        <v/>
      </c>
      <c r="AE217" s="1" t="str">
        <f t="shared" si="107"/>
        <v/>
      </c>
      <c r="AF217" s="1" t="str">
        <f t="shared" si="107"/>
        <v/>
      </c>
      <c r="AG217" s="1" t="str">
        <f t="shared" si="107"/>
        <v/>
      </c>
      <c r="AH217" s="1" t="e">
        <f t="shared" si="131"/>
        <v>#N/A</v>
      </c>
      <c r="AI217" s="9" t="e">
        <f t="shared" si="127"/>
        <v>#N/A</v>
      </c>
      <c r="AJ217" s="9" t="e">
        <f t="shared" si="113"/>
        <v>#N/A</v>
      </c>
      <c r="AK217" s="9" t="e">
        <f t="shared" si="114"/>
        <v>#N/A</v>
      </c>
      <c r="AL217" s="9" t="e">
        <f t="shared" si="115"/>
        <v>#N/A</v>
      </c>
      <c r="AM217" s="9" t="e">
        <f t="shared" si="116"/>
        <v>#N/A</v>
      </c>
      <c r="AN217" s="9" t="e">
        <f t="shared" si="117"/>
        <v>#N/A</v>
      </c>
      <c r="AO217" s="9" t="e">
        <f t="shared" si="118"/>
        <v>#N/A</v>
      </c>
      <c r="AP217" s="1" t="str">
        <f t="shared" si="108"/>
        <v/>
      </c>
      <c r="AQ217" s="1" t="str">
        <f t="shared" si="108"/>
        <v/>
      </c>
      <c r="AS217" s="1" t="str">
        <f t="shared" si="128"/>
        <v/>
      </c>
      <c r="AT217" s="1" t="e">
        <f t="shared" si="129"/>
        <v>#N/A</v>
      </c>
      <c r="AU217" s="1" t="e">
        <f t="shared" si="119"/>
        <v>#N/A</v>
      </c>
      <c r="AV217" s="9" t="e">
        <f t="shared" si="120"/>
        <v>#N/A</v>
      </c>
      <c r="AW217" s="9" t="e">
        <f t="shared" si="121"/>
        <v>#N/A</v>
      </c>
      <c r="AX217" s="9" t="e">
        <f t="shared" si="122"/>
        <v>#N/A</v>
      </c>
      <c r="AY217" s="9" t="e">
        <f t="shared" si="123"/>
        <v>#N/A</v>
      </c>
      <c r="AZ217" s="9" t="e">
        <f t="shared" si="124"/>
        <v>#N/A</v>
      </c>
      <c r="BA217" s="9" t="e">
        <f t="shared" si="130"/>
        <v>#N/A</v>
      </c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M217" s="48"/>
      <c r="BX217" s="7"/>
      <c r="BY217" s="4"/>
      <c r="BZ217" s="7"/>
      <c r="CA217" s="7"/>
      <c r="CB217" s="7"/>
      <c r="CE217" s="7"/>
      <c r="CF217" s="7"/>
      <c r="CG217" s="7"/>
      <c r="CH217" s="7"/>
      <c r="CI217" s="7"/>
      <c r="CJ217" s="7"/>
      <c r="CK217" s="7"/>
      <c r="CL217" s="7"/>
      <c r="CN217" s="47"/>
      <c r="CO217" s="47"/>
      <c r="CP217" s="47"/>
      <c r="CQ217" s="4"/>
    </row>
    <row r="218" spans="1:95" s="1" customFormat="1" x14ac:dyDescent="0.3">
      <c r="A218" s="1">
        <f t="shared" si="125"/>
        <v>0</v>
      </c>
      <c r="B218" s="1" t="e">
        <f t="shared" si="109"/>
        <v>#N/A</v>
      </c>
      <c r="J218" s="4"/>
      <c r="K218" s="4"/>
      <c r="L218" s="4"/>
      <c r="M218" s="61"/>
      <c r="Y218" s="58"/>
      <c r="AA218" s="1">
        <f t="shared" si="110"/>
        <v>0</v>
      </c>
      <c r="AB218" s="1">
        <f t="shared" si="111"/>
        <v>0</v>
      </c>
      <c r="AC218" s="1">
        <f t="shared" si="112"/>
        <v>0</v>
      </c>
      <c r="AD218" s="1" t="str">
        <f t="shared" si="126"/>
        <v/>
      </c>
      <c r="AE218" s="1" t="str">
        <f t="shared" si="107"/>
        <v/>
      </c>
      <c r="AF218" s="1" t="str">
        <f t="shared" si="107"/>
        <v/>
      </c>
      <c r="AG218" s="1" t="str">
        <f t="shared" si="107"/>
        <v/>
      </c>
      <c r="AH218" s="1" t="e">
        <f t="shared" si="131"/>
        <v>#N/A</v>
      </c>
      <c r="AI218" s="9" t="e">
        <f t="shared" si="127"/>
        <v>#N/A</v>
      </c>
      <c r="AJ218" s="9" t="e">
        <f t="shared" si="113"/>
        <v>#N/A</v>
      </c>
      <c r="AK218" s="9" t="e">
        <f t="shared" si="114"/>
        <v>#N/A</v>
      </c>
      <c r="AL218" s="9" t="e">
        <f t="shared" si="115"/>
        <v>#N/A</v>
      </c>
      <c r="AM218" s="9" t="e">
        <f t="shared" si="116"/>
        <v>#N/A</v>
      </c>
      <c r="AN218" s="9" t="e">
        <f t="shared" si="117"/>
        <v>#N/A</v>
      </c>
      <c r="AO218" s="9" t="e">
        <f t="shared" si="118"/>
        <v>#N/A</v>
      </c>
      <c r="AP218" s="1" t="str">
        <f t="shared" si="108"/>
        <v/>
      </c>
      <c r="AQ218" s="1" t="str">
        <f t="shared" si="108"/>
        <v/>
      </c>
      <c r="AS218" s="1" t="str">
        <f t="shared" si="128"/>
        <v/>
      </c>
      <c r="AT218" s="1" t="e">
        <f t="shared" si="129"/>
        <v>#N/A</v>
      </c>
      <c r="AU218" s="1" t="e">
        <f t="shared" si="119"/>
        <v>#N/A</v>
      </c>
      <c r="AV218" s="9" t="e">
        <f t="shared" si="120"/>
        <v>#N/A</v>
      </c>
      <c r="AW218" s="9" t="e">
        <f t="shared" si="121"/>
        <v>#N/A</v>
      </c>
      <c r="AX218" s="9" t="e">
        <f t="shared" si="122"/>
        <v>#N/A</v>
      </c>
      <c r="AY218" s="9" t="e">
        <f t="shared" si="123"/>
        <v>#N/A</v>
      </c>
      <c r="AZ218" s="9" t="e">
        <f t="shared" si="124"/>
        <v>#N/A</v>
      </c>
      <c r="BA218" s="9" t="e">
        <f t="shared" si="130"/>
        <v>#N/A</v>
      </c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M218" s="48"/>
      <c r="BX218" s="7"/>
      <c r="BY218" s="4"/>
      <c r="BZ218" s="7"/>
      <c r="CA218" s="7"/>
      <c r="CB218" s="7"/>
      <c r="CE218" s="7"/>
      <c r="CF218" s="7"/>
      <c r="CG218" s="7"/>
      <c r="CH218" s="7"/>
      <c r="CI218" s="7"/>
      <c r="CJ218" s="7"/>
      <c r="CK218" s="7"/>
      <c r="CL218" s="7"/>
      <c r="CN218" s="47"/>
      <c r="CO218" s="47"/>
      <c r="CP218" s="47"/>
      <c r="CQ218" s="4"/>
    </row>
    <row r="219" spans="1:95" s="1" customFormat="1" x14ac:dyDescent="0.3">
      <c r="A219" s="1">
        <f t="shared" si="125"/>
        <v>0</v>
      </c>
      <c r="B219" s="1" t="e">
        <f t="shared" si="109"/>
        <v>#N/A</v>
      </c>
      <c r="J219" s="4"/>
      <c r="K219" s="4"/>
      <c r="L219" s="4"/>
      <c r="M219" s="61"/>
      <c r="Y219" s="58"/>
      <c r="AA219" s="1">
        <f t="shared" si="110"/>
        <v>0</v>
      </c>
      <c r="AB219" s="1">
        <f t="shared" si="111"/>
        <v>0</v>
      </c>
      <c r="AC219" s="1">
        <f t="shared" si="112"/>
        <v>0</v>
      </c>
      <c r="AD219" s="1" t="str">
        <f t="shared" si="126"/>
        <v/>
      </c>
      <c r="AE219" s="1" t="str">
        <f t="shared" si="107"/>
        <v/>
      </c>
      <c r="AF219" s="1" t="str">
        <f t="shared" si="107"/>
        <v/>
      </c>
      <c r="AG219" s="1" t="str">
        <f t="shared" si="107"/>
        <v/>
      </c>
      <c r="AH219" s="1" t="e">
        <f t="shared" si="131"/>
        <v>#N/A</v>
      </c>
      <c r="AI219" s="9" t="e">
        <f t="shared" si="127"/>
        <v>#N/A</v>
      </c>
      <c r="AJ219" s="9" t="e">
        <f t="shared" si="113"/>
        <v>#N/A</v>
      </c>
      <c r="AK219" s="9" t="e">
        <f t="shared" si="114"/>
        <v>#N/A</v>
      </c>
      <c r="AL219" s="9" t="e">
        <f t="shared" si="115"/>
        <v>#N/A</v>
      </c>
      <c r="AM219" s="9" t="e">
        <f t="shared" si="116"/>
        <v>#N/A</v>
      </c>
      <c r="AN219" s="9" t="e">
        <f t="shared" si="117"/>
        <v>#N/A</v>
      </c>
      <c r="AO219" s="9" t="e">
        <f t="shared" si="118"/>
        <v>#N/A</v>
      </c>
      <c r="AP219" s="1" t="str">
        <f t="shared" si="108"/>
        <v/>
      </c>
      <c r="AQ219" s="1" t="str">
        <f t="shared" si="108"/>
        <v/>
      </c>
      <c r="AS219" s="1" t="str">
        <f t="shared" si="128"/>
        <v/>
      </c>
      <c r="AT219" s="1" t="e">
        <f t="shared" si="129"/>
        <v>#N/A</v>
      </c>
      <c r="AU219" s="1" t="e">
        <f t="shared" si="119"/>
        <v>#N/A</v>
      </c>
      <c r="AV219" s="9" t="e">
        <f t="shared" si="120"/>
        <v>#N/A</v>
      </c>
      <c r="AW219" s="9" t="e">
        <f t="shared" si="121"/>
        <v>#N/A</v>
      </c>
      <c r="AX219" s="9" t="e">
        <f t="shared" si="122"/>
        <v>#N/A</v>
      </c>
      <c r="AY219" s="9" t="e">
        <f t="shared" si="123"/>
        <v>#N/A</v>
      </c>
      <c r="AZ219" s="9" t="e">
        <f t="shared" si="124"/>
        <v>#N/A</v>
      </c>
      <c r="BA219" s="9" t="e">
        <f t="shared" si="130"/>
        <v>#N/A</v>
      </c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M219" s="48"/>
      <c r="BX219" s="7"/>
      <c r="BY219" s="4"/>
      <c r="BZ219" s="7"/>
      <c r="CA219" s="7"/>
      <c r="CB219" s="7"/>
      <c r="CE219" s="7"/>
      <c r="CF219" s="7"/>
      <c r="CG219" s="7"/>
      <c r="CH219" s="7"/>
      <c r="CI219" s="7"/>
      <c r="CJ219" s="7"/>
      <c r="CK219" s="7"/>
      <c r="CL219" s="7"/>
      <c r="CN219" s="47"/>
      <c r="CO219" s="47"/>
      <c r="CP219" s="47"/>
      <c r="CQ219" s="4"/>
    </row>
    <row r="220" spans="1:95" s="1" customFormat="1" x14ac:dyDescent="0.3">
      <c r="A220" s="1">
        <f t="shared" si="125"/>
        <v>0</v>
      </c>
      <c r="B220" s="1" t="e">
        <f t="shared" si="109"/>
        <v>#N/A</v>
      </c>
      <c r="J220" s="4"/>
      <c r="K220" s="4"/>
      <c r="L220" s="4"/>
      <c r="M220" s="61"/>
      <c r="Y220" s="58"/>
      <c r="AA220" s="1">
        <f t="shared" si="110"/>
        <v>0</v>
      </c>
      <c r="AB220" s="1">
        <f t="shared" si="111"/>
        <v>0</v>
      </c>
      <c r="AC220" s="1">
        <f t="shared" si="112"/>
        <v>0</v>
      </c>
      <c r="AD220" s="1" t="str">
        <f t="shared" si="126"/>
        <v/>
      </c>
      <c r="AE220" s="1" t="str">
        <f t="shared" si="107"/>
        <v/>
      </c>
      <c r="AF220" s="1" t="str">
        <f t="shared" si="107"/>
        <v/>
      </c>
      <c r="AG220" s="1" t="str">
        <f t="shared" si="107"/>
        <v/>
      </c>
      <c r="AH220" s="1" t="e">
        <f t="shared" si="131"/>
        <v>#N/A</v>
      </c>
      <c r="AI220" s="9" t="e">
        <f t="shared" si="127"/>
        <v>#N/A</v>
      </c>
      <c r="AJ220" s="9" t="e">
        <f t="shared" si="113"/>
        <v>#N/A</v>
      </c>
      <c r="AK220" s="9" t="e">
        <f t="shared" si="114"/>
        <v>#N/A</v>
      </c>
      <c r="AL220" s="9" t="e">
        <f t="shared" si="115"/>
        <v>#N/A</v>
      </c>
      <c r="AM220" s="9" t="e">
        <f t="shared" si="116"/>
        <v>#N/A</v>
      </c>
      <c r="AN220" s="9" t="e">
        <f t="shared" si="117"/>
        <v>#N/A</v>
      </c>
      <c r="AO220" s="9" t="e">
        <f t="shared" si="118"/>
        <v>#N/A</v>
      </c>
      <c r="AP220" s="1" t="str">
        <f t="shared" si="108"/>
        <v/>
      </c>
      <c r="AQ220" s="1" t="str">
        <f t="shared" si="108"/>
        <v/>
      </c>
      <c r="AS220" s="1" t="str">
        <f t="shared" si="128"/>
        <v/>
      </c>
      <c r="AT220" s="1" t="e">
        <f t="shared" si="129"/>
        <v>#N/A</v>
      </c>
      <c r="AU220" s="1" t="e">
        <f t="shared" si="119"/>
        <v>#N/A</v>
      </c>
      <c r="AV220" s="9" t="e">
        <f t="shared" si="120"/>
        <v>#N/A</v>
      </c>
      <c r="AW220" s="9" t="e">
        <f t="shared" si="121"/>
        <v>#N/A</v>
      </c>
      <c r="AX220" s="9" t="e">
        <f t="shared" si="122"/>
        <v>#N/A</v>
      </c>
      <c r="AY220" s="9" t="e">
        <f t="shared" si="123"/>
        <v>#N/A</v>
      </c>
      <c r="AZ220" s="9" t="e">
        <f t="shared" si="124"/>
        <v>#N/A</v>
      </c>
      <c r="BA220" s="9" t="e">
        <f t="shared" si="130"/>
        <v>#N/A</v>
      </c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M220" s="48"/>
      <c r="BX220" s="7"/>
      <c r="BY220" s="4"/>
      <c r="BZ220" s="7"/>
      <c r="CA220" s="7"/>
      <c r="CB220" s="7"/>
      <c r="CE220" s="7"/>
      <c r="CF220" s="7"/>
      <c r="CG220" s="7"/>
      <c r="CH220" s="7"/>
      <c r="CI220" s="7"/>
      <c r="CJ220" s="7"/>
      <c r="CK220" s="7"/>
      <c r="CL220" s="7"/>
      <c r="CN220" s="47"/>
      <c r="CO220" s="47"/>
      <c r="CP220" s="47"/>
      <c r="CQ220" s="4"/>
    </row>
    <row r="221" spans="1:95" s="1" customFormat="1" x14ac:dyDescent="0.3">
      <c r="A221" s="1">
        <f t="shared" si="125"/>
        <v>0</v>
      </c>
      <c r="B221" s="1" t="e">
        <f t="shared" si="109"/>
        <v>#N/A</v>
      </c>
      <c r="J221" s="4"/>
      <c r="K221" s="4"/>
      <c r="L221" s="4"/>
      <c r="M221" s="61"/>
      <c r="Y221" s="58"/>
      <c r="AA221" s="1">
        <f t="shared" si="110"/>
        <v>0</v>
      </c>
      <c r="AB221" s="1">
        <f t="shared" si="111"/>
        <v>0</v>
      </c>
      <c r="AC221" s="1">
        <f t="shared" si="112"/>
        <v>0</v>
      </c>
      <c r="AD221" s="1" t="str">
        <f t="shared" si="126"/>
        <v/>
      </c>
      <c r="AE221" s="1" t="str">
        <f t="shared" si="107"/>
        <v/>
      </c>
      <c r="AF221" s="1" t="str">
        <f t="shared" si="107"/>
        <v/>
      </c>
      <c r="AG221" s="1" t="str">
        <f t="shared" si="107"/>
        <v/>
      </c>
      <c r="AH221" s="1" t="e">
        <f t="shared" si="131"/>
        <v>#N/A</v>
      </c>
      <c r="AI221" s="9" t="e">
        <f t="shared" si="127"/>
        <v>#N/A</v>
      </c>
      <c r="AJ221" s="9" t="e">
        <f t="shared" si="113"/>
        <v>#N/A</v>
      </c>
      <c r="AK221" s="9" t="e">
        <f t="shared" si="114"/>
        <v>#N/A</v>
      </c>
      <c r="AL221" s="9" t="e">
        <f t="shared" si="115"/>
        <v>#N/A</v>
      </c>
      <c r="AM221" s="9" t="e">
        <f t="shared" si="116"/>
        <v>#N/A</v>
      </c>
      <c r="AN221" s="9" t="e">
        <f t="shared" si="117"/>
        <v>#N/A</v>
      </c>
      <c r="AO221" s="9" t="e">
        <f t="shared" si="118"/>
        <v>#N/A</v>
      </c>
      <c r="AP221" s="1" t="str">
        <f t="shared" si="108"/>
        <v/>
      </c>
      <c r="AQ221" s="1" t="str">
        <f t="shared" si="108"/>
        <v/>
      </c>
      <c r="AS221" s="1" t="str">
        <f t="shared" si="128"/>
        <v/>
      </c>
      <c r="AT221" s="1" t="e">
        <f t="shared" si="129"/>
        <v>#N/A</v>
      </c>
      <c r="AU221" s="1" t="e">
        <f t="shared" si="119"/>
        <v>#N/A</v>
      </c>
      <c r="AV221" s="9" t="e">
        <f t="shared" si="120"/>
        <v>#N/A</v>
      </c>
      <c r="AW221" s="9" t="e">
        <f t="shared" si="121"/>
        <v>#N/A</v>
      </c>
      <c r="AX221" s="9" t="e">
        <f t="shared" si="122"/>
        <v>#N/A</v>
      </c>
      <c r="AY221" s="9" t="e">
        <f t="shared" si="123"/>
        <v>#N/A</v>
      </c>
      <c r="AZ221" s="9" t="e">
        <f t="shared" si="124"/>
        <v>#N/A</v>
      </c>
      <c r="BA221" s="9" t="e">
        <f t="shared" si="130"/>
        <v>#N/A</v>
      </c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M221" s="48"/>
      <c r="BX221" s="7"/>
      <c r="BY221" s="4"/>
      <c r="BZ221" s="7"/>
      <c r="CA221" s="7"/>
      <c r="CB221" s="7"/>
      <c r="CE221" s="7"/>
      <c r="CF221" s="7"/>
      <c r="CG221" s="7"/>
      <c r="CH221" s="7"/>
      <c r="CI221" s="7"/>
      <c r="CJ221" s="7"/>
      <c r="CK221" s="7"/>
      <c r="CL221" s="7"/>
      <c r="CN221" s="47"/>
      <c r="CO221" s="47"/>
      <c r="CP221" s="47"/>
      <c r="CQ221" s="4"/>
    </row>
    <row r="222" spans="1:95" s="1" customFormat="1" x14ac:dyDescent="0.3">
      <c r="A222" s="1">
        <f t="shared" si="125"/>
        <v>0</v>
      </c>
      <c r="B222" s="1" t="e">
        <f t="shared" si="109"/>
        <v>#N/A</v>
      </c>
      <c r="J222" s="4"/>
      <c r="K222" s="4"/>
      <c r="L222" s="4"/>
      <c r="M222" s="61"/>
      <c r="Y222" s="58"/>
      <c r="AA222" s="1">
        <f t="shared" si="110"/>
        <v>0</v>
      </c>
      <c r="AB222" s="1">
        <f t="shared" si="111"/>
        <v>0</v>
      </c>
      <c r="AC222" s="1">
        <f t="shared" si="112"/>
        <v>0</v>
      </c>
      <c r="AD222" s="1" t="str">
        <f t="shared" si="126"/>
        <v/>
      </c>
      <c r="AE222" s="1" t="str">
        <f t="shared" si="107"/>
        <v/>
      </c>
      <c r="AF222" s="1" t="str">
        <f t="shared" si="107"/>
        <v/>
      </c>
      <c r="AG222" s="1" t="str">
        <f t="shared" si="107"/>
        <v/>
      </c>
      <c r="AH222" s="1" t="e">
        <f t="shared" si="131"/>
        <v>#N/A</v>
      </c>
      <c r="AI222" s="9" t="e">
        <f t="shared" si="127"/>
        <v>#N/A</v>
      </c>
      <c r="AJ222" s="9" t="e">
        <f t="shared" si="113"/>
        <v>#N/A</v>
      </c>
      <c r="AK222" s="9" t="e">
        <f t="shared" si="114"/>
        <v>#N/A</v>
      </c>
      <c r="AL222" s="9" t="e">
        <f t="shared" si="115"/>
        <v>#N/A</v>
      </c>
      <c r="AM222" s="9" t="e">
        <f t="shared" si="116"/>
        <v>#N/A</v>
      </c>
      <c r="AN222" s="9" t="e">
        <f t="shared" si="117"/>
        <v>#N/A</v>
      </c>
      <c r="AO222" s="9" t="e">
        <f t="shared" si="118"/>
        <v>#N/A</v>
      </c>
      <c r="AP222" s="1" t="str">
        <f t="shared" si="108"/>
        <v/>
      </c>
      <c r="AQ222" s="1" t="str">
        <f t="shared" si="108"/>
        <v/>
      </c>
      <c r="AS222" s="1" t="str">
        <f t="shared" si="128"/>
        <v/>
      </c>
      <c r="AT222" s="1" t="e">
        <f t="shared" si="129"/>
        <v>#N/A</v>
      </c>
      <c r="AU222" s="1" t="e">
        <f t="shared" si="119"/>
        <v>#N/A</v>
      </c>
      <c r="AV222" s="9" t="e">
        <f t="shared" si="120"/>
        <v>#N/A</v>
      </c>
      <c r="AW222" s="9" t="e">
        <f t="shared" si="121"/>
        <v>#N/A</v>
      </c>
      <c r="AX222" s="9" t="e">
        <f t="shared" si="122"/>
        <v>#N/A</v>
      </c>
      <c r="AY222" s="9" t="e">
        <f t="shared" si="123"/>
        <v>#N/A</v>
      </c>
      <c r="AZ222" s="9" t="e">
        <f t="shared" si="124"/>
        <v>#N/A</v>
      </c>
      <c r="BA222" s="9" t="e">
        <f t="shared" si="130"/>
        <v>#N/A</v>
      </c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M222" s="48"/>
      <c r="BX222" s="7"/>
      <c r="BY222" s="4"/>
      <c r="BZ222" s="7"/>
      <c r="CA222" s="7"/>
      <c r="CB222" s="7"/>
      <c r="CE222" s="7"/>
      <c r="CF222" s="7"/>
      <c r="CG222" s="7"/>
      <c r="CH222" s="7"/>
      <c r="CI222" s="7"/>
      <c r="CJ222" s="7"/>
      <c r="CK222" s="7"/>
      <c r="CL222" s="7"/>
      <c r="CN222" s="47"/>
      <c r="CO222" s="47"/>
      <c r="CP222" s="47"/>
      <c r="CQ222" s="4"/>
    </row>
    <row r="223" spans="1:95" s="1" customFormat="1" x14ac:dyDescent="0.3">
      <c r="A223" s="1">
        <f t="shared" si="125"/>
        <v>0</v>
      </c>
      <c r="B223" s="1" t="e">
        <f t="shared" si="109"/>
        <v>#N/A</v>
      </c>
      <c r="J223" s="4"/>
      <c r="K223" s="4"/>
      <c r="L223" s="4"/>
      <c r="M223" s="61"/>
      <c r="Y223" s="58"/>
      <c r="AA223" s="1">
        <f t="shared" si="110"/>
        <v>0</v>
      </c>
      <c r="AB223" s="1">
        <f t="shared" si="111"/>
        <v>0</v>
      </c>
      <c r="AC223" s="1">
        <f t="shared" si="112"/>
        <v>0</v>
      </c>
      <c r="AD223" s="1" t="str">
        <f t="shared" si="126"/>
        <v/>
      </c>
      <c r="AE223" s="1" t="str">
        <f t="shared" si="107"/>
        <v/>
      </c>
      <c r="AF223" s="1" t="str">
        <f t="shared" si="107"/>
        <v/>
      </c>
      <c r="AG223" s="1" t="str">
        <f t="shared" si="107"/>
        <v/>
      </c>
      <c r="AH223" s="1" t="e">
        <f t="shared" si="131"/>
        <v>#N/A</v>
      </c>
      <c r="AI223" s="9" t="e">
        <f t="shared" si="127"/>
        <v>#N/A</v>
      </c>
      <c r="AJ223" s="9" t="e">
        <f t="shared" si="113"/>
        <v>#N/A</v>
      </c>
      <c r="AK223" s="9" t="e">
        <f t="shared" si="114"/>
        <v>#N/A</v>
      </c>
      <c r="AL223" s="9" t="e">
        <f t="shared" si="115"/>
        <v>#N/A</v>
      </c>
      <c r="AM223" s="9" t="e">
        <f t="shared" si="116"/>
        <v>#N/A</v>
      </c>
      <c r="AN223" s="9" t="e">
        <f t="shared" si="117"/>
        <v>#N/A</v>
      </c>
      <c r="AO223" s="9" t="e">
        <f t="shared" si="118"/>
        <v>#N/A</v>
      </c>
      <c r="AP223" s="1" t="str">
        <f t="shared" si="108"/>
        <v/>
      </c>
      <c r="AQ223" s="1" t="str">
        <f t="shared" si="108"/>
        <v/>
      </c>
      <c r="AS223" s="1" t="str">
        <f t="shared" si="128"/>
        <v/>
      </c>
      <c r="AT223" s="1" t="e">
        <f t="shared" si="129"/>
        <v>#N/A</v>
      </c>
      <c r="AU223" s="1" t="e">
        <f t="shared" si="119"/>
        <v>#N/A</v>
      </c>
      <c r="AV223" s="9" t="e">
        <f t="shared" si="120"/>
        <v>#N/A</v>
      </c>
      <c r="AW223" s="9" t="e">
        <f t="shared" si="121"/>
        <v>#N/A</v>
      </c>
      <c r="AX223" s="9" t="e">
        <f t="shared" si="122"/>
        <v>#N/A</v>
      </c>
      <c r="AY223" s="9" t="e">
        <f t="shared" si="123"/>
        <v>#N/A</v>
      </c>
      <c r="AZ223" s="9" t="e">
        <f t="shared" si="124"/>
        <v>#N/A</v>
      </c>
      <c r="BA223" s="9" t="e">
        <f t="shared" si="130"/>
        <v>#N/A</v>
      </c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M223" s="48"/>
      <c r="BX223" s="7"/>
      <c r="BY223" s="4"/>
      <c r="BZ223" s="7"/>
      <c r="CA223" s="7"/>
      <c r="CB223" s="7"/>
      <c r="CE223" s="7"/>
      <c r="CF223" s="7"/>
      <c r="CG223" s="7"/>
      <c r="CH223" s="7"/>
      <c r="CI223" s="7"/>
      <c r="CJ223" s="7"/>
      <c r="CK223" s="7"/>
      <c r="CL223" s="7"/>
      <c r="CN223" s="47"/>
      <c r="CO223" s="47"/>
      <c r="CP223" s="47"/>
      <c r="CQ223" s="4"/>
    </row>
    <row r="224" spans="1:95" s="1" customFormat="1" x14ac:dyDescent="0.3">
      <c r="A224" s="1">
        <f t="shared" si="125"/>
        <v>0</v>
      </c>
      <c r="B224" s="1" t="e">
        <f t="shared" si="109"/>
        <v>#N/A</v>
      </c>
      <c r="J224" s="4"/>
      <c r="K224" s="4"/>
      <c r="L224" s="4"/>
      <c r="M224" s="61"/>
      <c r="Y224" s="58"/>
      <c r="AA224" s="1">
        <f t="shared" si="110"/>
        <v>0</v>
      </c>
      <c r="AB224" s="1">
        <f t="shared" si="111"/>
        <v>0</v>
      </c>
      <c r="AC224" s="1">
        <f t="shared" si="112"/>
        <v>0</v>
      </c>
      <c r="AD224" s="1" t="str">
        <f t="shared" si="126"/>
        <v/>
      </c>
      <c r="AE224" s="1" t="str">
        <f t="shared" si="107"/>
        <v/>
      </c>
      <c r="AF224" s="1" t="str">
        <f t="shared" si="107"/>
        <v/>
      </c>
      <c r="AG224" s="1" t="str">
        <f t="shared" si="107"/>
        <v/>
      </c>
      <c r="AH224" s="1" t="e">
        <f t="shared" si="131"/>
        <v>#N/A</v>
      </c>
      <c r="AI224" s="9" t="e">
        <f t="shared" si="127"/>
        <v>#N/A</v>
      </c>
      <c r="AJ224" s="9" t="e">
        <f t="shared" si="113"/>
        <v>#N/A</v>
      </c>
      <c r="AK224" s="9" t="e">
        <f t="shared" si="114"/>
        <v>#N/A</v>
      </c>
      <c r="AL224" s="9" t="e">
        <f t="shared" si="115"/>
        <v>#N/A</v>
      </c>
      <c r="AM224" s="9" t="e">
        <f t="shared" si="116"/>
        <v>#N/A</v>
      </c>
      <c r="AN224" s="9" t="e">
        <f t="shared" si="117"/>
        <v>#N/A</v>
      </c>
      <c r="AO224" s="9" t="e">
        <f t="shared" si="118"/>
        <v>#N/A</v>
      </c>
      <c r="AP224" s="1" t="str">
        <f t="shared" si="108"/>
        <v/>
      </c>
      <c r="AQ224" s="1" t="str">
        <f t="shared" si="108"/>
        <v/>
      </c>
      <c r="AS224" s="1" t="str">
        <f t="shared" si="128"/>
        <v/>
      </c>
      <c r="AT224" s="1" t="e">
        <f t="shared" si="129"/>
        <v>#N/A</v>
      </c>
      <c r="AU224" s="1" t="e">
        <f t="shared" si="119"/>
        <v>#N/A</v>
      </c>
      <c r="AV224" s="9" t="e">
        <f t="shared" si="120"/>
        <v>#N/A</v>
      </c>
      <c r="AW224" s="9" t="e">
        <f t="shared" si="121"/>
        <v>#N/A</v>
      </c>
      <c r="AX224" s="9" t="e">
        <f t="shared" si="122"/>
        <v>#N/A</v>
      </c>
      <c r="AY224" s="9" t="e">
        <f t="shared" si="123"/>
        <v>#N/A</v>
      </c>
      <c r="AZ224" s="9" t="e">
        <f t="shared" si="124"/>
        <v>#N/A</v>
      </c>
      <c r="BA224" s="9" t="e">
        <f t="shared" si="130"/>
        <v>#N/A</v>
      </c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M224" s="48"/>
      <c r="BX224" s="7"/>
      <c r="BY224" s="4"/>
      <c r="BZ224" s="7"/>
      <c r="CA224" s="7"/>
      <c r="CB224" s="7"/>
      <c r="CE224" s="7"/>
      <c r="CF224" s="7"/>
      <c r="CG224" s="7"/>
      <c r="CH224" s="7"/>
      <c r="CI224" s="7"/>
      <c r="CJ224" s="7"/>
      <c r="CK224" s="7"/>
      <c r="CL224" s="7"/>
      <c r="CN224" s="47"/>
      <c r="CO224" s="47"/>
      <c r="CP224" s="47"/>
      <c r="CQ224" s="4"/>
    </row>
    <row r="225" spans="1:95" s="1" customFormat="1" x14ac:dyDescent="0.3">
      <c r="A225" s="1">
        <f t="shared" si="125"/>
        <v>0</v>
      </c>
      <c r="B225" s="1" t="e">
        <f t="shared" si="109"/>
        <v>#N/A</v>
      </c>
      <c r="J225" s="4"/>
      <c r="K225" s="4"/>
      <c r="L225" s="4"/>
      <c r="M225" s="61"/>
      <c r="Y225" s="58"/>
      <c r="AA225" s="1">
        <f t="shared" si="110"/>
        <v>0</v>
      </c>
      <c r="AB225" s="1">
        <f t="shared" si="111"/>
        <v>0</v>
      </c>
      <c r="AC225" s="1">
        <f t="shared" si="112"/>
        <v>0</v>
      </c>
      <c r="AD225" s="1" t="str">
        <f t="shared" si="126"/>
        <v/>
      </c>
      <c r="AE225" s="1" t="str">
        <f t="shared" si="107"/>
        <v/>
      </c>
      <c r="AF225" s="1" t="str">
        <f t="shared" si="107"/>
        <v/>
      </c>
      <c r="AG225" s="1" t="str">
        <f t="shared" si="107"/>
        <v/>
      </c>
      <c r="AH225" s="1" t="e">
        <f t="shared" si="131"/>
        <v>#N/A</v>
      </c>
      <c r="AI225" s="9" t="e">
        <f t="shared" si="127"/>
        <v>#N/A</v>
      </c>
      <c r="AJ225" s="9" t="e">
        <f t="shared" si="113"/>
        <v>#N/A</v>
      </c>
      <c r="AK225" s="9" t="e">
        <f t="shared" si="114"/>
        <v>#N/A</v>
      </c>
      <c r="AL225" s="9" t="e">
        <f t="shared" si="115"/>
        <v>#N/A</v>
      </c>
      <c r="AM225" s="9" t="e">
        <f t="shared" si="116"/>
        <v>#N/A</v>
      </c>
      <c r="AN225" s="9" t="e">
        <f t="shared" si="117"/>
        <v>#N/A</v>
      </c>
      <c r="AO225" s="9" t="e">
        <f t="shared" si="118"/>
        <v>#N/A</v>
      </c>
      <c r="AP225" s="1" t="str">
        <f t="shared" si="108"/>
        <v/>
      </c>
      <c r="AQ225" s="1" t="str">
        <f t="shared" si="108"/>
        <v/>
      </c>
      <c r="AS225" s="1" t="str">
        <f t="shared" si="128"/>
        <v/>
      </c>
      <c r="AT225" s="1" t="e">
        <f t="shared" si="129"/>
        <v>#N/A</v>
      </c>
      <c r="AU225" s="1" t="e">
        <f t="shared" si="119"/>
        <v>#N/A</v>
      </c>
      <c r="AV225" s="9" t="e">
        <f t="shared" si="120"/>
        <v>#N/A</v>
      </c>
      <c r="AW225" s="9" t="e">
        <f t="shared" si="121"/>
        <v>#N/A</v>
      </c>
      <c r="AX225" s="9" t="e">
        <f t="shared" si="122"/>
        <v>#N/A</v>
      </c>
      <c r="AY225" s="9" t="e">
        <f t="shared" si="123"/>
        <v>#N/A</v>
      </c>
      <c r="AZ225" s="9" t="e">
        <f t="shared" si="124"/>
        <v>#N/A</v>
      </c>
      <c r="BA225" s="9" t="e">
        <f t="shared" si="130"/>
        <v>#N/A</v>
      </c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M225" s="48"/>
      <c r="BX225" s="7"/>
      <c r="BY225" s="4"/>
      <c r="BZ225" s="7"/>
      <c r="CA225" s="7"/>
      <c r="CB225" s="7"/>
      <c r="CE225" s="7"/>
      <c r="CF225" s="7"/>
      <c r="CG225" s="7"/>
      <c r="CH225" s="7"/>
      <c r="CI225" s="7"/>
      <c r="CJ225" s="7"/>
      <c r="CK225" s="7"/>
      <c r="CL225" s="7"/>
      <c r="CN225" s="47"/>
      <c r="CO225" s="47"/>
      <c r="CP225" s="47"/>
      <c r="CQ225" s="4"/>
    </row>
    <row r="226" spans="1:95" s="1" customFormat="1" x14ac:dyDescent="0.3">
      <c r="A226" s="1">
        <f t="shared" si="125"/>
        <v>0</v>
      </c>
      <c r="B226" s="1" t="e">
        <f t="shared" si="109"/>
        <v>#N/A</v>
      </c>
      <c r="J226" s="4"/>
      <c r="K226" s="4"/>
      <c r="L226" s="4"/>
      <c r="M226" s="61"/>
      <c r="Y226" s="58"/>
      <c r="AA226" s="1">
        <f t="shared" si="110"/>
        <v>0</v>
      </c>
      <c r="AB226" s="1">
        <f t="shared" si="111"/>
        <v>0</v>
      </c>
      <c r="AC226" s="1">
        <f t="shared" si="112"/>
        <v>0</v>
      </c>
      <c r="AD226" s="1" t="str">
        <f t="shared" si="126"/>
        <v/>
      </c>
      <c r="AE226" s="1" t="str">
        <f t="shared" si="107"/>
        <v/>
      </c>
      <c r="AF226" s="1" t="str">
        <f t="shared" si="107"/>
        <v/>
      </c>
      <c r="AG226" s="1" t="str">
        <f t="shared" si="107"/>
        <v/>
      </c>
      <c r="AH226" s="1" t="e">
        <f t="shared" si="131"/>
        <v>#N/A</v>
      </c>
      <c r="AI226" s="9" t="e">
        <f t="shared" si="127"/>
        <v>#N/A</v>
      </c>
      <c r="AJ226" s="9" t="e">
        <f t="shared" si="113"/>
        <v>#N/A</v>
      </c>
      <c r="AK226" s="9" t="e">
        <f t="shared" si="114"/>
        <v>#N/A</v>
      </c>
      <c r="AL226" s="9" t="e">
        <f t="shared" si="115"/>
        <v>#N/A</v>
      </c>
      <c r="AM226" s="9" t="e">
        <f t="shared" si="116"/>
        <v>#N/A</v>
      </c>
      <c r="AN226" s="9" t="e">
        <f t="shared" si="117"/>
        <v>#N/A</v>
      </c>
      <c r="AO226" s="9" t="e">
        <f t="shared" si="118"/>
        <v>#N/A</v>
      </c>
      <c r="AP226" s="1" t="str">
        <f t="shared" si="108"/>
        <v/>
      </c>
      <c r="AQ226" s="1" t="str">
        <f t="shared" si="108"/>
        <v/>
      </c>
      <c r="AS226" s="1" t="str">
        <f t="shared" si="128"/>
        <v/>
      </c>
      <c r="AT226" s="1" t="e">
        <f t="shared" si="129"/>
        <v>#N/A</v>
      </c>
      <c r="AU226" s="1" t="e">
        <f t="shared" si="119"/>
        <v>#N/A</v>
      </c>
      <c r="AV226" s="9" t="e">
        <f t="shared" si="120"/>
        <v>#N/A</v>
      </c>
      <c r="AW226" s="9" t="e">
        <f t="shared" si="121"/>
        <v>#N/A</v>
      </c>
      <c r="AX226" s="9" t="e">
        <f t="shared" si="122"/>
        <v>#N/A</v>
      </c>
      <c r="AY226" s="9" t="e">
        <f t="shared" si="123"/>
        <v>#N/A</v>
      </c>
      <c r="AZ226" s="9" t="e">
        <f t="shared" si="124"/>
        <v>#N/A</v>
      </c>
      <c r="BA226" s="9" t="e">
        <f t="shared" si="130"/>
        <v>#N/A</v>
      </c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M226" s="48"/>
      <c r="BX226" s="7"/>
      <c r="BY226" s="4"/>
      <c r="BZ226" s="7"/>
      <c r="CA226" s="7"/>
      <c r="CB226" s="7"/>
      <c r="CE226" s="7"/>
      <c r="CF226" s="7"/>
      <c r="CG226" s="7"/>
      <c r="CH226" s="7"/>
      <c r="CI226" s="7"/>
      <c r="CJ226" s="7"/>
      <c r="CK226" s="7"/>
      <c r="CL226" s="7"/>
      <c r="CN226" s="47"/>
      <c r="CO226" s="47"/>
      <c r="CP226" s="47"/>
      <c r="CQ226" s="4"/>
    </row>
    <row r="227" spans="1:95" s="1" customFormat="1" x14ac:dyDescent="0.3">
      <c r="A227" s="1">
        <f t="shared" si="125"/>
        <v>0</v>
      </c>
      <c r="B227" s="1" t="e">
        <f t="shared" si="109"/>
        <v>#N/A</v>
      </c>
      <c r="J227" s="4"/>
      <c r="K227" s="4"/>
      <c r="L227" s="4"/>
      <c r="M227" s="61"/>
      <c r="Y227" s="58"/>
      <c r="AA227" s="1">
        <f t="shared" si="110"/>
        <v>0</v>
      </c>
      <c r="AB227" s="1">
        <f t="shared" si="111"/>
        <v>0</v>
      </c>
      <c r="AC227" s="1">
        <f t="shared" si="112"/>
        <v>0</v>
      </c>
      <c r="AD227" s="1" t="str">
        <f t="shared" si="126"/>
        <v/>
      </c>
      <c r="AE227" s="1" t="str">
        <f t="shared" si="107"/>
        <v/>
      </c>
      <c r="AF227" s="1" t="str">
        <f t="shared" si="107"/>
        <v/>
      </c>
      <c r="AG227" s="1" t="str">
        <f t="shared" si="107"/>
        <v/>
      </c>
      <c r="AH227" s="1" t="e">
        <f t="shared" si="131"/>
        <v>#N/A</v>
      </c>
      <c r="AI227" s="9" t="e">
        <f t="shared" si="127"/>
        <v>#N/A</v>
      </c>
      <c r="AJ227" s="9" t="e">
        <f t="shared" si="113"/>
        <v>#N/A</v>
      </c>
      <c r="AK227" s="9" t="e">
        <f t="shared" si="114"/>
        <v>#N/A</v>
      </c>
      <c r="AL227" s="9" t="e">
        <f t="shared" si="115"/>
        <v>#N/A</v>
      </c>
      <c r="AM227" s="9" t="e">
        <f t="shared" si="116"/>
        <v>#N/A</v>
      </c>
      <c r="AN227" s="9" t="e">
        <f t="shared" si="117"/>
        <v>#N/A</v>
      </c>
      <c r="AO227" s="9" t="e">
        <f t="shared" si="118"/>
        <v>#N/A</v>
      </c>
      <c r="AP227" s="1" t="str">
        <f t="shared" si="108"/>
        <v/>
      </c>
      <c r="AQ227" s="1" t="str">
        <f t="shared" si="108"/>
        <v/>
      </c>
      <c r="AS227" s="1" t="str">
        <f t="shared" si="128"/>
        <v/>
      </c>
      <c r="AT227" s="1" t="e">
        <f t="shared" si="129"/>
        <v>#N/A</v>
      </c>
      <c r="AU227" s="1" t="e">
        <f t="shared" si="119"/>
        <v>#N/A</v>
      </c>
      <c r="AV227" s="9" t="e">
        <f t="shared" si="120"/>
        <v>#N/A</v>
      </c>
      <c r="AW227" s="9" t="e">
        <f t="shared" si="121"/>
        <v>#N/A</v>
      </c>
      <c r="AX227" s="9" t="e">
        <f t="shared" si="122"/>
        <v>#N/A</v>
      </c>
      <c r="AY227" s="9" t="e">
        <f t="shared" si="123"/>
        <v>#N/A</v>
      </c>
      <c r="AZ227" s="9" t="e">
        <f t="shared" si="124"/>
        <v>#N/A</v>
      </c>
      <c r="BA227" s="9" t="e">
        <f t="shared" si="130"/>
        <v>#N/A</v>
      </c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M227" s="48"/>
      <c r="BX227" s="7"/>
      <c r="BY227" s="4"/>
      <c r="BZ227" s="7"/>
      <c r="CA227" s="7"/>
      <c r="CB227" s="7"/>
      <c r="CE227" s="7"/>
      <c r="CF227" s="7"/>
      <c r="CG227" s="7"/>
      <c r="CH227" s="7"/>
      <c r="CI227" s="7"/>
      <c r="CJ227" s="7"/>
      <c r="CK227" s="7"/>
      <c r="CL227" s="7"/>
      <c r="CN227" s="47"/>
      <c r="CO227" s="47"/>
      <c r="CP227" s="47"/>
      <c r="CQ227" s="4"/>
    </row>
    <row r="228" spans="1:95" s="1" customFormat="1" x14ac:dyDescent="0.3">
      <c r="A228" s="1">
        <f t="shared" si="125"/>
        <v>0</v>
      </c>
      <c r="B228" s="1" t="e">
        <f t="shared" si="109"/>
        <v>#N/A</v>
      </c>
      <c r="J228" s="4"/>
      <c r="K228" s="4"/>
      <c r="L228" s="4"/>
      <c r="M228" s="61"/>
      <c r="Y228" s="58"/>
      <c r="AA228" s="1">
        <f t="shared" si="110"/>
        <v>0</v>
      </c>
      <c r="AB228" s="1">
        <f t="shared" si="111"/>
        <v>0</v>
      </c>
      <c r="AC228" s="1">
        <f t="shared" si="112"/>
        <v>0</v>
      </c>
      <c r="AD228" s="1" t="str">
        <f t="shared" si="126"/>
        <v/>
      </c>
      <c r="AE228" s="1" t="str">
        <f t="shared" si="107"/>
        <v/>
      </c>
      <c r="AF228" s="1" t="str">
        <f t="shared" si="107"/>
        <v/>
      </c>
      <c r="AG228" s="1" t="str">
        <f t="shared" si="107"/>
        <v/>
      </c>
      <c r="AH228" s="1" t="e">
        <f t="shared" si="131"/>
        <v>#N/A</v>
      </c>
      <c r="AI228" s="9" t="e">
        <f t="shared" si="127"/>
        <v>#N/A</v>
      </c>
      <c r="AJ228" s="9" t="e">
        <f t="shared" si="113"/>
        <v>#N/A</v>
      </c>
      <c r="AK228" s="9" t="e">
        <f t="shared" si="114"/>
        <v>#N/A</v>
      </c>
      <c r="AL228" s="9" t="e">
        <f t="shared" si="115"/>
        <v>#N/A</v>
      </c>
      <c r="AM228" s="9" t="e">
        <f t="shared" si="116"/>
        <v>#N/A</v>
      </c>
      <c r="AN228" s="9" t="e">
        <f t="shared" si="117"/>
        <v>#N/A</v>
      </c>
      <c r="AO228" s="9" t="e">
        <f t="shared" si="118"/>
        <v>#N/A</v>
      </c>
      <c r="AP228" s="1" t="str">
        <f t="shared" si="108"/>
        <v/>
      </c>
      <c r="AQ228" s="1" t="str">
        <f t="shared" si="108"/>
        <v/>
      </c>
      <c r="AS228" s="1" t="str">
        <f t="shared" si="128"/>
        <v/>
      </c>
      <c r="AT228" s="1" t="e">
        <f t="shared" si="129"/>
        <v>#N/A</v>
      </c>
      <c r="AU228" s="1" t="e">
        <f t="shared" si="119"/>
        <v>#N/A</v>
      </c>
      <c r="AV228" s="9" t="e">
        <f t="shared" si="120"/>
        <v>#N/A</v>
      </c>
      <c r="AW228" s="9" t="e">
        <f t="shared" si="121"/>
        <v>#N/A</v>
      </c>
      <c r="AX228" s="9" t="e">
        <f t="shared" si="122"/>
        <v>#N/A</v>
      </c>
      <c r="AY228" s="9" t="e">
        <f t="shared" si="123"/>
        <v>#N/A</v>
      </c>
      <c r="AZ228" s="9" t="e">
        <f t="shared" si="124"/>
        <v>#N/A</v>
      </c>
      <c r="BA228" s="9" t="e">
        <f t="shared" si="130"/>
        <v>#N/A</v>
      </c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M228" s="48"/>
      <c r="BX228" s="7"/>
      <c r="BY228" s="4"/>
      <c r="BZ228" s="7"/>
      <c r="CA228" s="7"/>
      <c r="CB228" s="7"/>
      <c r="CE228" s="7"/>
      <c r="CF228" s="7"/>
      <c r="CG228" s="7"/>
      <c r="CH228" s="7"/>
      <c r="CI228" s="7"/>
      <c r="CJ228" s="7"/>
      <c r="CK228" s="7"/>
      <c r="CL228" s="7"/>
      <c r="CN228" s="47"/>
      <c r="CO228" s="47"/>
      <c r="CP228" s="47"/>
      <c r="CQ228" s="4"/>
    </row>
    <row r="229" spans="1:95" s="1" customFormat="1" x14ac:dyDescent="0.3">
      <c r="A229" s="1">
        <f t="shared" si="125"/>
        <v>0</v>
      </c>
      <c r="B229" s="1" t="e">
        <f t="shared" si="109"/>
        <v>#N/A</v>
      </c>
      <c r="J229" s="4"/>
      <c r="K229" s="4"/>
      <c r="L229" s="4"/>
      <c r="M229" s="61"/>
      <c r="Y229" s="58"/>
      <c r="AA229" s="1">
        <f t="shared" si="110"/>
        <v>0</v>
      </c>
      <c r="AB229" s="1">
        <f t="shared" si="111"/>
        <v>0</v>
      </c>
      <c r="AC229" s="1">
        <f t="shared" si="112"/>
        <v>0</v>
      </c>
      <c r="AD229" s="1" t="str">
        <f t="shared" si="126"/>
        <v/>
      </c>
      <c r="AE229" s="1" t="str">
        <f t="shared" si="107"/>
        <v/>
      </c>
      <c r="AF229" s="1" t="str">
        <f t="shared" si="107"/>
        <v/>
      </c>
      <c r="AG229" s="1" t="str">
        <f t="shared" si="107"/>
        <v/>
      </c>
      <c r="AH229" s="1" t="e">
        <f t="shared" si="131"/>
        <v>#N/A</v>
      </c>
      <c r="AI229" s="9" t="e">
        <f t="shared" si="127"/>
        <v>#N/A</v>
      </c>
      <c r="AJ229" s="9" t="e">
        <f t="shared" si="113"/>
        <v>#N/A</v>
      </c>
      <c r="AK229" s="9" t="e">
        <f t="shared" si="114"/>
        <v>#N/A</v>
      </c>
      <c r="AL229" s="9" t="e">
        <f t="shared" si="115"/>
        <v>#N/A</v>
      </c>
      <c r="AM229" s="9" t="e">
        <f t="shared" si="116"/>
        <v>#N/A</v>
      </c>
      <c r="AN229" s="9" t="e">
        <f t="shared" si="117"/>
        <v>#N/A</v>
      </c>
      <c r="AO229" s="9" t="e">
        <f t="shared" si="118"/>
        <v>#N/A</v>
      </c>
      <c r="AP229" s="1" t="str">
        <f t="shared" si="108"/>
        <v/>
      </c>
      <c r="AQ229" s="1" t="str">
        <f t="shared" si="108"/>
        <v/>
      </c>
      <c r="AS229" s="1" t="str">
        <f t="shared" si="128"/>
        <v/>
      </c>
      <c r="AT229" s="1" t="e">
        <f t="shared" si="129"/>
        <v>#N/A</v>
      </c>
      <c r="AU229" s="1" t="e">
        <f t="shared" si="119"/>
        <v>#N/A</v>
      </c>
      <c r="AV229" s="9" t="e">
        <f t="shared" si="120"/>
        <v>#N/A</v>
      </c>
      <c r="AW229" s="9" t="e">
        <f t="shared" si="121"/>
        <v>#N/A</v>
      </c>
      <c r="AX229" s="9" t="e">
        <f t="shared" si="122"/>
        <v>#N/A</v>
      </c>
      <c r="AY229" s="9" t="e">
        <f t="shared" si="123"/>
        <v>#N/A</v>
      </c>
      <c r="AZ229" s="9" t="e">
        <f t="shared" si="124"/>
        <v>#N/A</v>
      </c>
      <c r="BA229" s="9" t="e">
        <f t="shared" si="130"/>
        <v>#N/A</v>
      </c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M229" s="48"/>
      <c r="BX229" s="7"/>
      <c r="BY229" s="4"/>
      <c r="BZ229" s="7"/>
      <c r="CA229" s="7"/>
      <c r="CB229" s="7"/>
      <c r="CE229" s="7"/>
      <c r="CF229" s="7"/>
      <c r="CG229" s="7"/>
      <c r="CH229" s="7"/>
      <c r="CI229" s="7"/>
      <c r="CJ229" s="7"/>
      <c r="CK229" s="7"/>
      <c r="CL229" s="7"/>
      <c r="CN229" s="47"/>
      <c r="CO229" s="47"/>
      <c r="CP229" s="47"/>
      <c r="CQ229" s="4"/>
    </row>
    <row r="230" spans="1:95" s="1" customFormat="1" x14ac:dyDescent="0.3">
      <c r="A230" s="1">
        <f t="shared" si="125"/>
        <v>0</v>
      </c>
      <c r="B230" s="1" t="e">
        <f t="shared" si="109"/>
        <v>#N/A</v>
      </c>
      <c r="J230" s="4"/>
      <c r="K230" s="4"/>
      <c r="L230" s="4"/>
      <c r="M230" s="61"/>
      <c r="Y230" s="58"/>
      <c r="AA230" s="1">
        <f t="shared" si="110"/>
        <v>0</v>
      </c>
      <c r="AB230" s="1">
        <f t="shared" si="111"/>
        <v>0</v>
      </c>
      <c r="AC230" s="1">
        <f t="shared" si="112"/>
        <v>0</v>
      </c>
      <c r="AD230" s="1" t="str">
        <f t="shared" si="126"/>
        <v/>
      </c>
      <c r="AE230" s="1" t="str">
        <f t="shared" si="107"/>
        <v/>
      </c>
      <c r="AF230" s="1" t="str">
        <f t="shared" si="107"/>
        <v/>
      </c>
      <c r="AG230" s="1" t="str">
        <f t="shared" si="107"/>
        <v/>
      </c>
      <c r="AH230" s="1" t="e">
        <f t="shared" si="131"/>
        <v>#N/A</v>
      </c>
      <c r="AI230" s="9" t="e">
        <f t="shared" si="127"/>
        <v>#N/A</v>
      </c>
      <c r="AJ230" s="9" t="e">
        <f t="shared" si="113"/>
        <v>#N/A</v>
      </c>
      <c r="AK230" s="9" t="e">
        <f t="shared" si="114"/>
        <v>#N/A</v>
      </c>
      <c r="AL230" s="9" t="e">
        <f t="shared" si="115"/>
        <v>#N/A</v>
      </c>
      <c r="AM230" s="9" t="e">
        <f t="shared" si="116"/>
        <v>#N/A</v>
      </c>
      <c r="AN230" s="9" t="e">
        <f t="shared" si="117"/>
        <v>#N/A</v>
      </c>
      <c r="AO230" s="9" t="e">
        <f t="shared" si="118"/>
        <v>#N/A</v>
      </c>
      <c r="AP230" s="1" t="str">
        <f t="shared" si="108"/>
        <v/>
      </c>
      <c r="AQ230" s="1" t="str">
        <f t="shared" si="108"/>
        <v/>
      </c>
      <c r="AS230" s="1" t="str">
        <f t="shared" si="128"/>
        <v/>
      </c>
      <c r="AT230" s="1" t="e">
        <f t="shared" si="129"/>
        <v>#N/A</v>
      </c>
      <c r="AU230" s="1" t="e">
        <f t="shared" si="119"/>
        <v>#N/A</v>
      </c>
      <c r="AV230" s="9" t="e">
        <f t="shared" si="120"/>
        <v>#N/A</v>
      </c>
      <c r="AW230" s="9" t="e">
        <f t="shared" si="121"/>
        <v>#N/A</v>
      </c>
      <c r="AX230" s="9" t="e">
        <f t="shared" si="122"/>
        <v>#N/A</v>
      </c>
      <c r="AY230" s="9" t="e">
        <f t="shared" si="123"/>
        <v>#N/A</v>
      </c>
      <c r="AZ230" s="9" t="e">
        <f t="shared" si="124"/>
        <v>#N/A</v>
      </c>
      <c r="BA230" s="9" t="e">
        <f t="shared" si="130"/>
        <v>#N/A</v>
      </c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M230" s="48"/>
      <c r="BX230" s="7"/>
      <c r="BY230" s="4"/>
      <c r="BZ230" s="7"/>
      <c r="CA230" s="7"/>
      <c r="CB230" s="7"/>
      <c r="CE230" s="7"/>
      <c r="CF230" s="7"/>
      <c r="CG230" s="7"/>
      <c r="CH230" s="7"/>
      <c r="CI230" s="7"/>
      <c r="CJ230" s="7"/>
      <c r="CK230" s="7"/>
      <c r="CL230" s="7"/>
      <c r="CN230" s="47"/>
      <c r="CO230" s="47"/>
      <c r="CP230" s="47"/>
      <c r="CQ230" s="4"/>
    </row>
    <row r="231" spans="1:95" s="1" customFormat="1" x14ac:dyDescent="0.3">
      <c r="A231" s="1">
        <f t="shared" si="125"/>
        <v>0</v>
      </c>
      <c r="B231" s="1" t="e">
        <f t="shared" si="109"/>
        <v>#N/A</v>
      </c>
      <c r="J231" s="4"/>
      <c r="K231" s="4"/>
      <c r="L231" s="4"/>
      <c r="M231" s="61"/>
      <c r="Y231" s="58"/>
      <c r="AA231" s="1">
        <f t="shared" si="110"/>
        <v>0</v>
      </c>
      <c r="AB231" s="1">
        <f t="shared" si="111"/>
        <v>0</v>
      </c>
      <c r="AC231" s="1">
        <f t="shared" si="112"/>
        <v>0</v>
      </c>
      <c r="AD231" s="1" t="str">
        <f t="shared" si="126"/>
        <v/>
      </c>
      <c r="AE231" s="1" t="str">
        <f t="shared" si="107"/>
        <v/>
      </c>
      <c r="AF231" s="1" t="str">
        <f t="shared" si="107"/>
        <v/>
      </c>
      <c r="AG231" s="1" t="str">
        <f t="shared" si="107"/>
        <v/>
      </c>
      <c r="AH231" s="1" t="e">
        <f t="shared" si="131"/>
        <v>#N/A</v>
      </c>
      <c r="AI231" s="9" t="e">
        <f t="shared" si="127"/>
        <v>#N/A</v>
      </c>
      <c r="AJ231" s="9" t="e">
        <f t="shared" si="113"/>
        <v>#N/A</v>
      </c>
      <c r="AK231" s="9" t="e">
        <f t="shared" si="114"/>
        <v>#N/A</v>
      </c>
      <c r="AL231" s="9" t="e">
        <f t="shared" si="115"/>
        <v>#N/A</v>
      </c>
      <c r="AM231" s="9" t="e">
        <f t="shared" si="116"/>
        <v>#N/A</v>
      </c>
      <c r="AN231" s="9" t="e">
        <f t="shared" si="117"/>
        <v>#N/A</v>
      </c>
      <c r="AO231" s="9" t="e">
        <f t="shared" si="118"/>
        <v>#N/A</v>
      </c>
      <c r="AP231" s="1" t="str">
        <f t="shared" si="108"/>
        <v/>
      </c>
      <c r="AQ231" s="1" t="str">
        <f t="shared" si="108"/>
        <v/>
      </c>
      <c r="AS231" s="1" t="str">
        <f t="shared" si="128"/>
        <v/>
      </c>
      <c r="AT231" s="1" t="e">
        <f t="shared" si="129"/>
        <v>#N/A</v>
      </c>
      <c r="AU231" s="1" t="e">
        <f t="shared" si="119"/>
        <v>#N/A</v>
      </c>
      <c r="AV231" s="9" t="e">
        <f t="shared" si="120"/>
        <v>#N/A</v>
      </c>
      <c r="AW231" s="9" t="e">
        <f t="shared" si="121"/>
        <v>#N/A</v>
      </c>
      <c r="AX231" s="9" t="e">
        <f t="shared" si="122"/>
        <v>#N/A</v>
      </c>
      <c r="AY231" s="9" t="e">
        <f t="shared" si="123"/>
        <v>#N/A</v>
      </c>
      <c r="AZ231" s="9" t="e">
        <f t="shared" si="124"/>
        <v>#N/A</v>
      </c>
      <c r="BA231" s="9" t="e">
        <f t="shared" si="130"/>
        <v>#N/A</v>
      </c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M231" s="48"/>
      <c r="BX231" s="7"/>
      <c r="BY231" s="4"/>
      <c r="BZ231" s="7"/>
      <c r="CA231" s="7"/>
      <c r="CB231" s="7"/>
      <c r="CE231" s="7"/>
      <c r="CF231" s="7"/>
      <c r="CG231" s="7"/>
      <c r="CH231" s="7"/>
      <c r="CI231" s="7"/>
      <c r="CJ231" s="7"/>
      <c r="CK231" s="7"/>
      <c r="CL231" s="7"/>
      <c r="CN231" s="47"/>
      <c r="CO231" s="47"/>
      <c r="CP231" s="47"/>
      <c r="CQ231" s="4"/>
    </row>
    <row r="232" spans="1:95" s="1" customFormat="1" x14ac:dyDescent="0.3">
      <c r="A232" s="1">
        <f t="shared" si="125"/>
        <v>0</v>
      </c>
      <c r="B232" s="1" t="e">
        <f t="shared" si="109"/>
        <v>#N/A</v>
      </c>
      <c r="J232" s="4"/>
      <c r="K232" s="4"/>
      <c r="L232" s="4"/>
      <c r="M232" s="61"/>
      <c r="Y232" s="58"/>
      <c r="AA232" s="1">
        <f t="shared" si="110"/>
        <v>0</v>
      </c>
      <c r="AB232" s="1">
        <f t="shared" si="111"/>
        <v>0</v>
      </c>
      <c r="AC232" s="1">
        <f t="shared" si="112"/>
        <v>0</v>
      </c>
      <c r="AD232" s="1" t="str">
        <f t="shared" si="126"/>
        <v/>
      </c>
      <c r="AE232" s="1" t="str">
        <f t="shared" si="107"/>
        <v/>
      </c>
      <c r="AF232" s="1" t="str">
        <f t="shared" si="107"/>
        <v/>
      </c>
      <c r="AG232" s="1" t="str">
        <f t="shared" si="107"/>
        <v/>
      </c>
      <c r="AH232" s="1" t="e">
        <f t="shared" si="131"/>
        <v>#N/A</v>
      </c>
      <c r="AI232" s="9" t="e">
        <f t="shared" si="127"/>
        <v>#N/A</v>
      </c>
      <c r="AJ232" s="9" t="e">
        <f t="shared" si="113"/>
        <v>#N/A</v>
      </c>
      <c r="AK232" s="9" t="e">
        <f t="shared" si="114"/>
        <v>#N/A</v>
      </c>
      <c r="AL232" s="9" t="e">
        <f t="shared" si="115"/>
        <v>#N/A</v>
      </c>
      <c r="AM232" s="9" t="e">
        <f t="shared" si="116"/>
        <v>#N/A</v>
      </c>
      <c r="AN232" s="9" t="e">
        <f t="shared" si="117"/>
        <v>#N/A</v>
      </c>
      <c r="AO232" s="9" t="e">
        <f t="shared" si="118"/>
        <v>#N/A</v>
      </c>
      <c r="AP232" s="1" t="str">
        <f t="shared" si="108"/>
        <v/>
      </c>
      <c r="AQ232" s="1" t="str">
        <f t="shared" si="108"/>
        <v/>
      </c>
      <c r="AS232" s="1" t="str">
        <f t="shared" si="128"/>
        <v/>
      </c>
      <c r="AT232" s="1" t="e">
        <f t="shared" si="129"/>
        <v>#N/A</v>
      </c>
      <c r="AU232" s="1" t="e">
        <f t="shared" si="119"/>
        <v>#N/A</v>
      </c>
      <c r="AV232" s="9" t="e">
        <f t="shared" si="120"/>
        <v>#N/A</v>
      </c>
      <c r="AW232" s="9" t="e">
        <f t="shared" si="121"/>
        <v>#N/A</v>
      </c>
      <c r="AX232" s="9" t="e">
        <f t="shared" si="122"/>
        <v>#N/A</v>
      </c>
      <c r="AY232" s="9" t="e">
        <f t="shared" si="123"/>
        <v>#N/A</v>
      </c>
      <c r="AZ232" s="9" t="e">
        <f t="shared" si="124"/>
        <v>#N/A</v>
      </c>
      <c r="BA232" s="9" t="e">
        <f t="shared" si="130"/>
        <v>#N/A</v>
      </c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M232" s="48"/>
      <c r="BX232" s="7"/>
      <c r="BY232" s="4"/>
      <c r="BZ232" s="7"/>
      <c r="CA232" s="7"/>
      <c r="CB232" s="7"/>
      <c r="CE232" s="7"/>
      <c r="CF232" s="7"/>
      <c r="CG232" s="7"/>
      <c r="CH232" s="7"/>
      <c r="CI232" s="7"/>
      <c r="CJ232" s="7"/>
      <c r="CK232" s="7"/>
      <c r="CL232" s="7"/>
      <c r="CN232" s="47"/>
      <c r="CO232" s="47"/>
      <c r="CP232" s="47"/>
      <c r="CQ232" s="4"/>
    </row>
    <row r="233" spans="1:95" s="1" customFormat="1" x14ac:dyDescent="0.3">
      <c r="A233" s="1">
        <f t="shared" si="125"/>
        <v>0</v>
      </c>
      <c r="B233" s="1" t="e">
        <f t="shared" si="109"/>
        <v>#N/A</v>
      </c>
      <c r="J233" s="4"/>
      <c r="K233" s="4"/>
      <c r="L233" s="4"/>
      <c r="M233" s="61"/>
      <c r="Y233" s="58"/>
      <c r="AA233" s="1">
        <f t="shared" si="110"/>
        <v>0</v>
      </c>
      <c r="AB233" s="1">
        <f t="shared" si="111"/>
        <v>0</v>
      </c>
      <c r="AC233" s="1">
        <f t="shared" si="112"/>
        <v>0</v>
      </c>
      <c r="AD233" s="1" t="str">
        <f t="shared" si="126"/>
        <v/>
      </c>
      <c r="AE233" s="1" t="str">
        <f t="shared" si="107"/>
        <v/>
      </c>
      <c r="AF233" s="1" t="str">
        <f t="shared" si="107"/>
        <v/>
      </c>
      <c r="AG233" s="1" t="str">
        <f t="shared" si="107"/>
        <v/>
      </c>
      <c r="AH233" s="1" t="e">
        <f t="shared" si="131"/>
        <v>#N/A</v>
      </c>
      <c r="AI233" s="9" t="e">
        <f t="shared" si="127"/>
        <v>#N/A</v>
      </c>
      <c r="AJ233" s="9" t="e">
        <f t="shared" si="113"/>
        <v>#N/A</v>
      </c>
      <c r="AK233" s="9" t="e">
        <f t="shared" si="114"/>
        <v>#N/A</v>
      </c>
      <c r="AL233" s="9" t="e">
        <f t="shared" si="115"/>
        <v>#N/A</v>
      </c>
      <c r="AM233" s="9" t="e">
        <f t="shared" si="116"/>
        <v>#N/A</v>
      </c>
      <c r="AN233" s="9" t="e">
        <f t="shared" si="117"/>
        <v>#N/A</v>
      </c>
      <c r="AO233" s="9" t="e">
        <f t="shared" si="118"/>
        <v>#N/A</v>
      </c>
      <c r="AP233" s="1" t="str">
        <f t="shared" si="108"/>
        <v/>
      </c>
      <c r="AQ233" s="1" t="str">
        <f t="shared" si="108"/>
        <v/>
      </c>
      <c r="AS233" s="1" t="str">
        <f t="shared" si="128"/>
        <v/>
      </c>
      <c r="AT233" s="1" t="e">
        <f t="shared" si="129"/>
        <v>#N/A</v>
      </c>
      <c r="AU233" s="1" t="e">
        <f t="shared" si="119"/>
        <v>#N/A</v>
      </c>
      <c r="AV233" s="9" t="e">
        <f t="shared" si="120"/>
        <v>#N/A</v>
      </c>
      <c r="AW233" s="9" t="e">
        <f t="shared" si="121"/>
        <v>#N/A</v>
      </c>
      <c r="AX233" s="9" t="e">
        <f t="shared" si="122"/>
        <v>#N/A</v>
      </c>
      <c r="AY233" s="9" t="e">
        <f t="shared" si="123"/>
        <v>#N/A</v>
      </c>
      <c r="AZ233" s="9" t="e">
        <f t="shared" si="124"/>
        <v>#N/A</v>
      </c>
      <c r="BA233" s="9" t="e">
        <f t="shared" si="130"/>
        <v>#N/A</v>
      </c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M233" s="48"/>
      <c r="BX233" s="7"/>
      <c r="BY233" s="4"/>
      <c r="BZ233" s="7"/>
      <c r="CA233" s="7"/>
      <c r="CB233" s="7"/>
      <c r="CE233" s="7"/>
      <c r="CF233" s="7"/>
      <c r="CG233" s="7"/>
      <c r="CH233" s="7"/>
      <c r="CI233" s="7"/>
      <c r="CJ233" s="7"/>
      <c r="CK233" s="7"/>
      <c r="CL233" s="7"/>
      <c r="CN233" s="47"/>
      <c r="CO233" s="47"/>
      <c r="CP233" s="47"/>
      <c r="CQ233" s="4"/>
    </row>
    <row r="234" spans="1:95" s="1" customFormat="1" x14ac:dyDescent="0.3">
      <c r="A234" s="1">
        <f t="shared" si="125"/>
        <v>0</v>
      </c>
      <c r="B234" s="1" t="e">
        <f t="shared" si="109"/>
        <v>#N/A</v>
      </c>
      <c r="J234" s="4"/>
      <c r="K234" s="4"/>
      <c r="L234" s="4"/>
      <c r="M234" s="61"/>
      <c r="Y234" s="58"/>
      <c r="AA234" s="1">
        <f t="shared" si="110"/>
        <v>0</v>
      </c>
      <c r="AB234" s="1">
        <f t="shared" si="111"/>
        <v>0</v>
      </c>
      <c r="AC234" s="1">
        <f t="shared" si="112"/>
        <v>0</v>
      </c>
      <c r="AD234" s="1" t="str">
        <f t="shared" si="126"/>
        <v/>
      </c>
      <c r="AE234" s="1" t="str">
        <f t="shared" si="107"/>
        <v/>
      </c>
      <c r="AF234" s="1" t="str">
        <f t="shared" si="107"/>
        <v/>
      </c>
      <c r="AG234" s="1" t="str">
        <f t="shared" si="107"/>
        <v/>
      </c>
      <c r="AH234" s="1" t="e">
        <f t="shared" si="131"/>
        <v>#N/A</v>
      </c>
      <c r="AI234" s="9" t="e">
        <f t="shared" si="127"/>
        <v>#N/A</v>
      </c>
      <c r="AJ234" s="9" t="e">
        <f t="shared" si="113"/>
        <v>#N/A</v>
      </c>
      <c r="AK234" s="9" t="e">
        <f t="shared" si="114"/>
        <v>#N/A</v>
      </c>
      <c r="AL234" s="9" t="e">
        <f t="shared" si="115"/>
        <v>#N/A</v>
      </c>
      <c r="AM234" s="9" t="e">
        <f t="shared" si="116"/>
        <v>#N/A</v>
      </c>
      <c r="AN234" s="9" t="e">
        <f t="shared" si="117"/>
        <v>#N/A</v>
      </c>
      <c r="AO234" s="9" t="e">
        <f t="shared" si="118"/>
        <v>#N/A</v>
      </c>
      <c r="AP234" s="1" t="str">
        <f t="shared" si="108"/>
        <v/>
      </c>
      <c r="AQ234" s="1" t="str">
        <f t="shared" si="108"/>
        <v/>
      </c>
      <c r="AS234" s="1" t="str">
        <f t="shared" si="128"/>
        <v/>
      </c>
      <c r="AT234" s="1" t="e">
        <f t="shared" si="129"/>
        <v>#N/A</v>
      </c>
      <c r="AU234" s="1" t="e">
        <f t="shared" si="119"/>
        <v>#N/A</v>
      </c>
      <c r="AV234" s="9" t="e">
        <f t="shared" si="120"/>
        <v>#N/A</v>
      </c>
      <c r="AW234" s="9" t="e">
        <f t="shared" si="121"/>
        <v>#N/A</v>
      </c>
      <c r="AX234" s="9" t="e">
        <f t="shared" si="122"/>
        <v>#N/A</v>
      </c>
      <c r="AY234" s="9" t="e">
        <f t="shared" si="123"/>
        <v>#N/A</v>
      </c>
      <c r="AZ234" s="9" t="e">
        <f t="shared" si="124"/>
        <v>#N/A</v>
      </c>
      <c r="BA234" s="9" t="e">
        <f t="shared" si="130"/>
        <v>#N/A</v>
      </c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M234" s="48"/>
      <c r="BX234" s="7"/>
      <c r="BY234" s="4"/>
      <c r="BZ234" s="7"/>
      <c r="CA234" s="7"/>
      <c r="CB234" s="7"/>
      <c r="CE234" s="7"/>
      <c r="CF234" s="7"/>
      <c r="CG234" s="7"/>
      <c r="CH234" s="7"/>
      <c r="CI234" s="7"/>
      <c r="CJ234" s="7"/>
      <c r="CK234" s="7"/>
      <c r="CL234" s="7"/>
      <c r="CN234" s="47"/>
      <c r="CO234" s="47"/>
      <c r="CP234" s="47"/>
      <c r="CQ234" s="4"/>
    </row>
    <row r="235" spans="1:95" s="1" customFormat="1" x14ac:dyDescent="0.3">
      <c r="A235" s="1">
        <f t="shared" si="125"/>
        <v>0</v>
      </c>
      <c r="B235" s="1" t="e">
        <f t="shared" si="109"/>
        <v>#N/A</v>
      </c>
      <c r="J235" s="4"/>
      <c r="K235" s="4"/>
      <c r="L235" s="4"/>
      <c r="M235" s="61"/>
      <c r="Y235" s="58"/>
      <c r="AA235" s="1">
        <f t="shared" si="110"/>
        <v>0</v>
      </c>
      <c r="AB235" s="1">
        <f t="shared" si="111"/>
        <v>0</v>
      </c>
      <c r="AC235" s="1">
        <f t="shared" si="112"/>
        <v>0</v>
      </c>
      <c r="AD235" s="1" t="str">
        <f t="shared" si="126"/>
        <v/>
      </c>
      <c r="AE235" s="1" t="str">
        <f t="shared" si="107"/>
        <v/>
      </c>
      <c r="AF235" s="1" t="str">
        <f t="shared" si="107"/>
        <v/>
      </c>
      <c r="AG235" s="1" t="str">
        <f t="shared" si="107"/>
        <v/>
      </c>
      <c r="AH235" s="1" t="e">
        <f t="shared" si="131"/>
        <v>#N/A</v>
      </c>
      <c r="AI235" s="9" t="e">
        <f t="shared" si="127"/>
        <v>#N/A</v>
      </c>
      <c r="AJ235" s="9" t="e">
        <f t="shared" si="113"/>
        <v>#N/A</v>
      </c>
      <c r="AK235" s="9" t="e">
        <f t="shared" si="114"/>
        <v>#N/A</v>
      </c>
      <c r="AL235" s="9" t="e">
        <f t="shared" si="115"/>
        <v>#N/A</v>
      </c>
      <c r="AM235" s="9" t="e">
        <f t="shared" si="116"/>
        <v>#N/A</v>
      </c>
      <c r="AN235" s="9" t="e">
        <f t="shared" si="117"/>
        <v>#N/A</v>
      </c>
      <c r="AO235" s="9" t="e">
        <f t="shared" si="118"/>
        <v>#N/A</v>
      </c>
      <c r="AP235" s="1" t="str">
        <f t="shared" si="108"/>
        <v/>
      </c>
      <c r="AQ235" s="1" t="str">
        <f t="shared" si="108"/>
        <v/>
      </c>
      <c r="AS235" s="1" t="str">
        <f t="shared" si="128"/>
        <v/>
      </c>
      <c r="AT235" s="1" t="e">
        <f t="shared" si="129"/>
        <v>#N/A</v>
      </c>
      <c r="AU235" s="1" t="e">
        <f t="shared" si="119"/>
        <v>#N/A</v>
      </c>
      <c r="AV235" s="9" t="e">
        <f t="shared" si="120"/>
        <v>#N/A</v>
      </c>
      <c r="AW235" s="9" t="e">
        <f t="shared" si="121"/>
        <v>#N/A</v>
      </c>
      <c r="AX235" s="9" t="e">
        <f t="shared" si="122"/>
        <v>#N/A</v>
      </c>
      <c r="AY235" s="9" t="e">
        <f t="shared" si="123"/>
        <v>#N/A</v>
      </c>
      <c r="AZ235" s="9" t="e">
        <f t="shared" si="124"/>
        <v>#N/A</v>
      </c>
      <c r="BA235" s="9" t="e">
        <f t="shared" si="130"/>
        <v>#N/A</v>
      </c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M235" s="48"/>
      <c r="BX235" s="7"/>
      <c r="BY235" s="4"/>
      <c r="BZ235" s="7"/>
      <c r="CA235" s="7"/>
      <c r="CB235" s="7"/>
      <c r="CE235" s="7"/>
      <c r="CF235" s="7"/>
      <c r="CG235" s="7"/>
      <c r="CH235" s="7"/>
      <c r="CI235" s="7"/>
      <c r="CJ235" s="7"/>
      <c r="CK235" s="7"/>
      <c r="CL235" s="7"/>
      <c r="CN235" s="47"/>
      <c r="CO235" s="47"/>
      <c r="CP235" s="47"/>
      <c r="CQ235" s="4"/>
    </row>
    <row r="236" spans="1:95" s="1" customFormat="1" x14ac:dyDescent="0.3">
      <c r="A236" s="1">
        <f t="shared" si="125"/>
        <v>0</v>
      </c>
      <c r="B236" s="1" t="e">
        <f t="shared" si="109"/>
        <v>#N/A</v>
      </c>
      <c r="J236" s="4"/>
      <c r="K236" s="4"/>
      <c r="L236" s="4"/>
      <c r="M236" s="61"/>
      <c r="Y236" s="58"/>
      <c r="AA236" s="1">
        <f t="shared" si="110"/>
        <v>0</v>
      </c>
      <c r="AB236" s="1">
        <f t="shared" si="111"/>
        <v>0</v>
      </c>
      <c r="AC236" s="1">
        <f t="shared" si="112"/>
        <v>0</v>
      </c>
      <c r="AD236" s="1" t="str">
        <f t="shared" si="126"/>
        <v/>
      </c>
      <c r="AE236" s="1" t="str">
        <f t="shared" si="107"/>
        <v/>
      </c>
      <c r="AF236" s="1" t="str">
        <f t="shared" si="107"/>
        <v/>
      </c>
      <c r="AG236" s="1" t="str">
        <f t="shared" si="107"/>
        <v/>
      </c>
      <c r="AH236" s="1" t="e">
        <f t="shared" si="131"/>
        <v>#N/A</v>
      </c>
      <c r="AI236" s="9" t="e">
        <f t="shared" si="127"/>
        <v>#N/A</v>
      </c>
      <c r="AJ236" s="9" t="e">
        <f t="shared" si="113"/>
        <v>#N/A</v>
      </c>
      <c r="AK236" s="9" t="e">
        <f t="shared" si="114"/>
        <v>#N/A</v>
      </c>
      <c r="AL236" s="9" t="e">
        <f t="shared" si="115"/>
        <v>#N/A</v>
      </c>
      <c r="AM236" s="9" t="e">
        <f t="shared" si="116"/>
        <v>#N/A</v>
      </c>
      <c r="AN236" s="9" t="e">
        <f t="shared" si="117"/>
        <v>#N/A</v>
      </c>
      <c r="AO236" s="9" t="e">
        <f t="shared" si="118"/>
        <v>#N/A</v>
      </c>
      <c r="AP236" s="1" t="str">
        <f t="shared" si="108"/>
        <v/>
      </c>
      <c r="AQ236" s="1" t="str">
        <f t="shared" si="108"/>
        <v/>
      </c>
      <c r="AS236" s="1" t="str">
        <f t="shared" si="128"/>
        <v/>
      </c>
      <c r="AT236" s="1" t="e">
        <f t="shared" si="129"/>
        <v>#N/A</v>
      </c>
      <c r="AU236" s="1" t="e">
        <f t="shared" si="119"/>
        <v>#N/A</v>
      </c>
      <c r="AV236" s="9" t="e">
        <f t="shared" si="120"/>
        <v>#N/A</v>
      </c>
      <c r="AW236" s="9" t="e">
        <f t="shared" si="121"/>
        <v>#N/A</v>
      </c>
      <c r="AX236" s="9" t="e">
        <f t="shared" si="122"/>
        <v>#N/A</v>
      </c>
      <c r="AY236" s="9" t="e">
        <f t="shared" si="123"/>
        <v>#N/A</v>
      </c>
      <c r="AZ236" s="9" t="e">
        <f t="shared" si="124"/>
        <v>#N/A</v>
      </c>
      <c r="BA236" s="9" t="e">
        <f t="shared" si="130"/>
        <v>#N/A</v>
      </c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M236" s="48"/>
      <c r="BX236" s="7"/>
      <c r="BY236" s="4"/>
      <c r="BZ236" s="7"/>
      <c r="CA236" s="7"/>
      <c r="CB236" s="7"/>
      <c r="CE236" s="7"/>
      <c r="CF236" s="7"/>
      <c r="CG236" s="7"/>
      <c r="CH236" s="7"/>
      <c r="CI236" s="7"/>
      <c r="CJ236" s="7"/>
      <c r="CK236" s="7"/>
      <c r="CL236" s="7"/>
      <c r="CN236" s="47"/>
      <c r="CO236" s="47"/>
      <c r="CP236" s="47"/>
      <c r="CQ236" s="4"/>
    </row>
    <row r="237" spans="1:95" s="1" customFormat="1" x14ac:dyDescent="0.3">
      <c r="A237" s="1">
        <f t="shared" si="125"/>
        <v>0</v>
      </c>
      <c r="B237" s="1" t="e">
        <f t="shared" si="109"/>
        <v>#N/A</v>
      </c>
      <c r="J237" s="4"/>
      <c r="K237" s="4"/>
      <c r="L237" s="4"/>
      <c r="M237" s="61"/>
      <c r="Y237" s="58"/>
      <c r="AA237" s="1">
        <f t="shared" si="110"/>
        <v>0</v>
      </c>
      <c r="AB237" s="1">
        <f t="shared" si="111"/>
        <v>0</v>
      </c>
      <c r="AC237" s="1">
        <f t="shared" si="112"/>
        <v>0</v>
      </c>
      <c r="AD237" s="1" t="str">
        <f t="shared" si="126"/>
        <v/>
      </c>
      <c r="AE237" s="1" t="str">
        <f t="shared" si="107"/>
        <v/>
      </c>
      <c r="AF237" s="1" t="str">
        <f t="shared" si="107"/>
        <v/>
      </c>
      <c r="AG237" s="1" t="str">
        <f t="shared" si="107"/>
        <v/>
      </c>
      <c r="AH237" s="1" t="e">
        <f t="shared" si="131"/>
        <v>#N/A</v>
      </c>
      <c r="AI237" s="9" t="e">
        <f t="shared" si="127"/>
        <v>#N/A</v>
      </c>
      <c r="AJ237" s="9" t="e">
        <f t="shared" si="113"/>
        <v>#N/A</v>
      </c>
      <c r="AK237" s="9" t="e">
        <f t="shared" si="114"/>
        <v>#N/A</v>
      </c>
      <c r="AL237" s="9" t="e">
        <f t="shared" si="115"/>
        <v>#N/A</v>
      </c>
      <c r="AM237" s="9" t="e">
        <f t="shared" si="116"/>
        <v>#N/A</v>
      </c>
      <c r="AN237" s="9" t="e">
        <f t="shared" si="117"/>
        <v>#N/A</v>
      </c>
      <c r="AO237" s="9" t="e">
        <f t="shared" si="118"/>
        <v>#N/A</v>
      </c>
      <c r="AP237" s="1" t="str">
        <f t="shared" si="108"/>
        <v/>
      </c>
      <c r="AQ237" s="1" t="str">
        <f t="shared" si="108"/>
        <v/>
      </c>
      <c r="AS237" s="1" t="str">
        <f t="shared" si="128"/>
        <v/>
      </c>
      <c r="AT237" s="1" t="e">
        <f t="shared" si="129"/>
        <v>#N/A</v>
      </c>
      <c r="AU237" s="1" t="e">
        <f t="shared" si="119"/>
        <v>#N/A</v>
      </c>
      <c r="AV237" s="9" t="e">
        <f t="shared" si="120"/>
        <v>#N/A</v>
      </c>
      <c r="AW237" s="9" t="e">
        <f t="shared" si="121"/>
        <v>#N/A</v>
      </c>
      <c r="AX237" s="9" t="e">
        <f t="shared" si="122"/>
        <v>#N/A</v>
      </c>
      <c r="AY237" s="9" t="e">
        <f t="shared" si="123"/>
        <v>#N/A</v>
      </c>
      <c r="AZ237" s="9" t="e">
        <f t="shared" si="124"/>
        <v>#N/A</v>
      </c>
      <c r="BA237" s="9" t="e">
        <f t="shared" si="130"/>
        <v>#N/A</v>
      </c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M237" s="48"/>
      <c r="BX237" s="7"/>
      <c r="BY237" s="4"/>
      <c r="BZ237" s="7"/>
      <c r="CA237" s="7"/>
      <c r="CB237" s="7"/>
      <c r="CE237" s="7"/>
      <c r="CF237" s="7"/>
      <c r="CG237" s="7"/>
      <c r="CH237" s="7"/>
      <c r="CI237" s="7"/>
      <c r="CJ237" s="7"/>
      <c r="CK237" s="7"/>
      <c r="CL237" s="7"/>
      <c r="CN237" s="47"/>
      <c r="CO237" s="47"/>
      <c r="CP237" s="47"/>
      <c r="CQ237" s="4"/>
    </row>
    <row r="238" spans="1:95" s="1" customFormat="1" x14ac:dyDescent="0.3">
      <c r="A238" s="1">
        <f t="shared" si="125"/>
        <v>0</v>
      </c>
      <c r="B238" s="1" t="e">
        <f t="shared" si="109"/>
        <v>#N/A</v>
      </c>
      <c r="J238" s="4"/>
      <c r="K238" s="4"/>
      <c r="L238" s="4"/>
      <c r="M238" s="61"/>
      <c r="Y238" s="58"/>
      <c r="AA238" s="1">
        <f t="shared" si="110"/>
        <v>0</v>
      </c>
      <c r="AB238" s="1">
        <f t="shared" si="111"/>
        <v>0</v>
      </c>
      <c r="AC238" s="1">
        <f t="shared" si="112"/>
        <v>0</v>
      </c>
      <c r="AD238" s="1" t="str">
        <f t="shared" si="126"/>
        <v/>
      </c>
      <c r="AE238" s="1" t="str">
        <f t="shared" si="107"/>
        <v/>
      </c>
      <c r="AF238" s="1" t="str">
        <f t="shared" si="107"/>
        <v/>
      </c>
      <c r="AG238" s="1" t="str">
        <f t="shared" si="107"/>
        <v/>
      </c>
      <c r="AH238" s="1" t="e">
        <f t="shared" si="131"/>
        <v>#N/A</v>
      </c>
      <c r="AI238" s="9" t="e">
        <f t="shared" si="127"/>
        <v>#N/A</v>
      </c>
      <c r="AJ238" s="9" t="e">
        <f t="shared" si="113"/>
        <v>#N/A</v>
      </c>
      <c r="AK238" s="9" t="e">
        <f t="shared" si="114"/>
        <v>#N/A</v>
      </c>
      <c r="AL238" s="9" t="e">
        <f t="shared" si="115"/>
        <v>#N/A</v>
      </c>
      <c r="AM238" s="9" t="e">
        <f t="shared" si="116"/>
        <v>#N/A</v>
      </c>
      <c r="AN238" s="9" t="e">
        <f t="shared" si="117"/>
        <v>#N/A</v>
      </c>
      <c r="AO238" s="9" t="e">
        <f t="shared" si="118"/>
        <v>#N/A</v>
      </c>
      <c r="AP238" s="1" t="str">
        <f t="shared" si="108"/>
        <v/>
      </c>
      <c r="AQ238" s="1" t="str">
        <f t="shared" si="108"/>
        <v/>
      </c>
      <c r="AS238" s="1" t="str">
        <f t="shared" si="128"/>
        <v/>
      </c>
      <c r="AT238" s="1" t="e">
        <f t="shared" si="129"/>
        <v>#N/A</v>
      </c>
      <c r="AU238" s="1" t="e">
        <f t="shared" si="119"/>
        <v>#N/A</v>
      </c>
      <c r="AV238" s="9" t="e">
        <f t="shared" si="120"/>
        <v>#N/A</v>
      </c>
      <c r="AW238" s="9" t="e">
        <f t="shared" si="121"/>
        <v>#N/A</v>
      </c>
      <c r="AX238" s="9" t="e">
        <f t="shared" si="122"/>
        <v>#N/A</v>
      </c>
      <c r="AY238" s="9" t="e">
        <f t="shared" si="123"/>
        <v>#N/A</v>
      </c>
      <c r="AZ238" s="9" t="e">
        <f t="shared" si="124"/>
        <v>#N/A</v>
      </c>
      <c r="BA238" s="9" t="e">
        <f t="shared" si="130"/>
        <v>#N/A</v>
      </c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M238" s="48"/>
      <c r="BX238" s="7"/>
      <c r="BY238" s="4"/>
      <c r="BZ238" s="7"/>
      <c r="CA238" s="7"/>
      <c r="CB238" s="7"/>
      <c r="CE238" s="7"/>
      <c r="CF238" s="7"/>
      <c r="CG238" s="7"/>
      <c r="CH238" s="7"/>
      <c r="CI238" s="7"/>
      <c r="CJ238" s="7"/>
      <c r="CK238" s="7"/>
      <c r="CL238" s="7"/>
      <c r="CN238" s="47"/>
      <c r="CO238" s="47"/>
      <c r="CP238" s="47"/>
      <c r="CQ238" s="4"/>
    </row>
    <row r="239" spans="1:95" s="1" customFormat="1" x14ac:dyDescent="0.3">
      <c r="A239" s="1">
        <f t="shared" si="125"/>
        <v>0</v>
      </c>
      <c r="B239" s="1" t="e">
        <f t="shared" si="109"/>
        <v>#N/A</v>
      </c>
      <c r="J239" s="4"/>
      <c r="K239" s="4"/>
      <c r="L239" s="4"/>
      <c r="M239" s="61"/>
      <c r="Y239" s="58"/>
      <c r="AA239" s="1">
        <f t="shared" si="110"/>
        <v>0</v>
      </c>
      <c r="AB239" s="1">
        <f t="shared" si="111"/>
        <v>0</v>
      </c>
      <c r="AC239" s="1">
        <f t="shared" si="112"/>
        <v>0</v>
      </c>
      <c r="AD239" s="1" t="str">
        <f t="shared" si="126"/>
        <v/>
      </c>
      <c r="AE239" s="1" t="str">
        <f t="shared" si="107"/>
        <v/>
      </c>
      <c r="AF239" s="1" t="str">
        <f t="shared" si="107"/>
        <v/>
      </c>
      <c r="AG239" s="1" t="str">
        <f t="shared" si="107"/>
        <v/>
      </c>
      <c r="AH239" s="1" t="e">
        <f t="shared" si="131"/>
        <v>#N/A</v>
      </c>
      <c r="AI239" s="9" t="e">
        <f t="shared" si="127"/>
        <v>#N/A</v>
      </c>
      <c r="AJ239" s="9" t="e">
        <f t="shared" si="113"/>
        <v>#N/A</v>
      </c>
      <c r="AK239" s="9" t="e">
        <f t="shared" si="114"/>
        <v>#N/A</v>
      </c>
      <c r="AL239" s="9" t="e">
        <f t="shared" si="115"/>
        <v>#N/A</v>
      </c>
      <c r="AM239" s="9" t="e">
        <f t="shared" si="116"/>
        <v>#N/A</v>
      </c>
      <c r="AN239" s="9" t="e">
        <f t="shared" si="117"/>
        <v>#N/A</v>
      </c>
      <c r="AO239" s="9" t="e">
        <f t="shared" si="118"/>
        <v>#N/A</v>
      </c>
      <c r="AP239" s="1" t="str">
        <f t="shared" si="108"/>
        <v/>
      </c>
      <c r="AQ239" s="1" t="str">
        <f t="shared" si="108"/>
        <v/>
      </c>
      <c r="AS239" s="1" t="str">
        <f t="shared" si="128"/>
        <v/>
      </c>
      <c r="AT239" s="1" t="e">
        <f t="shared" si="129"/>
        <v>#N/A</v>
      </c>
      <c r="AU239" s="1" t="e">
        <f t="shared" si="119"/>
        <v>#N/A</v>
      </c>
      <c r="AV239" s="9" t="e">
        <f t="shared" si="120"/>
        <v>#N/A</v>
      </c>
      <c r="AW239" s="9" t="e">
        <f t="shared" si="121"/>
        <v>#N/A</v>
      </c>
      <c r="AX239" s="9" t="e">
        <f t="shared" si="122"/>
        <v>#N/A</v>
      </c>
      <c r="AY239" s="9" t="e">
        <f t="shared" si="123"/>
        <v>#N/A</v>
      </c>
      <c r="AZ239" s="9" t="e">
        <f t="shared" si="124"/>
        <v>#N/A</v>
      </c>
      <c r="BA239" s="9" t="e">
        <f t="shared" si="130"/>
        <v>#N/A</v>
      </c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M239" s="48"/>
      <c r="BX239" s="7"/>
      <c r="BY239" s="4"/>
      <c r="BZ239" s="7"/>
      <c r="CA239" s="7"/>
      <c r="CB239" s="7"/>
      <c r="CE239" s="7"/>
      <c r="CF239" s="7"/>
      <c r="CG239" s="7"/>
      <c r="CH239" s="7"/>
      <c r="CI239" s="7"/>
      <c r="CJ239" s="7"/>
      <c r="CK239" s="7"/>
      <c r="CL239" s="7"/>
      <c r="CN239" s="47"/>
      <c r="CO239" s="47"/>
      <c r="CP239" s="47"/>
      <c r="CQ239" s="4"/>
    </row>
    <row r="240" spans="1:95" s="1" customFormat="1" x14ac:dyDescent="0.3">
      <c r="A240" s="1">
        <f t="shared" si="125"/>
        <v>0</v>
      </c>
      <c r="B240" s="1" t="e">
        <f t="shared" si="109"/>
        <v>#N/A</v>
      </c>
      <c r="J240" s="4"/>
      <c r="K240" s="4"/>
      <c r="L240" s="4"/>
      <c r="M240" s="61"/>
      <c r="Y240" s="58"/>
      <c r="AA240" s="1">
        <f t="shared" si="110"/>
        <v>0</v>
      </c>
      <c r="AB240" s="1">
        <f t="shared" si="111"/>
        <v>0</v>
      </c>
      <c r="AC240" s="1">
        <f t="shared" si="112"/>
        <v>0</v>
      </c>
      <c r="AD240" s="1" t="str">
        <f t="shared" si="126"/>
        <v/>
      </c>
      <c r="AE240" s="1" t="str">
        <f t="shared" si="107"/>
        <v/>
      </c>
      <c r="AF240" s="1" t="str">
        <f t="shared" si="107"/>
        <v/>
      </c>
      <c r="AG240" s="1" t="str">
        <f t="shared" si="107"/>
        <v/>
      </c>
      <c r="AH240" s="1" t="e">
        <f t="shared" si="131"/>
        <v>#N/A</v>
      </c>
      <c r="AI240" s="9" t="e">
        <f t="shared" si="127"/>
        <v>#N/A</v>
      </c>
      <c r="AJ240" s="9" t="e">
        <f t="shared" si="113"/>
        <v>#N/A</v>
      </c>
      <c r="AK240" s="9" t="e">
        <f t="shared" si="114"/>
        <v>#N/A</v>
      </c>
      <c r="AL240" s="9" t="e">
        <f t="shared" si="115"/>
        <v>#N/A</v>
      </c>
      <c r="AM240" s="9" t="e">
        <f t="shared" si="116"/>
        <v>#N/A</v>
      </c>
      <c r="AN240" s="9" t="e">
        <f t="shared" si="117"/>
        <v>#N/A</v>
      </c>
      <c r="AO240" s="9" t="e">
        <f t="shared" si="118"/>
        <v>#N/A</v>
      </c>
      <c r="AP240" s="1" t="str">
        <f t="shared" si="108"/>
        <v/>
      </c>
      <c r="AQ240" s="1" t="str">
        <f t="shared" si="108"/>
        <v/>
      </c>
      <c r="AS240" s="1" t="str">
        <f t="shared" si="128"/>
        <v/>
      </c>
      <c r="AT240" s="1" t="e">
        <f t="shared" si="129"/>
        <v>#N/A</v>
      </c>
      <c r="AU240" s="1" t="e">
        <f t="shared" si="119"/>
        <v>#N/A</v>
      </c>
      <c r="AV240" s="9" t="e">
        <f t="shared" si="120"/>
        <v>#N/A</v>
      </c>
      <c r="AW240" s="9" t="e">
        <f t="shared" si="121"/>
        <v>#N/A</v>
      </c>
      <c r="AX240" s="9" t="e">
        <f t="shared" si="122"/>
        <v>#N/A</v>
      </c>
      <c r="AY240" s="9" t="e">
        <f t="shared" si="123"/>
        <v>#N/A</v>
      </c>
      <c r="AZ240" s="9" t="e">
        <f t="shared" si="124"/>
        <v>#N/A</v>
      </c>
      <c r="BA240" s="9" t="e">
        <f t="shared" si="130"/>
        <v>#N/A</v>
      </c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M240" s="48"/>
      <c r="BX240" s="7"/>
      <c r="BY240" s="4"/>
      <c r="BZ240" s="7"/>
      <c r="CA240" s="7"/>
      <c r="CB240" s="7"/>
      <c r="CE240" s="7"/>
      <c r="CF240" s="7"/>
      <c r="CG240" s="7"/>
      <c r="CH240" s="7"/>
      <c r="CI240" s="7"/>
      <c r="CJ240" s="7"/>
      <c r="CK240" s="7"/>
      <c r="CL240" s="7"/>
      <c r="CN240" s="47"/>
      <c r="CO240" s="47"/>
      <c r="CP240" s="47"/>
      <c r="CQ240" s="4"/>
    </row>
    <row r="241" spans="1:95" s="1" customFormat="1" x14ac:dyDescent="0.3">
      <c r="A241" s="1">
        <f t="shared" si="125"/>
        <v>0</v>
      </c>
      <c r="B241" s="1" t="e">
        <f t="shared" si="109"/>
        <v>#N/A</v>
      </c>
      <c r="J241" s="4"/>
      <c r="K241" s="4"/>
      <c r="L241" s="4"/>
      <c r="M241" s="61"/>
      <c r="Y241" s="58"/>
      <c r="AA241" s="1">
        <f t="shared" si="110"/>
        <v>0</v>
      </c>
      <c r="AB241" s="1">
        <f t="shared" si="111"/>
        <v>0</v>
      </c>
      <c r="AC241" s="1">
        <f t="shared" si="112"/>
        <v>0</v>
      </c>
      <c r="AD241" s="1" t="str">
        <f t="shared" si="126"/>
        <v/>
      </c>
      <c r="AE241" s="1" t="str">
        <f t="shared" si="107"/>
        <v/>
      </c>
      <c r="AF241" s="1" t="str">
        <f t="shared" si="107"/>
        <v/>
      </c>
      <c r="AG241" s="1" t="str">
        <f t="shared" si="107"/>
        <v/>
      </c>
      <c r="AH241" s="1" t="e">
        <f t="shared" si="131"/>
        <v>#N/A</v>
      </c>
      <c r="AI241" s="9" t="e">
        <f t="shared" si="127"/>
        <v>#N/A</v>
      </c>
      <c r="AJ241" s="9" t="e">
        <f t="shared" si="113"/>
        <v>#N/A</v>
      </c>
      <c r="AK241" s="9" t="e">
        <f t="shared" si="114"/>
        <v>#N/A</v>
      </c>
      <c r="AL241" s="9" t="e">
        <f t="shared" si="115"/>
        <v>#N/A</v>
      </c>
      <c r="AM241" s="9" t="e">
        <f t="shared" si="116"/>
        <v>#N/A</v>
      </c>
      <c r="AN241" s="9" t="e">
        <f t="shared" si="117"/>
        <v>#N/A</v>
      </c>
      <c r="AO241" s="9" t="e">
        <f t="shared" si="118"/>
        <v>#N/A</v>
      </c>
      <c r="AP241" s="1" t="str">
        <f t="shared" si="108"/>
        <v/>
      </c>
      <c r="AQ241" s="1" t="str">
        <f t="shared" si="108"/>
        <v/>
      </c>
      <c r="AS241" s="1" t="str">
        <f t="shared" si="128"/>
        <v/>
      </c>
      <c r="AT241" s="1" t="e">
        <f t="shared" si="129"/>
        <v>#N/A</v>
      </c>
      <c r="AU241" s="1" t="e">
        <f t="shared" si="119"/>
        <v>#N/A</v>
      </c>
      <c r="AV241" s="9" t="e">
        <f t="shared" si="120"/>
        <v>#N/A</v>
      </c>
      <c r="AW241" s="9" t="e">
        <f t="shared" si="121"/>
        <v>#N/A</v>
      </c>
      <c r="AX241" s="9" t="e">
        <f t="shared" si="122"/>
        <v>#N/A</v>
      </c>
      <c r="AY241" s="9" t="e">
        <f t="shared" si="123"/>
        <v>#N/A</v>
      </c>
      <c r="AZ241" s="9" t="e">
        <f t="shared" si="124"/>
        <v>#N/A</v>
      </c>
      <c r="BA241" s="9" t="e">
        <f t="shared" si="130"/>
        <v>#N/A</v>
      </c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M241" s="48"/>
      <c r="BX241" s="7"/>
      <c r="BY241" s="4"/>
      <c r="BZ241" s="7"/>
      <c r="CA241" s="7"/>
      <c r="CB241" s="7"/>
      <c r="CE241" s="7"/>
      <c r="CF241" s="7"/>
      <c r="CG241" s="7"/>
      <c r="CH241" s="7"/>
      <c r="CI241" s="7"/>
      <c r="CJ241" s="7"/>
      <c r="CK241" s="7"/>
      <c r="CL241" s="7"/>
      <c r="CN241" s="47"/>
      <c r="CO241" s="47"/>
      <c r="CP241" s="47"/>
      <c r="CQ241" s="4"/>
    </row>
    <row r="242" spans="1:95" s="1" customFormat="1" x14ac:dyDescent="0.3">
      <c r="A242" s="1">
        <f t="shared" si="125"/>
        <v>0</v>
      </c>
      <c r="B242" s="1" t="e">
        <f t="shared" si="109"/>
        <v>#N/A</v>
      </c>
      <c r="J242" s="4"/>
      <c r="K242" s="4"/>
      <c r="L242" s="4"/>
      <c r="M242" s="61"/>
      <c r="Y242" s="58"/>
      <c r="AA242" s="1">
        <f t="shared" si="110"/>
        <v>0</v>
      </c>
      <c r="AB242" s="1">
        <f t="shared" si="111"/>
        <v>0</v>
      </c>
      <c r="AC242" s="1">
        <f t="shared" si="112"/>
        <v>0</v>
      </c>
      <c r="AD242" s="1" t="str">
        <f t="shared" si="126"/>
        <v/>
      </c>
      <c r="AE242" s="1" t="str">
        <f t="shared" si="107"/>
        <v/>
      </c>
      <c r="AF242" s="1" t="str">
        <f t="shared" si="107"/>
        <v/>
      </c>
      <c r="AG242" s="1" t="str">
        <f t="shared" si="107"/>
        <v/>
      </c>
      <c r="AH242" s="1" t="e">
        <f t="shared" si="131"/>
        <v>#N/A</v>
      </c>
      <c r="AI242" s="9" t="e">
        <f t="shared" si="127"/>
        <v>#N/A</v>
      </c>
      <c r="AJ242" s="9" t="e">
        <f t="shared" si="113"/>
        <v>#N/A</v>
      </c>
      <c r="AK242" s="9" t="e">
        <f t="shared" si="114"/>
        <v>#N/A</v>
      </c>
      <c r="AL242" s="9" t="e">
        <f t="shared" si="115"/>
        <v>#N/A</v>
      </c>
      <c r="AM242" s="9" t="e">
        <f t="shared" si="116"/>
        <v>#N/A</v>
      </c>
      <c r="AN242" s="9" t="e">
        <f t="shared" si="117"/>
        <v>#N/A</v>
      </c>
      <c r="AO242" s="9" t="e">
        <f t="shared" si="118"/>
        <v>#N/A</v>
      </c>
      <c r="AP242" s="1" t="str">
        <f t="shared" si="108"/>
        <v/>
      </c>
      <c r="AQ242" s="1" t="str">
        <f t="shared" si="108"/>
        <v/>
      </c>
      <c r="AS242" s="1" t="str">
        <f t="shared" si="128"/>
        <v/>
      </c>
      <c r="AT242" s="1" t="e">
        <f t="shared" si="129"/>
        <v>#N/A</v>
      </c>
      <c r="AU242" s="1" t="e">
        <f t="shared" si="119"/>
        <v>#N/A</v>
      </c>
      <c r="AV242" s="9" t="e">
        <f t="shared" si="120"/>
        <v>#N/A</v>
      </c>
      <c r="AW242" s="9" t="e">
        <f t="shared" si="121"/>
        <v>#N/A</v>
      </c>
      <c r="AX242" s="9" t="e">
        <f t="shared" si="122"/>
        <v>#N/A</v>
      </c>
      <c r="AY242" s="9" t="e">
        <f t="shared" si="123"/>
        <v>#N/A</v>
      </c>
      <c r="AZ242" s="9" t="e">
        <f t="shared" si="124"/>
        <v>#N/A</v>
      </c>
      <c r="BA242" s="9" t="e">
        <f t="shared" si="130"/>
        <v>#N/A</v>
      </c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M242" s="48"/>
      <c r="BX242" s="7"/>
      <c r="BY242" s="4"/>
      <c r="BZ242" s="7"/>
      <c r="CA242" s="7"/>
      <c r="CB242" s="7"/>
      <c r="CE242" s="7"/>
      <c r="CF242" s="7"/>
      <c r="CG242" s="7"/>
      <c r="CH242" s="7"/>
      <c r="CI242" s="7"/>
      <c r="CJ242" s="7"/>
      <c r="CK242" s="7"/>
      <c r="CL242" s="7"/>
      <c r="CN242" s="47"/>
      <c r="CO242" s="47"/>
      <c r="CP242" s="47"/>
      <c r="CQ242" s="4"/>
    </row>
    <row r="243" spans="1:95" s="1" customFormat="1" x14ac:dyDescent="0.3">
      <c r="A243" s="1">
        <f t="shared" si="125"/>
        <v>0</v>
      </c>
      <c r="B243" s="1" t="e">
        <f t="shared" si="109"/>
        <v>#N/A</v>
      </c>
      <c r="J243" s="4"/>
      <c r="K243" s="4"/>
      <c r="L243" s="4"/>
      <c r="M243" s="61"/>
      <c r="Y243" s="58"/>
      <c r="AA243" s="1">
        <f t="shared" si="110"/>
        <v>0</v>
      </c>
      <c r="AB243" s="1">
        <f t="shared" si="111"/>
        <v>0</v>
      </c>
      <c r="AC243" s="1">
        <f t="shared" si="112"/>
        <v>0</v>
      </c>
      <c r="AD243" s="1" t="str">
        <f t="shared" si="126"/>
        <v/>
      </c>
      <c r="AE243" s="1" t="str">
        <f t="shared" si="107"/>
        <v/>
      </c>
      <c r="AF243" s="1" t="str">
        <f t="shared" si="107"/>
        <v/>
      </c>
      <c r="AG243" s="1" t="str">
        <f t="shared" si="107"/>
        <v/>
      </c>
      <c r="AH243" s="1" t="e">
        <f t="shared" si="131"/>
        <v>#N/A</v>
      </c>
      <c r="AI243" s="9" t="e">
        <f t="shared" si="127"/>
        <v>#N/A</v>
      </c>
      <c r="AJ243" s="9" t="e">
        <f t="shared" si="113"/>
        <v>#N/A</v>
      </c>
      <c r="AK243" s="9" t="e">
        <f t="shared" si="114"/>
        <v>#N/A</v>
      </c>
      <c r="AL243" s="9" t="e">
        <f t="shared" si="115"/>
        <v>#N/A</v>
      </c>
      <c r="AM243" s="9" t="e">
        <f t="shared" si="116"/>
        <v>#N/A</v>
      </c>
      <c r="AN243" s="9" t="e">
        <f t="shared" si="117"/>
        <v>#N/A</v>
      </c>
      <c r="AO243" s="9" t="e">
        <f t="shared" si="118"/>
        <v>#N/A</v>
      </c>
      <c r="AP243" s="1" t="str">
        <f t="shared" si="108"/>
        <v/>
      </c>
      <c r="AQ243" s="1" t="str">
        <f t="shared" si="108"/>
        <v/>
      </c>
      <c r="AS243" s="1" t="str">
        <f t="shared" si="128"/>
        <v/>
      </c>
      <c r="AT243" s="1" t="e">
        <f t="shared" si="129"/>
        <v>#N/A</v>
      </c>
      <c r="AU243" s="1" t="e">
        <f t="shared" si="119"/>
        <v>#N/A</v>
      </c>
      <c r="AV243" s="9" t="e">
        <f t="shared" si="120"/>
        <v>#N/A</v>
      </c>
      <c r="AW243" s="9" t="e">
        <f t="shared" si="121"/>
        <v>#N/A</v>
      </c>
      <c r="AX243" s="9" t="e">
        <f t="shared" si="122"/>
        <v>#N/A</v>
      </c>
      <c r="AY243" s="9" t="e">
        <f t="shared" si="123"/>
        <v>#N/A</v>
      </c>
      <c r="AZ243" s="9" t="e">
        <f t="shared" si="124"/>
        <v>#N/A</v>
      </c>
      <c r="BA243" s="9" t="e">
        <f t="shared" si="130"/>
        <v>#N/A</v>
      </c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M243" s="48"/>
      <c r="BX243" s="7"/>
      <c r="BY243" s="4"/>
      <c r="BZ243" s="7"/>
      <c r="CA243" s="7"/>
      <c r="CB243" s="7"/>
      <c r="CE243" s="7"/>
      <c r="CF243" s="7"/>
      <c r="CG243" s="7"/>
      <c r="CH243" s="7"/>
      <c r="CI243" s="7"/>
      <c r="CJ243" s="7"/>
      <c r="CK243" s="7"/>
      <c r="CL243" s="7"/>
      <c r="CN243" s="47"/>
      <c r="CO243" s="47"/>
      <c r="CP243" s="47"/>
      <c r="CQ243" s="4"/>
    </row>
    <row r="244" spans="1:95" s="1" customFormat="1" x14ac:dyDescent="0.3">
      <c r="A244" s="1">
        <f t="shared" si="125"/>
        <v>0</v>
      </c>
      <c r="B244" s="1" t="e">
        <f t="shared" si="109"/>
        <v>#N/A</v>
      </c>
      <c r="J244" s="4"/>
      <c r="K244" s="4"/>
      <c r="L244" s="4"/>
      <c r="M244" s="61"/>
      <c r="Y244" s="58"/>
      <c r="AA244" s="1">
        <f t="shared" si="110"/>
        <v>0</v>
      </c>
      <c r="AB244" s="1">
        <f t="shared" si="111"/>
        <v>0</v>
      </c>
      <c r="AC244" s="1">
        <f t="shared" si="112"/>
        <v>0</v>
      </c>
      <c r="AD244" s="1" t="str">
        <f t="shared" si="126"/>
        <v/>
      </c>
      <c r="AE244" s="1" t="str">
        <f t="shared" si="107"/>
        <v/>
      </c>
      <c r="AF244" s="1" t="str">
        <f t="shared" si="107"/>
        <v/>
      </c>
      <c r="AG244" s="1" t="str">
        <f t="shared" si="107"/>
        <v/>
      </c>
      <c r="AH244" s="1" t="e">
        <f t="shared" si="131"/>
        <v>#N/A</v>
      </c>
      <c r="AI244" s="9" t="e">
        <f t="shared" si="127"/>
        <v>#N/A</v>
      </c>
      <c r="AJ244" s="9" t="e">
        <f t="shared" si="113"/>
        <v>#N/A</v>
      </c>
      <c r="AK244" s="9" t="e">
        <f t="shared" si="114"/>
        <v>#N/A</v>
      </c>
      <c r="AL244" s="9" t="e">
        <f t="shared" si="115"/>
        <v>#N/A</v>
      </c>
      <c r="AM244" s="9" t="e">
        <f t="shared" si="116"/>
        <v>#N/A</v>
      </c>
      <c r="AN244" s="9" t="e">
        <f t="shared" si="117"/>
        <v>#N/A</v>
      </c>
      <c r="AO244" s="9" t="e">
        <f t="shared" si="118"/>
        <v>#N/A</v>
      </c>
      <c r="AP244" s="1" t="str">
        <f t="shared" si="108"/>
        <v/>
      </c>
      <c r="AQ244" s="1" t="str">
        <f t="shared" si="108"/>
        <v/>
      </c>
      <c r="AS244" s="1" t="str">
        <f t="shared" si="128"/>
        <v/>
      </c>
      <c r="AT244" s="1" t="e">
        <f t="shared" si="129"/>
        <v>#N/A</v>
      </c>
      <c r="AU244" s="1" t="e">
        <f t="shared" si="119"/>
        <v>#N/A</v>
      </c>
      <c r="AV244" s="9" t="e">
        <f t="shared" si="120"/>
        <v>#N/A</v>
      </c>
      <c r="AW244" s="9" t="e">
        <f t="shared" si="121"/>
        <v>#N/A</v>
      </c>
      <c r="AX244" s="9" t="e">
        <f t="shared" si="122"/>
        <v>#N/A</v>
      </c>
      <c r="AY244" s="9" t="e">
        <f t="shared" si="123"/>
        <v>#N/A</v>
      </c>
      <c r="AZ244" s="9" t="e">
        <f t="shared" si="124"/>
        <v>#N/A</v>
      </c>
      <c r="BA244" s="9" t="e">
        <f t="shared" si="130"/>
        <v>#N/A</v>
      </c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M244" s="48"/>
      <c r="BX244" s="7"/>
      <c r="BY244" s="4"/>
      <c r="BZ244" s="7"/>
      <c r="CA244" s="7"/>
      <c r="CB244" s="7"/>
      <c r="CE244" s="7"/>
      <c r="CF244" s="7"/>
      <c r="CG244" s="7"/>
      <c r="CH244" s="7"/>
      <c r="CI244" s="7"/>
      <c r="CJ244" s="7"/>
      <c r="CK244" s="7"/>
      <c r="CL244" s="7"/>
      <c r="CN244" s="47"/>
      <c r="CO244" s="47"/>
      <c r="CP244" s="47"/>
      <c r="CQ244" s="4"/>
    </row>
    <row r="245" spans="1:95" s="1" customFormat="1" x14ac:dyDescent="0.3">
      <c r="A245" s="1">
        <f t="shared" si="125"/>
        <v>0</v>
      </c>
      <c r="B245" s="1" t="e">
        <f t="shared" si="109"/>
        <v>#N/A</v>
      </c>
      <c r="J245" s="4"/>
      <c r="K245" s="4"/>
      <c r="L245" s="4"/>
      <c r="M245" s="61"/>
      <c r="Y245" s="58"/>
      <c r="AA245" s="1">
        <f t="shared" si="110"/>
        <v>0</v>
      </c>
      <c r="AB245" s="1">
        <f t="shared" si="111"/>
        <v>0</v>
      </c>
      <c r="AC245" s="1">
        <f t="shared" si="112"/>
        <v>0</v>
      </c>
      <c r="AD245" s="1" t="str">
        <f t="shared" si="126"/>
        <v/>
      </c>
      <c r="AE245" s="1" t="str">
        <f t="shared" si="107"/>
        <v/>
      </c>
      <c r="AF245" s="1" t="str">
        <f t="shared" si="107"/>
        <v/>
      </c>
      <c r="AG245" s="1" t="str">
        <f t="shared" si="107"/>
        <v/>
      </c>
      <c r="AH245" s="1" t="e">
        <f t="shared" si="131"/>
        <v>#N/A</v>
      </c>
      <c r="AI245" s="9" t="e">
        <f t="shared" si="127"/>
        <v>#N/A</v>
      </c>
      <c r="AJ245" s="9" t="e">
        <f t="shared" si="113"/>
        <v>#N/A</v>
      </c>
      <c r="AK245" s="9" t="e">
        <f t="shared" si="114"/>
        <v>#N/A</v>
      </c>
      <c r="AL245" s="9" t="e">
        <f t="shared" si="115"/>
        <v>#N/A</v>
      </c>
      <c r="AM245" s="9" t="e">
        <f t="shared" si="116"/>
        <v>#N/A</v>
      </c>
      <c r="AN245" s="9" t="e">
        <f t="shared" si="117"/>
        <v>#N/A</v>
      </c>
      <c r="AO245" s="9" t="e">
        <f t="shared" si="118"/>
        <v>#N/A</v>
      </c>
      <c r="AP245" s="1" t="str">
        <f t="shared" si="108"/>
        <v/>
      </c>
      <c r="AQ245" s="1" t="str">
        <f t="shared" si="108"/>
        <v/>
      </c>
      <c r="AS245" s="1" t="str">
        <f t="shared" si="128"/>
        <v/>
      </c>
      <c r="AT245" s="1" t="e">
        <f t="shared" si="129"/>
        <v>#N/A</v>
      </c>
      <c r="AU245" s="1" t="e">
        <f t="shared" si="119"/>
        <v>#N/A</v>
      </c>
      <c r="AV245" s="9" t="e">
        <f t="shared" si="120"/>
        <v>#N/A</v>
      </c>
      <c r="AW245" s="9" t="e">
        <f t="shared" si="121"/>
        <v>#N/A</v>
      </c>
      <c r="AX245" s="9" t="e">
        <f t="shared" si="122"/>
        <v>#N/A</v>
      </c>
      <c r="AY245" s="9" t="e">
        <f t="shared" si="123"/>
        <v>#N/A</v>
      </c>
      <c r="AZ245" s="9" t="e">
        <f t="shared" si="124"/>
        <v>#N/A</v>
      </c>
      <c r="BA245" s="9" t="e">
        <f t="shared" si="130"/>
        <v>#N/A</v>
      </c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M245" s="48"/>
      <c r="BX245" s="7"/>
      <c r="BY245" s="4"/>
      <c r="BZ245" s="7"/>
      <c r="CA245" s="7"/>
      <c r="CB245" s="7"/>
      <c r="CE245" s="7"/>
      <c r="CF245" s="7"/>
      <c r="CG245" s="7"/>
      <c r="CH245" s="7"/>
      <c r="CI245" s="7"/>
      <c r="CJ245" s="7"/>
      <c r="CK245" s="7"/>
      <c r="CL245" s="7"/>
      <c r="CN245" s="47"/>
      <c r="CO245" s="47"/>
      <c r="CP245" s="47"/>
      <c r="CQ245" s="4"/>
    </row>
    <row r="246" spans="1:95" s="1" customFormat="1" x14ac:dyDescent="0.3">
      <c r="A246" s="1">
        <f t="shared" si="125"/>
        <v>0</v>
      </c>
      <c r="B246" s="1" t="e">
        <f t="shared" si="109"/>
        <v>#N/A</v>
      </c>
      <c r="J246" s="4"/>
      <c r="K246" s="4"/>
      <c r="L246" s="4"/>
      <c r="M246" s="61"/>
      <c r="Y246" s="58"/>
      <c r="AA246" s="1">
        <f t="shared" si="110"/>
        <v>0</v>
      </c>
      <c r="AB246" s="1">
        <f t="shared" si="111"/>
        <v>0</v>
      </c>
      <c r="AC246" s="1">
        <f t="shared" si="112"/>
        <v>0</v>
      </c>
      <c r="AD246" s="1" t="str">
        <f t="shared" si="126"/>
        <v/>
      </c>
      <c r="AE246" s="1" t="str">
        <f t="shared" si="107"/>
        <v/>
      </c>
      <c r="AF246" s="1" t="str">
        <f t="shared" si="107"/>
        <v/>
      </c>
      <c r="AG246" s="1" t="str">
        <f t="shared" si="107"/>
        <v/>
      </c>
      <c r="AH246" s="1" t="e">
        <f t="shared" si="131"/>
        <v>#N/A</v>
      </c>
      <c r="AI246" s="9" t="e">
        <f t="shared" si="127"/>
        <v>#N/A</v>
      </c>
      <c r="AJ246" s="9" t="e">
        <f t="shared" si="113"/>
        <v>#N/A</v>
      </c>
      <c r="AK246" s="9" t="e">
        <f t="shared" si="114"/>
        <v>#N/A</v>
      </c>
      <c r="AL246" s="9" t="e">
        <f t="shared" si="115"/>
        <v>#N/A</v>
      </c>
      <c r="AM246" s="9" t="e">
        <f t="shared" si="116"/>
        <v>#N/A</v>
      </c>
      <c r="AN246" s="9" t="e">
        <f t="shared" si="117"/>
        <v>#N/A</v>
      </c>
      <c r="AO246" s="9" t="e">
        <f t="shared" si="118"/>
        <v>#N/A</v>
      </c>
      <c r="AP246" s="1" t="str">
        <f t="shared" si="108"/>
        <v/>
      </c>
      <c r="AQ246" s="1" t="str">
        <f t="shared" si="108"/>
        <v/>
      </c>
      <c r="AS246" s="1" t="str">
        <f t="shared" si="128"/>
        <v/>
      </c>
      <c r="AT246" s="1" t="e">
        <f t="shared" si="129"/>
        <v>#N/A</v>
      </c>
      <c r="AU246" s="1" t="e">
        <f t="shared" si="119"/>
        <v>#N/A</v>
      </c>
      <c r="AV246" s="9" t="e">
        <f t="shared" si="120"/>
        <v>#N/A</v>
      </c>
      <c r="AW246" s="9" t="e">
        <f t="shared" si="121"/>
        <v>#N/A</v>
      </c>
      <c r="AX246" s="9" t="e">
        <f t="shared" si="122"/>
        <v>#N/A</v>
      </c>
      <c r="AY246" s="9" t="e">
        <f t="shared" si="123"/>
        <v>#N/A</v>
      </c>
      <c r="AZ246" s="9" t="e">
        <f t="shared" si="124"/>
        <v>#N/A</v>
      </c>
      <c r="BA246" s="9" t="e">
        <f t="shared" si="130"/>
        <v>#N/A</v>
      </c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M246" s="48"/>
      <c r="BX246" s="7"/>
      <c r="BY246" s="4"/>
      <c r="BZ246" s="7"/>
      <c r="CA246" s="7"/>
      <c r="CB246" s="7"/>
      <c r="CE246" s="7"/>
      <c r="CF246" s="7"/>
      <c r="CG246" s="7"/>
      <c r="CH246" s="7"/>
      <c r="CI246" s="7"/>
      <c r="CJ246" s="7"/>
      <c r="CK246" s="7"/>
      <c r="CL246" s="7"/>
      <c r="CN246" s="47"/>
      <c r="CO246" s="47"/>
      <c r="CP246" s="47"/>
      <c r="CQ246" s="4"/>
    </row>
    <row r="247" spans="1:95" s="1" customFormat="1" x14ac:dyDescent="0.3">
      <c r="A247" s="1">
        <f t="shared" si="125"/>
        <v>0</v>
      </c>
      <c r="B247" s="1" t="e">
        <f t="shared" si="109"/>
        <v>#N/A</v>
      </c>
      <c r="J247" s="4"/>
      <c r="K247" s="4"/>
      <c r="L247" s="4"/>
      <c r="M247" s="61"/>
      <c r="Y247" s="58"/>
      <c r="AA247" s="1">
        <f t="shared" si="110"/>
        <v>0</v>
      </c>
      <c r="AB247" s="1">
        <f t="shared" si="111"/>
        <v>0</v>
      </c>
      <c r="AC247" s="1">
        <f t="shared" si="112"/>
        <v>0</v>
      </c>
      <c r="AD247" s="1" t="str">
        <f t="shared" si="126"/>
        <v/>
      </c>
      <c r="AE247" s="1" t="str">
        <f t="shared" si="107"/>
        <v/>
      </c>
      <c r="AF247" s="1" t="str">
        <f t="shared" si="107"/>
        <v/>
      </c>
      <c r="AG247" s="1" t="str">
        <f t="shared" si="107"/>
        <v/>
      </c>
      <c r="AH247" s="1" t="e">
        <f t="shared" si="131"/>
        <v>#N/A</v>
      </c>
      <c r="AI247" s="9" t="e">
        <f t="shared" si="127"/>
        <v>#N/A</v>
      </c>
      <c r="AJ247" s="9" t="e">
        <f t="shared" si="113"/>
        <v>#N/A</v>
      </c>
      <c r="AK247" s="9" t="e">
        <f t="shared" si="114"/>
        <v>#N/A</v>
      </c>
      <c r="AL247" s="9" t="e">
        <f t="shared" si="115"/>
        <v>#N/A</v>
      </c>
      <c r="AM247" s="9" t="e">
        <f t="shared" si="116"/>
        <v>#N/A</v>
      </c>
      <c r="AN247" s="9" t="e">
        <f t="shared" si="117"/>
        <v>#N/A</v>
      </c>
      <c r="AO247" s="9" t="e">
        <f t="shared" si="118"/>
        <v>#N/A</v>
      </c>
      <c r="AP247" s="1" t="str">
        <f t="shared" si="108"/>
        <v/>
      </c>
      <c r="AQ247" s="1" t="str">
        <f t="shared" si="108"/>
        <v/>
      </c>
      <c r="AS247" s="1" t="str">
        <f t="shared" si="128"/>
        <v/>
      </c>
      <c r="AT247" s="1" t="e">
        <f t="shared" si="129"/>
        <v>#N/A</v>
      </c>
      <c r="AU247" s="1" t="e">
        <f t="shared" si="119"/>
        <v>#N/A</v>
      </c>
      <c r="AV247" s="9" t="e">
        <f t="shared" si="120"/>
        <v>#N/A</v>
      </c>
      <c r="AW247" s="9" t="e">
        <f t="shared" si="121"/>
        <v>#N/A</v>
      </c>
      <c r="AX247" s="9" t="e">
        <f t="shared" si="122"/>
        <v>#N/A</v>
      </c>
      <c r="AY247" s="9" t="e">
        <f t="shared" si="123"/>
        <v>#N/A</v>
      </c>
      <c r="AZ247" s="9" t="e">
        <f t="shared" si="124"/>
        <v>#N/A</v>
      </c>
      <c r="BA247" s="9" t="e">
        <f t="shared" si="130"/>
        <v>#N/A</v>
      </c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M247" s="48"/>
      <c r="BX247" s="7"/>
      <c r="BY247" s="4"/>
      <c r="BZ247" s="7"/>
      <c r="CA247" s="7"/>
      <c r="CB247" s="7"/>
      <c r="CE247" s="7"/>
      <c r="CF247" s="7"/>
      <c r="CG247" s="7"/>
      <c r="CH247" s="7"/>
      <c r="CI247" s="7"/>
      <c r="CJ247" s="7"/>
      <c r="CK247" s="7"/>
      <c r="CL247" s="7"/>
      <c r="CN247" s="47"/>
      <c r="CO247" s="47"/>
      <c r="CP247" s="47"/>
      <c r="CQ247" s="4"/>
    </row>
    <row r="248" spans="1:95" s="1" customFormat="1" x14ac:dyDescent="0.3">
      <c r="A248" s="1">
        <f t="shared" si="125"/>
        <v>0</v>
      </c>
      <c r="B248" s="1" t="e">
        <f t="shared" si="109"/>
        <v>#N/A</v>
      </c>
      <c r="J248" s="4"/>
      <c r="K248" s="4"/>
      <c r="L248" s="4"/>
      <c r="M248" s="61"/>
      <c r="Y248" s="58"/>
      <c r="AA248" s="1">
        <f t="shared" si="110"/>
        <v>0</v>
      </c>
      <c r="AB248" s="1">
        <f t="shared" si="111"/>
        <v>0</v>
      </c>
      <c r="AC248" s="1">
        <f t="shared" si="112"/>
        <v>0</v>
      </c>
      <c r="AD248" s="1" t="str">
        <f t="shared" si="126"/>
        <v/>
      </c>
      <c r="AE248" s="1" t="str">
        <f t="shared" si="107"/>
        <v/>
      </c>
      <c r="AF248" s="1" t="str">
        <f t="shared" si="107"/>
        <v/>
      </c>
      <c r="AG248" s="1" t="str">
        <f t="shared" si="107"/>
        <v/>
      </c>
      <c r="AH248" s="1" t="e">
        <f t="shared" si="131"/>
        <v>#N/A</v>
      </c>
      <c r="AI248" s="9" t="e">
        <f t="shared" si="127"/>
        <v>#N/A</v>
      </c>
      <c r="AJ248" s="9" t="e">
        <f t="shared" si="113"/>
        <v>#N/A</v>
      </c>
      <c r="AK248" s="9" t="e">
        <f t="shared" si="114"/>
        <v>#N/A</v>
      </c>
      <c r="AL248" s="9" t="e">
        <f t="shared" si="115"/>
        <v>#N/A</v>
      </c>
      <c r="AM248" s="9" t="e">
        <f t="shared" si="116"/>
        <v>#N/A</v>
      </c>
      <c r="AN248" s="9" t="e">
        <f t="shared" si="117"/>
        <v>#N/A</v>
      </c>
      <c r="AO248" s="9" t="e">
        <f t="shared" si="118"/>
        <v>#N/A</v>
      </c>
      <c r="AP248" s="1" t="str">
        <f t="shared" si="108"/>
        <v/>
      </c>
      <c r="AQ248" s="1" t="str">
        <f t="shared" si="108"/>
        <v/>
      </c>
      <c r="AS248" s="1" t="str">
        <f t="shared" si="128"/>
        <v/>
      </c>
      <c r="AT248" s="1" t="e">
        <f t="shared" si="129"/>
        <v>#N/A</v>
      </c>
      <c r="AU248" s="1" t="e">
        <f t="shared" si="119"/>
        <v>#N/A</v>
      </c>
      <c r="AV248" s="9" t="e">
        <f t="shared" si="120"/>
        <v>#N/A</v>
      </c>
      <c r="AW248" s="9" t="e">
        <f t="shared" si="121"/>
        <v>#N/A</v>
      </c>
      <c r="AX248" s="9" t="e">
        <f t="shared" si="122"/>
        <v>#N/A</v>
      </c>
      <c r="AY248" s="9" t="e">
        <f t="shared" si="123"/>
        <v>#N/A</v>
      </c>
      <c r="AZ248" s="9" t="e">
        <f t="shared" si="124"/>
        <v>#N/A</v>
      </c>
      <c r="BA248" s="9" t="e">
        <f t="shared" si="130"/>
        <v>#N/A</v>
      </c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M248" s="48"/>
      <c r="BX248" s="7"/>
      <c r="BY248" s="4"/>
      <c r="BZ248" s="7"/>
      <c r="CA248" s="7"/>
      <c r="CB248" s="7"/>
      <c r="CE248" s="7"/>
      <c r="CF248" s="7"/>
      <c r="CG248" s="7"/>
      <c r="CH248" s="7"/>
      <c r="CI248" s="7"/>
      <c r="CJ248" s="7"/>
      <c r="CK248" s="7"/>
      <c r="CL248" s="7"/>
      <c r="CN248" s="47"/>
      <c r="CO248" s="47"/>
      <c r="CP248" s="47"/>
      <c r="CQ248" s="4"/>
    </row>
    <row r="249" spans="1:95" s="1" customFormat="1" x14ac:dyDescent="0.3">
      <c r="A249" s="1">
        <f t="shared" si="125"/>
        <v>0</v>
      </c>
      <c r="B249" s="1" t="e">
        <f t="shared" si="109"/>
        <v>#N/A</v>
      </c>
      <c r="J249" s="4"/>
      <c r="K249" s="4"/>
      <c r="L249" s="4"/>
      <c r="M249" s="61"/>
      <c r="Y249" s="58"/>
      <c r="AA249" s="1">
        <f t="shared" si="110"/>
        <v>0</v>
      </c>
      <c r="AB249" s="1">
        <f t="shared" si="111"/>
        <v>0</v>
      </c>
      <c r="AC249" s="1">
        <f t="shared" si="112"/>
        <v>0</v>
      </c>
      <c r="AD249" s="1" t="str">
        <f t="shared" si="126"/>
        <v/>
      </c>
      <c r="AE249" s="1" t="str">
        <f t="shared" si="107"/>
        <v/>
      </c>
      <c r="AF249" s="1" t="str">
        <f t="shared" si="107"/>
        <v/>
      </c>
      <c r="AG249" s="1" t="str">
        <f t="shared" si="107"/>
        <v/>
      </c>
      <c r="AH249" s="1" t="e">
        <f t="shared" si="131"/>
        <v>#N/A</v>
      </c>
      <c r="AI249" s="9" t="e">
        <f t="shared" si="127"/>
        <v>#N/A</v>
      </c>
      <c r="AJ249" s="9" t="e">
        <f t="shared" si="113"/>
        <v>#N/A</v>
      </c>
      <c r="AK249" s="9" t="e">
        <f t="shared" si="114"/>
        <v>#N/A</v>
      </c>
      <c r="AL249" s="9" t="e">
        <f t="shared" si="115"/>
        <v>#N/A</v>
      </c>
      <c r="AM249" s="9" t="e">
        <f t="shared" si="116"/>
        <v>#N/A</v>
      </c>
      <c r="AN249" s="9" t="e">
        <f t="shared" si="117"/>
        <v>#N/A</v>
      </c>
      <c r="AO249" s="9" t="e">
        <f t="shared" si="118"/>
        <v>#N/A</v>
      </c>
      <c r="AP249" s="1" t="str">
        <f t="shared" si="108"/>
        <v/>
      </c>
      <c r="AQ249" s="1" t="str">
        <f t="shared" si="108"/>
        <v/>
      </c>
      <c r="AS249" s="1" t="str">
        <f t="shared" si="128"/>
        <v/>
      </c>
      <c r="AT249" s="1" t="e">
        <f t="shared" si="129"/>
        <v>#N/A</v>
      </c>
      <c r="AU249" s="1" t="e">
        <f t="shared" si="119"/>
        <v>#N/A</v>
      </c>
      <c r="AV249" s="9" t="e">
        <f t="shared" si="120"/>
        <v>#N/A</v>
      </c>
      <c r="AW249" s="9" t="e">
        <f t="shared" si="121"/>
        <v>#N/A</v>
      </c>
      <c r="AX249" s="9" t="e">
        <f t="shared" si="122"/>
        <v>#N/A</v>
      </c>
      <c r="AY249" s="9" t="e">
        <f t="shared" si="123"/>
        <v>#N/A</v>
      </c>
      <c r="AZ249" s="9" t="e">
        <f t="shared" si="124"/>
        <v>#N/A</v>
      </c>
      <c r="BA249" s="9" t="e">
        <f t="shared" si="130"/>
        <v>#N/A</v>
      </c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M249" s="48"/>
      <c r="BX249" s="7"/>
      <c r="BY249" s="4"/>
      <c r="BZ249" s="7"/>
      <c r="CA249" s="7"/>
      <c r="CB249" s="7"/>
      <c r="CE249" s="7"/>
      <c r="CF249" s="7"/>
      <c r="CG249" s="7"/>
      <c r="CH249" s="7"/>
      <c r="CI249" s="7"/>
      <c r="CJ249" s="7"/>
      <c r="CK249" s="7"/>
      <c r="CL249" s="7"/>
      <c r="CN249" s="47"/>
      <c r="CO249" s="47"/>
      <c r="CP249" s="47"/>
      <c r="CQ249" s="4"/>
    </row>
    <row r="250" spans="1:95" s="1" customFormat="1" x14ac:dyDescent="0.3">
      <c r="A250" s="1">
        <f t="shared" si="125"/>
        <v>0</v>
      </c>
      <c r="B250" s="1" t="e">
        <f t="shared" si="109"/>
        <v>#N/A</v>
      </c>
      <c r="J250" s="4"/>
      <c r="K250" s="4"/>
      <c r="L250" s="4"/>
      <c r="M250" s="61"/>
      <c r="Y250" s="58"/>
      <c r="AA250" s="1">
        <f t="shared" si="110"/>
        <v>0</v>
      </c>
      <c r="AB250" s="1">
        <f t="shared" si="111"/>
        <v>0</v>
      </c>
      <c r="AC250" s="1">
        <f t="shared" si="112"/>
        <v>0</v>
      </c>
      <c r="AD250" s="1" t="str">
        <f t="shared" si="126"/>
        <v/>
      </c>
      <c r="AE250" s="1" t="str">
        <f t="shared" si="107"/>
        <v/>
      </c>
      <c r="AF250" s="1" t="str">
        <f t="shared" si="107"/>
        <v/>
      </c>
      <c r="AG250" s="1" t="str">
        <f t="shared" si="107"/>
        <v/>
      </c>
      <c r="AH250" s="1" t="e">
        <f t="shared" si="131"/>
        <v>#N/A</v>
      </c>
      <c r="AI250" s="9" t="e">
        <f t="shared" si="127"/>
        <v>#N/A</v>
      </c>
      <c r="AJ250" s="9" t="e">
        <f t="shared" si="113"/>
        <v>#N/A</v>
      </c>
      <c r="AK250" s="9" t="e">
        <f t="shared" si="114"/>
        <v>#N/A</v>
      </c>
      <c r="AL250" s="9" t="e">
        <f t="shared" si="115"/>
        <v>#N/A</v>
      </c>
      <c r="AM250" s="9" t="e">
        <f t="shared" si="116"/>
        <v>#N/A</v>
      </c>
      <c r="AN250" s="9" t="e">
        <f t="shared" si="117"/>
        <v>#N/A</v>
      </c>
      <c r="AO250" s="9" t="e">
        <f t="shared" si="118"/>
        <v>#N/A</v>
      </c>
      <c r="AP250" s="1" t="str">
        <f t="shared" si="108"/>
        <v/>
      </c>
      <c r="AQ250" s="1" t="str">
        <f t="shared" si="108"/>
        <v/>
      </c>
      <c r="AS250" s="1" t="str">
        <f t="shared" si="128"/>
        <v/>
      </c>
      <c r="AT250" s="1" t="e">
        <f t="shared" si="129"/>
        <v>#N/A</v>
      </c>
      <c r="AU250" s="1" t="e">
        <f t="shared" si="119"/>
        <v>#N/A</v>
      </c>
      <c r="AV250" s="9" t="e">
        <f t="shared" si="120"/>
        <v>#N/A</v>
      </c>
      <c r="AW250" s="9" t="e">
        <f t="shared" si="121"/>
        <v>#N/A</v>
      </c>
      <c r="AX250" s="9" t="e">
        <f t="shared" si="122"/>
        <v>#N/A</v>
      </c>
      <c r="AY250" s="9" t="e">
        <f t="shared" si="123"/>
        <v>#N/A</v>
      </c>
      <c r="AZ250" s="9" t="e">
        <f t="shared" si="124"/>
        <v>#N/A</v>
      </c>
      <c r="BA250" s="9" t="e">
        <f t="shared" si="130"/>
        <v>#N/A</v>
      </c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M250" s="48"/>
      <c r="BX250" s="7"/>
      <c r="BY250" s="4"/>
      <c r="BZ250" s="7"/>
      <c r="CA250" s="7"/>
      <c r="CB250" s="7"/>
      <c r="CE250" s="7"/>
      <c r="CF250" s="7"/>
      <c r="CG250" s="7"/>
      <c r="CH250" s="7"/>
      <c r="CI250" s="7"/>
      <c r="CJ250" s="7"/>
      <c r="CK250" s="7"/>
      <c r="CL250" s="7"/>
      <c r="CN250" s="47"/>
      <c r="CO250" s="47"/>
      <c r="CP250" s="47"/>
      <c r="CQ250" s="4"/>
    </row>
    <row r="251" spans="1:95" s="1" customFormat="1" x14ac:dyDescent="0.3">
      <c r="A251" s="1">
        <f t="shared" si="125"/>
        <v>0</v>
      </c>
      <c r="B251" s="1" t="e">
        <f t="shared" si="109"/>
        <v>#N/A</v>
      </c>
      <c r="J251" s="4"/>
      <c r="K251" s="4"/>
      <c r="L251" s="4"/>
      <c r="M251" s="61"/>
      <c r="Y251" s="58"/>
      <c r="AA251" s="1">
        <f t="shared" si="110"/>
        <v>0</v>
      </c>
      <c r="AB251" s="1">
        <f t="shared" si="111"/>
        <v>0</v>
      </c>
      <c r="AC251" s="1">
        <f t="shared" si="112"/>
        <v>0</v>
      </c>
      <c r="AD251" s="1" t="str">
        <f t="shared" si="126"/>
        <v/>
      </c>
      <c r="AE251" s="1" t="str">
        <f t="shared" si="107"/>
        <v/>
      </c>
      <c r="AF251" s="1" t="str">
        <f t="shared" si="107"/>
        <v/>
      </c>
      <c r="AG251" s="1" t="str">
        <f t="shared" si="107"/>
        <v/>
      </c>
      <c r="AH251" s="1" t="e">
        <f t="shared" si="131"/>
        <v>#N/A</v>
      </c>
      <c r="AI251" s="9" t="e">
        <f t="shared" si="127"/>
        <v>#N/A</v>
      </c>
      <c r="AJ251" s="9" t="e">
        <f t="shared" si="113"/>
        <v>#N/A</v>
      </c>
      <c r="AK251" s="9" t="e">
        <f t="shared" si="114"/>
        <v>#N/A</v>
      </c>
      <c r="AL251" s="9" t="e">
        <f t="shared" si="115"/>
        <v>#N/A</v>
      </c>
      <c r="AM251" s="9" t="e">
        <f t="shared" si="116"/>
        <v>#N/A</v>
      </c>
      <c r="AN251" s="9" t="e">
        <f t="shared" si="117"/>
        <v>#N/A</v>
      </c>
      <c r="AO251" s="9" t="e">
        <f t="shared" si="118"/>
        <v>#N/A</v>
      </c>
      <c r="AP251" s="1" t="str">
        <f t="shared" si="108"/>
        <v/>
      </c>
      <c r="AQ251" s="1" t="str">
        <f t="shared" si="108"/>
        <v/>
      </c>
      <c r="AS251" s="1" t="str">
        <f t="shared" si="128"/>
        <v/>
      </c>
      <c r="AT251" s="1" t="e">
        <f t="shared" si="129"/>
        <v>#N/A</v>
      </c>
      <c r="AU251" s="1" t="e">
        <f t="shared" si="119"/>
        <v>#N/A</v>
      </c>
      <c r="AV251" s="9" t="e">
        <f t="shared" si="120"/>
        <v>#N/A</v>
      </c>
      <c r="AW251" s="9" t="e">
        <f t="shared" si="121"/>
        <v>#N/A</v>
      </c>
      <c r="AX251" s="9" t="e">
        <f t="shared" si="122"/>
        <v>#N/A</v>
      </c>
      <c r="AY251" s="9" t="e">
        <f t="shared" si="123"/>
        <v>#N/A</v>
      </c>
      <c r="AZ251" s="9" t="e">
        <f t="shared" si="124"/>
        <v>#N/A</v>
      </c>
      <c r="BA251" s="9" t="e">
        <f t="shared" si="130"/>
        <v>#N/A</v>
      </c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M251" s="48"/>
      <c r="BX251" s="7"/>
      <c r="BY251" s="4"/>
      <c r="BZ251" s="7"/>
      <c r="CA251" s="7"/>
      <c r="CB251" s="7"/>
      <c r="CE251" s="7"/>
      <c r="CF251" s="7"/>
      <c r="CG251" s="7"/>
      <c r="CH251" s="7"/>
      <c r="CI251" s="7"/>
      <c r="CJ251" s="7"/>
      <c r="CK251" s="7"/>
      <c r="CL251" s="7"/>
      <c r="CN251" s="47"/>
      <c r="CO251" s="47"/>
      <c r="CP251" s="47"/>
      <c r="CQ251" s="4"/>
    </row>
    <row r="252" spans="1:95" s="1" customFormat="1" x14ac:dyDescent="0.3">
      <c r="A252" s="1">
        <f t="shared" si="125"/>
        <v>0</v>
      </c>
      <c r="B252" s="1" t="e">
        <f t="shared" si="109"/>
        <v>#N/A</v>
      </c>
      <c r="J252" s="4"/>
      <c r="K252" s="4"/>
      <c r="L252" s="4"/>
      <c r="M252" s="61"/>
      <c r="Y252" s="58"/>
      <c r="AA252" s="1">
        <f t="shared" si="110"/>
        <v>0</v>
      </c>
      <c r="AB252" s="1">
        <f t="shared" si="111"/>
        <v>0</v>
      </c>
      <c r="AC252" s="1">
        <f t="shared" si="112"/>
        <v>0</v>
      </c>
      <c r="AD252" s="1" t="str">
        <f t="shared" si="126"/>
        <v/>
      </c>
      <c r="AE252" s="1" t="str">
        <f t="shared" si="107"/>
        <v/>
      </c>
      <c r="AF252" s="1" t="str">
        <f t="shared" si="107"/>
        <v/>
      </c>
      <c r="AG252" s="1" t="str">
        <f t="shared" si="107"/>
        <v/>
      </c>
      <c r="AH252" s="1" t="e">
        <f t="shared" si="131"/>
        <v>#N/A</v>
      </c>
      <c r="AI252" s="9" t="e">
        <f t="shared" si="127"/>
        <v>#N/A</v>
      </c>
      <c r="AJ252" s="9" t="e">
        <f t="shared" si="113"/>
        <v>#N/A</v>
      </c>
      <c r="AK252" s="9" t="e">
        <f t="shared" si="114"/>
        <v>#N/A</v>
      </c>
      <c r="AL252" s="9" t="e">
        <f t="shared" si="115"/>
        <v>#N/A</v>
      </c>
      <c r="AM252" s="9" t="e">
        <f t="shared" si="116"/>
        <v>#N/A</v>
      </c>
      <c r="AN252" s="9" t="e">
        <f t="shared" si="117"/>
        <v>#N/A</v>
      </c>
      <c r="AO252" s="9" t="e">
        <f t="shared" si="118"/>
        <v>#N/A</v>
      </c>
      <c r="AP252" s="1" t="str">
        <f t="shared" si="108"/>
        <v/>
      </c>
      <c r="AQ252" s="1" t="str">
        <f t="shared" si="108"/>
        <v/>
      </c>
      <c r="AS252" s="1" t="str">
        <f t="shared" si="128"/>
        <v/>
      </c>
      <c r="AT252" s="1" t="e">
        <f t="shared" si="129"/>
        <v>#N/A</v>
      </c>
      <c r="AU252" s="1" t="e">
        <f t="shared" si="119"/>
        <v>#N/A</v>
      </c>
      <c r="AV252" s="9" t="e">
        <f t="shared" si="120"/>
        <v>#N/A</v>
      </c>
      <c r="AW252" s="9" t="e">
        <f t="shared" si="121"/>
        <v>#N/A</v>
      </c>
      <c r="AX252" s="9" t="e">
        <f t="shared" si="122"/>
        <v>#N/A</v>
      </c>
      <c r="AY252" s="9" t="e">
        <f t="shared" si="123"/>
        <v>#N/A</v>
      </c>
      <c r="AZ252" s="9" t="e">
        <f t="shared" si="124"/>
        <v>#N/A</v>
      </c>
      <c r="BA252" s="9" t="e">
        <f t="shared" si="130"/>
        <v>#N/A</v>
      </c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M252" s="48"/>
      <c r="BX252" s="7"/>
      <c r="BY252" s="4"/>
      <c r="BZ252" s="7"/>
      <c r="CA252" s="7"/>
      <c r="CB252" s="7"/>
      <c r="CE252" s="7"/>
      <c r="CF252" s="7"/>
      <c r="CG252" s="7"/>
      <c r="CH252" s="7"/>
      <c r="CI252" s="7"/>
      <c r="CJ252" s="7"/>
      <c r="CK252" s="7"/>
      <c r="CL252" s="7"/>
      <c r="CN252" s="47"/>
      <c r="CO252" s="47"/>
      <c r="CP252" s="47"/>
      <c r="CQ252" s="4"/>
    </row>
    <row r="253" spans="1:95" s="1" customFormat="1" x14ac:dyDescent="0.3">
      <c r="A253" s="1">
        <f t="shared" si="125"/>
        <v>0</v>
      </c>
      <c r="B253" s="1" t="e">
        <f t="shared" si="109"/>
        <v>#N/A</v>
      </c>
      <c r="J253" s="4"/>
      <c r="K253" s="4"/>
      <c r="L253" s="4"/>
      <c r="M253" s="61"/>
      <c r="Y253" s="58"/>
      <c r="AA253" s="1">
        <f t="shared" si="110"/>
        <v>0</v>
      </c>
      <c r="AB253" s="1">
        <f t="shared" si="111"/>
        <v>0</v>
      </c>
      <c r="AC253" s="1">
        <f t="shared" si="112"/>
        <v>0</v>
      </c>
      <c r="AD253" s="1" t="str">
        <f t="shared" si="126"/>
        <v/>
      </c>
      <c r="AE253" s="1" t="str">
        <f t="shared" si="107"/>
        <v/>
      </c>
      <c r="AF253" s="1" t="str">
        <f t="shared" si="107"/>
        <v/>
      </c>
      <c r="AG253" s="1" t="str">
        <f t="shared" si="107"/>
        <v/>
      </c>
      <c r="AH253" s="1" t="e">
        <f t="shared" si="131"/>
        <v>#N/A</v>
      </c>
      <c r="AI253" s="9" t="e">
        <f t="shared" si="127"/>
        <v>#N/A</v>
      </c>
      <c r="AJ253" s="9" t="e">
        <f t="shared" si="113"/>
        <v>#N/A</v>
      </c>
      <c r="AK253" s="9" t="e">
        <f t="shared" si="114"/>
        <v>#N/A</v>
      </c>
      <c r="AL253" s="9" t="e">
        <f t="shared" si="115"/>
        <v>#N/A</v>
      </c>
      <c r="AM253" s="9" t="e">
        <f t="shared" si="116"/>
        <v>#N/A</v>
      </c>
      <c r="AN253" s="9" t="e">
        <f t="shared" si="117"/>
        <v>#N/A</v>
      </c>
      <c r="AO253" s="9" t="e">
        <f t="shared" si="118"/>
        <v>#N/A</v>
      </c>
      <c r="AP253" s="1" t="str">
        <f t="shared" si="108"/>
        <v/>
      </c>
      <c r="AQ253" s="1" t="str">
        <f t="shared" si="108"/>
        <v/>
      </c>
      <c r="AS253" s="1" t="str">
        <f t="shared" si="128"/>
        <v/>
      </c>
      <c r="AT253" s="1" t="e">
        <f t="shared" si="129"/>
        <v>#N/A</v>
      </c>
      <c r="AU253" s="1" t="e">
        <f t="shared" si="119"/>
        <v>#N/A</v>
      </c>
      <c r="AV253" s="9" t="e">
        <f t="shared" si="120"/>
        <v>#N/A</v>
      </c>
      <c r="AW253" s="9" t="e">
        <f t="shared" si="121"/>
        <v>#N/A</v>
      </c>
      <c r="AX253" s="9" t="e">
        <f t="shared" si="122"/>
        <v>#N/A</v>
      </c>
      <c r="AY253" s="9" t="e">
        <f t="shared" si="123"/>
        <v>#N/A</v>
      </c>
      <c r="AZ253" s="9" t="e">
        <f t="shared" si="124"/>
        <v>#N/A</v>
      </c>
      <c r="BA253" s="9" t="e">
        <f t="shared" si="130"/>
        <v>#N/A</v>
      </c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M253" s="48"/>
      <c r="BX253" s="7"/>
      <c r="BY253" s="4"/>
      <c r="BZ253" s="7"/>
      <c r="CA253" s="7"/>
      <c r="CB253" s="7"/>
      <c r="CE253" s="7"/>
      <c r="CF253" s="7"/>
      <c r="CG253" s="7"/>
      <c r="CH253" s="7"/>
      <c r="CI253" s="7"/>
      <c r="CJ253" s="7"/>
      <c r="CK253" s="7"/>
      <c r="CL253" s="7"/>
      <c r="CN253" s="47"/>
      <c r="CO253" s="47"/>
      <c r="CP253" s="47"/>
      <c r="CQ253" s="4"/>
    </row>
    <row r="254" spans="1:95" s="1" customFormat="1" x14ac:dyDescent="0.3">
      <c r="A254" s="1">
        <f t="shared" si="125"/>
        <v>0</v>
      </c>
      <c r="B254" s="1" t="e">
        <f t="shared" si="109"/>
        <v>#N/A</v>
      </c>
      <c r="J254" s="4"/>
      <c r="K254" s="4"/>
      <c r="L254" s="4"/>
      <c r="M254" s="61"/>
      <c r="Y254" s="58"/>
      <c r="AA254" s="1">
        <f t="shared" si="110"/>
        <v>0</v>
      </c>
      <c r="AB254" s="1">
        <f t="shared" si="111"/>
        <v>0</v>
      </c>
      <c r="AC254" s="1">
        <f t="shared" si="112"/>
        <v>0</v>
      </c>
      <c r="AD254" s="1" t="str">
        <f t="shared" si="126"/>
        <v/>
      </c>
      <c r="AE254" s="1" t="str">
        <f t="shared" si="107"/>
        <v/>
      </c>
      <c r="AF254" s="1" t="str">
        <f t="shared" si="107"/>
        <v/>
      </c>
      <c r="AG254" s="1" t="str">
        <f t="shared" si="107"/>
        <v/>
      </c>
      <c r="AH254" s="1" t="e">
        <f t="shared" si="131"/>
        <v>#N/A</v>
      </c>
      <c r="AI254" s="9" t="e">
        <f t="shared" si="127"/>
        <v>#N/A</v>
      </c>
      <c r="AJ254" s="9" t="e">
        <f t="shared" si="113"/>
        <v>#N/A</v>
      </c>
      <c r="AK254" s="9" t="e">
        <f t="shared" si="114"/>
        <v>#N/A</v>
      </c>
      <c r="AL254" s="9" t="e">
        <f t="shared" si="115"/>
        <v>#N/A</v>
      </c>
      <c r="AM254" s="9" t="e">
        <f t="shared" si="116"/>
        <v>#N/A</v>
      </c>
      <c r="AN254" s="9" t="e">
        <f t="shared" si="117"/>
        <v>#N/A</v>
      </c>
      <c r="AO254" s="9" t="e">
        <f t="shared" si="118"/>
        <v>#N/A</v>
      </c>
      <c r="AP254" s="1" t="str">
        <f t="shared" si="108"/>
        <v/>
      </c>
      <c r="AQ254" s="1" t="str">
        <f t="shared" si="108"/>
        <v/>
      </c>
      <c r="AS254" s="1" t="str">
        <f t="shared" si="128"/>
        <v/>
      </c>
      <c r="AT254" s="1" t="e">
        <f t="shared" si="129"/>
        <v>#N/A</v>
      </c>
      <c r="AU254" s="1" t="e">
        <f t="shared" si="119"/>
        <v>#N/A</v>
      </c>
      <c r="AV254" s="9" t="e">
        <f t="shared" si="120"/>
        <v>#N/A</v>
      </c>
      <c r="AW254" s="9" t="e">
        <f t="shared" si="121"/>
        <v>#N/A</v>
      </c>
      <c r="AX254" s="9" t="e">
        <f t="shared" si="122"/>
        <v>#N/A</v>
      </c>
      <c r="AY254" s="9" t="e">
        <f t="shared" si="123"/>
        <v>#N/A</v>
      </c>
      <c r="AZ254" s="9" t="e">
        <f t="shared" si="124"/>
        <v>#N/A</v>
      </c>
      <c r="BA254" s="9" t="e">
        <f t="shared" si="130"/>
        <v>#N/A</v>
      </c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M254" s="48"/>
      <c r="BX254" s="7"/>
      <c r="BY254" s="4"/>
      <c r="BZ254" s="7"/>
      <c r="CA254" s="7"/>
      <c r="CB254" s="7"/>
      <c r="CE254" s="7"/>
      <c r="CF254" s="7"/>
      <c r="CG254" s="7"/>
      <c r="CH254" s="7"/>
      <c r="CI254" s="7"/>
      <c r="CJ254" s="7"/>
      <c r="CK254" s="7"/>
      <c r="CL254" s="7"/>
      <c r="CN254" s="47"/>
      <c r="CO254" s="47"/>
      <c r="CP254" s="47"/>
      <c r="CQ254" s="4"/>
    </row>
    <row r="255" spans="1:95" s="1" customFormat="1" x14ac:dyDescent="0.3">
      <c r="A255" s="1">
        <f t="shared" si="125"/>
        <v>0</v>
      </c>
      <c r="B255" s="1" t="e">
        <f t="shared" si="109"/>
        <v>#N/A</v>
      </c>
      <c r="J255" s="4"/>
      <c r="K255" s="4"/>
      <c r="L255" s="4"/>
      <c r="M255" s="61"/>
      <c r="Y255" s="58"/>
      <c r="AA255" s="1">
        <f t="shared" si="110"/>
        <v>0</v>
      </c>
      <c r="AB255" s="1">
        <f t="shared" si="111"/>
        <v>0</v>
      </c>
      <c r="AC255" s="1">
        <f t="shared" si="112"/>
        <v>0</v>
      </c>
      <c r="AD255" s="1" t="str">
        <f t="shared" si="126"/>
        <v/>
      </c>
      <c r="AE255" s="1" t="str">
        <f t="shared" si="107"/>
        <v/>
      </c>
      <c r="AF255" s="1" t="str">
        <f t="shared" si="107"/>
        <v/>
      </c>
      <c r="AG255" s="1" t="str">
        <f t="shared" si="107"/>
        <v/>
      </c>
      <c r="AH255" s="1" t="e">
        <f t="shared" si="131"/>
        <v>#N/A</v>
      </c>
      <c r="AI255" s="9" t="e">
        <f t="shared" si="127"/>
        <v>#N/A</v>
      </c>
      <c r="AJ255" s="9" t="e">
        <f t="shared" si="113"/>
        <v>#N/A</v>
      </c>
      <c r="AK255" s="9" t="e">
        <f t="shared" si="114"/>
        <v>#N/A</v>
      </c>
      <c r="AL255" s="9" t="e">
        <f t="shared" si="115"/>
        <v>#N/A</v>
      </c>
      <c r="AM255" s="9" t="e">
        <f t="shared" si="116"/>
        <v>#N/A</v>
      </c>
      <c r="AN255" s="9" t="e">
        <f t="shared" si="117"/>
        <v>#N/A</v>
      </c>
      <c r="AO255" s="9" t="e">
        <f t="shared" si="118"/>
        <v>#N/A</v>
      </c>
      <c r="AP255" s="1" t="str">
        <f t="shared" si="108"/>
        <v/>
      </c>
      <c r="AQ255" s="1" t="str">
        <f t="shared" si="108"/>
        <v/>
      </c>
      <c r="AS255" s="1" t="str">
        <f t="shared" si="128"/>
        <v/>
      </c>
      <c r="AT255" s="1" t="e">
        <f t="shared" si="129"/>
        <v>#N/A</v>
      </c>
      <c r="AU255" s="1" t="e">
        <f t="shared" si="119"/>
        <v>#N/A</v>
      </c>
      <c r="AV255" s="9" t="e">
        <f t="shared" si="120"/>
        <v>#N/A</v>
      </c>
      <c r="AW255" s="9" t="e">
        <f t="shared" si="121"/>
        <v>#N/A</v>
      </c>
      <c r="AX255" s="9" t="e">
        <f t="shared" si="122"/>
        <v>#N/A</v>
      </c>
      <c r="AY255" s="9" t="e">
        <f t="shared" si="123"/>
        <v>#N/A</v>
      </c>
      <c r="AZ255" s="9" t="e">
        <f t="shared" si="124"/>
        <v>#N/A</v>
      </c>
      <c r="BA255" s="9" t="e">
        <f t="shared" si="130"/>
        <v>#N/A</v>
      </c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M255" s="48"/>
      <c r="BX255" s="7"/>
      <c r="BY255" s="4"/>
      <c r="BZ255" s="7"/>
      <c r="CA255" s="7"/>
      <c r="CB255" s="7"/>
      <c r="CE255" s="7"/>
      <c r="CF255" s="7"/>
      <c r="CG255" s="7"/>
      <c r="CH255" s="7"/>
      <c r="CI255" s="7"/>
      <c r="CJ255" s="7"/>
      <c r="CK255" s="7"/>
      <c r="CL255" s="7"/>
      <c r="CN255" s="47"/>
      <c r="CO255" s="47"/>
      <c r="CP255" s="47"/>
      <c r="CQ255" s="4"/>
    </row>
    <row r="256" spans="1:95" s="1" customFormat="1" x14ac:dyDescent="0.3">
      <c r="A256" s="1">
        <f t="shared" si="125"/>
        <v>0</v>
      </c>
      <c r="B256" s="1" t="e">
        <f t="shared" si="109"/>
        <v>#N/A</v>
      </c>
      <c r="J256" s="4"/>
      <c r="K256" s="4"/>
      <c r="L256" s="4"/>
      <c r="M256" s="61"/>
      <c r="Y256" s="58"/>
      <c r="AA256" s="1">
        <f t="shared" si="110"/>
        <v>0</v>
      </c>
      <c r="AB256" s="1">
        <f t="shared" si="111"/>
        <v>0</v>
      </c>
      <c r="AC256" s="1">
        <f t="shared" si="112"/>
        <v>0</v>
      </c>
      <c r="AD256" s="1" t="str">
        <f t="shared" si="126"/>
        <v/>
      </c>
      <c r="AE256" s="1" t="str">
        <f t="shared" si="107"/>
        <v/>
      </c>
      <c r="AF256" s="1" t="str">
        <f t="shared" si="107"/>
        <v/>
      </c>
      <c r="AG256" s="1" t="str">
        <f t="shared" si="107"/>
        <v/>
      </c>
      <c r="AH256" s="1" t="e">
        <f t="shared" si="131"/>
        <v>#N/A</v>
      </c>
      <c r="AI256" s="9" t="e">
        <f t="shared" si="127"/>
        <v>#N/A</v>
      </c>
      <c r="AJ256" s="9" t="e">
        <f t="shared" si="113"/>
        <v>#N/A</v>
      </c>
      <c r="AK256" s="9" t="e">
        <f t="shared" si="114"/>
        <v>#N/A</v>
      </c>
      <c r="AL256" s="9" t="e">
        <f t="shared" si="115"/>
        <v>#N/A</v>
      </c>
      <c r="AM256" s="9" t="e">
        <f t="shared" si="116"/>
        <v>#N/A</v>
      </c>
      <c r="AN256" s="9" t="e">
        <f t="shared" si="117"/>
        <v>#N/A</v>
      </c>
      <c r="AO256" s="9" t="e">
        <f t="shared" si="118"/>
        <v>#N/A</v>
      </c>
      <c r="AP256" s="1" t="str">
        <f t="shared" si="108"/>
        <v/>
      </c>
      <c r="AQ256" s="1" t="str">
        <f t="shared" si="108"/>
        <v/>
      </c>
      <c r="AS256" s="1" t="str">
        <f t="shared" si="128"/>
        <v/>
      </c>
      <c r="AT256" s="1" t="e">
        <f t="shared" si="129"/>
        <v>#N/A</v>
      </c>
      <c r="AU256" s="1" t="e">
        <f t="shared" si="119"/>
        <v>#N/A</v>
      </c>
      <c r="AV256" s="9" t="e">
        <f t="shared" si="120"/>
        <v>#N/A</v>
      </c>
      <c r="AW256" s="9" t="e">
        <f t="shared" si="121"/>
        <v>#N/A</v>
      </c>
      <c r="AX256" s="9" t="e">
        <f t="shared" si="122"/>
        <v>#N/A</v>
      </c>
      <c r="AY256" s="9" t="e">
        <f t="shared" si="123"/>
        <v>#N/A</v>
      </c>
      <c r="AZ256" s="9" t="e">
        <f t="shared" si="124"/>
        <v>#N/A</v>
      </c>
      <c r="BA256" s="9" t="e">
        <f t="shared" si="130"/>
        <v>#N/A</v>
      </c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M256" s="48"/>
      <c r="BX256" s="7"/>
      <c r="BY256" s="4"/>
      <c r="BZ256" s="7"/>
      <c r="CA256" s="7"/>
      <c r="CB256" s="7"/>
      <c r="CE256" s="7"/>
      <c r="CF256" s="7"/>
      <c r="CG256" s="7"/>
      <c r="CH256" s="7"/>
      <c r="CI256" s="7"/>
      <c r="CJ256" s="7"/>
      <c r="CK256" s="7"/>
      <c r="CL256" s="7"/>
      <c r="CN256" s="47"/>
      <c r="CO256" s="47"/>
      <c r="CP256" s="47"/>
      <c r="CQ256" s="4"/>
    </row>
    <row r="257" spans="1:95" s="1" customFormat="1" x14ac:dyDescent="0.3">
      <c r="A257" s="1">
        <f t="shared" si="125"/>
        <v>0</v>
      </c>
      <c r="B257" s="1" t="e">
        <f t="shared" si="109"/>
        <v>#N/A</v>
      </c>
      <c r="J257" s="4"/>
      <c r="K257" s="4"/>
      <c r="L257" s="4"/>
      <c r="M257" s="61"/>
      <c r="Y257" s="58"/>
      <c r="AA257" s="1">
        <f t="shared" si="110"/>
        <v>0</v>
      </c>
      <c r="AB257" s="1">
        <f t="shared" si="111"/>
        <v>0</v>
      </c>
      <c r="AC257" s="1">
        <f t="shared" si="112"/>
        <v>0</v>
      </c>
      <c r="AD257" s="1" t="str">
        <f t="shared" si="126"/>
        <v/>
      </c>
      <c r="AE257" s="1" t="str">
        <f t="shared" si="107"/>
        <v/>
      </c>
      <c r="AF257" s="1" t="str">
        <f t="shared" si="107"/>
        <v/>
      </c>
      <c r="AG257" s="1" t="str">
        <f t="shared" si="107"/>
        <v/>
      </c>
      <c r="AH257" s="1" t="e">
        <f t="shared" si="131"/>
        <v>#N/A</v>
      </c>
      <c r="AI257" s="9" t="e">
        <f t="shared" si="127"/>
        <v>#N/A</v>
      </c>
      <c r="AJ257" s="9" t="e">
        <f t="shared" si="113"/>
        <v>#N/A</v>
      </c>
      <c r="AK257" s="9" t="e">
        <f t="shared" si="114"/>
        <v>#N/A</v>
      </c>
      <c r="AL257" s="9" t="e">
        <f t="shared" si="115"/>
        <v>#N/A</v>
      </c>
      <c r="AM257" s="9" t="e">
        <f t="shared" si="116"/>
        <v>#N/A</v>
      </c>
      <c r="AN257" s="9" t="e">
        <f t="shared" si="117"/>
        <v>#N/A</v>
      </c>
      <c r="AO257" s="9" t="e">
        <f t="shared" si="118"/>
        <v>#N/A</v>
      </c>
      <c r="AP257" s="1" t="str">
        <f t="shared" si="108"/>
        <v/>
      </c>
      <c r="AQ257" s="1" t="str">
        <f t="shared" si="108"/>
        <v/>
      </c>
      <c r="AS257" s="1" t="str">
        <f t="shared" si="128"/>
        <v/>
      </c>
      <c r="AT257" s="1" t="e">
        <f t="shared" si="129"/>
        <v>#N/A</v>
      </c>
      <c r="AU257" s="1" t="e">
        <f t="shared" si="119"/>
        <v>#N/A</v>
      </c>
      <c r="AV257" s="9" t="e">
        <f t="shared" si="120"/>
        <v>#N/A</v>
      </c>
      <c r="AW257" s="9" t="e">
        <f t="shared" si="121"/>
        <v>#N/A</v>
      </c>
      <c r="AX257" s="9" t="e">
        <f t="shared" si="122"/>
        <v>#N/A</v>
      </c>
      <c r="AY257" s="9" t="e">
        <f t="shared" si="123"/>
        <v>#N/A</v>
      </c>
      <c r="AZ257" s="9" t="e">
        <f t="shared" si="124"/>
        <v>#N/A</v>
      </c>
      <c r="BA257" s="9" t="e">
        <f t="shared" si="130"/>
        <v>#N/A</v>
      </c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M257" s="48"/>
      <c r="BX257" s="7"/>
      <c r="BY257" s="4"/>
      <c r="BZ257" s="7"/>
      <c r="CA257" s="7"/>
      <c r="CB257" s="7"/>
      <c r="CE257" s="7"/>
      <c r="CF257" s="7"/>
      <c r="CG257" s="7"/>
      <c r="CH257" s="7"/>
      <c r="CI257" s="7"/>
      <c r="CJ257" s="7"/>
      <c r="CK257" s="7"/>
      <c r="CL257" s="7"/>
      <c r="CN257" s="47"/>
      <c r="CO257" s="47"/>
      <c r="CP257" s="47"/>
      <c r="CQ257" s="4"/>
    </row>
    <row r="258" spans="1:95" s="1" customFormat="1" x14ac:dyDescent="0.3">
      <c r="A258" s="1">
        <f t="shared" si="125"/>
        <v>0</v>
      </c>
      <c r="B258" s="1" t="e">
        <f t="shared" si="109"/>
        <v>#N/A</v>
      </c>
      <c r="J258" s="4"/>
      <c r="K258" s="4"/>
      <c r="L258" s="4"/>
      <c r="M258" s="61"/>
      <c r="Y258" s="58"/>
      <c r="AA258" s="1">
        <f t="shared" si="110"/>
        <v>0</v>
      </c>
      <c r="AB258" s="1">
        <f t="shared" si="111"/>
        <v>0</v>
      </c>
      <c r="AC258" s="1">
        <f t="shared" si="112"/>
        <v>0</v>
      </c>
      <c r="AD258" s="1" t="str">
        <f t="shared" si="126"/>
        <v/>
      </c>
      <c r="AE258" s="1" t="str">
        <f t="shared" ref="AE258:AG321" si="132">IF($C258="","",G258-G257)</f>
        <v/>
      </c>
      <c r="AF258" s="1" t="str">
        <f t="shared" si="132"/>
        <v/>
      </c>
      <c r="AG258" s="1" t="str">
        <f t="shared" si="132"/>
        <v/>
      </c>
      <c r="AH258" s="1" t="e">
        <f t="shared" si="131"/>
        <v>#N/A</v>
      </c>
      <c r="AI258" s="9" t="e">
        <f t="shared" si="127"/>
        <v>#N/A</v>
      </c>
      <c r="AJ258" s="9" t="e">
        <f t="shared" si="113"/>
        <v>#N/A</v>
      </c>
      <c r="AK258" s="9" t="e">
        <f t="shared" si="114"/>
        <v>#N/A</v>
      </c>
      <c r="AL258" s="9" t="e">
        <f t="shared" si="115"/>
        <v>#N/A</v>
      </c>
      <c r="AM258" s="9" t="e">
        <f t="shared" si="116"/>
        <v>#N/A</v>
      </c>
      <c r="AN258" s="9" t="e">
        <f t="shared" si="117"/>
        <v>#N/A</v>
      </c>
      <c r="AO258" s="9" t="e">
        <f t="shared" si="118"/>
        <v>#N/A</v>
      </c>
      <c r="AP258" s="1" t="str">
        <f t="shared" ref="AP258:AQ321" si="133">IF($C258="","",V258-V257)</f>
        <v/>
      </c>
      <c r="AQ258" s="1" t="str">
        <f t="shared" si="133"/>
        <v/>
      </c>
      <c r="AS258" s="1" t="str">
        <f t="shared" si="128"/>
        <v/>
      </c>
      <c r="AT258" s="1" t="e">
        <f t="shared" si="129"/>
        <v>#N/A</v>
      </c>
      <c r="AU258" s="1" t="e">
        <f t="shared" si="119"/>
        <v>#N/A</v>
      </c>
      <c r="AV258" s="9" t="e">
        <f t="shared" si="120"/>
        <v>#N/A</v>
      </c>
      <c r="AW258" s="9" t="e">
        <f t="shared" si="121"/>
        <v>#N/A</v>
      </c>
      <c r="AX258" s="9" t="e">
        <f t="shared" si="122"/>
        <v>#N/A</v>
      </c>
      <c r="AY258" s="9" t="e">
        <f t="shared" si="123"/>
        <v>#N/A</v>
      </c>
      <c r="AZ258" s="9" t="e">
        <f t="shared" si="124"/>
        <v>#N/A</v>
      </c>
      <c r="BA258" s="9" t="e">
        <f t="shared" si="130"/>
        <v>#N/A</v>
      </c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M258" s="48"/>
      <c r="BX258" s="7"/>
      <c r="BY258" s="4"/>
      <c r="BZ258" s="7"/>
      <c r="CA258" s="7"/>
      <c r="CB258" s="7"/>
      <c r="CE258" s="7"/>
      <c r="CF258" s="7"/>
      <c r="CG258" s="7"/>
      <c r="CH258" s="7"/>
      <c r="CI258" s="7"/>
      <c r="CJ258" s="7"/>
      <c r="CK258" s="7"/>
      <c r="CL258" s="7"/>
      <c r="CN258" s="47"/>
      <c r="CO258" s="47"/>
      <c r="CP258" s="47"/>
      <c r="CQ258" s="4"/>
    </row>
    <row r="259" spans="1:95" s="1" customFormat="1" x14ac:dyDescent="0.3">
      <c r="A259" s="1">
        <f t="shared" si="125"/>
        <v>0</v>
      </c>
      <c r="B259" s="1" t="e">
        <f t="shared" si="109"/>
        <v>#N/A</v>
      </c>
      <c r="J259" s="4"/>
      <c r="K259" s="4"/>
      <c r="L259" s="4"/>
      <c r="M259" s="61"/>
      <c r="Y259" s="58"/>
      <c r="AA259" s="1">
        <f t="shared" si="110"/>
        <v>0</v>
      </c>
      <c r="AB259" s="1">
        <f t="shared" si="111"/>
        <v>0</v>
      </c>
      <c r="AC259" s="1">
        <f t="shared" si="112"/>
        <v>0</v>
      </c>
      <c r="AD259" s="1" t="str">
        <f t="shared" si="126"/>
        <v/>
      </c>
      <c r="AE259" s="1" t="str">
        <f t="shared" si="132"/>
        <v/>
      </c>
      <c r="AF259" s="1" t="str">
        <f t="shared" si="132"/>
        <v/>
      </c>
      <c r="AG259" s="1" t="str">
        <f t="shared" si="132"/>
        <v/>
      </c>
      <c r="AH259" s="1" t="e">
        <f t="shared" si="131"/>
        <v>#N/A</v>
      </c>
      <c r="AI259" s="9" t="e">
        <f t="shared" si="127"/>
        <v>#N/A</v>
      </c>
      <c r="AJ259" s="9" t="e">
        <f t="shared" si="113"/>
        <v>#N/A</v>
      </c>
      <c r="AK259" s="9" t="e">
        <f t="shared" si="114"/>
        <v>#N/A</v>
      </c>
      <c r="AL259" s="9" t="e">
        <f t="shared" si="115"/>
        <v>#N/A</v>
      </c>
      <c r="AM259" s="9" t="e">
        <f t="shared" si="116"/>
        <v>#N/A</v>
      </c>
      <c r="AN259" s="9" t="e">
        <f t="shared" si="117"/>
        <v>#N/A</v>
      </c>
      <c r="AO259" s="9" t="e">
        <f t="shared" si="118"/>
        <v>#N/A</v>
      </c>
      <c r="AP259" s="1" t="str">
        <f t="shared" si="133"/>
        <v/>
      </c>
      <c r="AQ259" s="1" t="str">
        <f t="shared" si="133"/>
        <v/>
      </c>
      <c r="AS259" s="1" t="str">
        <f t="shared" si="128"/>
        <v/>
      </c>
      <c r="AT259" s="1" t="e">
        <f t="shared" si="129"/>
        <v>#N/A</v>
      </c>
      <c r="AU259" s="1" t="e">
        <f t="shared" si="119"/>
        <v>#N/A</v>
      </c>
      <c r="AV259" s="9" t="e">
        <f t="shared" si="120"/>
        <v>#N/A</v>
      </c>
      <c r="AW259" s="9" t="e">
        <f t="shared" si="121"/>
        <v>#N/A</v>
      </c>
      <c r="AX259" s="9" t="e">
        <f t="shared" si="122"/>
        <v>#N/A</v>
      </c>
      <c r="AY259" s="9" t="e">
        <f t="shared" si="123"/>
        <v>#N/A</v>
      </c>
      <c r="AZ259" s="9" t="e">
        <f t="shared" si="124"/>
        <v>#N/A</v>
      </c>
      <c r="BA259" s="9" t="e">
        <f t="shared" si="130"/>
        <v>#N/A</v>
      </c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M259" s="48"/>
      <c r="BX259" s="7"/>
      <c r="BY259" s="4"/>
      <c r="BZ259" s="7"/>
      <c r="CA259" s="7"/>
      <c r="CB259" s="7"/>
      <c r="CE259" s="7"/>
      <c r="CF259" s="7"/>
      <c r="CG259" s="7"/>
      <c r="CH259" s="7"/>
      <c r="CI259" s="7"/>
      <c r="CJ259" s="7"/>
      <c r="CK259" s="7"/>
      <c r="CL259" s="7"/>
      <c r="CN259" s="47"/>
      <c r="CO259" s="47"/>
      <c r="CP259" s="47"/>
      <c r="CQ259" s="4"/>
    </row>
    <row r="260" spans="1:95" s="1" customFormat="1" x14ac:dyDescent="0.3">
      <c r="A260" s="1">
        <f t="shared" si="125"/>
        <v>0</v>
      </c>
      <c r="B260" s="1" t="e">
        <f t="shared" si="109"/>
        <v>#N/A</v>
      </c>
      <c r="J260" s="4"/>
      <c r="K260" s="4"/>
      <c r="L260" s="4"/>
      <c r="M260" s="61"/>
      <c r="Y260" s="58"/>
      <c r="AA260" s="1">
        <f t="shared" si="110"/>
        <v>0</v>
      </c>
      <c r="AB260" s="1">
        <f t="shared" si="111"/>
        <v>0</v>
      </c>
      <c r="AC260" s="1">
        <f t="shared" si="112"/>
        <v>0</v>
      </c>
      <c r="AD260" s="1" t="str">
        <f t="shared" si="126"/>
        <v/>
      </c>
      <c r="AE260" s="1" t="str">
        <f t="shared" si="132"/>
        <v/>
      </c>
      <c r="AF260" s="1" t="str">
        <f t="shared" si="132"/>
        <v/>
      </c>
      <c r="AG260" s="1" t="str">
        <f t="shared" si="132"/>
        <v/>
      </c>
      <c r="AH260" s="1" t="e">
        <f t="shared" si="131"/>
        <v>#N/A</v>
      </c>
      <c r="AI260" s="9" t="e">
        <f t="shared" si="127"/>
        <v>#N/A</v>
      </c>
      <c r="AJ260" s="9" t="e">
        <f t="shared" si="113"/>
        <v>#N/A</v>
      </c>
      <c r="AK260" s="9" t="e">
        <f t="shared" si="114"/>
        <v>#N/A</v>
      </c>
      <c r="AL260" s="9" t="e">
        <f t="shared" si="115"/>
        <v>#N/A</v>
      </c>
      <c r="AM260" s="9" t="e">
        <f t="shared" si="116"/>
        <v>#N/A</v>
      </c>
      <c r="AN260" s="9" t="e">
        <f t="shared" si="117"/>
        <v>#N/A</v>
      </c>
      <c r="AO260" s="9" t="e">
        <f t="shared" si="118"/>
        <v>#N/A</v>
      </c>
      <c r="AP260" s="1" t="str">
        <f t="shared" si="133"/>
        <v/>
      </c>
      <c r="AQ260" s="1" t="str">
        <f t="shared" si="133"/>
        <v/>
      </c>
      <c r="AS260" s="1" t="str">
        <f t="shared" si="128"/>
        <v/>
      </c>
      <c r="AT260" s="1" t="e">
        <f t="shared" si="129"/>
        <v>#N/A</v>
      </c>
      <c r="AU260" s="1" t="e">
        <f t="shared" si="119"/>
        <v>#N/A</v>
      </c>
      <c r="AV260" s="9" t="e">
        <f t="shared" si="120"/>
        <v>#N/A</v>
      </c>
      <c r="AW260" s="9" t="e">
        <f t="shared" si="121"/>
        <v>#N/A</v>
      </c>
      <c r="AX260" s="9" t="e">
        <f t="shared" si="122"/>
        <v>#N/A</v>
      </c>
      <c r="AY260" s="9" t="e">
        <f t="shared" si="123"/>
        <v>#N/A</v>
      </c>
      <c r="AZ260" s="9" t="e">
        <f t="shared" si="124"/>
        <v>#N/A</v>
      </c>
      <c r="BA260" s="9" t="e">
        <f t="shared" si="130"/>
        <v>#N/A</v>
      </c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M260" s="48"/>
      <c r="BX260" s="7"/>
      <c r="BY260" s="4"/>
      <c r="BZ260" s="7"/>
      <c r="CA260" s="7"/>
      <c r="CB260" s="7"/>
      <c r="CE260" s="7"/>
      <c r="CF260" s="7"/>
      <c r="CG260" s="7"/>
      <c r="CH260" s="7"/>
      <c r="CI260" s="7"/>
      <c r="CJ260" s="7"/>
      <c r="CK260" s="7"/>
      <c r="CL260" s="7"/>
      <c r="CN260" s="47"/>
      <c r="CO260" s="47"/>
      <c r="CP260" s="47"/>
      <c r="CQ260" s="4"/>
    </row>
    <row r="261" spans="1:95" s="1" customFormat="1" x14ac:dyDescent="0.3">
      <c r="A261" s="1">
        <f t="shared" si="125"/>
        <v>0</v>
      </c>
      <c r="B261" s="1" t="e">
        <f t="shared" si="109"/>
        <v>#N/A</v>
      </c>
      <c r="J261" s="4"/>
      <c r="K261" s="4"/>
      <c r="L261" s="4"/>
      <c r="M261" s="61"/>
      <c r="Y261" s="58"/>
      <c r="AA261" s="1">
        <f t="shared" si="110"/>
        <v>0</v>
      </c>
      <c r="AB261" s="1">
        <f t="shared" si="111"/>
        <v>0</v>
      </c>
      <c r="AC261" s="1">
        <f t="shared" si="112"/>
        <v>0</v>
      </c>
      <c r="AD261" s="1" t="str">
        <f t="shared" si="126"/>
        <v/>
      </c>
      <c r="AE261" s="1" t="str">
        <f t="shared" si="132"/>
        <v/>
      </c>
      <c r="AF261" s="1" t="str">
        <f t="shared" si="132"/>
        <v/>
      </c>
      <c r="AG261" s="1" t="str">
        <f t="shared" si="132"/>
        <v/>
      </c>
      <c r="AH261" s="1" t="e">
        <f t="shared" si="131"/>
        <v>#N/A</v>
      </c>
      <c r="AI261" s="9" t="e">
        <f t="shared" si="127"/>
        <v>#N/A</v>
      </c>
      <c r="AJ261" s="9" t="e">
        <f t="shared" si="113"/>
        <v>#N/A</v>
      </c>
      <c r="AK261" s="9" t="e">
        <f t="shared" si="114"/>
        <v>#N/A</v>
      </c>
      <c r="AL261" s="9" t="e">
        <f t="shared" si="115"/>
        <v>#N/A</v>
      </c>
      <c r="AM261" s="9" t="e">
        <f t="shared" si="116"/>
        <v>#N/A</v>
      </c>
      <c r="AN261" s="9" t="e">
        <f t="shared" si="117"/>
        <v>#N/A</v>
      </c>
      <c r="AO261" s="9" t="e">
        <f t="shared" si="118"/>
        <v>#N/A</v>
      </c>
      <c r="AP261" s="1" t="str">
        <f t="shared" si="133"/>
        <v/>
      </c>
      <c r="AQ261" s="1" t="str">
        <f t="shared" si="133"/>
        <v/>
      </c>
      <c r="AS261" s="1" t="str">
        <f t="shared" si="128"/>
        <v/>
      </c>
      <c r="AT261" s="1" t="e">
        <f t="shared" si="129"/>
        <v>#N/A</v>
      </c>
      <c r="AU261" s="1" t="e">
        <f t="shared" si="119"/>
        <v>#N/A</v>
      </c>
      <c r="AV261" s="9" t="e">
        <f t="shared" si="120"/>
        <v>#N/A</v>
      </c>
      <c r="AW261" s="9" t="e">
        <f t="shared" si="121"/>
        <v>#N/A</v>
      </c>
      <c r="AX261" s="9" t="e">
        <f t="shared" si="122"/>
        <v>#N/A</v>
      </c>
      <c r="AY261" s="9" t="e">
        <f t="shared" si="123"/>
        <v>#N/A</v>
      </c>
      <c r="AZ261" s="9" t="e">
        <f t="shared" si="124"/>
        <v>#N/A</v>
      </c>
      <c r="BA261" s="9" t="e">
        <f t="shared" si="130"/>
        <v>#N/A</v>
      </c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M261" s="48"/>
      <c r="BX261" s="7"/>
      <c r="BY261" s="4"/>
      <c r="BZ261" s="7"/>
      <c r="CA261" s="7"/>
      <c r="CB261" s="7"/>
      <c r="CE261" s="7"/>
      <c r="CF261" s="7"/>
      <c r="CG261" s="7"/>
      <c r="CH261" s="7"/>
      <c r="CI261" s="7"/>
      <c r="CJ261" s="7"/>
      <c r="CK261" s="7"/>
      <c r="CL261" s="7"/>
      <c r="CN261" s="47"/>
      <c r="CO261" s="47"/>
      <c r="CP261" s="47"/>
      <c r="CQ261" s="4"/>
    </row>
    <row r="262" spans="1:95" s="1" customFormat="1" x14ac:dyDescent="0.3">
      <c r="A262" s="1">
        <f t="shared" si="125"/>
        <v>0</v>
      </c>
      <c r="B262" s="1" t="e">
        <f t="shared" si="109"/>
        <v>#N/A</v>
      </c>
      <c r="J262" s="4"/>
      <c r="K262" s="4"/>
      <c r="L262" s="4"/>
      <c r="M262" s="61"/>
      <c r="Y262" s="58"/>
      <c r="AA262" s="1">
        <f t="shared" si="110"/>
        <v>0</v>
      </c>
      <c r="AB262" s="1">
        <f t="shared" si="111"/>
        <v>0</v>
      </c>
      <c r="AC262" s="1">
        <f t="shared" si="112"/>
        <v>0</v>
      </c>
      <c r="AD262" s="1" t="str">
        <f t="shared" si="126"/>
        <v/>
      </c>
      <c r="AE262" s="1" t="str">
        <f t="shared" si="132"/>
        <v/>
      </c>
      <c r="AF262" s="1" t="str">
        <f t="shared" si="132"/>
        <v/>
      </c>
      <c r="AG262" s="1" t="str">
        <f t="shared" si="132"/>
        <v/>
      </c>
      <c r="AH262" s="1" t="e">
        <f t="shared" si="131"/>
        <v>#N/A</v>
      </c>
      <c r="AI262" s="9" t="e">
        <f t="shared" si="127"/>
        <v>#N/A</v>
      </c>
      <c r="AJ262" s="9" t="e">
        <f t="shared" si="113"/>
        <v>#N/A</v>
      </c>
      <c r="AK262" s="9" t="e">
        <f t="shared" si="114"/>
        <v>#N/A</v>
      </c>
      <c r="AL262" s="9" t="e">
        <f t="shared" si="115"/>
        <v>#N/A</v>
      </c>
      <c r="AM262" s="9" t="e">
        <f t="shared" si="116"/>
        <v>#N/A</v>
      </c>
      <c r="AN262" s="9" t="e">
        <f t="shared" si="117"/>
        <v>#N/A</v>
      </c>
      <c r="AO262" s="9" t="e">
        <f t="shared" si="118"/>
        <v>#N/A</v>
      </c>
      <c r="AP262" s="1" t="str">
        <f t="shared" si="133"/>
        <v/>
      </c>
      <c r="AQ262" s="1" t="str">
        <f t="shared" si="133"/>
        <v/>
      </c>
      <c r="AS262" s="1" t="str">
        <f t="shared" si="128"/>
        <v/>
      </c>
      <c r="AT262" s="1" t="e">
        <f t="shared" si="129"/>
        <v>#N/A</v>
      </c>
      <c r="AU262" s="1" t="e">
        <f t="shared" si="119"/>
        <v>#N/A</v>
      </c>
      <c r="AV262" s="9" t="e">
        <f t="shared" si="120"/>
        <v>#N/A</v>
      </c>
      <c r="AW262" s="9" t="e">
        <f t="shared" si="121"/>
        <v>#N/A</v>
      </c>
      <c r="AX262" s="9" t="e">
        <f t="shared" si="122"/>
        <v>#N/A</v>
      </c>
      <c r="AY262" s="9" t="e">
        <f t="shared" si="123"/>
        <v>#N/A</v>
      </c>
      <c r="AZ262" s="9" t="e">
        <f t="shared" si="124"/>
        <v>#N/A</v>
      </c>
      <c r="BA262" s="9" t="e">
        <f t="shared" si="130"/>
        <v>#N/A</v>
      </c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M262" s="48"/>
      <c r="BX262" s="7"/>
      <c r="BY262" s="4"/>
      <c r="BZ262" s="7"/>
      <c r="CA262" s="7"/>
      <c r="CB262" s="7"/>
      <c r="CE262" s="7"/>
      <c r="CF262" s="7"/>
      <c r="CG262" s="7"/>
      <c r="CH262" s="7"/>
      <c r="CI262" s="7"/>
      <c r="CJ262" s="7"/>
      <c r="CK262" s="7"/>
      <c r="CL262" s="7"/>
      <c r="CN262" s="47"/>
      <c r="CO262" s="47"/>
      <c r="CP262" s="47"/>
      <c r="CQ262" s="4"/>
    </row>
    <row r="263" spans="1:95" s="1" customFormat="1" x14ac:dyDescent="0.3">
      <c r="A263" s="1">
        <f t="shared" si="125"/>
        <v>0</v>
      </c>
      <c r="B263" s="1" t="e">
        <f t="shared" si="109"/>
        <v>#N/A</v>
      </c>
      <c r="J263" s="4"/>
      <c r="K263" s="4"/>
      <c r="L263" s="4"/>
      <c r="M263" s="61"/>
      <c r="Y263" s="58"/>
      <c r="AA263" s="1">
        <f t="shared" si="110"/>
        <v>0</v>
      </c>
      <c r="AB263" s="1">
        <f t="shared" si="111"/>
        <v>0</v>
      </c>
      <c r="AC263" s="1">
        <f t="shared" si="112"/>
        <v>0</v>
      </c>
      <c r="AD263" s="1" t="str">
        <f t="shared" si="126"/>
        <v/>
      </c>
      <c r="AE263" s="1" t="str">
        <f t="shared" si="132"/>
        <v/>
      </c>
      <c r="AF263" s="1" t="str">
        <f t="shared" si="132"/>
        <v/>
      </c>
      <c r="AG263" s="1" t="str">
        <f t="shared" si="132"/>
        <v/>
      </c>
      <c r="AH263" s="1" t="e">
        <f t="shared" si="131"/>
        <v>#N/A</v>
      </c>
      <c r="AI263" s="9" t="e">
        <f t="shared" si="127"/>
        <v>#N/A</v>
      </c>
      <c r="AJ263" s="9" t="e">
        <f t="shared" si="113"/>
        <v>#N/A</v>
      </c>
      <c r="AK263" s="9" t="e">
        <f t="shared" si="114"/>
        <v>#N/A</v>
      </c>
      <c r="AL263" s="9" t="e">
        <f t="shared" si="115"/>
        <v>#N/A</v>
      </c>
      <c r="AM263" s="9" t="e">
        <f t="shared" si="116"/>
        <v>#N/A</v>
      </c>
      <c r="AN263" s="9" t="e">
        <f t="shared" si="117"/>
        <v>#N/A</v>
      </c>
      <c r="AO263" s="9" t="e">
        <f t="shared" si="118"/>
        <v>#N/A</v>
      </c>
      <c r="AP263" s="1" t="str">
        <f t="shared" si="133"/>
        <v/>
      </c>
      <c r="AQ263" s="1" t="str">
        <f t="shared" si="133"/>
        <v/>
      </c>
      <c r="AS263" s="1" t="str">
        <f t="shared" si="128"/>
        <v/>
      </c>
      <c r="AT263" s="1" t="e">
        <f t="shared" si="129"/>
        <v>#N/A</v>
      </c>
      <c r="AU263" s="1" t="e">
        <f t="shared" si="119"/>
        <v>#N/A</v>
      </c>
      <c r="AV263" s="9" t="e">
        <f t="shared" si="120"/>
        <v>#N/A</v>
      </c>
      <c r="AW263" s="9" t="e">
        <f t="shared" si="121"/>
        <v>#N/A</v>
      </c>
      <c r="AX263" s="9" t="e">
        <f t="shared" si="122"/>
        <v>#N/A</v>
      </c>
      <c r="AY263" s="9" t="e">
        <f t="shared" si="123"/>
        <v>#N/A</v>
      </c>
      <c r="AZ263" s="9" t="e">
        <f t="shared" si="124"/>
        <v>#N/A</v>
      </c>
      <c r="BA263" s="9" t="e">
        <f t="shared" si="130"/>
        <v>#N/A</v>
      </c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M263" s="48"/>
      <c r="BX263" s="7"/>
      <c r="BY263" s="4"/>
      <c r="BZ263" s="7"/>
      <c r="CA263" s="7"/>
      <c r="CB263" s="7"/>
      <c r="CE263" s="7"/>
      <c r="CF263" s="7"/>
      <c r="CG263" s="7"/>
      <c r="CH263" s="7"/>
      <c r="CI263" s="7"/>
      <c r="CJ263" s="7"/>
      <c r="CK263" s="7"/>
      <c r="CL263" s="7"/>
      <c r="CN263" s="47"/>
      <c r="CO263" s="47"/>
      <c r="CP263" s="47"/>
      <c r="CQ263" s="4"/>
    </row>
    <row r="264" spans="1:95" s="1" customFormat="1" x14ac:dyDescent="0.3">
      <c r="A264" s="1">
        <f t="shared" si="125"/>
        <v>0</v>
      </c>
      <c r="B264" s="1" t="e">
        <f t="shared" si="109"/>
        <v>#N/A</v>
      </c>
      <c r="J264" s="4"/>
      <c r="K264" s="4"/>
      <c r="L264" s="4"/>
      <c r="M264" s="61"/>
      <c r="Y264" s="58"/>
      <c r="AA264" s="1">
        <f t="shared" si="110"/>
        <v>0</v>
      </c>
      <c r="AB264" s="1">
        <f t="shared" si="111"/>
        <v>0</v>
      </c>
      <c r="AC264" s="1">
        <f t="shared" si="112"/>
        <v>0</v>
      </c>
      <c r="AD264" s="1" t="str">
        <f t="shared" si="126"/>
        <v/>
      </c>
      <c r="AE264" s="1" t="str">
        <f t="shared" si="132"/>
        <v/>
      </c>
      <c r="AF264" s="1" t="str">
        <f t="shared" si="132"/>
        <v/>
      </c>
      <c r="AG264" s="1" t="str">
        <f t="shared" si="132"/>
        <v/>
      </c>
      <c r="AH264" s="1" t="e">
        <f t="shared" si="131"/>
        <v>#N/A</v>
      </c>
      <c r="AI264" s="9" t="e">
        <f t="shared" si="127"/>
        <v>#N/A</v>
      </c>
      <c r="AJ264" s="9" t="e">
        <f t="shared" si="113"/>
        <v>#N/A</v>
      </c>
      <c r="AK264" s="9" t="e">
        <f t="shared" si="114"/>
        <v>#N/A</v>
      </c>
      <c r="AL264" s="9" t="e">
        <f t="shared" si="115"/>
        <v>#N/A</v>
      </c>
      <c r="AM264" s="9" t="e">
        <f t="shared" si="116"/>
        <v>#N/A</v>
      </c>
      <c r="AN264" s="9" t="e">
        <f t="shared" si="117"/>
        <v>#N/A</v>
      </c>
      <c r="AO264" s="9" t="e">
        <f t="shared" si="118"/>
        <v>#N/A</v>
      </c>
      <c r="AP264" s="1" t="str">
        <f t="shared" si="133"/>
        <v/>
      </c>
      <c r="AQ264" s="1" t="str">
        <f t="shared" si="133"/>
        <v/>
      </c>
      <c r="AS264" s="1" t="str">
        <f t="shared" si="128"/>
        <v/>
      </c>
      <c r="AT264" s="1" t="e">
        <f t="shared" si="129"/>
        <v>#N/A</v>
      </c>
      <c r="AU264" s="1" t="e">
        <f t="shared" si="119"/>
        <v>#N/A</v>
      </c>
      <c r="AV264" s="9" t="e">
        <f t="shared" si="120"/>
        <v>#N/A</v>
      </c>
      <c r="AW264" s="9" t="e">
        <f t="shared" si="121"/>
        <v>#N/A</v>
      </c>
      <c r="AX264" s="9" t="e">
        <f t="shared" si="122"/>
        <v>#N/A</v>
      </c>
      <c r="AY264" s="9" t="e">
        <f t="shared" si="123"/>
        <v>#N/A</v>
      </c>
      <c r="AZ264" s="9" t="e">
        <f t="shared" si="124"/>
        <v>#N/A</v>
      </c>
      <c r="BA264" s="9" t="e">
        <f t="shared" si="130"/>
        <v>#N/A</v>
      </c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M264" s="48"/>
      <c r="BX264" s="7"/>
      <c r="BY264" s="4"/>
      <c r="BZ264" s="7"/>
      <c r="CA264" s="7"/>
      <c r="CB264" s="7"/>
      <c r="CE264" s="7"/>
      <c r="CF264" s="7"/>
      <c r="CG264" s="7"/>
      <c r="CH264" s="7"/>
      <c r="CI264" s="7"/>
      <c r="CJ264" s="7"/>
      <c r="CK264" s="7"/>
      <c r="CL264" s="7"/>
      <c r="CN264" s="47"/>
      <c r="CO264" s="47"/>
      <c r="CP264" s="47"/>
      <c r="CQ264" s="4"/>
    </row>
    <row r="265" spans="1:95" s="1" customFormat="1" x14ac:dyDescent="0.3">
      <c r="A265" s="1">
        <f t="shared" si="125"/>
        <v>0</v>
      </c>
      <c r="B265" s="1" t="e">
        <f t="shared" si="109"/>
        <v>#N/A</v>
      </c>
      <c r="J265" s="4"/>
      <c r="K265" s="4"/>
      <c r="L265" s="4"/>
      <c r="M265" s="61"/>
      <c r="Y265" s="58"/>
      <c r="AA265" s="1">
        <f t="shared" si="110"/>
        <v>0</v>
      </c>
      <c r="AB265" s="1">
        <f t="shared" si="111"/>
        <v>0</v>
      </c>
      <c r="AC265" s="1">
        <f t="shared" si="112"/>
        <v>0</v>
      </c>
      <c r="AD265" s="1" t="str">
        <f t="shared" si="126"/>
        <v/>
      </c>
      <c r="AE265" s="1" t="str">
        <f t="shared" si="132"/>
        <v/>
      </c>
      <c r="AF265" s="1" t="str">
        <f t="shared" si="132"/>
        <v/>
      </c>
      <c r="AG265" s="1" t="str">
        <f t="shared" si="132"/>
        <v/>
      </c>
      <c r="AH265" s="1" t="e">
        <f t="shared" si="131"/>
        <v>#N/A</v>
      </c>
      <c r="AI265" s="9" t="e">
        <f t="shared" si="127"/>
        <v>#N/A</v>
      </c>
      <c r="AJ265" s="9" t="e">
        <f t="shared" si="113"/>
        <v>#N/A</v>
      </c>
      <c r="AK265" s="9" t="e">
        <f t="shared" si="114"/>
        <v>#N/A</v>
      </c>
      <c r="AL265" s="9" t="e">
        <f t="shared" si="115"/>
        <v>#N/A</v>
      </c>
      <c r="AM265" s="9" t="e">
        <f t="shared" si="116"/>
        <v>#N/A</v>
      </c>
      <c r="AN265" s="9" t="e">
        <f t="shared" si="117"/>
        <v>#N/A</v>
      </c>
      <c r="AO265" s="9" t="e">
        <f t="shared" si="118"/>
        <v>#N/A</v>
      </c>
      <c r="AP265" s="1" t="str">
        <f t="shared" si="133"/>
        <v/>
      </c>
      <c r="AQ265" s="1" t="str">
        <f t="shared" si="133"/>
        <v/>
      </c>
      <c r="AS265" s="1" t="str">
        <f t="shared" si="128"/>
        <v/>
      </c>
      <c r="AT265" s="1" t="e">
        <f t="shared" si="129"/>
        <v>#N/A</v>
      </c>
      <c r="AU265" s="1" t="e">
        <f t="shared" si="119"/>
        <v>#N/A</v>
      </c>
      <c r="AV265" s="9" t="e">
        <f t="shared" si="120"/>
        <v>#N/A</v>
      </c>
      <c r="AW265" s="9" t="e">
        <f t="shared" si="121"/>
        <v>#N/A</v>
      </c>
      <c r="AX265" s="9" t="e">
        <f t="shared" si="122"/>
        <v>#N/A</v>
      </c>
      <c r="AY265" s="9" t="e">
        <f t="shared" si="123"/>
        <v>#N/A</v>
      </c>
      <c r="AZ265" s="9" t="e">
        <f t="shared" si="124"/>
        <v>#N/A</v>
      </c>
      <c r="BA265" s="9" t="e">
        <f t="shared" si="130"/>
        <v>#N/A</v>
      </c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M265" s="48"/>
      <c r="BX265" s="7"/>
      <c r="BY265" s="4"/>
      <c r="BZ265" s="7"/>
      <c r="CA265" s="7"/>
      <c r="CB265" s="7"/>
      <c r="CE265" s="7"/>
      <c r="CF265" s="7"/>
      <c r="CG265" s="7"/>
      <c r="CH265" s="7"/>
      <c r="CI265" s="7"/>
      <c r="CJ265" s="7"/>
      <c r="CK265" s="7"/>
      <c r="CL265" s="7"/>
      <c r="CN265" s="47"/>
      <c r="CO265" s="47"/>
      <c r="CP265" s="47"/>
      <c r="CQ265" s="4"/>
    </row>
    <row r="266" spans="1:95" s="1" customFormat="1" x14ac:dyDescent="0.3">
      <c r="A266" s="1">
        <f t="shared" si="125"/>
        <v>0</v>
      </c>
      <c r="B266" s="1" t="e">
        <f t="shared" si="109"/>
        <v>#N/A</v>
      </c>
      <c r="J266" s="4"/>
      <c r="K266" s="4"/>
      <c r="L266" s="4"/>
      <c r="M266" s="61"/>
      <c r="Y266" s="58"/>
      <c r="AA266" s="1">
        <f t="shared" si="110"/>
        <v>0</v>
      </c>
      <c r="AB266" s="1">
        <f t="shared" si="111"/>
        <v>0</v>
      </c>
      <c r="AC266" s="1">
        <f t="shared" si="112"/>
        <v>0</v>
      </c>
      <c r="AD266" s="1" t="str">
        <f t="shared" si="126"/>
        <v/>
      </c>
      <c r="AE266" s="1" t="str">
        <f t="shared" si="132"/>
        <v/>
      </c>
      <c r="AF266" s="1" t="str">
        <f t="shared" si="132"/>
        <v/>
      </c>
      <c r="AG266" s="1" t="str">
        <f t="shared" si="132"/>
        <v/>
      </c>
      <c r="AH266" s="1" t="e">
        <f t="shared" si="131"/>
        <v>#N/A</v>
      </c>
      <c r="AI266" s="9" t="e">
        <f t="shared" si="127"/>
        <v>#N/A</v>
      </c>
      <c r="AJ266" s="9" t="e">
        <f t="shared" si="113"/>
        <v>#N/A</v>
      </c>
      <c r="AK266" s="9" t="e">
        <f t="shared" si="114"/>
        <v>#N/A</v>
      </c>
      <c r="AL266" s="9" t="e">
        <f t="shared" si="115"/>
        <v>#N/A</v>
      </c>
      <c r="AM266" s="9" t="e">
        <f t="shared" si="116"/>
        <v>#N/A</v>
      </c>
      <c r="AN266" s="9" t="e">
        <f t="shared" si="117"/>
        <v>#N/A</v>
      </c>
      <c r="AO266" s="9" t="e">
        <f t="shared" si="118"/>
        <v>#N/A</v>
      </c>
      <c r="AP266" s="1" t="str">
        <f t="shared" si="133"/>
        <v/>
      </c>
      <c r="AQ266" s="1" t="str">
        <f t="shared" si="133"/>
        <v/>
      </c>
      <c r="AS266" s="1" t="str">
        <f t="shared" si="128"/>
        <v/>
      </c>
      <c r="AT266" s="1" t="e">
        <f t="shared" si="129"/>
        <v>#N/A</v>
      </c>
      <c r="AU266" s="1" t="e">
        <f t="shared" si="119"/>
        <v>#N/A</v>
      </c>
      <c r="AV266" s="9" t="e">
        <f t="shared" si="120"/>
        <v>#N/A</v>
      </c>
      <c r="AW266" s="9" t="e">
        <f t="shared" si="121"/>
        <v>#N/A</v>
      </c>
      <c r="AX266" s="9" t="e">
        <f t="shared" si="122"/>
        <v>#N/A</v>
      </c>
      <c r="AY266" s="9" t="e">
        <f t="shared" si="123"/>
        <v>#N/A</v>
      </c>
      <c r="AZ266" s="9" t="e">
        <f t="shared" si="124"/>
        <v>#N/A</v>
      </c>
      <c r="BA266" s="9" t="e">
        <f t="shared" si="130"/>
        <v>#N/A</v>
      </c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M266" s="48"/>
      <c r="BX266" s="7"/>
      <c r="BY266" s="4"/>
      <c r="BZ266" s="7"/>
      <c r="CA266" s="7"/>
      <c r="CB266" s="7"/>
      <c r="CE266" s="7"/>
      <c r="CF266" s="7"/>
      <c r="CG266" s="7"/>
      <c r="CH266" s="7"/>
      <c r="CI266" s="7"/>
      <c r="CJ266" s="7"/>
      <c r="CK266" s="7"/>
      <c r="CL266" s="7"/>
      <c r="CN266" s="47"/>
      <c r="CO266" s="47"/>
      <c r="CP266" s="47"/>
      <c r="CQ266" s="4"/>
    </row>
    <row r="267" spans="1:95" s="1" customFormat="1" x14ac:dyDescent="0.3">
      <c r="A267" s="1">
        <f t="shared" si="125"/>
        <v>0</v>
      </c>
      <c r="B267" s="1" t="e">
        <f t="shared" si="109"/>
        <v>#N/A</v>
      </c>
      <c r="J267" s="4"/>
      <c r="K267" s="4"/>
      <c r="L267" s="4"/>
      <c r="M267" s="61"/>
      <c r="Y267" s="58"/>
      <c r="AA267" s="1">
        <f t="shared" si="110"/>
        <v>0</v>
      </c>
      <c r="AB267" s="1">
        <f t="shared" si="111"/>
        <v>0</v>
      </c>
      <c r="AC267" s="1">
        <f t="shared" si="112"/>
        <v>0</v>
      </c>
      <c r="AD267" s="1" t="str">
        <f t="shared" si="126"/>
        <v/>
      </c>
      <c r="AE267" s="1" t="str">
        <f t="shared" si="132"/>
        <v/>
      </c>
      <c r="AF267" s="1" t="str">
        <f t="shared" si="132"/>
        <v/>
      </c>
      <c r="AG267" s="1" t="str">
        <f t="shared" si="132"/>
        <v/>
      </c>
      <c r="AH267" s="1" t="e">
        <f t="shared" si="131"/>
        <v>#N/A</v>
      </c>
      <c r="AI267" s="9" t="e">
        <f t="shared" si="127"/>
        <v>#N/A</v>
      </c>
      <c r="AJ267" s="9" t="e">
        <f t="shared" si="113"/>
        <v>#N/A</v>
      </c>
      <c r="AK267" s="9" t="e">
        <f t="shared" si="114"/>
        <v>#N/A</v>
      </c>
      <c r="AL267" s="9" t="e">
        <f t="shared" si="115"/>
        <v>#N/A</v>
      </c>
      <c r="AM267" s="9" t="e">
        <f t="shared" si="116"/>
        <v>#N/A</v>
      </c>
      <c r="AN267" s="9" t="e">
        <f t="shared" si="117"/>
        <v>#N/A</v>
      </c>
      <c r="AO267" s="9" t="e">
        <f t="shared" si="118"/>
        <v>#N/A</v>
      </c>
      <c r="AP267" s="1" t="str">
        <f t="shared" si="133"/>
        <v/>
      </c>
      <c r="AQ267" s="1" t="str">
        <f t="shared" si="133"/>
        <v/>
      </c>
      <c r="AS267" s="1" t="str">
        <f t="shared" si="128"/>
        <v/>
      </c>
      <c r="AT267" s="1" t="e">
        <f t="shared" si="129"/>
        <v>#N/A</v>
      </c>
      <c r="AU267" s="1" t="e">
        <f t="shared" si="119"/>
        <v>#N/A</v>
      </c>
      <c r="AV267" s="9" t="e">
        <f t="shared" si="120"/>
        <v>#N/A</v>
      </c>
      <c r="AW267" s="9" t="e">
        <f t="shared" si="121"/>
        <v>#N/A</v>
      </c>
      <c r="AX267" s="9" t="e">
        <f t="shared" si="122"/>
        <v>#N/A</v>
      </c>
      <c r="AY267" s="9" t="e">
        <f t="shared" si="123"/>
        <v>#N/A</v>
      </c>
      <c r="AZ267" s="9" t="e">
        <f t="shared" si="124"/>
        <v>#N/A</v>
      </c>
      <c r="BA267" s="9" t="e">
        <f t="shared" si="130"/>
        <v>#N/A</v>
      </c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M267" s="48"/>
      <c r="BX267" s="7"/>
      <c r="BY267" s="4"/>
      <c r="BZ267" s="7"/>
      <c r="CA267" s="7"/>
      <c r="CB267" s="7"/>
      <c r="CE267" s="7"/>
      <c r="CF267" s="7"/>
      <c r="CG267" s="7"/>
      <c r="CH267" s="7"/>
      <c r="CI267" s="7"/>
      <c r="CJ267" s="7"/>
      <c r="CK267" s="7"/>
      <c r="CL267" s="7"/>
      <c r="CN267" s="47"/>
      <c r="CO267" s="47"/>
      <c r="CP267" s="47"/>
      <c r="CQ267" s="4"/>
    </row>
    <row r="268" spans="1:95" s="1" customFormat="1" x14ac:dyDescent="0.3">
      <c r="A268" s="1">
        <f t="shared" si="125"/>
        <v>0</v>
      </c>
      <c r="B268" s="1" t="e">
        <f t="shared" si="109"/>
        <v>#N/A</v>
      </c>
      <c r="J268" s="4"/>
      <c r="K268" s="4"/>
      <c r="L268" s="4"/>
      <c r="M268" s="61"/>
      <c r="Y268" s="58"/>
      <c r="AA268" s="1">
        <f t="shared" si="110"/>
        <v>0</v>
      </c>
      <c r="AB268" s="1">
        <f t="shared" si="111"/>
        <v>0</v>
      </c>
      <c r="AC268" s="1">
        <f t="shared" si="112"/>
        <v>0</v>
      </c>
      <c r="AD268" s="1" t="str">
        <f t="shared" si="126"/>
        <v/>
      </c>
      <c r="AE268" s="1" t="str">
        <f t="shared" si="132"/>
        <v/>
      </c>
      <c r="AF268" s="1" t="str">
        <f t="shared" si="132"/>
        <v/>
      </c>
      <c r="AG268" s="1" t="str">
        <f t="shared" si="132"/>
        <v/>
      </c>
      <c r="AH268" s="1" t="e">
        <f t="shared" si="131"/>
        <v>#N/A</v>
      </c>
      <c r="AI268" s="9" t="e">
        <f t="shared" si="127"/>
        <v>#N/A</v>
      </c>
      <c r="AJ268" s="9" t="e">
        <f t="shared" si="113"/>
        <v>#N/A</v>
      </c>
      <c r="AK268" s="9" t="e">
        <f t="shared" si="114"/>
        <v>#N/A</v>
      </c>
      <c r="AL268" s="9" t="e">
        <f t="shared" si="115"/>
        <v>#N/A</v>
      </c>
      <c r="AM268" s="9" t="e">
        <f t="shared" si="116"/>
        <v>#N/A</v>
      </c>
      <c r="AN268" s="9" t="e">
        <f t="shared" si="117"/>
        <v>#N/A</v>
      </c>
      <c r="AO268" s="9" t="e">
        <f t="shared" si="118"/>
        <v>#N/A</v>
      </c>
      <c r="AP268" s="1" t="str">
        <f t="shared" si="133"/>
        <v/>
      </c>
      <c r="AQ268" s="1" t="str">
        <f t="shared" si="133"/>
        <v/>
      </c>
      <c r="AS268" s="1" t="str">
        <f t="shared" si="128"/>
        <v/>
      </c>
      <c r="AT268" s="1" t="e">
        <f t="shared" si="129"/>
        <v>#N/A</v>
      </c>
      <c r="AU268" s="1" t="e">
        <f t="shared" si="119"/>
        <v>#N/A</v>
      </c>
      <c r="AV268" s="9" t="e">
        <f t="shared" si="120"/>
        <v>#N/A</v>
      </c>
      <c r="AW268" s="9" t="e">
        <f t="shared" si="121"/>
        <v>#N/A</v>
      </c>
      <c r="AX268" s="9" t="e">
        <f t="shared" si="122"/>
        <v>#N/A</v>
      </c>
      <c r="AY268" s="9" t="e">
        <f t="shared" si="123"/>
        <v>#N/A</v>
      </c>
      <c r="AZ268" s="9" t="e">
        <f t="shared" si="124"/>
        <v>#N/A</v>
      </c>
      <c r="BA268" s="9" t="e">
        <f t="shared" si="130"/>
        <v>#N/A</v>
      </c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M268" s="48"/>
      <c r="BX268" s="7"/>
      <c r="BY268" s="4"/>
      <c r="BZ268" s="7"/>
      <c r="CA268" s="7"/>
      <c r="CB268" s="7"/>
      <c r="CE268" s="7"/>
      <c r="CF268" s="7"/>
      <c r="CG268" s="7"/>
      <c r="CH268" s="7"/>
      <c r="CI268" s="7"/>
      <c r="CJ268" s="7"/>
      <c r="CK268" s="7"/>
      <c r="CL268" s="7"/>
      <c r="CN268" s="47"/>
      <c r="CO268" s="47"/>
      <c r="CP268" s="47"/>
      <c r="CQ268" s="4"/>
    </row>
    <row r="269" spans="1:95" s="1" customFormat="1" x14ac:dyDescent="0.3">
      <c r="A269" s="1">
        <f t="shared" si="125"/>
        <v>0</v>
      </c>
      <c r="B269" s="1" t="e">
        <f t="shared" si="109"/>
        <v>#N/A</v>
      </c>
      <c r="J269" s="4"/>
      <c r="K269" s="4"/>
      <c r="L269" s="4"/>
      <c r="M269" s="61"/>
      <c r="Y269" s="58"/>
      <c r="AA269" s="1">
        <f t="shared" si="110"/>
        <v>0</v>
      </c>
      <c r="AB269" s="1">
        <f t="shared" si="111"/>
        <v>0</v>
      </c>
      <c r="AC269" s="1">
        <f t="shared" si="112"/>
        <v>0</v>
      </c>
      <c r="AD269" s="1" t="str">
        <f t="shared" si="126"/>
        <v/>
      </c>
      <c r="AE269" s="1" t="str">
        <f t="shared" si="132"/>
        <v/>
      </c>
      <c r="AF269" s="1" t="str">
        <f t="shared" si="132"/>
        <v/>
      </c>
      <c r="AG269" s="1" t="str">
        <f t="shared" si="132"/>
        <v/>
      </c>
      <c r="AH269" s="1" t="e">
        <f t="shared" si="131"/>
        <v>#N/A</v>
      </c>
      <c r="AI269" s="9" t="e">
        <f t="shared" si="127"/>
        <v>#N/A</v>
      </c>
      <c r="AJ269" s="9" t="e">
        <f t="shared" si="113"/>
        <v>#N/A</v>
      </c>
      <c r="AK269" s="9" t="e">
        <f t="shared" si="114"/>
        <v>#N/A</v>
      </c>
      <c r="AL269" s="9" t="e">
        <f t="shared" si="115"/>
        <v>#N/A</v>
      </c>
      <c r="AM269" s="9" t="e">
        <f t="shared" si="116"/>
        <v>#N/A</v>
      </c>
      <c r="AN269" s="9" t="e">
        <f t="shared" si="117"/>
        <v>#N/A</v>
      </c>
      <c r="AO269" s="9" t="e">
        <f t="shared" si="118"/>
        <v>#N/A</v>
      </c>
      <c r="AP269" s="1" t="str">
        <f t="shared" si="133"/>
        <v/>
      </c>
      <c r="AQ269" s="1" t="str">
        <f t="shared" si="133"/>
        <v/>
      </c>
      <c r="AS269" s="1" t="str">
        <f t="shared" si="128"/>
        <v/>
      </c>
      <c r="AT269" s="1" t="e">
        <f t="shared" si="129"/>
        <v>#N/A</v>
      </c>
      <c r="AU269" s="1" t="e">
        <f t="shared" si="119"/>
        <v>#N/A</v>
      </c>
      <c r="AV269" s="9" t="e">
        <f t="shared" si="120"/>
        <v>#N/A</v>
      </c>
      <c r="AW269" s="9" t="e">
        <f t="shared" si="121"/>
        <v>#N/A</v>
      </c>
      <c r="AX269" s="9" t="e">
        <f t="shared" si="122"/>
        <v>#N/A</v>
      </c>
      <c r="AY269" s="9" t="e">
        <f t="shared" si="123"/>
        <v>#N/A</v>
      </c>
      <c r="AZ269" s="9" t="e">
        <f t="shared" si="124"/>
        <v>#N/A</v>
      </c>
      <c r="BA269" s="9" t="e">
        <f t="shared" si="130"/>
        <v>#N/A</v>
      </c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M269" s="48"/>
      <c r="BX269" s="7"/>
      <c r="BY269" s="4"/>
      <c r="BZ269" s="7"/>
      <c r="CA269" s="7"/>
      <c r="CB269" s="7"/>
      <c r="CE269" s="7"/>
      <c r="CF269" s="7"/>
      <c r="CG269" s="7"/>
      <c r="CH269" s="7"/>
      <c r="CI269" s="7"/>
      <c r="CJ269" s="7"/>
      <c r="CK269" s="7"/>
      <c r="CL269" s="7"/>
      <c r="CN269" s="47"/>
      <c r="CO269" s="47"/>
      <c r="CP269" s="47"/>
      <c r="CQ269" s="4"/>
    </row>
    <row r="270" spans="1:95" s="1" customFormat="1" x14ac:dyDescent="0.3">
      <c r="A270" s="1">
        <f t="shared" si="125"/>
        <v>0</v>
      </c>
      <c r="B270" s="1" t="e">
        <f t="shared" ref="B270:B330" si="134">IF(C270="",NA(),E270+G270+H270+I270)</f>
        <v>#N/A</v>
      </c>
      <c r="J270" s="4"/>
      <c r="K270" s="4"/>
      <c r="L270" s="4"/>
      <c r="M270" s="61"/>
      <c r="Y270" s="58"/>
      <c r="AA270" s="1">
        <f t="shared" ref="AA270:AA330" si="135">+E270+V270</f>
        <v>0</v>
      </c>
      <c r="AB270" s="1">
        <f t="shared" ref="AB270:AB330" si="136">+G270+W270</f>
        <v>0</v>
      </c>
      <c r="AC270" s="1">
        <f t="shared" ref="AC270:AC330" si="137">+I270+X270</f>
        <v>0</v>
      </c>
      <c r="AD270" s="1" t="str">
        <f t="shared" si="126"/>
        <v/>
      </c>
      <c r="AE270" s="1" t="str">
        <f t="shared" si="132"/>
        <v/>
      </c>
      <c r="AF270" s="1" t="str">
        <f t="shared" si="132"/>
        <v/>
      </c>
      <c r="AG270" s="1" t="str">
        <f t="shared" si="132"/>
        <v/>
      </c>
      <c r="AH270" s="1" t="e">
        <f t="shared" si="131"/>
        <v>#N/A</v>
      </c>
      <c r="AI270" s="9" t="e">
        <f t="shared" si="127"/>
        <v>#N/A</v>
      </c>
      <c r="AJ270" s="9" t="e">
        <f t="shared" ref="AJ270:AJ330" si="138">IF(OR(ISNA(B270),B270=0),NA(),B270/$AJ$11)</f>
        <v>#N/A</v>
      </c>
      <c r="AK270" s="9" t="e">
        <f t="shared" ref="AK270:AK330" si="139">IF(OR(ISNA(B270),B270=0),NA(),E270/$AJ$11)</f>
        <v>#N/A</v>
      </c>
      <c r="AL270" s="9" t="e">
        <f t="shared" ref="AL270:AL330" si="140">IF(OR(ISNA(B270),B270=0),NA(),G270/$AJ$11)</f>
        <v>#N/A</v>
      </c>
      <c r="AM270" s="9" t="e">
        <f t="shared" ref="AM270:AM330" si="141">IF(OR(ISNA(B270),B270=0),NA(),I270/$AJ$11)</f>
        <v>#N/A</v>
      </c>
      <c r="AN270" s="9" t="e">
        <f t="shared" ref="AN270:AN330" si="142">IF(OR(ISNA(B270),B270=0),NA(),T270/$AJ$11)</f>
        <v>#N/A</v>
      </c>
      <c r="AO270" s="9" t="e">
        <f t="shared" ref="AO270:AO330" si="143">+IF(OR(ISNA(B270),B270=0),NA(),AH270/$AJ$11)</f>
        <v>#N/A</v>
      </c>
      <c r="AP270" s="1" t="str">
        <f t="shared" si="133"/>
        <v/>
      </c>
      <c r="AQ270" s="1" t="str">
        <f t="shared" si="133"/>
        <v/>
      </c>
      <c r="AS270" s="1" t="str">
        <f t="shared" si="128"/>
        <v/>
      </c>
      <c r="AT270" s="1" t="e">
        <f t="shared" si="129"/>
        <v>#N/A</v>
      </c>
      <c r="AU270" s="1" t="e">
        <f t="shared" ref="AU270:AU330" si="144">IF(C270="",NA(),V270+W270+X270)</f>
        <v>#N/A</v>
      </c>
      <c r="AV270" s="9" t="e">
        <f t="shared" ref="AV270:AV330" si="145">IF(OR(ISNA(B270),B270=0),NA(),AU270/$AJ$11)</f>
        <v>#N/A</v>
      </c>
      <c r="AW270" s="9" t="e">
        <f t="shared" ref="AW270:AW330" si="146">IF(OR(ISNA(B270),B270=0),NA(),V270/$AJ$11)</f>
        <v>#N/A</v>
      </c>
      <c r="AX270" s="9" t="e">
        <f t="shared" ref="AX270:AX330" si="147">IF(OR(ISNA(B270),B270=0),NA(),W270/$AJ$11)</f>
        <v>#N/A</v>
      </c>
      <c r="AY270" s="9" t="e">
        <f t="shared" ref="AY270:AY330" si="148">IF(OR(ISNA(B270),B270=0),NA(),X270/$AJ$11)</f>
        <v>#N/A</v>
      </c>
      <c r="AZ270" s="9" t="e">
        <f t="shared" ref="AZ270:AZ330" si="149">IF(OR(ISNA(B270),B270=0),NA(),AT270/$AJ$11)</f>
        <v>#N/A</v>
      </c>
      <c r="BA270" s="9" t="e">
        <f t="shared" si="130"/>
        <v>#N/A</v>
      </c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M270" s="48"/>
      <c r="BX270" s="7"/>
      <c r="BY270" s="4"/>
      <c r="BZ270" s="7"/>
      <c r="CA270" s="7"/>
      <c r="CB270" s="7"/>
      <c r="CE270" s="7"/>
      <c r="CF270" s="7"/>
      <c r="CG270" s="7"/>
      <c r="CH270" s="7"/>
      <c r="CI270" s="7"/>
      <c r="CJ270" s="7"/>
      <c r="CK270" s="7"/>
      <c r="CL270" s="7"/>
      <c r="CN270" s="47"/>
      <c r="CO270" s="47"/>
      <c r="CP270" s="47"/>
      <c r="CQ270" s="4"/>
    </row>
    <row r="271" spans="1:95" s="1" customFormat="1" x14ac:dyDescent="0.3">
      <c r="A271" s="1">
        <f t="shared" ref="A271:A330" si="150">+C271</f>
        <v>0</v>
      </c>
      <c r="B271" s="1" t="e">
        <f t="shared" si="134"/>
        <v>#N/A</v>
      </c>
      <c r="J271" s="4"/>
      <c r="K271" s="4"/>
      <c r="L271" s="4"/>
      <c r="M271" s="61"/>
      <c r="Y271" s="58"/>
      <c r="AA271" s="1">
        <f t="shared" si="135"/>
        <v>0</v>
      </c>
      <c r="AB271" s="1">
        <f t="shared" si="136"/>
        <v>0</v>
      </c>
      <c r="AC271" s="1">
        <f t="shared" si="137"/>
        <v>0</v>
      </c>
      <c r="AD271" s="1" t="str">
        <f t="shared" ref="AD271:AD330" si="151">IF($C271="","",E271-E270)</f>
        <v/>
      </c>
      <c r="AE271" s="1" t="str">
        <f t="shared" si="132"/>
        <v/>
      </c>
      <c r="AF271" s="1" t="str">
        <f t="shared" si="132"/>
        <v/>
      </c>
      <c r="AG271" s="1" t="str">
        <f t="shared" si="132"/>
        <v/>
      </c>
      <c r="AH271" s="1" t="e">
        <f t="shared" si="131"/>
        <v>#N/A</v>
      </c>
      <c r="AI271" s="9" t="e">
        <f t="shared" ref="AI271:AI330" si="152">IF(OR(ISNA(AU271),AU271=0),NA(),X271/AU271)</f>
        <v>#N/A</v>
      </c>
      <c r="AJ271" s="9" t="e">
        <f t="shared" si="138"/>
        <v>#N/A</v>
      </c>
      <c r="AK271" s="9" t="e">
        <f t="shared" si="139"/>
        <v>#N/A</v>
      </c>
      <c r="AL271" s="9" t="e">
        <f t="shared" si="140"/>
        <v>#N/A</v>
      </c>
      <c r="AM271" s="9" t="e">
        <f t="shared" si="141"/>
        <v>#N/A</v>
      </c>
      <c r="AN271" s="9" t="e">
        <f t="shared" si="142"/>
        <v>#N/A</v>
      </c>
      <c r="AO271" s="9" t="e">
        <f t="shared" si="143"/>
        <v>#N/A</v>
      </c>
      <c r="AP271" s="1" t="str">
        <f t="shared" si="133"/>
        <v/>
      </c>
      <c r="AQ271" s="1" t="str">
        <f t="shared" si="133"/>
        <v/>
      </c>
      <c r="AS271" s="1" t="str">
        <f t="shared" ref="AS271:AS330" si="153">IF($C271="","",X271-X270)</f>
        <v/>
      </c>
      <c r="AT271" s="1" t="e">
        <f t="shared" ref="AT271:AT330" si="154">IF(OR($C271="",ISNA($C271)),NA(),AP271+AQ271+AR271+AS271)</f>
        <v>#N/A</v>
      </c>
      <c r="AU271" s="1" t="e">
        <f t="shared" si="144"/>
        <v>#N/A</v>
      </c>
      <c r="AV271" s="9" t="e">
        <f t="shared" si="145"/>
        <v>#N/A</v>
      </c>
      <c r="AW271" s="9" t="e">
        <f t="shared" si="146"/>
        <v>#N/A</v>
      </c>
      <c r="AX271" s="9" t="e">
        <f t="shared" si="147"/>
        <v>#N/A</v>
      </c>
      <c r="AY271" s="9" t="e">
        <f t="shared" si="148"/>
        <v>#N/A</v>
      </c>
      <c r="AZ271" s="9" t="e">
        <f t="shared" si="149"/>
        <v>#N/A</v>
      </c>
      <c r="BA271" s="9" t="e">
        <f t="shared" ref="BA271:BA330" si="155">+AJ271*$BA$12</f>
        <v>#N/A</v>
      </c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M271" s="48"/>
      <c r="BX271" s="7"/>
      <c r="BY271" s="4"/>
      <c r="BZ271" s="7"/>
      <c r="CA271" s="7"/>
      <c r="CB271" s="7"/>
      <c r="CE271" s="7"/>
      <c r="CF271" s="7"/>
      <c r="CG271" s="7"/>
      <c r="CH271" s="7"/>
      <c r="CI271" s="7"/>
      <c r="CJ271" s="7"/>
      <c r="CK271" s="7"/>
      <c r="CL271" s="7"/>
      <c r="CN271" s="47"/>
      <c r="CO271" s="47"/>
      <c r="CP271" s="47"/>
      <c r="CQ271" s="4"/>
    </row>
    <row r="272" spans="1:95" s="1" customFormat="1" x14ac:dyDescent="0.3">
      <c r="A272" s="1">
        <f t="shared" si="150"/>
        <v>0</v>
      </c>
      <c r="B272" s="1" t="e">
        <f t="shared" si="134"/>
        <v>#N/A</v>
      </c>
      <c r="J272" s="4"/>
      <c r="K272" s="4"/>
      <c r="L272" s="4"/>
      <c r="M272" s="61"/>
      <c r="Y272" s="58"/>
      <c r="AA272" s="1">
        <f t="shared" si="135"/>
        <v>0</v>
      </c>
      <c r="AB272" s="1">
        <f t="shared" si="136"/>
        <v>0</v>
      </c>
      <c r="AC272" s="1">
        <f t="shared" si="137"/>
        <v>0</v>
      </c>
      <c r="AD272" s="1" t="str">
        <f t="shared" si="151"/>
        <v/>
      </c>
      <c r="AE272" s="1" t="str">
        <f t="shared" si="132"/>
        <v/>
      </c>
      <c r="AF272" s="1" t="str">
        <f t="shared" si="132"/>
        <v/>
      </c>
      <c r="AG272" s="1" t="str">
        <f t="shared" si="132"/>
        <v/>
      </c>
      <c r="AH272" s="1" t="e">
        <f t="shared" ref="AH272:AH330" si="156">IF(OR($C272="",ISNA($C272)),NA(),AD272+AE272+AF272+AG272)</f>
        <v>#N/A</v>
      </c>
      <c r="AI272" s="9" t="e">
        <f t="shared" si="152"/>
        <v>#N/A</v>
      </c>
      <c r="AJ272" s="9" t="e">
        <f t="shared" si="138"/>
        <v>#N/A</v>
      </c>
      <c r="AK272" s="9" t="e">
        <f t="shared" si="139"/>
        <v>#N/A</v>
      </c>
      <c r="AL272" s="9" t="e">
        <f t="shared" si="140"/>
        <v>#N/A</v>
      </c>
      <c r="AM272" s="9" t="e">
        <f t="shared" si="141"/>
        <v>#N/A</v>
      </c>
      <c r="AN272" s="9" t="e">
        <f t="shared" si="142"/>
        <v>#N/A</v>
      </c>
      <c r="AO272" s="9" t="e">
        <f t="shared" si="143"/>
        <v>#N/A</v>
      </c>
      <c r="AP272" s="1" t="str">
        <f t="shared" si="133"/>
        <v/>
      </c>
      <c r="AQ272" s="1" t="str">
        <f t="shared" si="133"/>
        <v/>
      </c>
      <c r="AS272" s="1" t="str">
        <f t="shared" si="153"/>
        <v/>
      </c>
      <c r="AT272" s="1" t="e">
        <f t="shared" si="154"/>
        <v>#N/A</v>
      </c>
      <c r="AU272" s="1" t="e">
        <f t="shared" si="144"/>
        <v>#N/A</v>
      </c>
      <c r="AV272" s="9" t="e">
        <f t="shared" si="145"/>
        <v>#N/A</v>
      </c>
      <c r="AW272" s="9" t="e">
        <f t="shared" si="146"/>
        <v>#N/A</v>
      </c>
      <c r="AX272" s="9" t="e">
        <f t="shared" si="147"/>
        <v>#N/A</v>
      </c>
      <c r="AY272" s="9" t="e">
        <f t="shared" si="148"/>
        <v>#N/A</v>
      </c>
      <c r="AZ272" s="9" t="e">
        <f t="shared" si="149"/>
        <v>#N/A</v>
      </c>
      <c r="BA272" s="9" t="e">
        <f t="shared" si="155"/>
        <v>#N/A</v>
      </c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M272" s="48"/>
      <c r="BX272" s="7"/>
      <c r="BY272" s="4"/>
      <c r="BZ272" s="7"/>
      <c r="CA272" s="7"/>
      <c r="CB272" s="7"/>
      <c r="CE272" s="7"/>
      <c r="CF272" s="7"/>
      <c r="CG272" s="7"/>
      <c r="CH272" s="7"/>
      <c r="CI272" s="7"/>
      <c r="CJ272" s="7"/>
      <c r="CK272" s="7"/>
      <c r="CL272" s="7"/>
      <c r="CN272" s="47"/>
      <c r="CO272" s="47"/>
      <c r="CP272" s="47"/>
      <c r="CQ272" s="4"/>
    </row>
    <row r="273" spans="1:95" s="1" customFormat="1" x14ac:dyDescent="0.3">
      <c r="A273" s="1">
        <f t="shared" si="150"/>
        <v>0</v>
      </c>
      <c r="B273" s="1" t="e">
        <f t="shared" si="134"/>
        <v>#N/A</v>
      </c>
      <c r="J273" s="4"/>
      <c r="K273" s="4"/>
      <c r="L273" s="4"/>
      <c r="M273" s="61"/>
      <c r="Y273" s="58"/>
      <c r="AA273" s="1">
        <f t="shared" si="135"/>
        <v>0</v>
      </c>
      <c r="AB273" s="1">
        <f t="shared" si="136"/>
        <v>0</v>
      </c>
      <c r="AC273" s="1">
        <f t="shared" si="137"/>
        <v>0</v>
      </c>
      <c r="AD273" s="1" t="str">
        <f t="shared" si="151"/>
        <v/>
      </c>
      <c r="AE273" s="1" t="str">
        <f t="shared" si="132"/>
        <v/>
      </c>
      <c r="AF273" s="1" t="str">
        <f t="shared" si="132"/>
        <v/>
      </c>
      <c r="AG273" s="1" t="str">
        <f t="shared" si="132"/>
        <v/>
      </c>
      <c r="AH273" s="1" t="e">
        <f t="shared" si="156"/>
        <v>#N/A</v>
      </c>
      <c r="AI273" s="9" t="e">
        <f t="shared" si="152"/>
        <v>#N/A</v>
      </c>
      <c r="AJ273" s="9" t="e">
        <f t="shared" si="138"/>
        <v>#N/A</v>
      </c>
      <c r="AK273" s="9" t="e">
        <f t="shared" si="139"/>
        <v>#N/A</v>
      </c>
      <c r="AL273" s="9" t="e">
        <f t="shared" si="140"/>
        <v>#N/A</v>
      </c>
      <c r="AM273" s="9" t="e">
        <f t="shared" si="141"/>
        <v>#N/A</v>
      </c>
      <c r="AN273" s="9" t="e">
        <f t="shared" si="142"/>
        <v>#N/A</v>
      </c>
      <c r="AO273" s="9" t="e">
        <f t="shared" si="143"/>
        <v>#N/A</v>
      </c>
      <c r="AP273" s="1" t="str">
        <f t="shared" si="133"/>
        <v/>
      </c>
      <c r="AQ273" s="1" t="str">
        <f t="shared" si="133"/>
        <v/>
      </c>
      <c r="AS273" s="1" t="str">
        <f t="shared" si="153"/>
        <v/>
      </c>
      <c r="AT273" s="1" t="e">
        <f t="shared" si="154"/>
        <v>#N/A</v>
      </c>
      <c r="AU273" s="1" t="e">
        <f t="shared" si="144"/>
        <v>#N/A</v>
      </c>
      <c r="AV273" s="9" t="e">
        <f t="shared" si="145"/>
        <v>#N/A</v>
      </c>
      <c r="AW273" s="9" t="e">
        <f t="shared" si="146"/>
        <v>#N/A</v>
      </c>
      <c r="AX273" s="9" t="e">
        <f t="shared" si="147"/>
        <v>#N/A</v>
      </c>
      <c r="AY273" s="9" t="e">
        <f t="shared" si="148"/>
        <v>#N/A</v>
      </c>
      <c r="AZ273" s="9" t="e">
        <f t="shared" si="149"/>
        <v>#N/A</v>
      </c>
      <c r="BA273" s="9" t="e">
        <f t="shared" si="155"/>
        <v>#N/A</v>
      </c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M273" s="48"/>
      <c r="BX273" s="7"/>
      <c r="BY273" s="4"/>
      <c r="BZ273" s="7"/>
      <c r="CA273" s="7"/>
      <c r="CB273" s="7"/>
      <c r="CE273" s="7"/>
      <c r="CF273" s="7"/>
      <c r="CG273" s="7"/>
      <c r="CH273" s="7"/>
      <c r="CI273" s="7"/>
      <c r="CJ273" s="7"/>
      <c r="CK273" s="7"/>
      <c r="CL273" s="7"/>
      <c r="CN273" s="47"/>
      <c r="CO273" s="47"/>
      <c r="CP273" s="47"/>
      <c r="CQ273" s="4"/>
    </row>
    <row r="274" spans="1:95" s="1" customFormat="1" x14ac:dyDescent="0.3">
      <c r="A274" s="1">
        <f t="shared" si="150"/>
        <v>0</v>
      </c>
      <c r="B274" s="1" t="e">
        <f t="shared" si="134"/>
        <v>#N/A</v>
      </c>
      <c r="J274" s="4"/>
      <c r="K274" s="4"/>
      <c r="L274" s="4"/>
      <c r="M274" s="61"/>
      <c r="Y274" s="58"/>
      <c r="AA274" s="1">
        <f t="shared" si="135"/>
        <v>0</v>
      </c>
      <c r="AB274" s="1">
        <f t="shared" si="136"/>
        <v>0</v>
      </c>
      <c r="AC274" s="1">
        <f t="shared" si="137"/>
        <v>0</v>
      </c>
      <c r="AD274" s="1" t="str">
        <f t="shared" si="151"/>
        <v/>
      </c>
      <c r="AE274" s="1" t="str">
        <f t="shared" si="132"/>
        <v/>
      </c>
      <c r="AF274" s="1" t="str">
        <f t="shared" si="132"/>
        <v/>
      </c>
      <c r="AG274" s="1" t="str">
        <f t="shared" si="132"/>
        <v/>
      </c>
      <c r="AH274" s="1" t="e">
        <f t="shared" si="156"/>
        <v>#N/A</v>
      </c>
      <c r="AI274" s="9" t="e">
        <f t="shared" si="152"/>
        <v>#N/A</v>
      </c>
      <c r="AJ274" s="9" t="e">
        <f t="shared" si="138"/>
        <v>#N/A</v>
      </c>
      <c r="AK274" s="9" t="e">
        <f t="shared" si="139"/>
        <v>#N/A</v>
      </c>
      <c r="AL274" s="9" t="e">
        <f t="shared" si="140"/>
        <v>#N/A</v>
      </c>
      <c r="AM274" s="9" t="e">
        <f t="shared" si="141"/>
        <v>#N/A</v>
      </c>
      <c r="AN274" s="9" t="e">
        <f t="shared" si="142"/>
        <v>#N/A</v>
      </c>
      <c r="AO274" s="9" t="e">
        <f t="shared" si="143"/>
        <v>#N/A</v>
      </c>
      <c r="AP274" s="1" t="str">
        <f t="shared" si="133"/>
        <v/>
      </c>
      <c r="AQ274" s="1" t="str">
        <f t="shared" si="133"/>
        <v/>
      </c>
      <c r="AS274" s="1" t="str">
        <f t="shared" si="153"/>
        <v/>
      </c>
      <c r="AT274" s="1" t="e">
        <f t="shared" si="154"/>
        <v>#N/A</v>
      </c>
      <c r="AU274" s="1" t="e">
        <f t="shared" si="144"/>
        <v>#N/A</v>
      </c>
      <c r="AV274" s="9" t="e">
        <f t="shared" si="145"/>
        <v>#N/A</v>
      </c>
      <c r="AW274" s="9" t="e">
        <f t="shared" si="146"/>
        <v>#N/A</v>
      </c>
      <c r="AX274" s="9" t="e">
        <f t="shared" si="147"/>
        <v>#N/A</v>
      </c>
      <c r="AY274" s="9" t="e">
        <f t="shared" si="148"/>
        <v>#N/A</v>
      </c>
      <c r="AZ274" s="9" t="e">
        <f t="shared" si="149"/>
        <v>#N/A</v>
      </c>
      <c r="BA274" s="9" t="e">
        <f t="shared" si="155"/>
        <v>#N/A</v>
      </c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M274" s="48"/>
      <c r="BX274" s="7"/>
      <c r="BY274" s="4"/>
      <c r="BZ274" s="7"/>
      <c r="CA274" s="7"/>
      <c r="CB274" s="7"/>
      <c r="CE274" s="7"/>
      <c r="CF274" s="7"/>
      <c r="CG274" s="7"/>
      <c r="CH274" s="7"/>
      <c r="CI274" s="7"/>
      <c r="CJ274" s="7"/>
      <c r="CK274" s="7"/>
      <c r="CL274" s="7"/>
      <c r="CN274" s="47"/>
      <c r="CO274" s="47"/>
      <c r="CP274" s="47"/>
      <c r="CQ274" s="4"/>
    </row>
    <row r="275" spans="1:95" s="1" customFormat="1" x14ac:dyDescent="0.3">
      <c r="A275" s="1">
        <f t="shared" si="150"/>
        <v>0</v>
      </c>
      <c r="B275" s="1" t="e">
        <f t="shared" si="134"/>
        <v>#N/A</v>
      </c>
      <c r="J275" s="4"/>
      <c r="K275" s="4"/>
      <c r="L275" s="4"/>
      <c r="M275" s="61"/>
      <c r="Y275" s="58"/>
      <c r="AA275" s="1">
        <f t="shared" si="135"/>
        <v>0</v>
      </c>
      <c r="AB275" s="1">
        <f t="shared" si="136"/>
        <v>0</v>
      </c>
      <c r="AC275" s="1">
        <f t="shared" si="137"/>
        <v>0</v>
      </c>
      <c r="AD275" s="1" t="str">
        <f t="shared" si="151"/>
        <v/>
      </c>
      <c r="AE275" s="1" t="str">
        <f t="shared" si="132"/>
        <v/>
      </c>
      <c r="AF275" s="1" t="str">
        <f t="shared" si="132"/>
        <v/>
      </c>
      <c r="AG275" s="1" t="str">
        <f t="shared" si="132"/>
        <v/>
      </c>
      <c r="AH275" s="1" t="e">
        <f t="shared" si="156"/>
        <v>#N/A</v>
      </c>
      <c r="AI275" s="9" t="e">
        <f t="shared" si="152"/>
        <v>#N/A</v>
      </c>
      <c r="AJ275" s="9" t="e">
        <f t="shared" si="138"/>
        <v>#N/A</v>
      </c>
      <c r="AK275" s="9" t="e">
        <f t="shared" si="139"/>
        <v>#N/A</v>
      </c>
      <c r="AL275" s="9" t="e">
        <f t="shared" si="140"/>
        <v>#N/A</v>
      </c>
      <c r="AM275" s="9" t="e">
        <f t="shared" si="141"/>
        <v>#N/A</v>
      </c>
      <c r="AN275" s="9" t="e">
        <f t="shared" si="142"/>
        <v>#N/A</v>
      </c>
      <c r="AO275" s="9" t="e">
        <f t="shared" si="143"/>
        <v>#N/A</v>
      </c>
      <c r="AP275" s="1" t="str">
        <f t="shared" si="133"/>
        <v/>
      </c>
      <c r="AQ275" s="1" t="str">
        <f t="shared" si="133"/>
        <v/>
      </c>
      <c r="AS275" s="1" t="str">
        <f t="shared" si="153"/>
        <v/>
      </c>
      <c r="AT275" s="1" t="e">
        <f t="shared" si="154"/>
        <v>#N/A</v>
      </c>
      <c r="AU275" s="1" t="e">
        <f t="shared" si="144"/>
        <v>#N/A</v>
      </c>
      <c r="AV275" s="9" t="e">
        <f t="shared" si="145"/>
        <v>#N/A</v>
      </c>
      <c r="AW275" s="9" t="e">
        <f t="shared" si="146"/>
        <v>#N/A</v>
      </c>
      <c r="AX275" s="9" t="e">
        <f t="shared" si="147"/>
        <v>#N/A</v>
      </c>
      <c r="AY275" s="9" t="e">
        <f t="shared" si="148"/>
        <v>#N/A</v>
      </c>
      <c r="AZ275" s="9" t="e">
        <f t="shared" si="149"/>
        <v>#N/A</v>
      </c>
      <c r="BA275" s="9" t="e">
        <f t="shared" si="155"/>
        <v>#N/A</v>
      </c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M275" s="48"/>
      <c r="BX275" s="7"/>
      <c r="BY275" s="4"/>
      <c r="BZ275" s="7"/>
      <c r="CA275" s="7"/>
      <c r="CB275" s="7"/>
      <c r="CE275" s="7"/>
      <c r="CF275" s="7"/>
      <c r="CG275" s="7"/>
      <c r="CH275" s="7"/>
      <c r="CI275" s="7"/>
      <c r="CJ275" s="7"/>
      <c r="CK275" s="7"/>
      <c r="CL275" s="7"/>
      <c r="CN275" s="47"/>
      <c r="CO275" s="47"/>
      <c r="CP275" s="47"/>
      <c r="CQ275" s="4"/>
    </row>
    <row r="276" spans="1:95" s="1" customFormat="1" x14ac:dyDescent="0.3">
      <c r="A276" s="1">
        <f t="shared" si="150"/>
        <v>0</v>
      </c>
      <c r="B276" s="1" t="e">
        <f t="shared" si="134"/>
        <v>#N/A</v>
      </c>
      <c r="J276" s="4"/>
      <c r="K276" s="4"/>
      <c r="L276" s="4"/>
      <c r="M276" s="61"/>
      <c r="Y276" s="58"/>
      <c r="AA276" s="1">
        <f t="shared" si="135"/>
        <v>0</v>
      </c>
      <c r="AB276" s="1">
        <f t="shared" si="136"/>
        <v>0</v>
      </c>
      <c r="AC276" s="1">
        <f t="shared" si="137"/>
        <v>0</v>
      </c>
      <c r="AD276" s="1" t="str">
        <f t="shared" si="151"/>
        <v/>
      </c>
      <c r="AE276" s="1" t="str">
        <f t="shared" si="132"/>
        <v/>
      </c>
      <c r="AF276" s="1" t="str">
        <f t="shared" si="132"/>
        <v/>
      </c>
      <c r="AG276" s="1" t="str">
        <f t="shared" si="132"/>
        <v/>
      </c>
      <c r="AH276" s="1" t="e">
        <f t="shared" si="156"/>
        <v>#N/A</v>
      </c>
      <c r="AI276" s="9" t="e">
        <f t="shared" si="152"/>
        <v>#N/A</v>
      </c>
      <c r="AJ276" s="9" t="e">
        <f t="shared" si="138"/>
        <v>#N/A</v>
      </c>
      <c r="AK276" s="9" t="e">
        <f t="shared" si="139"/>
        <v>#N/A</v>
      </c>
      <c r="AL276" s="9" t="e">
        <f t="shared" si="140"/>
        <v>#N/A</v>
      </c>
      <c r="AM276" s="9" t="e">
        <f t="shared" si="141"/>
        <v>#N/A</v>
      </c>
      <c r="AN276" s="9" t="e">
        <f t="shared" si="142"/>
        <v>#N/A</v>
      </c>
      <c r="AO276" s="9" t="e">
        <f t="shared" si="143"/>
        <v>#N/A</v>
      </c>
      <c r="AP276" s="1" t="str">
        <f t="shared" si="133"/>
        <v/>
      </c>
      <c r="AQ276" s="1" t="str">
        <f t="shared" si="133"/>
        <v/>
      </c>
      <c r="AS276" s="1" t="str">
        <f t="shared" si="153"/>
        <v/>
      </c>
      <c r="AT276" s="1" t="e">
        <f t="shared" si="154"/>
        <v>#N/A</v>
      </c>
      <c r="AU276" s="1" t="e">
        <f t="shared" si="144"/>
        <v>#N/A</v>
      </c>
      <c r="AV276" s="9" t="e">
        <f t="shared" si="145"/>
        <v>#N/A</v>
      </c>
      <c r="AW276" s="9" t="e">
        <f t="shared" si="146"/>
        <v>#N/A</v>
      </c>
      <c r="AX276" s="9" t="e">
        <f t="shared" si="147"/>
        <v>#N/A</v>
      </c>
      <c r="AY276" s="9" t="e">
        <f t="shared" si="148"/>
        <v>#N/A</v>
      </c>
      <c r="AZ276" s="9" t="e">
        <f t="shared" si="149"/>
        <v>#N/A</v>
      </c>
      <c r="BA276" s="9" t="e">
        <f t="shared" si="155"/>
        <v>#N/A</v>
      </c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M276" s="48"/>
      <c r="BX276" s="7"/>
      <c r="BY276" s="4"/>
      <c r="BZ276" s="7"/>
      <c r="CA276" s="7"/>
      <c r="CB276" s="7"/>
      <c r="CE276" s="7"/>
      <c r="CF276" s="7"/>
      <c r="CG276" s="7"/>
      <c r="CH276" s="7"/>
      <c r="CI276" s="7"/>
      <c r="CJ276" s="7"/>
      <c r="CK276" s="7"/>
      <c r="CL276" s="7"/>
      <c r="CN276" s="47"/>
      <c r="CO276" s="47"/>
      <c r="CP276" s="47"/>
      <c r="CQ276" s="4"/>
    </row>
    <row r="277" spans="1:95" s="1" customFormat="1" x14ac:dyDescent="0.3">
      <c r="A277" s="1">
        <f t="shared" si="150"/>
        <v>0</v>
      </c>
      <c r="B277" s="1" t="e">
        <f t="shared" si="134"/>
        <v>#N/A</v>
      </c>
      <c r="J277" s="4"/>
      <c r="K277" s="4"/>
      <c r="L277" s="4"/>
      <c r="M277" s="61"/>
      <c r="Y277" s="58"/>
      <c r="AA277" s="1">
        <f t="shared" si="135"/>
        <v>0</v>
      </c>
      <c r="AB277" s="1">
        <f t="shared" si="136"/>
        <v>0</v>
      </c>
      <c r="AC277" s="1">
        <f t="shared" si="137"/>
        <v>0</v>
      </c>
      <c r="AD277" s="1" t="str">
        <f t="shared" si="151"/>
        <v/>
      </c>
      <c r="AE277" s="1" t="str">
        <f t="shared" si="132"/>
        <v/>
      </c>
      <c r="AF277" s="1" t="str">
        <f t="shared" si="132"/>
        <v/>
      </c>
      <c r="AG277" s="1" t="str">
        <f t="shared" si="132"/>
        <v/>
      </c>
      <c r="AH277" s="1" t="e">
        <f t="shared" si="156"/>
        <v>#N/A</v>
      </c>
      <c r="AI277" s="9" t="e">
        <f t="shared" si="152"/>
        <v>#N/A</v>
      </c>
      <c r="AJ277" s="9" t="e">
        <f t="shared" si="138"/>
        <v>#N/A</v>
      </c>
      <c r="AK277" s="9" t="e">
        <f t="shared" si="139"/>
        <v>#N/A</v>
      </c>
      <c r="AL277" s="9" t="e">
        <f t="shared" si="140"/>
        <v>#N/A</v>
      </c>
      <c r="AM277" s="9" t="e">
        <f t="shared" si="141"/>
        <v>#N/A</v>
      </c>
      <c r="AN277" s="9" t="e">
        <f t="shared" si="142"/>
        <v>#N/A</v>
      </c>
      <c r="AO277" s="9" t="e">
        <f t="shared" si="143"/>
        <v>#N/A</v>
      </c>
      <c r="AP277" s="1" t="str">
        <f t="shared" si="133"/>
        <v/>
      </c>
      <c r="AQ277" s="1" t="str">
        <f t="shared" si="133"/>
        <v/>
      </c>
      <c r="AS277" s="1" t="str">
        <f t="shared" si="153"/>
        <v/>
      </c>
      <c r="AT277" s="1" t="e">
        <f t="shared" si="154"/>
        <v>#N/A</v>
      </c>
      <c r="AU277" s="1" t="e">
        <f t="shared" si="144"/>
        <v>#N/A</v>
      </c>
      <c r="AV277" s="9" t="e">
        <f t="shared" si="145"/>
        <v>#N/A</v>
      </c>
      <c r="AW277" s="9" t="e">
        <f t="shared" si="146"/>
        <v>#N/A</v>
      </c>
      <c r="AX277" s="9" t="e">
        <f t="shared" si="147"/>
        <v>#N/A</v>
      </c>
      <c r="AY277" s="9" t="e">
        <f t="shared" si="148"/>
        <v>#N/A</v>
      </c>
      <c r="AZ277" s="9" t="e">
        <f t="shared" si="149"/>
        <v>#N/A</v>
      </c>
      <c r="BA277" s="9" t="e">
        <f t="shared" si="155"/>
        <v>#N/A</v>
      </c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M277" s="48"/>
      <c r="BX277" s="7"/>
      <c r="BY277" s="4"/>
      <c r="BZ277" s="7"/>
      <c r="CA277" s="7"/>
      <c r="CB277" s="7"/>
      <c r="CE277" s="7"/>
      <c r="CF277" s="7"/>
      <c r="CG277" s="7"/>
      <c r="CH277" s="7"/>
      <c r="CI277" s="7"/>
      <c r="CJ277" s="7"/>
      <c r="CK277" s="7"/>
      <c r="CL277" s="7"/>
      <c r="CN277" s="47"/>
      <c r="CO277" s="47"/>
      <c r="CP277" s="47"/>
      <c r="CQ277" s="4"/>
    </row>
    <row r="278" spans="1:95" s="1" customFormat="1" x14ac:dyDescent="0.3">
      <c r="A278" s="1">
        <f t="shared" si="150"/>
        <v>0</v>
      </c>
      <c r="B278" s="1" t="e">
        <f t="shared" si="134"/>
        <v>#N/A</v>
      </c>
      <c r="J278" s="4"/>
      <c r="K278" s="4"/>
      <c r="L278" s="4"/>
      <c r="M278" s="61"/>
      <c r="Y278" s="58"/>
      <c r="AA278" s="1">
        <f t="shared" si="135"/>
        <v>0</v>
      </c>
      <c r="AB278" s="1">
        <f t="shared" si="136"/>
        <v>0</v>
      </c>
      <c r="AC278" s="1">
        <f t="shared" si="137"/>
        <v>0</v>
      </c>
      <c r="AD278" s="1" t="str">
        <f t="shared" si="151"/>
        <v/>
      </c>
      <c r="AE278" s="1" t="str">
        <f t="shared" si="132"/>
        <v/>
      </c>
      <c r="AF278" s="1" t="str">
        <f t="shared" si="132"/>
        <v/>
      </c>
      <c r="AG278" s="1" t="str">
        <f t="shared" si="132"/>
        <v/>
      </c>
      <c r="AH278" s="1" t="e">
        <f t="shared" si="156"/>
        <v>#N/A</v>
      </c>
      <c r="AI278" s="9" t="e">
        <f t="shared" si="152"/>
        <v>#N/A</v>
      </c>
      <c r="AJ278" s="9" t="e">
        <f t="shared" si="138"/>
        <v>#N/A</v>
      </c>
      <c r="AK278" s="9" t="e">
        <f t="shared" si="139"/>
        <v>#N/A</v>
      </c>
      <c r="AL278" s="9" t="e">
        <f t="shared" si="140"/>
        <v>#N/A</v>
      </c>
      <c r="AM278" s="9" t="e">
        <f t="shared" si="141"/>
        <v>#N/A</v>
      </c>
      <c r="AN278" s="9" t="e">
        <f t="shared" si="142"/>
        <v>#N/A</v>
      </c>
      <c r="AO278" s="9" t="e">
        <f t="shared" si="143"/>
        <v>#N/A</v>
      </c>
      <c r="AP278" s="1" t="str">
        <f t="shared" si="133"/>
        <v/>
      </c>
      <c r="AQ278" s="1" t="str">
        <f t="shared" si="133"/>
        <v/>
      </c>
      <c r="AS278" s="1" t="str">
        <f t="shared" si="153"/>
        <v/>
      </c>
      <c r="AT278" s="1" t="e">
        <f t="shared" si="154"/>
        <v>#N/A</v>
      </c>
      <c r="AU278" s="1" t="e">
        <f t="shared" si="144"/>
        <v>#N/A</v>
      </c>
      <c r="AV278" s="9" t="e">
        <f t="shared" si="145"/>
        <v>#N/A</v>
      </c>
      <c r="AW278" s="9" t="e">
        <f t="shared" si="146"/>
        <v>#N/A</v>
      </c>
      <c r="AX278" s="9" t="e">
        <f t="shared" si="147"/>
        <v>#N/A</v>
      </c>
      <c r="AY278" s="9" t="e">
        <f t="shared" si="148"/>
        <v>#N/A</v>
      </c>
      <c r="AZ278" s="9" t="e">
        <f t="shared" si="149"/>
        <v>#N/A</v>
      </c>
      <c r="BA278" s="9" t="e">
        <f t="shared" si="155"/>
        <v>#N/A</v>
      </c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M278" s="48"/>
      <c r="BX278" s="7"/>
      <c r="BY278" s="4"/>
      <c r="BZ278" s="7"/>
      <c r="CA278" s="7"/>
      <c r="CB278" s="7"/>
      <c r="CE278" s="7"/>
      <c r="CF278" s="7"/>
      <c r="CG278" s="7"/>
      <c r="CH278" s="7"/>
      <c r="CI278" s="7"/>
      <c r="CJ278" s="7"/>
      <c r="CK278" s="7"/>
      <c r="CL278" s="7"/>
      <c r="CN278" s="47"/>
      <c r="CO278" s="47"/>
      <c r="CP278" s="47"/>
      <c r="CQ278" s="4"/>
    </row>
    <row r="279" spans="1:95" s="1" customFormat="1" x14ac:dyDescent="0.3">
      <c r="A279" s="1">
        <f t="shared" si="150"/>
        <v>0</v>
      </c>
      <c r="B279" s="1" t="e">
        <f t="shared" si="134"/>
        <v>#N/A</v>
      </c>
      <c r="J279" s="4"/>
      <c r="K279" s="4"/>
      <c r="L279" s="4"/>
      <c r="M279" s="61"/>
      <c r="Y279" s="58"/>
      <c r="AA279" s="1">
        <f t="shared" si="135"/>
        <v>0</v>
      </c>
      <c r="AB279" s="1">
        <f t="shared" si="136"/>
        <v>0</v>
      </c>
      <c r="AC279" s="1">
        <f t="shared" si="137"/>
        <v>0</v>
      </c>
      <c r="AD279" s="1" t="str">
        <f t="shared" si="151"/>
        <v/>
      </c>
      <c r="AE279" s="1" t="str">
        <f t="shared" si="132"/>
        <v/>
      </c>
      <c r="AF279" s="1" t="str">
        <f t="shared" si="132"/>
        <v/>
      </c>
      <c r="AG279" s="1" t="str">
        <f t="shared" si="132"/>
        <v/>
      </c>
      <c r="AH279" s="1" t="e">
        <f t="shared" si="156"/>
        <v>#N/A</v>
      </c>
      <c r="AI279" s="9" t="e">
        <f t="shared" si="152"/>
        <v>#N/A</v>
      </c>
      <c r="AJ279" s="9" t="e">
        <f t="shared" si="138"/>
        <v>#N/A</v>
      </c>
      <c r="AK279" s="9" t="e">
        <f t="shared" si="139"/>
        <v>#N/A</v>
      </c>
      <c r="AL279" s="9" t="e">
        <f t="shared" si="140"/>
        <v>#N/A</v>
      </c>
      <c r="AM279" s="9" t="e">
        <f t="shared" si="141"/>
        <v>#N/A</v>
      </c>
      <c r="AN279" s="9" t="e">
        <f t="shared" si="142"/>
        <v>#N/A</v>
      </c>
      <c r="AO279" s="9" t="e">
        <f t="shared" si="143"/>
        <v>#N/A</v>
      </c>
      <c r="AP279" s="1" t="str">
        <f t="shared" si="133"/>
        <v/>
      </c>
      <c r="AQ279" s="1" t="str">
        <f t="shared" si="133"/>
        <v/>
      </c>
      <c r="AS279" s="1" t="str">
        <f t="shared" si="153"/>
        <v/>
      </c>
      <c r="AT279" s="1" t="e">
        <f t="shared" si="154"/>
        <v>#N/A</v>
      </c>
      <c r="AU279" s="1" t="e">
        <f t="shared" si="144"/>
        <v>#N/A</v>
      </c>
      <c r="AV279" s="9" t="e">
        <f t="shared" si="145"/>
        <v>#N/A</v>
      </c>
      <c r="AW279" s="9" t="e">
        <f t="shared" si="146"/>
        <v>#N/A</v>
      </c>
      <c r="AX279" s="9" t="e">
        <f t="shared" si="147"/>
        <v>#N/A</v>
      </c>
      <c r="AY279" s="9" t="e">
        <f t="shared" si="148"/>
        <v>#N/A</v>
      </c>
      <c r="AZ279" s="9" t="e">
        <f t="shared" si="149"/>
        <v>#N/A</v>
      </c>
      <c r="BA279" s="9" t="e">
        <f t="shared" si="155"/>
        <v>#N/A</v>
      </c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M279" s="48"/>
      <c r="BX279" s="7"/>
      <c r="BY279" s="4"/>
      <c r="BZ279" s="7"/>
      <c r="CA279" s="7"/>
      <c r="CB279" s="7"/>
      <c r="CE279" s="7"/>
      <c r="CF279" s="7"/>
      <c r="CG279" s="7"/>
      <c r="CH279" s="7"/>
      <c r="CI279" s="7"/>
      <c r="CJ279" s="7"/>
      <c r="CK279" s="7"/>
      <c r="CL279" s="7"/>
      <c r="CN279" s="47"/>
      <c r="CO279" s="47"/>
      <c r="CP279" s="47"/>
      <c r="CQ279" s="4"/>
    </row>
    <row r="280" spans="1:95" s="1" customFormat="1" x14ac:dyDescent="0.3">
      <c r="A280" s="1">
        <f t="shared" si="150"/>
        <v>0</v>
      </c>
      <c r="B280" s="1" t="e">
        <f t="shared" si="134"/>
        <v>#N/A</v>
      </c>
      <c r="J280" s="4"/>
      <c r="K280" s="4"/>
      <c r="L280" s="4"/>
      <c r="M280" s="61"/>
      <c r="Y280" s="58"/>
      <c r="AA280" s="1">
        <f t="shared" si="135"/>
        <v>0</v>
      </c>
      <c r="AB280" s="1">
        <f t="shared" si="136"/>
        <v>0</v>
      </c>
      <c r="AC280" s="1">
        <f t="shared" si="137"/>
        <v>0</v>
      </c>
      <c r="AD280" s="1" t="str">
        <f t="shared" si="151"/>
        <v/>
      </c>
      <c r="AE280" s="1" t="str">
        <f t="shared" si="132"/>
        <v/>
      </c>
      <c r="AF280" s="1" t="str">
        <f t="shared" si="132"/>
        <v/>
      </c>
      <c r="AG280" s="1" t="str">
        <f t="shared" si="132"/>
        <v/>
      </c>
      <c r="AH280" s="1" t="e">
        <f t="shared" si="156"/>
        <v>#N/A</v>
      </c>
      <c r="AI280" s="9" t="e">
        <f t="shared" si="152"/>
        <v>#N/A</v>
      </c>
      <c r="AJ280" s="9" t="e">
        <f t="shared" si="138"/>
        <v>#N/A</v>
      </c>
      <c r="AK280" s="9" t="e">
        <f t="shared" si="139"/>
        <v>#N/A</v>
      </c>
      <c r="AL280" s="9" t="e">
        <f t="shared" si="140"/>
        <v>#N/A</v>
      </c>
      <c r="AM280" s="9" t="e">
        <f t="shared" si="141"/>
        <v>#N/A</v>
      </c>
      <c r="AN280" s="9" t="e">
        <f t="shared" si="142"/>
        <v>#N/A</v>
      </c>
      <c r="AO280" s="9" t="e">
        <f t="shared" si="143"/>
        <v>#N/A</v>
      </c>
      <c r="AP280" s="1" t="str">
        <f t="shared" si="133"/>
        <v/>
      </c>
      <c r="AQ280" s="1" t="str">
        <f t="shared" si="133"/>
        <v/>
      </c>
      <c r="AS280" s="1" t="str">
        <f t="shared" si="153"/>
        <v/>
      </c>
      <c r="AT280" s="1" t="e">
        <f t="shared" si="154"/>
        <v>#N/A</v>
      </c>
      <c r="AU280" s="1" t="e">
        <f t="shared" si="144"/>
        <v>#N/A</v>
      </c>
      <c r="AV280" s="9" t="e">
        <f t="shared" si="145"/>
        <v>#N/A</v>
      </c>
      <c r="AW280" s="9" t="e">
        <f t="shared" si="146"/>
        <v>#N/A</v>
      </c>
      <c r="AX280" s="9" t="e">
        <f t="shared" si="147"/>
        <v>#N/A</v>
      </c>
      <c r="AY280" s="9" t="e">
        <f t="shared" si="148"/>
        <v>#N/A</v>
      </c>
      <c r="AZ280" s="9" t="e">
        <f t="shared" si="149"/>
        <v>#N/A</v>
      </c>
      <c r="BA280" s="9" t="e">
        <f t="shared" si="155"/>
        <v>#N/A</v>
      </c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M280" s="48"/>
      <c r="BX280" s="7"/>
      <c r="BY280" s="4"/>
      <c r="BZ280" s="7"/>
      <c r="CA280" s="7"/>
      <c r="CB280" s="7"/>
      <c r="CE280" s="7"/>
      <c r="CF280" s="7"/>
      <c r="CG280" s="7"/>
      <c r="CH280" s="7"/>
      <c r="CI280" s="7"/>
      <c r="CJ280" s="7"/>
      <c r="CK280" s="7"/>
      <c r="CL280" s="7"/>
      <c r="CN280" s="47"/>
      <c r="CO280" s="47"/>
      <c r="CP280" s="47"/>
      <c r="CQ280" s="4"/>
    </row>
    <row r="281" spans="1:95" s="1" customFormat="1" x14ac:dyDescent="0.3">
      <c r="A281" s="1">
        <f t="shared" si="150"/>
        <v>0</v>
      </c>
      <c r="B281" s="1" t="e">
        <f t="shared" si="134"/>
        <v>#N/A</v>
      </c>
      <c r="J281" s="4"/>
      <c r="K281" s="4"/>
      <c r="L281" s="4"/>
      <c r="M281" s="61"/>
      <c r="Y281" s="58"/>
      <c r="AA281" s="1">
        <f t="shared" si="135"/>
        <v>0</v>
      </c>
      <c r="AB281" s="1">
        <f t="shared" si="136"/>
        <v>0</v>
      </c>
      <c r="AC281" s="1">
        <f t="shared" si="137"/>
        <v>0</v>
      </c>
      <c r="AD281" s="1" t="str">
        <f t="shared" si="151"/>
        <v/>
      </c>
      <c r="AE281" s="1" t="str">
        <f t="shared" si="132"/>
        <v/>
      </c>
      <c r="AF281" s="1" t="str">
        <f t="shared" si="132"/>
        <v/>
      </c>
      <c r="AG281" s="1" t="str">
        <f t="shared" si="132"/>
        <v/>
      </c>
      <c r="AH281" s="1" t="e">
        <f t="shared" si="156"/>
        <v>#N/A</v>
      </c>
      <c r="AI281" s="9" t="e">
        <f t="shared" si="152"/>
        <v>#N/A</v>
      </c>
      <c r="AJ281" s="9" t="e">
        <f t="shared" si="138"/>
        <v>#N/A</v>
      </c>
      <c r="AK281" s="9" t="e">
        <f t="shared" si="139"/>
        <v>#N/A</v>
      </c>
      <c r="AL281" s="9" t="e">
        <f t="shared" si="140"/>
        <v>#N/A</v>
      </c>
      <c r="AM281" s="9" t="e">
        <f t="shared" si="141"/>
        <v>#N/A</v>
      </c>
      <c r="AN281" s="9" t="e">
        <f t="shared" si="142"/>
        <v>#N/A</v>
      </c>
      <c r="AO281" s="9" t="e">
        <f t="shared" si="143"/>
        <v>#N/A</v>
      </c>
      <c r="AP281" s="1" t="str">
        <f t="shared" si="133"/>
        <v/>
      </c>
      <c r="AQ281" s="1" t="str">
        <f t="shared" si="133"/>
        <v/>
      </c>
      <c r="AS281" s="1" t="str">
        <f t="shared" si="153"/>
        <v/>
      </c>
      <c r="AT281" s="1" t="e">
        <f t="shared" si="154"/>
        <v>#N/A</v>
      </c>
      <c r="AU281" s="1" t="e">
        <f t="shared" si="144"/>
        <v>#N/A</v>
      </c>
      <c r="AV281" s="9" t="e">
        <f t="shared" si="145"/>
        <v>#N/A</v>
      </c>
      <c r="AW281" s="9" t="e">
        <f t="shared" si="146"/>
        <v>#N/A</v>
      </c>
      <c r="AX281" s="9" t="e">
        <f t="shared" si="147"/>
        <v>#N/A</v>
      </c>
      <c r="AY281" s="9" t="e">
        <f t="shared" si="148"/>
        <v>#N/A</v>
      </c>
      <c r="AZ281" s="9" t="e">
        <f t="shared" si="149"/>
        <v>#N/A</v>
      </c>
      <c r="BA281" s="9" t="e">
        <f t="shared" si="155"/>
        <v>#N/A</v>
      </c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M281" s="48"/>
      <c r="BX281" s="7"/>
      <c r="BY281" s="4"/>
      <c r="BZ281" s="7"/>
      <c r="CA281" s="7"/>
      <c r="CB281" s="7"/>
      <c r="CE281" s="7"/>
      <c r="CF281" s="7"/>
      <c r="CG281" s="7"/>
      <c r="CH281" s="7"/>
      <c r="CI281" s="7"/>
      <c r="CJ281" s="7"/>
      <c r="CK281" s="7"/>
      <c r="CL281" s="7"/>
      <c r="CN281" s="47"/>
      <c r="CO281" s="47"/>
      <c r="CP281" s="47"/>
      <c r="CQ281" s="4"/>
    </row>
    <row r="282" spans="1:95" s="1" customFormat="1" x14ac:dyDescent="0.3">
      <c r="A282" s="1">
        <f t="shared" si="150"/>
        <v>0</v>
      </c>
      <c r="B282" s="1" t="e">
        <f t="shared" si="134"/>
        <v>#N/A</v>
      </c>
      <c r="J282" s="4"/>
      <c r="K282" s="4"/>
      <c r="L282" s="4"/>
      <c r="M282" s="61"/>
      <c r="Y282" s="58"/>
      <c r="AA282" s="1">
        <f t="shared" si="135"/>
        <v>0</v>
      </c>
      <c r="AB282" s="1">
        <f t="shared" si="136"/>
        <v>0</v>
      </c>
      <c r="AC282" s="1">
        <f t="shared" si="137"/>
        <v>0</v>
      </c>
      <c r="AD282" s="1" t="str">
        <f t="shared" si="151"/>
        <v/>
      </c>
      <c r="AE282" s="1" t="str">
        <f t="shared" si="132"/>
        <v/>
      </c>
      <c r="AF282" s="1" t="str">
        <f t="shared" si="132"/>
        <v/>
      </c>
      <c r="AG282" s="1" t="str">
        <f t="shared" si="132"/>
        <v/>
      </c>
      <c r="AH282" s="1" t="e">
        <f t="shared" si="156"/>
        <v>#N/A</v>
      </c>
      <c r="AI282" s="9" t="e">
        <f t="shared" si="152"/>
        <v>#N/A</v>
      </c>
      <c r="AJ282" s="9" t="e">
        <f t="shared" si="138"/>
        <v>#N/A</v>
      </c>
      <c r="AK282" s="9" t="e">
        <f t="shared" si="139"/>
        <v>#N/A</v>
      </c>
      <c r="AL282" s="9" t="e">
        <f t="shared" si="140"/>
        <v>#N/A</v>
      </c>
      <c r="AM282" s="9" t="e">
        <f t="shared" si="141"/>
        <v>#N/A</v>
      </c>
      <c r="AN282" s="9" t="e">
        <f t="shared" si="142"/>
        <v>#N/A</v>
      </c>
      <c r="AO282" s="9" t="e">
        <f t="shared" si="143"/>
        <v>#N/A</v>
      </c>
      <c r="AP282" s="1" t="str">
        <f t="shared" si="133"/>
        <v/>
      </c>
      <c r="AQ282" s="1" t="str">
        <f t="shared" si="133"/>
        <v/>
      </c>
      <c r="AS282" s="1" t="str">
        <f t="shared" si="153"/>
        <v/>
      </c>
      <c r="AT282" s="1" t="e">
        <f t="shared" si="154"/>
        <v>#N/A</v>
      </c>
      <c r="AU282" s="1" t="e">
        <f t="shared" si="144"/>
        <v>#N/A</v>
      </c>
      <c r="AV282" s="9" t="e">
        <f t="shared" si="145"/>
        <v>#N/A</v>
      </c>
      <c r="AW282" s="9" t="e">
        <f t="shared" si="146"/>
        <v>#N/A</v>
      </c>
      <c r="AX282" s="9" t="e">
        <f t="shared" si="147"/>
        <v>#N/A</v>
      </c>
      <c r="AY282" s="9" t="e">
        <f t="shared" si="148"/>
        <v>#N/A</v>
      </c>
      <c r="AZ282" s="9" t="e">
        <f t="shared" si="149"/>
        <v>#N/A</v>
      </c>
      <c r="BA282" s="9" t="e">
        <f t="shared" si="155"/>
        <v>#N/A</v>
      </c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M282" s="48"/>
      <c r="BX282" s="7"/>
      <c r="BY282" s="4"/>
      <c r="BZ282" s="7"/>
      <c r="CA282" s="7"/>
      <c r="CB282" s="7"/>
      <c r="CE282" s="7"/>
      <c r="CF282" s="7"/>
      <c r="CG282" s="7"/>
      <c r="CH282" s="7"/>
      <c r="CI282" s="7"/>
      <c r="CJ282" s="7"/>
      <c r="CK282" s="7"/>
      <c r="CL282" s="7"/>
      <c r="CN282" s="47"/>
      <c r="CO282" s="47"/>
      <c r="CP282" s="47"/>
      <c r="CQ282" s="4"/>
    </row>
    <row r="283" spans="1:95" s="1" customFormat="1" x14ac:dyDescent="0.3">
      <c r="A283" s="1">
        <f t="shared" si="150"/>
        <v>0</v>
      </c>
      <c r="B283" s="1" t="e">
        <f t="shared" si="134"/>
        <v>#N/A</v>
      </c>
      <c r="J283" s="4"/>
      <c r="K283" s="4"/>
      <c r="L283" s="4"/>
      <c r="M283" s="61"/>
      <c r="Y283" s="58"/>
      <c r="AA283" s="1">
        <f t="shared" si="135"/>
        <v>0</v>
      </c>
      <c r="AB283" s="1">
        <f t="shared" si="136"/>
        <v>0</v>
      </c>
      <c r="AC283" s="1">
        <f t="shared" si="137"/>
        <v>0</v>
      </c>
      <c r="AD283" s="1" t="str">
        <f t="shared" si="151"/>
        <v/>
      </c>
      <c r="AE283" s="1" t="str">
        <f t="shared" si="132"/>
        <v/>
      </c>
      <c r="AF283" s="1" t="str">
        <f t="shared" si="132"/>
        <v/>
      </c>
      <c r="AG283" s="1" t="str">
        <f t="shared" si="132"/>
        <v/>
      </c>
      <c r="AH283" s="1" t="e">
        <f t="shared" si="156"/>
        <v>#N/A</v>
      </c>
      <c r="AI283" s="9" t="e">
        <f t="shared" si="152"/>
        <v>#N/A</v>
      </c>
      <c r="AJ283" s="9" t="e">
        <f t="shared" si="138"/>
        <v>#N/A</v>
      </c>
      <c r="AK283" s="9" t="e">
        <f t="shared" si="139"/>
        <v>#N/A</v>
      </c>
      <c r="AL283" s="9" t="e">
        <f t="shared" si="140"/>
        <v>#N/A</v>
      </c>
      <c r="AM283" s="9" t="e">
        <f t="shared" si="141"/>
        <v>#N/A</v>
      </c>
      <c r="AN283" s="9" t="e">
        <f t="shared" si="142"/>
        <v>#N/A</v>
      </c>
      <c r="AO283" s="9" t="e">
        <f t="shared" si="143"/>
        <v>#N/A</v>
      </c>
      <c r="AP283" s="1" t="str">
        <f t="shared" si="133"/>
        <v/>
      </c>
      <c r="AQ283" s="1" t="str">
        <f t="shared" si="133"/>
        <v/>
      </c>
      <c r="AS283" s="1" t="str">
        <f t="shared" si="153"/>
        <v/>
      </c>
      <c r="AT283" s="1" t="e">
        <f t="shared" si="154"/>
        <v>#N/A</v>
      </c>
      <c r="AU283" s="1" t="e">
        <f t="shared" si="144"/>
        <v>#N/A</v>
      </c>
      <c r="AV283" s="9" t="e">
        <f t="shared" si="145"/>
        <v>#N/A</v>
      </c>
      <c r="AW283" s="9" t="e">
        <f t="shared" si="146"/>
        <v>#N/A</v>
      </c>
      <c r="AX283" s="9" t="e">
        <f t="shared" si="147"/>
        <v>#N/A</v>
      </c>
      <c r="AY283" s="9" t="e">
        <f t="shared" si="148"/>
        <v>#N/A</v>
      </c>
      <c r="AZ283" s="9" t="e">
        <f t="shared" si="149"/>
        <v>#N/A</v>
      </c>
      <c r="BA283" s="9" t="e">
        <f t="shared" si="155"/>
        <v>#N/A</v>
      </c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M283" s="48"/>
      <c r="BX283" s="7"/>
      <c r="BY283" s="4"/>
      <c r="BZ283" s="7"/>
      <c r="CA283" s="7"/>
      <c r="CB283" s="7"/>
      <c r="CE283" s="7"/>
      <c r="CF283" s="7"/>
      <c r="CG283" s="7"/>
      <c r="CH283" s="7"/>
      <c r="CI283" s="7"/>
      <c r="CJ283" s="7"/>
      <c r="CK283" s="7"/>
      <c r="CL283" s="7"/>
      <c r="CN283" s="47"/>
      <c r="CO283" s="47"/>
      <c r="CP283" s="47"/>
      <c r="CQ283" s="4"/>
    </row>
    <row r="284" spans="1:95" s="1" customFormat="1" x14ac:dyDescent="0.3">
      <c r="A284" s="1">
        <f t="shared" si="150"/>
        <v>0</v>
      </c>
      <c r="B284" s="1" t="e">
        <f t="shared" si="134"/>
        <v>#N/A</v>
      </c>
      <c r="J284" s="4"/>
      <c r="K284" s="4"/>
      <c r="L284" s="4"/>
      <c r="M284" s="61"/>
      <c r="Y284" s="58"/>
      <c r="AA284" s="1">
        <f t="shared" si="135"/>
        <v>0</v>
      </c>
      <c r="AB284" s="1">
        <f t="shared" si="136"/>
        <v>0</v>
      </c>
      <c r="AC284" s="1">
        <f t="shared" si="137"/>
        <v>0</v>
      </c>
      <c r="AD284" s="1" t="str">
        <f t="shared" si="151"/>
        <v/>
      </c>
      <c r="AE284" s="1" t="str">
        <f t="shared" si="132"/>
        <v/>
      </c>
      <c r="AF284" s="1" t="str">
        <f t="shared" si="132"/>
        <v/>
      </c>
      <c r="AG284" s="1" t="str">
        <f t="shared" si="132"/>
        <v/>
      </c>
      <c r="AH284" s="1" t="e">
        <f t="shared" si="156"/>
        <v>#N/A</v>
      </c>
      <c r="AI284" s="9" t="e">
        <f t="shared" si="152"/>
        <v>#N/A</v>
      </c>
      <c r="AJ284" s="9" t="e">
        <f t="shared" si="138"/>
        <v>#N/A</v>
      </c>
      <c r="AK284" s="9" t="e">
        <f t="shared" si="139"/>
        <v>#N/A</v>
      </c>
      <c r="AL284" s="9" t="e">
        <f t="shared" si="140"/>
        <v>#N/A</v>
      </c>
      <c r="AM284" s="9" t="e">
        <f t="shared" si="141"/>
        <v>#N/A</v>
      </c>
      <c r="AN284" s="9" t="e">
        <f t="shared" si="142"/>
        <v>#N/A</v>
      </c>
      <c r="AO284" s="9" t="e">
        <f t="shared" si="143"/>
        <v>#N/A</v>
      </c>
      <c r="AP284" s="1" t="str">
        <f t="shared" si="133"/>
        <v/>
      </c>
      <c r="AQ284" s="1" t="str">
        <f t="shared" si="133"/>
        <v/>
      </c>
      <c r="AS284" s="1" t="str">
        <f t="shared" si="153"/>
        <v/>
      </c>
      <c r="AT284" s="1" t="e">
        <f t="shared" si="154"/>
        <v>#N/A</v>
      </c>
      <c r="AU284" s="1" t="e">
        <f t="shared" si="144"/>
        <v>#N/A</v>
      </c>
      <c r="AV284" s="9" t="e">
        <f t="shared" si="145"/>
        <v>#N/A</v>
      </c>
      <c r="AW284" s="9" t="e">
        <f t="shared" si="146"/>
        <v>#N/A</v>
      </c>
      <c r="AX284" s="9" t="e">
        <f t="shared" si="147"/>
        <v>#N/A</v>
      </c>
      <c r="AY284" s="9" t="e">
        <f t="shared" si="148"/>
        <v>#N/A</v>
      </c>
      <c r="AZ284" s="9" t="e">
        <f t="shared" si="149"/>
        <v>#N/A</v>
      </c>
      <c r="BA284" s="9" t="e">
        <f t="shared" si="155"/>
        <v>#N/A</v>
      </c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M284" s="48"/>
      <c r="BX284" s="7"/>
      <c r="BY284" s="4"/>
      <c r="BZ284" s="7"/>
      <c r="CA284" s="7"/>
      <c r="CB284" s="7"/>
      <c r="CE284" s="7"/>
      <c r="CF284" s="7"/>
      <c r="CG284" s="7"/>
      <c r="CH284" s="7"/>
      <c r="CI284" s="7"/>
      <c r="CJ284" s="7"/>
      <c r="CK284" s="7"/>
      <c r="CL284" s="7"/>
      <c r="CN284" s="47"/>
      <c r="CO284" s="47"/>
      <c r="CP284" s="47"/>
      <c r="CQ284" s="4"/>
    </row>
    <row r="285" spans="1:95" s="1" customFormat="1" x14ac:dyDescent="0.3">
      <c r="A285" s="1">
        <f t="shared" si="150"/>
        <v>0</v>
      </c>
      <c r="B285" s="1" t="e">
        <f t="shared" si="134"/>
        <v>#N/A</v>
      </c>
      <c r="J285" s="4"/>
      <c r="K285" s="4"/>
      <c r="L285" s="4"/>
      <c r="M285" s="61"/>
      <c r="Y285" s="58"/>
      <c r="AA285" s="1">
        <f t="shared" si="135"/>
        <v>0</v>
      </c>
      <c r="AB285" s="1">
        <f t="shared" si="136"/>
        <v>0</v>
      </c>
      <c r="AC285" s="1">
        <f t="shared" si="137"/>
        <v>0</v>
      </c>
      <c r="AD285" s="1" t="str">
        <f t="shared" si="151"/>
        <v/>
      </c>
      <c r="AE285" s="1" t="str">
        <f t="shared" si="132"/>
        <v/>
      </c>
      <c r="AF285" s="1" t="str">
        <f t="shared" si="132"/>
        <v/>
      </c>
      <c r="AG285" s="1" t="str">
        <f t="shared" si="132"/>
        <v/>
      </c>
      <c r="AH285" s="1" t="e">
        <f t="shared" si="156"/>
        <v>#N/A</v>
      </c>
      <c r="AI285" s="9" t="e">
        <f t="shared" si="152"/>
        <v>#N/A</v>
      </c>
      <c r="AJ285" s="9" t="e">
        <f t="shared" si="138"/>
        <v>#N/A</v>
      </c>
      <c r="AK285" s="9" t="e">
        <f t="shared" si="139"/>
        <v>#N/A</v>
      </c>
      <c r="AL285" s="9" t="e">
        <f t="shared" si="140"/>
        <v>#N/A</v>
      </c>
      <c r="AM285" s="9" t="e">
        <f t="shared" si="141"/>
        <v>#N/A</v>
      </c>
      <c r="AN285" s="9" t="e">
        <f t="shared" si="142"/>
        <v>#N/A</v>
      </c>
      <c r="AO285" s="9" t="e">
        <f t="shared" si="143"/>
        <v>#N/A</v>
      </c>
      <c r="AP285" s="1" t="str">
        <f t="shared" si="133"/>
        <v/>
      </c>
      <c r="AQ285" s="1" t="str">
        <f t="shared" si="133"/>
        <v/>
      </c>
      <c r="AS285" s="1" t="str">
        <f t="shared" si="153"/>
        <v/>
      </c>
      <c r="AT285" s="1" t="e">
        <f t="shared" si="154"/>
        <v>#N/A</v>
      </c>
      <c r="AU285" s="1" t="e">
        <f t="shared" si="144"/>
        <v>#N/A</v>
      </c>
      <c r="AV285" s="9" t="e">
        <f t="shared" si="145"/>
        <v>#N/A</v>
      </c>
      <c r="AW285" s="9" t="e">
        <f t="shared" si="146"/>
        <v>#N/A</v>
      </c>
      <c r="AX285" s="9" t="e">
        <f t="shared" si="147"/>
        <v>#N/A</v>
      </c>
      <c r="AY285" s="9" t="e">
        <f t="shared" si="148"/>
        <v>#N/A</v>
      </c>
      <c r="AZ285" s="9" t="e">
        <f t="shared" si="149"/>
        <v>#N/A</v>
      </c>
      <c r="BA285" s="9" t="e">
        <f t="shared" si="155"/>
        <v>#N/A</v>
      </c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M285" s="48"/>
      <c r="BX285" s="7"/>
      <c r="BY285" s="4"/>
      <c r="BZ285" s="7"/>
      <c r="CA285" s="7"/>
      <c r="CB285" s="7"/>
      <c r="CE285" s="7"/>
      <c r="CF285" s="7"/>
      <c r="CG285" s="7"/>
      <c r="CH285" s="7"/>
      <c r="CI285" s="7"/>
      <c r="CJ285" s="7"/>
      <c r="CK285" s="7"/>
      <c r="CL285" s="7"/>
      <c r="CN285" s="47"/>
      <c r="CO285" s="47"/>
      <c r="CP285" s="47"/>
      <c r="CQ285" s="4"/>
    </row>
    <row r="286" spans="1:95" s="1" customFormat="1" x14ac:dyDescent="0.3">
      <c r="A286" s="1">
        <f t="shared" si="150"/>
        <v>0</v>
      </c>
      <c r="B286" s="1" t="e">
        <f t="shared" si="134"/>
        <v>#N/A</v>
      </c>
      <c r="J286" s="4"/>
      <c r="K286" s="4"/>
      <c r="L286" s="4"/>
      <c r="M286" s="61"/>
      <c r="Y286" s="58"/>
      <c r="AA286" s="1">
        <f t="shared" si="135"/>
        <v>0</v>
      </c>
      <c r="AB286" s="1">
        <f t="shared" si="136"/>
        <v>0</v>
      </c>
      <c r="AC286" s="1">
        <f t="shared" si="137"/>
        <v>0</v>
      </c>
      <c r="AD286" s="1" t="str">
        <f t="shared" si="151"/>
        <v/>
      </c>
      <c r="AE286" s="1" t="str">
        <f t="shared" si="132"/>
        <v/>
      </c>
      <c r="AF286" s="1" t="str">
        <f t="shared" si="132"/>
        <v/>
      </c>
      <c r="AG286" s="1" t="str">
        <f t="shared" si="132"/>
        <v/>
      </c>
      <c r="AH286" s="1" t="e">
        <f t="shared" si="156"/>
        <v>#N/A</v>
      </c>
      <c r="AI286" s="9" t="e">
        <f t="shared" si="152"/>
        <v>#N/A</v>
      </c>
      <c r="AJ286" s="9" t="e">
        <f t="shared" si="138"/>
        <v>#N/A</v>
      </c>
      <c r="AK286" s="9" t="e">
        <f t="shared" si="139"/>
        <v>#N/A</v>
      </c>
      <c r="AL286" s="9" t="e">
        <f t="shared" si="140"/>
        <v>#N/A</v>
      </c>
      <c r="AM286" s="9" t="e">
        <f t="shared" si="141"/>
        <v>#N/A</v>
      </c>
      <c r="AN286" s="9" t="e">
        <f t="shared" si="142"/>
        <v>#N/A</v>
      </c>
      <c r="AO286" s="9" t="e">
        <f t="shared" si="143"/>
        <v>#N/A</v>
      </c>
      <c r="AP286" s="1" t="str">
        <f t="shared" si="133"/>
        <v/>
      </c>
      <c r="AQ286" s="1" t="str">
        <f t="shared" si="133"/>
        <v/>
      </c>
      <c r="AS286" s="1" t="str">
        <f t="shared" si="153"/>
        <v/>
      </c>
      <c r="AT286" s="1" t="e">
        <f t="shared" si="154"/>
        <v>#N/A</v>
      </c>
      <c r="AU286" s="1" t="e">
        <f t="shared" si="144"/>
        <v>#N/A</v>
      </c>
      <c r="AV286" s="9" t="e">
        <f t="shared" si="145"/>
        <v>#N/A</v>
      </c>
      <c r="AW286" s="9" t="e">
        <f t="shared" si="146"/>
        <v>#N/A</v>
      </c>
      <c r="AX286" s="9" t="e">
        <f t="shared" si="147"/>
        <v>#N/A</v>
      </c>
      <c r="AY286" s="9" t="e">
        <f t="shared" si="148"/>
        <v>#N/A</v>
      </c>
      <c r="AZ286" s="9" t="e">
        <f t="shared" si="149"/>
        <v>#N/A</v>
      </c>
      <c r="BA286" s="9" t="e">
        <f t="shared" si="155"/>
        <v>#N/A</v>
      </c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M286" s="48"/>
      <c r="BX286" s="7"/>
      <c r="BY286" s="4"/>
      <c r="BZ286" s="7"/>
      <c r="CA286" s="7"/>
      <c r="CB286" s="7"/>
      <c r="CE286" s="7"/>
      <c r="CF286" s="7"/>
      <c r="CG286" s="7"/>
      <c r="CH286" s="7"/>
      <c r="CI286" s="7"/>
      <c r="CJ286" s="7"/>
      <c r="CK286" s="7"/>
      <c r="CL286" s="7"/>
      <c r="CN286" s="47"/>
      <c r="CO286" s="47"/>
      <c r="CP286" s="47"/>
      <c r="CQ286" s="4"/>
    </row>
    <row r="287" spans="1:95" s="1" customFormat="1" x14ac:dyDescent="0.3">
      <c r="A287" s="1">
        <f t="shared" si="150"/>
        <v>0</v>
      </c>
      <c r="B287" s="1" t="e">
        <f t="shared" si="134"/>
        <v>#N/A</v>
      </c>
      <c r="J287" s="4"/>
      <c r="K287" s="4"/>
      <c r="L287" s="4"/>
      <c r="M287" s="61"/>
      <c r="Y287" s="58"/>
      <c r="AA287" s="1">
        <f t="shared" si="135"/>
        <v>0</v>
      </c>
      <c r="AB287" s="1">
        <f t="shared" si="136"/>
        <v>0</v>
      </c>
      <c r="AC287" s="1">
        <f t="shared" si="137"/>
        <v>0</v>
      </c>
      <c r="AD287" s="1" t="str">
        <f t="shared" si="151"/>
        <v/>
      </c>
      <c r="AE287" s="1" t="str">
        <f t="shared" si="132"/>
        <v/>
      </c>
      <c r="AF287" s="1" t="str">
        <f t="shared" si="132"/>
        <v/>
      </c>
      <c r="AG287" s="1" t="str">
        <f t="shared" si="132"/>
        <v/>
      </c>
      <c r="AH287" s="1" t="e">
        <f t="shared" si="156"/>
        <v>#N/A</v>
      </c>
      <c r="AI287" s="9" t="e">
        <f t="shared" si="152"/>
        <v>#N/A</v>
      </c>
      <c r="AJ287" s="9" t="e">
        <f t="shared" si="138"/>
        <v>#N/A</v>
      </c>
      <c r="AK287" s="9" t="e">
        <f t="shared" si="139"/>
        <v>#N/A</v>
      </c>
      <c r="AL287" s="9" t="e">
        <f t="shared" si="140"/>
        <v>#N/A</v>
      </c>
      <c r="AM287" s="9" t="e">
        <f t="shared" si="141"/>
        <v>#N/A</v>
      </c>
      <c r="AN287" s="9" t="e">
        <f t="shared" si="142"/>
        <v>#N/A</v>
      </c>
      <c r="AO287" s="9" t="e">
        <f t="shared" si="143"/>
        <v>#N/A</v>
      </c>
      <c r="AP287" s="1" t="str">
        <f t="shared" si="133"/>
        <v/>
      </c>
      <c r="AQ287" s="1" t="str">
        <f t="shared" si="133"/>
        <v/>
      </c>
      <c r="AS287" s="1" t="str">
        <f t="shared" si="153"/>
        <v/>
      </c>
      <c r="AT287" s="1" t="e">
        <f t="shared" si="154"/>
        <v>#N/A</v>
      </c>
      <c r="AU287" s="1" t="e">
        <f t="shared" si="144"/>
        <v>#N/A</v>
      </c>
      <c r="AV287" s="9" t="e">
        <f t="shared" si="145"/>
        <v>#N/A</v>
      </c>
      <c r="AW287" s="9" t="e">
        <f t="shared" si="146"/>
        <v>#N/A</v>
      </c>
      <c r="AX287" s="9" t="e">
        <f t="shared" si="147"/>
        <v>#N/A</v>
      </c>
      <c r="AY287" s="9" t="e">
        <f t="shared" si="148"/>
        <v>#N/A</v>
      </c>
      <c r="AZ287" s="9" t="e">
        <f t="shared" si="149"/>
        <v>#N/A</v>
      </c>
      <c r="BA287" s="9" t="e">
        <f t="shared" si="155"/>
        <v>#N/A</v>
      </c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M287" s="48"/>
      <c r="BX287" s="7"/>
      <c r="BY287" s="4"/>
      <c r="BZ287" s="7"/>
      <c r="CA287" s="7"/>
      <c r="CB287" s="7"/>
      <c r="CE287" s="7"/>
      <c r="CF287" s="7"/>
      <c r="CG287" s="7"/>
      <c r="CH287" s="7"/>
      <c r="CI287" s="7"/>
      <c r="CJ287" s="7"/>
      <c r="CK287" s="7"/>
      <c r="CL287" s="7"/>
      <c r="CN287" s="47"/>
      <c r="CO287" s="47"/>
      <c r="CP287" s="47"/>
      <c r="CQ287" s="4"/>
    </row>
    <row r="288" spans="1:95" s="1" customFormat="1" x14ac:dyDescent="0.3">
      <c r="A288" s="1">
        <f t="shared" si="150"/>
        <v>0</v>
      </c>
      <c r="B288" s="1" t="e">
        <f t="shared" si="134"/>
        <v>#N/A</v>
      </c>
      <c r="J288" s="4"/>
      <c r="K288" s="4"/>
      <c r="L288" s="4"/>
      <c r="M288" s="61"/>
      <c r="Y288" s="58"/>
      <c r="AA288" s="1">
        <f t="shared" si="135"/>
        <v>0</v>
      </c>
      <c r="AB288" s="1">
        <f t="shared" si="136"/>
        <v>0</v>
      </c>
      <c r="AC288" s="1">
        <f t="shared" si="137"/>
        <v>0</v>
      </c>
      <c r="AD288" s="1" t="str">
        <f t="shared" si="151"/>
        <v/>
      </c>
      <c r="AE288" s="1" t="str">
        <f t="shared" si="132"/>
        <v/>
      </c>
      <c r="AF288" s="1" t="str">
        <f t="shared" si="132"/>
        <v/>
      </c>
      <c r="AG288" s="1" t="str">
        <f t="shared" si="132"/>
        <v/>
      </c>
      <c r="AH288" s="1" t="e">
        <f t="shared" si="156"/>
        <v>#N/A</v>
      </c>
      <c r="AI288" s="9" t="e">
        <f t="shared" si="152"/>
        <v>#N/A</v>
      </c>
      <c r="AJ288" s="9" t="e">
        <f t="shared" si="138"/>
        <v>#N/A</v>
      </c>
      <c r="AK288" s="9" t="e">
        <f t="shared" si="139"/>
        <v>#N/A</v>
      </c>
      <c r="AL288" s="9" t="e">
        <f t="shared" si="140"/>
        <v>#N/A</v>
      </c>
      <c r="AM288" s="9" t="e">
        <f t="shared" si="141"/>
        <v>#N/A</v>
      </c>
      <c r="AN288" s="9" t="e">
        <f t="shared" si="142"/>
        <v>#N/A</v>
      </c>
      <c r="AO288" s="9" t="e">
        <f t="shared" si="143"/>
        <v>#N/A</v>
      </c>
      <c r="AP288" s="1" t="str">
        <f t="shared" si="133"/>
        <v/>
      </c>
      <c r="AQ288" s="1" t="str">
        <f t="shared" si="133"/>
        <v/>
      </c>
      <c r="AS288" s="1" t="str">
        <f t="shared" si="153"/>
        <v/>
      </c>
      <c r="AT288" s="1" t="e">
        <f t="shared" si="154"/>
        <v>#N/A</v>
      </c>
      <c r="AU288" s="1" t="e">
        <f t="shared" si="144"/>
        <v>#N/A</v>
      </c>
      <c r="AV288" s="9" t="e">
        <f t="shared" si="145"/>
        <v>#N/A</v>
      </c>
      <c r="AW288" s="9" t="e">
        <f t="shared" si="146"/>
        <v>#N/A</v>
      </c>
      <c r="AX288" s="9" t="e">
        <f t="shared" si="147"/>
        <v>#N/A</v>
      </c>
      <c r="AY288" s="9" t="e">
        <f t="shared" si="148"/>
        <v>#N/A</v>
      </c>
      <c r="AZ288" s="9" t="e">
        <f t="shared" si="149"/>
        <v>#N/A</v>
      </c>
      <c r="BA288" s="9" t="e">
        <f t="shared" si="155"/>
        <v>#N/A</v>
      </c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M288" s="48"/>
      <c r="BX288" s="7"/>
      <c r="BY288" s="4"/>
      <c r="BZ288" s="7"/>
      <c r="CA288" s="7"/>
      <c r="CB288" s="7"/>
      <c r="CE288" s="7"/>
      <c r="CF288" s="7"/>
      <c r="CG288" s="7"/>
      <c r="CH288" s="7"/>
      <c r="CI288" s="7"/>
      <c r="CJ288" s="7"/>
      <c r="CK288" s="7"/>
      <c r="CL288" s="7"/>
      <c r="CN288" s="47"/>
      <c r="CO288" s="47"/>
      <c r="CP288" s="47"/>
      <c r="CQ288" s="4"/>
    </row>
    <row r="289" spans="1:95" s="1" customFormat="1" x14ac:dyDescent="0.3">
      <c r="A289" s="1">
        <f t="shared" si="150"/>
        <v>0</v>
      </c>
      <c r="B289" s="1" t="e">
        <f t="shared" si="134"/>
        <v>#N/A</v>
      </c>
      <c r="J289" s="4"/>
      <c r="K289" s="4"/>
      <c r="L289" s="4"/>
      <c r="M289" s="61"/>
      <c r="Y289" s="58"/>
      <c r="AA289" s="1">
        <f t="shared" si="135"/>
        <v>0</v>
      </c>
      <c r="AB289" s="1">
        <f t="shared" si="136"/>
        <v>0</v>
      </c>
      <c r="AC289" s="1">
        <f t="shared" si="137"/>
        <v>0</v>
      </c>
      <c r="AD289" s="1" t="str">
        <f t="shared" si="151"/>
        <v/>
      </c>
      <c r="AE289" s="1" t="str">
        <f t="shared" si="132"/>
        <v/>
      </c>
      <c r="AF289" s="1" t="str">
        <f t="shared" si="132"/>
        <v/>
      </c>
      <c r="AG289" s="1" t="str">
        <f t="shared" si="132"/>
        <v/>
      </c>
      <c r="AH289" s="1" t="e">
        <f t="shared" si="156"/>
        <v>#N/A</v>
      </c>
      <c r="AI289" s="9" t="e">
        <f t="shared" si="152"/>
        <v>#N/A</v>
      </c>
      <c r="AJ289" s="9" t="e">
        <f t="shared" si="138"/>
        <v>#N/A</v>
      </c>
      <c r="AK289" s="9" t="e">
        <f t="shared" si="139"/>
        <v>#N/A</v>
      </c>
      <c r="AL289" s="9" t="e">
        <f t="shared" si="140"/>
        <v>#N/A</v>
      </c>
      <c r="AM289" s="9" t="e">
        <f t="shared" si="141"/>
        <v>#N/A</v>
      </c>
      <c r="AN289" s="9" t="e">
        <f t="shared" si="142"/>
        <v>#N/A</v>
      </c>
      <c r="AO289" s="9" t="e">
        <f t="shared" si="143"/>
        <v>#N/A</v>
      </c>
      <c r="AP289" s="1" t="str">
        <f t="shared" si="133"/>
        <v/>
      </c>
      <c r="AQ289" s="1" t="str">
        <f t="shared" si="133"/>
        <v/>
      </c>
      <c r="AS289" s="1" t="str">
        <f t="shared" si="153"/>
        <v/>
      </c>
      <c r="AT289" s="1" t="e">
        <f t="shared" si="154"/>
        <v>#N/A</v>
      </c>
      <c r="AU289" s="1" t="e">
        <f t="shared" si="144"/>
        <v>#N/A</v>
      </c>
      <c r="AV289" s="9" t="e">
        <f t="shared" si="145"/>
        <v>#N/A</v>
      </c>
      <c r="AW289" s="9" t="e">
        <f t="shared" si="146"/>
        <v>#N/A</v>
      </c>
      <c r="AX289" s="9" t="e">
        <f t="shared" si="147"/>
        <v>#N/A</v>
      </c>
      <c r="AY289" s="9" t="e">
        <f t="shared" si="148"/>
        <v>#N/A</v>
      </c>
      <c r="AZ289" s="9" t="e">
        <f t="shared" si="149"/>
        <v>#N/A</v>
      </c>
      <c r="BA289" s="9" t="e">
        <f t="shared" si="155"/>
        <v>#N/A</v>
      </c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M289" s="48"/>
      <c r="BX289" s="7"/>
      <c r="BY289" s="4"/>
      <c r="BZ289" s="7"/>
      <c r="CA289" s="7"/>
      <c r="CB289" s="7"/>
      <c r="CE289" s="7"/>
      <c r="CF289" s="7"/>
      <c r="CG289" s="7"/>
      <c r="CH289" s="7"/>
      <c r="CI289" s="7"/>
      <c r="CJ289" s="7"/>
      <c r="CK289" s="7"/>
      <c r="CL289" s="7"/>
      <c r="CN289" s="47"/>
      <c r="CO289" s="47"/>
      <c r="CP289" s="47"/>
      <c r="CQ289" s="4"/>
    </row>
    <row r="290" spans="1:95" s="1" customFormat="1" x14ac:dyDescent="0.3">
      <c r="A290" s="1">
        <f t="shared" si="150"/>
        <v>0</v>
      </c>
      <c r="B290" s="1" t="e">
        <f t="shared" si="134"/>
        <v>#N/A</v>
      </c>
      <c r="J290" s="4"/>
      <c r="K290" s="4"/>
      <c r="L290" s="4"/>
      <c r="M290" s="61"/>
      <c r="Y290" s="58"/>
      <c r="AA290" s="1">
        <f t="shared" si="135"/>
        <v>0</v>
      </c>
      <c r="AB290" s="1">
        <f t="shared" si="136"/>
        <v>0</v>
      </c>
      <c r="AC290" s="1">
        <f t="shared" si="137"/>
        <v>0</v>
      </c>
      <c r="AD290" s="1" t="str">
        <f t="shared" si="151"/>
        <v/>
      </c>
      <c r="AE290" s="1" t="str">
        <f t="shared" si="132"/>
        <v/>
      </c>
      <c r="AF290" s="1" t="str">
        <f t="shared" si="132"/>
        <v/>
      </c>
      <c r="AG290" s="1" t="str">
        <f t="shared" si="132"/>
        <v/>
      </c>
      <c r="AH290" s="1" t="e">
        <f t="shared" si="156"/>
        <v>#N/A</v>
      </c>
      <c r="AI290" s="9" t="e">
        <f t="shared" si="152"/>
        <v>#N/A</v>
      </c>
      <c r="AJ290" s="9" t="e">
        <f t="shared" si="138"/>
        <v>#N/A</v>
      </c>
      <c r="AK290" s="9" t="e">
        <f t="shared" si="139"/>
        <v>#N/A</v>
      </c>
      <c r="AL290" s="9" t="e">
        <f t="shared" si="140"/>
        <v>#N/A</v>
      </c>
      <c r="AM290" s="9" t="e">
        <f t="shared" si="141"/>
        <v>#N/A</v>
      </c>
      <c r="AN290" s="9" t="e">
        <f t="shared" si="142"/>
        <v>#N/A</v>
      </c>
      <c r="AO290" s="9" t="e">
        <f t="shared" si="143"/>
        <v>#N/A</v>
      </c>
      <c r="AP290" s="1" t="str">
        <f t="shared" si="133"/>
        <v/>
      </c>
      <c r="AQ290" s="1" t="str">
        <f t="shared" si="133"/>
        <v/>
      </c>
      <c r="AS290" s="1" t="str">
        <f t="shared" si="153"/>
        <v/>
      </c>
      <c r="AT290" s="1" t="e">
        <f t="shared" si="154"/>
        <v>#N/A</v>
      </c>
      <c r="AU290" s="1" t="e">
        <f t="shared" si="144"/>
        <v>#N/A</v>
      </c>
      <c r="AV290" s="9" t="e">
        <f t="shared" si="145"/>
        <v>#N/A</v>
      </c>
      <c r="AW290" s="9" t="e">
        <f t="shared" si="146"/>
        <v>#N/A</v>
      </c>
      <c r="AX290" s="9" t="e">
        <f t="shared" si="147"/>
        <v>#N/A</v>
      </c>
      <c r="AY290" s="9" t="e">
        <f t="shared" si="148"/>
        <v>#N/A</v>
      </c>
      <c r="AZ290" s="9" t="e">
        <f t="shared" si="149"/>
        <v>#N/A</v>
      </c>
      <c r="BA290" s="9" t="e">
        <f t="shared" si="155"/>
        <v>#N/A</v>
      </c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M290" s="48"/>
      <c r="BX290" s="7"/>
      <c r="BY290" s="4"/>
      <c r="BZ290" s="7"/>
      <c r="CA290" s="7"/>
      <c r="CB290" s="7"/>
      <c r="CE290" s="7"/>
      <c r="CF290" s="7"/>
      <c r="CG290" s="7"/>
      <c r="CH290" s="7"/>
      <c r="CI290" s="7"/>
      <c r="CJ290" s="7"/>
      <c r="CK290" s="7"/>
      <c r="CL290" s="7"/>
      <c r="CN290" s="47"/>
      <c r="CO290" s="47"/>
      <c r="CP290" s="47"/>
      <c r="CQ290" s="4"/>
    </row>
    <row r="291" spans="1:95" s="1" customFormat="1" x14ac:dyDescent="0.3">
      <c r="A291" s="1">
        <f t="shared" si="150"/>
        <v>0</v>
      </c>
      <c r="B291" s="1" t="e">
        <f t="shared" si="134"/>
        <v>#N/A</v>
      </c>
      <c r="J291" s="4"/>
      <c r="K291" s="4"/>
      <c r="L291" s="4"/>
      <c r="M291" s="61"/>
      <c r="Y291" s="58"/>
      <c r="AA291" s="1">
        <f t="shared" si="135"/>
        <v>0</v>
      </c>
      <c r="AB291" s="1">
        <f t="shared" si="136"/>
        <v>0</v>
      </c>
      <c r="AC291" s="1">
        <f t="shared" si="137"/>
        <v>0</v>
      </c>
      <c r="AD291" s="1" t="str">
        <f t="shared" si="151"/>
        <v/>
      </c>
      <c r="AE291" s="1" t="str">
        <f t="shared" si="132"/>
        <v/>
      </c>
      <c r="AF291" s="1" t="str">
        <f t="shared" si="132"/>
        <v/>
      </c>
      <c r="AG291" s="1" t="str">
        <f t="shared" si="132"/>
        <v/>
      </c>
      <c r="AH291" s="1" t="e">
        <f t="shared" si="156"/>
        <v>#N/A</v>
      </c>
      <c r="AI291" s="9" t="e">
        <f t="shared" si="152"/>
        <v>#N/A</v>
      </c>
      <c r="AJ291" s="9" t="e">
        <f t="shared" si="138"/>
        <v>#N/A</v>
      </c>
      <c r="AK291" s="9" t="e">
        <f t="shared" si="139"/>
        <v>#N/A</v>
      </c>
      <c r="AL291" s="9" t="e">
        <f t="shared" si="140"/>
        <v>#N/A</v>
      </c>
      <c r="AM291" s="9" t="e">
        <f t="shared" si="141"/>
        <v>#N/A</v>
      </c>
      <c r="AN291" s="9" t="e">
        <f t="shared" si="142"/>
        <v>#N/A</v>
      </c>
      <c r="AO291" s="9" t="e">
        <f t="shared" si="143"/>
        <v>#N/A</v>
      </c>
      <c r="AP291" s="1" t="str">
        <f t="shared" si="133"/>
        <v/>
      </c>
      <c r="AQ291" s="1" t="str">
        <f t="shared" si="133"/>
        <v/>
      </c>
      <c r="AS291" s="1" t="str">
        <f t="shared" si="153"/>
        <v/>
      </c>
      <c r="AT291" s="1" t="e">
        <f t="shared" si="154"/>
        <v>#N/A</v>
      </c>
      <c r="AU291" s="1" t="e">
        <f t="shared" si="144"/>
        <v>#N/A</v>
      </c>
      <c r="AV291" s="9" t="e">
        <f t="shared" si="145"/>
        <v>#N/A</v>
      </c>
      <c r="AW291" s="9" t="e">
        <f t="shared" si="146"/>
        <v>#N/A</v>
      </c>
      <c r="AX291" s="9" t="e">
        <f t="shared" si="147"/>
        <v>#N/A</v>
      </c>
      <c r="AY291" s="9" t="e">
        <f t="shared" si="148"/>
        <v>#N/A</v>
      </c>
      <c r="AZ291" s="9" t="e">
        <f t="shared" si="149"/>
        <v>#N/A</v>
      </c>
      <c r="BA291" s="9" t="e">
        <f t="shared" si="155"/>
        <v>#N/A</v>
      </c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M291" s="48"/>
      <c r="BX291" s="7"/>
      <c r="BY291" s="4"/>
      <c r="BZ291" s="7"/>
      <c r="CA291" s="7"/>
      <c r="CB291" s="7"/>
      <c r="CE291" s="7"/>
      <c r="CF291" s="7"/>
      <c r="CG291" s="7"/>
      <c r="CH291" s="7"/>
      <c r="CI291" s="7"/>
      <c r="CJ291" s="7"/>
      <c r="CK291" s="7"/>
      <c r="CL291" s="7"/>
      <c r="CN291" s="47"/>
      <c r="CO291" s="47"/>
      <c r="CP291" s="47"/>
      <c r="CQ291" s="4"/>
    </row>
    <row r="292" spans="1:95" s="1" customFormat="1" x14ac:dyDescent="0.3">
      <c r="A292" s="1">
        <f t="shared" si="150"/>
        <v>0</v>
      </c>
      <c r="B292" s="1" t="e">
        <f t="shared" si="134"/>
        <v>#N/A</v>
      </c>
      <c r="J292" s="4"/>
      <c r="K292" s="4"/>
      <c r="L292" s="4"/>
      <c r="M292" s="61"/>
      <c r="Y292" s="58"/>
      <c r="AA292" s="1">
        <f t="shared" si="135"/>
        <v>0</v>
      </c>
      <c r="AB292" s="1">
        <f t="shared" si="136"/>
        <v>0</v>
      </c>
      <c r="AC292" s="1">
        <f t="shared" si="137"/>
        <v>0</v>
      </c>
      <c r="AD292" s="1" t="str">
        <f t="shared" si="151"/>
        <v/>
      </c>
      <c r="AE292" s="1" t="str">
        <f t="shared" si="132"/>
        <v/>
      </c>
      <c r="AF292" s="1" t="str">
        <f t="shared" si="132"/>
        <v/>
      </c>
      <c r="AG292" s="1" t="str">
        <f t="shared" si="132"/>
        <v/>
      </c>
      <c r="AH292" s="1" t="e">
        <f t="shared" si="156"/>
        <v>#N/A</v>
      </c>
      <c r="AI292" s="9" t="e">
        <f t="shared" si="152"/>
        <v>#N/A</v>
      </c>
      <c r="AJ292" s="9" t="e">
        <f t="shared" si="138"/>
        <v>#N/A</v>
      </c>
      <c r="AK292" s="9" t="e">
        <f t="shared" si="139"/>
        <v>#N/A</v>
      </c>
      <c r="AL292" s="9" t="e">
        <f t="shared" si="140"/>
        <v>#N/A</v>
      </c>
      <c r="AM292" s="9" t="e">
        <f t="shared" si="141"/>
        <v>#N/A</v>
      </c>
      <c r="AN292" s="9" t="e">
        <f t="shared" si="142"/>
        <v>#N/A</v>
      </c>
      <c r="AO292" s="9" t="e">
        <f t="shared" si="143"/>
        <v>#N/A</v>
      </c>
      <c r="AP292" s="1" t="str">
        <f t="shared" si="133"/>
        <v/>
      </c>
      <c r="AQ292" s="1" t="str">
        <f t="shared" si="133"/>
        <v/>
      </c>
      <c r="AS292" s="1" t="str">
        <f t="shared" si="153"/>
        <v/>
      </c>
      <c r="AT292" s="1" t="e">
        <f t="shared" si="154"/>
        <v>#N/A</v>
      </c>
      <c r="AU292" s="1" t="e">
        <f t="shared" si="144"/>
        <v>#N/A</v>
      </c>
      <c r="AV292" s="9" t="e">
        <f t="shared" si="145"/>
        <v>#N/A</v>
      </c>
      <c r="AW292" s="9" t="e">
        <f t="shared" si="146"/>
        <v>#N/A</v>
      </c>
      <c r="AX292" s="9" t="e">
        <f t="shared" si="147"/>
        <v>#N/A</v>
      </c>
      <c r="AY292" s="9" t="e">
        <f t="shared" si="148"/>
        <v>#N/A</v>
      </c>
      <c r="AZ292" s="9" t="e">
        <f t="shared" si="149"/>
        <v>#N/A</v>
      </c>
      <c r="BA292" s="9" t="e">
        <f t="shared" si="155"/>
        <v>#N/A</v>
      </c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M292" s="48"/>
      <c r="BX292" s="7"/>
      <c r="BY292" s="4"/>
      <c r="BZ292" s="7"/>
      <c r="CA292" s="7"/>
      <c r="CB292" s="7"/>
      <c r="CE292" s="7"/>
      <c r="CF292" s="7"/>
      <c r="CG292" s="7"/>
      <c r="CH292" s="7"/>
      <c r="CI292" s="7"/>
      <c r="CJ292" s="7"/>
      <c r="CK292" s="7"/>
      <c r="CL292" s="7"/>
      <c r="CN292" s="47"/>
      <c r="CO292" s="47"/>
      <c r="CP292" s="47"/>
      <c r="CQ292" s="4"/>
    </row>
    <row r="293" spans="1:95" s="1" customFormat="1" x14ac:dyDescent="0.3">
      <c r="A293" s="1">
        <f t="shared" si="150"/>
        <v>0</v>
      </c>
      <c r="B293" s="1" t="e">
        <f t="shared" si="134"/>
        <v>#N/A</v>
      </c>
      <c r="J293" s="4"/>
      <c r="K293" s="4"/>
      <c r="L293" s="4"/>
      <c r="M293" s="61"/>
      <c r="Y293" s="58"/>
      <c r="AA293" s="1">
        <f t="shared" si="135"/>
        <v>0</v>
      </c>
      <c r="AB293" s="1">
        <f t="shared" si="136"/>
        <v>0</v>
      </c>
      <c r="AC293" s="1">
        <f t="shared" si="137"/>
        <v>0</v>
      </c>
      <c r="AD293" s="1" t="str">
        <f t="shared" si="151"/>
        <v/>
      </c>
      <c r="AE293" s="1" t="str">
        <f t="shared" si="132"/>
        <v/>
      </c>
      <c r="AF293" s="1" t="str">
        <f t="shared" si="132"/>
        <v/>
      </c>
      <c r="AG293" s="1" t="str">
        <f t="shared" si="132"/>
        <v/>
      </c>
      <c r="AH293" s="1" t="e">
        <f t="shared" si="156"/>
        <v>#N/A</v>
      </c>
      <c r="AI293" s="9" t="e">
        <f t="shared" si="152"/>
        <v>#N/A</v>
      </c>
      <c r="AJ293" s="9" t="e">
        <f t="shared" si="138"/>
        <v>#N/A</v>
      </c>
      <c r="AK293" s="9" t="e">
        <f t="shared" si="139"/>
        <v>#N/A</v>
      </c>
      <c r="AL293" s="9" t="e">
        <f t="shared" si="140"/>
        <v>#N/A</v>
      </c>
      <c r="AM293" s="9" t="e">
        <f t="shared" si="141"/>
        <v>#N/A</v>
      </c>
      <c r="AN293" s="9" t="e">
        <f t="shared" si="142"/>
        <v>#N/A</v>
      </c>
      <c r="AO293" s="9" t="e">
        <f t="shared" si="143"/>
        <v>#N/A</v>
      </c>
      <c r="AP293" s="1" t="str">
        <f t="shared" si="133"/>
        <v/>
      </c>
      <c r="AQ293" s="1" t="str">
        <f t="shared" si="133"/>
        <v/>
      </c>
      <c r="AS293" s="1" t="str">
        <f t="shared" si="153"/>
        <v/>
      </c>
      <c r="AT293" s="1" t="e">
        <f t="shared" si="154"/>
        <v>#N/A</v>
      </c>
      <c r="AU293" s="1" t="e">
        <f t="shared" si="144"/>
        <v>#N/A</v>
      </c>
      <c r="AV293" s="9" t="e">
        <f t="shared" si="145"/>
        <v>#N/A</v>
      </c>
      <c r="AW293" s="9" t="e">
        <f t="shared" si="146"/>
        <v>#N/A</v>
      </c>
      <c r="AX293" s="9" t="e">
        <f t="shared" si="147"/>
        <v>#N/A</v>
      </c>
      <c r="AY293" s="9" t="e">
        <f t="shared" si="148"/>
        <v>#N/A</v>
      </c>
      <c r="AZ293" s="9" t="e">
        <f t="shared" si="149"/>
        <v>#N/A</v>
      </c>
      <c r="BA293" s="9" t="e">
        <f t="shared" si="155"/>
        <v>#N/A</v>
      </c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M293" s="48"/>
      <c r="BX293" s="7"/>
      <c r="BY293" s="4"/>
      <c r="BZ293" s="7"/>
      <c r="CA293" s="7"/>
      <c r="CB293" s="7"/>
      <c r="CE293" s="7"/>
      <c r="CF293" s="7"/>
      <c r="CG293" s="7"/>
      <c r="CH293" s="7"/>
      <c r="CI293" s="7"/>
      <c r="CJ293" s="7"/>
      <c r="CK293" s="7"/>
      <c r="CL293" s="7"/>
      <c r="CN293" s="47"/>
      <c r="CO293" s="47"/>
      <c r="CP293" s="47"/>
      <c r="CQ293" s="4"/>
    </row>
    <row r="294" spans="1:95" s="1" customFormat="1" x14ac:dyDescent="0.3">
      <c r="A294" s="1">
        <f t="shared" si="150"/>
        <v>0</v>
      </c>
      <c r="B294" s="1" t="e">
        <f t="shared" si="134"/>
        <v>#N/A</v>
      </c>
      <c r="J294" s="4"/>
      <c r="K294" s="4"/>
      <c r="L294" s="4"/>
      <c r="M294" s="61"/>
      <c r="Y294" s="58"/>
      <c r="AA294" s="1">
        <f t="shared" si="135"/>
        <v>0</v>
      </c>
      <c r="AB294" s="1">
        <f t="shared" si="136"/>
        <v>0</v>
      </c>
      <c r="AC294" s="1">
        <f t="shared" si="137"/>
        <v>0</v>
      </c>
      <c r="AD294" s="1" t="str">
        <f t="shared" si="151"/>
        <v/>
      </c>
      <c r="AE294" s="1" t="str">
        <f t="shared" si="132"/>
        <v/>
      </c>
      <c r="AF294" s="1" t="str">
        <f t="shared" si="132"/>
        <v/>
      </c>
      <c r="AG294" s="1" t="str">
        <f t="shared" si="132"/>
        <v/>
      </c>
      <c r="AH294" s="1" t="e">
        <f t="shared" si="156"/>
        <v>#N/A</v>
      </c>
      <c r="AI294" s="9" t="e">
        <f t="shared" si="152"/>
        <v>#N/A</v>
      </c>
      <c r="AJ294" s="9" t="e">
        <f t="shared" si="138"/>
        <v>#N/A</v>
      </c>
      <c r="AK294" s="9" t="e">
        <f t="shared" si="139"/>
        <v>#N/A</v>
      </c>
      <c r="AL294" s="9" t="e">
        <f t="shared" si="140"/>
        <v>#N/A</v>
      </c>
      <c r="AM294" s="9" t="e">
        <f t="shared" si="141"/>
        <v>#N/A</v>
      </c>
      <c r="AN294" s="9" t="e">
        <f t="shared" si="142"/>
        <v>#N/A</v>
      </c>
      <c r="AO294" s="9" t="e">
        <f t="shared" si="143"/>
        <v>#N/A</v>
      </c>
      <c r="AP294" s="1" t="str">
        <f t="shared" si="133"/>
        <v/>
      </c>
      <c r="AQ294" s="1" t="str">
        <f t="shared" si="133"/>
        <v/>
      </c>
      <c r="AS294" s="1" t="str">
        <f t="shared" si="153"/>
        <v/>
      </c>
      <c r="AT294" s="1" t="e">
        <f t="shared" si="154"/>
        <v>#N/A</v>
      </c>
      <c r="AU294" s="1" t="e">
        <f t="shared" si="144"/>
        <v>#N/A</v>
      </c>
      <c r="AV294" s="9" t="e">
        <f t="shared" si="145"/>
        <v>#N/A</v>
      </c>
      <c r="AW294" s="9" t="e">
        <f t="shared" si="146"/>
        <v>#N/A</v>
      </c>
      <c r="AX294" s="9" t="e">
        <f t="shared" si="147"/>
        <v>#N/A</v>
      </c>
      <c r="AY294" s="9" t="e">
        <f t="shared" si="148"/>
        <v>#N/A</v>
      </c>
      <c r="AZ294" s="9" t="e">
        <f t="shared" si="149"/>
        <v>#N/A</v>
      </c>
      <c r="BA294" s="9" t="e">
        <f t="shared" si="155"/>
        <v>#N/A</v>
      </c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M294" s="48"/>
      <c r="BX294" s="7"/>
      <c r="BY294" s="4"/>
      <c r="BZ294" s="7"/>
      <c r="CA294" s="7"/>
      <c r="CB294" s="7"/>
      <c r="CE294" s="7"/>
      <c r="CF294" s="7"/>
      <c r="CG294" s="7"/>
      <c r="CH294" s="7"/>
      <c r="CI294" s="7"/>
      <c r="CJ294" s="7"/>
      <c r="CK294" s="7"/>
      <c r="CL294" s="7"/>
      <c r="CN294" s="47"/>
      <c r="CO294" s="47"/>
      <c r="CP294" s="47"/>
      <c r="CQ294" s="4"/>
    </row>
    <row r="295" spans="1:95" s="1" customFormat="1" x14ac:dyDescent="0.3">
      <c r="A295" s="1">
        <f t="shared" si="150"/>
        <v>0</v>
      </c>
      <c r="B295" s="1" t="e">
        <f t="shared" si="134"/>
        <v>#N/A</v>
      </c>
      <c r="J295" s="4"/>
      <c r="K295" s="4"/>
      <c r="L295" s="4"/>
      <c r="M295" s="61"/>
      <c r="Y295" s="58"/>
      <c r="AA295" s="1">
        <f t="shared" si="135"/>
        <v>0</v>
      </c>
      <c r="AB295" s="1">
        <f t="shared" si="136"/>
        <v>0</v>
      </c>
      <c r="AC295" s="1">
        <f t="shared" si="137"/>
        <v>0</v>
      </c>
      <c r="AD295" s="1" t="str">
        <f t="shared" si="151"/>
        <v/>
      </c>
      <c r="AE295" s="1" t="str">
        <f t="shared" si="132"/>
        <v/>
      </c>
      <c r="AF295" s="1" t="str">
        <f t="shared" si="132"/>
        <v/>
      </c>
      <c r="AG295" s="1" t="str">
        <f t="shared" si="132"/>
        <v/>
      </c>
      <c r="AH295" s="1" t="e">
        <f t="shared" si="156"/>
        <v>#N/A</v>
      </c>
      <c r="AI295" s="9" t="e">
        <f t="shared" si="152"/>
        <v>#N/A</v>
      </c>
      <c r="AJ295" s="9" t="e">
        <f t="shared" si="138"/>
        <v>#N/A</v>
      </c>
      <c r="AK295" s="9" t="e">
        <f t="shared" si="139"/>
        <v>#N/A</v>
      </c>
      <c r="AL295" s="9" t="e">
        <f t="shared" si="140"/>
        <v>#N/A</v>
      </c>
      <c r="AM295" s="9" t="e">
        <f t="shared" si="141"/>
        <v>#N/A</v>
      </c>
      <c r="AN295" s="9" t="e">
        <f t="shared" si="142"/>
        <v>#N/A</v>
      </c>
      <c r="AO295" s="9" t="e">
        <f t="shared" si="143"/>
        <v>#N/A</v>
      </c>
      <c r="AP295" s="1" t="str">
        <f t="shared" si="133"/>
        <v/>
      </c>
      <c r="AQ295" s="1" t="str">
        <f t="shared" si="133"/>
        <v/>
      </c>
      <c r="AS295" s="1" t="str">
        <f t="shared" si="153"/>
        <v/>
      </c>
      <c r="AT295" s="1" t="e">
        <f t="shared" si="154"/>
        <v>#N/A</v>
      </c>
      <c r="AU295" s="1" t="e">
        <f t="shared" si="144"/>
        <v>#N/A</v>
      </c>
      <c r="AV295" s="9" t="e">
        <f t="shared" si="145"/>
        <v>#N/A</v>
      </c>
      <c r="AW295" s="9" t="e">
        <f t="shared" si="146"/>
        <v>#N/A</v>
      </c>
      <c r="AX295" s="9" t="e">
        <f t="shared" si="147"/>
        <v>#N/A</v>
      </c>
      <c r="AY295" s="9" t="e">
        <f t="shared" si="148"/>
        <v>#N/A</v>
      </c>
      <c r="AZ295" s="9" t="e">
        <f t="shared" si="149"/>
        <v>#N/A</v>
      </c>
      <c r="BA295" s="9" t="e">
        <f t="shared" si="155"/>
        <v>#N/A</v>
      </c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M295" s="48"/>
      <c r="BX295" s="7"/>
      <c r="BY295" s="4"/>
      <c r="BZ295" s="7"/>
      <c r="CA295" s="7"/>
      <c r="CB295" s="7"/>
      <c r="CE295" s="7"/>
      <c r="CF295" s="7"/>
      <c r="CG295" s="7"/>
      <c r="CH295" s="7"/>
      <c r="CI295" s="7"/>
      <c r="CJ295" s="7"/>
      <c r="CK295" s="7"/>
      <c r="CL295" s="7"/>
      <c r="CN295" s="47"/>
      <c r="CO295" s="47"/>
      <c r="CP295" s="47"/>
      <c r="CQ295" s="4"/>
    </row>
    <row r="296" spans="1:95" s="1" customFormat="1" x14ac:dyDescent="0.3">
      <c r="A296" s="1">
        <f t="shared" si="150"/>
        <v>0</v>
      </c>
      <c r="B296" s="1" t="e">
        <f t="shared" si="134"/>
        <v>#N/A</v>
      </c>
      <c r="J296" s="4"/>
      <c r="K296" s="4"/>
      <c r="L296" s="4"/>
      <c r="M296" s="61"/>
      <c r="Y296" s="58"/>
      <c r="AA296" s="1">
        <f t="shared" si="135"/>
        <v>0</v>
      </c>
      <c r="AB296" s="1">
        <f t="shared" si="136"/>
        <v>0</v>
      </c>
      <c r="AC296" s="1">
        <f t="shared" si="137"/>
        <v>0</v>
      </c>
      <c r="AD296" s="1" t="str">
        <f t="shared" si="151"/>
        <v/>
      </c>
      <c r="AE296" s="1" t="str">
        <f t="shared" si="132"/>
        <v/>
      </c>
      <c r="AF296" s="1" t="str">
        <f t="shared" si="132"/>
        <v/>
      </c>
      <c r="AG296" s="1" t="str">
        <f t="shared" si="132"/>
        <v/>
      </c>
      <c r="AH296" s="1" t="e">
        <f t="shared" si="156"/>
        <v>#N/A</v>
      </c>
      <c r="AI296" s="9" t="e">
        <f t="shared" si="152"/>
        <v>#N/A</v>
      </c>
      <c r="AJ296" s="9" t="e">
        <f t="shared" si="138"/>
        <v>#N/A</v>
      </c>
      <c r="AK296" s="9" t="e">
        <f t="shared" si="139"/>
        <v>#N/A</v>
      </c>
      <c r="AL296" s="9" t="e">
        <f t="shared" si="140"/>
        <v>#N/A</v>
      </c>
      <c r="AM296" s="9" t="e">
        <f t="shared" si="141"/>
        <v>#N/A</v>
      </c>
      <c r="AN296" s="9" t="e">
        <f t="shared" si="142"/>
        <v>#N/A</v>
      </c>
      <c r="AO296" s="9" t="e">
        <f t="shared" si="143"/>
        <v>#N/A</v>
      </c>
      <c r="AP296" s="1" t="str">
        <f t="shared" si="133"/>
        <v/>
      </c>
      <c r="AQ296" s="1" t="str">
        <f t="shared" si="133"/>
        <v/>
      </c>
      <c r="AS296" s="1" t="str">
        <f t="shared" si="153"/>
        <v/>
      </c>
      <c r="AT296" s="1" t="e">
        <f t="shared" si="154"/>
        <v>#N/A</v>
      </c>
      <c r="AU296" s="1" t="e">
        <f t="shared" si="144"/>
        <v>#N/A</v>
      </c>
      <c r="AV296" s="9" t="e">
        <f t="shared" si="145"/>
        <v>#N/A</v>
      </c>
      <c r="AW296" s="9" t="e">
        <f t="shared" si="146"/>
        <v>#N/A</v>
      </c>
      <c r="AX296" s="9" t="e">
        <f t="shared" si="147"/>
        <v>#N/A</v>
      </c>
      <c r="AY296" s="9" t="e">
        <f t="shared" si="148"/>
        <v>#N/A</v>
      </c>
      <c r="AZ296" s="9" t="e">
        <f t="shared" si="149"/>
        <v>#N/A</v>
      </c>
      <c r="BA296" s="9" t="e">
        <f t="shared" si="155"/>
        <v>#N/A</v>
      </c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M296" s="48"/>
      <c r="BX296" s="7"/>
      <c r="BY296" s="4"/>
      <c r="BZ296" s="7"/>
      <c r="CA296" s="7"/>
      <c r="CB296" s="7"/>
      <c r="CE296" s="7"/>
      <c r="CF296" s="7"/>
      <c r="CG296" s="7"/>
      <c r="CH296" s="7"/>
      <c r="CI296" s="7"/>
      <c r="CJ296" s="7"/>
      <c r="CK296" s="7"/>
      <c r="CL296" s="7"/>
      <c r="CN296" s="47"/>
      <c r="CO296" s="47"/>
      <c r="CP296" s="47"/>
      <c r="CQ296" s="4"/>
    </row>
    <row r="297" spans="1:95" s="1" customFormat="1" x14ac:dyDescent="0.3">
      <c r="A297" s="1">
        <f t="shared" si="150"/>
        <v>0</v>
      </c>
      <c r="B297" s="1" t="e">
        <f t="shared" si="134"/>
        <v>#N/A</v>
      </c>
      <c r="J297" s="4"/>
      <c r="K297" s="4"/>
      <c r="L297" s="4"/>
      <c r="M297" s="61"/>
      <c r="Y297" s="58"/>
      <c r="AA297" s="1">
        <f t="shared" si="135"/>
        <v>0</v>
      </c>
      <c r="AB297" s="1">
        <f t="shared" si="136"/>
        <v>0</v>
      </c>
      <c r="AC297" s="1">
        <f t="shared" si="137"/>
        <v>0</v>
      </c>
      <c r="AD297" s="1" t="str">
        <f t="shared" si="151"/>
        <v/>
      </c>
      <c r="AE297" s="1" t="str">
        <f t="shared" si="132"/>
        <v/>
      </c>
      <c r="AF297" s="1" t="str">
        <f t="shared" si="132"/>
        <v/>
      </c>
      <c r="AG297" s="1" t="str">
        <f t="shared" si="132"/>
        <v/>
      </c>
      <c r="AH297" s="1" t="e">
        <f t="shared" si="156"/>
        <v>#N/A</v>
      </c>
      <c r="AI297" s="9" t="e">
        <f t="shared" si="152"/>
        <v>#N/A</v>
      </c>
      <c r="AJ297" s="9" t="e">
        <f t="shared" si="138"/>
        <v>#N/A</v>
      </c>
      <c r="AK297" s="9" t="e">
        <f t="shared" si="139"/>
        <v>#N/A</v>
      </c>
      <c r="AL297" s="9" t="e">
        <f t="shared" si="140"/>
        <v>#N/A</v>
      </c>
      <c r="AM297" s="9" t="e">
        <f t="shared" si="141"/>
        <v>#N/A</v>
      </c>
      <c r="AN297" s="9" t="e">
        <f t="shared" si="142"/>
        <v>#N/A</v>
      </c>
      <c r="AO297" s="9" t="e">
        <f t="shared" si="143"/>
        <v>#N/A</v>
      </c>
      <c r="AP297" s="1" t="str">
        <f t="shared" si="133"/>
        <v/>
      </c>
      <c r="AQ297" s="1" t="str">
        <f t="shared" si="133"/>
        <v/>
      </c>
      <c r="AS297" s="1" t="str">
        <f t="shared" si="153"/>
        <v/>
      </c>
      <c r="AT297" s="1" t="e">
        <f t="shared" si="154"/>
        <v>#N/A</v>
      </c>
      <c r="AU297" s="1" t="e">
        <f t="shared" si="144"/>
        <v>#N/A</v>
      </c>
      <c r="AV297" s="9" t="e">
        <f t="shared" si="145"/>
        <v>#N/A</v>
      </c>
      <c r="AW297" s="9" t="e">
        <f t="shared" si="146"/>
        <v>#N/A</v>
      </c>
      <c r="AX297" s="9" t="e">
        <f t="shared" si="147"/>
        <v>#N/A</v>
      </c>
      <c r="AY297" s="9" t="e">
        <f t="shared" si="148"/>
        <v>#N/A</v>
      </c>
      <c r="AZ297" s="9" t="e">
        <f t="shared" si="149"/>
        <v>#N/A</v>
      </c>
      <c r="BA297" s="9" t="e">
        <f t="shared" si="155"/>
        <v>#N/A</v>
      </c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M297" s="48"/>
      <c r="BX297" s="7"/>
      <c r="BY297" s="4"/>
      <c r="BZ297" s="7"/>
      <c r="CA297" s="7"/>
      <c r="CB297" s="7"/>
      <c r="CE297" s="7"/>
      <c r="CF297" s="7"/>
      <c r="CG297" s="7"/>
      <c r="CH297" s="7"/>
      <c r="CI297" s="7"/>
      <c r="CJ297" s="7"/>
      <c r="CK297" s="7"/>
      <c r="CL297" s="7"/>
      <c r="CN297" s="47"/>
      <c r="CO297" s="47"/>
      <c r="CP297" s="47"/>
      <c r="CQ297" s="4"/>
    </row>
    <row r="298" spans="1:95" s="1" customFormat="1" x14ac:dyDescent="0.3">
      <c r="A298" s="1">
        <f t="shared" si="150"/>
        <v>0</v>
      </c>
      <c r="B298" s="1" t="e">
        <f t="shared" si="134"/>
        <v>#N/A</v>
      </c>
      <c r="J298" s="4"/>
      <c r="K298" s="4"/>
      <c r="L298" s="4"/>
      <c r="M298" s="61"/>
      <c r="Y298" s="58"/>
      <c r="AA298" s="1">
        <f t="shared" si="135"/>
        <v>0</v>
      </c>
      <c r="AB298" s="1">
        <f t="shared" si="136"/>
        <v>0</v>
      </c>
      <c r="AC298" s="1">
        <f t="shared" si="137"/>
        <v>0</v>
      </c>
      <c r="AD298" s="1" t="str">
        <f t="shared" si="151"/>
        <v/>
      </c>
      <c r="AE298" s="1" t="str">
        <f t="shared" si="132"/>
        <v/>
      </c>
      <c r="AF298" s="1" t="str">
        <f t="shared" si="132"/>
        <v/>
      </c>
      <c r="AG298" s="1" t="str">
        <f t="shared" si="132"/>
        <v/>
      </c>
      <c r="AH298" s="1" t="e">
        <f t="shared" si="156"/>
        <v>#N/A</v>
      </c>
      <c r="AI298" s="9" t="e">
        <f t="shared" si="152"/>
        <v>#N/A</v>
      </c>
      <c r="AJ298" s="9" t="e">
        <f t="shared" si="138"/>
        <v>#N/A</v>
      </c>
      <c r="AK298" s="9" t="e">
        <f t="shared" si="139"/>
        <v>#N/A</v>
      </c>
      <c r="AL298" s="9" t="e">
        <f t="shared" si="140"/>
        <v>#N/A</v>
      </c>
      <c r="AM298" s="9" t="e">
        <f t="shared" si="141"/>
        <v>#N/A</v>
      </c>
      <c r="AN298" s="9" t="e">
        <f t="shared" si="142"/>
        <v>#N/A</v>
      </c>
      <c r="AO298" s="9" t="e">
        <f t="shared" si="143"/>
        <v>#N/A</v>
      </c>
      <c r="AP298" s="1" t="str">
        <f t="shared" si="133"/>
        <v/>
      </c>
      <c r="AQ298" s="1" t="str">
        <f t="shared" si="133"/>
        <v/>
      </c>
      <c r="AS298" s="1" t="str">
        <f t="shared" si="153"/>
        <v/>
      </c>
      <c r="AT298" s="1" t="e">
        <f t="shared" si="154"/>
        <v>#N/A</v>
      </c>
      <c r="AU298" s="1" t="e">
        <f t="shared" si="144"/>
        <v>#N/A</v>
      </c>
      <c r="AV298" s="9" t="e">
        <f t="shared" si="145"/>
        <v>#N/A</v>
      </c>
      <c r="AW298" s="9" t="e">
        <f t="shared" si="146"/>
        <v>#N/A</v>
      </c>
      <c r="AX298" s="9" t="e">
        <f t="shared" si="147"/>
        <v>#N/A</v>
      </c>
      <c r="AY298" s="9" t="e">
        <f t="shared" si="148"/>
        <v>#N/A</v>
      </c>
      <c r="AZ298" s="9" t="e">
        <f t="shared" si="149"/>
        <v>#N/A</v>
      </c>
      <c r="BA298" s="9" t="e">
        <f t="shared" si="155"/>
        <v>#N/A</v>
      </c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M298" s="48"/>
      <c r="BX298" s="7"/>
      <c r="BY298" s="4"/>
      <c r="BZ298" s="7"/>
      <c r="CA298" s="7"/>
      <c r="CB298" s="7"/>
      <c r="CE298" s="7"/>
      <c r="CF298" s="7"/>
      <c r="CG298" s="7"/>
      <c r="CH298" s="7"/>
      <c r="CI298" s="7"/>
      <c r="CJ298" s="7"/>
      <c r="CK298" s="7"/>
      <c r="CL298" s="7"/>
      <c r="CN298" s="47"/>
      <c r="CO298" s="47"/>
      <c r="CP298" s="47"/>
      <c r="CQ298" s="4"/>
    </row>
    <row r="299" spans="1:95" s="1" customFormat="1" x14ac:dyDescent="0.3">
      <c r="A299" s="1">
        <f t="shared" si="150"/>
        <v>0</v>
      </c>
      <c r="B299" s="1" t="e">
        <f t="shared" si="134"/>
        <v>#N/A</v>
      </c>
      <c r="J299" s="4"/>
      <c r="K299" s="4"/>
      <c r="L299" s="4"/>
      <c r="M299" s="61"/>
      <c r="Y299" s="58"/>
      <c r="AA299" s="1">
        <f t="shared" si="135"/>
        <v>0</v>
      </c>
      <c r="AB299" s="1">
        <f t="shared" si="136"/>
        <v>0</v>
      </c>
      <c r="AC299" s="1">
        <f t="shared" si="137"/>
        <v>0</v>
      </c>
      <c r="AD299" s="1" t="str">
        <f t="shared" si="151"/>
        <v/>
      </c>
      <c r="AE299" s="1" t="str">
        <f t="shared" si="132"/>
        <v/>
      </c>
      <c r="AF299" s="1" t="str">
        <f t="shared" si="132"/>
        <v/>
      </c>
      <c r="AG299" s="1" t="str">
        <f t="shared" si="132"/>
        <v/>
      </c>
      <c r="AH299" s="1" t="e">
        <f t="shared" si="156"/>
        <v>#N/A</v>
      </c>
      <c r="AI299" s="9" t="e">
        <f t="shared" si="152"/>
        <v>#N/A</v>
      </c>
      <c r="AJ299" s="9" t="e">
        <f t="shared" si="138"/>
        <v>#N/A</v>
      </c>
      <c r="AK299" s="9" t="e">
        <f t="shared" si="139"/>
        <v>#N/A</v>
      </c>
      <c r="AL299" s="9" t="e">
        <f t="shared" si="140"/>
        <v>#N/A</v>
      </c>
      <c r="AM299" s="9" t="e">
        <f t="shared" si="141"/>
        <v>#N/A</v>
      </c>
      <c r="AN299" s="9" t="e">
        <f t="shared" si="142"/>
        <v>#N/A</v>
      </c>
      <c r="AO299" s="9" t="e">
        <f t="shared" si="143"/>
        <v>#N/A</v>
      </c>
      <c r="AP299" s="1" t="str">
        <f t="shared" si="133"/>
        <v/>
      </c>
      <c r="AQ299" s="1" t="str">
        <f t="shared" si="133"/>
        <v/>
      </c>
      <c r="AS299" s="1" t="str">
        <f t="shared" si="153"/>
        <v/>
      </c>
      <c r="AT299" s="1" t="e">
        <f t="shared" si="154"/>
        <v>#N/A</v>
      </c>
      <c r="AU299" s="1" t="e">
        <f t="shared" si="144"/>
        <v>#N/A</v>
      </c>
      <c r="AV299" s="9" t="e">
        <f t="shared" si="145"/>
        <v>#N/A</v>
      </c>
      <c r="AW299" s="9" t="e">
        <f t="shared" si="146"/>
        <v>#N/A</v>
      </c>
      <c r="AX299" s="9" t="e">
        <f t="shared" si="147"/>
        <v>#N/A</v>
      </c>
      <c r="AY299" s="9" t="e">
        <f t="shared" si="148"/>
        <v>#N/A</v>
      </c>
      <c r="AZ299" s="9" t="e">
        <f t="shared" si="149"/>
        <v>#N/A</v>
      </c>
      <c r="BA299" s="9" t="e">
        <f t="shared" si="155"/>
        <v>#N/A</v>
      </c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M299" s="48"/>
      <c r="BX299" s="7"/>
      <c r="BY299" s="4"/>
      <c r="BZ299" s="7"/>
      <c r="CA299" s="7"/>
      <c r="CB299" s="7"/>
      <c r="CE299" s="7"/>
      <c r="CF299" s="7"/>
      <c r="CG299" s="7"/>
      <c r="CH299" s="7"/>
      <c r="CI299" s="7"/>
      <c r="CJ299" s="7"/>
      <c r="CK299" s="7"/>
      <c r="CL299" s="7"/>
      <c r="CN299" s="47"/>
      <c r="CO299" s="47"/>
      <c r="CP299" s="47"/>
      <c r="CQ299" s="4"/>
    </row>
    <row r="300" spans="1:95" s="1" customFormat="1" x14ac:dyDescent="0.3">
      <c r="A300" s="1">
        <f t="shared" si="150"/>
        <v>0</v>
      </c>
      <c r="B300" s="1" t="e">
        <f t="shared" si="134"/>
        <v>#N/A</v>
      </c>
      <c r="J300" s="4"/>
      <c r="K300" s="4"/>
      <c r="L300" s="4"/>
      <c r="M300" s="61"/>
      <c r="Y300" s="58"/>
      <c r="AA300" s="1">
        <f t="shared" si="135"/>
        <v>0</v>
      </c>
      <c r="AB300" s="1">
        <f t="shared" si="136"/>
        <v>0</v>
      </c>
      <c r="AC300" s="1">
        <f t="shared" si="137"/>
        <v>0</v>
      </c>
      <c r="AD300" s="1" t="str">
        <f t="shared" si="151"/>
        <v/>
      </c>
      <c r="AE300" s="1" t="str">
        <f t="shared" si="132"/>
        <v/>
      </c>
      <c r="AF300" s="1" t="str">
        <f t="shared" si="132"/>
        <v/>
      </c>
      <c r="AG300" s="1" t="str">
        <f t="shared" si="132"/>
        <v/>
      </c>
      <c r="AH300" s="1" t="e">
        <f t="shared" si="156"/>
        <v>#N/A</v>
      </c>
      <c r="AI300" s="9" t="e">
        <f t="shared" si="152"/>
        <v>#N/A</v>
      </c>
      <c r="AJ300" s="9" t="e">
        <f t="shared" si="138"/>
        <v>#N/A</v>
      </c>
      <c r="AK300" s="9" t="e">
        <f t="shared" si="139"/>
        <v>#N/A</v>
      </c>
      <c r="AL300" s="9" t="e">
        <f t="shared" si="140"/>
        <v>#N/A</v>
      </c>
      <c r="AM300" s="9" t="e">
        <f t="shared" si="141"/>
        <v>#N/A</v>
      </c>
      <c r="AN300" s="9" t="e">
        <f t="shared" si="142"/>
        <v>#N/A</v>
      </c>
      <c r="AO300" s="9" t="e">
        <f t="shared" si="143"/>
        <v>#N/A</v>
      </c>
      <c r="AP300" s="1" t="str">
        <f t="shared" si="133"/>
        <v/>
      </c>
      <c r="AQ300" s="1" t="str">
        <f t="shared" si="133"/>
        <v/>
      </c>
      <c r="AS300" s="1" t="str">
        <f t="shared" si="153"/>
        <v/>
      </c>
      <c r="AT300" s="1" t="e">
        <f t="shared" si="154"/>
        <v>#N/A</v>
      </c>
      <c r="AU300" s="1" t="e">
        <f t="shared" si="144"/>
        <v>#N/A</v>
      </c>
      <c r="AV300" s="9" t="e">
        <f t="shared" si="145"/>
        <v>#N/A</v>
      </c>
      <c r="AW300" s="9" t="e">
        <f t="shared" si="146"/>
        <v>#N/A</v>
      </c>
      <c r="AX300" s="9" t="e">
        <f t="shared" si="147"/>
        <v>#N/A</v>
      </c>
      <c r="AY300" s="9" t="e">
        <f t="shared" si="148"/>
        <v>#N/A</v>
      </c>
      <c r="AZ300" s="9" t="e">
        <f t="shared" si="149"/>
        <v>#N/A</v>
      </c>
      <c r="BA300" s="9" t="e">
        <f t="shared" si="155"/>
        <v>#N/A</v>
      </c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M300" s="48"/>
      <c r="BX300" s="7"/>
      <c r="BY300" s="4"/>
      <c r="BZ300" s="7"/>
      <c r="CA300" s="7"/>
      <c r="CB300" s="7"/>
      <c r="CE300" s="7"/>
      <c r="CF300" s="7"/>
      <c r="CG300" s="7"/>
      <c r="CH300" s="7"/>
      <c r="CI300" s="7"/>
      <c r="CJ300" s="7"/>
      <c r="CK300" s="7"/>
      <c r="CL300" s="7"/>
      <c r="CN300" s="47"/>
      <c r="CO300" s="47"/>
      <c r="CP300" s="47"/>
      <c r="CQ300" s="4"/>
    </row>
    <row r="301" spans="1:95" s="1" customFormat="1" x14ac:dyDescent="0.3">
      <c r="A301" s="1">
        <f t="shared" si="150"/>
        <v>0</v>
      </c>
      <c r="B301" s="1" t="e">
        <f t="shared" si="134"/>
        <v>#N/A</v>
      </c>
      <c r="J301" s="4"/>
      <c r="K301" s="4"/>
      <c r="L301" s="4"/>
      <c r="M301" s="61"/>
      <c r="Y301" s="58"/>
      <c r="AA301" s="1">
        <f t="shared" si="135"/>
        <v>0</v>
      </c>
      <c r="AB301" s="1">
        <f t="shared" si="136"/>
        <v>0</v>
      </c>
      <c r="AC301" s="1">
        <f t="shared" si="137"/>
        <v>0</v>
      </c>
      <c r="AD301" s="1" t="str">
        <f t="shared" si="151"/>
        <v/>
      </c>
      <c r="AE301" s="1" t="str">
        <f t="shared" si="132"/>
        <v/>
      </c>
      <c r="AF301" s="1" t="str">
        <f t="shared" si="132"/>
        <v/>
      </c>
      <c r="AG301" s="1" t="str">
        <f t="shared" si="132"/>
        <v/>
      </c>
      <c r="AH301" s="1" t="e">
        <f t="shared" si="156"/>
        <v>#N/A</v>
      </c>
      <c r="AI301" s="9" t="e">
        <f t="shared" si="152"/>
        <v>#N/A</v>
      </c>
      <c r="AJ301" s="9" t="e">
        <f t="shared" si="138"/>
        <v>#N/A</v>
      </c>
      <c r="AK301" s="9" t="e">
        <f t="shared" si="139"/>
        <v>#N/A</v>
      </c>
      <c r="AL301" s="9" t="e">
        <f t="shared" si="140"/>
        <v>#N/A</v>
      </c>
      <c r="AM301" s="9" t="e">
        <f t="shared" si="141"/>
        <v>#N/A</v>
      </c>
      <c r="AN301" s="9" t="e">
        <f t="shared" si="142"/>
        <v>#N/A</v>
      </c>
      <c r="AO301" s="9" t="e">
        <f t="shared" si="143"/>
        <v>#N/A</v>
      </c>
      <c r="AP301" s="1" t="str">
        <f t="shared" si="133"/>
        <v/>
      </c>
      <c r="AQ301" s="1" t="str">
        <f t="shared" si="133"/>
        <v/>
      </c>
      <c r="AS301" s="1" t="str">
        <f t="shared" si="153"/>
        <v/>
      </c>
      <c r="AT301" s="1" t="e">
        <f t="shared" si="154"/>
        <v>#N/A</v>
      </c>
      <c r="AU301" s="1" t="e">
        <f t="shared" si="144"/>
        <v>#N/A</v>
      </c>
      <c r="AV301" s="9" t="e">
        <f t="shared" si="145"/>
        <v>#N/A</v>
      </c>
      <c r="AW301" s="9" t="e">
        <f t="shared" si="146"/>
        <v>#N/A</v>
      </c>
      <c r="AX301" s="9" t="e">
        <f t="shared" si="147"/>
        <v>#N/A</v>
      </c>
      <c r="AY301" s="9" t="e">
        <f t="shared" si="148"/>
        <v>#N/A</v>
      </c>
      <c r="AZ301" s="9" t="e">
        <f t="shared" si="149"/>
        <v>#N/A</v>
      </c>
      <c r="BA301" s="9" t="e">
        <f t="shared" si="155"/>
        <v>#N/A</v>
      </c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M301" s="48"/>
      <c r="BX301" s="7"/>
      <c r="BY301" s="4"/>
      <c r="BZ301" s="7"/>
      <c r="CA301" s="7"/>
      <c r="CB301" s="7"/>
      <c r="CE301" s="7"/>
      <c r="CF301" s="7"/>
      <c r="CG301" s="7"/>
      <c r="CH301" s="7"/>
      <c r="CI301" s="7"/>
      <c r="CJ301" s="7"/>
      <c r="CK301" s="7"/>
      <c r="CL301" s="7"/>
      <c r="CN301" s="47"/>
      <c r="CO301" s="47"/>
      <c r="CP301" s="47"/>
      <c r="CQ301" s="4"/>
    </row>
    <row r="302" spans="1:95" s="1" customFormat="1" x14ac:dyDescent="0.3">
      <c r="A302" s="1">
        <f t="shared" si="150"/>
        <v>0</v>
      </c>
      <c r="B302" s="1" t="e">
        <f t="shared" si="134"/>
        <v>#N/A</v>
      </c>
      <c r="J302" s="4"/>
      <c r="K302" s="4"/>
      <c r="L302" s="4"/>
      <c r="M302" s="61"/>
      <c r="Y302" s="58"/>
      <c r="AA302" s="1">
        <f t="shared" si="135"/>
        <v>0</v>
      </c>
      <c r="AB302" s="1">
        <f t="shared" si="136"/>
        <v>0</v>
      </c>
      <c r="AC302" s="1">
        <f t="shared" si="137"/>
        <v>0</v>
      </c>
      <c r="AD302" s="1" t="str">
        <f t="shared" si="151"/>
        <v/>
      </c>
      <c r="AE302" s="1" t="str">
        <f t="shared" si="132"/>
        <v/>
      </c>
      <c r="AF302" s="1" t="str">
        <f t="shared" si="132"/>
        <v/>
      </c>
      <c r="AG302" s="1" t="str">
        <f t="shared" si="132"/>
        <v/>
      </c>
      <c r="AH302" s="1" t="e">
        <f t="shared" si="156"/>
        <v>#N/A</v>
      </c>
      <c r="AI302" s="9" t="e">
        <f t="shared" si="152"/>
        <v>#N/A</v>
      </c>
      <c r="AJ302" s="9" t="e">
        <f t="shared" si="138"/>
        <v>#N/A</v>
      </c>
      <c r="AK302" s="9" t="e">
        <f t="shared" si="139"/>
        <v>#N/A</v>
      </c>
      <c r="AL302" s="9" t="e">
        <f t="shared" si="140"/>
        <v>#N/A</v>
      </c>
      <c r="AM302" s="9" t="e">
        <f t="shared" si="141"/>
        <v>#N/A</v>
      </c>
      <c r="AN302" s="9" t="e">
        <f t="shared" si="142"/>
        <v>#N/A</v>
      </c>
      <c r="AO302" s="9" t="e">
        <f t="shared" si="143"/>
        <v>#N/A</v>
      </c>
      <c r="AP302" s="1" t="str">
        <f t="shared" si="133"/>
        <v/>
      </c>
      <c r="AQ302" s="1" t="str">
        <f t="shared" si="133"/>
        <v/>
      </c>
      <c r="AS302" s="1" t="str">
        <f t="shared" si="153"/>
        <v/>
      </c>
      <c r="AT302" s="1" t="e">
        <f t="shared" si="154"/>
        <v>#N/A</v>
      </c>
      <c r="AU302" s="1" t="e">
        <f t="shared" si="144"/>
        <v>#N/A</v>
      </c>
      <c r="AV302" s="9" t="e">
        <f t="shared" si="145"/>
        <v>#N/A</v>
      </c>
      <c r="AW302" s="9" t="e">
        <f t="shared" si="146"/>
        <v>#N/A</v>
      </c>
      <c r="AX302" s="9" t="e">
        <f t="shared" si="147"/>
        <v>#N/A</v>
      </c>
      <c r="AY302" s="9" t="e">
        <f t="shared" si="148"/>
        <v>#N/A</v>
      </c>
      <c r="AZ302" s="9" t="e">
        <f t="shared" si="149"/>
        <v>#N/A</v>
      </c>
      <c r="BA302" s="9" t="e">
        <f t="shared" si="155"/>
        <v>#N/A</v>
      </c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M302" s="48"/>
      <c r="BX302" s="7"/>
      <c r="BY302" s="4"/>
      <c r="BZ302" s="7"/>
      <c r="CA302" s="7"/>
      <c r="CB302" s="7"/>
      <c r="CE302" s="7"/>
      <c r="CF302" s="7"/>
      <c r="CG302" s="7"/>
      <c r="CH302" s="7"/>
      <c r="CI302" s="7"/>
      <c r="CJ302" s="7"/>
      <c r="CK302" s="7"/>
      <c r="CL302" s="7"/>
      <c r="CN302" s="47"/>
      <c r="CO302" s="47"/>
      <c r="CP302" s="47"/>
      <c r="CQ302" s="4"/>
    </row>
    <row r="303" spans="1:95" s="1" customFormat="1" x14ac:dyDescent="0.3">
      <c r="A303" s="1">
        <f t="shared" si="150"/>
        <v>0</v>
      </c>
      <c r="B303" s="1" t="e">
        <f t="shared" si="134"/>
        <v>#N/A</v>
      </c>
      <c r="J303" s="4"/>
      <c r="K303" s="4"/>
      <c r="L303" s="4"/>
      <c r="M303" s="61"/>
      <c r="Y303" s="58"/>
      <c r="AA303" s="1">
        <f t="shared" si="135"/>
        <v>0</v>
      </c>
      <c r="AB303" s="1">
        <f t="shared" si="136"/>
        <v>0</v>
      </c>
      <c r="AC303" s="1">
        <f t="shared" si="137"/>
        <v>0</v>
      </c>
      <c r="AD303" s="1" t="str">
        <f t="shared" si="151"/>
        <v/>
      </c>
      <c r="AE303" s="1" t="str">
        <f t="shared" si="132"/>
        <v/>
      </c>
      <c r="AF303" s="1" t="str">
        <f t="shared" si="132"/>
        <v/>
      </c>
      <c r="AG303" s="1" t="str">
        <f t="shared" si="132"/>
        <v/>
      </c>
      <c r="AH303" s="1" t="e">
        <f t="shared" si="156"/>
        <v>#N/A</v>
      </c>
      <c r="AI303" s="9" t="e">
        <f t="shared" si="152"/>
        <v>#N/A</v>
      </c>
      <c r="AJ303" s="9" t="e">
        <f t="shared" si="138"/>
        <v>#N/A</v>
      </c>
      <c r="AK303" s="9" t="e">
        <f t="shared" si="139"/>
        <v>#N/A</v>
      </c>
      <c r="AL303" s="9" t="e">
        <f t="shared" si="140"/>
        <v>#N/A</v>
      </c>
      <c r="AM303" s="9" t="e">
        <f t="shared" si="141"/>
        <v>#N/A</v>
      </c>
      <c r="AN303" s="9" t="e">
        <f t="shared" si="142"/>
        <v>#N/A</v>
      </c>
      <c r="AO303" s="9" t="e">
        <f t="shared" si="143"/>
        <v>#N/A</v>
      </c>
      <c r="AP303" s="1" t="str">
        <f t="shared" si="133"/>
        <v/>
      </c>
      <c r="AQ303" s="1" t="str">
        <f t="shared" si="133"/>
        <v/>
      </c>
      <c r="AS303" s="1" t="str">
        <f t="shared" si="153"/>
        <v/>
      </c>
      <c r="AT303" s="1" t="e">
        <f t="shared" si="154"/>
        <v>#N/A</v>
      </c>
      <c r="AU303" s="1" t="e">
        <f t="shared" si="144"/>
        <v>#N/A</v>
      </c>
      <c r="AV303" s="9" t="e">
        <f t="shared" si="145"/>
        <v>#N/A</v>
      </c>
      <c r="AW303" s="9" t="e">
        <f t="shared" si="146"/>
        <v>#N/A</v>
      </c>
      <c r="AX303" s="9" t="e">
        <f t="shared" si="147"/>
        <v>#N/A</v>
      </c>
      <c r="AY303" s="9" t="e">
        <f t="shared" si="148"/>
        <v>#N/A</v>
      </c>
      <c r="AZ303" s="9" t="e">
        <f t="shared" si="149"/>
        <v>#N/A</v>
      </c>
      <c r="BA303" s="9" t="e">
        <f t="shared" si="155"/>
        <v>#N/A</v>
      </c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M303" s="48"/>
      <c r="BX303" s="7"/>
      <c r="BY303" s="4"/>
      <c r="BZ303" s="7"/>
      <c r="CA303" s="7"/>
      <c r="CB303" s="7"/>
      <c r="CE303" s="7"/>
      <c r="CF303" s="7"/>
      <c r="CG303" s="7"/>
      <c r="CH303" s="7"/>
      <c r="CI303" s="7"/>
      <c r="CJ303" s="7"/>
      <c r="CK303" s="7"/>
      <c r="CL303" s="7"/>
      <c r="CN303" s="47"/>
      <c r="CO303" s="47"/>
      <c r="CP303" s="47"/>
      <c r="CQ303" s="4"/>
    </row>
    <row r="304" spans="1:95" s="1" customFormat="1" x14ac:dyDescent="0.3">
      <c r="A304" s="1">
        <f t="shared" si="150"/>
        <v>0</v>
      </c>
      <c r="B304" s="1" t="e">
        <f t="shared" si="134"/>
        <v>#N/A</v>
      </c>
      <c r="J304" s="4"/>
      <c r="K304" s="4"/>
      <c r="L304" s="4"/>
      <c r="M304" s="61"/>
      <c r="Y304" s="58"/>
      <c r="AA304" s="1">
        <f t="shared" si="135"/>
        <v>0</v>
      </c>
      <c r="AB304" s="1">
        <f t="shared" si="136"/>
        <v>0</v>
      </c>
      <c r="AC304" s="1">
        <f t="shared" si="137"/>
        <v>0</v>
      </c>
      <c r="AD304" s="1" t="str">
        <f t="shared" si="151"/>
        <v/>
      </c>
      <c r="AE304" s="1" t="str">
        <f t="shared" si="132"/>
        <v/>
      </c>
      <c r="AF304" s="1" t="str">
        <f t="shared" si="132"/>
        <v/>
      </c>
      <c r="AG304" s="1" t="str">
        <f t="shared" si="132"/>
        <v/>
      </c>
      <c r="AH304" s="1" t="e">
        <f t="shared" si="156"/>
        <v>#N/A</v>
      </c>
      <c r="AI304" s="9" t="e">
        <f t="shared" si="152"/>
        <v>#N/A</v>
      </c>
      <c r="AJ304" s="9" t="e">
        <f t="shared" si="138"/>
        <v>#N/A</v>
      </c>
      <c r="AK304" s="9" t="e">
        <f t="shared" si="139"/>
        <v>#N/A</v>
      </c>
      <c r="AL304" s="9" t="e">
        <f t="shared" si="140"/>
        <v>#N/A</v>
      </c>
      <c r="AM304" s="9" t="e">
        <f t="shared" si="141"/>
        <v>#N/A</v>
      </c>
      <c r="AN304" s="9" t="e">
        <f t="shared" si="142"/>
        <v>#N/A</v>
      </c>
      <c r="AO304" s="9" t="e">
        <f t="shared" si="143"/>
        <v>#N/A</v>
      </c>
      <c r="AP304" s="1" t="str">
        <f t="shared" si="133"/>
        <v/>
      </c>
      <c r="AQ304" s="1" t="str">
        <f t="shared" si="133"/>
        <v/>
      </c>
      <c r="AS304" s="1" t="str">
        <f t="shared" si="153"/>
        <v/>
      </c>
      <c r="AT304" s="1" t="e">
        <f t="shared" si="154"/>
        <v>#N/A</v>
      </c>
      <c r="AU304" s="1" t="e">
        <f t="shared" si="144"/>
        <v>#N/A</v>
      </c>
      <c r="AV304" s="9" t="e">
        <f t="shared" si="145"/>
        <v>#N/A</v>
      </c>
      <c r="AW304" s="9" t="e">
        <f t="shared" si="146"/>
        <v>#N/A</v>
      </c>
      <c r="AX304" s="9" t="e">
        <f t="shared" si="147"/>
        <v>#N/A</v>
      </c>
      <c r="AY304" s="9" t="e">
        <f t="shared" si="148"/>
        <v>#N/A</v>
      </c>
      <c r="AZ304" s="9" t="e">
        <f t="shared" si="149"/>
        <v>#N/A</v>
      </c>
      <c r="BA304" s="9" t="e">
        <f t="shared" si="155"/>
        <v>#N/A</v>
      </c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M304" s="48"/>
      <c r="BX304" s="7"/>
      <c r="BY304" s="4"/>
      <c r="BZ304" s="7"/>
      <c r="CA304" s="7"/>
      <c r="CB304" s="7"/>
      <c r="CE304" s="7"/>
      <c r="CF304" s="7"/>
      <c r="CG304" s="7"/>
      <c r="CH304" s="7"/>
      <c r="CI304" s="7"/>
      <c r="CJ304" s="7"/>
      <c r="CK304" s="7"/>
      <c r="CL304" s="7"/>
      <c r="CN304" s="47"/>
      <c r="CO304" s="47"/>
      <c r="CP304" s="47"/>
      <c r="CQ304" s="4"/>
    </row>
    <row r="305" spans="1:95" s="1" customFormat="1" x14ac:dyDescent="0.3">
      <c r="A305" s="1">
        <f t="shared" si="150"/>
        <v>0</v>
      </c>
      <c r="B305" s="1" t="e">
        <f t="shared" si="134"/>
        <v>#N/A</v>
      </c>
      <c r="J305" s="4"/>
      <c r="K305" s="4"/>
      <c r="L305" s="4"/>
      <c r="M305" s="61"/>
      <c r="Y305" s="58"/>
      <c r="AA305" s="1">
        <f t="shared" si="135"/>
        <v>0</v>
      </c>
      <c r="AB305" s="1">
        <f t="shared" si="136"/>
        <v>0</v>
      </c>
      <c r="AC305" s="1">
        <f t="shared" si="137"/>
        <v>0</v>
      </c>
      <c r="AD305" s="1" t="str">
        <f t="shared" si="151"/>
        <v/>
      </c>
      <c r="AE305" s="1" t="str">
        <f t="shared" si="132"/>
        <v/>
      </c>
      <c r="AF305" s="1" t="str">
        <f t="shared" si="132"/>
        <v/>
      </c>
      <c r="AG305" s="1" t="str">
        <f t="shared" si="132"/>
        <v/>
      </c>
      <c r="AH305" s="1" t="e">
        <f t="shared" si="156"/>
        <v>#N/A</v>
      </c>
      <c r="AI305" s="9" t="e">
        <f t="shared" si="152"/>
        <v>#N/A</v>
      </c>
      <c r="AJ305" s="9" t="e">
        <f t="shared" si="138"/>
        <v>#N/A</v>
      </c>
      <c r="AK305" s="9" t="e">
        <f t="shared" si="139"/>
        <v>#N/A</v>
      </c>
      <c r="AL305" s="9" t="e">
        <f t="shared" si="140"/>
        <v>#N/A</v>
      </c>
      <c r="AM305" s="9" t="e">
        <f t="shared" si="141"/>
        <v>#N/A</v>
      </c>
      <c r="AN305" s="9" t="e">
        <f t="shared" si="142"/>
        <v>#N/A</v>
      </c>
      <c r="AO305" s="9" t="e">
        <f t="shared" si="143"/>
        <v>#N/A</v>
      </c>
      <c r="AP305" s="1" t="str">
        <f t="shared" si="133"/>
        <v/>
      </c>
      <c r="AQ305" s="1" t="str">
        <f t="shared" si="133"/>
        <v/>
      </c>
      <c r="AS305" s="1" t="str">
        <f t="shared" si="153"/>
        <v/>
      </c>
      <c r="AT305" s="1" t="e">
        <f t="shared" si="154"/>
        <v>#N/A</v>
      </c>
      <c r="AU305" s="1" t="e">
        <f t="shared" si="144"/>
        <v>#N/A</v>
      </c>
      <c r="AV305" s="9" t="e">
        <f t="shared" si="145"/>
        <v>#N/A</v>
      </c>
      <c r="AW305" s="9" t="e">
        <f t="shared" si="146"/>
        <v>#N/A</v>
      </c>
      <c r="AX305" s="9" t="e">
        <f t="shared" si="147"/>
        <v>#N/A</v>
      </c>
      <c r="AY305" s="9" t="e">
        <f t="shared" si="148"/>
        <v>#N/A</v>
      </c>
      <c r="AZ305" s="9" t="e">
        <f t="shared" si="149"/>
        <v>#N/A</v>
      </c>
      <c r="BA305" s="9" t="e">
        <f t="shared" si="155"/>
        <v>#N/A</v>
      </c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M305" s="48"/>
      <c r="BX305" s="7"/>
      <c r="BY305" s="4"/>
      <c r="BZ305" s="7"/>
      <c r="CA305" s="7"/>
      <c r="CB305" s="7"/>
      <c r="CE305" s="7"/>
      <c r="CF305" s="7"/>
      <c r="CG305" s="7"/>
      <c r="CH305" s="7"/>
      <c r="CI305" s="7"/>
      <c r="CJ305" s="7"/>
      <c r="CK305" s="7"/>
      <c r="CL305" s="7"/>
      <c r="CN305" s="47"/>
      <c r="CO305" s="47"/>
      <c r="CP305" s="47"/>
      <c r="CQ305" s="4"/>
    </row>
    <row r="306" spans="1:95" s="1" customFormat="1" x14ac:dyDescent="0.3">
      <c r="A306" s="1">
        <f t="shared" si="150"/>
        <v>0</v>
      </c>
      <c r="B306" s="1" t="e">
        <f t="shared" si="134"/>
        <v>#N/A</v>
      </c>
      <c r="J306" s="4"/>
      <c r="K306" s="4"/>
      <c r="L306" s="4"/>
      <c r="M306" s="61"/>
      <c r="Y306" s="58"/>
      <c r="AA306" s="1">
        <f t="shared" si="135"/>
        <v>0</v>
      </c>
      <c r="AB306" s="1">
        <f t="shared" si="136"/>
        <v>0</v>
      </c>
      <c r="AC306" s="1">
        <f t="shared" si="137"/>
        <v>0</v>
      </c>
      <c r="AD306" s="1" t="str">
        <f t="shared" si="151"/>
        <v/>
      </c>
      <c r="AE306" s="1" t="str">
        <f t="shared" si="132"/>
        <v/>
      </c>
      <c r="AF306" s="1" t="str">
        <f t="shared" si="132"/>
        <v/>
      </c>
      <c r="AG306" s="1" t="str">
        <f t="shared" si="132"/>
        <v/>
      </c>
      <c r="AH306" s="1" t="e">
        <f t="shared" si="156"/>
        <v>#N/A</v>
      </c>
      <c r="AI306" s="9" t="e">
        <f t="shared" si="152"/>
        <v>#N/A</v>
      </c>
      <c r="AJ306" s="9" t="e">
        <f t="shared" si="138"/>
        <v>#N/A</v>
      </c>
      <c r="AK306" s="9" t="e">
        <f t="shared" si="139"/>
        <v>#N/A</v>
      </c>
      <c r="AL306" s="9" t="e">
        <f t="shared" si="140"/>
        <v>#N/A</v>
      </c>
      <c r="AM306" s="9" t="e">
        <f t="shared" si="141"/>
        <v>#N/A</v>
      </c>
      <c r="AN306" s="9" t="e">
        <f t="shared" si="142"/>
        <v>#N/A</v>
      </c>
      <c r="AO306" s="9" t="e">
        <f t="shared" si="143"/>
        <v>#N/A</v>
      </c>
      <c r="AP306" s="1" t="str">
        <f t="shared" si="133"/>
        <v/>
      </c>
      <c r="AQ306" s="1" t="str">
        <f t="shared" si="133"/>
        <v/>
      </c>
      <c r="AS306" s="1" t="str">
        <f t="shared" si="153"/>
        <v/>
      </c>
      <c r="AT306" s="1" t="e">
        <f t="shared" si="154"/>
        <v>#N/A</v>
      </c>
      <c r="AU306" s="1" t="e">
        <f t="shared" si="144"/>
        <v>#N/A</v>
      </c>
      <c r="AV306" s="9" t="e">
        <f t="shared" si="145"/>
        <v>#N/A</v>
      </c>
      <c r="AW306" s="9" t="e">
        <f t="shared" si="146"/>
        <v>#N/A</v>
      </c>
      <c r="AX306" s="9" t="e">
        <f t="shared" si="147"/>
        <v>#N/A</v>
      </c>
      <c r="AY306" s="9" t="e">
        <f t="shared" si="148"/>
        <v>#N/A</v>
      </c>
      <c r="AZ306" s="9" t="e">
        <f t="shared" si="149"/>
        <v>#N/A</v>
      </c>
      <c r="BA306" s="9" t="e">
        <f t="shared" si="155"/>
        <v>#N/A</v>
      </c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M306" s="48"/>
      <c r="BX306" s="7"/>
      <c r="BY306" s="4"/>
      <c r="BZ306" s="7"/>
      <c r="CA306" s="7"/>
      <c r="CB306" s="7"/>
      <c r="CE306" s="7"/>
      <c r="CF306" s="7"/>
      <c r="CG306" s="7"/>
      <c r="CH306" s="7"/>
      <c r="CI306" s="7"/>
      <c r="CJ306" s="7"/>
      <c r="CK306" s="7"/>
      <c r="CL306" s="7"/>
      <c r="CN306" s="47"/>
      <c r="CO306" s="47"/>
      <c r="CP306" s="47"/>
      <c r="CQ306" s="4"/>
    </row>
    <row r="307" spans="1:95" s="1" customFormat="1" x14ac:dyDescent="0.3">
      <c r="A307" s="1">
        <f t="shared" si="150"/>
        <v>0</v>
      </c>
      <c r="B307" s="1" t="e">
        <f t="shared" si="134"/>
        <v>#N/A</v>
      </c>
      <c r="J307" s="4"/>
      <c r="K307" s="4"/>
      <c r="L307" s="4"/>
      <c r="M307" s="61"/>
      <c r="Y307" s="58"/>
      <c r="AA307" s="1">
        <f t="shared" si="135"/>
        <v>0</v>
      </c>
      <c r="AB307" s="1">
        <f t="shared" si="136"/>
        <v>0</v>
      </c>
      <c r="AC307" s="1">
        <f t="shared" si="137"/>
        <v>0</v>
      </c>
      <c r="AD307" s="1" t="str">
        <f t="shared" si="151"/>
        <v/>
      </c>
      <c r="AE307" s="1" t="str">
        <f t="shared" si="132"/>
        <v/>
      </c>
      <c r="AF307" s="1" t="str">
        <f t="shared" si="132"/>
        <v/>
      </c>
      <c r="AG307" s="1" t="str">
        <f t="shared" si="132"/>
        <v/>
      </c>
      <c r="AH307" s="1" t="e">
        <f t="shared" si="156"/>
        <v>#N/A</v>
      </c>
      <c r="AI307" s="9" t="e">
        <f t="shared" si="152"/>
        <v>#N/A</v>
      </c>
      <c r="AJ307" s="9" t="e">
        <f t="shared" si="138"/>
        <v>#N/A</v>
      </c>
      <c r="AK307" s="9" t="e">
        <f t="shared" si="139"/>
        <v>#N/A</v>
      </c>
      <c r="AL307" s="9" t="e">
        <f t="shared" si="140"/>
        <v>#N/A</v>
      </c>
      <c r="AM307" s="9" t="e">
        <f t="shared" si="141"/>
        <v>#N/A</v>
      </c>
      <c r="AN307" s="9" t="e">
        <f t="shared" si="142"/>
        <v>#N/A</v>
      </c>
      <c r="AO307" s="9" t="e">
        <f t="shared" si="143"/>
        <v>#N/A</v>
      </c>
      <c r="AP307" s="1" t="str">
        <f t="shared" si="133"/>
        <v/>
      </c>
      <c r="AQ307" s="1" t="str">
        <f t="shared" si="133"/>
        <v/>
      </c>
      <c r="AS307" s="1" t="str">
        <f t="shared" si="153"/>
        <v/>
      </c>
      <c r="AT307" s="1" t="e">
        <f t="shared" si="154"/>
        <v>#N/A</v>
      </c>
      <c r="AU307" s="1" t="e">
        <f t="shared" si="144"/>
        <v>#N/A</v>
      </c>
      <c r="AV307" s="9" t="e">
        <f t="shared" si="145"/>
        <v>#N/A</v>
      </c>
      <c r="AW307" s="9" t="e">
        <f t="shared" si="146"/>
        <v>#N/A</v>
      </c>
      <c r="AX307" s="9" t="e">
        <f t="shared" si="147"/>
        <v>#N/A</v>
      </c>
      <c r="AY307" s="9" t="e">
        <f t="shared" si="148"/>
        <v>#N/A</v>
      </c>
      <c r="AZ307" s="9" t="e">
        <f t="shared" si="149"/>
        <v>#N/A</v>
      </c>
      <c r="BA307" s="9" t="e">
        <f t="shared" si="155"/>
        <v>#N/A</v>
      </c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M307" s="48"/>
      <c r="BX307" s="7"/>
      <c r="BY307" s="4"/>
      <c r="BZ307" s="7"/>
      <c r="CA307" s="7"/>
      <c r="CB307" s="7"/>
      <c r="CE307" s="7"/>
      <c r="CF307" s="7"/>
      <c r="CG307" s="7"/>
      <c r="CH307" s="7"/>
      <c r="CI307" s="7"/>
      <c r="CJ307" s="7"/>
      <c r="CK307" s="7"/>
      <c r="CL307" s="7"/>
      <c r="CN307" s="47"/>
      <c r="CO307" s="47"/>
      <c r="CP307" s="47"/>
      <c r="CQ307" s="4"/>
    </row>
    <row r="308" spans="1:95" s="1" customFormat="1" x14ac:dyDescent="0.3">
      <c r="A308" s="1">
        <f t="shared" si="150"/>
        <v>0</v>
      </c>
      <c r="B308" s="1" t="e">
        <f t="shared" si="134"/>
        <v>#N/A</v>
      </c>
      <c r="J308" s="4"/>
      <c r="K308" s="4"/>
      <c r="L308" s="4"/>
      <c r="M308" s="61"/>
      <c r="Y308" s="58"/>
      <c r="AA308" s="1">
        <f t="shared" si="135"/>
        <v>0</v>
      </c>
      <c r="AB308" s="1">
        <f t="shared" si="136"/>
        <v>0</v>
      </c>
      <c r="AC308" s="1">
        <f t="shared" si="137"/>
        <v>0</v>
      </c>
      <c r="AD308" s="1" t="str">
        <f t="shared" si="151"/>
        <v/>
      </c>
      <c r="AE308" s="1" t="str">
        <f t="shared" si="132"/>
        <v/>
      </c>
      <c r="AF308" s="1" t="str">
        <f t="shared" si="132"/>
        <v/>
      </c>
      <c r="AG308" s="1" t="str">
        <f t="shared" si="132"/>
        <v/>
      </c>
      <c r="AH308" s="1" t="e">
        <f t="shared" si="156"/>
        <v>#N/A</v>
      </c>
      <c r="AI308" s="9" t="e">
        <f t="shared" si="152"/>
        <v>#N/A</v>
      </c>
      <c r="AJ308" s="9" t="e">
        <f t="shared" si="138"/>
        <v>#N/A</v>
      </c>
      <c r="AK308" s="9" t="e">
        <f t="shared" si="139"/>
        <v>#N/A</v>
      </c>
      <c r="AL308" s="9" t="e">
        <f t="shared" si="140"/>
        <v>#N/A</v>
      </c>
      <c r="AM308" s="9" t="e">
        <f t="shared" si="141"/>
        <v>#N/A</v>
      </c>
      <c r="AN308" s="9" t="e">
        <f t="shared" si="142"/>
        <v>#N/A</v>
      </c>
      <c r="AO308" s="9" t="e">
        <f t="shared" si="143"/>
        <v>#N/A</v>
      </c>
      <c r="AP308" s="1" t="str">
        <f t="shared" si="133"/>
        <v/>
      </c>
      <c r="AQ308" s="1" t="str">
        <f t="shared" si="133"/>
        <v/>
      </c>
      <c r="AS308" s="1" t="str">
        <f t="shared" si="153"/>
        <v/>
      </c>
      <c r="AT308" s="1" t="e">
        <f t="shared" si="154"/>
        <v>#N/A</v>
      </c>
      <c r="AU308" s="1" t="e">
        <f t="shared" si="144"/>
        <v>#N/A</v>
      </c>
      <c r="AV308" s="9" t="e">
        <f t="shared" si="145"/>
        <v>#N/A</v>
      </c>
      <c r="AW308" s="9" t="e">
        <f t="shared" si="146"/>
        <v>#N/A</v>
      </c>
      <c r="AX308" s="9" t="e">
        <f t="shared" si="147"/>
        <v>#N/A</v>
      </c>
      <c r="AY308" s="9" t="e">
        <f t="shared" si="148"/>
        <v>#N/A</v>
      </c>
      <c r="AZ308" s="9" t="e">
        <f t="shared" si="149"/>
        <v>#N/A</v>
      </c>
      <c r="BA308" s="9" t="e">
        <f t="shared" si="155"/>
        <v>#N/A</v>
      </c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M308" s="48"/>
      <c r="BX308" s="7"/>
      <c r="BY308" s="4"/>
      <c r="BZ308" s="7"/>
      <c r="CA308" s="7"/>
      <c r="CB308" s="7"/>
      <c r="CE308" s="7"/>
      <c r="CF308" s="7"/>
      <c r="CG308" s="7"/>
      <c r="CH308" s="7"/>
      <c r="CI308" s="7"/>
      <c r="CJ308" s="7"/>
      <c r="CK308" s="7"/>
      <c r="CL308" s="7"/>
      <c r="CN308" s="47"/>
      <c r="CO308" s="47"/>
      <c r="CP308" s="47"/>
      <c r="CQ308" s="4"/>
    </row>
    <row r="309" spans="1:95" s="1" customFormat="1" x14ac:dyDescent="0.3">
      <c r="A309" s="1">
        <f t="shared" si="150"/>
        <v>0</v>
      </c>
      <c r="B309" s="1" t="e">
        <f t="shared" si="134"/>
        <v>#N/A</v>
      </c>
      <c r="J309" s="4"/>
      <c r="K309" s="4"/>
      <c r="L309" s="4"/>
      <c r="M309" s="61"/>
      <c r="Y309" s="58"/>
      <c r="AA309" s="1">
        <f t="shared" si="135"/>
        <v>0</v>
      </c>
      <c r="AB309" s="1">
        <f t="shared" si="136"/>
        <v>0</v>
      </c>
      <c r="AC309" s="1">
        <f t="shared" si="137"/>
        <v>0</v>
      </c>
      <c r="AD309" s="1" t="str">
        <f t="shared" si="151"/>
        <v/>
      </c>
      <c r="AE309" s="1" t="str">
        <f t="shared" si="132"/>
        <v/>
      </c>
      <c r="AF309" s="1" t="str">
        <f t="shared" si="132"/>
        <v/>
      </c>
      <c r="AG309" s="1" t="str">
        <f t="shared" si="132"/>
        <v/>
      </c>
      <c r="AH309" s="1" t="e">
        <f t="shared" si="156"/>
        <v>#N/A</v>
      </c>
      <c r="AI309" s="9" t="e">
        <f t="shared" si="152"/>
        <v>#N/A</v>
      </c>
      <c r="AJ309" s="9" t="e">
        <f t="shared" si="138"/>
        <v>#N/A</v>
      </c>
      <c r="AK309" s="9" t="e">
        <f t="shared" si="139"/>
        <v>#N/A</v>
      </c>
      <c r="AL309" s="9" t="e">
        <f t="shared" si="140"/>
        <v>#N/A</v>
      </c>
      <c r="AM309" s="9" t="e">
        <f t="shared" si="141"/>
        <v>#N/A</v>
      </c>
      <c r="AN309" s="9" t="e">
        <f t="shared" si="142"/>
        <v>#N/A</v>
      </c>
      <c r="AO309" s="9" t="e">
        <f t="shared" si="143"/>
        <v>#N/A</v>
      </c>
      <c r="AP309" s="1" t="str">
        <f t="shared" si="133"/>
        <v/>
      </c>
      <c r="AQ309" s="1" t="str">
        <f t="shared" si="133"/>
        <v/>
      </c>
      <c r="AS309" s="1" t="str">
        <f t="shared" si="153"/>
        <v/>
      </c>
      <c r="AT309" s="1" t="e">
        <f t="shared" si="154"/>
        <v>#N/A</v>
      </c>
      <c r="AU309" s="1" t="e">
        <f t="shared" si="144"/>
        <v>#N/A</v>
      </c>
      <c r="AV309" s="9" t="e">
        <f t="shared" si="145"/>
        <v>#N/A</v>
      </c>
      <c r="AW309" s="9" t="e">
        <f t="shared" si="146"/>
        <v>#N/A</v>
      </c>
      <c r="AX309" s="9" t="e">
        <f t="shared" si="147"/>
        <v>#N/A</v>
      </c>
      <c r="AY309" s="9" t="e">
        <f t="shared" si="148"/>
        <v>#N/A</v>
      </c>
      <c r="AZ309" s="9" t="e">
        <f t="shared" si="149"/>
        <v>#N/A</v>
      </c>
      <c r="BA309" s="9" t="e">
        <f t="shared" si="155"/>
        <v>#N/A</v>
      </c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M309" s="48"/>
      <c r="BX309" s="7"/>
      <c r="BY309" s="4"/>
      <c r="BZ309" s="7"/>
      <c r="CA309" s="7"/>
      <c r="CB309" s="7"/>
      <c r="CE309" s="7"/>
      <c r="CF309" s="7"/>
      <c r="CG309" s="7"/>
      <c r="CH309" s="7"/>
      <c r="CI309" s="7"/>
      <c r="CJ309" s="7"/>
      <c r="CK309" s="7"/>
      <c r="CL309" s="7"/>
      <c r="CN309" s="47"/>
      <c r="CO309" s="47"/>
      <c r="CP309" s="47"/>
      <c r="CQ309" s="4"/>
    </row>
    <row r="310" spans="1:95" s="1" customFormat="1" x14ac:dyDescent="0.3">
      <c r="A310" s="1">
        <f t="shared" si="150"/>
        <v>0</v>
      </c>
      <c r="B310" s="1" t="e">
        <f t="shared" si="134"/>
        <v>#N/A</v>
      </c>
      <c r="J310" s="4"/>
      <c r="K310" s="4"/>
      <c r="L310" s="4"/>
      <c r="M310" s="61"/>
      <c r="Y310" s="58"/>
      <c r="AA310" s="1">
        <f t="shared" si="135"/>
        <v>0</v>
      </c>
      <c r="AB310" s="1">
        <f t="shared" si="136"/>
        <v>0</v>
      </c>
      <c r="AC310" s="1">
        <f t="shared" si="137"/>
        <v>0</v>
      </c>
      <c r="AD310" s="1" t="str">
        <f t="shared" si="151"/>
        <v/>
      </c>
      <c r="AE310" s="1" t="str">
        <f t="shared" si="132"/>
        <v/>
      </c>
      <c r="AF310" s="1" t="str">
        <f t="shared" si="132"/>
        <v/>
      </c>
      <c r="AG310" s="1" t="str">
        <f t="shared" si="132"/>
        <v/>
      </c>
      <c r="AH310" s="1" t="e">
        <f t="shared" si="156"/>
        <v>#N/A</v>
      </c>
      <c r="AI310" s="9" t="e">
        <f t="shared" si="152"/>
        <v>#N/A</v>
      </c>
      <c r="AJ310" s="9" t="e">
        <f t="shared" si="138"/>
        <v>#N/A</v>
      </c>
      <c r="AK310" s="9" t="e">
        <f t="shared" si="139"/>
        <v>#N/A</v>
      </c>
      <c r="AL310" s="9" t="e">
        <f t="shared" si="140"/>
        <v>#N/A</v>
      </c>
      <c r="AM310" s="9" t="e">
        <f t="shared" si="141"/>
        <v>#N/A</v>
      </c>
      <c r="AN310" s="9" t="e">
        <f t="shared" si="142"/>
        <v>#N/A</v>
      </c>
      <c r="AO310" s="9" t="e">
        <f t="shared" si="143"/>
        <v>#N/A</v>
      </c>
      <c r="AP310" s="1" t="str">
        <f t="shared" si="133"/>
        <v/>
      </c>
      <c r="AQ310" s="1" t="str">
        <f t="shared" si="133"/>
        <v/>
      </c>
      <c r="AS310" s="1" t="str">
        <f t="shared" si="153"/>
        <v/>
      </c>
      <c r="AT310" s="1" t="e">
        <f t="shared" si="154"/>
        <v>#N/A</v>
      </c>
      <c r="AU310" s="1" t="e">
        <f t="shared" si="144"/>
        <v>#N/A</v>
      </c>
      <c r="AV310" s="9" t="e">
        <f t="shared" si="145"/>
        <v>#N/A</v>
      </c>
      <c r="AW310" s="9" t="e">
        <f t="shared" si="146"/>
        <v>#N/A</v>
      </c>
      <c r="AX310" s="9" t="e">
        <f t="shared" si="147"/>
        <v>#N/A</v>
      </c>
      <c r="AY310" s="9" t="e">
        <f t="shared" si="148"/>
        <v>#N/A</v>
      </c>
      <c r="AZ310" s="9" t="e">
        <f t="shared" si="149"/>
        <v>#N/A</v>
      </c>
      <c r="BA310" s="9" t="e">
        <f t="shared" si="155"/>
        <v>#N/A</v>
      </c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M310" s="48"/>
      <c r="BX310" s="7"/>
      <c r="BY310" s="4"/>
      <c r="BZ310" s="7"/>
      <c r="CA310" s="7"/>
      <c r="CB310" s="7"/>
      <c r="CE310" s="7"/>
      <c r="CF310" s="7"/>
      <c r="CG310" s="7"/>
      <c r="CH310" s="7"/>
      <c r="CI310" s="7"/>
      <c r="CJ310" s="7"/>
      <c r="CK310" s="7"/>
      <c r="CL310" s="7"/>
      <c r="CN310" s="47"/>
      <c r="CO310" s="47"/>
      <c r="CP310" s="47"/>
      <c r="CQ310" s="4"/>
    </row>
    <row r="311" spans="1:95" s="1" customFormat="1" x14ac:dyDescent="0.3">
      <c r="A311" s="1">
        <f t="shared" si="150"/>
        <v>0</v>
      </c>
      <c r="B311" s="1" t="e">
        <f t="shared" si="134"/>
        <v>#N/A</v>
      </c>
      <c r="J311" s="4"/>
      <c r="K311" s="4"/>
      <c r="L311" s="4"/>
      <c r="M311" s="61"/>
      <c r="Y311" s="58"/>
      <c r="AA311" s="1">
        <f t="shared" si="135"/>
        <v>0</v>
      </c>
      <c r="AB311" s="1">
        <f t="shared" si="136"/>
        <v>0</v>
      </c>
      <c r="AC311" s="1">
        <f t="shared" si="137"/>
        <v>0</v>
      </c>
      <c r="AD311" s="1" t="str">
        <f t="shared" si="151"/>
        <v/>
      </c>
      <c r="AE311" s="1" t="str">
        <f t="shared" si="132"/>
        <v/>
      </c>
      <c r="AF311" s="1" t="str">
        <f t="shared" si="132"/>
        <v/>
      </c>
      <c r="AG311" s="1" t="str">
        <f t="shared" si="132"/>
        <v/>
      </c>
      <c r="AH311" s="1" t="e">
        <f t="shared" si="156"/>
        <v>#N/A</v>
      </c>
      <c r="AI311" s="9" t="e">
        <f t="shared" si="152"/>
        <v>#N/A</v>
      </c>
      <c r="AJ311" s="9" t="e">
        <f t="shared" si="138"/>
        <v>#N/A</v>
      </c>
      <c r="AK311" s="9" t="e">
        <f t="shared" si="139"/>
        <v>#N/A</v>
      </c>
      <c r="AL311" s="9" t="e">
        <f t="shared" si="140"/>
        <v>#N/A</v>
      </c>
      <c r="AM311" s="9" t="e">
        <f t="shared" si="141"/>
        <v>#N/A</v>
      </c>
      <c r="AN311" s="9" t="e">
        <f t="shared" si="142"/>
        <v>#N/A</v>
      </c>
      <c r="AO311" s="9" t="e">
        <f t="shared" si="143"/>
        <v>#N/A</v>
      </c>
      <c r="AP311" s="1" t="str">
        <f t="shared" si="133"/>
        <v/>
      </c>
      <c r="AQ311" s="1" t="str">
        <f t="shared" si="133"/>
        <v/>
      </c>
      <c r="AS311" s="1" t="str">
        <f t="shared" si="153"/>
        <v/>
      </c>
      <c r="AT311" s="1" t="e">
        <f t="shared" si="154"/>
        <v>#N/A</v>
      </c>
      <c r="AU311" s="1" t="e">
        <f t="shared" si="144"/>
        <v>#N/A</v>
      </c>
      <c r="AV311" s="9" t="e">
        <f t="shared" si="145"/>
        <v>#N/A</v>
      </c>
      <c r="AW311" s="9" t="e">
        <f t="shared" si="146"/>
        <v>#N/A</v>
      </c>
      <c r="AX311" s="9" t="e">
        <f t="shared" si="147"/>
        <v>#N/A</v>
      </c>
      <c r="AY311" s="9" t="e">
        <f t="shared" si="148"/>
        <v>#N/A</v>
      </c>
      <c r="AZ311" s="9" t="e">
        <f t="shared" si="149"/>
        <v>#N/A</v>
      </c>
      <c r="BA311" s="9" t="e">
        <f t="shared" si="155"/>
        <v>#N/A</v>
      </c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M311" s="48"/>
      <c r="BX311" s="7"/>
      <c r="BY311" s="4"/>
      <c r="BZ311" s="7"/>
      <c r="CA311" s="7"/>
      <c r="CB311" s="7"/>
      <c r="CE311" s="7"/>
      <c r="CF311" s="7"/>
      <c r="CG311" s="7"/>
      <c r="CH311" s="7"/>
      <c r="CI311" s="7"/>
      <c r="CJ311" s="7"/>
      <c r="CK311" s="7"/>
      <c r="CL311" s="7"/>
      <c r="CN311" s="47"/>
      <c r="CO311" s="47"/>
      <c r="CP311" s="47"/>
      <c r="CQ311" s="4"/>
    </row>
    <row r="312" spans="1:95" s="1" customFormat="1" x14ac:dyDescent="0.3">
      <c r="A312" s="1">
        <f t="shared" si="150"/>
        <v>0</v>
      </c>
      <c r="B312" s="1" t="e">
        <f t="shared" si="134"/>
        <v>#N/A</v>
      </c>
      <c r="J312" s="4"/>
      <c r="K312" s="4"/>
      <c r="L312" s="4"/>
      <c r="M312" s="61"/>
      <c r="Y312" s="58"/>
      <c r="AA312" s="1">
        <f t="shared" si="135"/>
        <v>0</v>
      </c>
      <c r="AB312" s="1">
        <f t="shared" si="136"/>
        <v>0</v>
      </c>
      <c r="AC312" s="1">
        <f t="shared" si="137"/>
        <v>0</v>
      </c>
      <c r="AD312" s="1" t="str">
        <f t="shared" si="151"/>
        <v/>
      </c>
      <c r="AE312" s="1" t="str">
        <f t="shared" si="132"/>
        <v/>
      </c>
      <c r="AF312" s="1" t="str">
        <f t="shared" si="132"/>
        <v/>
      </c>
      <c r="AG312" s="1" t="str">
        <f t="shared" si="132"/>
        <v/>
      </c>
      <c r="AH312" s="1" t="e">
        <f t="shared" si="156"/>
        <v>#N/A</v>
      </c>
      <c r="AI312" s="9" t="e">
        <f t="shared" si="152"/>
        <v>#N/A</v>
      </c>
      <c r="AJ312" s="9" t="e">
        <f t="shared" si="138"/>
        <v>#N/A</v>
      </c>
      <c r="AK312" s="9" t="e">
        <f t="shared" si="139"/>
        <v>#N/A</v>
      </c>
      <c r="AL312" s="9" t="e">
        <f t="shared" si="140"/>
        <v>#N/A</v>
      </c>
      <c r="AM312" s="9" t="e">
        <f t="shared" si="141"/>
        <v>#N/A</v>
      </c>
      <c r="AN312" s="9" t="e">
        <f t="shared" si="142"/>
        <v>#N/A</v>
      </c>
      <c r="AO312" s="9" t="e">
        <f t="shared" si="143"/>
        <v>#N/A</v>
      </c>
      <c r="AP312" s="1" t="str">
        <f t="shared" si="133"/>
        <v/>
      </c>
      <c r="AQ312" s="1" t="str">
        <f t="shared" si="133"/>
        <v/>
      </c>
      <c r="AS312" s="1" t="str">
        <f t="shared" si="153"/>
        <v/>
      </c>
      <c r="AT312" s="1" t="e">
        <f t="shared" si="154"/>
        <v>#N/A</v>
      </c>
      <c r="AU312" s="1" t="e">
        <f t="shared" si="144"/>
        <v>#N/A</v>
      </c>
      <c r="AV312" s="9" t="e">
        <f t="shared" si="145"/>
        <v>#N/A</v>
      </c>
      <c r="AW312" s="9" t="e">
        <f t="shared" si="146"/>
        <v>#N/A</v>
      </c>
      <c r="AX312" s="9" t="e">
        <f t="shared" si="147"/>
        <v>#N/A</v>
      </c>
      <c r="AY312" s="9" t="e">
        <f t="shared" si="148"/>
        <v>#N/A</v>
      </c>
      <c r="AZ312" s="9" t="e">
        <f t="shared" si="149"/>
        <v>#N/A</v>
      </c>
      <c r="BA312" s="9" t="e">
        <f t="shared" si="155"/>
        <v>#N/A</v>
      </c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M312" s="48"/>
      <c r="BX312" s="7"/>
      <c r="BY312" s="4"/>
      <c r="BZ312" s="7"/>
      <c r="CA312" s="7"/>
      <c r="CB312" s="7"/>
      <c r="CE312" s="7"/>
      <c r="CF312" s="7"/>
      <c r="CG312" s="7"/>
      <c r="CH312" s="7"/>
      <c r="CI312" s="7"/>
      <c r="CJ312" s="7"/>
      <c r="CK312" s="7"/>
      <c r="CL312" s="7"/>
      <c r="CN312" s="47"/>
      <c r="CO312" s="47"/>
      <c r="CP312" s="47"/>
      <c r="CQ312" s="4"/>
    </row>
    <row r="313" spans="1:95" s="1" customFormat="1" x14ac:dyDescent="0.3">
      <c r="A313" s="1">
        <f t="shared" si="150"/>
        <v>0</v>
      </c>
      <c r="B313" s="1" t="e">
        <f t="shared" si="134"/>
        <v>#N/A</v>
      </c>
      <c r="J313" s="4"/>
      <c r="K313" s="4"/>
      <c r="L313" s="4"/>
      <c r="M313" s="61"/>
      <c r="Y313" s="58"/>
      <c r="AA313" s="1">
        <f t="shared" si="135"/>
        <v>0</v>
      </c>
      <c r="AB313" s="1">
        <f t="shared" si="136"/>
        <v>0</v>
      </c>
      <c r="AC313" s="1">
        <f t="shared" si="137"/>
        <v>0</v>
      </c>
      <c r="AD313" s="1" t="str">
        <f t="shared" si="151"/>
        <v/>
      </c>
      <c r="AE313" s="1" t="str">
        <f t="shared" si="132"/>
        <v/>
      </c>
      <c r="AF313" s="1" t="str">
        <f t="shared" si="132"/>
        <v/>
      </c>
      <c r="AG313" s="1" t="str">
        <f t="shared" si="132"/>
        <v/>
      </c>
      <c r="AH313" s="1" t="e">
        <f t="shared" si="156"/>
        <v>#N/A</v>
      </c>
      <c r="AI313" s="9" t="e">
        <f t="shared" si="152"/>
        <v>#N/A</v>
      </c>
      <c r="AJ313" s="9" t="e">
        <f t="shared" si="138"/>
        <v>#N/A</v>
      </c>
      <c r="AK313" s="9" t="e">
        <f t="shared" si="139"/>
        <v>#N/A</v>
      </c>
      <c r="AL313" s="9" t="e">
        <f t="shared" si="140"/>
        <v>#N/A</v>
      </c>
      <c r="AM313" s="9" t="e">
        <f t="shared" si="141"/>
        <v>#N/A</v>
      </c>
      <c r="AN313" s="9" t="e">
        <f t="shared" si="142"/>
        <v>#N/A</v>
      </c>
      <c r="AO313" s="9" t="e">
        <f t="shared" si="143"/>
        <v>#N/A</v>
      </c>
      <c r="AP313" s="1" t="str">
        <f t="shared" si="133"/>
        <v/>
      </c>
      <c r="AQ313" s="1" t="str">
        <f t="shared" si="133"/>
        <v/>
      </c>
      <c r="AS313" s="1" t="str">
        <f t="shared" si="153"/>
        <v/>
      </c>
      <c r="AT313" s="1" t="e">
        <f t="shared" si="154"/>
        <v>#N/A</v>
      </c>
      <c r="AU313" s="1" t="e">
        <f t="shared" si="144"/>
        <v>#N/A</v>
      </c>
      <c r="AV313" s="9" t="e">
        <f t="shared" si="145"/>
        <v>#N/A</v>
      </c>
      <c r="AW313" s="9" t="e">
        <f t="shared" si="146"/>
        <v>#N/A</v>
      </c>
      <c r="AX313" s="9" t="e">
        <f t="shared" si="147"/>
        <v>#N/A</v>
      </c>
      <c r="AY313" s="9" t="e">
        <f t="shared" si="148"/>
        <v>#N/A</v>
      </c>
      <c r="AZ313" s="9" t="e">
        <f t="shared" si="149"/>
        <v>#N/A</v>
      </c>
      <c r="BA313" s="9" t="e">
        <f t="shared" si="155"/>
        <v>#N/A</v>
      </c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M313" s="48"/>
      <c r="BX313" s="7"/>
      <c r="BY313" s="4"/>
      <c r="BZ313" s="7"/>
      <c r="CA313" s="7"/>
      <c r="CB313" s="7"/>
      <c r="CE313" s="7"/>
      <c r="CF313" s="7"/>
      <c r="CG313" s="7"/>
      <c r="CH313" s="7"/>
      <c r="CI313" s="7"/>
      <c r="CJ313" s="7"/>
      <c r="CK313" s="7"/>
      <c r="CL313" s="7"/>
      <c r="CN313" s="47"/>
      <c r="CO313" s="47"/>
      <c r="CP313" s="47"/>
      <c r="CQ313" s="4"/>
    </row>
    <row r="314" spans="1:95" s="1" customFormat="1" x14ac:dyDescent="0.3">
      <c r="A314" s="1">
        <f t="shared" si="150"/>
        <v>0</v>
      </c>
      <c r="B314" s="1" t="e">
        <f t="shared" si="134"/>
        <v>#N/A</v>
      </c>
      <c r="J314" s="4"/>
      <c r="K314" s="4"/>
      <c r="L314" s="4"/>
      <c r="M314" s="61"/>
      <c r="Y314" s="58"/>
      <c r="AA314" s="1">
        <f t="shared" si="135"/>
        <v>0</v>
      </c>
      <c r="AB314" s="1">
        <f t="shared" si="136"/>
        <v>0</v>
      </c>
      <c r="AC314" s="1">
        <f t="shared" si="137"/>
        <v>0</v>
      </c>
      <c r="AD314" s="1" t="str">
        <f t="shared" si="151"/>
        <v/>
      </c>
      <c r="AE314" s="1" t="str">
        <f t="shared" si="132"/>
        <v/>
      </c>
      <c r="AF314" s="1" t="str">
        <f t="shared" si="132"/>
        <v/>
      </c>
      <c r="AG314" s="1" t="str">
        <f t="shared" si="132"/>
        <v/>
      </c>
      <c r="AH314" s="1" t="e">
        <f t="shared" si="156"/>
        <v>#N/A</v>
      </c>
      <c r="AI314" s="9" t="e">
        <f t="shared" si="152"/>
        <v>#N/A</v>
      </c>
      <c r="AJ314" s="9" t="e">
        <f t="shared" si="138"/>
        <v>#N/A</v>
      </c>
      <c r="AK314" s="9" t="e">
        <f t="shared" si="139"/>
        <v>#N/A</v>
      </c>
      <c r="AL314" s="9" t="e">
        <f t="shared" si="140"/>
        <v>#N/A</v>
      </c>
      <c r="AM314" s="9" t="e">
        <f t="shared" si="141"/>
        <v>#N/A</v>
      </c>
      <c r="AN314" s="9" t="e">
        <f t="shared" si="142"/>
        <v>#N/A</v>
      </c>
      <c r="AO314" s="9" t="e">
        <f t="shared" si="143"/>
        <v>#N/A</v>
      </c>
      <c r="AP314" s="1" t="str">
        <f t="shared" si="133"/>
        <v/>
      </c>
      <c r="AQ314" s="1" t="str">
        <f t="shared" si="133"/>
        <v/>
      </c>
      <c r="AS314" s="1" t="str">
        <f t="shared" si="153"/>
        <v/>
      </c>
      <c r="AT314" s="1" t="e">
        <f t="shared" si="154"/>
        <v>#N/A</v>
      </c>
      <c r="AU314" s="1" t="e">
        <f t="shared" si="144"/>
        <v>#N/A</v>
      </c>
      <c r="AV314" s="9" t="e">
        <f t="shared" si="145"/>
        <v>#N/A</v>
      </c>
      <c r="AW314" s="9" t="e">
        <f t="shared" si="146"/>
        <v>#N/A</v>
      </c>
      <c r="AX314" s="9" t="e">
        <f t="shared" si="147"/>
        <v>#N/A</v>
      </c>
      <c r="AY314" s="9" t="e">
        <f t="shared" si="148"/>
        <v>#N/A</v>
      </c>
      <c r="AZ314" s="9" t="e">
        <f t="shared" si="149"/>
        <v>#N/A</v>
      </c>
      <c r="BA314" s="9" t="e">
        <f t="shared" si="155"/>
        <v>#N/A</v>
      </c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M314" s="48"/>
      <c r="BX314" s="7"/>
      <c r="BY314" s="4"/>
      <c r="BZ314" s="7"/>
      <c r="CA314" s="7"/>
      <c r="CB314" s="7"/>
      <c r="CE314" s="7"/>
      <c r="CF314" s="7"/>
      <c r="CG314" s="7"/>
      <c r="CH314" s="7"/>
      <c r="CI314" s="7"/>
      <c r="CJ314" s="7"/>
      <c r="CK314" s="7"/>
      <c r="CL314" s="7"/>
      <c r="CN314" s="47"/>
      <c r="CO314" s="47"/>
      <c r="CP314" s="47"/>
      <c r="CQ314" s="4"/>
    </row>
    <row r="315" spans="1:95" s="1" customFormat="1" x14ac:dyDescent="0.3">
      <c r="A315" s="1">
        <f t="shared" si="150"/>
        <v>0</v>
      </c>
      <c r="B315" s="1" t="e">
        <f t="shared" si="134"/>
        <v>#N/A</v>
      </c>
      <c r="J315" s="4"/>
      <c r="K315" s="4"/>
      <c r="L315" s="4"/>
      <c r="M315" s="61"/>
      <c r="Y315" s="58"/>
      <c r="AA315" s="1">
        <f t="shared" si="135"/>
        <v>0</v>
      </c>
      <c r="AB315" s="1">
        <f t="shared" si="136"/>
        <v>0</v>
      </c>
      <c r="AC315" s="1">
        <f t="shared" si="137"/>
        <v>0</v>
      </c>
      <c r="AD315" s="1" t="str">
        <f t="shared" si="151"/>
        <v/>
      </c>
      <c r="AE315" s="1" t="str">
        <f t="shared" si="132"/>
        <v/>
      </c>
      <c r="AF315" s="1" t="str">
        <f t="shared" si="132"/>
        <v/>
      </c>
      <c r="AG315" s="1" t="str">
        <f t="shared" si="132"/>
        <v/>
      </c>
      <c r="AH315" s="1" t="e">
        <f t="shared" si="156"/>
        <v>#N/A</v>
      </c>
      <c r="AI315" s="9" t="e">
        <f t="shared" si="152"/>
        <v>#N/A</v>
      </c>
      <c r="AJ315" s="9" t="e">
        <f t="shared" si="138"/>
        <v>#N/A</v>
      </c>
      <c r="AK315" s="9" t="e">
        <f t="shared" si="139"/>
        <v>#N/A</v>
      </c>
      <c r="AL315" s="9" t="e">
        <f t="shared" si="140"/>
        <v>#N/A</v>
      </c>
      <c r="AM315" s="9" t="e">
        <f t="shared" si="141"/>
        <v>#N/A</v>
      </c>
      <c r="AN315" s="9" t="e">
        <f t="shared" si="142"/>
        <v>#N/A</v>
      </c>
      <c r="AO315" s="9" t="e">
        <f t="shared" si="143"/>
        <v>#N/A</v>
      </c>
      <c r="AP315" s="1" t="str">
        <f t="shared" si="133"/>
        <v/>
      </c>
      <c r="AQ315" s="1" t="str">
        <f t="shared" si="133"/>
        <v/>
      </c>
      <c r="AS315" s="1" t="str">
        <f t="shared" si="153"/>
        <v/>
      </c>
      <c r="AT315" s="1" t="e">
        <f t="shared" si="154"/>
        <v>#N/A</v>
      </c>
      <c r="AU315" s="1" t="e">
        <f t="shared" si="144"/>
        <v>#N/A</v>
      </c>
      <c r="AV315" s="9" t="e">
        <f t="shared" si="145"/>
        <v>#N/A</v>
      </c>
      <c r="AW315" s="9" t="e">
        <f t="shared" si="146"/>
        <v>#N/A</v>
      </c>
      <c r="AX315" s="9" t="e">
        <f t="shared" si="147"/>
        <v>#N/A</v>
      </c>
      <c r="AY315" s="9" t="e">
        <f t="shared" si="148"/>
        <v>#N/A</v>
      </c>
      <c r="AZ315" s="9" t="e">
        <f t="shared" si="149"/>
        <v>#N/A</v>
      </c>
      <c r="BA315" s="9" t="e">
        <f t="shared" si="155"/>
        <v>#N/A</v>
      </c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M315" s="48"/>
      <c r="BX315" s="7"/>
      <c r="BY315" s="4"/>
      <c r="BZ315" s="7"/>
      <c r="CA315" s="7"/>
      <c r="CB315" s="7"/>
      <c r="CE315" s="7"/>
      <c r="CF315" s="7"/>
      <c r="CG315" s="7"/>
      <c r="CH315" s="7"/>
      <c r="CI315" s="7"/>
      <c r="CJ315" s="7"/>
      <c r="CK315" s="7"/>
      <c r="CL315" s="7"/>
      <c r="CN315" s="47"/>
      <c r="CO315" s="47"/>
      <c r="CP315" s="47"/>
      <c r="CQ315" s="4"/>
    </row>
    <row r="316" spans="1:95" s="1" customFormat="1" x14ac:dyDescent="0.3">
      <c r="A316" s="1">
        <f t="shared" si="150"/>
        <v>0</v>
      </c>
      <c r="B316" s="1" t="e">
        <f t="shared" si="134"/>
        <v>#N/A</v>
      </c>
      <c r="J316" s="4"/>
      <c r="K316" s="4"/>
      <c r="L316" s="4"/>
      <c r="M316" s="61"/>
      <c r="Y316" s="58"/>
      <c r="AA316" s="1">
        <f t="shared" si="135"/>
        <v>0</v>
      </c>
      <c r="AB316" s="1">
        <f t="shared" si="136"/>
        <v>0</v>
      </c>
      <c r="AC316" s="1">
        <f t="shared" si="137"/>
        <v>0</v>
      </c>
      <c r="AD316" s="1" t="str">
        <f t="shared" si="151"/>
        <v/>
      </c>
      <c r="AE316" s="1" t="str">
        <f t="shared" si="132"/>
        <v/>
      </c>
      <c r="AF316" s="1" t="str">
        <f t="shared" si="132"/>
        <v/>
      </c>
      <c r="AG316" s="1" t="str">
        <f t="shared" si="132"/>
        <v/>
      </c>
      <c r="AH316" s="1" t="e">
        <f t="shared" si="156"/>
        <v>#N/A</v>
      </c>
      <c r="AI316" s="9" t="e">
        <f t="shared" si="152"/>
        <v>#N/A</v>
      </c>
      <c r="AJ316" s="9" t="e">
        <f t="shared" si="138"/>
        <v>#N/A</v>
      </c>
      <c r="AK316" s="9" t="e">
        <f t="shared" si="139"/>
        <v>#N/A</v>
      </c>
      <c r="AL316" s="9" t="e">
        <f t="shared" si="140"/>
        <v>#N/A</v>
      </c>
      <c r="AM316" s="9" t="e">
        <f t="shared" si="141"/>
        <v>#N/A</v>
      </c>
      <c r="AN316" s="9" t="e">
        <f t="shared" si="142"/>
        <v>#N/A</v>
      </c>
      <c r="AO316" s="9" t="e">
        <f t="shared" si="143"/>
        <v>#N/A</v>
      </c>
      <c r="AP316" s="1" t="str">
        <f t="shared" si="133"/>
        <v/>
      </c>
      <c r="AQ316" s="1" t="str">
        <f t="shared" si="133"/>
        <v/>
      </c>
      <c r="AS316" s="1" t="str">
        <f t="shared" si="153"/>
        <v/>
      </c>
      <c r="AT316" s="1" t="e">
        <f t="shared" si="154"/>
        <v>#N/A</v>
      </c>
      <c r="AU316" s="1" t="e">
        <f t="shared" si="144"/>
        <v>#N/A</v>
      </c>
      <c r="AV316" s="9" t="e">
        <f t="shared" si="145"/>
        <v>#N/A</v>
      </c>
      <c r="AW316" s="9" t="e">
        <f t="shared" si="146"/>
        <v>#N/A</v>
      </c>
      <c r="AX316" s="9" t="e">
        <f t="shared" si="147"/>
        <v>#N/A</v>
      </c>
      <c r="AY316" s="9" t="e">
        <f t="shared" si="148"/>
        <v>#N/A</v>
      </c>
      <c r="AZ316" s="9" t="e">
        <f t="shared" si="149"/>
        <v>#N/A</v>
      </c>
      <c r="BA316" s="9" t="e">
        <f t="shared" si="155"/>
        <v>#N/A</v>
      </c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M316" s="48"/>
      <c r="BX316" s="7"/>
      <c r="BY316" s="4"/>
      <c r="BZ316" s="7"/>
      <c r="CA316" s="7"/>
      <c r="CB316" s="7"/>
      <c r="CE316" s="7"/>
      <c r="CF316" s="7"/>
      <c r="CG316" s="7"/>
      <c r="CH316" s="7"/>
      <c r="CI316" s="7"/>
      <c r="CJ316" s="7"/>
      <c r="CK316" s="7"/>
      <c r="CL316" s="7"/>
      <c r="CN316" s="47"/>
      <c r="CO316" s="47"/>
      <c r="CP316" s="47"/>
      <c r="CQ316" s="4"/>
    </row>
    <row r="317" spans="1:95" s="1" customFormat="1" x14ac:dyDescent="0.3">
      <c r="A317" s="1">
        <f t="shared" si="150"/>
        <v>0</v>
      </c>
      <c r="B317" s="1" t="e">
        <f t="shared" si="134"/>
        <v>#N/A</v>
      </c>
      <c r="J317" s="4"/>
      <c r="K317" s="4"/>
      <c r="L317" s="4"/>
      <c r="M317" s="61"/>
      <c r="Y317" s="58"/>
      <c r="AA317" s="1">
        <f t="shared" si="135"/>
        <v>0</v>
      </c>
      <c r="AB317" s="1">
        <f t="shared" si="136"/>
        <v>0</v>
      </c>
      <c r="AC317" s="1">
        <f t="shared" si="137"/>
        <v>0</v>
      </c>
      <c r="AD317" s="1" t="str">
        <f t="shared" si="151"/>
        <v/>
      </c>
      <c r="AE317" s="1" t="str">
        <f t="shared" si="132"/>
        <v/>
      </c>
      <c r="AF317" s="1" t="str">
        <f t="shared" si="132"/>
        <v/>
      </c>
      <c r="AG317" s="1" t="str">
        <f t="shared" si="132"/>
        <v/>
      </c>
      <c r="AH317" s="1" t="e">
        <f t="shared" si="156"/>
        <v>#N/A</v>
      </c>
      <c r="AI317" s="9" t="e">
        <f t="shared" si="152"/>
        <v>#N/A</v>
      </c>
      <c r="AJ317" s="9" t="e">
        <f t="shared" si="138"/>
        <v>#N/A</v>
      </c>
      <c r="AK317" s="9" t="e">
        <f t="shared" si="139"/>
        <v>#N/A</v>
      </c>
      <c r="AL317" s="9" t="e">
        <f t="shared" si="140"/>
        <v>#N/A</v>
      </c>
      <c r="AM317" s="9" t="e">
        <f t="shared" si="141"/>
        <v>#N/A</v>
      </c>
      <c r="AN317" s="9" t="e">
        <f t="shared" si="142"/>
        <v>#N/A</v>
      </c>
      <c r="AO317" s="9" t="e">
        <f t="shared" si="143"/>
        <v>#N/A</v>
      </c>
      <c r="AP317" s="1" t="str">
        <f t="shared" si="133"/>
        <v/>
      </c>
      <c r="AQ317" s="1" t="str">
        <f t="shared" si="133"/>
        <v/>
      </c>
      <c r="AS317" s="1" t="str">
        <f t="shared" si="153"/>
        <v/>
      </c>
      <c r="AT317" s="1" t="e">
        <f t="shared" si="154"/>
        <v>#N/A</v>
      </c>
      <c r="AU317" s="1" t="e">
        <f t="shared" si="144"/>
        <v>#N/A</v>
      </c>
      <c r="AV317" s="9" t="e">
        <f t="shared" si="145"/>
        <v>#N/A</v>
      </c>
      <c r="AW317" s="9" t="e">
        <f t="shared" si="146"/>
        <v>#N/A</v>
      </c>
      <c r="AX317" s="9" t="e">
        <f t="shared" si="147"/>
        <v>#N/A</v>
      </c>
      <c r="AY317" s="9" t="e">
        <f t="shared" si="148"/>
        <v>#N/A</v>
      </c>
      <c r="AZ317" s="9" t="e">
        <f t="shared" si="149"/>
        <v>#N/A</v>
      </c>
      <c r="BA317" s="9" t="e">
        <f t="shared" si="155"/>
        <v>#N/A</v>
      </c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M317" s="48"/>
      <c r="BX317" s="7"/>
      <c r="BY317" s="4"/>
      <c r="BZ317" s="7"/>
      <c r="CA317" s="7"/>
      <c r="CB317" s="7"/>
      <c r="CE317" s="7"/>
      <c r="CF317" s="7"/>
      <c r="CG317" s="7"/>
      <c r="CH317" s="7"/>
      <c r="CI317" s="7"/>
      <c r="CJ317" s="7"/>
      <c r="CK317" s="7"/>
      <c r="CL317" s="7"/>
      <c r="CN317" s="47"/>
      <c r="CO317" s="47"/>
      <c r="CP317" s="47"/>
      <c r="CQ317" s="4"/>
    </row>
    <row r="318" spans="1:95" s="1" customFormat="1" x14ac:dyDescent="0.3">
      <c r="A318" s="1">
        <f t="shared" si="150"/>
        <v>0</v>
      </c>
      <c r="B318" s="1" t="e">
        <f t="shared" si="134"/>
        <v>#N/A</v>
      </c>
      <c r="J318" s="4"/>
      <c r="K318" s="4"/>
      <c r="L318" s="4"/>
      <c r="M318" s="61"/>
      <c r="Y318" s="58"/>
      <c r="AA318" s="1">
        <f t="shared" si="135"/>
        <v>0</v>
      </c>
      <c r="AB318" s="1">
        <f t="shared" si="136"/>
        <v>0</v>
      </c>
      <c r="AC318" s="1">
        <f t="shared" si="137"/>
        <v>0</v>
      </c>
      <c r="AD318" s="1" t="str">
        <f t="shared" si="151"/>
        <v/>
      </c>
      <c r="AE318" s="1" t="str">
        <f t="shared" si="132"/>
        <v/>
      </c>
      <c r="AF318" s="1" t="str">
        <f t="shared" si="132"/>
        <v/>
      </c>
      <c r="AG318" s="1" t="str">
        <f t="shared" si="132"/>
        <v/>
      </c>
      <c r="AH318" s="1" t="e">
        <f t="shared" si="156"/>
        <v>#N/A</v>
      </c>
      <c r="AI318" s="9" t="e">
        <f t="shared" si="152"/>
        <v>#N/A</v>
      </c>
      <c r="AJ318" s="9" t="e">
        <f t="shared" si="138"/>
        <v>#N/A</v>
      </c>
      <c r="AK318" s="9" t="e">
        <f t="shared" si="139"/>
        <v>#N/A</v>
      </c>
      <c r="AL318" s="9" t="e">
        <f t="shared" si="140"/>
        <v>#N/A</v>
      </c>
      <c r="AM318" s="9" t="e">
        <f t="shared" si="141"/>
        <v>#N/A</v>
      </c>
      <c r="AN318" s="9" t="e">
        <f t="shared" si="142"/>
        <v>#N/A</v>
      </c>
      <c r="AO318" s="9" t="e">
        <f t="shared" si="143"/>
        <v>#N/A</v>
      </c>
      <c r="AP318" s="1" t="str">
        <f t="shared" si="133"/>
        <v/>
      </c>
      <c r="AQ318" s="1" t="str">
        <f t="shared" si="133"/>
        <v/>
      </c>
      <c r="AS318" s="1" t="str">
        <f t="shared" si="153"/>
        <v/>
      </c>
      <c r="AT318" s="1" t="e">
        <f t="shared" si="154"/>
        <v>#N/A</v>
      </c>
      <c r="AU318" s="1" t="e">
        <f t="shared" si="144"/>
        <v>#N/A</v>
      </c>
      <c r="AV318" s="9" t="e">
        <f t="shared" si="145"/>
        <v>#N/A</v>
      </c>
      <c r="AW318" s="9" t="e">
        <f t="shared" si="146"/>
        <v>#N/A</v>
      </c>
      <c r="AX318" s="9" t="e">
        <f t="shared" si="147"/>
        <v>#N/A</v>
      </c>
      <c r="AY318" s="9" t="e">
        <f t="shared" si="148"/>
        <v>#N/A</v>
      </c>
      <c r="AZ318" s="9" t="e">
        <f t="shared" si="149"/>
        <v>#N/A</v>
      </c>
      <c r="BA318" s="9" t="e">
        <f t="shared" si="155"/>
        <v>#N/A</v>
      </c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M318" s="48"/>
      <c r="BX318" s="7"/>
      <c r="BY318" s="4"/>
      <c r="BZ318" s="7"/>
      <c r="CA318" s="7"/>
      <c r="CB318" s="7"/>
      <c r="CE318" s="7"/>
      <c r="CF318" s="7"/>
      <c r="CG318" s="7"/>
      <c r="CH318" s="7"/>
      <c r="CI318" s="7"/>
      <c r="CJ318" s="7"/>
      <c r="CK318" s="7"/>
      <c r="CL318" s="7"/>
      <c r="CN318" s="47"/>
      <c r="CO318" s="47"/>
      <c r="CP318" s="47"/>
      <c r="CQ318" s="4"/>
    </row>
    <row r="319" spans="1:95" s="1" customFormat="1" x14ac:dyDescent="0.3">
      <c r="A319" s="1">
        <f t="shared" si="150"/>
        <v>0</v>
      </c>
      <c r="B319" s="1" t="e">
        <f t="shared" si="134"/>
        <v>#N/A</v>
      </c>
      <c r="J319" s="4"/>
      <c r="K319" s="4"/>
      <c r="L319" s="4"/>
      <c r="M319" s="61"/>
      <c r="Y319" s="58"/>
      <c r="AA319" s="1">
        <f t="shared" si="135"/>
        <v>0</v>
      </c>
      <c r="AB319" s="1">
        <f t="shared" si="136"/>
        <v>0</v>
      </c>
      <c r="AC319" s="1">
        <f t="shared" si="137"/>
        <v>0</v>
      </c>
      <c r="AD319" s="1" t="str">
        <f t="shared" si="151"/>
        <v/>
      </c>
      <c r="AE319" s="1" t="str">
        <f t="shared" si="132"/>
        <v/>
      </c>
      <c r="AF319" s="1" t="str">
        <f t="shared" si="132"/>
        <v/>
      </c>
      <c r="AG319" s="1" t="str">
        <f t="shared" si="132"/>
        <v/>
      </c>
      <c r="AH319" s="1" t="e">
        <f t="shared" si="156"/>
        <v>#N/A</v>
      </c>
      <c r="AI319" s="9" t="e">
        <f t="shared" si="152"/>
        <v>#N/A</v>
      </c>
      <c r="AJ319" s="9" t="e">
        <f t="shared" si="138"/>
        <v>#N/A</v>
      </c>
      <c r="AK319" s="9" t="e">
        <f t="shared" si="139"/>
        <v>#N/A</v>
      </c>
      <c r="AL319" s="9" t="e">
        <f t="shared" si="140"/>
        <v>#N/A</v>
      </c>
      <c r="AM319" s="9" t="e">
        <f t="shared" si="141"/>
        <v>#N/A</v>
      </c>
      <c r="AN319" s="9" t="e">
        <f t="shared" si="142"/>
        <v>#N/A</v>
      </c>
      <c r="AO319" s="9" t="e">
        <f t="shared" si="143"/>
        <v>#N/A</v>
      </c>
      <c r="AP319" s="1" t="str">
        <f t="shared" si="133"/>
        <v/>
      </c>
      <c r="AQ319" s="1" t="str">
        <f t="shared" si="133"/>
        <v/>
      </c>
      <c r="AS319" s="1" t="str">
        <f t="shared" si="153"/>
        <v/>
      </c>
      <c r="AT319" s="1" t="e">
        <f t="shared" si="154"/>
        <v>#N/A</v>
      </c>
      <c r="AU319" s="1" t="e">
        <f t="shared" si="144"/>
        <v>#N/A</v>
      </c>
      <c r="AV319" s="9" t="e">
        <f t="shared" si="145"/>
        <v>#N/A</v>
      </c>
      <c r="AW319" s="9" t="e">
        <f t="shared" si="146"/>
        <v>#N/A</v>
      </c>
      <c r="AX319" s="9" t="e">
        <f t="shared" si="147"/>
        <v>#N/A</v>
      </c>
      <c r="AY319" s="9" t="e">
        <f t="shared" si="148"/>
        <v>#N/A</v>
      </c>
      <c r="AZ319" s="9" t="e">
        <f t="shared" si="149"/>
        <v>#N/A</v>
      </c>
      <c r="BA319" s="9" t="e">
        <f t="shared" si="155"/>
        <v>#N/A</v>
      </c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M319" s="48"/>
      <c r="BX319" s="7"/>
      <c r="BY319" s="4"/>
      <c r="BZ319" s="7"/>
      <c r="CA319" s="7"/>
      <c r="CB319" s="7"/>
      <c r="CE319" s="7"/>
      <c r="CF319" s="7"/>
      <c r="CG319" s="7"/>
      <c r="CH319" s="7"/>
      <c r="CI319" s="7"/>
      <c r="CJ319" s="7"/>
      <c r="CK319" s="7"/>
      <c r="CL319" s="7"/>
      <c r="CN319" s="47"/>
      <c r="CO319" s="47"/>
      <c r="CP319" s="47"/>
      <c r="CQ319" s="4"/>
    </row>
    <row r="320" spans="1:95" s="1" customFormat="1" x14ac:dyDescent="0.3">
      <c r="A320" s="1">
        <f t="shared" si="150"/>
        <v>0</v>
      </c>
      <c r="B320" s="1" t="e">
        <f t="shared" si="134"/>
        <v>#N/A</v>
      </c>
      <c r="J320" s="4"/>
      <c r="K320" s="4"/>
      <c r="L320" s="4"/>
      <c r="M320" s="61"/>
      <c r="Y320" s="58"/>
      <c r="AA320" s="1">
        <f t="shared" si="135"/>
        <v>0</v>
      </c>
      <c r="AB320" s="1">
        <f t="shared" si="136"/>
        <v>0</v>
      </c>
      <c r="AC320" s="1">
        <f t="shared" si="137"/>
        <v>0</v>
      </c>
      <c r="AD320" s="1" t="str">
        <f t="shared" si="151"/>
        <v/>
      </c>
      <c r="AE320" s="1" t="str">
        <f t="shared" si="132"/>
        <v/>
      </c>
      <c r="AF320" s="1" t="str">
        <f t="shared" si="132"/>
        <v/>
      </c>
      <c r="AG320" s="1" t="str">
        <f t="shared" si="132"/>
        <v/>
      </c>
      <c r="AH320" s="1" t="e">
        <f t="shared" si="156"/>
        <v>#N/A</v>
      </c>
      <c r="AI320" s="9" t="e">
        <f t="shared" si="152"/>
        <v>#N/A</v>
      </c>
      <c r="AJ320" s="9" t="e">
        <f t="shared" si="138"/>
        <v>#N/A</v>
      </c>
      <c r="AK320" s="9" t="e">
        <f t="shared" si="139"/>
        <v>#N/A</v>
      </c>
      <c r="AL320" s="9" t="e">
        <f t="shared" si="140"/>
        <v>#N/A</v>
      </c>
      <c r="AM320" s="9" t="e">
        <f t="shared" si="141"/>
        <v>#N/A</v>
      </c>
      <c r="AN320" s="9" t="e">
        <f t="shared" si="142"/>
        <v>#N/A</v>
      </c>
      <c r="AO320" s="9" t="e">
        <f t="shared" si="143"/>
        <v>#N/A</v>
      </c>
      <c r="AP320" s="1" t="str">
        <f t="shared" si="133"/>
        <v/>
      </c>
      <c r="AQ320" s="1" t="str">
        <f t="shared" si="133"/>
        <v/>
      </c>
      <c r="AS320" s="1" t="str">
        <f t="shared" si="153"/>
        <v/>
      </c>
      <c r="AT320" s="1" t="e">
        <f t="shared" si="154"/>
        <v>#N/A</v>
      </c>
      <c r="AU320" s="1" t="e">
        <f t="shared" si="144"/>
        <v>#N/A</v>
      </c>
      <c r="AV320" s="9" t="e">
        <f t="shared" si="145"/>
        <v>#N/A</v>
      </c>
      <c r="AW320" s="9" t="e">
        <f t="shared" si="146"/>
        <v>#N/A</v>
      </c>
      <c r="AX320" s="9" t="e">
        <f t="shared" si="147"/>
        <v>#N/A</v>
      </c>
      <c r="AY320" s="9" t="e">
        <f t="shared" si="148"/>
        <v>#N/A</v>
      </c>
      <c r="AZ320" s="9" t="e">
        <f t="shared" si="149"/>
        <v>#N/A</v>
      </c>
      <c r="BA320" s="9" t="e">
        <f t="shared" si="155"/>
        <v>#N/A</v>
      </c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M320" s="48"/>
      <c r="BX320" s="7"/>
      <c r="BY320" s="4"/>
      <c r="BZ320" s="7"/>
      <c r="CA320" s="7"/>
      <c r="CB320" s="7"/>
      <c r="CE320" s="7"/>
      <c r="CF320" s="7"/>
      <c r="CG320" s="7"/>
      <c r="CH320" s="7"/>
      <c r="CI320" s="7"/>
      <c r="CJ320" s="7"/>
      <c r="CK320" s="7"/>
      <c r="CL320" s="7"/>
      <c r="CN320" s="47"/>
      <c r="CO320" s="47"/>
      <c r="CP320" s="47"/>
      <c r="CQ320" s="4"/>
    </row>
    <row r="321" spans="1:95" s="1" customFormat="1" x14ac:dyDescent="0.3">
      <c r="A321" s="1">
        <f t="shared" si="150"/>
        <v>0</v>
      </c>
      <c r="B321" s="1" t="e">
        <f t="shared" si="134"/>
        <v>#N/A</v>
      </c>
      <c r="J321" s="4"/>
      <c r="K321" s="4"/>
      <c r="L321" s="4"/>
      <c r="M321" s="61"/>
      <c r="Y321" s="58"/>
      <c r="AA321" s="1">
        <f t="shared" si="135"/>
        <v>0</v>
      </c>
      <c r="AB321" s="1">
        <f t="shared" si="136"/>
        <v>0</v>
      </c>
      <c r="AC321" s="1">
        <f t="shared" si="137"/>
        <v>0</v>
      </c>
      <c r="AD321" s="1" t="str">
        <f t="shared" si="151"/>
        <v/>
      </c>
      <c r="AE321" s="1" t="str">
        <f t="shared" si="132"/>
        <v/>
      </c>
      <c r="AF321" s="1" t="str">
        <f t="shared" si="132"/>
        <v/>
      </c>
      <c r="AG321" s="1" t="str">
        <f t="shared" si="132"/>
        <v/>
      </c>
      <c r="AH321" s="1" t="e">
        <f t="shared" si="156"/>
        <v>#N/A</v>
      </c>
      <c r="AI321" s="9" t="e">
        <f t="shared" si="152"/>
        <v>#N/A</v>
      </c>
      <c r="AJ321" s="9" t="e">
        <f t="shared" si="138"/>
        <v>#N/A</v>
      </c>
      <c r="AK321" s="9" t="e">
        <f t="shared" si="139"/>
        <v>#N/A</v>
      </c>
      <c r="AL321" s="9" t="e">
        <f t="shared" si="140"/>
        <v>#N/A</v>
      </c>
      <c r="AM321" s="9" t="e">
        <f t="shared" si="141"/>
        <v>#N/A</v>
      </c>
      <c r="AN321" s="9" t="e">
        <f t="shared" si="142"/>
        <v>#N/A</v>
      </c>
      <c r="AO321" s="9" t="e">
        <f t="shared" si="143"/>
        <v>#N/A</v>
      </c>
      <c r="AP321" s="1" t="str">
        <f t="shared" si="133"/>
        <v/>
      </c>
      <c r="AQ321" s="1" t="str">
        <f t="shared" si="133"/>
        <v/>
      </c>
      <c r="AS321" s="1" t="str">
        <f t="shared" si="153"/>
        <v/>
      </c>
      <c r="AT321" s="1" t="e">
        <f t="shared" si="154"/>
        <v>#N/A</v>
      </c>
      <c r="AU321" s="1" t="e">
        <f t="shared" si="144"/>
        <v>#N/A</v>
      </c>
      <c r="AV321" s="9" t="e">
        <f t="shared" si="145"/>
        <v>#N/A</v>
      </c>
      <c r="AW321" s="9" t="e">
        <f t="shared" si="146"/>
        <v>#N/A</v>
      </c>
      <c r="AX321" s="9" t="e">
        <f t="shared" si="147"/>
        <v>#N/A</v>
      </c>
      <c r="AY321" s="9" t="e">
        <f t="shared" si="148"/>
        <v>#N/A</v>
      </c>
      <c r="AZ321" s="9" t="e">
        <f t="shared" si="149"/>
        <v>#N/A</v>
      </c>
      <c r="BA321" s="9" t="e">
        <f t="shared" si="155"/>
        <v>#N/A</v>
      </c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M321" s="48"/>
      <c r="BX321" s="7"/>
      <c r="BY321" s="4"/>
      <c r="BZ321" s="7"/>
      <c r="CA321" s="7"/>
      <c r="CB321" s="7"/>
      <c r="CE321" s="7"/>
      <c r="CF321" s="7"/>
      <c r="CG321" s="7"/>
      <c r="CH321" s="7"/>
      <c r="CI321" s="7"/>
      <c r="CJ321" s="7"/>
      <c r="CK321" s="7"/>
      <c r="CL321" s="7"/>
      <c r="CN321" s="47"/>
      <c r="CO321" s="47"/>
      <c r="CP321" s="47"/>
      <c r="CQ321" s="4"/>
    </row>
    <row r="322" spans="1:95" s="1" customFormat="1" x14ac:dyDescent="0.3">
      <c r="A322" s="1">
        <f t="shared" si="150"/>
        <v>0</v>
      </c>
      <c r="B322" s="1" t="e">
        <f t="shared" si="134"/>
        <v>#N/A</v>
      </c>
      <c r="J322" s="4"/>
      <c r="K322" s="4"/>
      <c r="L322" s="4"/>
      <c r="M322" s="61"/>
      <c r="Y322" s="58"/>
      <c r="AA322" s="1">
        <f t="shared" si="135"/>
        <v>0</v>
      </c>
      <c r="AB322" s="1">
        <f t="shared" si="136"/>
        <v>0</v>
      </c>
      <c r="AC322" s="1">
        <f t="shared" si="137"/>
        <v>0</v>
      </c>
      <c r="AD322" s="1" t="str">
        <f t="shared" si="151"/>
        <v/>
      </c>
      <c r="AE322" s="1" t="str">
        <f t="shared" ref="AE322:AG330" si="157">IF($C322="","",G322-G321)</f>
        <v/>
      </c>
      <c r="AF322" s="1" t="str">
        <f t="shared" si="157"/>
        <v/>
      </c>
      <c r="AG322" s="1" t="str">
        <f t="shared" si="157"/>
        <v/>
      </c>
      <c r="AH322" s="1" t="e">
        <f t="shared" si="156"/>
        <v>#N/A</v>
      </c>
      <c r="AI322" s="9" t="e">
        <f t="shared" si="152"/>
        <v>#N/A</v>
      </c>
      <c r="AJ322" s="9" t="e">
        <f t="shared" si="138"/>
        <v>#N/A</v>
      </c>
      <c r="AK322" s="9" t="e">
        <f t="shared" si="139"/>
        <v>#N/A</v>
      </c>
      <c r="AL322" s="9" t="e">
        <f t="shared" si="140"/>
        <v>#N/A</v>
      </c>
      <c r="AM322" s="9" t="e">
        <f t="shared" si="141"/>
        <v>#N/A</v>
      </c>
      <c r="AN322" s="9" t="e">
        <f t="shared" si="142"/>
        <v>#N/A</v>
      </c>
      <c r="AO322" s="9" t="e">
        <f t="shared" si="143"/>
        <v>#N/A</v>
      </c>
      <c r="AP322" s="1" t="str">
        <f t="shared" ref="AP322:AQ330" si="158">IF($C322="","",V322-V321)</f>
        <v/>
      </c>
      <c r="AQ322" s="1" t="str">
        <f t="shared" si="158"/>
        <v/>
      </c>
      <c r="AS322" s="1" t="str">
        <f t="shared" si="153"/>
        <v/>
      </c>
      <c r="AT322" s="1" t="e">
        <f t="shared" si="154"/>
        <v>#N/A</v>
      </c>
      <c r="AU322" s="1" t="e">
        <f t="shared" si="144"/>
        <v>#N/A</v>
      </c>
      <c r="AV322" s="9" t="e">
        <f t="shared" si="145"/>
        <v>#N/A</v>
      </c>
      <c r="AW322" s="9" t="e">
        <f t="shared" si="146"/>
        <v>#N/A</v>
      </c>
      <c r="AX322" s="9" t="e">
        <f t="shared" si="147"/>
        <v>#N/A</v>
      </c>
      <c r="AY322" s="9" t="e">
        <f t="shared" si="148"/>
        <v>#N/A</v>
      </c>
      <c r="AZ322" s="9" t="e">
        <f t="shared" si="149"/>
        <v>#N/A</v>
      </c>
      <c r="BA322" s="9" t="e">
        <f t="shared" si="155"/>
        <v>#N/A</v>
      </c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M322" s="48"/>
      <c r="BX322" s="7"/>
      <c r="BY322" s="4"/>
      <c r="BZ322" s="7"/>
      <c r="CA322" s="7"/>
      <c r="CB322" s="7"/>
      <c r="CE322" s="7"/>
      <c r="CF322" s="7"/>
      <c r="CG322" s="7"/>
      <c r="CH322" s="7"/>
      <c r="CI322" s="7"/>
      <c r="CJ322" s="7"/>
      <c r="CK322" s="7"/>
      <c r="CL322" s="7"/>
      <c r="CN322" s="47"/>
      <c r="CO322" s="47"/>
      <c r="CP322" s="47"/>
      <c r="CQ322" s="4"/>
    </row>
    <row r="323" spans="1:95" s="1" customFormat="1" x14ac:dyDescent="0.3">
      <c r="A323" s="1">
        <f t="shared" si="150"/>
        <v>0</v>
      </c>
      <c r="B323" s="1" t="e">
        <f t="shared" si="134"/>
        <v>#N/A</v>
      </c>
      <c r="J323" s="4"/>
      <c r="K323" s="4"/>
      <c r="L323" s="4"/>
      <c r="M323" s="61"/>
      <c r="Y323" s="58"/>
      <c r="AA323" s="1">
        <f t="shared" si="135"/>
        <v>0</v>
      </c>
      <c r="AB323" s="1">
        <f t="shared" si="136"/>
        <v>0</v>
      </c>
      <c r="AC323" s="1">
        <f t="shared" si="137"/>
        <v>0</v>
      </c>
      <c r="AD323" s="1" t="str">
        <f t="shared" si="151"/>
        <v/>
      </c>
      <c r="AE323" s="1" t="str">
        <f t="shared" si="157"/>
        <v/>
      </c>
      <c r="AF323" s="1" t="str">
        <f t="shared" si="157"/>
        <v/>
      </c>
      <c r="AG323" s="1" t="str">
        <f t="shared" si="157"/>
        <v/>
      </c>
      <c r="AH323" s="1" t="e">
        <f t="shared" si="156"/>
        <v>#N/A</v>
      </c>
      <c r="AI323" s="9" t="e">
        <f t="shared" si="152"/>
        <v>#N/A</v>
      </c>
      <c r="AJ323" s="9" t="e">
        <f t="shared" si="138"/>
        <v>#N/A</v>
      </c>
      <c r="AK323" s="9" t="e">
        <f t="shared" si="139"/>
        <v>#N/A</v>
      </c>
      <c r="AL323" s="9" t="e">
        <f t="shared" si="140"/>
        <v>#N/A</v>
      </c>
      <c r="AM323" s="9" t="e">
        <f t="shared" si="141"/>
        <v>#N/A</v>
      </c>
      <c r="AN323" s="9" t="e">
        <f t="shared" si="142"/>
        <v>#N/A</v>
      </c>
      <c r="AO323" s="9" t="e">
        <f t="shared" si="143"/>
        <v>#N/A</v>
      </c>
      <c r="AP323" s="1" t="str">
        <f t="shared" si="158"/>
        <v/>
      </c>
      <c r="AQ323" s="1" t="str">
        <f t="shared" si="158"/>
        <v/>
      </c>
      <c r="AS323" s="1" t="str">
        <f t="shared" si="153"/>
        <v/>
      </c>
      <c r="AT323" s="1" t="e">
        <f t="shared" si="154"/>
        <v>#N/A</v>
      </c>
      <c r="AU323" s="1" t="e">
        <f t="shared" si="144"/>
        <v>#N/A</v>
      </c>
      <c r="AV323" s="9" t="e">
        <f t="shared" si="145"/>
        <v>#N/A</v>
      </c>
      <c r="AW323" s="9" t="e">
        <f t="shared" si="146"/>
        <v>#N/A</v>
      </c>
      <c r="AX323" s="9" t="e">
        <f t="shared" si="147"/>
        <v>#N/A</v>
      </c>
      <c r="AY323" s="9" t="e">
        <f t="shared" si="148"/>
        <v>#N/A</v>
      </c>
      <c r="AZ323" s="9" t="e">
        <f t="shared" si="149"/>
        <v>#N/A</v>
      </c>
      <c r="BA323" s="9" t="e">
        <f t="shared" si="155"/>
        <v>#N/A</v>
      </c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M323" s="48"/>
      <c r="BX323" s="7"/>
      <c r="BY323" s="4"/>
      <c r="BZ323" s="7"/>
      <c r="CA323" s="7"/>
      <c r="CB323" s="7"/>
      <c r="CE323" s="7"/>
      <c r="CF323" s="7"/>
      <c r="CG323" s="7"/>
      <c r="CH323" s="7"/>
      <c r="CI323" s="7"/>
      <c r="CJ323" s="7"/>
      <c r="CK323" s="7"/>
      <c r="CL323" s="7"/>
      <c r="CN323" s="47"/>
      <c r="CO323" s="47"/>
      <c r="CP323" s="47"/>
      <c r="CQ323" s="4"/>
    </row>
    <row r="324" spans="1:95" s="1" customFormat="1" x14ac:dyDescent="0.3">
      <c r="A324" s="1">
        <f t="shared" si="150"/>
        <v>0</v>
      </c>
      <c r="B324" s="1" t="e">
        <f t="shared" si="134"/>
        <v>#N/A</v>
      </c>
      <c r="J324" s="4"/>
      <c r="K324" s="4"/>
      <c r="L324" s="4"/>
      <c r="M324" s="61"/>
      <c r="Y324" s="58"/>
      <c r="AA324" s="1">
        <f t="shared" si="135"/>
        <v>0</v>
      </c>
      <c r="AB324" s="1">
        <f t="shared" si="136"/>
        <v>0</v>
      </c>
      <c r="AC324" s="1">
        <f t="shared" si="137"/>
        <v>0</v>
      </c>
      <c r="AD324" s="1" t="str">
        <f t="shared" si="151"/>
        <v/>
      </c>
      <c r="AE324" s="1" t="str">
        <f t="shared" si="157"/>
        <v/>
      </c>
      <c r="AF324" s="1" t="str">
        <f t="shared" si="157"/>
        <v/>
      </c>
      <c r="AG324" s="1" t="str">
        <f t="shared" si="157"/>
        <v/>
      </c>
      <c r="AH324" s="1" t="e">
        <f t="shared" si="156"/>
        <v>#N/A</v>
      </c>
      <c r="AI324" s="9" t="e">
        <f t="shared" si="152"/>
        <v>#N/A</v>
      </c>
      <c r="AJ324" s="9" t="e">
        <f t="shared" si="138"/>
        <v>#N/A</v>
      </c>
      <c r="AK324" s="9" t="e">
        <f t="shared" si="139"/>
        <v>#N/A</v>
      </c>
      <c r="AL324" s="9" t="e">
        <f t="shared" si="140"/>
        <v>#N/A</v>
      </c>
      <c r="AM324" s="9" t="e">
        <f t="shared" si="141"/>
        <v>#N/A</v>
      </c>
      <c r="AN324" s="9" t="e">
        <f t="shared" si="142"/>
        <v>#N/A</v>
      </c>
      <c r="AO324" s="9" t="e">
        <f t="shared" si="143"/>
        <v>#N/A</v>
      </c>
      <c r="AP324" s="1" t="str">
        <f t="shared" si="158"/>
        <v/>
      </c>
      <c r="AQ324" s="1" t="str">
        <f t="shared" si="158"/>
        <v/>
      </c>
      <c r="AS324" s="1" t="str">
        <f t="shared" si="153"/>
        <v/>
      </c>
      <c r="AT324" s="1" t="e">
        <f t="shared" si="154"/>
        <v>#N/A</v>
      </c>
      <c r="AU324" s="1" t="e">
        <f t="shared" si="144"/>
        <v>#N/A</v>
      </c>
      <c r="AV324" s="9" t="e">
        <f t="shared" si="145"/>
        <v>#N/A</v>
      </c>
      <c r="AW324" s="9" t="e">
        <f t="shared" si="146"/>
        <v>#N/A</v>
      </c>
      <c r="AX324" s="9" t="e">
        <f t="shared" si="147"/>
        <v>#N/A</v>
      </c>
      <c r="AY324" s="9" t="e">
        <f t="shared" si="148"/>
        <v>#N/A</v>
      </c>
      <c r="AZ324" s="9" t="e">
        <f t="shared" si="149"/>
        <v>#N/A</v>
      </c>
      <c r="BA324" s="9" t="e">
        <f t="shared" si="155"/>
        <v>#N/A</v>
      </c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M324" s="48"/>
      <c r="BX324" s="7"/>
      <c r="BY324" s="4"/>
      <c r="BZ324" s="7"/>
      <c r="CA324" s="7"/>
      <c r="CB324" s="7"/>
      <c r="CE324" s="7"/>
      <c r="CF324" s="7"/>
      <c r="CG324" s="7"/>
      <c r="CH324" s="7"/>
      <c r="CI324" s="7"/>
      <c r="CJ324" s="7"/>
      <c r="CK324" s="7"/>
      <c r="CL324" s="7"/>
      <c r="CN324" s="47"/>
      <c r="CO324" s="47"/>
      <c r="CP324" s="47"/>
      <c r="CQ324" s="4"/>
    </row>
    <row r="325" spans="1:95" s="1" customFormat="1" x14ac:dyDescent="0.3">
      <c r="A325" s="1">
        <f t="shared" si="150"/>
        <v>0</v>
      </c>
      <c r="B325" s="1" t="e">
        <f t="shared" si="134"/>
        <v>#N/A</v>
      </c>
      <c r="J325" s="4"/>
      <c r="K325" s="4"/>
      <c r="L325" s="4"/>
      <c r="M325" s="61"/>
      <c r="Y325" s="58"/>
      <c r="AA325" s="1">
        <f t="shared" si="135"/>
        <v>0</v>
      </c>
      <c r="AB325" s="1">
        <f t="shared" si="136"/>
        <v>0</v>
      </c>
      <c r="AC325" s="1">
        <f t="shared" si="137"/>
        <v>0</v>
      </c>
      <c r="AD325" s="1" t="str">
        <f t="shared" si="151"/>
        <v/>
      </c>
      <c r="AE325" s="1" t="str">
        <f t="shared" si="157"/>
        <v/>
      </c>
      <c r="AF325" s="1" t="str">
        <f t="shared" si="157"/>
        <v/>
      </c>
      <c r="AG325" s="1" t="str">
        <f t="shared" si="157"/>
        <v/>
      </c>
      <c r="AH325" s="1" t="e">
        <f t="shared" si="156"/>
        <v>#N/A</v>
      </c>
      <c r="AI325" s="9" t="e">
        <f t="shared" si="152"/>
        <v>#N/A</v>
      </c>
      <c r="AJ325" s="9" t="e">
        <f t="shared" si="138"/>
        <v>#N/A</v>
      </c>
      <c r="AK325" s="9" t="e">
        <f t="shared" si="139"/>
        <v>#N/A</v>
      </c>
      <c r="AL325" s="9" t="e">
        <f t="shared" si="140"/>
        <v>#N/A</v>
      </c>
      <c r="AM325" s="9" t="e">
        <f t="shared" si="141"/>
        <v>#N/A</v>
      </c>
      <c r="AN325" s="9" t="e">
        <f t="shared" si="142"/>
        <v>#N/A</v>
      </c>
      <c r="AO325" s="9" t="e">
        <f t="shared" si="143"/>
        <v>#N/A</v>
      </c>
      <c r="AP325" s="1" t="str">
        <f t="shared" si="158"/>
        <v/>
      </c>
      <c r="AQ325" s="1" t="str">
        <f t="shared" si="158"/>
        <v/>
      </c>
      <c r="AS325" s="1" t="str">
        <f t="shared" si="153"/>
        <v/>
      </c>
      <c r="AT325" s="1" t="e">
        <f t="shared" si="154"/>
        <v>#N/A</v>
      </c>
      <c r="AU325" s="1" t="e">
        <f t="shared" si="144"/>
        <v>#N/A</v>
      </c>
      <c r="AV325" s="9" t="e">
        <f t="shared" si="145"/>
        <v>#N/A</v>
      </c>
      <c r="AW325" s="9" t="e">
        <f t="shared" si="146"/>
        <v>#N/A</v>
      </c>
      <c r="AX325" s="9" t="e">
        <f t="shared" si="147"/>
        <v>#N/A</v>
      </c>
      <c r="AY325" s="9" t="e">
        <f t="shared" si="148"/>
        <v>#N/A</v>
      </c>
      <c r="AZ325" s="9" t="e">
        <f t="shared" si="149"/>
        <v>#N/A</v>
      </c>
      <c r="BA325" s="9" t="e">
        <f t="shared" si="155"/>
        <v>#N/A</v>
      </c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M325" s="48"/>
      <c r="BX325" s="7"/>
      <c r="BY325" s="4"/>
      <c r="BZ325" s="7"/>
      <c r="CA325" s="7"/>
      <c r="CB325" s="7"/>
      <c r="CE325" s="7"/>
      <c r="CF325" s="7"/>
      <c r="CG325" s="7"/>
      <c r="CH325" s="7"/>
      <c r="CI325" s="7"/>
      <c r="CJ325" s="7"/>
      <c r="CK325" s="7"/>
      <c r="CL325" s="7"/>
      <c r="CN325" s="47"/>
      <c r="CO325" s="47"/>
      <c r="CP325" s="47"/>
      <c r="CQ325" s="4"/>
    </row>
    <row r="326" spans="1:95" s="1" customFormat="1" x14ac:dyDescent="0.3">
      <c r="A326" s="1">
        <f t="shared" si="150"/>
        <v>0</v>
      </c>
      <c r="B326" s="1" t="e">
        <f t="shared" si="134"/>
        <v>#N/A</v>
      </c>
      <c r="J326" s="4"/>
      <c r="K326" s="4"/>
      <c r="L326" s="4"/>
      <c r="M326" s="61"/>
      <c r="Y326" s="58"/>
      <c r="AA326" s="1">
        <f t="shared" si="135"/>
        <v>0</v>
      </c>
      <c r="AB326" s="1">
        <f t="shared" si="136"/>
        <v>0</v>
      </c>
      <c r="AC326" s="1">
        <f t="shared" si="137"/>
        <v>0</v>
      </c>
      <c r="AD326" s="1" t="str">
        <f t="shared" si="151"/>
        <v/>
      </c>
      <c r="AE326" s="1" t="str">
        <f t="shared" si="157"/>
        <v/>
      </c>
      <c r="AF326" s="1" t="str">
        <f t="shared" si="157"/>
        <v/>
      </c>
      <c r="AG326" s="1" t="str">
        <f t="shared" si="157"/>
        <v/>
      </c>
      <c r="AH326" s="1" t="e">
        <f t="shared" si="156"/>
        <v>#N/A</v>
      </c>
      <c r="AI326" s="9" t="e">
        <f t="shared" si="152"/>
        <v>#N/A</v>
      </c>
      <c r="AJ326" s="9" t="e">
        <f t="shared" si="138"/>
        <v>#N/A</v>
      </c>
      <c r="AK326" s="9" t="e">
        <f t="shared" si="139"/>
        <v>#N/A</v>
      </c>
      <c r="AL326" s="9" t="e">
        <f t="shared" si="140"/>
        <v>#N/A</v>
      </c>
      <c r="AM326" s="9" t="e">
        <f t="shared" si="141"/>
        <v>#N/A</v>
      </c>
      <c r="AN326" s="9" t="e">
        <f t="shared" si="142"/>
        <v>#N/A</v>
      </c>
      <c r="AO326" s="9" t="e">
        <f t="shared" si="143"/>
        <v>#N/A</v>
      </c>
      <c r="AP326" s="1" t="str">
        <f t="shared" si="158"/>
        <v/>
      </c>
      <c r="AQ326" s="1" t="str">
        <f t="shared" si="158"/>
        <v/>
      </c>
      <c r="AS326" s="1" t="str">
        <f t="shared" si="153"/>
        <v/>
      </c>
      <c r="AT326" s="1" t="e">
        <f t="shared" si="154"/>
        <v>#N/A</v>
      </c>
      <c r="AU326" s="1" t="e">
        <f t="shared" si="144"/>
        <v>#N/A</v>
      </c>
      <c r="AV326" s="9" t="e">
        <f t="shared" si="145"/>
        <v>#N/A</v>
      </c>
      <c r="AW326" s="9" t="e">
        <f t="shared" si="146"/>
        <v>#N/A</v>
      </c>
      <c r="AX326" s="9" t="e">
        <f t="shared" si="147"/>
        <v>#N/A</v>
      </c>
      <c r="AY326" s="9" t="e">
        <f t="shared" si="148"/>
        <v>#N/A</v>
      </c>
      <c r="AZ326" s="9" t="e">
        <f t="shared" si="149"/>
        <v>#N/A</v>
      </c>
      <c r="BA326" s="9" t="e">
        <f t="shared" si="155"/>
        <v>#N/A</v>
      </c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M326" s="48"/>
      <c r="BX326" s="7"/>
      <c r="BY326" s="4"/>
      <c r="BZ326" s="7"/>
      <c r="CA326" s="7"/>
      <c r="CB326" s="7"/>
      <c r="CE326" s="7"/>
      <c r="CF326" s="7"/>
      <c r="CG326" s="7"/>
      <c r="CH326" s="7"/>
      <c r="CI326" s="7"/>
      <c r="CJ326" s="7"/>
      <c r="CK326" s="7"/>
      <c r="CL326" s="7"/>
      <c r="CN326" s="47"/>
      <c r="CO326" s="47"/>
      <c r="CP326" s="47"/>
      <c r="CQ326" s="4"/>
    </row>
    <row r="327" spans="1:95" s="1" customFormat="1" x14ac:dyDescent="0.3">
      <c r="A327" s="1">
        <f t="shared" si="150"/>
        <v>0</v>
      </c>
      <c r="B327" s="1" t="e">
        <f t="shared" si="134"/>
        <v>#N/A</v>
      </c>
      <c r="J327" s="4"/>
      <c r="K327" s="4"/>
      <c r="L327" s="4"/>
      <c r="M327" s="61"/>
      <c r="Y327" s="58"/>
      <c r="AA327" s="1">
        <f t="shared" si="135"/>
        <v>0</v>
      </c>
      <c r="AB327" s="1">
        <f t="shared" si="136"/>
        <v>0</v>
      </c>
      <c r="AC327" s="1">
        <f t="shared" si="137"/>
        <v>0</v>
      </c>
      <c r="AD327" s="1" t="str">
        <f t="shared" si="151"/>
        <v/>
      </c>
      <c r="AE327" s="1" t="str">
        <f t="shared" si="157"/>
        <v/>
      </c>
      <c r="AF327" s="1" t="str">
        <f t="shared" si="157"/>
        <v/>
      </c>
      <c r="AG327" s="1" t="str">
        <f t="shared" si="157"/>
        <v/>
      </c>
      <c r="AH327" s="1" t="e">
        <f t="shared" si="156"/>
        <v>#N/A</v>
      </c>
      <c r="AI327" s="9" t="e">
        <f t="shared" si="152"/>
        <v>#N/A</v>
      </c>
      <c r="AJ327" s="9" t="e">
        <f t="shared" si="138"/>
        <v>#N/A</v>
      </c>
      <c r="AK327" s="9" t="e">
        <f t="shared" si="139"/>
        <v>#N/A</v>
      </c>
      <c r="AL327" s="9" t="e">
        <f t="shared" si="140"/>
        <v>#N/A</v>
      </c>
      <c r="AM327" s="9" t="e">
        <f t="shared" si="141"/>
        <v>#N/A</v>
      </c>
      <c r="AN327" s="9" t="e">
        <f t="shared" si="142"/>
        <v>#N/A</v>
      </c>
      <c r="AO327" s="9" t="e">
        <f t="shared" si="143"/>
        <v>#N/A</v>
      </c>
      <c r="AP327" s="1" t="str">
        <f t="shared" si="158"/>
        <v/>
      </c>
      <c r="AQ327" s="1" t="str">
        <f t="shared" si="158"/>
        <v/>
      </c>
      <c r="AS327" s="1" t="str">
        <f t="shared" si="153"/>
        <v/>
      </c>
      <c r="AT327" s="1" t="e">
        <f t="shared" si="154"/>
        <v>#N/A</v>
      </c>
      <c r="AU327" s="1" t="e">
        <f t="shared" si="144"/>
        <v>#N/A</v>
      </c>
      <c r="AV327" s="9" t="e">
        <f t="shared" si="145"/>
        <v>#N/A</v>
      </c>
      <c r="AW327" s="9" t="e">
        <f t="shared" si="146"/>
        <v>#N/A</v>
      </c>
      <c r="AX327" s="9" t="e">
        <f t="shared" si="147"/>
        <v>#N/A</v>
      </c>
      <c r="AY327" s="9" t="e">
        <f t="shared" si="148"/>
        <v>#N/A</v>
      </c>
      <c r="AZ327" s="9" t="e">
        <f t="shared" si="149"/>
        <v>#N/A</v>
      </c>
      <c r="BA327" s="9" t="e">
        <f t="shared" si="155"/>
        <v>#N/A</v>
      </c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M327" s="48"/>
      <c r="BX327" s="7"/>
      <c r="BY327" s="4"/>
      <c r="BZ327" s="7"/>
      <c r="CA327" s="7"/>
      <c r="CB327" s="7"/>
      <c r="CE327" s="7"/>
      <c r="CF327" s="7"/>
      <c r="CG327" s="7"/>
      <c r="CH327" s="7"/>
      <c r="CI327" s="7"/>
      <c r="CJ327" s="7"/>
      <c r="CK327" s="7"/>
      <c r="CL327" s="7"/>
      <c r="CN327" s="47"/>
      <c r="CO327" s="47"/>
      <c r="CP327" s="47"/>
      <c r="CQ327" s="4"/>
    </row>
    <row r="328" spans="1:95" s="1" customFormat="1" x14ac:dyDescent="0.3">
      <c r="A328" s="1">
        <f t="shared" si="150"/>
        <v>0</v>
      </c>
      <c r="B328" s="1" t="e">
        <f t="shared" si="134"/>
        <v>#N/A</v>
      </c>
      <c r="J328" s="4"/>
      <c r="K328" s="4"/>
      <c r="L328" s="4"/>
      <c r="M328" s="61"/>
      <c r="Y328" s="58"/>
      <c r="AA328" s="1">
        <f t="shared" si="135"/>
        <v>0</v>
      </c>
      <c r="AB328" s="1">
        <f t="shared" si="136"/>
        <v>0</v>
      </c>
      <c r="AC328" s="1">
        <f t="shared" si="137"/>
        <v>0</v>
      </c>
      <c r="AD328" s="1" t="str">
        <f t="shared" si="151"/>
        <v/>
      </c>
      <c r="AE328" s="1" t="str">
        <f t="shared" si="157"/>
        <v/>
      </c>
      <c r="AF328" s="1" t="str">
        <f t="shared" si="157"/>
        <v/>
      </c>
      <c r="AG328" s="1" t="str">
        <f t="shared" si="157"/>
        <v/>
      </c>
      <c r="AH328" s="1" t="e">
        <f t="shared" si="156"/>
        <v>#N/A</v>
      </c>
      <c r="AI328" s="9" t="e">
        <f t="shared" si="152"/>
        <v>#N/A</v>
      </c>
      <c r="AJ328" s="9" t="e">
        <f t="shared" si="138"/>
        <v>#N/A</v>
      </c>
      <c r="AK328" s="9" t="e">
        <f t="shared" si="139"/>
        <v>#N/A</v>
      </c>
      <c r="AL328" s="9" t="e">
        <f t="shared" si="140"/>
        <v>#N/A</v>
      </c>
      <c r="AM328" s="9" t="e">
        <f t="shared" si="141"/>
        <v>#N/A</v>
      </c>
      <c r="AN328" s="9" t="e">
        <f t="shared" si="142"/>
        <v>#N/A</v>
      </c>
      <c r="AO328" s="9" t="e">
        <f t="shared" si="143"/>
        <v>#N/A</v>
      </c>
      <c r="AP328" s="1" t="str">
        <f t="shared" si="158"/>
        <v/>
      </c>
      <c r="AQ328" s="1" t="str">
        <f t="shared" si="158"/>
        <v/>
      </c>
      <c r="AS328" s="1" t="str">
        <f t="shared" si="153"/>
        <v/>
      </c>
      <c r="AT328" s="1" t="e">
        <f t="shared" si="154"/>
        <v>#N/A</v>
      </c>
      <c r="AU328" s="1" t="e">
        <f t="shared" si="144"/>
        <v>#N/A</v>
      </c>
      <c r="AV328" s="9" t="e">
        <f t="shared" si="145"/>
        <v>#N/A</v>
      </c>
      <c r="AW328" s="9" t="e">
        <f t="shared" si="146"/>
        <v>#N/A</v>
      </c>
      <c r="AX328" s="9" t="e">
        <f t="shared" si="147"/>
        <v>#N/A</v>
      </c>
      <c r="AY328" s="9" t="e">
        <f t="shared" si="148"/>
        <v>#N/A</v>
      </c>
      <c r="AZ328" s="9" t="e">
        <f t="shared" si="149"/>
        <v>#N/A</v>
      </c>
      <c r="BA328" s="9" t="e">
        <f t="shared" si="155"/>
        <v>#N/A</v>
      </c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M328" s="48"/>
      <c r="BX328" s="7"/>
      <c r="BY328" s="4"/>
      <c r="BZ328" s="7"/>
      <c r="CA328" s="7"/>
      <c r="CB328" s="7"/>
      <c r="CE328" s="7"/>
      <c r="CF328" s="7"/>
      <c r="CG328" s="7"/>
      <c r="CH328" s="7"/>
      <c r="CI328" s="7"/>
      <c r="CJ328" s="7"/>
      <c r="CK328" s="7"/>
      <c r="CL328" s="7"/>
      <c r="CN328" s="47"/>
      <c r="CO328" s="47"/>
      <c r="CP328" s="47"/>
      <c r="CQ328" s="4"/>
    </row>
    <row r="329" spans="1:95" s="1" customFormat="1" x14ac:dyDescent="0.3">
      <c r="A329" s="1">
        <f t="shared" si="150"/>
        <v>0</v>
      </c>
      <c r="B329" s="1" t="e">
        <f t="shared" si="134"/>
        <v>#N/A</v>
      </c>
      <c r="J329" s="4"/>
      <c r="K329" s="4"/>
      <c r="L329" s="4"/>
      <c r="M329" s="61"/>
      <c r="Y329" s="58"/>
      <c r="AA329" s="1">
        <f t="shared" si="135"/>
        <v>0</v>
      </c>
      <c r="AB329" s="1">
        <f t="shared" si="136"/>
        <v>0</v>
      </c>
      <c r="AC329" s="1">
        <f t="shared" si="137"/>
        <v>0</v>
      </c>
      <c r="AD329" s="1" t="str">
        <f t="shared" si="151"/>
        <v/>
      </c>
      <c r="AE329" s="1" t="str">
        <f t="shared" si="157"/>
        <v/>
      </c>
      <c r="AF329" s="1" t="str">
        <f t="shared" si="157"/>
        <v/>
      </c>
      <c r="AG329" s="1" t="str">
        <f t="shared" si="157"/>
        <v/>
      </c>
      <c r="AH329" s="1" t="e">
        <f t="shared" si="156"/>
        <v>#N/A</v>
      </c>
      <c r="AI329" s="9" t="e">
        <f t="shared" si="152"/>
        <v>#N/A</v>
      </c>
      <c r="AJ329" s="9" t="e">
        <f t="shared" si="138"/>
        <v>#N/A</v>
      </c>
      <c r="AK329" s="9" t="e">
        <f t="shared" si="139"/>
        <v>#N/A</v>
      </c>
      <c r="AL329" s="9" t="e">
        <f t="shared" si="140"/>
        <v>#N/A</v>
      </c>
      <c r="AM329" s="9" t="e">
        <f t="shared" si="141"/>
        <v>#N/A</v>
      </c>
      <c r="AN329" s="9" t="e">
        <f t="shared" si="142"/>
        <v>#N/A</v>
      </c>
      <c r="AO329" s="9" t="e">
        <f t="shared" si="143"/>
        <v>#N/A</v>
      </c>
      <c r="AP329" s="1" t="str">
        <f t="shared" si="158"/>
        <v/>
      </c>
      <c r="AQ329" s="1" t="str">
        <f t="shared" si="158"/>
        <v/>
      </c>
      <c r="AS329" s="1" t="str">
        <f t="shared" si="153"/>
        <v/>
      </c>
      <c r="AT329" s="1" t="e">
        <f t="shared" si="154"/>
        <v>#N/A</v>
      </c>
      <c r="AU329" s="1" t="e">
        <f t="shared" si="144"/>
        <v>#N/A</v>
      </c>
      <c r="AV329" s="9" t="e">
        <f t="shared" si="145"/>
        <v>#N/A</v>
      </c>
      <c r="AW329" s="9" t="e">
        <f t="shared" si="146"/>
        <v>#N/A</v>
      </c>
      <c r="AX329" s="9" t="e">
        <f t="shared" si="147"/>
        <v>#N/A</v>
      </c>
      <c r="AY329" s="9" t="e">
        <f t="shared" si="148"/>
        <v>#N/A</v>
      </c>
      <c r="AZ329" s="9" t="e">
        <f t="shared" si="149"/>
        <v>#N/A</v>
      </c>
      <c r="BA329" s="9" t="e">
        <f t="shared" si="155"/>
        <v>#N/A</v>
      </c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M329" s="48"/>
      <c r="BX329" s="7"/>
      <c r="BY329" s="4"/>
      <c r="BZ329" s="7"/>
      <c r="CA329" s="7"/>
      <c r="CB329" s="7"/>
      <c r="CE329" s="7"/>
      <c r="CF329" s="7"/>
      <c r="CG329" s="7"/>
      <c r="CH329" s="7"/>
      <c r="CI329" s="7"/>
      <c r="CJ329" s="7"/>
      <c r="CK329" s="7"/>
      <c r="CL329" s="7"/>
      <c r="CN329" s="47"/>
      <c r="CO329" s="47"/>
      <c r="CP329" s="47"/>
      <c r="CQ329" s="4"/>
    </row>
    <row r="330" spans="1:95" s="1" customFormat="1" x14ac:dyDescent="0.3">
      <c r="A330" s="1">
        <f t="shared" si="150"/>
        <v>0</v>
      </c>
      <c r="B330" s="1" t="e">
        <f t="shared" si="134"/>
        <v>#N/A</v>
      </c>
      <c r="J330" s="4"/>
      <c r="K330" s="4"/>
      <c r="L330" s="4"/>
      <c r="M330" s="61"/>
      <c r="Y330" s="58"/>
      <c r="AA330" s="1">
        <f t="shared" si="135"/>
        <v>0</v>
      </c>
      <c r="AB330" s="1">
        <f t="shared" si="136"/>
        <v>0</v>
      </c>
      <c r="AC330" s="1">
        <f t="shared" si="137"/>
        <v>0</v>
      </c>
      <c r="AD330" s="1" t="str">
        <f t="shared" si="151"/>
        <v/>
      </c>
      <c r="AE330" s="1" t="str">
        <f t="shared" si="157"/>
        <v/>
      </c>
      <c r="AF330" s="1" t="str">
        <f t="shared" si="157"/>
        <v/>
      </c>
      <c r="AG330" s="1" t="str">
        <f t="shared" si="157"/>
        <v/>
      </c>
      <c r="AH330" s="1" t="e">
        <f t="shared" si="156"/>
        <v>#N/A</v>
      </c>
      <c r="AI330" s="9" t="e">
        <f t="shared" si="152"/>
        <v>#N/A</v>
      </c>
      <c r="AJ330" s="9" t="e">
        <f t="shared" si="138"/>
        <v>#N/A</v>
      </c>
      <c r="AK330" s="9" t="e">
        <f t="shared" si="139"/>
        <v>#N/A</v>
      </c>
      <c r="AL330" s="9" t="e">
        <f t="shared" si="140"/>
        <v>#N/A</v>
      </c>
      <c r="AM330" s="9" t="e">
        <f t="shared" si="141"/>
        <v>#N/A</v>
      </c>
      <c r="AN330" s="9" t="e">
        <f t="shared" si="142"/>
        <v>#N/A</v>
      </c>
      <c r="AO330" s="9" t="e">
        <f t="shared" si="143"/>
        <v>#N/A</v>
      </c>
      <c r="AP330" s="1" t="str">
        <f t="shared" si="158"/>
        <v/>
      </c>
      <c r="AQ330" s="1" t="str">
        <f t="shared" si="158"/>
        <v/>
      </c>
      <c r="AS330" s="1" t="str">
        <f t="shared" si="153"/>
        <v/>
      </c>
      <c r="AT330" s="1" t="e">
        <f t="shared" si="154"/>
        <v>#N/A</v>
      </c>
      <c r="AU330" s="1" t="e">
        <f t="shared" si="144"/>
        <v>#N/A</v>
      </c>
      <c r="AV330" s="9" t="e">
        <f t="shared" si="145"/>
        <v>#N/A</v>
      </c>
      <c r="AW330" s="9" t="e">
        <f t="shared" si="146"/>
        <v>#N/A</v>
      </c>
      <c r="AX330" s="9" t="e">
        <f t="shared" si="147"/>
        <v>#N/A</v>
      </c>
      <c r="AY330" s="9" t="e">
        <f t="shared" si="148"/>
        <v>#N/A</v>
      </c>
      <c r="AZ330" s="9" t="e">
        <f t="shared" si="149"/>
        <v>#N/A</v>
      </c>
      <c r="BA330" s="9" t="e">
        <f t="shared" si="155"/>
        <v>#N/A</v>
      </c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M330" s="48"/>
      <c r="BX330" s="7"/>
      <c r="BY330" s="4"/>
      <c r="BZ330" s="7"/>
      <c r="CA330" s="7"/>
      <c r="CB330" s="7"/>
      <c r="CE330" s="7"/>
      <c r="CF330" s="7"/>
      <c r="CG330" s="7"/>
      <c r="CH330" s="7"/>
      <c r="CI330" s="7"/>
      <c r="CJ330" s="7"/>
      <c r="CK330" s="7"/>
      <c r="CL330" s="7"/>
      <c r="CN330" s="47"/>
      <c r="CO330" s="47"/>
      <c r="CP330" s="47"/>
      <c r="CQ330" s="4"/>
    </row>
    <row r="331" spans="1:95" s="1" customFormat="1" x14ac:dyDescent="0.3">
      <c r="C331" s="3"/>
      <c r="D331" s="3"/>
      <c r="E331" s="3"/>
      <c r="F331" s="3"/>
      <c r="G331" s="3"/>
      <c r="H331" s="3"/>
      <c r="I331" s="3"/>
      <c r="J331" s="65"/>
      <c r="K331" s="65"/>
      <c r="L331" s="65"/>
      <c r="M331" s="66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60"/>
      <c r="Z331" s="3"/>
      <c r="AI331" s="9"/>
      <c r="AJ331" s="9"/>
      <c r="AK331" s="9"/>
      <c r="AL331" s="9"/>
      <c r="AM331" s="9"/>
      <c r="AN331" s="9"/>
      <c r="AO331" s="9"/>
      <c r="AV331" s="9"/>
      <c r="AW331" s="9"/>
      <c r="AX331" s="9"/>
      <c r="AY331" s="9"/>
      <c r="AZ331" s="9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M331" s="48"/>
      <c r="BX331" s="7"/>
      <c r="BY331" s="4"/>
      <c r="BZ331" s="7"/>
      <c r="CA331" s="7"/>
      <c r="CB331" s="7"/>
      <c r="CE331" s="7"/>
      <c r="CF331" s="7"/>
      <c r="CG331" s="7"/>
      <c r="CH331" s="7"/>
      <c r="CI331" s="7"/>
      <c r="CJ331" s="7"/>
      <c r="CK331" s="7"/>
      <c r="CL331" s="7"/>
      <c r="CN331" s="47"/>
      <c r="CO331" s="47"/>
      <c r="CP331" s="47"/>
      <c r="CQ331" s="4"/>
    </row>
    <row r="332" spans="1:95" s="1" customFormat="1" x14ac:dyDescent="0.3">
      <c r="C332" s="3"/>
      <c r="D332" s="3"/>
      <c r="E332" s="3"/>
      <c r="F332" s="3"/>
      <c r="G332" s="3"/>
      <c r="H332" s="3"/>
      <c r="I332" s="3"/>
      <c r="J332" s="65"/>
      <c r="K332" s="65"/>
      <c r="L332" s="65"/>
      <c r="M332" s="66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60"/>
      <c r="Z332" s="3"/>
      <c r="AI332" s="9"/>
      <c r="AJ332" s="9"/>
      <c r="AK332" s="9"/>
      <c r="AL332" s="9"/>
      <c r="AM332" s="9"/>
      <c r="AN332" s="9"/>
      <c r="AO332" s="9"/>
      <c r="AV332" s="9"/>
      <c r="AW332" s="9"/>
      <c r="AX332" s="9"/>
      <c r="AY332" s="9"/>
      <c r="AZ332" s="9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M332" s="48"/>
      <c r="BX332" s="7"/>
      <c r="BY332" s="4"/>
      <c r="BZ332" s="7"/>
      <c r="CA332" s="7"/>
      <c r="CB332" s="7"/>
      <c r="CE332" s="7"/>
      <c r="CF332" s="7"/>
      <c r="CG332" s="7"/>
      <c r="CH332" s="7"/>
      <c r="CI332" s="7"/>
      <c r="CJ332" s="7"/>
      <c r="CK332" s="7"/>
      <c r="CL332" s="7"/>
      <c r="CN332" s="47"/>
      <c r="CO332" s="47"/>
      <c r="CP332" s="47"/>
      <c r="CQ332" s="4"/>
    </row>
    <row r="333" spans="1:95" s="1" customFormat="1" x14ac:dyDescent="0.3">
      <c r="C333" s="3"/>
      <c r="D333" s="3"/>
      <c r="E333" s="3"/>
      <c r="F333" s="3"/>
      <c r="G333" s="3"/>
      <c r="H333" s="3"/>
      <c r="I333" s="3"/>
      <c r="J333" s="65"/>
      <c r="K333" s="65"/>
      <c r="L333" s="65"/>
      <c r="M333" s="66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60"/>
      <c r="Z333" s="3"/>
      <c r="AI333" s="9"/>
      <c r="AJ333" s="9"/>
      <c r="AK333" s="9"/>
      <c r="AL333" s="9"/>
      <c r="AM333" s="9"/>
      <c r="AN333" s="9"/>
      <c r="AO333" s="9"/>
      <c r="AV333" s="9"/>
      <c r="AW333" s="9"/>
      <c r="AX333" s="9"/>
      <c r="AY333" s="9"/>
      <c r="AZ333" s="9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M333" s="48"/>
      <c r="BX333" s="7"/>
      <c r="BY333" s="4"/>
      <c r="BZ333" s="7"/>
      <c r="CA333" s="7"/>
      <c r="CB333" s="7"/>
      <c r="CE333" s="7"/>
      <c r="CF333" s="7"/>
      <c r="CG333" s="7"/>
      <c r="CH333" s="7"/>
      <c r="CI333" s="7"/>
      <c r="CJ333" s="7"/>
      <c r="CK333" s="7"/>
      <c r="CL333" s="7"/>
      <c r="CN333" s="47"/>
      <c r="CO333" s="47"/>
      <c r="CP333" s="47"/>
      <c r="CQ333" s="4"/>
    </row>
    <row r="334" spans="1:95" s="1" customFormat="1" x14ac:dyDescent="0.3">
      <c r="C334" s="3"/>
      <c r="D334" s="3"/>
      <c r="E334" s="3"/>
      <c r="F334" s="3"/>
      <c r="G334" s="3"/>
      <c r="H334" s="3"/>
      <c r="I334" s="3"/>
      <c r="J334" s="65"/>
      <c r="K334" s="65"/>
      <c r="L334" s="65"/>
      <c r="M334" s="66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60"/>
      <c r="Z334" s="3"/>
      <c r="AI334" s="9"/>
      <c r="AJ334" s="9"/>
      <c r="AK334" s="9"/>
      <c r="AL334" s="9"/>
      <c r="AM334" s="9"/>
      <c r="AN334" s="9"/>
      <c r="AO334" s="9"/>
      <c r="AV334" s="9"/>
      <c r="AW334" s="9"/>
      <c r="AX334" s="9"/>
      <c r="AY334" s="9"/>
      <c r="AZ334" s="9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M334" s="48"/>
      <c r="BX334" s="7"/>
      <c r="BY334" s="4"/>
      <c r="BZ334" s="7"/>
      <c r="CA334" s="7"/>
      <c r="CB334" s="7"/>
      <c r="CE334" s="7"/>
      <c r="CF334" s="7"/>
      <c r="CG334" s="7"/>
      <c r="CH334" s="7"/>
      <c r="CI334" s="7"/>
      <c r="CJ334" s="7"/>
      <c r="CK334" s="7"/>
      <c r="CL334" s="7"/>
      <c r="CN334" s="47"/>
      <c r="CO334" s="47"/>
      <c r="CP334" s="47"/>
      <c r="CQ334" s="4"/>
    </row>
    <row r="335" spans="1:95" s="1" customFormat="1" x14ac:dyDescent="0.3">
      <c r="C335" s="3"/>
      <c r="D335" s="3"/>
      <c r="E335" s="3"/>
      <c r="F335" s="3"/>
      <c r="G335" s="3"/>
      <c r="H335" s="3"/>
      <c r="I335" s="3"/>
      <c r="J335" s="65"/>
      <c r="K335" s="65"/>
      <c r="L335" s="65"/>
      <c r="M335" s="66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60"/>
      <c r="Z335" s="3"/>
      <c r="AI335" s="9"/>
      <c r="AJ335" s="9"/>
      <c r="AK335" s="9"/>
      <c r="AL335" s="9"/>
      <c r="AM335" s="9"/>
      <c r="AN335" s="9"/>
      <c r="AO335" s="9"/>
      <c r="AV335" s="9"/>
      <c r="AW335" s="9"/>
      <c r="AX335" s="9"/>
      <c r="AY335" s="9"/>
      <c r="AZ335" s="9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M335" s="48"/>
      <c r="BX335" s="7"/>
      <c r="BY335" s="4"/>
      <c r="BZ335" s="7"/>
      <c r="CA335" s="7"/>
      <c r="CB335" s="7"/>
      <c r="CE335" s="7"/>
      <c r="CF335" s="7"/>
      <c r="CG335" s="7"/>
      <c r="CH335" s="7"/>
      <c r="CI335" s="7"/>
      <c r="CJ335" s="7"/>
      <c r="CK335" s="7"/>
      <c r="CL335" s="7"/>
      <c r="CN335" s="47"/>
      <c r="CO335" s="47"/>
      <c r="CP335" s="47"/>
      <c r="CQ335" s="4"/>
    </row>
    <row r="336" spans="1:95" s="1" customFormat="1" x14ac:dyDescent="0.3">
      <c r="C336" s="3"/>
      <c r="D336" s="3"/>
      <c r="E336" s="3"/>
      <c r="F336" s="3"/>
      <c r="G336" s="3"/>
      <c r="H336" s="3"/>
      <c r="I336" s="3"/>
      <c r="J336" s="65"/>
      <c r="K336" s="65"/>
      <c r="L336" s="65"/>
      <c r="M336" s="66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60"/>
      <c r="Z336" s="3"/>
      <c r="AI336" s="9"/>
      <c r="AJ336" s="9"/>
      <c r="AK336" s="9"/>
      <c r="AL336" s="9"/>
      <c r="AM336" s="9"/>
      <c r="AN336" s="9"/>
      <c r="AO336" s="9"/>
      <c r="AV336" s="9"/>
      <c r="AW336" s="9"/>
      <c r="AX336" s="9"/>
      <c r="AY336" s="9"/>
      <c r="AZ336" s="9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M336" s="48"/>
      <c r="BX336" s="7"/>
      <c r="BY336" s="4"/>
      <c r="BZ336" s="7"/>
      <c r="CA336" s="7"/>
      <c r="CB336" s="7"/>
      <c r="CE336" s="7"/>
      <c r="CF336" s="7"/>
      <c r="CG336" s="7"/>
      <c r="CH336" s="7"/>
      <c r="CI336" s="7"/>
      <c r="CJ336" s="7"/>
      <c r="CK336" s="7"/>
      <c r="CL336" s="7"/>
      <c r="CN336" s="47"/>
      <c r="CO336" s="47"/>
      <c r="CP336" s="47"/>
      <c r="CQ336" s="4"/>
    </row>
    <row r="337" spans="3:95" s="1" customFormat="1" x14ac:dyDescent="0.3">
      <c r="C337" s="3"/>
      <c r="D337" s="3"/>
      <c r="E337" s="3"/>
      <c r="F337" s="3"/>
      <c r="G337" s="3"/>
      <c r="H337" s="3"/>
      <c r="I337" s="3"/>
      <c r="J337" s="65"/>
      <c r="K337" s="65"/>
      <c r="L337" s="65"/>
      <c r="M337" s="66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60"/>
      <c r="Z337" s="3"/>
      <c r="AI337" s="9"/>
      <c r="AJ337" s="9"/>
      <c r="AK337" s="9"/>
      <c r="AL337" s="9"/>
      <c r="AM337" s="9"/>
      <c r="AN337" s="9"/>
      <c r="AO337" s="9"/>
      <c r="AV337" s="9"/>
      <c r="AW337" s="9"/>
      <c r="AX337" s="9"/>
      <c r="AY337" s="9"/>
      <c r="AZ337" s="9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M337" s="48"/>
      <c r="BX337" s="7"/>
      <c r="BY337" s="4"/>
      <c r="BZ337" s="7"/>
      <c r="CA337" s="7"/>
      <c r="CB337" s="7"/>
      <c r="CE337" s="7"/>
      <c r="CF337" s="7"/>
      <c r="CG337" s="7"/>
      <c r="CH337" s="7"/>
      <c r="CI337" s="7"/>
      <c r="CJ337" s="7"/>
      <c r="CK337" s="7"/>
      <c r="CL337" s="7"/>
      <c r="CN337" s="47"/>
      <c r="CO337" s="47"/>
      <c r="CP337" s="47"/>
      <c r="CQ337" s="4"/>
    </row>
    <row r="338" spans="3:95" s="1" customFormat="1" x14ac:dyDescent="0.3">
      <c r="C338" s="3"/>
      <c r="D338" s="3"/>
      <c r="E338" s="3"/>
      <c r="F338" s="3"/>
      <c r="G338" s="3"/>
      <c r="H338" s="3"/>
      <c r="I338" s="3"/>
      <c r="J338" s="65"/>
      <c r="K338" s="65"/>
      <c r="L338" s="65"/>
      <c r="M338" s="66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60"/>
      <c r="Z338" s="3"/>
      <c r="AI338" s="9"/>
      <c r="AJ338" s="9"/>
      <c r="AK338" s="9"/>
      <c r="AL338" s="9"/>
      <c r="AM338" s="9"/>
      <c r="AN338" s="9"/>
      <c r="AO338" s="9"/>
      <c r="AV338" s="9"/>
      <c r="AW338" s="9"/>
      <c r="AX338" s="9"/>
      <c r="AY338" s="9"/>
      <c r="AZ338" s="9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M338" s="48"/>
      <c r="BX338" s="7"/>
      <c r="BY338" s="4"/>
      <c r="BZ338" s="7"/>
      <c r="CA338" s="7"/>
      <c r="CB338" s="7"/>
      <c r="CE338" s="7"/>
      <c r="CF338" s="7"/>
      <c r="CG338" s="7"/>
      <c r="CH338" s="7"/>
      <c r="CI338" s="7"/>
      <c r="CJ338" s="7"/>
      <c r="CK338" s="7"/>
      <c r="CL338" s="7"/>
      <c r="CN338" s="47"/>
      <c r="CO338" s="47"/>
      <c r="CP338" s="47"/>
      <c r="CQ338" s="4"/>
    </row>
    <row r="339" spans="3:95" s="1" customFormat="1" x14ac:dyDescent="0.3">
      <c r="C339" s="3"/>
      <c r="D339" s="3"/>
      <c r="E339" s="3"/>
      <c r="F339" s="3"/>
      <c r="G339" s="3"/>
      <c r="H339" s="3"/>
      <c r="I339" s="3"/>
      <c r="J339" s="65"/>
      <c r="K339" s="65"/>
      <c r="L339" s="65"/>
      <c r="M339" s="66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60"/>
      <c r="Z339" s="3"/>
      <c r="AI339" s="9"/>
      <c r="AJ339" s="9"/>
      <c r="AK339" s="9"/>
      <c r="AL339" s="9"/>
      <c r="AM339" s="9"/>
      <c r="AN339" s="9"/>
      <c r="AO339" s="9"/>
      <c r="AV339" s="9"/>
      <c r="AW339" s="9"/>
      <c r="AX339" s="9"/>
      <c r="AY339" s="9"/>
      <c r="AZ339" s="9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M339" s="48"/>
      <c r="BX339" s="7"/>
      <c r="BY339" s="4"/>
      <c r="BZ339" s="7"/>
      <c r="CA339" s="7"/>
      <c r="CB339" s="7"/>
      <c r="CE339" s="7"/>
      <c r="CF339" s="7"/>
      <c r="CG339" s="7"/>
      <c r="CH339" s="7"/>
      <c r="CI339" s="7"/>
      <c r="CJ339" s="7"/>
      <c r="CK339" s="7"/>
      <c r="CL339" s="7"/>
      <c r="CN339" s="47"/>
      <c r="CO339" s="47"/>
      <c r="CP339" s="47"/>
      <c r="CQ339" s="4"/>
    </row>
    <row r="340" spans="3:95" s="1" customFormat="1" x14ac:dyDescent="0.3">
      <c r="C340" s="3"/>
      <c r="D340" s="3"/>
      <c r="E340" s="3"/>
      <c r="F340" s="3"/>
      <c r="G340" s="3"/>
      <c r="H340" s="3"/>
      <c r="I340" s="3"/>
      <c r="J340" s="65"/>
      <c r="K340" s="65"/>
      <c r="L340" s="65"/>
      <c r="M340" s="66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60"/>
      <c r="Z340" s="3"/>
      <c r="AI340" s="9"/>
      <c r="AJ340" s="9"/>
      <c r="AK340" s="9"/>
      <c r="AL340" s="9"/>
      <c r="AM340" s="9"/>
      <c r="AN340" s="9"/>
      <c r="AO340" s="9"/>
      <c r="AV340" s="9"/>
      <c r="AW340" s="9"/>
      <c r="AX340" s="9"/>
      <c r="AY340" s="9"/>
      <c r="AZ340" s="9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M340" s="48"/>
      <c r="BX340" s="7"/>
      <c r="BY340" s="4"/>
      <c r="BZ340" s="7"/>
      <c r="CA340" s="7"/>
      <c r="CB340" s="7"/>
      <c r="CE340" s="7"/>
      <c r="CF340" s="7"/>
      <c r="CG340" s="7"/>
      <c r="CH340" s="7"/>
      <c r="CI340" s="7"/>
      <c r="CJ340" s="7"/>
      <c r="CK340" s="7"/>
      <c r="CL340" s="7"/>
      <c r="CN340" s="47"/>
      <c r="CO340" s="47"/>
      <c r="CP340" s="47"/>
      <c r="CQ340" s="4"/>
    </row>
    <row r="341" spans="3:95" s="1" customFormat="1" x14ac:dyDescent="0.3">
      <c r="C341" s="3"/>
      <c r="D341" s="3"/>
      <c r="E341" s="3"/>
      <c r="F341" s="3"/>
      <c r="G341" s="3"/>
      <c r="H341" s="3"/>
      <c r="I341" s="3"/>
      <c r="J341" s="65"/>
      <c r="K341" s="65"/>
      <c r="L341" s="65"/>
      <c r="M341" s="66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60"/>
      <c r="Z341" s="3"/>
      <c r="AI341" s="9"/>
      <c r="AJ341" s="9"/>
      <c r="AK341" s="9"/>
      <c r="AL341" s="9"/>
      <c r="AM341" s="9"/>
      <c r="AN341" s="9"/>
      <c r="AO341" s="9"/>
      <c r="AV341" s="9"/>
      <c r="AW341" s="9"/>
      <c r="AX341" s="9"/>
      <c r="AY341" s="9"/>
      <c r="AZ341" s="9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M341" s="48"/>
      <c r="BX341" s="7"/>
      <c r="BY341" s="4"/>
      <c r="BZ341" s="7"/>
      <c r="CA341" s="7"/>
      <c r="CB341" s="7"/>
      <c r="CE341" s="7"/>
      <c r="CF341" s="7"/>
      <c r="CG341" s="7"/>
      <c r="CH341" s="7"/>
      <c r="CI341" s="7"/>
      <c r="CJ341" s="7"/>
      <c r="CK341" s="7"/>
      <c r="CL341" s="7"/>
      <c r="CN341" s="47"/>
      <c r="CO341" s="47"/>
      <c r="CP341" s="47"/>
      <c r="CQ341" s="4"/>
    </row>
    <row r="342" spans="3:95" s="1" customFormat="1" x14ac:dyDescent="0.3">
      <c r="C342" s="3"/>
      <c r="D342" s="3"/>
      <c r="E342" s="3"/>
      <c r="F342" s="3"/>
      <c r="G342" s="3"/>
      <c r="H342" s="3"/>
      <c r="I342" s="3"/>
      <c r="J342" s="65"/>
      <c r="K342" s="65"/>
      <c r="L342" s="65"/>
      <c r="M342" s="66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60"/>
      <c r="Z342" s="3"/>
      <c r="AI342" s="9"/>
      <c r="AJ342" s="9"/>
      <c r="AK342" s="9"/>
      <c r="AL342" s="9"/>
      <c r="AM342" s="9"/>
      <c r="AN342" s="9"/>
      <c r="AO342" s="9"/>
      <c r="AV342" s="9"/>
      <c r="AW342" s="9"/>
      <c r="AX342" s="9"/>
      <c r="AY342" s="9"/>
      <c r="AZ342" s="9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M342" s="48"/>
      <c r="BX342" s="7"/>
      <c r="BY342" s="4"/>
      <c r="BZ342" s="7"/>
      <c r="CA342" s="7"/>
      <c r="CB342" s="7"/>
      <c r="CE342" s="7"/>
      <c r="CF342" s="7"/>
      <c r="CG342" s="7"/>
      <c r="CH342" s="7"/>
      <c r="CI342" s="7"/>
      <c r="CJ342" s="7"/>
      <c r="CK342" s="7"/>
      <c r="CL342" s="7"/>
      <c r="CN342" s="47"/>
      <c r="CO342" s="47"/>
      <c r="CP342" s="47"/>
      <c r="CQ342" s="4"/>
    </row>
    <row r="343" spans="3:95" s="1" customFormat="1" x14ac:dyDescent="0.3">
      <c r="C343" s="3"/>
      <c r="D343" s="3"/>
      <c r="E343" s="3"/>
      <c r="F343" s="3"/>
      <c r="G343" s="3"/>
      <c r="H343" s="3"/>
      <c r="I343" s="3"/>
      <c r="J343" s="65"/>
      <c r="K343" s="65"/>
      <c r="L343" s="65"/>
      <c r="M343" s="66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60"/>
      <c r="Z343" s="3"/>
      <c r="AI343" s="9"/>
      <c r="AJ343" s="9"/>
      <c r="AK343" s="9"/>
      <c r="AL343" s="9"/>
      <c r="AM343" s="9"/>
      <c r="AN343" s="9"/>
      <c r="AO343" s="9"/>
      <c r="AV343" s="9"/>
      <c r="AW343" s="9"/>
      <c r="AX343" s="9"/>
      <c r="AY343" s="9"/>
      <c r="AZ343" s="9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M343" s="48"/>
      <c r="BX343" s="7"/>
      <c r="BY343" s="4"/>
      <c r="BZ343" s="7"/>
      <c r="CA343" s="7"/>
      <c r="CB343" s="7"/>
      <c r="CE343" s="7"/>
      <c r="CF343" s="7"/>
      <c r="CG343" s="7"/>
      <c r="CH343" s="7"/>
      <c r="CI343" s="7"/>
      <c r="CJ343" s="7"/>
      <c r="CK343" s="7"/>
      <c r="CL343" s="7"/>
      <c r="CN343" s="47"/>
      <c r="CO343" s="47"/>
      <c r="CP343" s="47"/>
      <c r="CQ343" s="4"/>
    </row>
    <row r="344" spans="3:95" s="1" customFormat="1" x14ac:dyDescent="0.3">
      <c r="C344" s="3"/>
      <c r="D344" s="3"/>
      <c r="E344" s="3"/>
      <c r="F344" s="3"/>
      <c r="G344" s="3"/>
      <c r="H344" s="3"/>
      <c r="I344" s="3"/>
      <c r="J344" s="65"/>
      <c r="K344" s="65"/>
      <c r="L344" s="65"/>
      <c r="M344" s="66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60"/>
      <c r="Z344" s="3"/>
      <c r="AI344" s="9"/>
      <c r="AJ344" s="9"/>
      <c r="AK344" s="9"/>
      <c r="AL344" s="9"/>
      <c r="AM344" s="9"/>
      <c r="AN344" s="9"/>
      <c r="AO344" s="9"/>
      <c r="AV344" s="9"/>
      <c r="AW344" s="9"/>
      <c r="AX344" s="9"/>
      <c r="AY344" s="9"/>
      <c r="AZ344" s="9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M344" s="48"/>
      <c r="BX344" s="7"/>
      <c r="BY344" s="4"/>
      <c r="BZ344" s="7"/>
      <c r="CA344" s="7"/>
      <c r="CB344" s="7"/>
      <c r="CE344" s="7"/>
      <c r="CF344" s="7"/>
      <c r="CG344" s="7"/>
      <c r="CH344" s="7"/>
      <c r="CI344" s="7"/>
      <c r="CJ344" s="7"/>
      <c r="CK344" s="7"/>
      <c r="CL344" s="7"/>
      <c r="CN344" s="47"/>
      <c r="CO344" s="47"/>
      <c r="CP344" s="47"/>
      <c r="CQ344" s="4"/>
    </row>
    <row r="345" spans="3:95" s="1" customFormat="1" x14ac:dyDescent="0.3">
      <c r="C345" s="3"/>
      <c r="D345" s="3"/>
      <c r="E345" s="3"/>
      <c r="F345" s="3"/>
      <c r="G345" s="3"/>
      <c r="H345" s="3"/>
      <c r="I345" s="3"/>
      <c r="J345" s="65"/>
      <c r="K345" s="65"/>
      <c r="L345" s="65"/>
      <c r="M345" s="66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60"/>
      <c r="Z345" s="3"/>
      <c r="AI345" s="9"/>
      <c r="AJ345" s="9"/>
      <c r="AK345" s="9"/>
      <c r="AL345" s="9"/>
      <c r="AM345" s="9"/>
      <c r="AN345" s="9"/>
      <c r="AO345" s="9"/>
      <c r="AV345" s="9"/>
      <c r="AW345" s="9"/>
      <c r="AX345" s="9"/>
      <c r="AY345" s="9"/>
      <c r="AZ345" s="9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M345" s="48"/>
      <c r="BX345" s="7"/>
      <c r="BY345" s="4"/>
      <c r="BZ345" s="7"/>
      <c r="CA345" s="7"/>
      <c r="CB345" s="7"/>
      <c r="CE345" s="7"/>
      <c r="CF345" s="7"/>
      <c r="CG345" s="7"/>
      <c r="CH345" s="7"/>
      <c r="CI345" s="7"/>
      <c r="CJ345" s="7"/>
      <c r="CK345" s="7"/>
      <c r="CL345" s="7"/>
      <c r="CN345" s="47"/>
      <c r="CO345" s="47"/>
      <c r="CP345" s="47"/>
      <c r="CQ345" s="4"/>
    </row>
    <row r="346" spans="3:95" s="1" customFormat="1" x14ac:dyDescent="0.3">
      <c r="C346" s="3"/>
      <c r="D346" s="3"/>
      <c r="E346" s="3"/>
      <c r="F346" s="3"/>
      <c r="G346" s="3"/>
      <c r="H346" s="3"/>
      <c r="I346" s="3"/>
      <c r="J346" s="65"/>
      <c r="K346" s="65"/>
      <c r="L346" s="65"/>
      <c r="M346" s="66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60"/>
      <c r="Z346" s="3"/>
      <c r="AI346" s="9"/>
      <c r="AJ346" s="9"/>
      <c r="AK346" s="9"/>
      <c r="AL346" s="9"/>
      <c r="AM346" s="9"/>
      <c r="AN346" s="9"/>
      <c r="AO346" s="9"/>
      <c r="AV346" s="9"/>
      <c r="AW346" s="9"/>
      <c r="AX346" s="9"/>
      <c r="AY346" s="9"/>
      <c r="AZ346" s="9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M346" s="48"/>
      <c r="BX346" s="7"/>
      <c r="BY346" s="4"/>
      <c r="BZ346" s="7"/>
      <c r="CA346" s="7"/>
      <c r="CB346" s="7"/>
      <c r="CE346" s="7"/>
      <c r="CF346" s="7"/>
      <c r="CG346" s="7"/>
      <c r="CH346" s="7"/>
      <c r="CI346" s="7"/>
      <c r="CJ346" s="7"/>
      <c r="CK346" s="7"/>
      <c r="CL346" s="7"/>
      <c r="CN346" s="47"/>
      <c r="CO346" s="47"/>
      <c r="CP346" s="47"/>
      <c r="CQ346" s="4"/>
    </row>
    <row r="347" spans="3:95" s="1" customFormat="1" x14ac:dyDescent="0.3">
      <c r="C347" s="3"/>
      <c r="D347" s="3"/>
      <c r="E347" s="3"/>
      <c r="F347" s="3"/>
      <c r="G347" s="3"/>
      <c r="H347" s="3"/>
      <c r="I347" s="3"/>
      <c r="J347" s="65"/>
      <c r="K347" s="65"/>
      <c r="L347" s="65"/>
      <c r="M347" s="66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60"/>
      <c r="Z347" s="3"/>
      <c r="AI347" s="9"/>
      <c r="AJ347" s="9"/>
      <c r="AK347" s="9"/>
      <c r="AL347" s="9"/>
      <c r="AM347" s="9"/>
      <c r="AN347" s="9"/>
      <c r="AO347" s="9"/>
      <c r="AV347" s="9"/>
      <c r="AW347" s="9"/>
      <c r="AX347" s="9"/>
      <c r="AY347" s="9"/>
      <c r="AZ347" s="9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M347" s="48"/>
      <c r="BX347" s="7"/>
      <c r="BY347" s="4"/>
      <c r="BZ347" s="7"/>
      <c r="CA347" s="7"/>
      <c r="CB347" s="7"/>
      <c r="CE347" s="7"/>
      <c r="CF347" s="7"/>
      <c r="CG347" s="7"/>
      <c r="CH347" s="7"/>
      <c r="CI347" s="7"/>
      <c r="CJ347" s="7"/>
      <c r="CK347" s="7"/>
      <c r="CL347" s="7"/>
      <c r="CN347" s="47"/>
      <c r="CO347" s="47"/>
      <c r="CP347" s="47"/>
      <c r="CQ347" s="4"/>
    </row>
    <row r="348" spans="3:95" s="1" customFormat="1" x14ac:dyDescent="0.3">
      <c r="C348" s="3"/>
      <c r="D348" s="3"/>
      <c r="E348" s="3"/>
      <c r="F348" s="3"/>
      <c r="G348" s="3"/>
      <c r="H348" s="3"/>
      <c r="I348" s="3"/>
      <c r="J348" s="65"/>
      <c r="K348" s="65"/>
      <c r="L348" s="65"/>
      <c r="M348" s="66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60"/>
      <c r="Z348" s="3"/>
      <c r="AI348" s="9"/>
      <c r="AJ348" s="9"/>
      <c r="AK348" s="9"/>
      <c r="AL348" s="9"/>
      <c r="AM348" s="9"/>
      <c r="AN348" s="9"/>
      <c r="AO348" s="9"/>
      <c r="AV348" s="9"/>
      <c r="AW348" s="9"/>
      <c r="AX348" s="9"/>
      <c r="AY348" s="9"/>
      <c r="AZ348" s="9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M348" s="48"/>
      <c r="BX348" s="7"/>
      <c r="BY348" s="4"/>
      <c r="BZ348" s="7"/>
      <c r="CA348" s="7"/>
      <c r="CB348" s="7"/>
      <c r="CE348" s="7"/>
      <c r="CF348" s="7"/>
      <c r="CG348" s="7"/>
      <c r="CH348" s="7"/>
      <c r="CI348" s="7"/>
      <c r="CJ348" s="7"/>
      <c r="CK348" s="7"/>
      <c r="CL348" s="7"/>
      <c r="CN348" s="47"/>
      <c r="CO348" s="47"/>
      <c r="CP348" s="47"/>
      <c r="CQ348" s="4"/>
    </row>
    <row r="349" spans="3:95" s="1" customFormat="1" x14ac:dyDescent="0.3">
      <c r="C349" s="3"/>
      <c r="D349" s="3"/>
      <c r="E349" s="3"/>
      <c r="F349" s="3"/>
      <c r="G349" s="3"/>
      <c r="H349" s="3"/>
      <c r="I349" s="3"/>
      <c r="J349" s="65"/>
      <c r="K349" s="65"/>
      <c r="L349" s="65"/>
      <c r="M349" s="66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60"/>
      <c r="Z349" s="3"/>
      <c r="AI349" s="9"/>
      <c r="AJ349" s="9"/>
      <c r="AK349" s="9"/>
      <c r="AL349" s="9"/>
      <c r="AM349" s="9"/>
      <c r="AN349" s="9"/>
      <c r="AO349" s="9"/>
      <c r="AV349" s="9"/>
      <c r="AW349" s="9"/>
      <c r="AX349" s="9"/>
      <c r="AY349" s="9"/>
      <c r="AZ349" s="9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M349" s="48"/>
      <c r="BX349" s="7"/>
      <c r="BY349" s="4"/>
      <c r="BZ349" s="7"/>
      <c r="CA349" s="7"/>
      <c r="CB349" s="7"/>
      <c r="CE349" s="7"/>
      <c r="CF349" s="7"/>
      <c r="CG349" s="7"/>
      <c r="CH349" s="7"/>
      <c r="CI349" s="7"/>
      <c r="CJ349" s="7"/>
      <c r="CK349" s="7"/>
      <c r="CL349" s="7"/>
      <c r="CN349" s="47"/>
      <c r="CO349" s="47"/>
      <c r="CP349" s="47"/>
      <c r="CQ349" s="4"/>
    </row>
    <row r="350" spans="3:95" s="1" customFormat="1" x14ac:dyDescent="0.3">
      <c r="C350" s="3"/>
      <c r="D350" s="3"/>
      <c r="E350" s="3"/>
      <c r="F350" s="3"/>
      <c r="G350" s="3"/>
      <c r="H350" s="3"/>
      <c r="I350" s="3"/>
      <c r="J350" s="65"/>
      <c r="K350" s="65"/>
      <c r="L350" s="65"/>
      <c r="M350" s="66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60"/>
      <c r="Z350" s="3"/>
      <c r="AI350" s="9"/>
      <c r="AJ350" s="9"/>
      <c r="AK350" s="9"/>
      <c r="AL350" s="9"/>
      <c r="AM350" s="9"/>
      <c r="AN350" s="9"/>
      <c r="AO350" s="9"/>
      <c r="AV350" s="9"/>
      <c r="AW350" s="9"/>
      <c r="AX350" s="9"/>
      <c r="AY350" s="9"/>
      <c r="AZ350" s="9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M350" s="48"/>
      <c r="BX350" s="7"/>
      <c r="BY350" s="4"/>
      <c r="BZ350" s="7"/>
      <c r="CA350" s="7"/>
      <c r="CB350" s="7"/>
      <c r="CE350" s="7"/>
      <c r="CF350" s="7"/>
      <c r="CG350" s="7"/>
      <c r="CH350" s="7"/>
      <c r="CI350" s="7"/>
      <c r="CJ350" s="7"/>
      <c r="CK350" s="7"/>
      <c r="CL350" s="7"/>
      <c r="CN350" s="47"/>
      <c r="CO350" s="47"/>
      <c r="CP350" s="47"/>
      <c r="CQ350" s="4"/>
    </row>
    <row r="351" spans="3:95" s="1" customFormat="1" x14ac:dyDescent="0.3">
      <c r="C351" s="3"/>
      <c r="D351" s="3"/>
      <c r="E351" s="3"/>
      <c r="F351" s="3"/>
      <c r="G351" s="3"/>
      <c r="H351" s="3"/>
      <c r="I351" s="3"/>
      <c r="J351" s="65"/>
      <c r="K351" s="65"/>
      <c r="L351" s="65"/>
      <c r="M351" s="66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60"/>
      <c r="Z351" s="3"/>
      <c r="AI351" s="9"/>
      <c r="AJ351" s="9"/>
      <c r="AK351" s="9"/>
      <c r="AL351" s="9"/>
      <c r="AM351" s="9"/>
      <c r="AN351" s="9"/>
      <c r="AO351" s="9"/>
      <c r="AV351" s="9"/>
      <c r="AW351" s="9"/>
      <c r="AX351" s="9"/>
      <c r="AY351" s="9"/>
      <c r="AZ351" s="9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M351" s="48"/>
      <c r="BX351" s="7"/>
      <c r="BY351" s="4"/>
      <c r="BZ351" s="7"/>
      <c r="CA351" s="7"/>
      <c r="CB351" s="7"/>
      <c r="CE351" s="7"/>
      <c r="CF351" s="7"/>
      <c r="CG351" s="7"/>
      <c r="CH351" s="7"/>
      <c r="CI351" s="7"/>
      <c r="CJ351" s="7"/>
      <c r="CK351" s="7"/>
      <c r="CL351" s="7"/>
      <c r="CN351" s="47"/>
      <c r="CO351" s="47"/>
      <c r="CP351" s="47"/>
      <c r="CQ351" s="4"/>
    </row>
    <row r="352" spans="3:95" s="1" customFormat="1" x14ac:dyDescent="0.3">
      <c r="C352" s="3"/>
      <c r="D352" s="3"/>
      <c r="E352" s="3"/>
      <c r="F352" s="3"/>
      <c r="G352" s="3"/>
      <c r="H352" s="3"/>
      <c r="I352" s="3"/>
      <c r="J352" s="65"/>
      <c r="K352" s="65"/>
      <c r="L352" s="65"/>
      <c r="M352" s="66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60"/>
      <c r="Z352" s="3"/>
      <c r="AI352" s="9"/>
      <c r="AJ352" s="9"/>
      <c r="AK352" s="9"/>
      <c r="AL352" s="9"/>
      <c r="AM352" s="9"/>
      <c r="AN352" s="9"/>
      <c r="AO352" s="9"/>
      <c r="AV352" s="9"/>
      <c r="AW352" s="9"/>
      <c r="AX352" s="9"/>
      <c r="AY352" s="9"/>
      <c r="AZ352" s="9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M352" s="48"/>
      <c r="BX352" s="7"/>
      <c r="BY352" s="4"/>
      <c r="BZ352" s="7"/>
      <c r="CA352" s="7"/>
      <c r="CB352" s="7"/>
      <c r="CE352" s="7"/>
      <c r="CF352" s="7"/>
      <c r="CG352" s="7"/>
      <c r="CH352" s="7"/>
      <c r="CI352" s="7"/>
      <c r="CJ352" s="7"/>
      <c r="CK352" s="7"/>
      <c r="CL352" s="7"/>
      <c r="CN352" s="47"/>
      <c r="CO352" s="47"/>
      <c r="CP352" s="47"/>
      <c r="CQ352" s="4"/>
    </row>
    <row r="353" spans="3:95" s="1" customFormat="1" x14ac:dyDescent="0.3">
      <c r="C353" s="3"/>
      <c r="D353" s="3"/>
      <c r="E353" s="3"/>
      <c r="F353" s="3"/>
      <c r="G353" s="3"/>
      <c r="H353" s="3"/>
      <c r="I353" s="3"/>
      <c r="J353" s="65"/>
      <c r="K353" s="65"/>
      <c r="L353" s="65"/>
      <c r="M353" s="66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60"/>
      <c r="Z353" s="3"/>
      <c r="AI353" s="9"/>
      <c r="AJ353" s="9"/>
      <c r="AK353" s="9"/>
      <c r="AL353" s="9"/>
      <c r="AM353" s="9"/>
      <c r="AN353" s="9"/>
      <c r="AO353" s="9"/>
      <c r="AV353" s="9"/>
      <c r="AW353" s="9"/>
      <c r="AX353" s="9"/>
      <c r="AY353" s="9"/>
      <c r="AZ353" s="9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M353" s="48"/>
      <c r="BX353" s="7"/>
      <c r="BY353" s="4"/>
      <c r="BZ353" s="7"/>
      <c r="CA353" s="7"/>
      <c r="CB353" s="7"/>
      <c r="CE353" s="7"/>
      <c r="CF353" s="7"/>
      <c r="CG353" s="7"/>
      <c r="CH353" s="7"/>
      <c r="CI353" s="7"/>
      <c r="CJ353" s="7"/>
      <c r="CK353" s="7"/>
      <c r="CL353" s="7"/>
      <c r="CN353" s="47"/>
      <c r="CO353" s="47"/>
      <c r="CP353" s="47"/>
      <c r="CQ353" s="4"/>
    </row>
    <row r="354" spans="3:95" s="1" customFormat="1" x14ac:dyDescent="0.3">
      <c r="C354" s="3"/>
      <c r="D354" s="3"/>
      <c r="E354" s="3"/>
      <c r="F354" s="3"/>
      <c r="G354" s="3"/>
      <c r="H354" s="3"/>
      <c r="I354" s="3"/>
      <c r="J354" s="65"/>
      <c r="K354" s="65"/>
      <c r="L354" s="65"/>
      <c r="M354" s="66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60"/>
      <c r="Z354" s="3"/>
      <c r="AI354" s="9"/>
      <c r="AJ354" s="9"/>
      <c r="AK354" s="9"/>
      <c r="AL354" s="9"/>
      <c r="AM354" s="9"/>
      <c r="AN354" s="9"/>
      <c r="AO354" s="9"/>
      <c r="AV354" s="9"/>
      <c r="AW354" s="9"/>
      <c r="AX354" s="9"/>
      <c r="AY354" s="9"/>
      <c r="AZ354" s="9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M354" s="48"/>
      <c r="BX354" s="7"/>
      <c r="BY354" s="4"/>
      <c r="BZ354" s="7"/>
      <c r="CA354" s="7"/>
      <c r="CB354" s="7"/>
      <c r="CE354" s="7"/>
      <c r="CF354" s="7"/>
      <c r="CG354" s="7"/>
      <c r="CH354" s="7"/>
      <c r="CI354" s="7"/>
      <c r="CJ354" s="7"/>
      <c r="CK354" s="7"/>
      <c r="CL354" s="7"/>
      <c r="CN354" s="47"/>
      <c r="CO354" s="47"/>
      <c r="CP354" s="47"/>
      <c r="CQ354" s="4"/>
    </row>
    <row r="355" spans="3:95" s="1" customFormat="1" x14ac:dyDescent="0.3">
      <c r="C355" s="3"/>
      <c r="D355" s="3"/>
      <c r="E355" s="3"/>
      <c r="F355" s="3"/>
      <c r="G355" s="3"/>
      <c r="H355" s="3"/>
      <c r="I355" s="3"/>
      <c r="J355" s="65"/>
      <c r="K355" s="65"/>
      <c r="L355" s="65"/>
      <c r="M355" s="66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60"/>
      <c r="Z355" s="3"/>
      <c r="AI355" s="9"/>
      <c r="AJ355" s="9"/>
      <c r="AK355" s="9"/>
      <c r="AL355" s="9"/>
      <c r="AM355" s="9"/>
      <c r="AN355" s="9"/>
      <c r="AO355" s="9"/>
      <c r="AV355" s="9"/>
      <c r="AW355" s="9"/>
      <c r="AX355" s="9"/>
      <c r="AY355" s="9"/>
      <c r="AZ355" s="9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M355" s="48"/>
      <c r="BX355" s="7"/>
      <c r="BY355" s="4"/>
      <c r="BZ355" s="7"/>
      <c r="CA355" s="7"/>
      <c r="CB355" s="7"/>
      <c r="CE355" s="7"/>
      <c r="CF355" s="7"/>
      <c r="CG355" s="7"/>
      <c r="CH355" s="7"/>
      <c r="CI355" s="7"/>
      <c r="CJ355" s="7"/>
      <c r="CK355" s="7"/>
      <c r="CL355" s="7"/>
      <c r="CN355" s="47"/>
      <c r="CO355" s="47"/>
      <c r="CP355" s="47"/>
      <c r="CQ355" s="4"/>
    </row>
    <row r="356" spans="3:95" s="1" customFormat="1" x14ac:dyDescent="0.3">
      <c r="C356" s="3"/>
      <c r="D356" s="3"/>
      <c r="E356" s="3"/>
      <c r="F356" s="3"/>
      <c r="G356" s="3"/>
      <c r="H356" s="3"/>
      <c r="I356" s="3"/>
      <c r="J356" s="65"/>
      <c r="K356" s="65"/>
      <c r="L356" s="65"/>
      <c r="M356" s="66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60"/>
      <c r="Z356" s="3"/>
      <c r="AI356" s="9"/>
      <c r="AJ356" s="9"/>
      <c r="AK356" s="9"/>
      <c r="AL356" s="9"/>
      <c r="AM356" s="9"/>
      <c r="AN356" s="9"/>
      <c r="AO356" s="9"/>
      <c r="AV356" s="9"/>
      <c r="AW356" s="9"/>
      <c r="AX356" s="9"/>
      <c r="AY356" s="9"/>
      <c r="AZ356" s="9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M356" s="48"/>
      <c r="BX356" s="7"/>
      <c r="BY356" s="4"/>
      <c r="BZ356" s="7"/>
      <c r="CA356" s="7"/>
      <c r="CB356" s="7"/>
      <c r="CE356" s="7"/>
      <c r="CF356" s="7"/>
      <c r="CG356" s="7"/>
      <c r="CH356" s="7"/>
      <c r="CI356" s="7"/>
      <c r="CJ356" s="7"/>
      <c r="CK356" s="7"/>
      <c r="CL356" s="7"/>
      <c r="CN356" s="47"/>
      <c r="CO356" s="47"/>
      <c r="CP356" s="47"/>
      <c r="CQ356" s="4"/>
    </row>
    <row r="357" spans="3:95" s="1" customFormat="1" x14ac:dyDescent="0.3">
      <c r="C357" s="3"/>
      <c r="D357" s="3"/>
      <c r="E357" s="3"/>
      <c r="F357" s="3"/>
      <c r="G357" s="3"/>
      <c r="H357" s="3"/>
      <c r="I357" s="3"/>
      <c r="J357" s="65"/>
      <c r="K357" s="65"/>
      <c r="L357" s="65"/>
      <c r="M357" s="66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60"/>
      <c r="Z357" s="3"/>
      <c r="AI357" s="9"/>
      <c r="AJ357" s="9"/>
      <c r="AK357" s="9"/>
      <c r="AL357" s="9"/>
      <c r="AM357" s="9"/>
      <c r="AN357" s="9"/>
      <c r="AO357" s="9"/>
      <c r="AV357" s="9"/>
      <c r="AW357" s="9"/>
      <c r="AX357" s="9"/>
      <c r="AY357" s="9"/>
      <c r="AZ357" s="9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M357" s="48"/>
      <c r="BX357" s="7"/>
      <c r="BY357" s="4"/>
      <c r="BZ357" s="7"/>
      <c r="CA357" s="7"/>
      <c r="CB357" s="7"/>
      <c r="CE357" s="7"/>
      <c r="CF357" s="7"/>
      <c r="CG357" s="7"/>
      <c r="CH357" s="7"/>
      <c r="CI357" s="7"/>
      <c r="CJ357" s="7"/>
      <c r="CK357" s="7"/>
      <c r="CL357" s="7"/>
      <c r="CN357" s="47"/>
      <c r="CO357" s="47"/>
      <c r="CP357" s="47"/>
      <c r="CQ357" s="4"/>
    </row>
    <row r="358" spans="3:95" s="1" customFormat="1" x14ac:dyDescent="0.3">
      <c r="C358" s="3"/>
      <c r="D358" s="3"/>
      <c r="E358" s="3"/>
      <c r="F358" s="3"/>
      <c r="G358" s="3"/>
      <c r="H358" s="3"/>
      <c r="I358" s="3"/>
      <c r="J358" s="65"/>
      <c r="K358" s="65"/>
      <c r="L358" s="65"/>
      <c r="M358" s="66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60"/>
      <c r="Z358" s="3"/>
      <c r="AI358" s="9"/>
      <c r="AJ358" s="9"/>
      <c r="AK358" s="9"/>
      <c r="AL358" s="9"/>
      <c r="AM358" s="9"/>
      <c r="AN358" s="9"/>
      <c r="AO358" s="9"/>
      <c r="AV358" s="9"/>
      <c r="AW358" s="9"/>
      <c r="AX358" s="9"/>
      <c r="AY358" s="9"/>
      <c r="AZ358" s="9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M358" s="48"/>
      <c r="BX358" s="7"/>
      <c r="BY358" s="4"/>
      <c r="BZ358" s="7"/>
      <c r="CA358" s="7"/>
      <c r="CB358" s="7"/>
      <c r="CE358" s="7"/>
      <c r="CF358" s="7"/>
      <c r="CG358" s="7"/>
      <c r="CH358" s="7"/>
      <c r="CI358" s="7"/>
      <c r="CJ358" s="7"/>
      <c r="CK358" s="7"/>
      <c r="CL358" s="7"/>
      <c r="CN358" s="47"/>
      <c r="CO358" s="47"/>
      <c r="CP358" s="47"/>
      <c r="CQ358" s="4"/>
    </row>
    <row r="359" spans="3:95" s="1" customFormat="1" x14ac:dyDescent="0.3">
      <c r="C359" s="3"/>
      <c r="D359" s="3"/>
      <c r="E359" s="3"/>
      <c r="F359" s="3"/>
      <c r="G359" s="3"/>
      <c r="H359" s="3"/>
      <c r="I359" s="3"/>
      <c r="J359" s="65"/>
      <c r="K359" s="65"/>
      <c r="L359" s="65"/>
      <c r="M359" s="66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60"/>
      <c r="Z359" s="3"/>
      <c r="AI359" s="9"/>
      <c r="AJ359" s="9"/>
      <c r="AK359" s="9"/>
      <c r="AL359" s="9"/>
      <c r="AM359" s="9"/>
      <c r="AN359" s="9"/>
      <c r="AO359" s="9"/>
      <c r="AV359" s="9"/>
      <c r="AW359" s="9"/>
      <c r="AX359" s="9"/>
      <c r="AY359" s="9"/>
      <c r="AZ359" s="9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M359" s="48"/>
      <c r="BX359" s="7"/>
      <c r="BY359" s="4"/>
      <c r="BZ359" s="7"/>
      <c r="CA359" s="7"/>
      <c r="CB359" s="7"/>
      <c r="CE359" s="7"/>
      <c r="CF359" s="7"/>
      <c r="CG359" s="7"/>
      <c r="CH359" s="7"/>
      <c r="CI359" s="7"/>
      <c r="CJ359" s="7"/>
      <c r="CK359" s="7"/>
      <c r="CL359" s="7"/>
      <c r="CN359" s="47"/>
      <c r="CO359" s="47"/>
      <c r="CP359" s="47"/>
      <c r="CQ359" s="4"/>
    </row>
    <row r="360" spans="3:95" s="1" customFormat="1" x14ac:dyDescent="0.3">
      <c r="C360" s="3"/>
      <c r="D360" s="3"/>
      <c r="E360" s="3"/>
      <c r="F360" s="3"/>
      <c r="G360" s="3"/>
      <c r="H360" s="3"/>
      <c r="I360" s="3"/>
      <c r="J360" s="65"/>
      <c r="K360" s="65"/>
      <c r="L360" s="65"/>
      <c r="M360" s="66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60"/>
      <c r="Z360" s="3"/>
      <c r="AI360" s="9"/>
      <c r="AJ360" s="9"/>
      <c r="AK360" s="9"/>
      <c r="AL360" s="9"/>
      <c r="AM360" s="9"/>
      <c r="AN360" s="9"/>
      <c r="AO360" s="9"/>
      <c r="AV360" s="9"/>
      <c r="AW360" s="9"/>
      <c r="AX360" s="9"/>
      <c r="AY360" s="9"/>
      <c r="AZ360" s="9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M360" s="48"/>
      <c r="BX360" s="7"/>
      <c r="BY360" s="4"/>
      <c r="BZ360" s="7"/>
      <c r="CA360" s="7"/>
      <c r="CB360" s="7"/>
      <c r="CE360" s="7"/>
      <c r="CF360" s="7"/>
      <c r="CG360" s="7"/>
      <c r="CH360" s="7"/>
      <c r="CI360" s="7"/>
      <c r="CJ360" s="7"/>
      <c r="CK360" s="7"/>
      <c r="CL360" s="7"/>
      <c r="CN360" s="47"/>
      <c r="CO360" s="47"/>
      <c r="CP360" s="47"/>
      <c r="CQ360" s="4"/>
    </row>
    <row r="361" spans="3:95" s="1" customFormat="1" x14ac:dyDescent="0.3">
      <c r="C361" s="3"/>
      <c r="D361" s="3"/>
      <c r="E361" s="3"/>
      <c r="F361" s="3"/>
      <c r="G361" s="3"/>
      <c r="H361" s="3"/>
      <c r="I361" s="3"/>
      <c r="J361" s="65"/>
      <c r="K361" s="65"/>
      <c r="L361" s="65"/>
      <c r="M361" s="66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60"/>
      <c r="Z361" s="3"/>
      <c r="AI361" s="9"/>
      <c r="AJ361" s="9"/>
      <c r="AK361" s="9"/>
      <c r="AL361" s="9"/>
      <c r="AM361" s="9"/>
      <c r="AN361" s="9"/>
      <c r="AO361" s="9"/>
      <c r="AV361" s="9"/>
      <c r="AW361" s="9"/>
      <c r="AX361" s="9"/>
      <c r="AY361" s="9"/>
      <c r="AZ361" s="9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M361" s="48"/>
      <c r="BX361" s="7"/>
      <c r="BY361" s="4"/>
      <c r="BZ361" s="7"/>
      <c r="CA361" s="7"/>
      <c r="CB361" s="7"/>
      <c r="CE361" s="7"/>
      <c r="CF361" s="7"/>
      <c r="CG361" s="7"/>
      <c r="CH361" s="7"/>
      <c r="CI361" s="7"/>
      <c r="CJ361" s="7"/>
      <c r="CK361" s="7"/>
      <c r="CL361" s="7"/>
      <c r="CN361" s="47"/>
      <c r="CO361" s="47"/>
      <c r="CP361" s="47"/>
      <c r="CQ361" s="4"/>
    </row>
    <row r="362" spans="3:95" s="1" customFormat="1" x14ac:dyDescent="0.3">
      <c r="C362" s="3"/>
      <c r="D362" s="3"/>
      <c r="E362" s="3"/>
      <c r="F362" s="3"/>
      <c r="G362" s="3"/>
      <c r="H362" s="3"/>
      <c r="I362" s="3"/>
      <c r="J362" s="65"/>
      <c r="K362" s="65"/>
      <c r="L362" s="65"/>
      <c r="M362" s="66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60"/>
      <c r="Z362" s="3"/>
      <c r="AI362" s="9"/>
      <c r="AJ362" s="9"/>
      <c r="AK362" s="9"/>
      <c r="AL362" s="9"/>
      <c r="AM362" s="9"/>
      <c r="AN362" s="9"/>
      <c r="AO362" s="9"/>
      <c r="AV362" s="9"/>
      <c r="AW362" s="9"/>
      <c r="AX362" s="9"/>
      <c r="AY362" s="9"/>
      <c r="AZ362" s="9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M362" s="48"/>
      <c r="BX362" s="7"/>
      <c r="BY362" s="4"/>
      <c r="BZ362" s="7"/>
      <c r="CA362" s="7"/>
      <c r="CB362" s="7"/>
      <c r="CE362" s="7"/>
      <c r="CF362" s="7"/>
      <c r="CG362" s="7"/>
      <c r="CH362" s="7"/>
      <c r="CI362" s="7"/>
      <c r="CJ362" s="7"/>
      <c r="CK362" s="7"/>
      <c r="CL362" s="7"/>
      <c r="CN362" s="47"/>
      <c r="CO362" s="47"/>
      <c r="CP362" s="47"/>
      <c r="CQ362" s="4"/>
    </row>
    <row r="363" spans="3:95" s="1" customFormat="1" x14ac:dyDescent="0.3">
      <c r="C363" s="3"/>
      <c r="D363" s="3"/>
      <c r="E363" s="3"/>
      <c r="F363" s="3"/>
      <c r="G363" s="3"/>
      <c r="H363" s="3"/>
      <c r="I363" s="3"/>
      <c r="J363" s="65"/>
      <c r="K363" s="65"/>
      <c r="L363" s="65"/>
      <c r="M363" s="66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60"/>
      <c r="Z363" s="3"/>
      <c r="AI363" s="9"/>
      <c r="AJ363" s="9"/>
      <c r="AK363" s="9"/>
      <c r="AL363" s="9"/>
      <c r="AM363" s="9"/>
      <c r="AN363" s="9"/>
      <c r="AO363" s="9"/>
      <c r="AV363" s="9"/>
      <c r="AW363" s="9"/>
      <c r="AX363" s="9"/>
      <c r="AY363" s="9"/>
      <c r="AZ363" s="9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M363" s="48"/>
      <c r="BX363" s="7"/>
      <c r="BY363" s="4"/>
      <c r="BZ363" s="7"/>
      <c r="CA363" s="7"/>
      <c r="CB363" s="7"/>
      <c r="CE363" s="7"/>
      <c r="CF363" s="7"/>
      <c r="CG363" s="7"/>
      <c r="CH363" s="7"/>
      <c r="CI363" s="7"/>
      <c r="CJ363" s="7"/>
      <c r="CK363" s="7"/>
      <c r="CL363" s="7"/>
      <c r="CN363" s="47"/>
      <c r="CO363" s="47"/>
      <c r="CP363" s="47"/>
      <c r="CQ363" s="4"/>
    </row>
    <row r="364" spans="3:95" s="1" customFormat="1" x14ac:dyDescent="0.3">
      <c r="C364" s="3"/>
      <c r="D364" s="3"/>
      <c r="E364" s="3"/>
      <c r="F364" s="3"/>
      <c r="G364" s="3"/>
      <c r="H364" s="3"/>
      <c r="I364" s="3"/>
      <c r="J364" s="65"/>
      <c r="K364" s="65"/>
      <c r="L364" s="65"/>
      <c r="M364" s="66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60"/>
      <c r="Z364" s="3"/>
      <c r="AI364" s="9"/>
      <c r="AJ364" s="9"/>
      <c r="AK364" s="9"/>
      <c r="AL364" s="9"/>
      <c r="AM364" s="9"/>
      <c r="AN364" s="9"/>
      <c r="AO364" s="9"/>
      <c r="AV364" s="9"/>
      <c r="AW364" s="9"/>
      <c r="AX364" s="9"/>
      <c r="AY364" s="9"/>
      <c r="AZ364" s="9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M364" s="48"/>
      <c r="BX364" s="7"/>
      <c r="BY364" s="4"/>
      <c r="BZ364" s="7"/>
      <c r="CA364" s="7"/>
      <c r="CB364" s="7"/>
      <c r="CE364" s="7"/>
      <c r="CF364" s="7"/>
      <c r="CG364" s="7"/>
      <c r="CH364" s="7"/>
      <c r="CI364" s="7"/>
      <c r="CJ364" s="7"/>
      <c r="CK364" s="7"/>
      <c r="CL364" s="7"/>
      <c r="CN364" s="47"/>
      <c r="CO364" s="47"/>
      <c r="CP364" s="47"/>
      <c r="CQ364" s="4"/>
    </row>
    <row r="365" spans="3:95" s="1" customFormat="1" x14ac:dyDescent="0.3">
      <c r="C365" s="3"/>
      <c r="D365" s="3"/>
      <c r="E365" s="3"/>
      <c r="F365" s="3"/>
      <c r="G365" s="3"/>
      <c r="H365" s="3"/>
      <c r="I365" s="3"/>
      <c r="J365" s="65"/>
      <c r="K365" s="65"/>
      <c r="L365" s="65"/>
      <c r="M365" s="66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60"/>
      <c r="Z365" s="3"/>
      <c r="AI365" s="9"/>
      <c r="AJ365" s="9"/>
      <c r="AK365" s="9"/>
      <c r="AL365" s="9"/>
      <c r="AM365" s="9"/>
      <c r="AN365" s="9"/>
      <c r="AO365" s="9"/>
      <c r="AV365" s="9"/>
      <c r="AW365" s="9"/>
      <c r="AX365" s="9"/>
      <c r="AY365" s="9"/>
      <c r="AZ365" s="9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M365" s="48"/>
      <c r="BX365" s="7"/>
      <c r="BY365" s="4"/>
      <c r="BZ365" s="7"/>
      <c r="CA365" s="7"/>
      <c r="CB365" s="7"/>
      <c r="CE365" s="7"/>
      <c r="CF365" s="7"/>
      <c r="CG365" s="7"/>
      <c r="CH365" s="7"/>
      <c r="CI365" s="7"/>
      <c r="CJ365" s="7"/>
      <c r="CK365" s="7"/>
      <c r="CL365" s="7"/>
      <c r="CN365" s="47"/>
      <c r="CO365" s="47"/>
      <c r="CP365" s="47"/>
      <c r="CQ365" s="4"/>
    </row>
    <row r="366" spans="3:95" s="1" customFormat="1" x14ac:dyDescent="0.3">
      <c r="C366" s="3"/>
      <c r="D366" s="3"/>
      <c r="E366" s="3"/>
      <c r="F366" s="3"/>
      <c r="G366" s="3"/>
      <c r="H366" s="3"/>
      <c r="I366" s="3"/>
      <c r="J366" s="65"/>
      <c r="K366" s="65"/>
      <c r="L366" s="65"/>
      <c r="M366" s="66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60"/>
      <c r="Z366" s="3"/>
      <c r="AI366" s="9"/>
      <c r="AJ366" s="9"/>
      <c r="AK366" s="9"/>
      <c r="AL366" s="9"/>
      <c r="AM366" s="9"/>
      <c r="AN366" s="9"/>
      <c r="AO366" s="9"/>
      <c r="AV366" s="9"/>
      <c r="AW366" s="9"/>
      <c r="AX366" s="9"/>
      <c r="AY366" s="9"/>
      <c r="AZ366" s="9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M366" s="48"/>
      <c r="BX366" s="7"/>
      <c r="BY366" s="4"/>
      <c r="BZ366" s="7"/>
      <c r="CA366" s="7"/>
      <c r="CB366" s="7"/>
      <c r="CE366" s="7"/>
      <c r="CF366" s="7"/>
      <c r="CG366" s="7"/>
      <c r="CH366" s="7"/>
      <c r="CI366" s="7"/>
      <c r="CJ366" s="7"/>
      <c r="CK366" s="7"/>
      <c r="CL366" s="7"/>
      <c r="CN366" s="47"/>
      <c r="CO366" s="47"/>
      <c r="CP366" s="47"/>
      <c r="CQ366" s="4"/>
    </row>
    <row r="367" spans="3:95" s="1" customFormat="1" x14ac:dyDescent="0.3">
      <c r="C367" s="3"/>
      <c r="D367" s="3"/>
      <c r="E367" s="3"/>
      <c r="F367" s="3"/>
      <c r="G367" s="3"/>
      <c r="H367" s="3"/>
      <c r="I367" s="3"/>
      <c r="J367" s="65"/>
      <c r="K367" s="65"/>
      <c r="L367" s="65"/>
      <c r="M367" s="66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60"/>
      <c r="Z367" s="3"/>
      <c r="AI367" s="9"/>
      <c r="AJ367" s="9"/>
      <c r="AK367" s="9"/>
      <c r="AL367" s="9"/>
      <c r="AM367" s="9"/>
      <c r="AN367" s="9"/>
      <c r="AO367" s="9"/>
      <c r="AV367" s="9"/>
      <c r="AW367" s="9"/>
      <c r="AX367" s="9"/>
      <c r="AY367" s="9"/>
      <c r="AZ367" s="9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M367" s="48"/>
      <c r="BX367" s="7"/>
      <c r="BY367" s="4"/>
      <c r="BZ367" s="7"/>
      <c r="CA367" s="7"/>
      <c r="CB367" s="7"/>
      <c r="CE367" s="7"/>
      <c r="CF367" s="7"/>
      <c r="CG367" s="7"/>
      <c r="CH367" s="7"/>
      <c r="CI367" s="7"/>
      <c r="CJ367" s="7"/>
      <c r="CK367" s="7"/>
      <c r="CL367" s="7"/>
      <c r="CN367" s="47"/>
      <c r="CO367" s="47"/>
      <c r="CP367" s="47"/>
      <c r="CQ367" s="4"/>
    </row>
    <row r="368" spans="3:95" s="1" customFormat="1" x14ac:dyDescent="0.3">
      <c r="C368" s="3"/>
      <c r="D368" s="3"/>
      <c r="E368" s="3"/>
      <c r="F368" s="3"/>
      <c r="G368" s="3"/>
      <c r="H368" s="3"/>
      <c r="I368" s="3"/>
      <c r="J368" s="65"/>
      <c r="K368" s="65"/>
      <c r="L368" s="65"/>
      <c r="M368" s="66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60"/>
      <c r="Z368" s="3"/>
      <c r="AI368" s="9"/>
      <c r="AJ368" s="9"/>
      <c r="AK368" s="9"/>
      <c r="AL368" s="9"/>
      <c r="AM368" s="9"/>
      <c r="AN368" s="9"/>
      <c r="AO368" s="9"/>
      <c r="AV368" s="9"/>
      <c r="AW368" s="9"/>
      <c r="AX368" s="9"/>
      <c r="AY368" s="9"/>
      <c r="AZ368" s="9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M368" s="48"/>
      <c r="BX368" s="7"/>
      <c r="BY368" s="4"/>
      <c r="BZ368" s="7"/>
      <c r="CA368" s="7"/>
      <c r="CB368" s="7"/>
      <c r="CE368" s="7"/>
      <c r="CF368" s="7"/>
      <c r="CG368" s="7"/>
      <c r="CH368" s="7"/>
      <c r="CI368" s="7"/>
      <c r="CJ368" s="7"/>
      <c r="CK368" s="7"/>
      <c r="CL368" s="7"/>
      <c r="CN368" s="47"/>
      <c r="CO368" s="47"/>
      <c r="CP368" s="47"/>
      <c r="CQ368" s="4"/>
    </row>
    <row r="369" spans="1:95" s="1" customFormat="1" x14ac:dyDescent="0.3">
      <c r="C369" s="3"/>
      <c r="D369" s="3"/>
      <c r="E369" s="3"/>
      <c r="F369" s="3"/>
      <c r="G369" s="3"/>
      <c r="H369" s="3"/>
      <c r="I369" s="3"/>
      <c r="J369" s="65"/>
      <c r="K369" s="65"/>
      <c r="L369" s="65"/>
      <c r="M369" s="66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60"/>
      <c r="Z369" s="3"/>
      <c r="AI369" s="9"/>
      <c r="AJ369" s="9"/>
      <c r="AK369" s="9"/>
      <c r="AL369" s="9"/>
      <c r="AM369" s="9"/>
      <c r="AN369" s="9"/>
      <c r="AO369" s="9"/>
      <c r="AV369" s="9"/>
      <c r="AW369" s="9"/>
      <c r="AX369" s="9"/>
      <c r="AY369" s="9"/>
      <c r="AZ369" s="9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M369" s="48"/>
      <c r="BX369" s="7"/>
      <c r="BY369" s="4"/>
      <c r="BZ369" s="7"/>
      <c r="CA369" s="7"/>
      <c r="CB369" s="7"/>
      <c r="CE369" s="7"/>
      <c r="CF369" s="7"/>
      <c r="CG369" s="7"/>
      <c r="CH369" s="7"/>
      <c r="CI369" s="7"/>
      <c r="CJ369" s="7"/>
      <c r="CK369" s="7"/>
      <c r="CL369" s="7"/>
      <c r="CN369" s="47"/>
      <c r="CO369" s="47"/>
      <c r="CP369" s="47"/>
      <c r="CQ369" s="4"/>
    </row>
    <row r="370" spans="1:95" s="1" customFormat="1" x14ac:dyDescent="0.3">
      <c r="C370" s="3"/>
      <c r="D370" s="3"/>
      <c r="E370" s="3"/>
      <c r="F370" s="3"/>
      <c r="G370" s="3"/>
      <c r="H370" s="3"/>
      <c r="I370" s="3"/>
      <c r="J370" s="65"/>
      <c r="K370" s="65"/>
      <c r="L370" s="65"/>
      <c r="M370" s="66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60"/>
      <c r="Z370" s="3"/>
      <c r="AI370" s="9"/>
      <c r="AJ370" s="9"/>
      <c r="AK370" s="9"/>
      <c r="AL370" s="9"/>
      <c r="AM370" s="9"/>
      <c r="AN370" s="9"/>
      <c r="AO370" s="9"/>
      <c r="AV370" s="9"/>
      <c r="AW370" s="9"/>
      <c r="AX370" s="9"/>
      <c r="AY370" s="9"/>
      <c r="AZ370" s="9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M370" s="48"/>
      <c r="BX370" s="7"/>
      <c r="BY370" s="4"/>
      <c r="BZ370" s="7"/>
      <c r="CA370" s="7"/>
      <c r="CB370" s="7"/>
      <c r="CE370" s="7"/>
      <c r="CF370" s="7"/>
      <c r="CG370" s="7"/>
      <c r="CH370" s="7"/>
      <c r="CI370" s="7"/>
      <c r="CJ370" s="7"/>
      <c r="CK370" s="7"/>
      <c r="CL370" s="7"/>
      <c r="CN370" s="47"/>
      <c r="CO370" s="47"/>
      <c r="CP370" s="47"/>
      <c r="CQ370" s="4"/>
    </row>
    <row r="371" spans="1:95" s="1" customFormat="1" x14ac:dyDescent="0.3">
      <c r="C371" s="3"/>
      <c r="D371" s="3"/>
      <c r="E371" s="3"/>
      <c r="F371" s="3"/>
      <c r="G371" s="3"/>
      <c r="H371" s="3"/>
      <c r="I371" s="3"/>
      <c r="J371" s="65"/>
      <c r="K371" s="65"/>
      <c r="L371" s="65"/>
      <c r="M371" s="66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60"/>
      <c r="Z371" s="3"/>
      <c r="AI371" s="9"/>
      <c r="AJ371" s="9"/>
      <c r="AK371" s="9"/>
      <c r="AL371" s="9"/>
      <c r="AM371" s="9"/>
      <c r="AN371" s="9"/>
      <c r="AO371" s="9"/>
      <c r="AV371" s="9"/>
      <c r="AW371" s="9"/>
      <c r="AX371" s="9"/>
      <c r="AY371" s="9"/>
      <c r="AZ371" s="9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M371" s="48"/>
      <c r="BX371" s="7"/>
      <c r="BY371" s="4"/>
      <c r="BZ371" s="7"/>
      <c r="CA371" s="7"/>
      <c r="CB371" s="7"/>
      <c r="CE371" s="7"/>
      <c r="CF371" s="7"/>
      <c r="CG371" s="7"/>
      <c r="CH371" s="7"/>
      <c r="CI371" s="7"/>
      <c r="CJ371" s="7"/>
      <c r="CK371" s="7"/>
      <c r="CL371" s="7"/>
      <c r="CN371" s="47"/>
      <c r="CO371" s="47"/>
      <c r="CP371" s="47"/>
      <c r="CQ371" s="4"/>
    </row>
    <row r="372" spans="1:95" s="1" customFormat="1" x14ac:dyDescent="0.3">
      <c r="C372" s="3"/>
      <c r="D372" s="3"/>
      <c r="E372" s="3"/>
      <c r="F372" s="3"/>
      <c r="G372" s="3"/>
      <c r="H372" s="3"/>
      <c r="I372" s="3"/>
      <c r="J372" s="65"/>
      <c r="K372" s="65"/>
      <c r="L372" s="65"/>
      <c r="M372" s="66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60"/>
      <c r="Z372" s="3"/>
      <c r="AI372" s="9"/>
      <c r="AJ372" s="9"/>
      <c r="AK372" s="9"/>
      <c r="AL372" s="9"/>
      <c r="AM372" s="9"/>
      <c r="AN372" s="9"/>
      <c r="AO372" s="9"/>
      <c r="AV372" s="9"/>
      <c r="AW372" s="9"/>
      <c r="AX372" s="9"/>
      <c r="AY372" s="9"/>
      <c r="AZ372" s="9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M372" s="48"/>
      <c r="BX372" s="7"/>
      <c r="BY372" s="4"/>
      <c r="BZ372" s="7"/>
      <c r="CA372" s="7"/>
      <c r="CB372" s="7"/>
      <c r="CE372" s="7"/>
      <c r="CF372" s="7"/>
      <c r="CG372" s="7"/>
      <c r="CH372" s="7"/>
      <c r="CI372" s="7"/>
      <c r="CJ372" s="7"/>
      <c r="CK372" s="7"/>
      <c r="CL372" s="7"/>
      <c r="CN372" s="47"/>
      <c r="CO372" s="47"/>
      <c r="CP372" s="47"/>
      <c r="CQ372" s="4"/>
    </row>
    <row r="373" spans="1:95" s="1" customFormat="1" x14ac:dyDescent="0.3">
      <c r="C373" s="3"/>
      <c r="D373" s="3"/>
      <c r="E373" s="3"/>
      <c r="F373" s="3"/>
      <c r="G373" s="3"/>
      <c r="H373" s="3"/>
      <c r="I373" s="3"/>
      <c r="J373" s="65"/>
      <c r="K373" s="65"/>
      <c r="L373" s="65"/>
      <c r="M373" s="66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60"/>
      <c r="Z373" s="3"/>
      <c r="AI373" s="9"/>
      <c r="AJ373" s="9"/>
      <c r="AK373" s="9"/>
      <c r="AL373" s="9"/>
      <c r="AM373" s="9"/>
      <c r="AN373" s="9"/>
      <c r="AO373" s="9"/>
      <c r="AV373" s="9"/>
      <c r="AW373" s="9"/>
      <c r="AX373" s="9"/>
      <c r="AY373" s="9"/>
      <c r="AZ373" s="9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M373" s="48"/>
      <c r="BX373" s="7"/>
      <c r="BY373" s="4"/>
      <c r="BZ373" s="7"/>
      <c r="CA373" s="7"/>
      <c r="CB373" s="7"/>
      <c r="CE373" s="7"/>
      <c r="CF373" s="7"/>
      <c r="CG373" s="7"/>
      <c r="CH373" s="7"/>
      <c r="CI373" s="7"/>
      <c r="CJ373" s="7"/>
      <c r="CK373" s="7"/>
      <c r="CL373" s="7"/>
      <c r="CN373" s="47"/>
      <c r="CO373" s="47"/>
      <c r="CP373" s="47"/>
      <c r="CQ373" s="4"/>
    </row>
    <row r="374" spans="1:95" s="1" customFormat="1" x14ac:dyDescent="0.3">
      <c r="A374" s="7"/>
      <c r="C374" s="3"/>
      <c r="D374" s="3"/>
      <c r="E374" s="3"/>
      <c r="F374" s="3"/>
      <c r="G374" s="3"/>
      <c r="H374" s="3"/>
      <c r="I374" s="3"/>
      <c r="J374" s="65"/>
      <c r="K374" s="65"/>
      <c r="L374" s="65"/>
      <c r="M374" s="66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60"/>
      <c r="Z374" s="3"/>
      <c r="AA374" s="3"/>
      <c r="AB374" s="3"/>
      <c r="AC374" s="3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M374" s="48"/>
      <c r="BX374" s="7"/>
      <c r="BY374" s="4"/>
      <c r="BZ374" s="7"/>
      <c r="CA374" s="7"/>
      <c r="CB374" s="7"/>
      <c r="CE374" s="7"/>
      <c r="CF374" s="7"/>
      <c r="CG374" s="7"/>
      <c r="CH374" s="7"/>
      <c r="CI374" s="7"/>
      <c r="CJ374" s="7"/>
      <c r="CK374" s="7"/>
      <c r="CL374" s="7"/>
      <c r="CN374" s="47"/>
      <c r="CO374" s="47"/>
      <c r="CP374" s="47"/>
      <c r="CQ374" s="4"/>
    </row>
    <row r="375" spans="1:95" s="1" customFormat="1" x14ac:dyDescent="0.3">
      <c r="A375" s="7"/>
      <c r="C375" s="3"/>
      <c r="D375" s="3"/>
      <c r="E375" s="3"/>
      <c r="F375" s="3"/>
      <c r="G375" s="3"/>
      <c r="H375" s="3"/>
      <c r="I375" s="3"/>
      <c r="J375" s="65"/>
      <c r="K375" s="65"/>
      <c r="L375" s="65"/>
      <c r="M375" s="66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60"/>
      <c r="Z375" s="3"/>
      <c r="AA375" s="3"/>
      <c r="AB375" s="3"/>
      <c r="AC375" s="3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M375" s="48"/>
      <c r="BX375" s="7"/>
      <c r="BY375" s="4"/>
      <c r="BZ375" s="7"/>
      <c r="CA375" s="7"/>
      <c r="CB375" s="7"/>
      <c r="CE375" s="7"/>
      <c r="CF375" s="7"/>
      <c r="CG375" s="7"/>
      <c r="CH375" s="7"/>
      <c r="CI375" s="7"/>
      <c r="CJ375" s="7"/>
      <c r="CK375" s="7"/>
      <c r="CL375" s="7"/>
      <c r="CN375" s="47"/>
      <c r="CO375" s="47"/>
      <c r="CP375" s="47"/>
      <c r="CQ375" s="4"/>
    </row>
    <row r="376" spans="1:95" s="1" customFormat="1" x14ac:dyDescent="0.3">
      <c r="A376" s="7"/>
      <c r="C376" s="3"/>
      <c r="D376" s="3"/>
      <c r="E376" s="3"/>
      <c r="F376" s="3"/>
      <c r="G376" s="3"/>
      <c r="H376" s="3"/>
      <c r="I376" s="3"/>
      <c r="J376" s="65"/>
      <c r="K376" s="65"/>
      <c r="L376" s="65"/>
      <c r="M376" s="66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60"/>
      <c r="Z376" s="3"/>
      <c r="AA376" s="3"/>
      <c r="AB376" s="3"/>
      <c r="AC376" s="3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M376" s="48"/>
      <c r="BX376" s="7"/>
      <c r="BY376" s="4"/>
      <c r="BZ376" s="7"/>
      <c r="CA376" s="7"/>
      <c r="CB376" s="7"/>
      <c r="CE376" s="7"/>
      <c r="CF376" s="7"/>
      <c r="CG376" s="7"/>
      <c r="CH376" s="7"/>
      <c r="CI376" s="7"/>
      <c r="CJ376" s="7"/>
      <c r="CK376" s="7"/>
      <c r="CL376" s="7"/>
      <c r="CN376" s="47"/>
      <c r="CO376" s="47"/>
      <c r="CP376" s="47"/>
      <c r="CQ376" s="4"/>
    </row>
    <row r="377" spans="1:95" s="1" customFormat="1" x14ac:dyDescent="0.3">
      <c r="A377" s="7"/>
      <c r="C377" s="3"/>
      <c r="D377" s="3"/>
      <c r="E377" s="3"/>
      <c r="F377" s="3"/>
      <c r="G377" s="3"/>
      <c r="H377" s="3"/>
      <c r="I377" s="3"/>
      <c r="J377" s="65"/>
      <c r="K377" s="65"/>
      <c r="L377" s="65"/>
      <c r="M377" s="66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60"/>
      <c r="Z377" s="3"/>
      <c r="AA377" s="3"/>
      <c r="AB377" s="3"/>
      <c r="AC377" s="3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M377" s="48"/>
      <c r="BX377" s="7"/>
      <c r="BY377" s="4"/>
      <c r="BZ377" s="7"/>
      <c r="CA377" s="7"/>
      <c r="CB377" s="7"/>
      <c r="CE377" s="7"/>
      <c r="CF377" s="7"/>
      <c r="CG377" s="7"/>
      <c r="CH377" s="7"/>
      <c r="CI377" s="7"/>
      <c r="CJ377" s="7"/>
      <c r="CK377" s="7"/>
      <c r="CL377" s="7"/>
      <c r="CN377" s="47"/>
      <c r="CO377" s="47"/>
      <c r="CP377" s="47"/>
      <c r="CQ377" s="4"/>
    </row>
    <row r="378" spans="1:95" s="1" customFormat="1" x14ac:dyDescent="0.3">
      <c r="A378" s="7"/>
      <c r="C378" s="3"/>
      <c r="D378" s="3"/>
      <c r="E378" s="3"/>
      <c r="F378" s="3"/>
      <c r="G378" s="3"/>
      <c r="H378" s="3"/>
      <c r="I378" s="3"/>
      <c r="J378" s="65"/>
      <c r="K378" s="65"/>
      <c r="L378" s="65"/>
      <c r="M378" s="66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60"/>
      <c r="Z378" s="3"/>
      <c r="AA378" s="3"/>
      <c r="AB378" s="3"/>
      <c r="AC378" s="3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M378" s="48"/>
      <c r="BX378" s="7"/>
      <c r="BY378" s="4"/>
      <c r="BZ378" s="7"/>
      <c r="CA378" s="7"/>
      <c r="CB378" s="7"/>
      <c r="CE378" s="7"/>
      <c r="CF378" s="7"/>
      <c r="CG378" s="7"/>
      <c r="CH378" s="7"/>
      <c r="CI378" s="7"/>
      <c r="CJ378" s="7"/>
      <c r="CK378" s="7"/>
      <c r="CL378" s="7"/>
      <c r="CN378" s="47"/>
      <c r="CO378" s="47"/>
      <c r="CP378" s="47"/>
      <c r="CQ378" s="4"/>
    </row>
    <row r="379" spans="1:95" s="1" customFormat="1" x14ac:dyDescent="0.3">
      <c r="A379" s="7"/>
      <c r="C379" s="3"/>
      <c r="D379" s="3"/>
      <c r="E379" s="3"/>
      <c r="F379" s="3"/>
      <c r="G379" s="3"/>
      <c r="H379" s="3"/>
      <c r="I379" s="3"/>
      <c r="J379" s="65"/>
      <c r="K379" s="65"/>
      <c r="L379" s="65"/>
      <c r="M379" s="66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60"/>
      <c r="Z379" s="3"/>
      <c r="AA379" s="3"/>
      <c r="AB379" s="3"/>
      <c r="AC379" s="3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M379" s="48"/>
      <c r="BX379" s="7"/>
      <c r="BY379" s="4"/>
      <c r="BZ379" s="7"/>
      <c r="CA379" s="7"/>
      <c r="CB379" s="7"/>
      <c r="CE379" s="7"/>
      <c r="CF379" s="7"/>
      <c r="CG379" s="7"/>
      <c r="CH379" s="7"/>
      <c r="CI379" s="7"/>
      <c r="CJ379" s="7"/>
      <c r="CK379" s="7"/>
      <c r="CL379" s="7"/>
      <c r="CN379" s="47"/>
      <c r="CO379" s="47"/>
      <c r="CP379" s="47"/>
      <c r="CQ379" s="4"/>
    </row>
    <row r="380" spans="1:95" s="1" customFormat="1" x14ac:dyDescent="0.3">
      <c r="A380" s="7"/>
      <c r="C380" s="3"/>
      <c r="D380" s="3"/>
      <c r="E380" s="3"/>
      <c r="F380" s="3"/>
      <c r="G380" s="3"/>
      <c r="H380" s="3"/>
      <c r="I380" s="3"/>
      <c r="J380" s="65"/>
      <c r="K380" s="65"/>
      <c r="L380" s="65"/>
      <c r="M380" s="66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60"/>
      <c r="Z380" s="3"/>
      <c r="AA380" s="3"/>
      <c r="AB380" s="3"/>
      <c r="AC380" s="3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M380" s="48"/>
      <c r="BX380" s="7"/>
      <c r="BY380" s="4"/>
      <c r="BZ380" s="7"/>
      <c r="CA380" s="7"/>
      <c r="CB380" s="7"/>
      <c r="CE380" s="7"/>
      <c r="CF380" s="7"/>
      <c r="CG380" s="7"/>
      <c r="CH380" s="7"/>
      <c r="CI380" s="7"/>
      <c r="CJ380" s="7"/>
      <c r="CK380" s="7"/>
      <c r="CL380" s="7"/>
      <c r="CN380" s="47"/>
      <c r="CO380" s="47"/>
      <c r="CP380" s="47"/>
      <c r="CQ380" s="4"/>
    </row>
    <row r="381" spans="1:95" s="1" customFormat="1" x14ac:dyDescent="0.3">
      <c r="A381" s="7"/>
      <c r="C381" s="3"/>
      <c r="D381" s="3"/>
      <c r="E381" s="3"/>
      <c r="F381" s="3"/>
      <c r="G381" s="3"/>
      <c r="H381" s="3"/>
      <c r="I381" s="3"/>
      <c r="J381" s="65"/>
      <c r="K381" s="65"/>
      <c r="L381" s="65"/>
      <c r="M381" s="66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60"/>
      <c r="Z381" s="3"/>
      <c r="AA381" s="3"/>
      <c r="AB381" s="3"/>
      <c r="AC381" s="3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M381" s="48"/>
      <c r="BX381" s="7"/>
      <c r="BY381" s="4"/>
      <c r="BZ381" s="7"/>
      <c r="CA381" s="7"/>
      <c r="CB381" s="7"/>
      <c r="CE381" s="7"/>
      <c r="CF381" s="7"/>
      <c r="CG381" s="7"/>
      <c r="CH381" s="7"/>
      <c r="CI381" s="7"/>
      <c r="CJ381" s="7"/>
      <c r="CK381" s="7"/>
      <c r="CL381" s="7"/>
      <c r="CN381" s="47"/>
      <c r="CO381" s="47"/>
      <c r="CP381" s="47"/>
      <c r="CQ381" s="4"/>
    </row>
    <row r="382" spans="1:95" s="1" customFormat="1" x14ac:dyDescent="0.3">
      <c r="A382" s="7"/>
      <c r="C382" s="3"/>
      <c r="D382" s="3"/>
      <c r="E382" s="3"/>
      <c r="F382" s="3"/>
      <c r="G382" s="3"/>
      <c r="H382" s="3"/>
      <c r="I382" s="3"/>
      <c r="J382" s="65"/>
      <c r="K382" s="65"/>
      <c r="L382" s="65"/>
      <c r="M382" s="66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60"/>
      <c r="Z382" s="3"/>
      <c r="AA382" s="3"/>
      <c r="AB382" s="3"/>
      <c r="AC382" s="3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M382" s="48"/>
      <c r="BX382" s="7"/>
      <c r="BY382" s="4"/>
      <c r="BZ382" s="7"/>
      <c r="CA382" s="7"/>
      <c r="CB382" s="7"/>
      <c r="CE382" s="7"/>
      <c r="CF382" s="7"/>
      <c r="CG382" s="7"/>
      <c r="CH382" s="7"/>
      <c r="CI382" s="7"/>
      <c r="CJ382" s="7"/>
      <c r="CK382" s="7"/>
      <c r="CL382" s="7"/>
      <c r="CN382" s="47"/>
      <c r="CO382" s="47"/>
      <c r="CP382" s="47"/>
      <c r="CQ382" s="4"/>
    </row>
    <row r="383" spans="1:95" s="1" customFormat="1" x14ac:dyDescent="0.3">
      <c r="A383" s="7"/>
      <c r="C383" s="3" t="s">
        <v>151</v>
      </c>
      <c r="D383" s="3" t="s">
        <v>152</v>
      </c>
      <c r="E383" s="3"/>
      <c r="F383" s="3"/>
      <c r="G383" s="3"/>
      <c r="H383" s="3"/>
      <c r="I383" s="3"/>
      <c r="J383" s="65"/>
      <c r="K383" s="65"/>
      <c r="L383" s="65"/>
      <c r="M383" s="66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60"/>
      <c r="Z383" s="3"/>
      <c r="AA383" s="3"/>
      <c r="AB383" s="3"/>
      <c r="AC383" s="3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M383" s="48"/>
      <c r="BX383" s="7"/>
      <c r="BY383" s="4"/>
      <c r="BZ383" s="7"/>
      <c r="CA383" s="7"/>
      <c r="CB383" s="7"/>
      <c r="CE383" s="7"/>
      <c r="CF383" s="7"/>
      <c r="CG383" s="7"/>
      <c r="CH383" s="7"/>
      <c r="CI383" s="7"/>
      <c r="CJ383" s="7"/>
      <c r="CK383" s="7"/>
      <c r="CL383" s="7"/>
      <c r="CN383" s="47"/>
      <c r="CO383" s="47"/>
      <c r="CP383" s="47"/>
      <c r="CQ383" s="4"/>
    </row>
    <row r="384" spans="1:95" s="1" customFormat="1" x14ac:dyDescent="0.3">
      <c r="A384" s="7"/>
      <c r="C384" s="3" t="s">
        <v>2</v>
      </c>
      <c r="D384" s="3" t="s">
        <v>3</v>
      </c>
      <c r="E384" s="3" t="s">
        <v>26</v>
      </c>
      <c r="F384" s="3" t="s">
        <v>15</v>
      </c>
      <c r="G384" s="3" t="s">
        <v>4</v>
      </c>
      <c r="H384" s="3" t="s">
        <v>148</v>
      </c>
      <c r="I384" s="3" t="s">
        <v>5</v>
      </c>
      <c r="J384" s="65" t="s">
        <v>149</v>
      </c>
      <c r="K384" s="65" t="s">
        <v>82</v>
      </c>
      <c r="L384" s="65" t="s">
        <v>150</v>
      </c>
      <c r="M384" s="66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60"/>
      <c r="Z384" s="3"/>
      <c r="AA384" s="3"/>
      <c r="AB384" s="3"/>
      <c r="AC384" s="3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M384" s="48"/>
      <c r="BX384" s="7"/>
      <c r="BY384" s="4"/>
      <c r="BZ384" s="7"/>
      <c r="CA384" s="7"/>
      <c r="CB384" s="7"/>
      <c r="CE384" s="7"/>
      <c r="CF384" s="7"/>
      <c r="CG384" s="7"/>
      <c r="CH384" s="7"/>
      <c r="CI384" s="7"/>
      <c r="CJ384" s="7"/>
      <c r="CK384" s="7"/>
      <c r="CL384" s="7"/>
      <c r="CN384" s="47"/>
      <c r="CO384" s="47"/>
      <c r="CP384" s="47"/>
      <c r="CQ384" s="4"/>
    </row>
    <row r="385" spans="1:95" s="1" customFormat="1" x14ac:dyDescent="0.3">
      <c r="A385" s="7"/>
      <c r="C385" s="3" t="s">
        <v>146</v>
      </c>
      <c r="D385" s="3" t="s">
        <v>147</v>
      </c>
      <c r="E385" s="3" t="s">
        <v>147</v>
      </c>
      <c r="F385" s="3" t="s">
        <v>147</v>
      </c>
      <c r="G385" s="3" t="s">
        <v>147</v>
      </c>
      <c r="H385" s="3" t="s">
        <v>147</v>
      </c>
      <c r="I385" s="3" t="s">
        <v>147</v>
      </c>
      <c r="J385" s="65" t="s">
        <v>147</v>
      </c>
      <c r="K385" s="65" t="s">
        <v>147</v>
      </c>
      <c r="L385" s="65" t="s">
        <v>147</v>
      </c>
      <c r="M385" s="66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60"/>
      <c r="Z385" s="3"/>
      <c r="AA385" s="3"/>
      <c r="AB385" s="3"/>
      <c r="AC385" s="3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M385" s="48"/>
      <c r="BX385" s="7"/>
      <c r="BY385" s="4"/>
      <c r="BZ385" s="7"/>
      <c r="CA385" s="7"/>
      <c r="CB385" s="7"/>
      <c r="CE385" s="7"/>
      <c r="CF385" s="7"/>
      <c r="CG385" s="7"/>
      <c r="CH385" s="7"/>
      <c r="CI385" s="7"/>
      <c r="CJ385" s="7"/>
      <c r="CK385" s="7"/>
      <c r="CL385" s="7"/>
      <c r="CN385" s="47"/>
      <c r="CO385" s="47"/>
      <c r="CP385" s="47"/>
      <c r="CQ385" s="4"/>
    </row>
    <row r="386" spans="1:95" s="1" customFormat="1" x14ac:dyDescent="0.3">
      <c r="A386" s="7"/>
      <c r="C386" s="3">
        <v>1</v>
      </c>
      <c r="D386" s="3">
        <v>2998</v>
      </c>
      <c r="E386" s="3">
        <v>1</v>
      </c>
      <c r="F386" s="3">
        <v>0</v>
      </c>
      <c r="G386" s="3">
        <v>0</v>
      </c>
      <c r="H386" s="3">
        <v>0</v>
      </c>
      <c r="I386" s="3">
        <v>0</v>
      </c>
      <c r="J386" s="65">
        <v>0</v>
      </c>
      <c r="K386" s="65">
        <v>0</v>
      </c>
      <c r="L386" s="65">
        <v>0</v>
      </c>
      <c r="M386" s="66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60"/>
      <c r="Z386" s="3"/>
      <c r="AA386" s="3"/>
      <c r="AB386" s="3"/>
      <c r="AC386" s="3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M386" s="48"/>
      <c r="BX386" s="7"/>
      <c r="BY386" s="4"/>
      <c r="BZ386" s="7"/>
      <c r="CA386" s="7"/>
      <c r="CB386" s="7"/>
      <c r="CE386" s="7"/>
      <c r="CF386" s="7"/>
      <c r="CG386" s="7"/>
      <c r="CH386" s="7"/>
      <c r="CI386" s="7"/>
      <c r="CJ386" s="7"/>
      <c r="CK386" s="7"/>
      <c r="CL386" s="7"/>
      <c r="CN386" s="47"/>
      <c r="CO386" s="47"/>
      <c r="CP386" s="47"/>
      <c r="CQ386" s="4"/>
    </row>
    <row r="387" spans="1:95" s="1" customFormat="1" x14ac:dyDescent="0.3">
      <c r="A387" s="7"/>
      <c r="C387" s="3">
        <v>2</v>
      </c>
      <c r="D387" s="3">
        <v>2998</v>
      </c>
      <c r="E387" s="3">
        <v>1</v>
      </c>
      <c r="F387" s="3">
        <v>0</v>
      </c>
      <c r="G387" s="3">
        <v>0</v>
      </c>
      <c r="H387" s="3">
        <v>0</v>
      </c>
      <c r="I387" s="3">
        <v>0</v>
      </c>
      <c r="J387" s="65">
        <v>0</v>
      </c>
      <c r="K387" s="65">
        <v>0</v>
      </c>
      <c r="L387" s="65">
        <v>0</v>
      </c>
      <c r="M387" s="66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60"/>
      <c r="Z387" s="3"/>
      <c r="AA387" s="3"/>
      <c r="AB387" s="3"/>
      <c r="AC387" s="3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M387" s="48"/>
      <c r="BX387" s="7"/>
      <c r="BY387" s="4"/>
      <c r="BZ387" s="7"/>
      <c r="CA387" s="7"/>
      <c r="CB387" s="7"/>
      <c r="CE387" s="7"/>
      <c r="CF387" s="7"/>
      <c r="CG387" s="7"/>
      <c r="CH387" s="7"/>
      <c r="CI387" s="7"/>
      <c r="CJ387" s="7"/>
      <c r="CK387" s="7"/>
      <c r="CL387" s="7"/>
      <c r="CN387" s="47"/>
      <c r="CO387" s="47"/>
      <c r="CP387" s="47"/>
      <c r="CQ387" s="4"/>
    </row>
    <row r="388" spans="1:95" s="1" customFormat="1" x14ac:dyDescent="0.3">
      <c r="A388" s="7"/>
      <c r="C388" s="3">
        <v>3</v>
      </c>
      <c r="D388" s="3">
        <v>2998</v>
      </c>
      <c r="E388" s="3">
        <v>1</v>
      </c>
      <c r="F388" s="3">
        <v>0</v>
      </c>
      <c r="G388" s="3">
        <v>0</v>
      </c>
      <c r="H388" s="3">
        <v>0</v>
      </c>
      <c r="I388" s="3">
        <v>0</v>
      </c>
      <c r="J388" s="65">
        <v>0</v>
      </c>
      <c r="K388" s="65">
        <v>0</v>
      </c>
      <c r="L388" s="65">
        <v>0</v>
      </c>
      <c r="M388" s="66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60"/>
      <c r="Z388" s="3"/>
      <c r="AA388" s="3"/>
      <c r="AB388" s="3"/>
      <c r="AC388" s="3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M388" s="48"/>
      <c r="BX388" s="7"/>
      <c r="BY388" s="4"/>
      <c r="BZ388" s="7"/>
      <c r="CA388" s="7"/>
      <c r="CB388" s="7"/>
      <c r="CE388" s="7"/>
      <c r="CF388" s="7"/>
      <c r="CG388" s="7"/>
      <c r="CH388" s="7"/>
      <c r="CI388" s="7"/>
      <c r="CJ388" s="7"/>
      <c r="CK388" s="7"/>
      <c r="CL388" s="7"/>
      <c r="CN388" s="47"/>
      <c r="CO388" s="47"/>
      <c r="CP388" s="47"/>
      <c r="CQ388" s="4"/>
    </row>
    <row r="389" spans="1:95" s="1" customFormat="1" x14ac:dyDescent="0.3">
      <c r="A389" s="7"/>
      <c r="C389" s="3">
        <v>4</v>
      </c>
      <c r="D389" s="3">
        <v>2998</v>
      </c>
      <c r="E389" s="3">
        <v>1</v>
      </c>
      <c r="F389" s="3">
        <v>0</v>
      </c>
      <c r="G389" s="3">
        <v>0</v>
      </c>
      <c r="H389" s="3">
        <v>0</v>
      </c>
      <c r="I389" s="3">
        <v>0</v>
      </c>
      <c r="J389" s="65">
        <v>0</v>
      </c>
      <c r="K389" s="65">
        <v>0</v>
      </c>
      <c r="L389" s="65">
        <v>0</v>
      </c>
      <c r="M389" s="66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60"/>
      <c r="Z389" s="3"/>
      <c r="AA389" s="3"/>
      <c r="AB389" s="3"/>
      <c r="AC389" s="3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M389" s="48"/>
      <c r="BX389" s="7"/>
      <c r="BY389" s="4"/>
      <c r="BZ389" s="7"/>
      <c r="CA389" s="7"/>
      <c r="CB389" s="7"/>
      <c r="CE389" s="7"/>
      <c r="CF389" s="7"/>
      <c r="CG389" s="7"/>
      <c r="CH389" s="7"/>
      <c r="CI389" s="7"/>
      <c r="CJ389" s="7"/>
      <c r="CK389" s="7"/>
      <c r="CL389" s="7"/>
      <c r="CN389" s="47"/>
      <c r="CO389" s="47"/>
      <c r="CP389" s="47"/>
      <c r="CQ389" s="4"/>
    </row>
    <row r="390" spans="1:95" s="1" customFormat="1" x14ac:dyDescent="0.3">
      <c r="A390" s="7"/>
      <c r="C390" s="3">
        <v>5</v>
      </c>
      <c r="D390" s="3">
        <v>2998</v>
      </c>
      <c r="E390" s="3">
        <v>1</v>
      </c>
      <c r="F390" s="3">
        <v>0</v>
      </c>
      <c r="G390" s="3">
        <v>0</v>
      </c>
      <c r="H390" s="3">
        <v>0</v>
      </c>
      <c r="I390" s="3">
        <v>0</v>
      </c>
      <c r="J390" s="65">
        <v>0</v>
      </c>
      <c r="K390" s="65">
        <v>0</v>
      </c>
      <c r="L390" s="65">
        <v>0</v>
      </c>
      <c r="M390" s="66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60"/>
      <c r="Z390" s="3"/>
      <c r="AA390" s="3"/>
      <c r="AB390" s="3"/>
      <c r="AC390" s="3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M390" s="48"/>
      <c r="BX390" s="7"/>
      <c r="BY390" s="4"/>
      <c r="BZ390" s="7"/>
      <c r="CA390" s="7"/>
      <c r="CB390" s="7"/>
      <c r="CE390" s="7"/>
      <c r="CF390" s="7"/>
      <c r="CG390" s="7"/>
      <c r="CH390" s="7"/>
      <c r="CI390" s="7"/>
      <c r="CJ390" s="7"/>
      <c r="CK390" s="7"/>
      <c r="CL390" s="7"/>
      <c r="CN390" s="47"/>
      <c r="CO390" s="47"/>
      <c r="CP390" s="47"/>
      <c r="CQ390" s="4"/>
    </row>
    <row r="391" spans="1:95" s="1" customFormat="1" x14ac:dyDescent="0.3">
      <c r="A391" s="7"/>
      <c r="C391" s="3">
        <v>6</v>
      </c>
      <c r="D391" s="3">
        <v>2998</v>
      </c>
      <c r="E391" s="3">
        <v>1</v>
      </c>
      <c r="F391" s="3">
        <v>0</v>
      </c>
      <c r="G391" s="3">
        <v>0</v>
      </c>
      <c r="H391" s="3">
        <v>0</v>
      </c>
      <c r="I391" s="3">
        <v>0</v>
      </c>
      <c r="J391" s="65">
        <v>0</v>
      </c>
      <c r="K391" s="65">
        <v>0</v>
      </c>
      <c r="L391" s="65">
        <v>0</v>
      </c>
      <c r="M391" s="66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60"/>
      <c r="Z391" s="3"/>
      <c r="AA391" s="3"/>
      <c r="AB391" s="3"/>
      <c r="AC391" s="3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M391" s="48"/>
      <c r="BX391" s="7"/>
      <c r="BY391" s="4"/>
      <c r="BZ391" s="7"/>
      <c r="CA391" s="7"/>
      <c r="CB391" s="7"/>
      <c r="CE391" s="7"/>
      <c r="CF391" s="7"/>
      <c r="CG391" s="7"/>
      <c r="CH391" s="7"/>
      <c r="CI391" s="7"/>
      <c r="CJ391" s="7"/>
      <c r="CK391" s="7"/>
      <c r="CL391" s="7"/>
      <c r="CN391" s="47"/>
      <c r="CO391" s="47"/>
      <c r="CP391" s="47"/>
      <c r="CQ391" s="4"/>
    </row>
    <row r="392" spans="1:95" s="1" customFormat="1" x14ac:dyDescent="0.3">
      <c r="A392" s="7"/>
      <c r="C392" s="3">
        <v>7</v>
      </c>
      <c r="D392" s="3">
        <v>2998</v>
      </c>
      <c r="E392" s="3">
        <v>1</v>
      </c>
      <c r="F392" s="3">
        <v>0</v>
      </c>
      <c r="G392" s="3">
        <v>0</v>
      </c>
      <c r="H392" s="3">
        <v>0</v>
      </c>
      <c r="I392" s="3">
        <v>0</v>
      </c>
      <c r="J392" s="65">
        <v>0</v>
      </c>
      <c r="K392" s="65">
        <v>0</v>
      </c>
      <c r="L392" s="65">
        <v>0</v>
      </c>
      <c r="M392" s="66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60"/>
      <c r="Z392" s="3"/>
      <c r="AA392" s="3"/>
      <c r="AB392" s="3"/>
      <c r="AC392" s="3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M392" s="48"/>
      <c r="BX392" s="7"/>
      <c r="BY392" s="4"/>
      <c r="BZ392" s="7"/>
      <c r="CA392" s="7"/>
      <c r="CB392" s="7"/>
      <c r="CE392" s="7"/>
      <c r="CF392" s="7"/>
      <c r="CG392" s="7"/>
      <c r="CH392" s="7"/>
      <c r="CI392" s="7"/>
      <c r="CJ392" s="7"/>
      <c r="CK392" s="7"/>
      <c r="CL392" s="7"/>
      <c r="CN392" s="47"/>
      <c r="CO392" s="47"/>
      <c r="CP392" s="47"/>
      <c r="CQ392" s="4"/>
    </row>
    <row r="393" spans="1:95" s="1" customFormat="1" x14ac:dyDescent="0.3">
      <c r="A393" s="7"/>
      <c r="C393" s="3">
        <v>8</v>
      </c>
      <c r="D393" s="3">
        <v>2998</v>
      </c>
      <c r="E393" s="3">
        <v>1</v>
      </c>
      <c r="F393" s="3">
        <v>0</v>
      </c>
      <c r="G393" s="3">
        <v>0</v>
      </c>
      <c r="H393" s="3">
        <v>0</v>
      </c>
      <c r="I393" s="3">
        <v>0</v>
      </c>
      <c r="J393" s="65">
        <v>0</v>
      </c>
      <c r="K393" s="65">
        <v>0</v>
      </c>
      <c r="L393" s="65">
        <v>0</v>
      </c>
      <c r="M393" s="66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60"/>
      <c r="Z393" s="3"/>
      <c r="AA393" s="3"/>
      <c r="AB393" s="3"/>
      <c r="AC393" s="3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M393" s="48"/>
      <c r="BX393" s="7"/>
      <c r="BY393" s="4"/>
      <c r="BZ393" s="7"/>
      <c r="CA393" s="7"/>
      <c r="CB393" s="7"/>
      <c r="CE393" s="7"/>
      <c r="CF393" s="7"/>
      <c r="CG393" s="7"/>
      <c r="CH393" s="7"/>
      <c r="CI393" s="7"/>
      <c r="CJ393" s="7"/>
      <c r="CK393" s="7"/>
      <c r="CL393" s="7"/>
      <c r="CN393" s="47"/>
      <c r="CO393" s="47"/>
      <c r="CP393" s="47"/>
      <c r="CQ393" s="4"/>
    </row>
    <row r="394" spans="1:95" s="1" customFormat="1" x14ac:dyDescent="0.3">
      <c r="A394" s="7"/>
      <c r="C394" s="3">
        <v>9</v>
      </c>
      <c r="D394" s="3">
        <v>2998</v>
      </c>
      <c r="E394" s="3">
        <v>1</v>
      </c>
      <c r="F394" s="3">
        <v>0</v>
      </c>
      <c r="G394" s="3">
        <v>0</v>
      </c>
      <c r="H394" s="3">
        <v>0</v>
      </c>
      <c r="I394" s="3">
        <v>0</v>
      </c>
      <c r="J394" s="65">
        <v>0</v>
      </c>
      <c r="K394" s="65">
        <v>0</v>
      </c>
      <c r="L394" s="65">
        <v>0</v>
      </c>
      <c r="M394" s="66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60"/>
      <c r="Z394" s="3"/>
      <c r="AA394" s="3"/>
      <c r="AB394" s="3"/>
      <c r="AC394" s="3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M394" s="48"/>
      <c r="BX394" s="7"/>
      <c r="BY394" s="4"/>
      <c r="BZ394" s="7"/>
      <c r="CA394" s="7"/>
      <c r="CB394" s="7"/>
      <c r="CE394" s="7"/>
      <c r="CF394" s="7"/>
      <c r="CG394" s="7"/>
      <c r="CH394" s="7"/>
      <c r="CI394" s="7"/>
      <c r="CJ394" s="7"/>
      <c r="CK394" s="7"/>
      <c r="CL394" s="7"/>
      <c r="CN394" s="47"/>
      <c r="CO394" s="47"/>
      <c r="CP394" s="47"/>
      <c r="CQ394" s="4"/>
    </row>
    <row r="395" spans="1:95" s="1" customFormat="1" x14ac:dyDescent="0.3">
      <c r="A395" s="7"/>
      <c r="C395" s="3">
        <v>10</v>
      </c>
      <c r="D395" s="3">
        <v>2998</v>
      </c>
      <c r="E395" s="3">
        <v>1</v>
      </c>
      <c r="F395" s="3">
        <v>0</v>
      </c>
      <c r="G395" s="3">
        <v>0</v>
      </c>
      <c r="H395" s="3">
        <v>0</v>
      </c>
      <c r="I395" s="3">
        <v>0</v>
      </c>
      <c r="J395" s="65">
        <v>0</v>
      </c>
      <c r="K395" s="65">
        <v>0</v>
      </c>
      <c r="L395" s="65">
        <v>0</v>
      </c>
      <c r="M395" s="66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60"/>
      <c r="Z395" s="3"/>
      <c r="AA395" s="3"/>
      <c r="AB395" s="3"/>
      <c r="AC395" s="3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M395" s="48"/>
      <c r="BX395" s="7"/>
      <c r="BY395" s="4"/>
      <c r="BZ395" s="7"/>
      <c r="CA395" s="7"/>
      <c r="CB395" s="7"/>
      <c r="CE395" s="7"/>
      <c r="CF395" s="7"/>
      <c r="CG395" s="7"/>
      <c r="CH395" s="7"/>
      <c r="CI395" s="7"/>
      <c r="CJ395" s="7"/>
      <c r="CK395" s="7"/>
      <c r="CL395" s="7"/>
      <c r="CN395" s="47"/>
      <c r="CO395" s="47"/>
      <c r="CP395" s="47"/>
      <c r="CQ395" s="4"/>
    </row>
    <row r="396" spans="1:95" s="1" customFormat="1" x14ac:dyDescent="0.3">
      <c r="A396" s="7"/>
      <c r="C396" s="3">
        <v>11</v>
      </c>
      <c r="D396" s="3">
        <v>2998</v>
      </c>
      <c r="E396" s="3">
        <v>1</v>
      </c>
      <c r="F396" s="3">
        <v>0</v>
      </c>
      <c r="G396" s="3">
        <v>0</v>
      </c>
      <c r="H396" s="3">
        <v>0</v>
      </c>
      <c r="I396" s="3">
        <v>0</v>
      </c>
      <c r="J396" s="65">
        <v>0</v>
      </c>
      <c r="K396" s="65">
        <v>0</v>
      </c>
      <c r="L396" s="65">
        <v>0</v>
      </c>
      <c r="M396" s="66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60"/>
      <c r="Z396" s="3"/>
      <c r="AA396" s="3"/>
      <c r="AB396" s="3"/>
      <c r="AC396" s="3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M396" s="48"/>
      <c r="BX396" s="7"/>
      <c r="BY396" s="4"/>
      <c r="BZ396" s="7"/>
      <c r="CA396" s="7"/>
      <c r="CB396" s="7"/>
      <c r="CE396" s="7"/>
      <c r="CF396" s="7"/>
      <c r="CG396" s="7"/>
      <c r="CH396" s="7"/>
      <c r="CI396" s="7"/>
      <c r="CJ396" s="7"/>
      <c r="CK396" s="7"/>
      <c r="CL396" s="7"/>
      <c r="CN396" s="47"/>
      <c r="CO396" s="47"/>
      <c r="CP396" s="47"/>
      <c r="CQ396" s="4"/>
    </row>
    <row r="397" spans="1:95" s="1" customFormat="1" x14ac:dyDescent="0.3">
      <c r="A397" s="7"/>
      <c r="C397" s="3">
        <v>12</v>
      </c>
      <c r="D397" s="3">
        <v>2998</v>
      </c>
      <c r="E397" s="3">
        <v>1</v>
      </c>
      <c r="F397" s="3">
        <v>0</v>
      </c>
      <c r="G397" s="3">
        <v>0</v>
      </c>
      <c r="H397" s="3">
        <v>0</v>
      </c>
      <c r="I397" s="3">
        <v>0</v>
      </c>
      <c r="J397" s="65">
        <v>0</v>
      </c>
      <c r="K397" s="65">
        <v>0</v>
      </c>
      <c r="L397" s="65">
        <v>0</v>
      </c>
      <c r="M397" s="66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60"/>
      <c r="Z397" s="3"/>
      <c r="AA397" s="3"/>
      <c r="AB397" s="3"/>
      <c r="AC397" s="3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M397" s="48"/>
      <c r="BX397" s="7"/>
      <c r="BY397" s="4"/>
      <c r="BZ397" s="7"/>
      <c r="CA397" s="7"/>
      <c r="CB397" s="7"/>
      <c r="CE397" s="7"/>
      <c r="CF397" s="7"/>
      <c r="CG397" s="7"/>
      <c r="CH397" s="7"/>
      <c r="CI397" s="7"/>
      <c r="CJ397" s="7"/>
      <c r="CK397" s="7"/>
      <c r="CL397" s="7"/>
      <c r="CN397" s="47"/>
      <c r="CO397" s="47"/>
      <c r="CP397" s="47"/>
      <c r="CQ397" s="4"/>
    </row>
    <row r="398" spans="1:95" s="1" customFormat="1" x14ac:dyDescent="0.3">
      <c r="A398" s="7"/>
      <c r="C398" s="3">
        <v>13</v>
      </c>
      <c r="D398" s="3">
        <v>2998</v>
      </c>
      <c r="E398" s="3">
        <v>1</v>
      </c>
      <c r="F398" s="3">
        <v>0</v>
      </c>
      <c r="G398" s="3">
        <v>0</v>
      </c>
      <c r="H398" s="3">
        <v>0</v>
      </c>
      <c r="I398" s="3">
        <v>0</v>
      </c>
      <c r="J398" s="65">
        <v>0</v>
      </c>
      <c r="K398" s="65">
        <v>0</v>
      </c>
      <c r="L398" s="65">
        <v>0</v>
      </c>
      <c r="M398" s="66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60"/>
      <c r="Z398" s="3"/>
      <c r="AA398" s="3"/>
      <c r="AB398" s="3"/>
      <c r="AC398" s="3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M398" s="48"/>
      <c r="BX398" s="7"/>
      <c r="BY398" s="4"/>
      <c r="BZ398" s="7"/>
      <c r="CA398" s="7"/>
      <c r="CB398" s="7"/>
      <c r="CE398" s="7"/>
      <c r="CF398" s="7"/>
      <c r="CG398" s="7"/>
      <c r="CH398" s="7"/>
      <c r="CI398" s="7"/>
      <c r="CJ398" s="7"/>
      <c r="CK398" s="7"/>
      <c r="CL398" s="7"/>
      <c r="CN398" s="47"/>
      <c r="CO398" s="47"/>
      <c r="CP398" s="47"/>
      <c r="CQ398" s="4"/>
    </row>
    <row r="399" spans="1:95" s="1" customFormat="1" x14ac:dyDescent="0.3">
      <c r="A399" s="7"/>
      <c r="C399" s="3">
        <v>14</v>
      </c>
      <c r="D399" s="3">
        <v>2998</v>
      </c>
      <c r="E399" s="3">
        <v>1</v>
      </c>
      <c r="F399" s="3">
        <v>0</v>
      </c>
      <c r="G399" s="3">
        <v>0</v>
      </c>
      <c r="H399" s="3">
        <v>0</v>
      </c>
      <c r="I399" s="3">
        <v>0</v>
      </c>
      <c r="J399" s="65">
        <v>0</v>
      </c>
      <c r="K399" s="65">
        <v>0</v>
      </c>
      <c r="L399" s="65">
        <v>0</v>
      </c>
      <c r="M399" s="66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60"/>
      <c r="Z399" s="3"/>
      <c r="AA399" s="3"/>
      <c r="AB399" s="3"/>
      <c r="AC399" s="3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M399" s="48"/>
      <c r="BX399" s="7"/>
      <c r="BY399" s="4"/>
      <c r="BZ399" s="7"/>
      <c r="CA399" s="7"/>
      <c r="CB399" s="7"/>
      <c r="CE399" s="7"/>
      <c r="CF399" s="7"/>
      <c r="CG399" s="7"/>
      <c r="CH399" s="7"/>
      <c r="CI399" s="7"/>
      <c r="CJ399" s="7"/>
      <c r="CK399" s="7"/>
      <c r="CL399" s="7"/>
      <c r="CN399" s="47"/>
      <c r="CO399" s="47"/>
      <c r="CP399" s="47"/>
      <c r="CQ399" s="4"/>
    </row>
    <row r="400" spans="1:95" s="1" customFormat="1" x14ac:dyDescent="0.3">
      <c r="A400" s="7"/>
      <c r="C400" s="3">
        <v>15</v>
      </c>
      <c r="D400" s="3">
        <v>2998</v>
      </c>
      <c r="E400" s="3">
        <v>1</v>
      </c>
      <c r="F400" s="3">
        <v>0</v>
      </c>
      <c r="G400" s="3">
        <v>0</v>
      </c>
      <c r="H400" s="3">
        <v>0</v>
      </c>
      <c r="I400" s="3">
        <v>0</v>
      </c>
      <c r="J400" s="65">
        <v>0</v>
      </c>
      <c r="K400" s="65">
        <v>0</v>
      </c>
      <c r="L400" s="65">
        <v>0</v>
      </c>
      <c r="M400" s="66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60"/>
      <c r="Z400" s="3"/>
      <c r="AA400" s="3"/>
      <c r="AB400" s="3"/>
      <c r="AC400" s="3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M400" s="48"/>
      <c r="BX400" s="7"/>
      <c r="BY400" s="4"/>
      <c r="BZ400" s="7"/>
      <c r="CA400" s="7"/>
      <c r="CB400" s="7"/>
      <c r="CE400" s="7"/>
      <c r="CF400" s="7"/>
      <c r="CG400" s="7"/>
      <c r="CH400" s="7"/>
      <c r="CI400" s="7"/>
      <c r="CJ400" s="7"/>
      <c r="CK400" s="7"/>
      <c r="CL400" s="7"/>
      <c r="CN400" s="47"/>
      <c r="CO400" s="47"/>
      <c r="CP400" s="47"/>
      <c r="CQ400" s="4"/>
    </row>
    <row r="401" spans="1:95" s="1" customFormat="1" x14ac:dyDescent="0.3">
      <c r="A401" s="7"/>
      <c r="C401" s="3">
        <v>16</v>
      </c>
      <c r="D401" s="3">
        <v>2998</v>
      </c>
      <c r="E401" s="3">
        <v>1</v>
      </c>
      <c r="F401" s="3">
        <v>0</v>
      </c>
      <c r="G401" s="3">
        <v>0</v>
      </c>
      <c r="H401" s="3">
        <v>0</v>
      </c>
      <c r="I401" s="3">
        <v>0</v>
      </c>
      <c r="J401" s="65">
        <v>0</v>
      </c>
      <c r="K401" s="65">
        <v>0</v>
      </c>
      <c r="L401" s="65">
        <v>0</v>
      </c>
      <c r="M401" s="66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60"/>
      <c r="Z401" s="3"/>
      <c r="AA401" s="3"/>
      <c r="AB401" s="3"/>
      <c r="AC401" s="3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M401" s="48"/>
      <c r="BX401" s="7"/>
      <c r="BY401" s="4"/>
      <c r="BZ401" s="7"/>
      <c r="CA401" s="7"/>
      <c r="CB401" s="7"/>
      <c r="CE401" s="7"/>
      <c r="CF401" s="7"/>
      <c r="CG401" s="7"/>
      <c r="CH401" s="7"/>
      <c r="CI401" s="7"/>
      <c r="CJ401" s="7"/>
      <c r="CK401" s="7"/>
      <c r="CL401" s="7"/>
      <c r="CN401" s="47"/>
      <c r="CO401" s="47"/>
      <c r="CP401" s="47"/>
      <c r="CQ401" s="4"/>
    </row>
    <row r="402" spans="1:95" s="1" customFormat="1" x14ac:dyDescent="0.3">
      <c r="A402" s="7"/>
      <c r="C402" s="3">
        <v>17</v>
      </c>
      <c r="D402" s="3">
        <v>2997</v>
      </c>
      <c r="E402" s="3">
        <v>2</v>
      </c>
      <c r="F402" s="3">
        <v>0</v>
      </c>
      <c r="G402" s="3">
        <v>0</v>
      </c>
      <c r="H402" s="3">
        <v>0</v>
      </c>
      <c r="I402" s="3">
        <v>0</v>
      </c>
      <c r="J402" s="65">
        <v>0</v>
      </c>
      <c r="K402" s="65">
        <v>0</v>
      </c>
      <c r="L402" s="65">
        <v>0</v>
      </c>
      <c r="M402" s="66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60"/>
      <c r="Z402" s="3"/>
      <c r="AA402" s="3"/>
      <c r="AB402" s="3"/>
      <c r="AC402" s="3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M402" s="48"/>
      <c r="BX402" s="7"/>
      <c r="BY402" s="4"/>
      <c r="BZ402" s="7"/>
      <c r="CA402" s="7"/>
      <c r="CB402" s="7"/>
      <c r="CE402" s="7"/>
      <c r="CF402" s="7"/>
      <c r="CG402" s="7"/>
      <c r="CH402" s="7"/>
      <c r="CI402" s="7"/>
      <c r="CJ402" s="7"/>
      <c r="CK402" s="7"/>
      <c r="CL402" s="7"/>
      <c r="CN402" s="47"/>
      <c r="CO402" s="47"/>
      <c r="CP402" s="47"/>
      <c r="CQ402" s="4"/>
    </row>
    <row r="403" spans="1:95" s="1" customFormat="1" x14ac:dyDescent="0.3">
      <c r="A403" s="7"/>
      <c r="C403" s="3">
        <v>18</v>
      </c>
      <c r="D403" s="3">
        <v>2997</v>
      </c>
      <c r="E403" s="3">
        <v>2</v>
      </c>
      <c r="F403" s="3">
        <v>0</v>
      </c>
      <c r="G403" s="3">
        <v>0</v>
      </c>
      <c r="H403" s="3">
        <v>0</v>
      </c>
      <c r="I403" s="3">
        <v>0</v>
      </c>
      <c r="J403" s="65">
        <v>0</v>
      </c>
      <c r="K403" s="65">
        <v>0</v>
      </c>
      <c r="L403" s="65">
        <v>0</v>
      </c>
      <c r="M403" s="66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60"/>
      <c r="Z403" s="3"/>
      <c r="AA403" s="3"/>
      <c r="AB403" s="3"/>
      <c r="AC403" s="3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M403" s="48"/>
      <c r="BX403" s="7"/>
      <c r="BY403" s="4"/>
      <c r="BZ403" s="7"/>
      <c r="CA403" s="7"/>
      <c r="CB403" s="7"/>
      <c r="CE403" s="7"/>
      <c r="CF403" s="7"/>
      <c r="CG403" s="7"/>
      <c r="CH403" s="7"/>
      <c r="CI403" s="7"/>
      <c r="CJ403" s="7"/>
      <c r="CK403" s="7"/>
      <c r="CL403" s="7"/>
      <c r="CN403" s="47"/>
      <c r="CO403" s="47"/>
      <c r="CP403" s="47"/>
      <c r="CQ403" s="4"/>
    </row>
    <row r="404" spans="1:95" s="1" customFormat="1" x14ac:dyDescent="0.3">
      <c r="A404" s="7"/>
      <c r="C404" s="3">
        <v>19</v>
      </c>
      <c r="D404" s="3">
        <v>2996</v>
      </c>
      <c r="E404" s="3">
        <v>2</v>
      </c>
      <c r="F404" s="3">
        <v>0</v>
      </c>
      <c r="G404" s="3">
        <v>0</v>
      </c>
      <c r="H404" s="3">
        <v>0</v>
      </c>
      <c r="I404" s="3">
        <v>0</v>
      </c>
      <c r="J404" s="65">
        <v>0</v>
      </c>
      <c r="K404" s="65">
        <v>0</v>
      </c>
      <c r="L404" s="65">
        <v>0</v>
      </c>
      <c r="M404" s="66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60"/>
      <c r="Z404" s="3"/>
      <c r="AA404" s="3"/>
      <c r="AB404" s="3"/>
      <c r="AC404" s="3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M404" s="48"/>
      <c r="BX404" s="7"/>
      <c r="BY404" s="4"/>
      <c r="BZ404" s="7"/>
      <c r="CA404" s="7"/>
      <c r="CB404" s="7"/>
      <c r="CE404" s="7"/>
      <c r="CF404" s="7"/>
      <c r="CG404" s="7"/>
      <c r="CH404" s="7"/>
      <c r="CI404" s="7"/>
      <c r="CJ404" s="7"/>
      <c r="CK404" s="7"/>
      <c r="CL404" s="7"/>
      <c r="CN404" s="47"/>
      <c r="CO404" s="47"/>
      <c r="CP404" s="47"/>
      <c r="CQ404" s="4"/>
    </row>
    <row r="405" spans="1:95" s="1" customFormat="1" x14ac:dyDescent="0.3">
      <c r="A405" s="7"/>
      <c r="C405" s="3">
        <v>20</v>
      </c>
      <c r="D405" s="3">
        <v>2996</v>
      </c>
      <c r="E405" s="3">
        <v>3</v>
      </c>
      <c r="F405" s="3">
        <v>0</v>
      </c>
      <c r="G405" s="3">
        <v>0</v>
      </c>
      <c r="H405" s="3">
        <v>0</v>
      </c>
      <c r="I405" s="3">
        <v>0</v>
      </c>
      <c r="J405" s="65">
        <v>0</v>
      </c>
      <c r="K405" s="65">
        <v>0</v>
      </c>
      <c r="L405" s="65">
        <v>0</v>
      </c>
      <c r="M405" s="66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60"/>
      <c r="Z405" s="3"/>
      <c r="AA405" s="3"/>
      <c r="AB405" s="3"/>
      <c r="AC405" s="3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M405" s="48"/>
      <c r="BX405" s="7"/>
      <c r="BY405" s="4"/>
      <c r="BZ405" s="7"/>
      <c r="CA405" s="7"/>
      <c r="CB405" s="7"/>
      <c r="CE405" s="7"/>
      <c r="CF405" s="7"/>
      <c r="CG405" s="7"/>
      <c r="CH405" s="7"/>
      <c r="CI405" s="7"/>
      <c r="CJ405" s="7"/>
      <c r="CK405" s="7"/>
      <c r="CL405" s="7"/>
      <c r="CN405" s="47"/>
      <c r="CO405" s="47"/>
      <c r="CP405" s="47"/>
      <c r="CQ405" s="4"/>
    </row>
    <row r="406" spans="1:95" s="1" customFormat="1" x14ac:dyDescent="0.3">
      <c r="A406" s="7"/>
      <c r="C406" s="3">
        <v>21</v>
      </c>
      <c r="D406" s="3">
        <v>2996</v>
      </c>
      <c r="E406" s="3">
        <v>3</v>
      </c>
      <c r="F406" s="3">
        <v>0</v>
      </c>
      <c r="G406" s="3">
        <v>0</v>
      </c>
      <c r="H406" s="3">
        <v>0</v>
      </c>
      <c r="I406" s="3">
        <v>0</v>
      </c>
      <c r="J406" s="65">
        <v>0</v>
      </c>
      <c r="K406" s="65">
        <v>0</v>
      </c>
      <c r="L406" s="65">
        <v>0</v>
      </c>
      <c r="M406" s="66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60"/>
      <c r="Z406" s="3"/>
      <c r="AA406" s="3"/>
      <c r="AB406" s="3"/>
      <c r="AC406" s="3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M406" s="48"/>
      <c r="BX406" s="7"/>
      <c r="BY406" s="4"/>
      <c r="BZ406" s="7"/>
      <c r="CA406" s="7"/>
      <c r="CB406" s="7"/>
      <c r="CE406" s="7"/>
      <c r="CF406" s="7"/>
      <c r="CG406" s="7"/>
      <c r="CH406" s="7"/>
      <c r="CI406" s="7"/>
      <c r="CJ406" s="7"/>
      <c r="CK406" s="7"/>
      <c r="CL406" s="7"/>
      <c r="CN406" s="47"/>
      <c r="CO406" s="47"/>
      <c r="CP406" s="47"/>
      <c r="CQ406" s="4"/>
    </row>
    <row r="407" spans="1:95" s="1" customFormat="1" x14ac:dyDescent="0.3">
      <c r="A407" s="7"/>
      <c r="C407" s="3">
        <v>22</v>
      </c>
      <c r="D407" s="3">
        <v>2996</v>
      </c>
      <c r="E407" s="3">
        <v>3</v>
      </c>
      <c r="F407" s="3">
        <v>0</v>
      </c>
      <c r="G407" s="3">
        <v>0</v>
      </c>
      <c r="H407" s="3">
        <v>0</v>
      </c>
      <c r="I407" s="3">
        <v>0</v>
      </c>
      <c r="J407" s="65">
        <v>0</v>
      </c>
      <c r="K407" s="65">
        <v>0</v>
      </c>
      <c r="L407" s="65">
        <v>0</v>
      </c>
      <c r="M407" s="66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60"/>
      <c r="Z407" s="3"/>
      <c r="AA407" s="3"/>
      <c r="AB407" s="3"/>
      <c r="AC407" s="3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M407" s="48"/>
      <c r="BX407" s="7"/>
      <c r="BY407" s="4"/>
      <c r="BZ407" s="7"/>
      <c r="CA407" s="7"/>
      <c r="CB407" s="7"/>
      <c r="CE407" s="7"/>
      <c r="CF407" s="7"/>
      <c r="CG407" s="7"/>
      <c r="CH407" s="7"/>
      <c r="CI407" s="7"/>
      <c r="CJ407" s="7"/>
      <c r="CK407" s="7"/>
      <c r="CL407" s="7"/>
      <c r="CN407" s="47"/>
      <c r="CO407" s="47"/>
      <c r="CP407" s="47"/>
      <c r="CQ407" s="4"/>
    </row>
    <row r="408" spans="1:95" s="1" customFormat="1" x14ac:dyDescent="0.3">
      <c r="A408" s="7"/>
      <c r="C408" s="3">
        <v>23</v>
      </c>
      <c r="D408" s="3">
        <v>2995</v>
      </c>
      <c r="E408" s="3">
        <v>3</v>
      </c>
      <c r="F408" s="3">
        <v>0</v>
      </c>
      <c r="G408" s="3">
        <v>0</v>
      </c>
      <c r="H408" s="3">
        <v>0</v>
      </c>
      <c r="I408" s="3">
        <v>0</v>
      </c>
      <c r="J408" s="65">
        <v>0</v>
      </c>
      <c r="K408" s="65">
        <v>0</v>
      </c>
      <c r="L408" s="65">
        <v>0</v>
      </c>
      <c r="M408" s="66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60"/>
      <c r="Z408" s="3"/>
      <c r="AA408" s="3"/>
      <c r="AB408" s="3"/>
      <c r="AC408" s="3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M408" s="48"/>
      <c r="BX408" s="7"/>
      <c r="BY408" s="4"/>
      <c r="BZ408" s="7"/>
      <c r="CA408" s="7"/>
      <c r="CB408" s="7"/>
      <c r="CE408" s="7"/>
      <c r="CF408" s="7"/>
      <c r="CG408" s="7"/>
      <c r="CH408" s="7"/>
      <c r="CI408" s="7"/>
      <c r="CJ408" s="7"/>
      <c r="CK408" s="7"/>
      <c r="CL408" s="7"/>
      <c r="CN408" s="47"/>
      <c r="CO408" s="47"/>
      <c r="CP408" s="47"/>
      <c r="CQ408" s="4"/>
    </row>
    <row r="409" spans="1:95" s="1" customFormat="1" x14ac:dyDescent="0.3">
      <c r="A409" s="7"/>
      <c r="C409" s="3">
        <v>24</v>
      </c>
      <c r="D409" s="3">
        <v>2995</v>
      </c>
      <c r="E409" s="3">
        <v>4</v>
      </c>
      <c r="F409" s="3">
        <v>0</v>
      </c>
      <c r="G409" s="3">
        <v>0</v>
      </c>
      <c r="H409" s="3">
        <v>0</v>
      </c>
      <c r="I409" s="3">
        <v>0</v>
      </c>
      <c r="J409" s="65">
        <v>0</v>
      </c>
      <c r="K409" s="65">
        <v>1</v>
      </c>
      <c r="L409" s="65">
        <v>0</v>
      </c>
      <c r="M409" s="66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60"/>
      <c r="Z409" s="3"/>
      <c r="AA409" s="3"/>
      <c r="AB409" s="3"/>
      <c r="AC409" s="3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M409" s="48"/>
      <c r="BX409" s="7"/>
      <c r="BY409" s="4"/>
      <c r="BZ409" s="7"/>
      <c r="CA409" s="7"/>
      <c r="CB409" s="7"/>
      <c r="CE409" s="7"/>
      <c r="CF409" s="7"/>
      <c r="CG409" s="7"/>
      <c r="CH409" s="7"/>
      <c r="CI409" s="7"/>
      <c r="CJ409" s="7"/>
      <c r="CK409" s="7"/>
      <c r="CL409" s="7"/>
      <c r="CN409" s="47"/>
      <c r="CO409" s="47"/>
      <c r="CP409" s="47"/>
      <c r="CQ409" s="4"/>
    </row>
    <row r="410" spans="1:95" s="1" customFormat="1" x14ac:dyDescent="0.3">
      <c r="A410" s="7"/>
      <c r="C410" s="3">
        <v>25</v>
      </c>
      <c r="D410" s="3">
        <v>2994</v>
      </c>
      <c r="E410" s="3">
        <v>4</v>
      </c>
      <c r="F410" s="3">
        <v>0</v>
      </c>
      <c r="G410" s="3">
        <v>0</v>
      </c>
      <c r="H410" s="3">
        <v>0</v>
      </c>
      <c r="I410" s="3">
        <v>0</v>
      </c>
      <c r="J410" s="65">
        <v>0</v>
      </c>
      <c r="K410" s="65">
        <v>1</v>
      </c>
      <c r="L410" s="65">
        <v>0</v>
      </c>
      <c r="M410" s="66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60"/>
      <c r="Z410" s="3"/>
      <c r="AA410" s="3"/>
      <c r="AB410" s="3"/>
      <c r="AC410" s="3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M410" s="48"/>
      <c r="BX410" s="7"/>
      <c r="BY410" s="4"/>
      <c r="BZ410" s="7"/>
      <c r="CA410" s="7"/>
      <c r="CB410" s="7"/>
      <c r="CE410" s="7"/>
      <c r="CF410" s="7"/>
      <c r="CG410" s="7"/>
      <c r="CH410" s="7"/>
      <c r="CI410" s="7"/>
      <c r="CJ410" s="7"/>
      <c r="CK410" s="7"/>
      <c r="CL410" s="7"/>
      <c r="CN410" s="47"/>
      <c r="CO410" s="47"/>
      <c r="CP410" s="47"/>
      <c r="CQ410" s="4"/>
    </row>
    <row r="411" spans="1:95" s="1" customFormat="1" x14ac:dyDescent="0.3">
      <c r="A411" s="7"/>
      <c r="C411" s="3">
        <v>26</v>
      </c>
      <c r="D411" s="3">
        <v>2994</v>
      </c>
      <c r="E411" s="3">
        <v>4</v>
      </c>
      <c r="F411" s="3">
        <v>0</v>
      </c>
      <c r="G411" s="3">
        <v>0</v>
      </c>
      <c r="H411" s="3">
        <v>0</v>
      </c>
      <c r="I411" s="3">
        <v>0</v>
      </c>
      <c r="J411" s="65">
        <v>0</v>
      </c>
      <c r="K411" s="65">
        <v>1</v>
      </c>
      <c r="L411" s="65">
        <v>0</v>
      </c>
      <c r="M411" s="66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60"/>
      <c r="Z411" s="3"/>
      <c r="AA411" s="3"/>
      <c r="AB411" s="3"/>
      <c r="AC411" s="3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M411" s="48"/>
      <c r="BX411" s="7"/>
      <c r="BY411" s="4"/>
      <c r="BZ411" s="7"/>
      <c r="CA411" s="7"/>
      <c r="CB411" s="7"/>
      <c r="CE411" s="7"/>
      <c r="CF411" s="7"/>
      <c r="CG411" s="7"/>
      <c r="CH411" s="7"/>
      <c r="CI411" s="7"/>
      <c r="CJ411" s="7"/>
      <c r="CK411" s="7"/>
      <c r="CL411" s="7"/>
      <c r="CN411" s="47"/>
      <c r="CO411" s="47"/>
      <c r="CP411" s="47"/>
      <c r="CQ411" s="4"/>
    </row>
    <row r="412" spans="1:95" s="1" customFormat="1" x14ac:dyDescent="0.3">
      <c r="A412" s="7"/>
      <c r="C412" s="3">
        <v>27</v>
      </c>
      <c r="D412" s="3">
        <v>2994</v>
      </c>
      <c r="E412" s="3">
        <v>4</v>
      </c>
      <c r="F412" s="3">
        <v>0</v>
      </c>
      <c r="G412" s="3">
        <v>1</v>
      </c>
      <c r="H412" s="3">
        <v>0</v>
      </c>
      <c r="I412" s="3">
        <v>0</v>
      </c>
      <c r="J412" s="65">
        <v>0</v>
      </c>
      <c r="K412" s="65">
        <v>1</v>
      </c>
      <c r="L412" s="65">
        <v>0</v>
      </c>
      <c r="M412" s="66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60"/>
      <c r="Z412" s="3"/>
      <c r="AA412" s="3"/>
      <c r="AB412" s="3"/>
      <c r="AC412" s="3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M412" s="48"/>
      <c r="BX412" s="7"/>
      <c r="BY412" s="4"/>
      <c r="BZ412" s="7"/>
      <c r="CA412" s="7"/>
      <c r="CB412" s="7"/>
      <c r="CE412" s="7"/>
      <c r="CF412" s="7"/>
      <c r="CG412" s="7"/>
      <c r="CH412" s="7"/>
      <c r="CI412" s="7"/>
      <c r="CJ412" s="7"/>
      <c r="CK412" s="7"/>
      <c r="CL412" s="7"/>
      <c r="CN412" s="47"/>
      <c r="CO412" s="47"/>
      <c r="CP412" s="47"/>
      <c r="CQ412" s="4"/>
    </row>
    <row r="413" spans="1:95" s="1" customFormat="1" x14ac:dyDescent="0.3">
      <c r="A413" s="7"/>
      <c r="C413" s="3">
        <v>28</v>
      </c>
      <c r="D413" s="3">
        <v>2993</v>
      </c>
      <c r="E413" s="3">
        <v>5</v>
      </c>
      <c r="F413" s="3">
        <v>0</v>
      </c>
      <c r="G413" s="3">
        <v>1</v>
      </c>
      <c r="H413" s="3">
        <v>0</v>
      </c>
      <c r="I413" s="3">
        <v>0</v>
      </c>
      <c r="J413" s="65">
        <v>0</v>
      </c>
      <c r="K413" s="65">
        <v>2</v>
      </c>
      <c r="L413" s="65">
        <v>0</v>
      </c>
      <c r="M413" s="66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60"/>
      <c r="Z413" s="3"/>
      <c r="AA413" s="3"/>
      <c r="AB413" s="3"/>
      <c r="AC413" s="3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M413" s="48"/>
      <c r="BX413" s="7"/>
      <c r="BY413" s="4"/>
      <c r="BZ413" s="7"/>
      <c r="CA413" s="7"/>
      <c r="CB413" s="7"/>
      <c r="CE413" s="7"/>
      <c r="CF413" s="7"/>
      <c r="CG413" s="7"/>
      <c r="CH413" s="7"/>
      <c r="CI413" s="7"/>
      <c r="CJ413" s="7"/>
      <c r="CK413" s="7"/>
      <c r="CL413" s="7"/>
      <c r="CN413" s="47"/>
      <c r="CO413" s="47"/>
      <c r="CP413" s="47"/>
      <c r="CQ413" s="4"/>
    </row>
    <row r="414" spans="1:95" s="1" customFormat="1" x14ac:dyDescent="0.3">
      <c r="A414" s="7"/>
      <c r="C414" s="3">
        <v>29</v>
      </c>
      <c r="D414" s="3">
        <v>2992</v>
      </c>
      <c r="E414" s="3">
        <v>6</v>
      </c>
      <c r="F414" s="3">
        <v>0</v>
      </c>
      <c r="G414" s="3">
        <v>1</v>
      </c>
      <c r="H414" s="3">
        <v>0</v>
      </c>
      <c r="I414" s="3">
        <v>0</v>
      </c>
      <c r="J414" s="65">
        <v>0</v>
      </c>
      <c r="K414" s="65">
        <v>2</v>
      </c>
      <c r="L414" s="65">
        <v>0</v>
      </c>
      <c r="M414" s="66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60"/>
      <c r="Z414" s="3"/>
      <c r="AA414" s="3"/>
      <c r="AB414" s="3"/>
      <c r="AC414" s="3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M414" s="48"/>
      <c r="BX414" s="7"/>
      <c r="BY414" s="4"/>
      <c r="BZ414" s="7"/>
      <c r="CA414" s="7"/>
      <c r="CB414" s="7"/>
      <c r="CE414" s="7"/>
      <c r="CF414" s="7"/>
      <c r="CG414" s="7"/>
      <c r="CH414" s="7"/>
      <c r="CI414" s="7"/>
      <c r="CJ414" s="7"/>
      <c r="CK414" s="7"/>
      <c r="CL414" s="7"/>
      <c r="CN414" s="47"/>
      <c r="CO414" s="47"/>
      <c r="CP414" s="47"/>
      <c r="CQ414" s="4"/>
    </row>
    <row r="415" spans="1:95" s="1" customFormat="1" x14ac:dyDescent="0.3">
      <c r="A415" s="7"/>
      <c r="C415" s="3">
        <v>30</v>
      </c>
      <c r="D415" s="3">
        <v>2991</v>
      </c>
      <c r="E415" s="3">
        <v>7</v>
      </c>
      <c r="F415" s="3">
        <v>0</v>
      </c>
      <c r="G415" s="3">
        <v>1</v>
      </c>
      <c r="H415" s="3">
        <v>0</v>
      </c>
      <c r="I415" s="3">
        <v>0</v>
      </c>
      <c r="J415" s="65">
        <v>0</v>
      </c>
      <c r="K415" s="65">
        <v>2</v>
      </c>
      <c r="L415" s="65">
        <v>0</v>
      </c>
      <c r="M415" s="66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60"/>
      <c r="Z415" s="3"/>
      <c r="AA415" s="3"/>
      <c r="AB415" s="3"/>
      <c r="AC415" s="3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M415" s="48"/>
      <c r="BX415" s="7"/>
      <c r="BY415" s="4"/>
      <c r="BZ415" s="7"/>
      <c r="CA415" s="7"/>
      <c r="CB415" s="7"/>
      <c r="CE415" s="7"/>
      <c r="CF415" s="7"/>
      <c r="CG415" s="7"/>
      <c r="CH415" s="7"/>
      <c r="CI415" s="7"/>
      <c r="CJ415" s="7"/>
      <c r="CK415" s="7"/>
      <c r="CL415" s="7"/>
      <c r="CN415" s="47"/>
      <c r="CO415" s="47"/>
      <c r="CP415" s="47"/>
      <c r="CQ415" s="4"/>
    </row>
    <row r="416" spans="1:95" s="1" customFormat="1" x14ac:dyDescent="0.3">
      <c r="A416" s="7"/>
      <c r="C416" s="3">
        <v>31</v>
      </c>
      <c r="D416" s="3">
        <v>2990</v>
      </c>
      <c r="E416" s="3">
        <v>8</v>
      </c>
      <c r="F416" s="3">
        <v>0</v>
      </c>
      <c r="G416" s="3">
        <v>1</v>
      </c>
      <c r="H416" s="3">
        <v>0</v>
      </c>
      <c r="I416" s="3">
        <v>0</v>
      </c>
      <c r="J416" s="65">
        <v>0</v>
      </c>
      <c r="K416" s="65">
        <v>3</v>
      </c>
      <c r="L416" s="65">
        <v>0</v>
      </c>
      <c r="M416" s="66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60"/>
      <c r="Z416" s="3"/>
      <c r="AA416" s="3"/>
      <c r="AB416" s="3"/>
      <c r="AC416" s="3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M416" s="48"/>
      <c r="BX416" s="7"/>
      <c r="BY416" s="4"/>
      <c r="BZ416" s="7"/>
      <c r="CA416" s="7"/>
      <c r="CB416" s="7"/>
      <c r="CE416" s="7"/>
      <c r="CF416" s="7"/>
      <c r="CG416" s="7"/>
      <c r="CH416" s="7"/>
      <c r="CI416" s="7"/>
      <c r="CJ416" s="7"/>
      <c r="CK416" s="7"/>
      <c r="CL416" s="7"/>
      <c r="CN416" s="47"/>
      <c r="CO416" s="47"/>
      <c r="CP416" s="47"/>
      <c r="CQ416" s="4"/>
    </row>
    <row r="417" spans="1:95" s="1" customFormat="1" x14ac:dyDescent="0.3">
      <c r="A417" s="7"/>
      <c r="C417" s="3">
        <v>32</v>
      </c>
      <c r="D417" s="3">
        <v>2989</v>
      </c>
      <c r="E417" s="3">
        <v>9</v>
      </c>
      <c r="F417" s="3">
        <v>0</v>
      </c>
      <c r="G417" s="3">
        <v>1</v>
      </c>
      <c r="H417" s="3">
        <v>0</v>
      </c>
      <c r="I417" s="3">
        <v>0</v>
      </c>
      <c r="J417" s="65">
        <v>0</v>
      </c>
      <c r="K417" s="65">
        <v>4</v>
      </c>
      <c r="L417" s="65">
        <v>0</v>
      </c>
      <c r="M417" s="66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60"/>
      <c r="Z417" s="3"/>
      <c r="AA417" s="3"/>
      <c r="AB417" s="3"/>
      <c r="AC417" s="3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M417" s="48"/>
      <c r="BX417" s="7"/>
      <c r="BY417" s="4"/>
      <c r="BZ417" s="7"/>
      <c r="CA417" s="7"/>
      <c r="CB417" s="7"/>
      <c r="CE417" s="7"/>
      <c r="CF417" s="7"/>
      <c r="CG417" s="7"/>
      <c r="CH417" s="7"/>
      <c r="CI417" s="7"/>
      <c r="CJ417" s="7"/>
      <c r="CK417" s="7"/>
      <c r="CL417" s="7"/>
      <c r="CN417" s="47"/>
      <c r="CO417" s="47"/>
      <c r="CP417" s="47"/>
      <c r="CQ417" s="4"/>
    </row>
    <row r="418" spans="1:95" s="1" customFormat="1" x14ac:dyDescent="0.3">
      <c r="A418" s="7"/>
      <c r="C418" s="3">
        <v>33</v>
      </c>
      <c r="D418" s="3">
        <v>2988</v>
      </c>
      <c r="E418" s="3">
        <v>10</v>
      </c>
      <c r="F418" s="3">
        <v>0</v>
      </c>
      <c r="G418" s="3">
        <v>1</v>
      </c>
      <c r="H418" s="3">
        <v>0</v>
      </c>
      <c r="I418" s="3">
        <v>0</v>
      </c>
      <c r="J418" s="65">
        <v>0</v>
      </c>
      <c r="K418" s="65">
        <v>3</v>
      </c>
      <c r="L418" s="65">
        <v>0</v>
      </c>
      <c r="M418" s="66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60"/>
      <c r="Z418" s="3"/>
      <c r="AA418" s="3"/>
      <c r="AB418" s="3"/>
      <c r="AC418" s="3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M418" s="48"/>
      <c r="BX418" s="7"/>
      <c r="BY418" s="4"/>
      <c r="BZ418" s="7"/>
      <c r="CA418" s="7"/>
      <c r="CB418" s="7"/>
      <c r="CE418" s="7"/>
      <c r="CF418" s="7"/>
      <c r="CG418" s="7"/>
      <c r="CH418" s="7"/>
      <c r="CI418" s="7"/>
      <c r="CJ418" s="7"/>
      <c r="CK418" s="7"/>
      <c r="CL418" s="7"/>
      <c r="CN418" s="47"/>
      <c r="CO418" s="47"/>
      <c r="CP418" s="47"/>
      <c r="CQ418" s="4"/>
    </row>
    <row r="419" spans="1:95" s="1" customFormat="1" x14ac:dyDescent="0.3">
      <c r="A419" s="7"/>
      <c r="C419" s="3">
        <v>34</v>
      </c>
      <c r="D419" s="3">
        <v>2986</v>
      </c>
      <c r="E419" s="3">
        <v>11</v>
      </c>
      <c r="F419" s="3">
        <v>0</v>
      </c>
      <c r="G419" s="3">
        <v>1</v>
      </c>
      <c r="H419" s="3">
        <v>0</v>
      </c>
      <c r="I419" s="3">
        <v>0</v>
      </c>
      <c r="J419" s="65">
        <v>0</v>
      </c>
      <c r="K419" s="65">
        <v>4</v>
      </c>
      <c r="L419" s="65">
        <v>0</v>
      </c>
      <c r="M419" s="66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60"/>
      <c r="Z419" s="3"/>
      <c r="AA419" s="3"/>
      <c r="AB419" s="3"/>
      <c r="AC419" s="3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M419" s="48"/>
      <c r="BX419" s="7"/>
      <c r="BY419" s="4"/>
      <c r="BZ419" s="7"/>
      <c r="CA419" s="7"/>
      <c r="CB419" s="7"/>
      <c r="CE419" s="7"/>
      <c r="CF419" s="7"/>
      <c r="CG419" s="7"/>
      <c r="CH419" s="7"/>
      <c r="CI419" s="7"/>
      <c r="CJ419" s="7"/>
      <c r="CK419" s="7"/>
      <c r="CL419" s="7"/>
      <c r="CN419" s="47"/>
      <c r="CO419" s="47"/>
      <c r="CP419" s="47"/>
      <c r="CQ419" s="4"/>
    </row>
    <row r="420" spans="1:95" s="1" customFormat="1" x14ac:dyDescent="0.3">
      <c r="A420" s="7"/>
      <c r="C420" s="3">
        <v>35</v>
      </c>
      <c r="D420" s="3">
        <v>2985</v>
      </c>
      <c r="E420" s="3">
        <v>12</v>
      </c>
      <c r="F420" s="3">
        <v>0</v>
      </c>
      <c r="G420" s="3">
        <v>1</v>
      </c>
      <c r="H420" s="3">
        <v>0</v>
      </c>
      <c r="I420" s="3">
        <v>0</v>
      </c>
      <c r="J420" s="65">
        <v>0</v>
      </c>
      <c r="K420" s="65">
        <v>4</v>
      </c>
      <c r="L420" s="65">
        <v>0</v>
      </c>
      <c r="M420" s="66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60"/>
      <c r="Z420" s="3"/>
      <c r="AA420" s="3"/>
      <c r="AB420" s="3"/>
      <c r="AC420" s="3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M420" s="48"/>
      <c r="BX420" s="7"/>
      <c r="BY420" s="4"/>
      <c r="BZ420" s="7"/>
      <c r="CA420" s="7"/>
      <c r="CB420" s="7"/>
      <c r="CE420" s="7"/>
      <c r="CF420" s="7"/>
      <c r="CG420" s="7"/>
      <c r="CH420" s="7"/>
      <c r="CI420" s="7"/>
      <c r="CJ420" s="7"/>
      <c r="CK420" s="7"/>
      <c r="CL420" s="7"/>
      <c r="CN420" s="47"/>
      <c r="CO420" s="47"/>
      <c r="CP420" s="47"/>
      <c r="CQ420" s="4"/>
    </row>
    <row r="421" spans="1:95" s="1" customFormat="1" x14ac:dyDescent="0.3">
      <c r="A421" s="7"/>
      <c r="C421" s="3">
        <v>36</v>
      </c>
      <c r="D421" s="3">
        <v>2985</v>
      </c>
      <c r="E421" s="3">
        <v>13</v>
      </c>
      <c r="F421" s="3">
        <v>0</v>
      </c>
      <c r="G421" s="3">
        <v>1</v>
      </c>
      <c r="H421" s="3">
        <v>0</v>
      </c>
      <c r="I421" s="3">
        <v>0</v>
      </c>
      <c r="J421" s="65">
        <v>0</v>
      </c>
      <c r="K421" s="65">
        <v>5</v>
      </c>
      <c r="L421" s="65">
        <v>0</v>
      </c>
      <c r="M421" s="66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60"/>
      <c r="Z421" s="3"/>
      <c r="AA421" s="3"/>
      <c r="AB421" s="3"/>
      <c r="AC421" s="3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M421" s="48"/>
      <c r="BX421" s="7"/>
      <c r="BY421" s="4"/>
      <c r="BZ421" s="7"/>
      <c r="CA421" s="7"/>
      <c r="CB421" s="7"/>
      <c r="CE421" s="7"/>
      <c r="CF421" s="7"/>
      <c r="CG421" s="7"/>
      <c r="CH421" s="7"/>
      <c r="CI421" s="7"/>
      <c r="CJ421" s="7"/>
      <c r="CK421" s="7"/>
      <c r="CL421" s="7"/>
      <c r="CN421" s="47"/>
      <c r="CO421" s="47"/>
      <c r="CP421" s="47"/>
      <c r="CQ421" s="4"/>
    </row>
    <row r="422" spans="1:95" s="1" customFormat="1" x14ac:dyDescent="0.3">
      <c r="A422" s="7"/>
      <c r="C422" s="3">
        <v>37</v>
      </c>
      <c r="D422" s="3">
        <v>2984</v>
      </c>
      <c r="E422" s="3">
        <v>13</v>
      </c>
      <c r="F422" s="3">
        <v>0</v>
      </c>
      <c r="G422" s="3">
        <v>1</v>
      </c>
      <c r="H422" s="3">
        <v>0</v>
      </c>
      <c r="I422" s="3">
        <v>0</v>
      </c>
      <c r="J422" s="65">
        <v>0</v>
      </c>
      <c r="K422" s="65">
        <v>6</v>
      </c>
      <c r="L422" s="65">
        <v>1</v>
      </c>
      <c r="M422" s="66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60"/>
      <c r="Z422" s="3"/>
      <c r="AA422" s="3"/>
      <c r="AB422" s="3"/>
      <c r="AC422" s="3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M422" s="48"/>
      <c r="BX422" s="7"/>
      <c r="BY422" s="4"/>
      <c r="BZ422" s="7"/>
      <c r="CA422" s="7"/>
      <c r="CB422" s="7"/>
      <c r="CE422" s="7"/>
      <c r="CF422" s="7"/>
      <c r="CG422" s="7"/>
      <c r="CH422" s="7"/>
      <c r="CI422" s="7"/>
      <c r="CJ422" s="7"/>
      <c r="CK422" s="7"/>
      <c r="CL422" s="7"/>
      <c r="CN422" s="47"/>
      <c r="CO422" s="47"/>
      <c r="CP422" s="47"/>
      <c r="CQ422" s="4"/>
    </row>
    <row r="423" spans="1:95" s="1" customFormat="1" x14ac:dyDescent="0.3">
      <c r="A423" s="7"/>
      <c r="C423" s="3">
        <v>38</v>
      </c>
      <c r="D423" s="3">
        <v>2984</v>
      </c>
      <c r="E423" s="3">
        <v>14</v>
      </c>
      <c r="F423" s="3">
        <v>0</v>
      </c>
      <c r="G423" s="3">
        <v>1</v>
      </c>
      <c r="H423" s="3">
        <v>0</v>
      </c>
      <c r="I423" s="3">
        <v>0</v>
      </c>
      <c r="J423" s="65">
        <v>0</v>
      </c>
      <c r="K423" s="65">
        <v>7</v>
      </c>
      <c r="L423" s="65">
        <v>1</v>
      </c>
      <c r="M423" s="66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60"/>
      <c r="Z423" s="3"/>
      <c r="AA423" s="3"/>
      <c r="AB423" s="3"/>
      <c r="AC423" s="3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M423" s="48"/>
      <c r="BX423" s="7"/>
      <c r="BY423" s="4"/>
      <c r="BZ423" s="7"/>
      <c r="CA423" s="7"/>
      <c r="CB423" s="7"/>
      <c r="CE423" s="7"/>
      <c r="CF423" s="7"/>
      <c r="CG423" s="7"/>
      <c r="CH423" s="7"/>
      <c r="CI423" s="7"/>
      <c r="CJ423" s="7"/>
      <c r="CK423" s="7"/>
      <c r="CL423" s="7"/>
      <c r="CN423" s="47"/>
      <c r="CO423" s="47"/>
      <c r="CP423" s="47"/>
      <c r="CQ423" s="4"/>
    </row>
    <row r="424" spans="1:95" s="1" customFormat="1" x14ac:dyDescent="0.3">
      <c r="A424" s="7"/>
      <c r="C424" s="3">
        <v>39</v>
      </c>
      <c r="D424" s="3">
        <v>2982</v>
      </c>
      <c r="E424" s="3">
        <v>15</v>
      </c>
      <c r="F424" s="3">
        <v>0</v>
      </c>
      <c r="G424" s="3">
        <v>2</v>
      </c>
      <c r="H424" s="3">
        <v>0</v>
      </c>
      <c r="I424" s="3">
        <v>0</v>
      </c>
      <c r="J424" s="65">
        <v>0</v>
      </c>
      <c r="K424" s="65">
        <v>8</v>
      </c>
      <c r="L424" s="65">
        <v>1</v>
      </c>
      <c r="M424" s="66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60"/>
      <c r="Z424" s="3"/>
      <c r="AA424" s="3"/>
      <c r="AB424" s="3"/>
      <c r="AC424" s="3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M424" s="48"/>
      <c r="BX424" s="7"/>
      <c r="BY424" s="4"/>
      <c r="BZ424" s="7"/>
      <c r="CA424" s="7"/>
      <c r="CB424" s="7"/>
      <c r="CE424" s="7"/>
      <c r="CF424" s="7"/>
      <c r="CG424" s="7"/>
      <c r="CH424" s="7"/>
      <c r="CI424" s="7"/>
      <c r="CJ424" s="7"/>
      <c r="CK424" s="7"/>
      <c r="CL424" s="7"/>
      <c r="CN424" s="47"/>
      <c r="CO424" s="47"/>
      <c r="CP424" s="47"/>
      <c r="CQ424" s="4"/>
    </row>
    <row r="425" spans="1:95" s="1" customFormat="1" x14ac:dyDescent="0.3">
      <c r="A425" s="7"/>
      <c r="C425" s="3">
        <v>40</v>
      </c>
      <c r="D425" s="3">
        <v>2982</v>
      </c>
      <c r="E425" s="3">
        <v>15</v>
      </c>
      <c r="F425" s="3">
        <v>0</v>
      </c>
      <c r="G425" s="3">
        <v>2</v>
      </c>
      <c r="H425" s="3">
        <v>0</v>
      </c>
      <c r="I425" s="3">
        <v>0</v>
      </c>
      <c r="J425" s="65">
        <v>0</v>
      </c>
      <c r="K425" s="65">
        <v>9</v>
      </c>
      <c r="L425" s="65">
        <v>1</v>
      </c>
      <c r="M425" s="66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60"/>
      <c r="Z425" s="3"/>
      <c r="AA425" s="3"/>
      <c r="AB425" s="3"/>
      <c r="AC425" s="3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M425" s="48"/>
      <c r="BX425" s="7"/>
      <c r="BY425" s="4"/>
      <c r="BZ425" s="7"/>
      <c r="CA425" s="7"/>
      <c r="CB425" s="7"/>
      <c r="CE425" s="7"/>
      <c r="CF425" s="7"/>
      <c r="CG425" s="7"/>
      <c r="CH425" s="7"/>
      <c r="CI425" s="7"/>
      <c r="CJ425" s="7"/>
      <c r="CK425" s="7"/>
      <c r="CL425" s="7"/>
      <c r="CN425" s="47"/>
      <c r="CO425" s="47"/>
      <c r="CP425" s="47"/>
      <c r="CQ425" s="4"/>
    </row>
    <row r="426" spans="1:95" s="1" customFormat="1" x14ac:dyDescent="0.3">
      <c r="A426" s="7"/>
      <c r="C426" s="3">
        <v>41</v>
      </c>
      <c r="D426" s="3">
        <v>2981</v>
      </c>
      <c r="E426" s="3">
        <v>16</v>
      </c>
      <c r="F426" s="3">
        <v>0</v>
      </c>
      <c r="G426" s="3">
        <v>2</v>
      </c>
      <c r="H426" s="3">
        <v>0</v>
      </c>
      <c r="I426" s="3">
        <v>0</v>
      </c>
      <c r="J426" s="65">
        <v>0</v>
      </c>
      <c r="K426" s="65">
        <v>10</v>
      </c>
      <c r="L426" s="65">
        <v>1</v>
      </c>
      <c r="M426" s="66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60"/>
      <c r="Z426" s="3"/>
      <c r="AA426" s="3"/>
      <c r="AB426" s="3"/>
      <c r="AC426" s="3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M426" s="48"/>
      <c r="BX426" s="7"/>
      <c r="BY426" s="4"/>
      <c r="BZ426" s="7"/>
      <c r="CA426" s="7"/>
      <c r="CB426" s="7"/>
      <c r="CE426" s="7"/>
      <c r="CF426" s="7"/>
      <c r="CG426" s="7"/>
      <c r="CH426" s="7"/>
      <c r="CI426" s="7"/>
      <c r="CJ426" s="7"/>
      <c r="CK426" s="7"/>
      <c r="CL426" s="7"/>
      <c r="CN426" s="47"/>
      <c r="CO426" s="47"/>
      <c r="CP426" s="47"/>
      <c r="CQ426" s="4"/>
    </row>
    <row r="427" spans="1:95" s="1" customFormat="1" x14ac:dyDescent="0.3">
      <c r="A427" s="7"/>
      <c r="C427" s="3">
        <v>42</v>
      </c>
      <c r="D427" s="3">
        <v>2980</v>
      </c>
      <c r="E427" s="3">
        <v>16</v>
      </c>
      <c r="F427" s="3">
        <v>0</v>
      </c>
      <c r="G427" s="3">
        <v>2</v>
      </c>
      <c r="H427" s="3">
        <v>0</v>
      </c>
      <c r="I427" s="3">
        <v>0</v>
      </c>
      <c r="J427" s="65">
        <v>0</v>
      </c>
      <c r="K427" s="65">
        <v>11</v>
      </c>
      <c r="L427" s="65">
        <v>1</v>
      </c>
      <c r="M427" s="66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60"/>
      <c r="Z427" s="3"/>
      <c r="AA427" s="3"/>
      <c r="AB427" s="3"/>
      <c r="AC427" s="3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M427" s="48"/>
      <c r="BX427" s="7"/>
      <c r="BY427" s="4"/>
      <c r="BZ427" s="7"/>
      <c r="CA427" s="7"/>
      <c r="CB427" s="7"/>
      <c r="CE427" s="7"/>
      <c r="CF427" s="7"/>
      <c r="CG427" s="7"/>
      <c r="CH427" s="7"/>
      <c r="CI427" s="7"/>
      <c r="CJ427" s="7"/>
      <c r="CK427" s="7"/>
      <c r="CL427" s="7"/>
      <c r="CN427" s="47"/>
      <c r="CO427" s="47"/>
      <c r="CP427" s="47"/>
      <c r="CQ427" s="4"/>
    </row>
    <row r="428" spans="1:95" s="1" customFormat="1" x14ac:dyDescent="0.3">
      <c r="A428" s="7"/>
      <c r="C428" s="3">
        <v>43</v>
      </c>
      <c r="D428" s="3">
        <v>2979</v>
      </c>
      <c r="E428" s="3">
        <v>17</v>
      </c>
      <c r="F428" s="3">
        <v>0</v>
      </c>
      <c r="G428" s="3">
        <v>3</v>
      </c>
      <c r="H428" s="3">
        <v>0</v>
      </c>
      <c r="I428" s="3">
        <v>0</v>
      </c>
      <c r="J428" s="65">
        <v>0</v>
      </c>
      <c r="K428" s="65">
        <v>11</v>
      </c>
      <c r="L428" s="65">
        <v>1</v>
      </c>
      <c r="M428" s="66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60"/>
      <c r="Z428" s="3"/>
      <c r="AA428" s="3"/>
      <c r="AB428" s="3"/>
      <c r="AC428" s="3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M428" s="48"/>
      <c r="BX428" s="7"/>
      <c r="BY428" s="4"/>
      <c r="BZ428" s="7"/>
      <c r="CA428" s="7"/>
      <c r="CB428" s="7"/>
      <c r="CE428" s="7"/>
      <c r="CF428" s="7"/>
      <c r="CG428" s="7"/>
      <c r="CH428" s="7"/>
      <c r="CI428" s="7"/>
      <c r="CJ428" s="7"/>
      <c r="CK428" s="7"/>
      <c r="CL428" s="7"/>
      <c r="CN428" s="47"/>
      <c r="CO428" s="47"/>
      <c r="CP428" s="47"/>
      <c r="CQ428" s="4"/>
    </row>
    <row r="429" spans="1:95" s="1" customFormat="1" x14ac:dyDescent="0.3">
      <c r="A429" s="7"/>
      <c r="C429" s="3">
        <v>44</v>
      </c>
      <c r="D429" s="3">
        <v>2978</v>
      </c>
      <c r="E429" s="3">
        <v>18</v>
      </c>
      <c r="F429" s="3">
        <v>0</v>
      </c>
      <c r="G429" s="3">
        <v>3</v>
      </c>
      <c r="H429" s="3">
        <v>0</v>
      </c>
      <c r="I429" s="3">
        <v>0</v>
      </c>
      <c r="J429" s="65">
        <v>0</v>
      </c>
      <c r="K429" s="65">
        <v>12</v>
      </c>
      <c r="L429" s="65">
        <v>1</v>
      </c>
      <c r="M429" s="66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60"/>
      <c r="Z429" s="3"/>
      <c r="AA429" s="3"/>
      <c r="AB429" s="3"/>
      <c r="AC429" s="3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M429" s="48"/>
      <c r="BX429" s="7"/>
      <c r="BY429" s="4"/>
      <c r="BZ429" s="7"/>
      <c r="CA429" s="7"/>
      <c r="CB429" s="7"/>
      <c r="CE429" s="7"/>
      <c r="CF429" s="7"/>
      <c r="CG429" s="7"/>
      <c r="CH429" s="7"/>
      <c r="CI429" s="7"/>
      <c r="CJ429" s="7"/>
      <c r="CK429" s="7"/>
      <c r="CL429" s="7"/>
      <c r="CN429" s="47"/>
      <c r="CO429" s="47"/>
      <c r="CP429" s="47"/>
      <c r="CQ429" s="4"/>
    </row>
    <row r="430" spans="1:95" s="1" customFormat="1" x14ac:dyDescent="0.3">
      <c r="A430" s="7"/>
      <c r="C430" s="3">
        <v>45</v>
      </c>
      <c r="D430" s="3">
        <v>2977</v>
      </c>
      <c r="E430" s="3">
        <v>19</v>
      </c>
      <c r="F430" s="3">
        <v>0</v>
      </c>
      <c r="G430" s="3">
        <v>3</v>
      </c>
      <c r="H430" s="3">
        <v>0</v>
      </c>
      <c r="I430" s="3">
        <v>0</v>
      </c>
      <c r="J430" s="65">
        <v>0</v>
      </c>
      <c r="K430" s="65">
        <v>12</v>
      </c>
      <c r="L430" s="65">
        <v>1</v>
      </c>
      <c r="M430" s="66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60"/>
      <c r="Z430" s="3"/>
      <c r="AA430" s="3"/>
      <c r="AB430" s="3"/>
      <c r="AC430" s="3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M430" s="48"/>
      <c r="BX430" s="7"/>
      <c r="BY430" s="4"/>
      <c r="BZ430" s="7"/>
      <c r="CA430" s="7"/>
      <c r="CB430" s="7"/>
      <c r="CE430" s="7"/>
      <c r="CF430" s="7"/>
      <c r="CG430" s="7"/>
      <c r="CH430" s="7"/>
      <c r="CI430" s="7"/>
      <c r="CJ430" s="7"/>
      <c r="CK430" s="7"/>
      <c r="CL430" s="7"/>
      <c r="CN430" s="47"/>
      <c r="CO430" s="47"/>
      <c r="CP430" s="47"/>
      <c r="CQ430" s="4"/>
    </row>
    <row r="431" spans="1:95" s="1" customFormat="1" x14ac:dyDescent="0.3">
      <c r="A431" s="7"/>
      <c r="C431" s="3">
        <v>46</v>
      </c>
      <c r="D431" s="3">
        <v>2976</v>
      </c>
      <c r="E431" s="3">
        <v>19</v>
      </c>
      <c r="F431" s="3">
        <v>0</v>
      </c>
      <c r="G431" s="3">
        <v>3</v>
      </c>
      <c r="H431" s="3">
        <v>0</v>
      </c>
      <c r="I431" s="3">
        <v>0</v>
      </c>
      <c r="J431" s="65">
        <v>0</v>
      </c>
      <c r="K431" s="65">
        <v>13</v>
      </c>
      <c r="L431" s="65">
        <v>1</v>
      </c>
      <c r="M431" s="66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60"/>
      <c r="Z431" s="3"/>
      <c r="AA431" s="3"/>
      <c r="AB431" s="3"/>
      <c r="AC431" s="3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M431" s="48"/>
      <c r="BX431" s="7"/>
      <c r="BY431" s="4"/>
      <c r="BZ431" s="7"/>
      <c r="CA431" s="7"/>
      <c r="CB431" s="7"/>
      <c r="CE431" s="7"/>
      <c r="CF431" s="7"/>
      <c r="CG431" s="7"/>
      <c r="CH431" s="7"/>
      <c r="CI431" s="7"/>
      <c r="CJ431" s="7"/>
      <c r="CK431" s="7"/>
      <c r="CL431" s="7"/>
      <c r="CN431" s="47"/>
      <c r="CO431" s="47"/>
      <c r="CP431" s="47"/>
      <c r="CQ431" s="4"/>
    </row>
    <row r="432" spans="1:95" s="1" customFormat="1" x14ac:dyDescent="0.3">
      <c r="A432" s="7"/>
      <c r="C432" s="3">
        <v>47</v>
      </c>
      <c r="D432" s="3">
        <v>2976</v>
      </c>
      <c r="E432" s="3">
        <v>20</v>
      </c>
      <c r="F432" s="3">
        <v>0</v>
      </c>
      <c r="G432" s="3">
        <v>3</v>
      </c>
      <c r="H432" s="3">
        <v>0</v>
      </c>
      <c r="I432" s="3">
        <v>0</v>
      </c>
      <c r="J432" s="65">
        <v>0</v>
      </c>
      <c r="K432" s="65">
        <v>14</v>
      </c>
      <c r="L432" s="65">
        <v>1</v>
      </c>
      <c r="M432" s="66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60"/>
      <c r="Z432" s="3"/>
      <c r="AA432" s="3"/>
      <c r="AB432" s="3"/>
      <c r="AC432" s="3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M432" s="48"/>
      <c r="BX432" s="7"/>
      <c r="BY432" s="4"/>
      <c r="BZ432" s="7"/>
      <c r="CA432" s="7"/>
      <c r="CB432" s="7"/>
      <c r="CE432" s="7"/>
      <c r="CF432" s="7"/>
      <c r="CG432" s="7"/>
      <c r="CH432" s="7"/>
      <c r="CI432" s="7"/>
      <c r="CJ432" s="7"/>
      <c r="CK432" s="7"/>
      <c r="CL432" s="7"/>
      <c r="CN432" s="47"/>
      <c r="CO432" s="47"/>
      <c r="CP432" s="47"/>
      <c r="CQ432" s="4"/>
    </row>
    <row r="433" spans="1:95" s="1" customFormat="1" x14ac:dyDescent="0.3">
      <c r="A433" s="7"/>
      <c r="C433" s="3">
        <v>48</v>
      </c>
      <c r="D433" s="3">
        <v>2975</v>
      </c>
      <c r="E433" s="3">
        <v>19</v>
      </c>
      <c r="F433" s="3">
        <v>0</v>
      </c>
      <c r="G433" s="3">
        <v>4</v>
      </c>
      <c r="H433" s="3">
        <v>0</v>
      </c>
      <c r="I433" s="3">
        <v>0</v>
      </c>
      <c r="J433" s="65">
        <v>0</v>
      </c>
      <c r="K433" s="65">
        <v>14</v>
      </c>
      <c r="L433" s="65">
        <v>1</v>
      </c>
      <c r="M433" s="66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60"/>
      <c r="Z433" s="3"/>
      <c r="AA433" s="3"/>
      <c r="AB433" s="3"/>
      <c r="AC433" s="3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M433" s="48"/>
      <c r="BX433" s="7"/>
      <c r="BY433" s="4"/>
      <c r="BZ433" s="7"/>
      <c r="CA433" s="7"/>
      <c r="CB433" s="7"/>
      <c r="CE433" s="7"/>
      <c r="CF433" s="7"/>
      <c r="CG433" s="7"/>
      <c r="CH433" s="7"/>
      <c r="CI433" s="7"/>
      <c r="CJ433" s="7"/>
      <c r="CK433" s="7"/>
      <c r="CL433" s="7"/>
      <c r="CN433" s="47"/>
      <c r="CO433" s="47"/>
      <c r="CP433" s="47"/>
      <c r="CQ433" s="4"/>
    </row>
    <row r="434" spans="1:95" s="1" customFormat="1" x14ac:dyDescent="0.3">
      <c r="A434" s="7"/>
      <c r="C434" s="3">
        <v>49</v>
      </c>
      <c r="D434" s="3">
        <v>2974</v>
      </c>
      <c r="E434" s="3">
        <v>20</v>
      </c>
      <c r="F434" s="3">
        <v>0</v>
      </c>
      <c r="G434" s="3">
        <v>5</v>
      </c>
      <c r="H434" s="3">
        <v>0</v>
      </c>
      <c r="I434" s="3">
        <v>0</v>
      </c>
      <c r="J434" s="65">
        <v>0</v>
      </c>
      <c r="K434" s="65">
        <v>14</v>
      </c>
      <c r="L434" s="65">
        <v>1</v>
      </c>
      <c r="M434" s="66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60"/>
      <c r="Z434" s="3"/>
      <c r="AA434" s="3"/>
      <c r="AB434" s="3"/>
      <c r="AC434" s="3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M434" s="48"/>
      <c r="BX434" s="7"/>
      <c r="BY434" s="4"/>
      <c r="BZ434" s="7"/>
      <c r="CA434" s="7"/>
      <c r="CB434" s="7"/>
      <c r="CE434" s="7"/>
      <c r="CF434" s="7"/>
      <c r="CG434" s="7"/>
      <c r="CH434" s="7"/>
      <c r="CI434" s="7"/>
      <c r="CJ434" s="7"/>
      <c r="CK434" s="7"/>
      <c r="CL434" s="7"/>
      <c r="CN434" s="47"/>
      <c r="CO434" s="47"/>
      <c r="CP434" s="47"/>
      <c r="CQ434" s="4"/>
    </row>
    <row r="435" spans="1:95" s="1" customFormat="1" x14ac:dyDescent="0.3">
      <c r="A435" s="7"/>
      <c r="C435" s="3">
        <v>50</v>
      </c>
      <c r="D435" s="3">
        <v>2973</v>
      </c>
      <c r="E435" s="3">
        <v>21</v>
      </c>
      <c r="F435" s="3">
        <v>0</v>
      </c>
      <c r="G435" s="3">
        <v>5</v>
      </c>
      <c r="H435" s="3">
        <v>0</v>
      </c>
      <c r="I435" s="3">
        <v>0</v>
      </c>
      <c r="J435" s="65">
        <v>0</v>
      </c>
      <c r="K435" s="65">
        <v>14</v>
      </c>
      <c r="L435" s="65">
        <v>1</v>
      </c>
      <c r="M435" s="66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60"/>
      <c r="Z435" s="3"/>
      <c r="AA435" s="3"/>
      <c r="AB435" s="3"/>
      <c r="AC435" s="3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M435" s="48"/>
      <c r="BX435" s="7"/>
      <c r="BY435" s="4"/>
      <c r="BZ435" s="7"/>
      <c r="CA435" s="7"/>
      <c r="CB435" s="7"/>
      <c r="CE435" s="7"/>
      <c r="CF435" s="7"/>
      <c r="CG435" s="7"/>
      <c r="CH435" s="7"/>
      <c r="CI435" s="7"/>
      <c r="CJ435" s="7"/>
      <c r="CK435" s="7"/>
      <c r="CL435" s="7"/>
      <c r="CN435" s="47"/>
      <c r="CO435" s="47"/>
      <c r="CP435" s="47"/>
      <c r="CQ435" s="4"/>
    </row>
    <row r="436" spans="1:95" s="1" customFormat="1" x14ac:dyDescent="0.3">
      <c r="A436" s="7"/>
      <c r="C436" s="3">
        <v>51</v>
      </c>
      <c r="D436" s="3">
        <v>2972</v>
      </c>
      <c r="E436" s="3">
        <v>21</v>
      </c>
      <c r="F436" s="3">
        <v>0</v>
      </c>
      <c r="G436" s="3">
        <v>5</v>
      </c>
      <c r="H436" s="3">
        <v>0</v>
      </c>
      <c r="I436" s="3">
        <v>0</v>
      </c>
      <c r="J436" s="65">
        <v>0</v>
      </c>
      <c r="K436" s="65">
        <v>15</v>
      </c>
      <c r="L436" s="65">
        <v>1</v>
      </c>
      <c r="M436" s="66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60"/>
      <c r="Z436" s="3"/>
      <c r="AA436" s="3"/>
      <c r="AB436" s="3"/>
      <c r="AC436" s="3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M436" s="48"/>
      <c r="BX436" s="7"/>
      <c r="BY436" s="4"/>
      <c r="BZ436" s="7"/>
      <c r="CA436" s="7"/>
      <c r="CB436" s="7"/>
      <c r="CE436" s="7"/>
      <c r="CF436" s="7"/>
      <c r="CG436" s="7"/>
      <c r="CH436" s="7"/>
      <c r="CI436" s="7"/>
      <c r="CJ436" s="7"/>
      <c r="CK436" s="7"/>
      <c r="CL436" s="7"/>
      <c r="CN436" s="47"/>
      <c r="CO436" s="47"/>
      <c r="CP436" s="47"/>
      <c r="CQ436" s="4"/>
    </row>
    <row r="437" spans="1:95" s="1" customFormat="1" x14ac:dyDescent="0.3">
      <c r="A437" s="7"/>
      <c r="C437" s="3">
        <v>52</v>
      </c>
      <c r="D437" s="3">
        <v>2971</v>
      </c>
      <c r="E437" s="3">
        <v>22</v>
      </c>
      <c r="F437" s="3">
        <v>0</v>
      </c>
      <c r="G437" s="3">
        <v>6</v>
      </c>
      <c r="H437" s="3">
        <v>0</v>
      </c>
      <c r="I437" s="3">
        <v>0</v>
      </c>
      <c r="J437" s="65">
        <v>0</v>
      </c>
      <c r="K437" s="65">
        <v>16</v>
      </c>
      <c r="L437" s="65">
        <v>1</v>
      </c>
      <c r="M437" s="66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60"/>
      <c r="Z437" s="3"/>
      <c r="AA437" s="3"/>
      <c r="AB437" s="3"/>
      <c r="AC437" s="3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M437" s="48"/>
      <c r="BX437" s="7"/>
      <c r="BY437" s="4"/>
      <c r="BZ437" s="7"/>
      <c r="CA437" s="7"/>
      <c r="CB437" s="7"/>
      <c r="CE437" s="7"/>
      <c r="CF437" s="7"/>
      <c r="CG437" s="7"/>
      <c r="CH437" s="7"/>
      <c r="CI437" s="7"/>
      <c r="CJ437" s="7"/>
      <c r="CK437" s="7"/>
      <c r="CL437" s="7"/>
      <c r="CN437" s="47"/>
      <c r="CO437" s="47"/>
      <c r="CP437" s="47"/>
      <c r="CQ437" s="4"/>
    </row>
    <row r="438" spans="1:95" s="1" customFormat="1" x14ac:dyDescent="0.3">
      <c r="A438" s="7"/>
      <c r="C438" s="3">
        <v>53</v>
      </c>
      <c r="D438" s="3">
        <v>2970</v>
      </c>
      <c r="E438" s="3">
        <v>22</v>
      </c>
      <c r="F438" s="3">
        <v>0</v>
      </c>
      <c r="G438" s="3">
        <v>7</v>
      </c>
      <c r="H438" s="3">
        <v>0</v>
      </c>
      <c r="I438" s="3">
        <v>0</v>
      </c>
      <c r="J438" s="65">
        <v>0</v>
      </c>
      <c r="K438" s="65">
        <v>16</v>
      </c>
      <c r="L438" s="65">
        <v>1</v>
      </c>
      <c r="M438" s="66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60"/>
      <c r="Z438" s="3"/>
      <c r="AA438" s="3"/>
      <c r="AB438" s="3"/>
      <c r="AC438" s="3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M438" s="48"/>
      <c r="BX438" s="7"/>
      <c r="BY438" s="4"/>
      <c r="BZ438" s="7"/>
      <c r="CA438" s="7"/>
      <c r="CB438" s="7"/>
      <c r="CE438" s="7"/>
      <c r="CF438" s="7"/>
      <c r="CG438" s="7"/>
      <c r="CH438" s="7"/>
      <c r="CI438" s="7"/>
      <c r="CJ438" s="7"/>
      <c r="CK438" s="7"/>
      <c r="CL438" s="7"/>
      <c r="CN438" s="47"/>
      <c r="CO438" s="47"/>
      <c r="CP438" s="47"/>
      <c r="CQ438" s="4"/>
    </row>
    <row r="439" spans="1:95" s="1" customFormat="1" x14ac:dyDescent="0.3">
      <c r="A439" s="7"/>
      <c r="C439" s="3">
        <v>54</v>
      </c>
      <c r="D439" s="3">
        <v>2969</v>
      </c>
      <c r="E439" s="3">
        <v>22</v>
      </c>
      <c r="F439" s="3">
        <v>0</v>
      </c>
      <c r="G439" s="3">
        <v>7</v>
      </c>
      <c r="H439" s="3">
        <v>0</v>
      </c>
      <c r="I439" s="3">
        <v>0</v>
      </c>
      <c r="J439" s="65">
        <v>0</v>
      </c>
      <c r="K439" s="65">
        <v>16</v>
      </c>
      <c r="L439" s="65">
        <v>1</v>
      </c>
      <c r="M439" s="66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60"/>
      <c r="Z439" s="3"/>
      <c r="AA439" s="3"/>
      <c r="AB439" s="3"/>
      <c r="AC439" s="3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M439" s="48"/>
      <c r="BX439" s="7"/>
      <c r="BY439" s="4"/>
      <c r="BZ439" s="7"/>
      <c r="CA439" s="7"/>
      <c r="CB439" s="7"/>
      <c r="CE439" s="7"/>
      <c r="CF439" s="7"/>
      <c r="CG439" s="7"/>
      <c r="CH439" s="7"/>
      <c r="CI439" s="7"/>
      <c r="CJ439" s="7"/>
      <c r="CK439" s="7"/>
      <c r="CL439" s="7"/>
      <c r="CN439" s="47"/>
      <c r="CO439" s="47"/>
      <c r="CP439" s="47"/>
      <c r="CQ439" s="4"/>
    </row>
    <row r="440" spans="1:95" s="1" customFormat="1" x14ac:dyDescent="0.3">
      <c r="A440" s="7"/>
      <c r="C440" s="3">
        <v>55</v>
      </c>
      <c r="D440" s="3">
        <v>2968</v>
      </c>
      <c r="E440" s="3">
        <v>22</v>
      </c>
      <c r="F440" s="3">
        <v>0</v>
      </c>
      <c r="G440" s="3">
        <v>8</v>
      </c>
      <c r="H440" s="3">
        <v>0</v>
      </c>
      <c r="I440" s="3">
        <v>0</v>
      </c>
      <c r="J440" s="65">
        <v>0</v>
      </c>
      <c r="K440" s="65">
        <v>15</v>
      </c>
      <c r="L440" s="65">
        <v>1</v>
      </c>
      <c r="M440" s="66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60"/>
      <c r="Z440" s="3"/>
      <c r="AA440" s="3"/>
      <c r="AB440" s="3"/>
      <c r="AC440" s="3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M440" s="48"/>
      <c r="BX440" s="7"/>
      <c r="BY440" s="4"/>
      <c r="BZ440" s="7"/>
      <c r="CA440" s="7"/>
      <c r="CB440" s="7"/>
      <c r="CE440" s="7"/>
      <c r="CF440" s="7"/>
      <c r="CG440" s="7"/>
      <c r="CH440" s="7"/>
      <c r="CI440" s="7"/>
      <c r="CJ440" s="7"/>
      <c r="CK440" s="7"/>
      <c r="CL440" s="7"/>
      <c r="CN440" s="47"/>
      <c r="CO440" s="47"/>
      <c r="CP440" s="47"/>
      <c r="CQ440" s="4"/>
    </row>
    <row r="441" spans="1:95" s="1" customFormat="1" x14ac:dyDescent="0.3">
      <c r="A441" s="7"/>
      <c r="C441" s="3">
        <v>56</v>
      </c>
      <c r="D441" s="3">
        <v>2967</v>
      </c>
      <c r="E441" s="3">
        <v>22</v>
      </c>
      <c r="F441" s="3">
        <v>0</v>
      </c>
      <c r="G441" s="3">
        <v>9</v>
      </c>
      <c r="H441" s="3">
        <v>0</v>
      </c>
      <c r="I441" s="3">
        <v>0</v>
      </c>
      <c r="J441" s="65">
        <v>0</v>
      </c>
      <c r="K441" s="65">
        <v>15</v>
      </c>
      <c r="L441" s="65">
        <v>1</v>
      </c>
      <c r="M441" s="66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60"/>
      <c r="Z441" s="3"/>
      <c r="AA441" s="3"/>
      <c r="AB441" s="3"/>
      <c r="AC441" s="3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M441" s="48"/>
      <c r="BX441" s="7"/>
      <c r="BY441" s="4"/>
      <c r="BZ441" s="7"/>
      <c r="CA441" s="7"/>
      <c r="CB441" s="7"/>
      <c r="CE441" s="7"/>
      <c r="CF441" s="7"/>
      <c r="CG441" s="7"/>
      <c r="CH441" s="7"/>
      <c r="CI441" s="7"/>
      <c r="CJ441" s="7"/>
      <c r="CK441" s="7"/>
      <c r="CL441" s="7"/>
      <c r="CN441" s="47"/>
      <c r="CO441" s="47"/>
      <c r="CP441" s="47"/>
      <c r="CQ441" s="4"/>
    </row>
    <row r="442" spans="1:95" s="1" customFormat="1" x14ac:dyDescent="0.3">
      <c r="A442" s="7"/>
      <c r="C442" s="3">
        <v>57</v>
      </c>
      <c r="D442" s="3">
        <v>2967</v>
      </c>
      <c r="E442" s="3">
        <v>22</v>
      </c>
      <c r="F442" s="3">
        <v>0</v>
      </c>
      <c r="G442" s="3">
        <v>10</v>
      </c>
      <c r="H442" s="3">
        <v>0</v>
      </c>
      <c r="I442" s="3">
        <v>0</v>
      </c>
      <c r="J442" s="65">
        <v>0</v>
      </c>
      <c r="K442" s="65">
        <v>16</v>
      </c>
      <c r="L442" s="65">
        <v>1</v>
      </c>
      <c r="M442" s="66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60"/>
      <c r="Z442" s="3"/>
      <c r="AA442" s="3"/>
      <c r="AB442" s="3"/>
      <c r="AC442" s="3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M442" s="48"/>
      <c r="BX442" s="7"/>
      <c r="BY442" s="4"/>
      <c r="BZ442" s="7"/>
      <c r="CA442" s="7"/>
      <c r="CB442" s="7"/>
      <c r="CE442" s="7"/>
      <c r="CF442" s="7"/>
      <c r="CG442" s="7"/>
      <c r="CH442" s="7"/>
      <c r="CI442" s="7"/>
      <c r="CJ442" s="7"/>
      <c r="CK442" s="7"/>
      <c r="CL442" s="7"/>
      <c r="CN442" s="47"/>
      <c r="CO442" s="47"/>
      <c r="CP442" s="47"/>
      <c r="CQ442" s="4"/>
    </row>
    <row r="443" spans="1:95" s="1" customFormat="1" x14ac:dyDescent="0.3">
      <c r="A443" s="7"/>
      <c r="C443" s="3">
        <v>58</v>
      </c>
      <c r="D443" s="3">
        <v>2966</v>
      </c>
      <c r="E443" s="3">
        <v>23</v>
      </c>
      <c r="F443" s="3">
        <v>0</v>
      </c>
      <c r="G443" s="3">
        <v>10</v>
      </c>
      <c r="H443" s="3">
        <v>0</v>
      </c>
      <c r="I443" s="3">
        <v>0</v>
      </c>
      <c r="J443" s="65">
        <v>0</v>
      </c>
      <c r="K443" s="65">
        <v>17</v>
      </c>
      <c r="L443" s="65">
        <v>1</v>
      </c>
      <c r="M443" s="66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60"/>
      <c r="Z443" s="3"/>
      <c r="AA443" s="3"/>
      <c r="AB443" s="3"/>
      <c r="AC443" s="3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M443" s="48"/>
      <c r="BX443" s="7"/>
      <c r="BY443" s="4"/>
      <c r="BZ443" s="7"/>
      <c r="CA443" s="7"/>
      <c r="CB443" s="7"/>
      <c r="CE443" s="7"/>
      <c r="CF443" s="7"/>
      <c r="CG443" s="7"/>
      <c r="CH443" s="7"/>
      <c r="CI443" s="7"/>
      <c r="CJ443" s="7"/>
      <c r="CK443" s="7"/>
      <c r="CL443" s="7"/>
      <c r="CN443" s="47"/>
      <c r="CO443" s="47"/>
      <c r="CP443" s="47"/>
      <c r="CQ443" s="4"/>
    </row>
    <row r="444" spans="1:95" s="1" customFormat="1" x14ac:dyDescent="0.3">
      <c r="A444" s="7"/>
      <c r="C444" s="3">
        <v>59</v>
      </c>
      <c r="D444" s="3">
        <v>2965</v>
      </c>
      <c r="E444" s="3">
        <v>23</v>
      </c>
      <c r="F444" s="3">
        <v>0</v>
      </c>
      <c r="G444" s="3">
        <v>11</v>
      </c>
      <c r="H444" s="3">
        <v>0</v>
      </c>
      <c r="I444" s="3">
        <v>0</v>
      </c>
      <c r="J444" s="65">
        <v>0</v>
      </c>
      <c r="K444" s="65">
        <v>17</v>
      </c>
      <c r="L444" s="65">
        <v>1</v>
      </c>
      <c r="M444" s="66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60"/>
      <c r="Z444" s="3"/>
      <c r="AA444" s="3"/>
      <c r="AB444" s="3"/>
      <c r="AC444" s="3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M444" s="48"/>
      <c r="BX444" s="7"/>
      <c r="BY444" s="4"/>
      <c r="BZ444" s="7"/>
      <c r="CA444" s="7"/>
      <c r="CB444" s="7"/>
      <c r="CE444" s="7"/>
      <c r="CF444" s="7"/>
      <c r="CG444" s="7"/>
      <c r="CH444" s="7"/>
      <c r="CI444" s="7"/>
      <c r="CJ444" s="7"/>
      <c r="CK444" s="7"/>
      <c r="CL444" s="7"/>
      <c r="CN444" s="47"/>
      <c r="CO444" s="47"/>
      <c r="CP444" s="47"/>
      <c r="CQ444" s="4"/>
    </row>
    <row r="445" spans="1:95" s="1" customFormat="1" x14ac:dyDescent="0.3">
      <c r="A445" s="7"/>
      <c r="C445" s="3">
        <v>60</v>
      </c>
      <c r="D445" s="3">
        <v>2964</v>
      </c>
      <c r="E445" s="3">
        <v>23</v>
      </c>
      <c r="F445" s="3">
        <v>0</v>
      </c>
      <c r="G445" s="3">
        <v>12</v>
      </c>
      <c r="H445" s="3">
        <v>0</v>
      </c>
      <c r="I445" s="3">
        <v>0</v>
      </c>
      <c r="J445" s="65">
        <v>0</v>
      </c>
      <c r="K445" s="65">
        <v>17</v>
      </c>
      <c r="L445" s="65">
        <v>1</v>
      </c>
      <c r="M445" s="66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60"/>
      <c r="Z445" s="3"/>
      <c r="AA445" s="3"/>
      <c r="AB445" s="3"/>
      <c r="AC445" s="3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M445" s="48"/>
      <c r="BX445" s="7"/>
      <c r="BY445" s="4"/>
      <c r="BZ445" s="7"/>
      <c r="CA445" s="7"/>
      <c r="CB445" s="7"/>
      <c r="CE445" s="7"/>
      <c r="CF445" s="7"/>
      <c r="CG445" s="7"/>
      <c r="CH445" s="7"/>
      <c r="CI445" s="7"/>
      <c r="CJ445" s="7"/>
      <c r="CK445" s="7"/>
      <c r="CL445" s="7"/>
      <c r="CN445" s="47"/>
      <c r="CO445" s="47"/>
      <c r="CP445" s="47"/>
      <c r="CQ445" s="4"/>
    </row>
    <row r="446" spans="1:95" s="1" customFormat="1" x14ac:dyDescent="0.3">
      <c r="A446" s="7"/>
      <c r="C446" s="3">
        <v>61</v>
      </c>
      <c r="D446" s="3">
        <v>2963</v>
      </c>
      <c r="E446" s="3">
        <v>22</v>
      </c>
      <c r="F446" s="3">
        <v>0</v>
      </c>
      <c r="G446" s="3">
        <v>13</v>
      </c>
      <c r="H446" s="3">
        <v>0</v>
      </c>
      <c r="I446" s="3">
        <v>0</v>
      </c>
      <c r="J446" s="65">
        <v>0</v>
      </c>
      <c r="K446" s="65">
        <v>16</v>
      </c>
      <c r="L446" s="65">
        <v>1</v>
      </c>
      <c r="M446" s="66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60"/>
      <c r="Z446" s="3"/>
      <c r="AA446" s="3"/>
      <c r="AB446" s="3"/>
      <c r="AC446" s="3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M446" s="48"/>
      <c r="BX446" s="7"/>
      <c r="BY446" s="4"/>
      <c r="BZ446" s="7"/>
      <c r="CA446" s="7"/>
      <c r="CB446" s="7"/>
      <c r="CE446" s="7"/>
      <c r="CF446" s="7"/>
      <c r="CG446" s="7"/>
      <c r="CH446" s="7"/>
      <c r="CI446" s="7"/>
      <c r="CJ446" s="7"/>
      <c r="CK446" s="7"/>
      <c r="CL446" s="7"/>
      <c r="CN446" s="47"/>
      <c r="CO446" s="47"/>
      <c r="CP446" s="47"/>
      <c r="CQ446" s="4"/>
    </row>
    <row r="447" spans="1:95" s="1" customFormat="1" x14ac:dyDescent="0.3">
      <c r="A447" s="7"/>
      <c r="C447" s="3">
        <v>62</v>
      </c>
      <c r="D447" s="3">
        <v>2963</v>
      </c>
      <c r="E447" s="3">
        <v>22</v>
      </c>
      <c r="F447" s="3">
        <v>0</v>
      </c>
      <c r="G447" s="3">
        <v>14</v>
      </c>
      <c r="H447" s="3">
        <v>0</v>
      </c>
      <c r="I447" s="3">
        <v>0</v>
      </c>
      <c r="J447" s="65">
        <v>0</v>
      </c>
      <c r="K447" s="65">
        <v>16</v>
      </c>
      <c r="L447" s="65">
        <v>1</v>
      </c>
      <c r="M447" s="66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60"/>
      <c r="Z447" s="3"/>
      <c r="AA447" s="3"/>
      <c r="AB447" s="3"/>
      <c r="AC447" s="3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M447" s="48"/>
      <c r="BX447" s="7"/>
      <c r="BY447" s="4"/>
      <c r="BZ447" s="7"/>
      <c r="CA447" s="7"/>
      <c r="CB447" s="7"/>
      <c r="CE447" s="7"/>
      <c r="CF447" s="7"/>
      <c r="CG447" s="7"/>
      <c r="CH447" s="7"/>
      <c r="CI447" s="7"/>
      <c r="CJ447" s="7"/>
      <c r="CK447" s="7"/>
      <c r="CL447" s="7"/>
      <c r="CN447" s="47"/>
      <c r="CO447" s="47"/>
      <c r="CP447" s="47"/>
      <c r="CQ447" s="4"/>
    </row>
    <row r="448" spans="1:95" s="1" customFormat="1" x14ac:dyDescent="0.3">
      <c r="A448" s="7"/>
      <c r="C448" s="3">
        <v>63</v>
      </c>
      <c r="D448" s="3">
        <v>2962</v>
      </c>
      <c r="E448" s="3">
        <v>22</v>
      </c>
      <c r="F448" s="3">
        <v>0</v>
      </c>
      <c r="G448" s="3">
        <v>15</v>
      </c>
      <c r="H448" s="3">
        <v>0</v>
      </c>
      <c r="I448" s="3">
        <v>0</v>
      </c>
      <c r="J448" s="65">
        <v>0</v>
      </c>
      <c r="K448" s="65">
        <v>16</v>
      </c>
      <c r="L448" s="65">
        <v>1</v>
      </c>
      <c r="M448" s="66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60"/>
      <c r="Z448" s="3"/>
      <c r="AA448" s="3"/>
      <c r="AB448" s="3"/>
      <c r="AC448" s="3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M448" s="48"/>
      <c r="BX448" s="7"/>
      <c r="BY448" s="4"/>
      <c r="BZ448" s="7"/>
      <c r="CA448" s="7"/>
      <c r="CB448" s="7"/>
      <c r="CE448" s="7"/>
      <c r="CF448" s="7"/>
      <c r="CG448" s="7"/>
      <c r="CH448" s="7"/>
      <c r="CI448" s="7"/>
      <c r="CJ448" s="7"/>
      <c r="CK448" s="7"/>
      <c r="CL448" s="7"/>
      <c r="CN448" s="47"/>
      <c r="CO448" s="47"/>
      <c r="CP448" s="47"/>
      <c r="CQ448" s="4"/>
    </row>
    <row r="449" spans="1:95" s="1" customFormat="1" x14ac:dyDescent="0.3">
      <c r="A449" s="7"/>
      <c r="C449" s="3">
        <v>64</v>
      </c>
      <c r="D449" s="3">
        <v>2961</v>
      </c>
      <c r="E449" s="3">
        <v>21</v>
      </c>
      <c r="F449" s="3">
        <v>0</v>
      </c>
      <c r="G449" s="3">
        <v>16</v>
      </c>
      <c r="H449" s="3">
        <v>0</v>
      </c>
      <c r="I449" s="3">
        <v>0</v>
      </c>
      <c r="J449" s="65">
        <v>0</v>
      </c>
      <c r="K449" s="65">
        <v>16</v>
      </c>
      <c r="L449" s="65">
        <v>1</v>
      </c>
      <c r="M449" s="66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60"/>
      <c r="Z449" s="3"/>
      <c r="AA449" s="3"/>
      <c r="AB449" s="3"/>
      <c r="AC449" s="3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M449" s="48"/>
      <c r="BX449" s="7"/>
      <c r="BY449" s="4"/>
      <c r="BZ449" s="7"/>
      <c r="CA449" s="7"/>
      <c r="CB449" s="7"/>
      <c r="CE449" s="7"/>
      <c r="CF449" s="7"/>
      <c r="CG449" s="7"/>
      <c r="CH449" s="7"/>
      <c r="CI449" s="7"/>
      <c r="CJ449" s="7"/>
      <c r="CK449" s="7"/>
      <c r="CL449" s="7"/>
      <c r="CN449" s="47"/>
      <c r="CO449" s="47"/>
      <c r="CP449" s="47"/>
      <c r="CQ449" s="4"/>
    </row>
    <row r="450" spans="1:95" s="1" customFormat="1" x14ac:dyDescent="0.3">
      <c r="A450" s="7"/>
      <c r="C450" s="3">
        <v>65</v>
      </c>
      <c r="D450" s="3">
        <v>2961</v>
      </c>
      <c r="E450" s="3">
        <v>21</v>
      </c>
      <c r="F450" s="3">
        <v>0</v>
      </c>
      <c r="G450" s="3">
        <v>17</v>
      </c>
      <c r="H450" s="3">
        <v>0</v>
      </c>
      <c r="I450" s="3">
        <v>0</v>
      </c>
      <c r="J450" s="65">
        <v>0</v>
      </c>
      <c r="K450" s="65">
        <v>16</v>
      </c>
      <c r="L450" s="65">
        <v>1</v>
      </c>
      <c r="M450" s="66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60"/>
      <c r="Z450" s="3"/>
      <c r="AA450" s="3"/>
      <c r="AB450" s="3"/>
      <c r="AC450" s="3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M450" s="48"/>
      <c r="BX450" s="7"/>
      <c r="BY450" s="4"/>
      <c r="BZ450" s="7"/>
      <c r="CA450" s="7"/>
      <c r="CB450" s="7"/>
      <c r="CE450" s="7"/>
      <c r="CF450" s="7"/>
      <c r="CG450" s="7"/>
      <c r="CH450" s="7"/>
      <c r="CI450" s="7"/>
      <c r="CJ450" s="7"/>
      <c r="CK450" s="7"/>
      <c r="CL450" s="7"/>
      <c r="CN450" s="47"/>
      <c r="CO450" s="47"/>
      <c r="CP450" s="47"/>
      <c r="CQ450" s="4"/>
    </row>
    <row r="451" spans="1:95" s="1" customFormat="1" x14ac:dyDescent="0.3">
      <c r="A451" s="7"/>
      <c r="C451" s="3">
        <v>66</v>
      </c>
      <c r="D451" s="3">
        <v>2960</v>
      </c>
      <c r="E451" s="3">
        <v>20</v>
      </c>
      <c r="F451" s="3">
        <v>0</v>
      </c>
      <c r="G451" s="3">
        <v>18</v>
      </c>
      <c r="H451" s="3">
        <v>0</v>
      </c>
      <c r="I451" s="3">
        <v>0</v>
      </c>
      <c r="J451" s="65">
        <v>0</v>
      </c>
      <c r="K451" s="65">
        <v>16</v>
      </c>
      <c r="L451" s="65">
        <v>1</v>
      </c>
      <c r="M451" s="66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60"/>
      <c r="Z451" s="3"/>
      <c r="AA451" s="3"/>
      <c r="AB451" s="3"/>
      <c r="AC451" s="3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M451" s="48"/>
      <c r="BX451" s="7"/>
      <c r="BY451" s="4"/>
      <c r="BZ451" s="7"/>
      <c r="CA451" s="7"/>
      <c r="CB451" s="7"/>
      <c r="CE451" s="7"/>
      <c r="CF451" s="7"/>
      <c r="CG451" s="7"/>
      <c r="CH451" s="7"/>
      <c r="CI451" s="7"/>
      <c r="CJ451" s="7"/>
      <c r="CK451" s="7"/>
      <c r="CL451" s="7"/>
      <c r="CN451" s="47"/>
      <c r="CO451" s="47"/>
      <c r="CP451" s="47"/>
      <c r="CQ451" s="4"/>
    </row>
    <row r="452" spans="1:95" s="1" customFormat="1" x14ac:dyDescent="0.3">
      <c r="A452" s="7"/>
      <c r="C452" s="3">
        <v>67</v>
      </c>
      <c r="D452" s="3">
        <v>2960</v>
      </c>
      <c r="E452" s="3">
        <v>20</v>
      </c>
      <c r="F452" s="3">
        <v>0</v>
      </c>
      <c r="G452" s="3">
        <v>19</v>
      </c>
      <c r="H452" s="3">
        <v>0</v>
      </c>
      <c r="I452" s="3">
        <v>0</v>
      </c>
      <c r="J452" s="65">
        <v>0</v>
      </c>
      <c r="K452" s="65">
        <v>16</v>
      </c>
      <c r="L452" s="65">
        <v>1</v>
      </c>
      <c r="M452" s="66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60"/>
      <c r="Z452" s="3"/>
      <c r="AA452" s="3"/>
      <c r="AB452" s="3"/>
      <c r="AC452" s="3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M452" s="48"/>
      <c r="BX452" s="7"/>
      <c r="BY452" s="4"/>
      <c r="BZ452" s="7"/>
      <c r="CA452" s="7"/>
      <c r="CB452" s="7"/>
      <c r="CE452" s="7"/>
      <c r="CF452" s="7"/>
      <c r="CG452" s="7"/>
      <c r="CH452" s="7"/>
      <c r="CI452" s="7"/>
      <c r="CJ452" s="7"/>
      <c r="CK452" s="7"/>
      <c r="CL452" s="7"/>
      <c r="CN452" s="47"/>
      <c r="CO452" s="47"/>
      <c r="CP452" s="47"/>
      <c r="CQ452" s="4"/>
    </row>
    <row r="453" spans="1:95" s="1" customFormat="1" x14ac:dyDescent="0.3">
      <c r="A453" s="7"/>
      <c r="C453" s="3">
        <v>68</v>
      </c>
      <c r="D453" s="3">
        <v>2960</v>
      </c>
      <c r="E453" s="3">
        <v>20</v>
      </c>
      <c r="F453" s="3">
        <v>0</v>
      </c>
      <c r="G453" s="3">
        <v>19</v>
      </c>
      <c r="H453" s="3">
        <v>0</v>
      </c>
      <c r="I453" s="3">
        <v>0</v>
      </c>
      <c r="J453" s="65">
        <v>0</v>
      </c>
      <c r="K453" s="65">
        <v>16</v>
      </c>
      <c r="L453" s="65">
        <v>1</v>
      </c>
      <c r="M453" s="66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60"/>
      <c r="Z453" s="3"/>
      <c r="AA453" s="3"/>
      <c r="AB453" s="3"/>
      <c r="AC453" s="3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M453" s="48"/>
      <c r="BX453" s="7"/>
      <c r="BY453" s="4"/>
      <c r="BZ453" s="7"/>
      <c r="CA453" s="7"/>
      <c r="CB453" s="7"/>
      <c r="CE453" s="7"/>
      <c r="CF453" s="7"/>
      <c r="CG453" s="7"/>
      <c r="CH453" s="7"/>
      <c r="CI453" s="7"/>
      <c r="CJ453" s="7"/>
      <c r="CK453" s="7"/>
      <c r="CL453" s="7"/>
      <c r="CN453" s="47"/>
      <c r="CO453" s="47"/>
      <c r="CP453" s="47"/>
      <c r="CQ453" s="4"/>
    </row>
    <row r="454" spans="1:95" s="1" customFormat="1" x14ac:dyDescent="0.3">
      <c r="A454" s="7"/>
      <c r="C454" s="3">
        <v>69</v>
      </c>
      <c r="D454" s="3">
        <v>2959</v>
      </c>
      <c r="E454" s="3">
        <v>19</v>
      </c>
      <c r="F454" s="3">
        <v>0</v>
      </c>
      <c r="G454" s="3">
        <v>20</v>
      </c>
      <c r="H454" s="3">
        <v>0</v>
      </c>
      <c r="I454" s="3">
        <v>0</v>
      </c>
      <c r="J454" s="65">
        <v>0</v>
      </c>
      <c r="K454" s="65">
        <v>16</v>
      </c>
      <c r="L454" s="65">
        <v>0</v>
      </c>
      <c r="M454" s="66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60"/>
      <c r="Z454" s="3"/>
      <c r="AA454" s="3"/>
      <c r="AB454" s="3"/>
      <c r="AC454" s="3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M454" s="48"/>
      <c r="BX454" s="7"/>
      <c r="BY454" s="4"/>
      <c r="BZ454" s="7"/>
      <c r="CA454" s="7"/>
      <c r="CB454" s="7"/>
      <c r="CE454" s="7"/>
      <c r="CF454" s="7"/>
      <c r="CG454" s="7"/>
      <c r="CH454" s="7"/>
      <c r="CI454" s="7"/>
      <c r="CJ454" s="7"/>
      <c r="CK454" s="7"/>
      <c r="CL454" s="7"/>
      <c r="CN454" s="47"/>
      <c r="CO454" s="47"/>
      <c r="CP454" s="47"/>
      <c r="CQ454" s="4"/>
    </row>
    <row r="455" spans="1:95" s="1" customFormat="1" x14ac:dyDescent="0.3">
      <c r="A455" s="7"/>
      <c r="C455" s="3">
        <v>70</v>
      </c>
      <c r="D455" s="3">
        <v>2959</v>
      </c>
      <c r="E455" s="3">
        <v>18</v>
      </c>
      <c r="F455" s="3">
        <v>0</v>
      </c>
      <c r="G455" s="3">
        <v>22</v>
      </c>
      <c r="H455" s="3">
        <v>0</v>
      </c>
      <c r="I455" s="3">
        <v>0</v>
      </c>
      <c r="J455" s="65">
        <v>0</v>
      </c>
      <c r="K455" s="65">
        <v>15</v>
      </c>
      <c r="L455" s="65">
        <v>1</v>
      </c>
      <c r="M455" s="66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60"/>
      <c r="Z455" s="3"/>
      <c r="AA455" s="3"/>
      <c r="AB455" s="3"/>
      <c r="AC455" s="3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M455" s="48"/>
      <c r="BX455" s="7"/>
      <c r="BY455" s="4"/>
      <c r="BZ455" s="7"/>
      <c r="CA455" s="7"/>
      <c r="CB455" s="7"/>
      <c r="CE455" s="7"/>
      <c r="CF455" s="7"/>
      <c r="CG455" s="7"/>
      <c r="CH455" s="7"/>
      <c r="CI455" s="7"/>
      <c r="CJ455" s="7"/>
      <c r="CK455" s="7"/>
      <c r="CL455" s="7"/>
      <c r="CN455" s="47"/>
      <c r="CO455" s="47"/>
      <c r="CP455" s="47"/>
      <c r="CQ455" s="4"/>
    </row>
    <row r="456" spans="1:95" s="1" customFormat="1" x14ac:dyDescent="0.3">
      <c r="A456" s="7"/>
      <c r="C456" s="3">
        <v>71</v>
      </c>
      <c r="D456" s="3">
        <v>2958</v>
      </c>
      <c r="E456" s="3">
        <v>18</v>
      </c>
      <c r="F456" s="3">
        <v>0</v>
      </c>
      <c r="G456" s="3">
        <v>23</v>
      </c>
      <c r="H456" s="3">
        <v>0</v>
      </c>
      <c r="I456" s="3">
        <v>0</v>
      </c>
      <c r="J456" s="65">
        <v>0</v>
      </c>
      <c r="K456" s="65">
        <v>15</v>
      </c>
      <c r="L456" s="65">
        <v>1</v>
      </c>
      <c r="M456" s="66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60"/>
      <c r="Z456" s="3"/>
      <c r="AA456" s="3"/>
      <c r="AB456" s="3"/>
      <c r="AC456" s="3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M456" s="48"/>
      <c r="BX456" s="7"/>
      <c r="BY456" s="4"/>
      <c r="BZ456" s="7"/>
      <c r="CA456" s="7"/>
      <c r="CB456" s="7"/>
      <c r="CE456" s="7"/>
      <c r="CF456" s="7"/>
      <c r="CG456" s="7"/>
      <c r="CH456" s="7"/>
      <c r="CI456" s="7"/>
      <c r="CJ456" s="7"/>
      <c r="CK456" s="7"/>
      <c r="CL456" s="7"/>
      <c r="CN456" s="47"/>
      <c r="CO456" s="47"/>
      <c r="CP456" s="47"/>
      <c r="CQ456" s="4"/>
    </row>
    <row r="457" spans="1:95" s="1" customFormat="1" x14ac:dyDescent="0.3">
      <c r="A457" s="7"/>
      <c r="C457" s="3">
        <v>72</v>
      </c>
      <c r="D457" s="3">
        <v>2958</v>
      </c>
      <c r="E457" s="3">
        <v>17</v>
      </c>
      <c r="F457" s="3">
        <v>0</v>
      </c>
      <c r="G457" s="3">
        <v>24</v>
      </c>
      <c r="H457" s="3">
        <v>0</v>
      </c>
      <c r="I457" s="3">
        <v>0</v>
      </c>
      <c r="J457" s="65">
        <v>0</v>
      </c>
      <c r="K457" s="65">
        <v>14</v>
      </c>
      <c r="L457" s="65">
        <v>0</v>
      </c>
      <c r="M457" s="66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60"/>
      <c r="Z457" s="3"/>
      <c r="AA457" s="3"/>
      <c r="AB457" s="3"/>
      <c r="AC457" s="3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M457" s="48"/>
      <c r="BX457" s="7"/>
      <c r="BY457" s="4"/>
      <c r="BZ457" s="7"/>
      <c r="CA457" s="7"/>
      <c r="CB457" s="7"/>
      <c r="CE457" s="7"/>
      <c r="CF457" s="7"/>
      <c r="CG457" s="7"/>
      <c r="CH457" s="7"/>
      <c r="CI457" s="7"/>
      <c r="CJ457" s="7"/>
      <c r="CK457" s="7"/>
      <c r="CL457" s="7"/>
      <c r="CN457" s="47"/>
      <c r="CO457" s="47"/>
      <c r="CP457" s="47"/>
      <c r="CQ457" s="4"/>
    </row>
    <row r="458" spans="1:95" s="1" customFormat="1" x14ac:dyDescent="0.3">
      <c r="A458" s="7"/>
      <c r="C458" s="3">
        <v>73</v>
      </c>
      <c r="D458" s="3">
        <v>2958</v>
      </c>
      <c r="E458" s="3">
        <v>16</v>
      </c>
      <c r="F458" s="3">
        <v>0</v>
      </c>
      <c r="G458" s="3">
        <v>25</v>
      </c>
      <c r="H458" s="3">
        <v>0</v>
      </c>
      <c r="I458" s="3">
        <v>0</v>
      </c>
      <c r="J458" s="65">
        <v>0</v>
      </c>
      <c r="K458" s="65">
        <v>14</v>
      </c>
      <c r="L458" s="65">
        <v>0</v>
      </c>
      <c r="M458" s="66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60"/>
      <c r="Z458" s="3"/>
      <c r="AA458" s="3"/>
      <c r="AB458" s="3"/>
      <c r="AC458" s="3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M458" s="48"/>
      <c r="BX458" s="7"/>
      <c r="BY458" s="4"/>
      <c r="BZ458" s="7"/>
      <c r="CA458" s="7"/>
      <c r="CB458" s="7"/>
      <c r="CE458" s="7"/>
      <c r="CF458" s="7"/>
      <c r="CG458" s="7"/>
      <c r="CH458" s="7"/>
      <c r="CI458" s="7"/>
      <c r="CJ458" s="7"/>
      <c r="CK458" s="7"/>
      <c r="CL458" s="7"/>
      <c r="CN458" s="47"/>
      <c r="CO458" s="47"/>
      <c r="CP458" s="47"/>
      <c r="CQ458" s="4"/>
    </row>
    <row r="459" spans="1:95" s="1" customFormat="1" x14ac:dyDescent="0.3">
      <c r="A459" s="7"/>
      <c r="C459" s="3">
        <v>74</v>
      </c>
      <c r="D459" s="3">
        <v>2958</v>
      </c>
      <c r="E459" s="3">
        <v>16</v>
      </c>
      <c r="F459" s="3">
        <v>0</v>
      </c>
      <c r="G459" s="3">
        <v>25</v>
      </c>
      <c r="H459" s="3">
        <v>0</v>
      </c>
      <c r="I459" s="3">
        <v>0</v>
      </c>
      <c r="J459" s="65">
        <v>0</v>
      </c>
      <c r="K459" s="65">
        <v>14</v>
      </c>
      <c r="L459" s="65">
        <v>1</v>
      </c>
      <c r="M459" s="66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60"/>
      <c r="Z459" s="3"/>
      <c r="AA459" s="3"/>
      <c r="AB459" s="3"/>
      <c r="AC459" s="3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M459" s="48"/>
      <c r="BX459" s="7"/>
      <c r="BY459" s="4"/>
      <c r="BZ459" s="7"/>
      <c r="CA459" s="7"/>
      <c r="CB459" s="7"/>
      <c r="CE459" s="7"/>
      <c r="CF459" s="7"/>
      <c r="CG459" s="7"/>
      <c r="CH459" s="7"/>
      <c r="CI459" s="7"/>
      <c r="CJ459" s="7"/>
      <c r="CK459" s="7"/>
      <c r="CL459" s="7"/>
      <c r="CN459" s="47"/>
      <c r="CO459" s="47"/>
      <c r="CP459" s="47"/>
      <c r="CQ459" s="4"/>
    </row>
    <row r="460" spans="1:95" s="1" customFormat="1" x14ac:dyDescent="0.3">
      <c r="A460" s="7"/>
      <c r="C460" s="3">
        <v>75</v>
      </c>
      <c r="D460" s="3">
        <v>2957</v>
      </c>
      <c r="E460" s="3">
        <v>15</v>
      </c>
      <c r="F460" s="3">
        <v>0</v>
      </c>
      <c r="G460" s="3">
        <v>26</v>
      </c>
      <c r="H460" s="3">
        <v>0</v>
      </c>
      <c r="I460" s="3">
        <v>0</v>
      </c>
      <c r="J460" s="65">
        <v>0</v>
      </c>
      <c r="K460" s="65">
        <v>13</v>
      </c>
      <c r="L460" s="65">
        <v>1</v>
      </c>
      <c r="M460" s="66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60"/>
      <c r="Z460" s="3"/>
      <c r="AA460" s="3"/>
      <c r="AB460" s="3"/>
      <c r="AC460" s="3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M460" s="48"/>
      <c r="BX460" s="7"/>
      <c r="BY460" s="4"/>
      <c r="BZ460" s="7"/>
      <c r="CA460" s="7"/>
      <c r="CB460" s="7"/>
      <c r="CE460" s="7"/>
      <c r="CF460" s="7"/>
      <c r="CG460" s="7"/>
      <c r="CH460" s="7"/>
      <c r="CI460" s="7"/>
      <c r="CJ460" s="7"/>
      <c r="CK460" s="7"/>
      <c r="CL460" s="7"/>
      <c r="CN460" s="47"/>
      <c r="CO460" s="47"/>
      <c r="CP460" s="47"/>
      <c r="CQ460" s="4"/>
    </row>
    <row r="461" spans="1:95" s="1" customFormat="1" x14ac:dyDescent="0.3">
      <c r="A461" s="7"/>
      <c r="C461" s="3">
        <v>76</v>
      </c>
      <c r="D461" s="3">
        <v>2957</v>
      </c>
      <c r="E461" s="3">
        <v>15</v>
      </c>
      <c r="F461" s="3">
        <v>0</v>
      </c>
      <c r="G461" s="3">
        <v>27</v>
      </c>
      <c r="H461" s="3">
        <v>0</v>
      </c>
      <c r="I461" s="3">
        <v>0</v>
      </c>
      <c r="J461" s="65">
        <v>0</v>
      </c>
      <c r="K461" s="65">
        <v>12</v>
      </c>
      <c r="L461" s="65">
        <v>1</v>
      </c>
      <c r="M461" s="66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60"/>
      <c r="Z461" s="3"/>
      <c r="AA461" s="3"/>
      <c r="AB461" s="3"/>
      <c r="AC461" s="3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M461" s="48"/>
      <c r="BX461" s="7"/>
      <c r="BY461" s="4"/>
      <c r="BZ461" s="7"/>
      <c r="CA461" s="7"/>
      <c r="CB461" s="7"/>
      <c r="CE461" s="7"/>
      <c r="CF461" s="7"/>
      <c r="CG461" s="7"/>
      <c r="CH461" s="7"/>
      <c r="CI461" s="7"/>
      <c r="CJ461" s="7"/>
      <c r="CK461" s="7"/>
      <c r="CL461" s="7"/>
      <c r="CN461" s="47"/>
      <c r="CO461" s="47"/>
      <c r="CP461" s="47"/>
      <c r="CQ461" s="4"/>
    </row>
    <row r="462" spans="1:95" s="1" customFormat="1" x14ac:dyDescent="0.3">
      <c r="A462" s="7"/>
      <c r="C462" s="3">
        <v>77</v>
      </c>
      <c r="D462" s="3">
        <v>2956</v>
      </c>
      <c r="E462" s="3">
        <v>15</v>
      </c>
      <c r="F462" s="3">
        <v>0</v>
      </c>
      <c r="G462" s="3">
        <v>28</v>
      </c>
      <c r="H462" s="3">
        <v>0</v>
      </c>
      <c r="I462" s="3">
        <v>0</v>
      </c>
      <c r="J462" s="65">
        <v>0</v>
      </c>
      <c r="K462" s="65">
        <v>12</v>
      </c>
      <c r="L462" s="65">
        <v>1</v>
      </c>
      <c r="M462" s="66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60"/>
      <c r="Z462" s="3"/>
      <c r="AA462" s="3"/>
      <c r="AB462" s="3"/>
      <c r="AC462" s="3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M462" s="48"/>
      <c r="BX462" s="7"/>
      <c r="BY462" s="4"/>
      <c r="BZ462" s="7"/>
      <c r="CA462" s="7"/>
      <c r="CB462" s="7"/>
      <c r="CE462" s="7"/>
      <c r="CF462" s="7"/>
      <c r="CG462" s="7"/>
      <c r="CH462" s="7"/>
      <c r="CI462" s="7"/>
      <c r="CJ462" s="7"/>
      <c r="CK462" s="7"/>
      <c r="CL462" s="7"/>
      <c r="CN462" s="47"/>
      <c r="CO462" s="47"/>
      <c r="CP462" s="47"/>
      <c r="CQ462" s="4"/>
    </row>
    <row r="463" spans="1:95" s="1" customFormat="1" x14ac:dyDescent="0.3">
      <c r="A463" s="7"/>
      <c r="C463" s="3">
        <v>78</v>
      </c>
      <c r="D463" s="3">
        <v>2956</v>
      </c>
      <c r="E463" s="3">
        <v>14</v>
      </c>
      <c r="F463" s="3">
        <v>0</v>
      </c>
      <c r="G463" s="3">
        <v>28</v>
      </c>
      <c r="H463" s="3">
        <v>0</v>
      </c>
      <c r="I463" s="3">
        <v>0</v>
      </c>
      <c r="J463" s="65">
        <v>0</v>
      </c>
      <c r="K463" s="65">
        <v>12</v>
      </c>
      <c r="L463" s="65">
        <v>1</v>
      </c>
      <c r="M463" s="66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60"/>
      <c r="Z463" s="3"/>
      <c r="AA463" s="3"/>
      <c r="AB463" s="3"/>
      <c r="AC463" s="3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M463" s="48"/>
      <c r="BX463" s="7"/>
      <c r="BY463" s="4"/>
      <c r="BZ463" s="7"/>
      <c r="CA463" s="7"/>
      <c r="CB463" s="7"/>
      <c r="CE463" s="7"/>
      <c r="CF463" s="7"/>
      <c r="CG463" s="7"/>
      <c r="CH463" s="7"/>
      <c r="CI463" s="7"/>
      <c r="CJ463" s="7"/>
      <c r="CK463" s="7"/>
      <c r="CL463" s="7"/>
      <c r="CN463" s="47"/>
      <c r="CO463" s="47"/>
      <c r="CP463" s="47"/>
      <c r="CQ463" s="4"/>
    </row>
    <row r="464" spans="1:95" s="1" customFormat="1" x14ac:dyDescent="0.3">
      <c r="A464" s="7"/>
      <c r="C464" s="3">
        <v>79</v>
      </c>
      <c r="D464" s="3">
        <v>2956</v>
      </c>
      <c r="E464" s="3">
        <v>13</v>
      </c>
      <c r="F464" s="3">
        <v>0</v>
      </c>
      <c r="G464" s="3">
        <v>29</v>
      </c>
      <c r="H464" s="3">
        <v>0</v>
      </c>
      <c r="I464" s="3">
        <v>0</v>
      </c>
      <c r="J464" s="65">
        <v>0</v>
      </c>
      <c r="K464" s="65">
        <v>11</v>
      </c>
      <c r="L464" s="65">
        <v>1</v>
      </c>
      <c r="M464" s="66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60"/>
      <c r="Z464" s="3"/>
      <c r="AA464" s="3"/>
      <c r="AB464" s="3"/>
      <c r="AC464" s="3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M464" s="48"/>
      <c r="BX464" s="7"/>
      <c r="BY464" s="4"/>
      <c r="BZ464" s="7"/>
      <c r="CA464" s="7"/>
      <c r="CB464" s="7"/>
      <c r="CE464" s="7"/>
      <c r="CF464" s="7"/>
      <c r="CG464" s="7"/>
      <c r="CH464" s="7"/>
      <c r="CI464" s="7"/>
      <c r="CJ464" s="7"/>
      <c r="CK464" s="7"/>
      <c r="CL464" s="7"/>
      <c r="CN464" s="47"/>
      <c r="CO464" s="47"/>
      <c r="CP464" s="47"/>
      <c r="CQ464" s="4"/>
    </row>
    <row r="465" spans="1:95" s="1" customFormat="1" x14ac:dyDescent="0.3">
      <c r="A465" s="7"/>
      <c r="C465" s="3">
        <v>80</v>
      </c>
      <c r="D465" s="3">
        <v>2955</v>
      </c>
      <c r="E465" s="3">
        <v>13</v>
      </c>
      <c r="F465" s="3">
        <v>0</v>
      </c>
      <c r="G465" s="3">
        <v>30</v>
      </c>
      <c r="H465" s="3">
        <v>0</v>
      </c>
      <c r="I465" s="3">
        <v>0</v>
      </c>
      <c r="J465" s="65">
        <v>0</v>
      </c>
      <c r="K465" s="65">
        <v>10</v>
      </c>
      <c r="L465" s="65">
        <v>1</v>
      </c>
      <c r="M465" s="66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60"/>
      <c r="Z465" s="3"/>
      <c r="AA465" s="3"/>
      <c r="AB465" s="3"/>
      <c r="AC465" s="3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M465" s="48"/>
      <c r="BX465" s="7"/>
      <c r="BY465" s="4"/>
      <c r="BZ465" s="7"/>
      <c r="CA465" s="7"/>
      <c r="CB465" s="7"/>
      <c r="CE465" s="7"/>
      <c r="CF465" s="7"/>
      <c r="CG465" s="7"/>
      <c r="CH465" s="7"/>
      <c r="CI465" s="7"/>
      <c r="CJ465" s="7"/>
      <c r="CK465" s="7"/>
      <c r="CL465" s="7"/>
      <c r="CN465" s="47"/>
      <c r="CO465" s="47"/>
      <c r="CP465" s="47"/>
      <c r="CQ465" s="4"/>
    </row>
    <row r="466" spans="1:95" s="1" customFormat="1" x14ac:dyDescent="0.3">
      <c r="A466" s="7"/>
      <c r="C466" s="3">
        <v>81</v>
      </c>
      <c r="D466" s="3">
        <v>2955</v>
      </c>
      <c r="E466" s="3">
        <v>12</v>
      </c>
      <c r="F466" s="3">
        <v>0</v>
      </c>
      <c r="G466" s="3">
        <v>31</v>
      </c>
      <c r="H466" s="3">
        <v>0</v>
      </c>
      <c r="I466" s="3">
        <v>0</v>
      </c>
      <c r="J466" s="65">
        <v>0</v>
      </c>
      <c r="K466" s="65">
        <v>10</v>
      </c>
      <c r="L466" s="65">
        <v>0</v>
      </c>
      <c r="M466" s="66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60"/>
      <c r="Z466" s="3"/>
      <c r="AA466" s="3"/>
      <c r="AB466" s="3"/>
      <c r="AC466" s="3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M466" s="48"/>
      <c r="BX466" s="7"/>
      <c r="BY466" s="4"/>
      <c r="BZ466" s="7"/>
      <c r="CA466" s="7"/>
      <c r="CB466" s="7"/>
      <c r="CE466" s="7"/>
      <c r="CF466" s="7"/>
      <c r="CG466" s="7"/>
      <c r="CH466" s="7"/>
      <c r="CI466" s="7"/>
      <c r="CJ466" s="7"/>
      <c r="CK466" s="7"/>
      <c r="CL466" s="7"/>
      <c r="CN466" s="47"/>
      <c r="CO466" s="47"/>
      <c r="CP466" s="47"/>
      <c r="CQ466" s="4"/>
    </row>
    <row r="467" spans="1:95" s="1" customFormat="1" x14ac:dyDescent="0.3">
      <c r="A467" s="7"/>
      <c r="C467" s="3">
        <v>82</v>
      </c>
      <c r="D467" s="3">
        <v>2955</v>
      </c>
      <c r="E467" s="3">
        <v>12</v>
      </c>
      <c r="F467" s="3">
        <v>0</v>
      </c>
      <c r="G467" s="3">
        <v>32</v>
      </c>
      <c r="H467" s="3">
        <v>0</v>
      </c>
      <c r="I467" s="3">
        <v>0</v>
      </c>
      <c r="J467" s="65">
        <v>0</v>
      </c>
      <c r="K467" s="65">
        <v>9</v>
      </c>
      <c r="L467" s="65">
        <v>0</v>
      </c>
      <c r="M467" s="66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60"/>
      <c r="Z467" s="3"/>
      <c r="AA467" s="3"/>
      <c r="AB467" s="3"/>
      <c r="AC467" s="3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M467" s="48"/>
      <c r="BX467" s="7"/>
      <c r="BY467" s="4"/>
      <c r="BZ467" s="7"/>
      <c r="CA467" s="7"/>
      <c r="CB467" s="7"/>
      <c r="CE467" s="7"/>
      <c r="CF467" s="7"/>
      <c r="CG467" s="7"/>
      <c r="CH467" s="7"/>
      <c r="CI467" s="7"/>
      <c r="CJ467" s="7"/>
      <c r="CK467" s="7"/>
      <c r="CL467" s="7"/>
      <c r="CN467" s="47"/>
      <c r="CO467" s="47"/>
      <c r="CP467" s="47"/>
      <c r="CQ467" s="4"/>
    </row>
    <row r="468" spans="1:95" s="1" customFormat="1" x14ac:dyDescent="0.3">
      <c r="A468" s="7"/>
      <c r="C468" s="3">
        <v>83</v>
      </c>
      <c r="D468" s="3">
        <v>2954</v>
      </c>
      <c r="E468" s="3">
        <v>11</v>
      </c>
      <c r="F468" s="3">
        <v>0</v>
      </c>
      <c r="G468" s="3">
        <v>33</v>
      </c>
      <c r="H468" s="3">
        <v>0</v>
      </c>
      <c r="I468" s="3">
        <v>0</v>
      </c>
      <c r="J468" s="65">
        <v>0</v>
      </c>
      <c r="K468" s="65">
        <v>8</v>
      </c>
      <c r="L468" s="65">
        <v>0</v>
      </c>
      <c r="M468" s="66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60"/>
      <c r="Z468" s="3"/>
      <c r="AA468" s="3"/>
      <c r="AB468" s="3"/>
      <c r="AC468" s="3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M468" s="48"/>
      <c r="BX468" s="7"/>
      <c r="BY468" s="4"/>
      <c r="BZ468" s="7"/>
      <c r="CA468" s="7"/>
      <c r="CB468" s="7"/>
      <c r="CE468" s="7"/>
      <c r="CF468" s="7"/>
      <c r="CG468" s="7"/>
      <c r="CH468" s="7"/>
      <c r="CI468" s="7"/>
      <c r="CJ468" s="7"/>
      <c r="CK468" s="7"/>
      <c r="CL468" s="7"/>
      <c r="CN468" s="47"/>
      <c r="CO468" s="47"/>
      <c r="CP468" s="47"/>
      <c r="CQ468" s="4"/>
    </row>
    <row r="469" spans="1:95" s="1" customFormat="1" x14ac:dyDescent="0.3">
      <c r="A469" s="7"/>
      <c r="C469" s="3">
        <v>84</v>
      </c>
      <c r="D469" s="3">
        <v>2954</v>
      </c>
      <c r="E469" s="3">
        <v>11</v>
      </c>
      <c r="F469" s="3">
        <v>0</v>
      </c>
      <c r="G469" s="3">
        <v>34</v>
      </c>
      <c r="H469" s="3">
        <v>0</v>
      </c>
      <c r="I469" s="3">
        <v>0</v>
      </c>
      <c r="J469" s="65">
        <v>0</v>
      </c>
      <c r="K469" s="65">
        <v>8</v>
      </c>
      <c r="L469" s="65">
        <v>0</v>
      </c>
      <c r="M469" s="66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60"/>
      <c r="Z469" s="3"/>
      <c r="AA469" s="3"/>
      <c r="AB469" s="3"/>
      <c r="AC469" s="3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M469" s="48"/>
      <c r="BX469" s="7"/>
      <c r="BY469" s="4"/>
      <c r="BZ469" s="7"/>
      <c r="CA469" s="7"/>
      <c r="CB469" s="7"/>
      <c r="CE469" s="7"/>
      <c r="CF469" s="7"/>
      <c r="CG469" s="7"/>
      <c r="CH469" s="7"/>
      <c r="CI469" s="7"/>
      <c r="CJ469" s="7"/>
      <c r="CK469" s="7"/>
      <c r="CL469" s="7"/>
      <c r="CN469" s="47"/>
      <c r="CO469" s="47"/>
      <c r="CP469" s="47"/>
      <c r="CQ469" s="4"/>
    </row>
    <row r="470" spans="1:95" s="1" customFormat="1" x14ac:dyDescent="0.3">
      <c r="A470" s="7"/>
      <c r="C470" s="3">
        <v>85</v>
      </c>
      <c r="D470" s="3">
        <v>2953</v>
      </c>
      <c r="E470" s="3">
        <v>10</v>
      </c>
      <c r="F470" s="3">
        <v>0</v>
      </c>
      <c r="G470" s="3">
        <v>35</v>
      </c>
      <c r="H470" s="3">
        <v>0</v>
      </c>
      <c r="I470" s="3">
        <v>0</v>
      </c>
      <c r="J470" s="65">
        <v>0</v>
      </c>
      <c r="K470" s="65">
        <v>8</v>
      </c>
      <c r="L470" s="65">
        <v>0</v>
      </c>
      <c r="M470" s="66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60"/>
      <c r="Z470" s="3"/>
      <c r="AA470" s="3"/>
      <c r="AB470" s="3"/>
      <c r="AC470" s="3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M470" s="48"/>
      <c r="BX470" s="7"/>
      <c r="BY470" s="4"/>
      <c r="BZ470" s="7"/>
      <c r="CA470" s="7"/>
      <c r="CB470" s="7"/>
      <c r="CE470" s="7"/>
      <c r="CF470" s="7"/>
      <c r="CG470" s="7"/>
      <c r="CH470" s="7"/>
      <c r="CI470" s="7"/>
      <c r="CJ470" s="7"/>
      <c r="CK470" s="7"/>
      <c r="CL470" s="7"/>
      <c r="CN470" s="47"/>
      <c r="CO470" s="47"/>
      <c r="CP470" s="47"/>
      <c r="CQ470" s="4"/>
    </row>
    <row r="471" spans="1:95" s="1" customFormat="1" x14ac:dyDescent="0.3">
      <c r="A471" s="7"/>
      <c r="C471" s="3">
        <v>86</v>
      </c>
      <c r="D471" s="3">
        <v>2953</v>
      </c>
      <c r="E471" s="3">
        <v>10</v>
      </c>
      <c r="F471" s="3">
        <v>0</v>
      </c>
      <c r="G471" s="3">
        <v>36</v>
      </c>
      <c r="H471" s="3">
        <v>0</v>
      </c>
      <c r="I471" s="3">
        <v>0</v>
      </c>
      <c r="J471" s="65">
        <v>0</v>
      </c>
      <c r="K471" s="65">
        <v>7</v>
      </c>
      <c r="L471" s="65">
        <v>0</v>
      </c>
      <c r="M471" s="66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60"/>
      <c r="Z471" s="3"/>
      <c r="AA471" s="3"/>
      <c r="AB471" s="3"/>
      <c r="AC471" s="3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M471" s="48"/>
      <c r="BX471" s="7"/>
      <c r="BY471" s="4"/>
      <c r="BZ471" s="7"/>
      <c r="CA471" s="7"/>
      <c r="CB471" s="7"/>
      <c r="CE471" s="7"/>
      <c r="CF471" s="7"/>
      <c r="CG471" s="7"/>
      <c r="CH471" s="7"/>
      <c r="CI471" s="7"/>
      <c r="CJ471" s="7"/>
      <c r="CK471" s="7"/>
      <c r="CL471" s="7"/>
      <c r="CN471" s="47"/>
      <c r="CO471" s="47"/>
      <c r="CP471" s="47"/>
      <c r="CQ471" s="4"/>
    </row>
    <row r="472" spans="1:95" s="1" customFormat="1" x14ac:dyDescent="0.3">
      <c r="A472" s="7"/>
      <c r="C472" s="3">
        <v>87</v>
      </c>
      <c r="D472" s="3">
        <v>2953</v>
      </c>
      <c r="E472" s="3">
        <v>10</v>
      </c>
      <c r="F472" s="3">
        <v>0</v>
      </c>
      <c r="G472" s="3">
        <v>36</v>
      </c>
      <c r="H472" s="3">
        <v>0</v>
      </c>
      <c r="I472" s="3">
        <v>0</v>
      </c>
      <c r="J472" s="65">
        <v>0</v>
      </c>
      <c r="K472" s="65">
        <v>7</v>
      </c>
      <c r="L472" s="65">
        <v>0</v>
      </c>
      <c r="M472" s="66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60"/>
      <c r="Z472" s="3"/>
      <c r="AA472" s="3"/>
      <c r="AB472" s="3"/>
      <c r="AC472" s="3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M472" s="48"/>
      <c r="BX472" s="7"/>
      <c r="BY472" s="4"/>
      <c r="BZ472" s="7"/>
      <c r="CA472" s="7"/>
      <c r="CB472" s="7"/>
      <c r="CE472" s="7"/>
      <c r="CF472" s="7"/>
      <c r="CG472" s="7"/>
      <c r="CH472" s="7"/>
      <c r="CI472" s="7"/>
      <c r="CJ472" s="7"/>
      <c r="CK472" s="7"/>
      <c r="CL472" s="7"/>
      <c r="CN472" s="47"/>
      <c r="CO472" s="47"/>
      <c r="CP472" s="47"/>
      <c r="CQ472" s="4"/>
    </row>
    <row r="473" spans="1:95" s="1" customFormat="1" x14ac:dyDescent="0.3">
      <c r="A473" s="7"/>
      <c r="C473" s="3">
        <v>88</v>
      </c>
      <c r="D473" s="3">
        <v>2952</v>
      </c>
      <c r="E473" s="3">
        <v>10</v>
      </c>
      <c r="F473" s="3">
        <v>0</v>
      </c>
      <c r="G473" s="3">
        <v>36</v>
      </c>
      <c r="H473" s="3">
        <v>0</v>
      </c>
      <c r="I473" s="3">
        <v>0</v>
      </c>
      <c r="J473" s="65">
        <v>0</v>
      </c>
      <c r="K473" s="65">
        <v>7</v>
      </c>
      <c r="L473" s="65">
        <v>0</v>
      </c>
      <c r="M473" s="66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60"/>
      <c r="Z473" s="3"/>
      <c r="AA473" s="3"/>
      <c r="AB473" s="3"/>
      <c r="AC473" s="3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M473" s="48"/>
      <c r="BX473" s="7"/>
      <c r="BY473" s="4"/>
      <c r="BZ473" s="7"/>
      <c r="CA473" s="7"/>
      <c r="CB473" s="7"/>
      <c r="CE473" s="7"/>
      <c r="CF473" s="7"/>
      <c r="CG473" s="7"/>
      <c r="CH473" s="7"/>
      <c r="CI473" s="7"/>
      <c r="CJ473" s="7"/>
      <c r="CK473" s="7"/>
      <c r="CL473" s="7"/>
      <c r="CN473" s="47"/>
      <c r="CO473" s="47"/>
      <c r="CP473" s="47"/>
      <c r="CQ473" s="4"/>
    </row>
    <row r="474" spans="1:95" s="1" customFormat="1" x14ac:dyDescent="0.3">
      <c r="A474" s="7"/>
      <c r="C474" s="3">
        <v>89</v>
      </c>
      <c r="D474" s="3">
        <v>2952</v>
      </c>
      <c r="E474" s="3">
        <v>10</v>
      </c>
      <c r="F474" s="3">
        <v>0</v>
      </c>
      <c r="G474" s="3">
        <v>37</v>
      </c>
      <c r="H474" s="3">
        <v>0</v>
      </c>
      <c r="I474" s="3">
        <v>0</v>
      </c>
      <c r="J474" s="65">
        <v>0</v>
      </c>
      <c r="K474" s="65">
        <v>7</v>
      </c>
      <c r="L474" s="65">
        <v>0</v>
      </c>
      <c r="M474" s="66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60"/>
      <c r="Z474" s="3"/>
      <c r="AA474" s="3"/>
      <c r="AB474" s="3"/>
      <c r="AC474" s="3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M474" s="48"/>
      <c r="BX474" s="7"/>
      <c r="BY474" s="4"/>
      <c r="BZ474" s="7"/>
      <c r="CA474" s="7"/>
      <c r="CB474" s="7"/>
      <c r="CE474" s="7"/>
      <c r="CF474" s="7"/>
      <c r="CG474" s="7"/>
      <c r="CH474" s="7"/>
      <c r="CI474" s="7"/>
      <c r="CJ474" s="7"/>
      <c r="CK474" s="7"/>
      <c r="CL474" s="7"/>
      <c r="CN474" s="47"/>
      <c r="CO474" s="47"/>
      <c r="CP474" s="47"/>
      <c r="CQ474" s="4"/>
    </row>
    <row r="475" spans="1:95" s="1" customFormat="1" x14ac:dyDescent="0.3">
      <c r="A475" s="7"/>
      <c r="C475" s="3">
        <v>90</v>
      </c>
      <c r="D475" s="3">
        <v>2951</v>
      </c>
      <c r="E475" s="3">
        <v>10</v>
      </c>
      <c r="F475" s="3">
        <v>0</v>
      </c>
      <c r="G475" s="3">
        <v>37</v>
      </c>
      <c r="H475" s="3">
        <v>0</v>
      </c>
      <c r="I475" s="3">
        <v>0</v>
      </c>
      <c r="J475" s="65">
        <v>0</v>
      </c>
      <c r="K475" s="65">
        <v>7</v>
      </c>
      <c r="L475" s="65">
        <v>0</v>
      </c>
      <c r="M475" s="66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60"/>
      <c r="Z475" s="3"/>
      <c r="AA475" s="3"/>
      <c r="AB475" s="3"/>
      <c r="AC475" s="3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M475" s="48"/>
      <c r="BX475" s="7"/>
      <c r="BY475" s="4"/>
      <c r="BZ475" s="7"/>
      <c r="CA475" s="7"/>
      <c r="CB475" s="7"/>
      <c r="CE475" s="7"/>
      <c r="CF475" s="7"/>
      <c r="CG475" s="7"/>
      <c r="CH475" s="7"/>
      <c r="CI475" s="7"/>
      <c r="CJ475" s="7"/>
      <c r="CK475" s="7"/>
      <c r="CL475" s="7"/>
      <c r="CN475" s="47"/>
      <c r="CO475" s="47"/>
      <c r="CP475" s="47"/>
      <c r="CQ475" s="4"/>
    </row>
    <row r="476" spans="1:95" s="1" customFormat="1" x14ac:dyDescent="0.3">
      <c r="A476" s="7"/>
      <c r="C476" s="3">
        <v>91</v>
      </c>
      <c r="D476" s="3">
        <v>2951</v>
      </c>
      <c r="E476" s="3">
        <v>10</v>
      </c>
      <c r="F476" s="3">
        <v>0</v>
      </c>
      <c r="G476" s="3">
        <v>38</v>
      </c>
      <c r="H476" s="3">
        <v>0</v>
      </c>
      <c r="I476" s="3">
        <v>0</v>
      </c>
      <c r="J476" s="65">
        <v>0</v>
      </c>
      <c r="K476" s="65">
        <v>7</v>
      </c>
      <c r="L476" s="65">
        <v>0</v>
      </c>
      <c r="M476" s="66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60"/>
      <c r="Z476" s="3"/>
      <c r="AA476" s="3"/>
      <c r="AB476" s="3"/>
      <c r="AC476" s="3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M476" s="48"/>
      <c r="BX476" s="7"/>
      <c r="BY476" s="4"/>
      <c r="BZ476" s="7"/>
      <c r="CA476" s="7"/>
      <c r="CB476" s="7"/>
      <c r="CE476" s="7"/>
      <c r="CF476" s="7"/>
      <c r="CG476" s="7"/>
      <c r="CH476" s="7"/>
      <c r="CI476" s="7"/>
      <c r="CJ476" s="7"/>
      <c r="CK476" s="7"/>
      <c r="CL476" s="7"/>
      <c r="CN476" s="47"/>
      <c r="CO476" s="47"/>
      <c r="CP476" s="47"/>
      <c r="CQ476" s="4"/>
    </row>
    <row r="477" spans="1:95" s="1" customFormat="1" x14ac:dyDescent="0.3">
      <c r="A477" s="7"/>
      <c r="C477" s="3">
        <v>92</v>
      </c>
      <c r="D477" s="3">
        <v>2950</v>
      </c>
      <c r="E477" s="3">
        <v>10</v>
      </c>
      <c r="F477" s="3">
        <v>0</v>
      </c>
      <c r="G477" s="3">
        <v>39</v>
      </c>
      <c r="H477" s="3">
        <v>0</v>
      </c>
      <c r="I477" s="3">
        <v>0</v>
      </c>
      <c r="J477" s="65">
        <v>0</v>
      </c>
      <c r="K477" s="65">
        <v>7</v>
      </c>
      <c r="L477" s="65">
        <v>0</v>
      </c>
      <c r="M477" s="66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60"/>
      <c r="Z477" s="3"/>
      <c r="AA477" s="3"/>
      <c r="AB477" s="3"/>
      <c r="AC477" s="3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M477" s="48"/>
      <c r="BX477" s="7"/>
      <c r="BY477" s="4"/>
      <c r="BZ477" s="7"/>
      <c r="CA477" s="7"/>
      <c r="CB477" s="7"/>
      <c r="CE477" s="7"/>
      <c r="CF477" s="7"/>
      <c r="CG477" s="7"/>
      <c r="CH477" s="7"/>
      <c r="CI477" s="7"/>
      <c r="CJ477" s="7"/>
      <c r="CK477" s="7"/>
      <c r="CL477" s="7"/>
      <c r="CN477" s="47"/>
      <c r="CO477" s="47"/>
      <c r="CP477" s="47"/>
      <c r="CQ477" s="4"/>
    </row>
    <row r="478" spans="1:95" s="1" customFormat="1" x14ac:dyDescent="0.3">
      <c r="A478" s="7"/>
      <c r="C478" s="3">
        <v>93</v>
      </c>
      <c r="D478" s="3">
        <v>2950</v>
      </c>
      <c r="E478" s="3">
        <v>10</v>
      </c>
      <c r="F478" s="3">
        <v>0</v>
      </c>
      <c r="G478" s="3">
        <v>39</v>
      </c>
      <c r="H478" s="3">
        <v>0</v>
      </c>
      <c r="I478" s="3">
        <v>0</v>
      </c>
      <c r="J478" s="65">
        <v>0</v>
      </c>
      <c r="K478" s="65">
        <v>7</v>
      </c>
      <c r="L478" s="65">
        <v>0</v>
      </c>
      <c r="M478" s="66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60"/>
      <c r="Z478" s="3"/>
      <c r="AA478" s="3"/>
      <c r="AB478" s="3"/>
      <c r="AC478" s="3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M478" s="48"/>
      <c r="BX478" s="7"/>
      <c r="BY478" s="4"/>
      <c r="BZ478" s="7"/>
      <c r="CA478" s="7"/>
      <c r="CB478" s="7"/>
      <c r="CE478" s="7"/>
      <c r="CF478" s="7"/>
      <c r="CG478" s="7"/>
      <c r="CH478" s="7"/>
      <c r="CI478" s="7"/>
      <c r="CJ478" s="7"/>
      <c r="CK478" s="7"/>
      <c r="CL478" s="7"/>
      <c r="CN478" s="47"/>
      <c r="CO478" s="47"/>
      <c r="CP478" s="47"/>
      <c r="CQ478" s="4"/>
    </row>
    <row r="479" spans="1:95" s="1" customFormat="1" x14ac:dyDescent="0.3">
      <c r="A479" s="7"/>
      <c r="C479" s="3">
        <v>94</v>
      </c>
      <c r="D479" s="3">
        <v>2949</v>
      </c>
      <c r="E479" s="3">
        <v>10</v>
      </c>
      <c r="F479" s="3">
        <v>0</v>
      </c>
      <c r="G479" s="3">
        <v>40</v>
      </c>
      <c r="H479" s="3">
        <v>0</v>
      </c>
      <c r="I479" s="3">
        <v>0</v>
      </c>
      <c r="J479" s="65">
        <v>0</v>
      </c>
      <c r="K479" s="65">
        <v>6</v>
      </c>
      <c r="L479" s="65">
        <v>0</v>
      </c>
      <c r="M479" s="66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60"/>
      <c r="Z479" s="3"/>
      <c r="AA479" s="3"/>
      <c r="AB479" s="3"/>
      <c r="AC479" s="3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M479" s="48"/>
      <c r="BX479" s="7"/>
      <c r="BY479" s="4"/>
      <c r="BZ479" s="7"/>
      <c r="CA479" s="7"/>
      <c r="CB479" s="7"/>
      <c r="CE479" s="7"/>
      <c r="CF479" s="7"/>
      <c r="CG479" s="7"/>
      <c r="CH479" s="7"/>
      <c r="CI479" s="7"/>
      <c r="CJ479" s="7"/>
      <c r="CK479" s="7"/>
      <c r="CL479" s="7"/>
      <c r="CN479" s="47"/>
      <c r="CO479" s="47"/>
      <c r="CP479" s="47"/>
      <c r="CQ479" s="4"/>
    </row>
    <row r="480" spans="1:95" s="1" customFormat="1" x14ac:dyDescent="0.3">
      <c r="A480" s="7"/>
      <c r="C480" s="3">
        <v>95</v>
      </c>
      <c r="D480" s="3">
        <v>2949</v>
      </c>
      <c r="E480" s="3">
        <v>10</v>
      </c>
      <c r="F480" s="3">
        <v>0</v>
      </c>
      <c r="G480" s="3">
        <v>40</v>
      </c>
      <c r="H480" s="3">
        <v>0</v>
      </c>
      <c r="I480" s="3">
        <v>0</v>
      </c>
      <c r="J480" s="65">
        <v>0</v>
      </c>
      <c r="K480" s="65">
        <v>7</v>
      </c>
      <c r="L480" s="65">
        <v>0</v>
      </c>
      <c r="M480" s="66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60"/>
      <c r="Z480" s="3"/>
      <c r="AA480" s="3"/>
      <c r="AB480" s="3"/>
      <c r="AC480" s="3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M480" s="48"/>
      <c r="BX480" s="7"/>
      <c r="BY480" s="4"/>
      <c r="BZ480" s="7"/>
      <c r="CA480" s="7"/>
      <c r="CB480" s="7"/>
      <c r="CE480" s="7"/>
      <c r="CF480" s="7"/>
      <c r="CG480" s="7"/>
      <c r="CH480" s="7"/>
      <c r="CI480" s="7"/>
      <c r="CJ480" s="7"/>
      <c r="CK480" s="7"/>
      <c r="CL480" s="7"/>
      <c r="CN480" s="47"/>
      <c r="CO480" s="47"/>
      <c r="CP480" s="47"/>
      <c r="CQ480" s="4"/>
    </row>
    <row r="481" spans="1:95" s="1" customFormat="1" x14ac:dyDescent="0.3">
      <c r="A481" s="7"/>
      <c r="C481" s="3">
        <v>96</v>
      </c>
      <c r="D481" s="3">
        <v>2949</v>
      </c>
      <c r="E481" s="3">
        <v>9</v>
      </c>
      <c r="F481" s="3">
        <v>0</v>
      </c>
      <c r="G481" s="3">
        <v>40</v>
      </c>
      <c r="H481" s="3">
        <v>0</v>
      </c>
      <c r="I481" s="3">
        <v>0</v>
      </c>
      <c r="J481" s="65">
        <v>0</v>
      </c>
      <c r="K481" s="65">
        <v>7</v>
      </c>
      <c r="L481" s="65">
        <v>0</v>
      </c>
      <c r="M481" s="66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60"/>
      <c r="Z481" s="3"/>
      <c r="AA481" s="3"/>
      <c r="AB481" s="3"/>
      <c r="AC481" s="3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M481" s="48"/>
      <c r="BX481" s="7"/>
      <c r="BY481" s="4"/>
      <c r="BZ481" s="7"/>
      <c r="CA481" s="7"/>
      <c r="CB481" s="7"/>
      <c r="CE481" s="7"/>
      <c r="CF481" s="7"/>
      <c r="CG481" s="7"/>
      <c r="CH481" s="7"/>
      <c r="CI481" s="7"/>
      <c r="CJ481" s="7"/>
      <c r="CK481" s="7"/>
      <c r="CL481" s="7"/>
      <c r="CN481" s="47"/>
      <c r="CO481" s="47"/>
      <c r="CP481" s="47"/>
      <c r="CQ481" s="4"/>
    </row>
    <row r="482" spans="1:95" s="1" customFormat="1" x14ac:dyDescent="0.3">
      <c r="A482" s="7"/>
      <c r="C482" s="3">
        <v>97</v>
      </c>
      <c r="D482" s="3">
        <v>2948</v>
      </c>
      <c r="E482" s="3">
        <v>10</v>
      </c>
      <c r="F482" s="3">
        <v>0</v>
      </c>
      <c r="G482" s="3">
        <v>40</v>
      </c>
      <c r="H482" s="3">
        <v>0</v>
      </c>
      <c r="I482" s="3">
        <v>0</v>
      </c>
      <c r="J482" s="65">
        <v>0</v>
      </c>
      <c r="K482" s="65">
        <v>7</v>
      </c>
      <c r="L482" s="65">
        <v>0</v>
      </c>
      <c r="M482" s="66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60"/>
      <c r="Z482" s="3"/>
      <c r="AA482" s="3"/>
      <c r="AB482" s="3"/>
      <c r="AC482" s="3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M482" s="48"/>
      <c r="BX482" s="7"/>
      <c r="BY482" s="4"/>
      <c r="BZ482" s="7"/>
      <c r="CA482" s="7"/>
      <c r="CB482" s="7"/>
      <c r="CE482" s="7"/>
      <c r="CF482" s="7"/>
      <c r="CG482" s="7"/>
      <c r="CH482" s="7"/>
      <c r="CI482" s="7"/>
      <c r="CJ482" s="7"/>
      <c r="CK482" s="7"/>
      <c r="CL482" s="7"/>
      <c r="CN482" s="47"/>
      <c r="CO482" s="47"/>
      <c r="CP482" s="47"/>
      <c r="CQ482" s="4"/>
    </row>
    <row r="483" spans="1:95" s="1" customFormat="1" x14ac:dyDescent="0.3">
      <c r="A483" s="7"/>
      <c r="C483" s="3">
        <v>98</v>
      </c>
      <c r="D483" s="3">
        <v>2947</v>
      </c>
      <c r="E483" s="3">
        <v>10</v>
      </c>
      <c r="F483" s="3">
        <v>0</v>
      </c>
      <c r="G483" s="3">
        <v>41</v>
      </c>
      <c r="H483" s="3">
        <v>0</v>
      </c>
      <c r="I483" s="3">
        <v>0</v>
      </c>
      <c r="J483" s="65">
        <v>0</v>
      </c>
      <c r="K483" s="65">
        <v>7</v>
      </c>
      <c r="L483" s="65">
        <v>0</v>
      </c>
      <c r="M483" s="66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60"/>
      <c r="Z483" s="3"/>
      <c r="AA483" s="3"/>
      <c r="AB483" s="3"/>
      <c r="AC483" s="3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M483" s="48"/>
      <c r="BX483" s="7"/>
      <c r="BY483" s="4"/>
      <c r="BZ483" s="7"/>
      <c r="CA483" s="7"/>
      <c r="CB483" s="7"/>
      <c r="CE483" s="7"/>
      <c r="CF483" s="7"/>
      <c r="CG483" s="7"/>
      <c r="CH483" s="7"/>
      <c r="CI483" s="7"/>
      <c r="CJ483" s="7"/>
      <c r="CK483" s="7"/>
      <c r="CL483" s="7"/>
      <c r="CN483" s="47"/>
      <c r="CO483" s="47"/>
      <c r="CP483" s="47"/>
      <c r="CQ483" s="4"/>
    </row>
    <row r="484" spans="1:95" s="1" customFormat="1" x14ac:dyDescent="0.3">
      <c r="A484" s="7"/>
      <c r="C484" s="3">
        <v>99</v>
      </c>
      <c r="D484" s="3">
        <v>2947</v>
      </c>
      <c r="E484" s="3">
        <v>10</v>
      </c>
      <c r="F484" s="3">
        <v>0</v>
      </c>
      <c r="G484" s="3">
        <v>42</v>
      </c>
      <c r="H484" s="3">
        <v>0</v>
      </c>
      <c r="I484" s="3">
        <v>0</v>
      </c>
      <c r="J484" s="65">
        <v>0</v>
      </c>
      <c r="K484" s="65">
        <v>7</v>
      </c>
      <c r="L484" s="65">
        <v>0</v>
      </c>
      <c r="M484" s="66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60"/>
      <c r="Z484" s="3"/>
      <c r="AA484" s="3"/>
      <c r="AB484" s="3"/>
      <c r="AC484" s="3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M484" s="48"/>
      <c r="BX484" s="7"/>
      <c r="BY484" s="4"/>
      <c r="BZ484" s="7"/>
      <c r="CA484" s="7"/>
      <c r="CB484" s="7"/>
      <c r="CE484" s="7"/>
      <c r="CF484" s="7"/>
      <c r="CG484" s="7"/>
      <c r="CH484" s="7"/>
      <c r="CI484" s="7"/>
      <c r="CJ484" s="7"/>
      <c r="CK484" s="7"/>
      <c r="CL484" s="7"/>
      <c r="CN484" s="47"/>
      <c r="CO484" s="47"/>
      <c r="CP484" s="47"/>
      <c r="CQ484" s="4"/>
    </row>
    <row r="485" spans="1:95" s="1" customFormat="1" x14ac:dyDescent="0.3">
      <c r="A485" s="7"/>
      <c r="C485" s="3">
        <v>100</v>
      </c>
      <c r="D485" s="3">
        <v>2947</v>
      </c>
      <c r="E485" s="3">
        <v>10</v>
      </c>
      <c r="F485" s="3">
        <v>0</v>
      </c>
      <c r="G485" s="3">
        <v>42</v>
      </c>
      <c r="H485" s="3">
        <v>0</v>
      </c>
      <c r="I485" s="3">
        <v>0</v>
      </c>
      <c r="J485" s="65">
        <v>0</v>
      </c>
      <c r="K485" s="65">
        <v>7</v>
      </c>
      <c r="L485" s="65">
        <v>0</v>
      </c>
      <c r="M485" s="66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60"/>
      <c r="Z485" s="3"/>
      <c r="AA485" s="3"/>
      <c r="AB485" s="3"/>
      <c r="AC485" s="3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M485" s="48"/>
      <c r="BX485" s="7"/>
      <c r="BY485" s="4"/>
      <c r="BZ485" s="7"/>
      <c r="CA485" s="7"/>
      <c r="CB485" s="7"/>
      <c r="CE485" s="7"/>
      <c r="CF485" s="7"/>
      <c r="CG485" s="7"/>
      <c r="CH485" s="7"/>
      <c r="CI485" s="7"/>
      <c r="CJ485" s="7"/>
      <c r="CK485" s="7"/>
      <c r="CL485" s="7"/>
      <c r="CN485" s="47"/>
      <c r="CO485" s="47"/>
      <c r="CP485" s="47"/>
      <c r="CQ485" s="4"/>
    </row>
    <row r="486" spans="1:95" s="1" customFormat="1" x14ac:dyDescent="0.3">
      <c r="A486" s="7"/>
      <c r="C486" s="3">
        <v>101</v>
      </c>
      <c r="D486" s="3">
        <v>2946</v>
      </c>
      <c r="E486" s="3">
        <v>10</v>
      </c>
      <c r="F486" s="3">
        <v>0</v>
      </c>
      <c r="G486" s="3">
        <v>42</v>
      </c>
      <c r="H486" s="3">
        <v>0</v>
      </c>
      <c r="I486" s="3">
        <v>0</v>
      </c>
      <c r="J486" s="65">
        <v>0</v>
      </c>
      <c r="K486" s="65">
        <v>8</v>
      </c>
      <c r="L486" s="65">
        <v>0</v>
      </c>
      <c r="M486" s="66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60"/>
      <c r="Z486" s="3"/>
      <c r="AA486" s="3"/>
      <c r="AB486" s="3"/>
      <c r="AC486" s="3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M486" s="48"/>
      <c r="BX486" s="7"/>
      <c r="BY486" s="4"/>
      <c r="BZ486" s="7"/>
      <c r="CA486" s="7"/>
      <c r="CB486" s="7"/>
      <c r="CE486" s="7"/>
      <c r="CF486" s="7"/>
      <c r="CG486" s="7"/>
      <c r="CH486" s="7"/>
      <c r="CI486" s="7"/>
      <c r="CJ486" s="7"/>
      <c r="CK486" s="7"/>
      <c r="CL486" s="7"/>
      <c r="CN486" s="47"/>
      <c r="CO486" s="47"/>
      <c r="CP486" s="47"/>
      <c r="CQ486" s="4"/>
    </row>
    <row r="487" spans="1:95" s="1" customFormat="1" x14ac:dyDescent="0.3">
      <c r="A487" s="7"/>
      <c r="C487" s="3">
        <v>102</v>
      </c>
      <c r="D487" s="3">
        <v>2946</v>
      </c>
      <c r="E487" s="3">
        <v>10</v>
      </c>
      <c r="F487" s="3">
        <v>0</v>
      </c>
      <c r="G487" s="3">
        <v>42</v>
      </c>
      <c r="H487" s="3">
        <v>0</v>
      </c>
      <c r="I487" s="3">
        <v>0</v>
      </c>
      <c r="J487" s="65">
        <v>0</v>
      </c>
      <c r="K487" s="65">
        <v>7</v>
      </c>
      <c r="L487" s="65">
        <v>0</v>
      </c>
      <c r="M487" s="66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60"/>
      <c r="Z487" s="3"/>
      <c r="AA487" s="3"/>
      <c r="AB487" s="3"/>
      <c r="AC487" s="3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M487" s="48"/>
      <c r="BX487" s="7"/>
      <c r="BY487" s="4"/>
      <c r="BZ487" s="7"/>
      <c r="CA487" s="7"/>
      <c r="CB487" s="7"/>
      <c r="CE487" s="7"/>
      <c r="CF487" s="7"/>
      <c r="CG487" s="7"/>
      <c r="CH487" s="7"/>
      <c r="CI487" s="7"/>
      <c r="CJ487" s="7"/>
      <c r="CK487" s="7"/>
      <c r="CL487" s="7"/>
      <c r="CN487" s="47"/>
      <c r="CO487" s="47"/>
      <c r="CP487" s="47"/>
      <c r="CQ487" s="4"/>
    </row>
    <row r="488" spans="1:95" s="1" customFormat="1" x14ac:dyDescent="0.3">
      <c r="A488" s="7"/>
      <c r="C488" s="3">
        <v>103</v>
      </c>
      <c r="D488" s="3">
        <v>2946</v>
      </c>
      <c r="E488" s="3">
        <v>10</v>
      </c>
      <c r="F488" s="3">
        <v>0</v>
      </c>
      <c r="G488" s="3">
        <v>43</v>
      </c>
      <c r="H488" s="3">
        <v>0</v>
      </c>
      <c r="I488" s="3">
        <v>0</v>
      </c>
      <c r="J488" s="65">
        <v>0</v>
      </c>
      <c r="K488" s="65">
        <v>7</v>
      </c>
      <c r="L488" s="65">
        <v>0</v>
      </c>
      <c r="M488" s="66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60"/>
      <c r="Z488" s="3"/>
      <c r="AA488" s="3"/>
      <c r="AB488" s="3"/>
      <c r="AC488" s="3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M488" s="48"/>
      <c r="BX488" s="7"/>
      <c r="BY488" s="4"/>
      <c r="BZ488" s="7"/>
      <c r="CA488" s="7"/>
      <c r="CB488" s="7"/>
      <c r="CE488" s="7"/>
      <c r="CF488" s="7"/>
      <c r="CG488" s="7"/>
      <c r="CH488" s="7"/>
      <c r="CI488" s="7"/>
      <c r="CJ488" s="7"/>
      <c r="CK488" s="7"/>
      <c r="CL488" s="7"/>
      <c r="CN488" s="47"/>
      <c r="CO488" s="47"/>
      <c r="CP488" s="47"/>
      <c r="CQ488" s="4"/>
    </row>
    <row r="489" spans="1:95" s="1" customFormat="1" x14ac:dyDescent="0.3">
      <c r="A489" s="7"/>
      <c r="C489" s="3">
        <v>104</v>
      </c>
      <c r="D489" s="3">
        <v>2946</v>
      </c>
      <c r="E489" s="3">
        <v>10</v>
      </c>
      <c r="F489" s="3">
        <v>0</v>
      </c>
      <c r="G489" s="3">
        <v>43</v>
      </c>
      <c r="H489" s="3">
        <v>0</v>
      </c>
      <c r="I489" s="3">
        <v>0</v>
      </c>
      <c r="J489" s="65">
        <v>0</v>
      </c>
      <c r="K489" s="65">
        <v>8</v>
      </c>
      <c r="L489" s="65">
        <v>0</v>
      </c>
      <c r="M489" s="66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60"/>
      <c r="Z489" s="3"/>
      <c r="AA489" s="3"/>
      <c r="AB489" s="3"/>
      <c r="AC489" s="3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M489" s="48"/>
      <c r="BX489" s="7"/>
      <c r="BY489" s="4"/>
      <c r="BZ489" s="7"/>
      <c r="CA489" s="7"/>
      <c r="CB489" s="7"/>
      <c r="CE489" s="7"/>
      <c r="CF489" s="7"/>
      <c r="CG489" s="7"/>
      <c r="CH489" s="7"/>
      <c r="CI489" s="7"/>
      <c r="CJ489" s="7"/>
      <c r="CK489" s="7"/>
      <c r="CL489" s="7"/>
      <c r="CN489" s="47"/>
      <c r="CO489" s="47"/>
      <c r="CP489" s="47"/>
      <c r="CQ489" s="4"/>
    </row>
    <row r="490" spans="1:95" s="1" customFormat="1" x14ac:dyDescent="0.3">
      <c r="A490" s="7"/>
      <c r="C490" s="3">
        <v>105</v>
      </c>
      <c r="D490" s="3">
        <v>2945</v>
      </c>
      <c r="E490" s="3">
        <v>10</v>
      </c>
      <c r="F490" s="3">
        <v>0</v>
      </c>
      <c r="G490" s="3">
        <v>43</v>
      </c>
      <c r="H490" s="3">
        <v>0</v>
      </c>
      <c r="I490" s="3">
        <v>0</v>
      </c>
      <c r="J490" s="65">
        <v>0</v>
      </c>
      <c r="K490" s="65">
        <v>8</v>
      </c>
      <c r="L490" s="65">
        <v>0</v>
      </c>
      <c r="M490" s="66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60"/>
      <c r="Z490" s="3"/>
      <c r="AA490" s="3"/>
      <c r="AB490" s="3"/>
      <c r="AC490" s="3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M490" s="48"/>
      <c r="BX490" s="7"/>
      <c r="BY490" s="4"/>
      <c r="BZ490" s="7"/>
      <c r="CA490" s="7"/>
      <c r="CB490" s="7"/>
      <c r="CE490" s="7"/>
      <c r="CF490" s="7"/>
      <c r="CG490" s="7"/>
      <c r="CH490" s="7"/>
      <c r="CI490" s="7"/>
      <c r="CJ490" s="7"/>
      <c r="CK490" s="7"/>
      <c r="CL490" s="7"/>
      <c r="CN490" s="47"/>
      <c r="CO490" s="47"/>
      <c r="CP490" s="47"/>
      <c r="CQ490" s="4"/>
    </row>
    <row r="491" spans="1:95" s="1" customFormat="1" x14ac:dyDescent="0.3">
      <c r="A491" s="7"/>
      <c r="C491" s="3">
        <v>106</v>
      </c>
      <c r="D491" s="3">
        <v>2945</v>
      </c>
      <c r="E491" s="3">
        <v>10</v>
      </c>
      <c r="F491" s="3">
        <v>0</v>
      </c>
      <c r="G491" s="3">
        <v>43</v>
      </c>
      <c r="H491" s="3">
        <v>0</v>
      </c>
      <c r="I491" s="3">
        <v>0</v>
      </c>
      <c r="J491" s="65">
        <v>0</v>
      </c>
      <c r="K491" s="65">
        <v>8</v>
      </c>
      <c r="L491" s="65">
        <v>0</v>
      </c>
      <c r="M491" s="66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60"/>
      <c r="Z491" s="3"/>
      <c r="AA491" s="3"/>
      <c r="AB491" s="3"/>
      <c r="AC491" s="3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M491" s="48"/>
      <c r="BX491" s="7"/>
      <c r="BY491" s="4"/>
      <c r="BZ491" s="7"/>
      <c r="CA491" s="7"/>
      <c r="CB491" s="7"/>
      <c r="CE491" s="7"/>
      <c r="CF491" s="7"/>
      <c r="CG491" s="7"/>
      <c r="CH491" s="7"/>
      <c r="CI491" s="7"/>
      <c r="CJ491" s="7"/>
      <c r="CK491" s="7"/>
      <c r="CL491" s="7"/>
      <c r="CN491" s="47"/>
      <c r="CO491" s="47"/>
      <c r="CP491" s="47"/>
      <c r="CQ491" s="4"/>
    </row>
    <row r="492" spans="1:95" s="1" customFormat="1" x14ac:dyDescent="0.3">
      <c r="A492" s="7"/>
      <c r="C492" s="3">
        <v>107</v>
      </c>
      <c r="D492" s="3">
        <v>2945</v>
      </c>
      <c r="E492" s="3">
        <v>10</v>
      </c>
      <c r="F492" s="3">
        <v>0</v>
      </c>
      <c r="G492" s="3">
        <v>44</v>
      </c>
      <c r="H492" s="3">
        <v>0</v>
      </c>
      <c r="I492" s="3">
        <v>0</v>
      </c>
      <c r="J492" s="65">
        <v>0</v>
      </c>
      <c r="K492" s="65">
        <v>8</v>
      </c>
      <c r="L492" s="65">
        <v>0</v>
      </c>
      <c r="M492" s="66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60"/>
      <c r="Z492" s="3"/>
      <c r="AA492" s="3"/>
      <c r="AB492" s="3"/>
      <c r="AC492" s="3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M492" s="48"/>
      <c r="BX492" s="7"/>
      <c r="BY492" s="4"/>
      <c r="BZ492" s="7"/>
      <c r="CA492" s="7"/>
      <c r="CB492" s="7"/>
      <c r="CE492" s="7"/>
      <c r="CF492" s="7"/>
      <c r="CG492" s="7"/>
      <c r="CH492" s="7"/>
      <c r="CI492" s="7"/>
      <c r="CJ492" s="7"/>
      <c r="CK492" s="7"/>
      <c r="CL492" s="7"/>
      <c r="CN492" s="47"/>
      <c r="CO492" s="47"/>
      <c r="CP492" s="47"/>
      <c r="CQ492" s="4"/>
    </row>
    <row r="493" spans="1:95" s="1" customFormat="1" x14ac:dyDescent="0.3">
      <c r="A493" s="7"/>
      <c r="C493" s="3">
        <v>108</v>
      </c>
      <c r="D493" s="3">
        <v>2945</v>
      </c>
      <c r="E493" s="3">
        <v>9</v>
      </c>
      <c r="F493" s="3">
        <v>0</v>
      </c>
      <c r="G493" s="3">
        <v>44</v>
      </c>
      <c r="H493" s="3">
        <v>0</v>
      </c>
      <c r="I493" s="3">
        <v>0</v>
      </c>
      <c r="J493" s="65">
        <v>0</v>
      </c>
      <c r="K493" s="65">
        <v>8</v>
      </c>
      <c r="L493" s="65">
        <v>0</v>
      </c>
      <c r="M493" s="66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60"/>
      <c r="Z493" s="3"/>
      <c r="AA493" s="3"/>
      <c r="AB493" s="3"/>
      <c r="AC493" s="3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M493" s="48"/>
      <c r="BX493" s="7"/>
      <c r="BY493" s="4"/>
      <c r="BZ493" s="7"/>
      <c r="CA493" s="7"/>
      <c r="CB493" s="7"/>
      <c r="CE493" s="7"/>
      <c r="CF493" s="7"/>
      <c r="CG493" s="7"/>
      <c r="CH493" s="7"/>
      <c r="CI493" s="7"/>
      <c r="CJ493" s="7"/>
      <c r="CK493" s="7"/>
      <c r="CL493" s="7"/>
      <c r="CN493" s="47"/>
      <c r="CO493" s="47"/>
      <c r="CP493" s="47"/>
      <c r="CQ493" s="4"/>
    </row>
    <row r="494" spans="1:95" s="1" customFormat="1" x14ac:dyDescent="0.3">
      <c r="A494" s="7"/>
      <c r="C494" s="3">
        <v>109</v>
      </c>
      <c r="D494" s="3">
        <v>2945</v>
      </c>
      <c r="E494" s="3">
        <v>9</v>
      </c>
      <c r="F494" s="3">
        <v>0</v>
      </c>
      <c r="G494" s="3">
        <v>45</v>
      </c>
      <c r="H494" s="3">
        <v>0</v>
      </c>
      <c r="I494" s="3">
        <v>0</v>
      </c>
      <c r="J494" s="65">
        <v>0</v>
      </c>
      <c r="K494" s="65">
        <v>8</v>
      </c>
      <c r="L494" s="65">
        <v>0</v>
      </c>
      <c r="M494" s="66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60"/>
      <c r="Z494" s="3"/>
      <c r="AA494" s="3"/>
      <c r="AB494" s="3"/>
      <c r="AC494" s="3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M494" s="48"/>
      <c r="BX494" s="7"/>
      <c r="BY494" s="4"/>
      <c r="BZ494" s="7"/>
      <c r="CA494" s="7"/>
      <c r="CB494" s="7"/>
      <c r="CE494" s="7"/>
      <c r="CF494" s="7"/>
      <c r="CG494" s="7"/>
      <c r="CH494" s="7"/>
      <c r="CI494" s="7"/>
      <c r="CJ494" s="7"/>
      <c r="CK494" s="7"/>
      <c r="CL494" s="7"/>
      <c r="CN494" s="47"/>
      <c r="CO494" s="47"/>
      <c r="CP494" s="47"/>
      <c r="CQ494" s="4"/>
    </row>
    <row r="495" spans="1:95" s="1" customFormat="1" x14ac:dyDescent="0.3">
      <c r="A495" s="7"/>
      <c r="C495" s="3">
        <v>110</v>
      </c>
      <c r="D495" s="3">
        <v>2945</v>
      </c>
      <c r="E495" s="3">
        <v>9</v>
      </c>
      <c r="F495" s="3">
        <v>0</v>
      </c>
      <c r="G495" s="3">
        <v>45</v>
      </c>
      <c r="H495" s="3">
        <v>0</v>
      </c>
      <c r="I495" s="3">
        <v>0</v>
      </c>
      <c r="J495" s="65">
        <v>0</v>
      </c>
      <c r="K495" s="65">
        <v>7</v>
      </c>
      <c r="L495" s="65">
        <v>0</v>
      </c>
      <c r="M495" s="66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60"/>
      <c r="Z495" s="3"/>
      <c r="AA495" s="3"/>
      <c r="AB495" s="3"/>
      <c r="AC495" s="3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M495" s="48"/>
      <c r="BX495" s="7"/>
      <c r="BY495" s="4"/>
      <c r="BZ495" s="7"/>
      <c r="CA495" s="7"/>
      <c r="CB495" s="7"/>
      <c r="CE495" s="7"/>
      <c r="CF495" s="7"/>
      <c r="CG495" s="7"/>
      <c r="CH495" s="7"/>
      <c r="CI495" s="7"/>
      <c r="CJ495" s="7"/>
      <c r="CK495" s="7"/>
      <c r="CL495" s="7"/>
      <c r="CN495" s="47"/>
      <c r="CO495" s="47"/>
      <c r="CP495" s="47"/>
      <c r="CQ495" s="4"/>
    </row>
    <row r="496" spans="1:95" s="1" customFormat="1" x14ac:dyDescent="0.3">
      <c r="A496" s="7"/>
      <c r="C496" s="3">
        <v>111</v>
      </c>
      <c r="D496" s="3">
        <v>2944</v>
      </c>
      <c r="E496" s="3">
        <v>9</v>
      </c>
      <c r="F496" s="3">
        <v>0</v>
      </c>
      <c r="G496" s="3">
        <v>46</v>
      </c>
      <c r="H496" s="3">
        <v>0</v>
      </c>
      <c r="I496" s="3">
        <v>0</v>
      </c>
      <c r="J496" s="65">
        <v>0</v>
      </c>
      <c r="K496" s="65">
        <v>8</v>
      </c>
      <c r="L496" s="65">
        <v>0</v>
      </c>
      <c r="M496" s="66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60"/>
      <c r="Z496" s="3"/>
      <c r="AA496" s="3"/>
      <c r="AB496" s="3"/>
      <c r="AC496" s="3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M496" s="48"/>
      <c r="BX496" s="7"/>
      <c r="BY496" s="4"/>
      <c r="BZ496" s="7"/>
      <c r="CA496" s="7"/>
      <c r="CB496" s="7"/>
      <c r="CE496" s="7"/>
      <c r="CF496" s="7"/>
      <c r="CG496" s="7"/>
      <c r="CH496" s="7"/>
      <c r="CI496" s="7"/>
      <c r="CJ496" s="7"/>
      <c r="CK496" s="7"/>
      <c r="CL496" s="7"/>
      <c r="CN496" s="47"/>
      <c r="CO496" s="47"/>
      <c r="CP496" s="47"/>
      <c r="CQ496" s="4"/>
    </row>
    <row r="497" spans="1:95" s="1" customFormat="1" x14ac:dyDescent="0.3">
      <c r="A497" s="7"/>
      <c r="C497" s="3">
        <v>112</v>
      </c>
      <c r="D497" s="3">
        <v>2944</v>
      </c>
      <c r="E497" s="3">
        <v>9</v>
      </c>
      <c r="F497" s="3">
        <v>0</v>
      </c>
      <c r="G497" s="3">
        <v>46</v>
      </c>
      <c r="H497" s="3">
        <v>0</v>
      </c>
      <c r="I497" s="3">
        <v>0</v>
      </c>
      <c r="J497" s="65">
        <v>0</v>
      </c>
      <c r="K497" s="65">
        <v>8</v>
      </c>
      <c r="L497" s="65">
        <v>0</v>
      </c>
      <c r="M497" s="66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60"/>
      <c r="Z497" s="3"/>
      <c r="AA497" s="3"/>
      <c r="AB497" s="3"/>
      <c r="AC497" s="3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M497" s="48"/>
      <c r="BX497" s="7"/>
      <c r="BY497" s="4"/>
      <c r="BZ497" s="7"/>
      <c r="CA497" s="7"/>
      <c r="CB497" s="7"/>
      <c r="CE497" s="7"/>
      <c r="CF497" s="7"/>
      <c r="CG497" s="7"/>
      <c r="CH497" s="7"/>
      <c r="CI497" s="7"/>
      <c r="CJ497" s="7"/>
      <c r="CK497" s="7"/>
      <c r="CL497" s="7"/>
      <c r="CN497" s="47"/>
      <c r="CO497" s="47"/>
      <c r="CP497" s="47"/>
      <c r="CQ497" s="4"/>
    </row>
    <row r="498" spans="1:95" s="1" customFormat="1" x14ac:dyDescent="0.3">
      <c r="A498" s="7"/>
      <c r="C498" s="3">
        <v>113</v>
      </c>
      <c r="D498" s="3">
        <v>2944</v>
      </c>
      <c r="E498" s="3">
        <v>9</v>
      </c>
      <c r="F498" s="3">
        <v>0</v>
      </c>
      <c r="G498" s="3">
        <v>46</v>
      </c>
      <c r="H498" s="3">
        <v>0</v>
      </c>
      <c r="I498" s="3">
        <v>0</v>
      </c>
      <c r="J498" s="65">
        <v>0</v>
      </c>
      <c r="K498" s="65">
        <v>7</v>
      </c>
      <c r="L498" s="65">
        <v>0</v>
      </c>
      <c r="M498" s="66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60"/>
      <c r="Z498" s="3"/>
      <c r="AA498" s="3"/>
      <c r="AB498" s="3"/>
      <c r="AC498" s="3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M498" s="48"/>
      <c r="BX498" s="7"/>
      <c r="BY498" s="4"/>
      <c r="BZ498" s="7"/>
      <c r="CA498" s="7"/>
      <c r="CB498" s="7"/>
      <c r="CE498" s="7"/>
      <c r="CF498" s="7"/>
      <c r="CG498" s="7"/>
      <c r="CH498" s="7"/>
      <c r="CI498" s="7"/>
      <c r="CJ498" s="7"/>
      <c r="CK498" s="7"/>
      <c r="CL498" s="7"/>
      <c r="CN498" s="47"/>
      <c r="CO498" s="47"/>
      <c r="CP498" s="47"/>
      <c r="CQ498" s="4"/>
    </row>
    <row r="499" spans="1:95" s="1" customFormat="1" x14ac:dyDescent="0.3">
      <c r="A499" s="7"/>
      <c r="C499" s="3">
        <v>114</v>
      </c>
      <c r="D499" s="3">
        <v>2943</v>
      </c>
      <c r="E499" s="3">
        <v>8</v>
      </c>
      <c r="F499" s="3">
        <v>0</v>
      </c>
      <c r="G499" s="3">
        <v>47</v>
      </c>
      <c r="H499" s="3">
        <v>0</v>
      </c>
      <c r="I499" s="3">
        <v>0</v>
      </c>
      <c r="J499" s="65">
        <v>0</v>
      </c>
      <c r="K499" s="65">
        <v>6</v>
      </c>
      <c r="L499" s="65">
        <v>0</v>
      </c>
      <c r="M499" s="66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60"/>
      <c r="Z499" s="3"/>
      <c r="AA499" s="3"/>
      <c r="AB499" s="3"/>
      <c r="AC499" s="3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M499" s="48"/>
      <c r="BX499" s="7"/>
      <c r="BY499" s="4"/>
      <c r="BZ499" s="7"/>
      <c r="CA499" s="7"/>
      <c r="CB499" s="7"/>
      <c r="CE499" s="7"/>
      <c r="CF499" s="7"/>
      <c r="CG499" s="7"/>
      <c r="CH499" s="7"/>
      <c r="CI499" s="7"/>
      <c r="CJ499" s="7"/>
      <c r="CK499" s="7"/>
      <c r="CL499" s="7"/>
      <c r="CN499" s="47"/>
      <c r="CO499" s="47"/>
      <c r="CP499" s="47"/>
      <c r="CQ499" s="4"/>
    </row>
    <row r="500" spans="1:95" s="1" customFormat="1" x14ac:dyDescent="0.3">
      <c r="A500" s="7"/>
      <c r="C500" s="3">
        <v>115</v>
      </c>
      <c r="D500" s="3">
        <v>2943</v>
      </c>
      <c r="E500" s="3">
        <v>8</v>
      </c>
      <c r="F500" s="3">
        <v>0</v>
      </c>
      <c r="G500" s="3">
        <v>47</v>
      </c>
      <c r="H500" s="3">
        <v>0</v>
      </c>
      <c r="I500" s="3">
        <v>0</v>
      </c>
      <c r="J500" s="65">
        <v>0</v>
      </c>
      <c r="K500" s="65">
        <v>6</v>
      </c>
      <c r="L500" s="65">
        <v>0</v>
      </c>
      <c r="M500" s="66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60"/>
      <c r="Z500" s="3"/>
      <c r="AA500" s="3"/>
      <c r="AB500" s="3"/>
      <c r="AC500" s="3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M500" s="48"/>
      <c r="BX500" s="7"/>
      <c r="BY500" s="4"/>
      <c r="BZ500" s="7"/>
      <c r="CA500" s="7"/>
      <c r="CB500" s="7"/>
      <c r="CE500" s="7"/>
      <c r="CF500" s="7"/>
      <c r="CG500" s="7"/>
      <c r="CH500" s="7"/>
      <c r="CI500" s="7"/>
      <c r="CJ500" s="7"/>
      <c r="CK500" s="7"/>
      <c r="CL500" s="7"/>
      <c r="CN500" s="47"/>
      <c r="CO500" s="47"/>
      <c r="CP500" s="47"/>
      <c r="CQ500" s="4"/>
    </row>
    <row r="501" spans="1:95" s="1" customFormat="1" x14ac:dyDescent="0.3">
      <c r="A501" s="7"/>
      <c r="C501" s="3">
        <v>116</v>
      </c>
      <c r="D501" s="3">
        <v>2943</v>
      </c>
      <c r="E501" s="3">
        <v>8</v>
      </c>
      <c r="F501" s="3">
        <v>0</v>
      </c>
      <c r="G501" s="3">
        <v>48</v>
      </c>
      <c r="H501" s="3">
        <v>0</v>
      </c>
      <c r="I501" s="3">
        <v>0</v>
      </c>
      <c r="J501" s="65">
        <v>0</v>
      </c>
      <c r="K501" s="65">
        <v>6</v>
      </c>
      <c r="L501" s="65">
        <v>0</v>
      </c>
      <c r="M501" s="66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60"/>
      <c r="Z501" s="3"/>
      <c r="AA501" s="3"/>
      <c r="AB501" s="3"/>
      <c r="AC501" s="3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M501" s="48"/>
      <c r="BX501" s="7"/>
      <c r="BY501" s="4"/>
      <c r="BZ501" s="7"/>
      <c r="CA501" s="7"/>
      <c r="CB501" s="7"/>
      <c r="CE501" s="7"/>
      <c r="CF501" s="7"/>
      <c r="CG501" s="7"/>
      <c r="CH501" s="7"/>
      <c r="CI501" s="7"/>
      <c r="CJ501" s="7"/>
      <c r="CK501" s="7"/>
      <c r="CL501" s="7"/>
      <c r="CN501" s="47"/>
      <c r="CO501" s="47"/>
      <c r="CP501" s="47"/>
      <c r="CQ501" s="4"/>
    </row>
    <row r="502" spans="1:95" s="1" customFormat="1" x14ac:dyDescent="0.3">
      <c r="A502" s="7"/>
      <c r="C502" s="3">
        <v>117</v>
      </c>
      <c r="D502" s="3">
        <v>2943</v>
      </c>
      <c r="E502" s="3">
        <v>8</v>
      </c>
      <c r="F502" s="3">
        <v>0</v>
      </c>
      <c r="G502" s="3">
        <v>48</v>
      </c>
      <c r="H502" s="3">
        <v>0</v>
      </c>
      <c r="I502" s="3">
        <v>0</v>
      </c>
      <c r="J502" s="65">
        <v>0</v>
      </c>
      <c r="K502" s="65">
        <v>6</v>
      </c>
      <c r="L502" s="65">
        <v>0</v>
      </c>
      <c r="M502" s="66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60"/>
      <c r="Z502" s="3"/>
      <c r="AA502" s="3"/>
      <c r="AB502" s="3"/>
      <c r="AC502" s="3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M502" s="48"/>
      <c r="BX502" s="7"/>
      <c r="BY502" s="4"/>
      <c r="BZ502" s="7"/>
      <c r="CA502" s="7"/>
      <c r="CB502" s="7"/>
      <c r="CE502" s="7"/>
      <c r="CF502" s="7"/>
      <c r="CG502" s="7"/>
      <c r="CH502" s="7"/>
      <c r="CI502" s="7"/>
      <c r="CJ502" s="7"/>
      <c r="CK502" s="7"/>
      <c r="CL502" s="7"/>
      <c r="CN502" s="47"/>
      <c r="CO502" s="47"/>
      <c r="CP502" s="47"/>
      <c r="CQ502" s="4"/>
    </row>
    <row r="503" spans="1:95" s="1" customFormat="1" x14ac:dyDescent="0.3">
      <c r="A503" s="7"/>
      <c r="C503" s="3">
        <v>118</v>
      </c>
      <c r="D503" s="3">
        <v>2943</v>
      </c>
      <c r="E503" s="3">
        <v>8</v>
      </c>
      <c r="F503" s="3">
        <v>0</v>
      </c>
      <c r="G503" s="3">
        <v>48</v>
      </c>
      <c r="H503" s="3">
        <v>0</v>
      </c>
      <c r="I503" s="3">
        <v>0</v>
      </c>
      <c r="J503" s="65">
        <v>0</v>
      </c>
      <c r="K503" s="65">
        <v>6</v>
      </c>
      <c r="L503" s="65">
        <v>0</v>
      </c>
      <c r="M503" s="66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60"/>
      <c r="Z503" s="3"/>
      <c r="AA503" s="3"/>
      <c r="AB503" s="3"/>
      <c r="AC503" s="3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M503" s="48"/>
      <c r="BX503" s="7"/>
      <c r="BY503" s="4"/>
      <c r="BZ503" s="7"/>
      <c r="CA503" s="7"/>
      <c r="CB503" s="7"/>
      <c r="CE503" s="7"/>
      <c r="CF503" s="7"/>
      <c r="CG503" s="7"/>
      <c r="CH503" s="7"/>
      <c r="CI503" s="7"/>
      <c r="CJ503" s="7"/>
      <c r="CK503" s="7"/>
      <c r="CL503" s="7"/>
      <c r="CN503" s="47"/>
      <c r="CO503" s="47"/>
      <c r="CP503" s="47"/>
      <c r="CQ503" s="4"/>
    </row>
    <row r="504" spans="1:95" s="1" customFormat="1" x14ac:dyDescent="0.3">
      <c r="A504" s="7"/>
      <c r="C504" s="3">
        <v>119</v>
      </c>
      <c r="D504" s="3">
        <v>2942</v>
      </c>
      <c r="E504" s="3">
        <v>7</v>
      </c>
      <c r="F504" s="3">
        <v>0</v>
      </c>
      <c r="G504" s="3">
        <v>49</v>
      </c>
      <c r="H504" s="3">
        <v>0</v>
      </c>
      <c r="I504" s="3">
        <v>0</v>
      </c>
      <c r="J504" s="65">
        <v>0</v>
      </c>
      <c r="K504" s="65">
        <v>5</v>
      </c>
      <c r="L504" s="65">
        <v>0</v>
      </c>
      <c r="M504" s="66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60"/>
      <c r="Z504" s="3"/>
      <c r="AA504" s="3"/>
      <c r="AB504" s="3"/>
      <c r="AC504" s="3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M504" s="48"/>
      <c r="BX504" s="7"/>
      <c r="BY504" s="4"/>
      <c r="BZ504" s="7"/>
      <c r="CA504" s="7"/>
      <c r="CB504" s="7"/>
      <c r="CE504" s="7"/>
      <c r="CF504" s="7"/>
      <c r="CG504" s="7"/>
      <c r="CH504" s="7"/>
      <c r="CI504" s="7"/>
      <c r="CJ504" s="7"/>
      <c r="CK504" s="7"/>
      <c r="CL504" s="7"/>
      <c r="CN504" s="47"/>
      <c r="CO504" s="47"/>
      <c r="CP504" s="47"/>
      <c r="CQ504" s="4"/>
    </row>
    <row r="505" spans="1:95" s="1" customFormat="1" x14ac:dyDescent="0.3">
      <c r="A505" s="7"/>
      <c r="C505" s="3">
        <v>120</v>
      </c>
      <c r="D505" s="3">
        <v>2942</v>
      </c>
      <c r="E505" s="3">
        <v>7</v>
      </c>
      <c r="F505" s="3">
        <v>0</v>
      </c>
      <c r="G505" s="3">
        <v>50</v>
      </c>
      <c r="H505" s="3">
        <v>0</v>
      </c>
      <c r="I505" s="3">
        <v>0</v>
      </c>
      <c r="J505" s="65">
        <v>0</v>
      </c>
      <c r="K505" s="65">
        <v>5</v>
      </c>
      <c r="L505" s="65">
        <v>0</v>
      </c>
      <c r="M505" s="66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60"/>
      <c r="Z505" s="3"/>
      <c r="AA505" s="3"/>
      <c r="AB505" s="3"/>
      <c r="AC505" s="3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M505" s="48"/>
      <c r="BX505" s="7"/>
      <c r="BY505" s="4"/>
      <c r="BZ505" s="7"/>
      <c r="CA505" s="7"/>
      <c r="CB505" s="7"/>
      <c r="CE505" s="7"/>
      <c r="CF505" s="7"/>
      <c r="CG505" s="7"/>
      <c r="CH505" s="7"/>
      <c r="CI505" s="7"/>
      <c r="CJ505" s="7"/>
      <c r="CK505" s="7"/>
      <c r="CL505" s="7"/>
      <c r="CN505" s="47"/>
      <c r="CO505" s="47"/>
      <c r="CP505" s="47"/>
      <c r="CQ505" s="4"/>
    </row>
    <row r="506" spans="1:95" s="1" customFormat="1" x14ac:dyDescent="0.3">
      <c r="A506" s="7"/>
      <c r="C506" s="3">
        <v>121</v>
      </c>
      <c r="D506" s="3">
        <v>2942</v>
      </c>
      <c r="E506" s="3">
        <v>6</v>
      </c>
      <c r="F506" s="3">
        <v>0</v>
      </c>
      <c r="G506" s="3">
        <v>50</v>
      </c>
      <c r="H506" s="3">
        <v>0</v>
      </c>
      <c r="I506" s="3">
        <v>0</v>
      </c>
      <c r="J506" s="65">
        <v>0</v>
      </c>
      <c r="K506" s="65">
        <v>5</v>
      </c>
      <c r="L506" s="65">
        <v>0</v>
      </c>
      <c r="M506" s="66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60"/>
      <c r="Z506" s="3"/>
      <c r="AA506" s="3"/>
      <c r="AB506" s="3"/>
      <c r="AC506" s="3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M506" s="48"/>
      <c r="BX506" s="7"/>
      <c r="BY506" s="4"/>
      <c r="BZ506" s="7"/>
      <c r="CA506" s="7"/>
      <c r="CB506" s="7"/>
      <c r="CE506" s="7"/>
      <c r="CF506" s="7"/>
      <c r="CG506" s="7"/>
      <c r="CH506" s="7"/>
      <c r="CI506" s="7"/>
      <c r="CJ506" s="7"/>
      <c r="CK506" s="7"/>
      <c r="CL506" s="7"/>
      <c r="CN506" s="47"/>
      <c r="CO506" s="47"/>
      <c r="CP506" s="47"/>
      <c r="CQ506" s="4"/>
    </row>
    <row r="507" spans="1:95" s="1" customFormat="1" x14ac:dyDescent="0.3">
      <c r="A507" s="7"/>
      <c r="C507" s="3">
        <v>122</v>
      </c>
      <c r="D507" s="3">
        <v>2942</v>
      </c>
      <c r="E507" s="3">
        <v>6</v>
      </c>
      <c r="F507" s="3">
        <v>0</v>
      </c>
      <c r="G507" s="3">
        <v>51</v>
      </c>
      <c r="H507" s="3">
        <v>0</v>
      </c>
      <c r="I507" s="3">
        <v>0</v>
      </c>
      <c r="J507" s="65">
        <v>0</v>
      </c>
      <c r="K507" s="65">
        <v>5</v>
      </c>
      <c r="L507" s="65">
        <v>0</v>
      </c>
      <c r="M507" s="66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60"/>
      <c r="Z507" s="3"/>
      <c r="AA507" s="3"/>
      <c r="AB507" s="3"/>
      <c r="AC507" s="3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M507" s="48"/>
      <c r="BX507" s="7"/>
      <c r="BY507" s="4"/>
      <c r="BZ507" s="7"/>
      <c r="CA507" s="7"/>
      <c r="CB507" s="7"/>
      <c r="CE507" s="7"/>
      <c r="CF507" s="7"/>
      <c r="CG507" s="7"/>
      <c r="CH507" s="7"/>
      <c r="CI507" s="7"/>
      <c r="CJ507" s="7"/>
      <c r="CK507" s="7"/>
      <c r="CL507" s="7"/>
      <c r="CN507" s="47"/>
      <c r="CO507" s="47"/>
      <c r="CP507" s="47"/>
      <c r="CQ507" s="4"/>
    </row>
    <row r="508" spans="1:95" s="1" customFormat="1" x14ac:dyDescent="0.3">
      <c r="A508" s="7"/>
      <c r="C508" s="3">
        <v>123</v>
      </c>
      <c r="D508" s="3">
        <v>2942</v>
      </c>
      <c r="E508" s="3">
        <v>6</v>
      </c>
      <c r="F508" s="3">
        <v>0</v>
      </c>
      <c r="G508" s="3">
        <v>51</v>
      </c>
      <c r="H508" s="3">
        <v>0</v>
      </c>
      <c r="I508" s="3">
        <v>0</v>
      </c>
      <c r="J508" s="65">
        <v>0</v>
      </c>
      <c r="K508" s="65">
        <v>4</v>
      </c>
      <c r="L508" s="65">
        <v>0</v>
      </c>
      <c r="M508" s="66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60"/>
      <c r="Z508" s="3"/>
      <c r="AA508" s="3"/>
      <c r="AB508" s="3"/>
      <c r="AC508" s="3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M508" s="48"/>
      <c r="BX508" s="7"/>
      <c r="BY508" s="4"/>
      <c r="BZ508" s="7"/>
      <c r="CA508" s="7"/>
      <c r="CB508" s="7"/>
      <c r="CE508" s="7"/>
      <c r="CF508" s="7"/>
      <c r="CG508" s="7"/>
      <c r="CH508" s="7"/>
      <c r="CI508" s="7"/>
      <c r="CJ508" s="7"/>
      <c r="CK508" s="7"/>
      <c r="CL508" s="7"/>
      <c r="CN508" s="47"/>
      <c r="CO508" s="47"/>
      <c r="CP508" s="47"/>
      <c r="CQ508" s="4"/>
    </row>
    <row r="509" spans="1:95" s="1" customFormat="1" x14ac:dyDescent="0.3">
      <c r="A509" s="7"/>
      <c r="C509" s="3">
        <v>124</v>
      </c>
      <c r="D509" s="3">
        <v>2941</v>
      </c>
      <c r="E509" s="3">
        <v>6</v>
      </c>
      <c r="F509" s="3">
        <v>0</v>
      </c>
      <c r="G509" s="3">
        <v>51</v>
      </c>
      <c r="H509" s="3">
        <v>0</v>
      </c>
      <c r="I509" s="3">
        <v>0</v>
      </c>
      <c r="J509" s="65">
        <v>0</v>
      </c>
      <c r="K509" s="65">
        <v>4</v>
      </c>
      <c r="L509" s="65">
        <v>0</v>
      </c>
      <c r="M509" s="66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60"/>
      <c r="Z509" s="3"/>
      <c r="AA509" s="3"/>
      <c r="AB509" s="3"/>
      <c r="AC509" s="3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M509" s="48"/>
      <c r="BX509" s="7"/>
      <c r="BY509" s="4"/>
      <c r="BZ509" s="7"/>
      <c r="CA509" s="7"/>
      <c r="CB509" s="7"/>
      <c r="CE509" s="7"/>
      <c r="CF509" s="7"/>
      <c r="CG509" s="7"/>
      <c r="CH509" s="7"/>
      <c r="CI509" s="7"/>
      <c r="CJ509" s="7"/>
      <c r="CK509" s="7"/>
      <c r="CL509" s="7"/>
      <c r="CN509" s="47"/>
      <c r="CO509" s="47"/>
      <c r="CP509" s="47"/>
      <c r="CQ509" s="4"/>
    </row>
    <row r="510" spans="1:95" s="1" customFormat="1" x14ac:dyDescent="0.3">
      <c r="A510" s="7"/>
      <c r="C510" s="3">
        <v>125</v>
      </c>
      <c r="D510" s="3">
        <v>2941</v>
      </c>
      <c r="E510" s="3">
        <v>6</v>
      </c>
      <c r="F510" s="3">
        <v>0</v>
      </c>
      <c r="G510" s="3">
        <v>52</v>
      </c>
      <c r="H510" s="3">
        <v>0</v>
      </c>
      <c r="I510" s="3">
        <v>0</v>
      </c>
      <c r="J510" s="65">
        <v>0</v>
      </c>
      <c r="K510" s="65">
        <v>4</v>
      </c>
      <c r="L510" s="65">
        <v>0</v>
      </c>
      <c r="M510" s="66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60"/>
      <c r="Z510" s="3"/>
      <c r="AA510" s="3"/>
      <c r="AB510" s="3"/>
      <c r="AC510" s="3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M510" s="48"/>
      <c r="BX510" s="7"/>
      <c r="BY510" s="4"/>
      <c r="BZ510" s="7"/>
      <c r="CA510" s="7"/>
      <c r="CB510" s="7"/>
      <c r="CE510" s="7"/>
      <c r="CF510" s="7"/>
      <c r="CG510" s="7"/>
      <c r="CH510" s="7"/>
      <c r="CI510" s="7"/>
      <c r="CJ510" s="7"/>
      <c r="CK510" s="7"/>
      <c r="CL510" s="7"/>
      <c r="CN510" s="47"/>
      <c r="CO510" s="47"/>
      <c r="CP510" s="47"/>
      <c r="CQ510" s="4"/>
    </row>
    <row r="511" spans="1:95" s="1" customFormat="1" x14ac:dyDescent="0.3">
      <c r="A511" s="7"/>
      <c r="C511" s="3">
        <v>126</v>
      </c>
      <c r="D511" s="3">
        <v>2941</v>
      </c>
      <c r="E511" s="3">
        <v>6</v>
      </c>
      <c r="F511" s="3">
        <v>0</v>
      </c>
      <c r="G511" s="3">
        <v>52</v>
      </c>
      <c r="H511" s="3">
        <v>0</v>
      </c>
      <c r="I511" s="3">
        <v>0</v>
      </c>
      <c r="J511" s="65">
        <v>0</v>
      </c>
      <c r="K511" s="65">
        <v>4</v>
      </c>
      <c r="L511" s="65">
        <v>0</v>
      </c>
      <c r="M511" s="66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60"/>
      <c r="Z511" s="3"/>
      <c r="AA511" s="3"/>
      <c r="AB511" s="3"/>
      <c r="AC511" s="3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M511" s="48"/>
      <c r="BX511" s="7"/>
      <c r="BY511" s="4"/>
      <c r="BZ511" s="7"/>
      <c r="CA511" s="7"/>
      <c r="CB511" s="7"/>
      <c r="CE511" s="7"/>
      <c r="CF511" s="7"/>
      <c r="CG511" s="7"/>
      <c r="CH511" s="7"/>
      <c r="CI511" s="7"/>
      <c r="CJ511" s="7"/>
      <c r="CK511" s="7"/>
      <c r="CL511" s="7"/>
      <c r="CN511" s="47"/>
      <c r="CO511" s="47"/>
      <c r="CP511" s="47"/>
      <c r="CQ511" s="4"/>
    </row>
    <row r="512" spans="1:95" s="1" customFormat="1" x14ac:dyDescent="0.3">
      <c r="A512" s="7"/>
      <c r="C512" s="3">
        <v>127</v>
      </c>
      <c r="D512" s="3">
        <v>2941</v>
      </c>
      <c r="E512" s="3">
        <v>6</v>
      </c>
      <c r="F512" s="3">
        <v>0</v>
      </c>
      <c r="G512" s="3">
        <v>52</v>
      </c>
      <c r="H512" s="3">
        <v>0</v>
      </c>
      <c r="I512" s="3">
        <v>0</v>
      </c>
      <c r="J512" s="65">
        <v>0</v>
      </c>
      <c r="K512" s="65">
        <v>5</v>
      </c>
      <c r="L512" s="65">
        <v>0</v>
      </c>
      <c r="M512" s="66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60"/>
      <c r="Z512" s="3"/>
      <c r="AA512" s="3"/>
      <c r="AB512" s="3"/>
      <c r="AC512" s="3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M512" s="48"/>
      <c r="BX512" s="7"/>
      <c r="BY512" s="4"/>
      <c r="BZ512" s="7"/>
      <c r="CA512" s="7"/>
      <c r="CB512" s="7"/>
      <c r="CE512" s="7"/>
      <c r="CF512" s="7"/>
      <c r="CG512" s="7"/>
      <c r="CH512" s="7"/>
      <c r="CI512" s="7"/>
      <c r="CJ512" s="7"/>
      <c r="CK512" s="7"/>
      <c r="CL512" s="7"/>
      <c r="CN512" s="47"/>
      <c r="CO512" s="47"/>
      <c r="CP512" s="47"/>
      <c r="CQ512" s="4"/>
    </row>
    <row r="513" spans="1:95" s="1" customFormat="1" x14ac:dyDescent="0.3">
      <c r="A513" s="7"/>
      <c r="C513" s="3">
        <v>128</v>
      </c>
      <c r="D513" s="3">
        <v>2941</v>
      </c>
      <c r="E513" s="3">
        <v>6</v>
      </c>
      <c r="F513" s="3">
        <v>0</v>
      </c>
      <c r="G513" s="3">
        <v>53</v>
      </c>
      <c r="H513" s="3">
        <v>0</v>
      </c>
      <c r="I513" s="3">
        <v>0</v>
      </c>
      <c r="J513" s="65">
        <v>0</v>
      </c>
      <c r="K513" s="65">
        <v>4</v>
      </c>
      <c r="L513" s="65">
        <v>0</v>
      </c>
      <c r="M513" s="66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60"/>
      <c r="Z513" s="3"/>
      <c r="AA513" s="3"/>
      <c r="AB513" s="3"/>
      <c r="AC513" s="3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M513" s="48"/>
      <c r="BX513" s="7"/>
      <c r="BY513" s="4"/>
      <c r="BZ513" s="7"/>
      <c r="CA513" s="7"/>
      <c r="CB513" s="7"/>
      <c r="CE513" s="7"/>
      <c r="CF513" s="7"/>
      <c r="CG513" s="7"/>
      <c r="CH513" s="7"/>
      <c r="CI513" s="7"/>
      <c r="CJ513" s="7"/>
      <c r="CK513" s="7"/>
      <c r="CL513" s="7"/>
      <c r="CN513" s="47"/>
      <c r="CO513" s="47"/>
      <c r="CP513" s="47"/>
      <c r="CQ513" s="4"/>
    </row>
    <row r="514" spans="1:95" s="1" customFormat="1" x14ac:dyDescent="0.3">
      <c r="A514" s="7"/>
      <c r="C514" s="3">
        <v>129</v>
      </c>
      <c r="D514" s="3">
        <v>2941</v>
      </c>
      <c r="E514" s="3">
        <v>5</v>
      </c>
      <c r="F514" s="3">
        <v>0</v>
      </c>
      <c r="G514" s="3">
        <v>53</v>
      </c>
      <c r="H514" s="3">
        <v>0</v>
      </c>
      <c r="I514" s="3">
        <v>0</v>
      </c>
      <c r="J514" s="65">
        <v>0</v>
      </c>
      <c r="K514" s="65">
        <v>4</v>
      </c>
      <c r="L514" s="65">
        <v>0</v>
      </c>
      <c r="M514" s="66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60"/>
      <c r="Z514" s="3"/>
      <c r="AA514" s="3"/>
      <c r="AB514" s="3"/>
      <c r="AC514" s="3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M514" s="48"/>
      <c r="BX514" s="7"/>
      <c r="BY514" s="4"/>
      <c r="BZ514" s="7"/>
      <c r="CA514" s="7"/>
      <c r="CB514" s="7"/>
      <c r="CE514" s="7"/>
      <c r="CF514" s="7"/>
      <c r="CG514" s="7"/>
      <c r="CH514" s="7"/>
      <c r="CI514" s="7"/>
      <c r="CJ514" s="7"/>
      <c r="CK514" s="7"/>
      <c r="CL514" s="7"/>
      <c r="CN514" s="47"/>
      <c r="CO514" s="47"/>
      <c r="CP514" s="47"/>
      <c r="CQ514" s="4"/>
    </row>
    <row r="515" spans="1:95" s="1" customFormat="1" x14ac:dyDescent="0.3">
      <c r="A515" s="7"/>
      <c r="C515" s="3">
        <v>130</v>
      </c>
      <c r="D515" s="3">
        <v>2941</v>
      </c>
      <c r="E515" s="3">
        <v>5</v>
      </c>
      <c r="F515" s="3">
        <v>0</v>
      </c>
      <c r="G515" s="3">
        <v>53</v>
      </c>
      <c r="H515" s="3">
        <v>0</v>
      </c>
      <c r="I515" s="3">
        <v>0</v>
      </c>
      <c r="J515" s="65">
        <v>0</v>
      </c>
      <c r="K515" s="65">
        <v>4</v>
      </c>
      <c r="L515" s="65">
        <v>0</v>
      </c>
      <c r="M515" s="66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60"/>
      <c r="Z515" s="3"/>
      <c r="AA515" s="3"/>
      <c r="AB515" s="3"/>
      <c r="AC515" s="3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M515" s="48"/>
      <c r="BX515" s="7"/>
      <c r="BY515" s="4"/>
      <c r="BZ515" s="7"/>
      <c r="CA515" s="7"/>
      <c r="CB515" s="7"/>
      <c r="CE515" s="7"/>
      <c r="CF515" s="7"/>
      <c r="CG515" s="7"/>
      <c r="CH515" s="7"/>
      <c r="CI515" s="7"/>
      <c r="CJ515" s="7"/>
      <c r="CK515" s="7"/>
      <c r="CL515" s="7"/>
      <c r="CN515" s="47"/>
      <c r="CO515" s="47"/>
      <c r="CP515" s="47"/>
      <c r="CQ515" s="4"/>
    </row>
    <row r="516" spans="1:95" s="1" customFormat="1" x14ac:dyDescent="0.3">
      <c r="A516" s="7"/>
      <c r="C516" s="3">
        <v>131</v>
      </c>
      <c r="D516" s="3">
        <v>2941</v>
      </c>
      <c r="E516" s="3">
        <v>4</v>
      </c>
      <c r="F516" s="3">
        <v>0</v>
      </c>
      <c r="G516" s="3">
        <v>54</v>
      </c>
      <c r="H516" s="3">
        <v>0</v>
      </c>
      <c r="I516" s="3">
        <v>0</v>
      </c>
      <c r="J516" s="65">
        <v>0</v>
      </c>
      <c r="K516" s="65">
        <v>4</v>
      </c>
      <c r="L516" s="65">
        <v>0</v>
      </c>
      <c r="M516" s="66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60"/>
      <c r="Z516" s="3"/>
      <c r="AA516" s="3"/>
      <c r="AB516" s="3"/>
      <c r="AC516" s="3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M516" s="48"/>
      <c r="BX516" s="7"/>
      <c r="BY516" s="4"/>
      <c r="BZ516" s="7"/>
      <c r="CA516" s="7"/>
      <c r="CB516" s="7"/>
      <c r="CE516" s="7"/>
      <c r="CF516" s="7"/>
      <c r="CG516" s="7"/>
      <c r="CH516" s="7"/>
      <c r="CI516" s="7"/>
      <c r="CJ516" s="7"/>
      <c r="CK516" s="7"/>
      <c r="CL516" s="7"/>
      <c r="CN516" s="47"/>
      <c r="CO516" s="47"/>
      <c r="CP516" s="47"/>
      <c r="CQ516" s="4"/>
    </row>
    <row r="517" spans="1:95" s="1" customFormat="1" x14ac:dyDescent="0.3">
      <c r="A517" s="7"/>
      <c r="C517" s="3">
        <v>132</v>
      </c>
      <c r="D517" s="3">
        <v>2940</v>
      </c>
      <c r="E517" s="3">
        <v>4</v>
      </c>
      <c r="F517" s="3">
        <v>0</v>
      </c>
      <c r="G517" s="3">
        <v>54</v>
      </c>
      <c r="H517" s="3">
        <v>0</v>
      </c>
      <c r="I517" s="3">
        <v>0</v>
      </c>
      <c r="J517" s="65">
        <v>0</v>
      </c>
      <c r="K517" s="65">
        <v>4</v>
      </c>
      <c r="L517" s="65">
        <v>0</v>
      </c>
      <c r="M517" s="66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60"/>
      <c r="Z517" s="3"/>
      <c r="AA517" s="3"/>
      <c r="AB517" s="3"/>
      <c r="AC517" s="3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M517" s="48"/>
      <c r="BX517" s="7"/>
      <c r="BY517" s="4"/>
      <c r="BZ517" s="7"/>
      <c r="CA517" s="7"/>
      <c r="CB517" s="7"/>
      <c r="CE517" s="7"/>
      <c r="CF517" s="7"/>
      <c r="CG517" s="7"/>
      <c r="CH517" s="7"/>
      <c r="CI517" s="7"/>
      <c r="CJ517" s="7"/>
      <c r="CK517" s="7"/>
      <c r="CL517" s="7"/>
      <c r="CN517" s="47"/>
      <c r="CO517" s="47"/>
      <c r="CP517" s="47"/>
      <c r="CQ517" s="4"/>
    </row>
    <row r="518" spans="1:95" s="1" customFormat="1" x14ac:dyDescent="0.3">
      <c r="A518" s="7"/>
      <c r="C518" s="3">
        <v>133</v>
      </c>
      <c r="D518" s="3">
        <v>2940</v>
      </c>
      <c r="E518" s="3">
        <v>4</v>
      </c>
      <c r="F518" s="3">
        <v>0</v>
      </c>
      <c r="G518" s="3">
        <v>54</v>
      </c>
      <c r="H518" s="3">
        <v>0</v>
      </c>
      <c r="I518" s="3">
        <v>0</v>
      </c>
      <c r="J518" s="65">
        <v>0</v>
      </c>
      <c r="K518" s="65">
        <v>4</v>
      </c>
      <c r="L518" s="65">
        <v>0</v>
      </c>
      <c r="M518" s="66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60"/>
      <c r="Z518" s="3"/>
      <c r="AA518" s="3"/>
      <c r="AB518" s="3"/>
      <c r="AC518" s="3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M518" s="48"/>
      <c r="BX518" s="7"/>
      <c r="BY518" s="4"/>
      <c r="BZ518" s="7"/>
      <c r="CA518" s="7"/>
      <c r="CB518" s="7"/>
      <c r="CE518" s="7"/>
      <c r="CF518" s="7"/>
      <c r="CG518" s="7"/>
      <c r="CH518" s="7"/>
      <c r="CI518" s="7"/>
      <c r="CJ518" s="7"/>
      <c r="CK518" s="7"/>
      <c r="CL518" s="7"/>
      <c r="CN518" s="47"/>
      <c r="CO518" s="47"/>
      <c r="CP518" s="47"/>
      <c r="CQ518" s="4"/>
    </row>
    <row r="519" spans="1:95" s="1" customFormat="1" x14ac:dyDescent="0.3">
      <c r="A519" s="7"/>
      <c r="C519" s="3">
        <v>134</v>
      </c>
      <c r="D519" s="3">
        <v>2940</v>
      </c>
      <c r="E519" s="3">
        <v>4</v>
      </c>
      <c r="F519" s="3">
        <v>0</v>
      </c>
      <c r="G519" s="3">
        <v>54</v>
      </c>
      <c r="H519" s="3">
        <v>0</v>
      </c>
      <c r="I519" s="3">
        <v>0</v>
      </c>
      <c r="J519" s="65">
        <v>0</v>
      </c>
      <c r="K519" s="65">
        <v>4</v>
      </c>
      <c r="L519" s="65">
        <v>0</v>
      </c>
      <c r="M519" s="66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60"/>
      <c r="Z519" s="3"/>
      <c r="AA519" s="3"/>
      <c r="AB519" s="3"/>
      <c r="AC519" s="3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M519" s="48"/>
      <c r="BX519" s="7"/>
      <c r="BY519" s="4"/>
      <c r="BZ519" s="7"/>
      <c r="CA519" s="7"/>
      <c r="CB519" s="7"/>
      <c r="CE519" s="7"/>
      <c r="CF519" s="7"/>
      <c r="CG519" s="7"/>
      <c r="CH519" s="7"/>
      <c r="CI519" s="7"/>
      <c r="CJ519" s="7"/>
      <c r="CK519" s="7"/>
      <c r="CL519" s="7"/>
      <c r="CN519" s="47"/>
      <c r="CO519" s="47"/>
      <c r="CP519" s="47"/>
      <c r="CQ519" s="4"/>
    </row>
    <row r="520" spans="1:95" s="1" customFormat="1" x14ac:dyDescent="0.3">
      <c r="A520" s="7"/>
      <c r="C520" s="3">
        <v>135</v>
      </c>
      <c r="D520" s="3">
        <v>2940</v>
      </c>
      <c r="E520" s="3">
        <v>4</v>
      </c>
      <c r="F520" s="3">
        <v>0</v>
      </c>
      <c r="G520" s="3">
        <v>54</v>
      </c>
      <c r="H520" s="3">
        <v>0</v>
      </c>
      <c r="I520" s="3">
        <v>0</v>
      </c>
      <c r="J520" s="65">
        <v>0</v>
      </c>
      <c r="K520" s="65">
        <v>4</v>
      </c>
      <c r="L520" s="65">
        <v>0</v>
      </c>
      <c r="M520" s="66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60"/>
      <c r="Z520" s="3"/>
      <c r="AA520" s="3"/>
      <c r="AB520" s="3"/>
      <c r="AC520" s="3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M520" s="48"/>
      <c r="BX520" s="7"/>
      <c r="BY520" s="4"/>
      <c r="BZ520" s="7"/>
      <c r="CA520" s="7"/>
      <c r="CB520" s="7"/>
      <c r="CE520" s="7"/>
      <c r="CF520" s="7"/>
      <c r="CG520" s="7"/>
      <c r="CH520" s="7"/>
      <c r="CI520" s="7"/>
      <c r="CJ520" s="7"/>
      <c r="CK520" s="7"/>
      <c r="CL520" s="7"/>
      <c r="CN520" s="47"/>
      <c r="CO520" s="47"/>
      <c r="CP520" s="47"/>
      <c r="CQ520" s="4"/>
    </row>
    <row r="521" spans="1:95" s="1" customFormat="1" x14ac:dyDescent="0.3">
      <c r="A521" s="7"/>
      <c r="C521" s="3">
        <v>136</v>
      </c>
      <c r="D521" s="3">
        <v>2940</v>
      </c>
      <c r="E521" s="3">
        <v>4</v>
      </c>
      <c r="F521" s="3">
        <v>0</v>
      </c>
      <c r="G521" s="3">
        <v>55</v>
      </c>
      <c r="H521" s="3">
        <v>0</v>
      </c>
      <c r="I521" s="3">
        <v>0</v>
      </c>
      <c r="J521" s="65">
        <v>0</v>
      </c>
      <c r="K521" s="65">
        <v>3</v>
      </c>
      <c r="L521" s="65">
        <v>0</v>
      </c>
      <c r="M521" s="66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60"/>
      <c r="Z521" s="3"/>
      <c r="AA521" s="3"/>
      <c r="AB521" s="3"/>
      <c r="AC521" s="3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M521" s="48"/>
      <c r="BX521" s="7"/>
      <c r="BY521" s="4"/>
      <c r="BZ521" s="7"/>
      <c r="CA521" s="7"/>
      <c r="CB521" s="7"/>
      <c r="CE521" s="7"/>
      <c r="CF521" s="7"/>
      <c r="CG521" s="7"/>
      <c r="CH521" s="7"/>
      <c r="CI521" s="7"/>
      <c r="CJ521" s="7"/>
      <c r="CK521" s="7"/>
      <c r="CL521" s="7"/>
      <c r="CN521" s="47"/>
      <c r="CO521" s="47"/>
      <c r="CP521" s="47"/>
      <c r="CQ521" s="4"/>
    </row>
    <row r="522" spans="1:95" s="1" customFormat="1" x14ac:dyDescent="0.3">
      <c r="A522" s="7"/>
      <c r="C522" s="3">
        <v>137</v>
      </c>
      <c r="D522" s="3">
        <v>2940</v>
      </c>
      <c r="E522" s="3">
        <v>4</v>
      </c>
      <c r="F522" s="3">
        <v>0</v>
      </c>
      <c r="G522" s="3">
        <v>55</v>
      </c>
      <c r="H522" s="3">
        <v>0</v>
      </c>
      <c r="I522" s="3">
        <v>0</v>
      </c>
      <c r="J522" s="65">
        <v>0</v>
      </c>
      <c r="K522" s="65">
        <v>3</v>
      </c>
      <c r="L522" s="65">
        <v>0</v>
      </c>
      <c r="M522" s="66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60"/>
      <c r="Z522" s="3"/>
      <c r="AA522" s="3"/>
      <c r="AB522" s="3"/>
      <c r="AC522" s="3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M522" s="48"/>
      <c r="BX522" s="7"/>
      <c r="BY522" s="4"/>
      <c r="BZ522" s="7"/>
      <c r="CA522" s="7"/>
      <c r="CB522" s="7"/>
      <c r="CE522" s="7"/>
      <c r="CF522" s="7"/>
      <c r="CG522" s="7"/>
      <c r="CH522" s="7"/>
      <c r="CI522" s="7"/>
      <c r="CJ522" s="7"/>
      <c r="CK522" s="7"/>
      <c r="CL522" s="7"/>
      <c r="CN522" s="47"/>
      <c r="CO522" s="47"/>
      <c r="CP522" s="47"/>
      <c r="CQ522" s="4"/>
    </row>
    <row r="523" spans="1:95" s="1" customFormat="1" x14ac:dyDescent="0.3">
      <c r="A523" s="7"/>
      <c r="C523" s="3">
        <v>138</v>
      </c>
      <c r="D523" s="3">
        <v>2940</v>
      </c>
      <c r="E523" s="3">
        <v>4</v>
      </c>
      <c r="F523" s="3">
        <v>0</v>
      </c>
      <c r="G523" s="3">
        <v>55</v>
      </c>
      <c r="H523" s="3">
        <v>0</v>
      </c>
      <c r="I523" s="3">
        <v>0</v>
      </c>
      <c r="J523" s="65">
        <v>0</v>
      </c>
      <c r="K523" s="65">
        <v>3</v>
      </c>
      <c r="L523" s="65">
        <v>0</v>
      </c>
      <c r="M523" s="66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60"/>
      <c r="Z523" s="3"/>
      <c r="AA523" s="3"/>
      <c r="AB523" s="3"/>
      <c r="AC523" s="3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M523" s="48"/>
      <c r="BX523" s="7"/>
      <c r="BY523" s="4"/>
      <c r="BZ523" s="7"/>
      <c r="CA523" s="7"/>
      <c r="CB523" s="7"/>
      <c r="CE523" s="7"/>
      <c r="CF523" s="7"/>
      <c r="CG523" s="7"/>
      <c r="CH523" s="7"/>
      <c r="CI523" s="7"/>
      <c r="CJ523" s="7"/>
      <c r="CK523" s="7"/>
      <c r="CL523" s="7"/>
      <c r="CN523" s="47"/>
      <c r="CO523" s="47"/>
      <c r="CP523" s="47"/>
      <c r="CQ523" s="4"/>
    </row>
    <row r="524" spans="1:95" s="1" customFormat="1" x14ac:dyDescent="0.3">
      <c r="A524" s="7"/>
      <c r="C524" s="3">
        <v>139</v>
      </c>
      <c r="D524" s="3">
        <v>2940</v>
      </c>
      <c r="E524" s="3">
        <v>3</v>
      </c>
      <c r="F524" s="3">
        <v>0</v>
      </c>
      <c r="G524" s="3">
        <v>55</v>
      </c>
      <c r="H524" s="3">
        <v>0</v>
      </c>
      <c r="I524" s="3">
        <v>0</v>
      </c>
      <c r="J524" s="65">
        <v>0</v>
      </c>
      <c r="K524" s="65">
        <v>3</v>
      </c>
      <c r="L524" s="65">
        <v>0</v>
      </c>
      <c r="M524" s="66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60"/>
      <c r="Z524" s="3"/>
      <c r="AA524" s="3"/>
      <c r="AB524" s="3"/>
      <c r="AC524" s="3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M524" s="48"/>
      <c r="BX524" s="7"/>
      <c r="BY524" s="4"/>
      <c r="BZ524" s="7"/>
      <c r="CA524" s="7"/>
      <c r="CB524" s="7"/>
      <c r="CE524" s="7"/>
      <c r="CF524" s="7"/>
      <c r="CG524" s="7"/>
      <c r="CH524" s="7"/>
      <c r="CI524" s="7"/>
      <c r="CJ524" s="7"/>
      <c r="CK524" s="7"/>
      <c r="CL524" s="7"/>
      <c r="CN524" s="47"/>
      <c r="CO524" s="47"/>
      <c r="CP524" s="47"/>
      <c r="CQ524" s="4"/>
    </row>
    <row r="525" spans="1:95" s="1" customFormat="1" x14ac:dyDescent="0.3">
      <c r="A525" s="7"/>
      <c r="C525" s="3">
        <v>140</v>
      </c>
      <c r="D525" s="3">
        <v>2940</v>
      </c>
      <c r="E525" s="3">
        <v>3</v>
      </c>
      <c r="F525" s="3">
        <v>0</v>
      </c>
      <c r="G525" s="3">
        <v>56</v>
      </c>
      <c r="H525" s="3">
        <v>0</v>
      </c>
      <c r="I525" s="3">
        <v>0</v>
      </c>
      <c r="J525" s="65">
        <v>0</v>
      </c>
      <c r="K525" s="65">
        <v>3</v>
      </c>
      <c r="L525" s="65">
        <v>0</v>
      </c>
      <c r="M525" s="66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60"/>
      <c r="Z525" s="3"/>
      <c r="AA525" s="3"/>
      <c r="AB525" s="3"/>
      <c r="AC525" s="3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M525" s="48"/>
      <c r="BX525" s="7"/>
      <c r="BY525" s="4"/>
      <c r="BZ525" s="7"/>
      <c r="CA525" s="7"/>
      <c r="CB525" s="7"/>
      <c r="CE525" s="7"/>
      <c r="CF525" s="7"/>
      <c r="CG525" s="7"/>
      <c r="CH525" s="7"/>
      <c r="CI525" s="7"/>
      <c r="CJ525" s="7"/>
      <c r="CK525" s="7"/>
      <c r="CL525" s="7"/>
      <c r="CN525" s="47"/>
      <c r="CO525" s="47"/>
      <c r="CP525" s="47"/>
      <c r="CQ525" s="4"/>
    </row>
    <row r="526" spans="1:95" s="1" customFormat="1" x14ac:dyDescent="0.3">
      <c r="A526" s="7"/>
      <c r="C526" s="3">
        <v>141</v>
      </c>
      <c r="D526" s="3">
        <v>2940</v>
      </c>
      <c r="E526" s="3">
        <v>3</v>
      </c>
      <c r="F526" s="3">
        <v>0</v>
      </c>
      <c r="G526" s="3">
        <v>56</v>
      </c>
      <c r="H526" s="3">
        <v>0</v>
      </c>
      <c r="I526" s="3">
        <v>0</v>
      </c>
      <c r="J526" s="65">
        <v>0</v>
      </c>
      <c r="K526" s="65">
        <v>3</v>
      </c>
      <c r="L526" s="65">
        <v>0</v>
      </c>
      <c r="M526" s="66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60"/>
      <c r="Z526" s="3"/>
      <c r="AA526" s="3"/>
      <c r="AB526" s="3"/>
      <c r="AC526" s="3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M526" s="48"/>
      <c r="BX526" s="7"/>
      <c r="BY526" s="4"/>
      <c r="BZ526" s="7"/>
      <c r="CA526" s="7"/>
      <c r="CB526" s="7"/>
      <c r="CE526" s="7"/>
      <c r="CF526" s="7"/>
      <c r="CG526" s="7"/>
      <c r="CH526" s="7"/>
      <c r="CI526" s="7"/>
      <c r="CJ526" s="7"/>
      <c r="CK526" s="7"/>
      <c r="CL526" s="7"/>
      <c r="CN526" s="47"/>
      <c r="CO526" s="47"/>
      <c r="CP526" s="47"/>
      <c r="CQ526" s="4"/>
    </row>
    <row r="527" spans="1:95" s="1" customFormat="1" x14ac:dyDescent="0.3">
      <c r="A527" s="7"/>
      <c r="C527" s="3">
        <v>142</v>
      </c>
      <c r="D527" s="3">
        <v>2940</v>
      </c>
      <c r="E527" s="3">
        <v>3</v>
      </c>
      <c r="F527" s="3">
        <v>0</v>
      </c>
      <c r="G527" s="3">
        <v>56</v>
      </c>
      <c r="H527" s="3">
        <v>0</v>
      </c>
      <c r="I527" s="3">
        <v>0</v>
      </c>
      <c r="J527" s="65">
        <v>0</v>
      </c>
      <c r="K527" s="65">
        <v>3</v>
      </c>
      <c r="L527" s="65">
        <v>0</v>
      </c>
      <c r="M527" s="66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60"/>
      <c r="Z527" s="3"/>
      <c r="AA527" s="3"/>
      <c r="AB527" s="3"/>
      <c r="AC527" s="3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M527" s="48"/>
      <c r="BX527" s="7"/>
      <c r="BY527" s="4"/>
      <c r="BZ527" s="7"/>
      <c r="CA527" s="7"/>
      <c r="CB527" s="7"/>
      <c r="CE527" s="7"/>
      <c r="CF527" s="7"/>
      <c r="CG527" s="7"/>
      <c r="CH527" s="7"/>
      <c r="CI527" s="7"/>
      <c r="CJ527" s="7"/>
      <c r="CK527" s="7"/>
      <c r="CL527" s="7"/>
      <c r="CN527" s="47"/>
      <c r="CO527" s="47"/>
      <c r="CP527" s="47"/>
      <c r="CQ527" s="4"/>
    </row>
    <row r="528" spans="1:95" s="1" customFormat="1" x14ac:dyDescent="0.3">
      <c r="A528" s="7"/>
      <c r="C528" s="3">
        <v>143</v>
      </c>
      <c r="D528" s="3">
        <v>2940</v>
      </c>
      <c r="E528" s="3">
        <v>2</v>
      </c>
      <c r="F528" s="3">
        <v>0</v>
      </c>
      <c r="G528" s="3">
        <v>56</v>
      </c>
      <c r="H528" s="3">
        <v>0</v>
      </c>
      <c r="I528" s="3">
        <v>0</v>
      </c>
      <c r="J528" s="65">
        <v>0</v>
      </c>
      <c r="K528" s="65">
        <v>2</v>
      </c>
      <c r="L528" s="65">
        <v>0</v>
      </c>
      <c r="M528" s="66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60"/>
      <c r="Z528" s="3"/>
      <c r="AA528" s="3"/>
      <c r="AB528" s="3"/>
      <c r="AC528" s="3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M528" s="48"/>
      <c r="BX528" s="7"/>
      <c r="BY528" s="4"/>
      <c r="BZ528" s="7"/>
      <c r="CA528" s="7"/>
      <c r="CB528" s="7"/>
      <c r="CE528" s="7"/>
      <c r="CF528" s="7"/>
      <c r="CG528" s="7"/>
      <c r="CH528" s="7"/>
      <c r="CI528" s="7"/>
      <c r="CJ528" s="7"/>
      <c r="CK528" s="7"/>
      <c r="CL528" s="7"/>
      <c r="CN528" s="47"/>
      <c r="CO528" s="47"/>
      <c r="CP528" s="47"/>
      <c r="CQ528" s="4"/>
    </row>
    <row r="529" spans="1:95" s="1" customFormat="1" x14ac:dyDescent="0.3">
      <c r="A529" s="7"/>
      <c r="C529" s="3">
        <v>144</v>
      </c>
      <c r="D529" s="3">
        <v>2940</v>
      </c>
      <c r="E529" s="3">
        <v>2</v>
      </c>
      <c r="F529" s="3">
        <v>0</v>
      </c>
      <c r="G529" s="3">
        <v>56</v>
      </c>
      <c r="H529" s="3">
        <v>0</v>
      </c>
      <c r="I529" s="3">
        <v>0</v>
      </c>
      <c r="J529" s="65">
        <v>0</v>
      </c>
      <c r="K529" s="65">
        <v>2</v>
      </c>
      <c r="L529" s="65">
        <v>0</v>
      </c>
      <c r="M529" s="66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60"/>
      <c r="Z529" s="3"/>
      <c r="AA529" s="3"/>
      <c r="AB529" s="3"/>
      <c r="AC529" s="3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M529" s="48"/>
      <c r="BX529" s="7"/>
      <c r="BY529" s="4"/>
      <c r="BZ529" s="7"/>
      <c r="CA529" s="7"/>
      <c r="CB529" s="7"/>
      <c r="CE529" s="7"/>
      <c r="CF529" s="7"/>
      <c r="CG529" s="7"/>
      <c r="CH529" s="7"/>
      <c r="CI529" s="7"/>
      <c r="CJ529" s="7"/>
      <c r="CK529" s="7"/>
      <c r="CL529" s="7"/>
      <c r="CN529" s="47"/>
      <c r="CO529" s="47"/>
      <c r="CP529" s="47"/>
      <c r="CQ529" s="4"/>
    </row>
    <row r="530" spans="1:95" s="1" customFormat="1" x14ac:dyDescent="0.3">
      <c r="A530" s="7"/>
      <c r="C530" s="3">
        <v>145</v>
      </c>
      <c r="D530" s="3">
        <v>2940</v>
      </c>
      <c r="E530" s="3">
        <v>2</v>
      </c>
      <c r="F530" s="3">
        <v>0</v>
      </c>
      <c r="G530" s="3">
        <v>57</v>
      </c>
      <c r="H530" s="3">
        <v>0</v>
      </c>
      <c r="I530" s="3">
        <v>0</v>
      </c>
      <c r="J530" s="65">
        <v>0</v>
      </c>
      <c r="K530" s="65">
        <v>2</v>
      </c>
      <c r="L530" s="65">
        <v>0</v>
      </c>
      <c r="M530" s="66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60"/>
      <c r="Z530" s="3"/>
      <c r="AA530" s="3"/>
      <c r="AB530" s="3"/>
      <c r="AC530" s="3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M530" s="48"/>
      <c r="BX530" s="7"/>
      <c r="BY530" s="4"/>
      <c r="BZ530" s="7"/>
      <c r="CA530" s="7"/>
      <c r="CB530" s="7"/>
      <c r="CE530" s="7"/>
      <c r="CF530" s="7"/>
      <c r="CG530" s="7"/>
      <c r="CH530" s="7"/>
      <c r="CI530" s="7"/>
      <c r="CJ530" s="7"/>
      <c r="CK530" s="7"/>
      <c r="CL530" s="7"/>
      <c r="CN530" s="47"/>
      <c r="CO530" s="47"/>
      <c r="CP530" s="47"/>
      <c r="CQ530" s="4"/>
    </row>
    <row r="531" spans="1:95" s="1" customFormat="1" x14ac:dyDescent="0.3">
      <c r="A531" s="7"/>
      <c r="C531" s="3">
        <v>146</v>
      </c>
      <c r="D531" s="3">
        <v>2940</v>
      </c>
      <c r="E531" s="3">
        <v>2</v>
      </c>
      <c r="F531" s="3">
        <v>0</v>
      </c>
      <c r="G531" s="3">
        <v>57</v>
      </c>
      <c r="H531" s="3">
        <v>0</v>
      </c>
      <c r="I531" s="3">
        <v>0</v>
      </c>
      <c r="J531" s="65">
        <v>0</v>
      </c>
      <c r="K531" s="65">
        <v>2</v>
      </c>
      <c r="L531" s="65">
        <v>0</v>
      </c>
      <c r="M531" s="66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60"/>
      <c r="Z531" s="3"/>
      <c r="AA531" s="3"/>
      <c r="AB531" s="3"/>
      <c r="AC531" s="3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M531" s="48"/>
      <c r="BX531" s="7"/>
      <c r="BY531" s="4"/>
      <c r="BZ531" s="7"/>
      <c r="CA531" s="7"/>
      <c r="CB531" s="7"/>
      <c r="CE531" s="7"/>
      <c r="CF531" s="7"/>
      <c r="CG531" s="7"/>
      <c r="CH531" s="7"/>
      <c r="CI531" s="7"/>
      <c r="CJ531" s="7"/>
      <c r="CK531" s="7"/>
      <c r="CL531" s="7"/>
      <c r="CN531" s="47"/>
      <c r="CO531" s="47"/>
      <c r="CP531" s="47"/>
      <c r="CQ531" s="4"/>
    </row>
    <row r="532" spans="1:95" s="1" customFormat="1" x14ac:dyDescent="0.3">
      <c r="A532" s="7"/>
      <c r="C532" s="3">
        <v>147</v>
      </c>
      <c r="D532" s="3">
        <v>2940</v>
      </c>
      <c r="E532" s="3">
        <v>2</v>
      </c>
      <c r="F532" s="3">
        <v>0</v>
      </c>
      <c r="G532" s="3">
        <v>57</v>
      </c>
      <c r="H532" s="3">
        <v>0</v>
      </c>
      <c r="I532" s="3">
        <v>0</v>
      </c>
      <c r="J532" s="65">
        <v>0</v>
      </c>
      <c r="K532" s="65">
        <v>1</v>
      </c>
      <c r="L532" s="65">
        <v>0</v>
      </c>
      <c r="M532" s="66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60"/>
      <c r="Z532" s="3"/>
      <c r="AA532" s="3"/>
      <c r="AB532" s="3"/>
      <c r="AC532" s="3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M532" s="48"/>
      <c r="BX532" s="7"/>
      <c r="BY532" s="4"/>
      <c r="BZ532" s="7"/>
      <c r="CA532" s="7"/>
      <c r="CB532" s="7"/>
      <c r="CE532" s="7"/>
      <c r="CF532" s="7"/>
      <c r="CG532" s="7"/>
      <c r="CH532" s="7"/>
      <c r="CI532" s="7"/>
      <c r="CJ532" s="7"/>
      <c r="CK532" s="7"/>
      <c r="CL532" s="7"/>
      <c r="CN532" s="47"/>
      <c r="CO532" s="47"/>
      <c r="CP532" s="47"/>
      <c r="CQ532" s="4"/>
    </row>
    <row r="533" spans="1:95" s="1" customFormat="1" x14ac:dyDescent="0.3">
      <c r="A533" s="7"/>
      <c r="C533" s="3">
        <v>148</v>
      </c>
      <c r="D533" s="3">
        <v>2940</v>
      </c>
      <c r="E533" s="3">
        <v>1</v>
      </c>
      <c r="F533" s="3">
        <v>0</v>
      </c>
      <c r="G533" s="3">
        <v>58</v>
      </c>
      <c r="H533" s="3">
        <v>0</v>
      </c>
      <c r="I533" s="3">
        <v>0</v>
      </c>
      <c r="J533" s="65">
        <v>0</v>
      </c>
      <c r="K533" s="65">
        <v>1</v>
      </c>
      <c r="L533" s="65">
        <v>0</v>
      </c>
      <c r="M533" s="66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60"/>
      <c r="Z533" s="3"/>
      <c r="AA533" s="3"/>
      <c r="AB533" s="3"/>
      <c r="AC533" s="3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M533" s="48"/>
      <c r="BX533" s="7"/>
      <c r="BY533" s="4"/>
      <c r="BZ533" s="7"/>
      <c r="CA533" s="7"/>
      <c r="CB533" s="7"/>
      <c r="CE533" s="7"/>
      <c r="CF533" s="7"/>
      <c r="CG533" s="7"/>
      <c r="CH533" s="7"/>
      <c r="CI533" s="7"/>
      <c r="CJ533" s="7"/>
      <c r="CK533" s="7"/>
      <c r="CL533" s="7"/>
      <c r="CN533" s="47"/>
      <c r="CO533" s="47"/>
      <c r="CP533" s="47"/>
      <c r="CQ533" s="4"/>
    </row>
    <row r="534" spans="1:95" s="1" customFormat="1" x14ac:dyDescent="0.3">
      <c r="A534" s="7"/>
      <c r="C534" s="3">
        <v>149</v>
      </c>
      <c r="D534" s="3">
        <v>2940</v>
      </c>
      <c r="E534" s="3">
        <v>1</v>
      </c>
      <c r="F534" s="3">
        <v>0</v>
      </c>
      <c r="G534" s="3">
        <v>58</v>
      </c>
      <c r="H534" s="3">
        <v>0</v>
      </c>
      <c r="I534" s="3">
        <v>0</v>
      </c>
      <c r="J534" s="65">
        <v>0</v>
      </c>
      <c r="K534" s="65">
        <v>1</v>
      </c>
      <c r="L534" s="65">
        <v>0</v>
      </c>
      <c r="M534" s="66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60"/>
      <c r="Z534" s="3"/>
      <c r="AA534" s="3"/>
      <c r="AB534" s="3"/>
      <c r="AC534" s="3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M534" s="48"/>
      <c r="BX534" s="7"/>
      <c r="BY534" s="4"/>
      <c r="BZ534" s="7"/>
      <c r="CA534" s="7"/>
      <c r="CB534" s="7"/>
      <c r="CE534" s="7"/>
      <c r="CF534" s="7"/>
      <c r="CG534" s="7"/>
      <c r="CH534" s="7"/>
      <c r="CI534" s="7"/>
      <c r="CJ534" s="7"/>
      <c r="CK534" s="7"/>
      <c r="CL534" s="7"/>
      <c r="CN534" s="47"/>
      <c r="CO534" s="47"/>
      <c r="CP534" s="47"/>
      <c r="CQ534" s="4"/>
    </row>
    <row r="535" spans="1:95" s="1" customFormat="1" x14ac:dyDescent="0.3">
      <c r="A535" s="7"/>
      <c r="C535" s="3">
        <v>150</v>
      </c>
      <c r="D535" s="3">
        <v>2940</v>
      </c>
      <c r="E535" s="3">
        <v>1</v>
      </c>
      <c r="F535" s="3">
        <v>0</v>
      </c>
      <c r="G535" s="3">
        <v>58</v>
      </c>
      <c r="H535" s="3">
        <v>0</v>
      </c>
      <c r="I535" s="3">
        <v>0</v>
      </c>
      <c r="J535" s="65">
        <v>0</v>
      </c>
      <c r="K535" s="65">
        <v>1</v>
      </c>
      <c r="L535" s="65">
        <v>0</v>
      </c>
      <c r="M535" s="66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60"/>
      <c r="Z535" s="3"/>
      <c r="AA535" s="3"/>
      <c r="AB535" s="3"/>
      <c r="AC535" s="3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M535" s="48"/>
      <c r="BX535" s="7"/>
      <c r="BY535" s="4"/>
      <c r="BZ535" s="7"/>
      <c r="CA535" s="7"/>
      <c r="CB535" s="7"/>
      <c r="CE535" s="7"/>
      <c r="CF535" s="7"/>
      <c r="CG535" s="7"/>
      <c r="CH535" s="7"/>
      <c r="CI535" s="7"/>
      <c r="CJ535" s="7"/>
      <c r="CK535" s="7"/>
      <c r="CL535" s="7"/>
      <c r="CN535" s="47"/>
      <c r="CO535" s="47"/>
      <c r="CP535" s="47"/>
      <c r="CQ535" s="4"/>
    </row>
    <row r="536" spans="1:95" s="1" customFormat="1" x14ac:dyDescent="0.3">
      <c r="A536" s="7"/>
      <c r="C536" s="3">
        <v>151</v>
      </c>
      <c r="D536" s="3">
        <v>2940</v>
      </c>
      <c r="E536" s="3">
        <v>1</v>
      </c>
      <c r="F536" s="3">
        <v>0</v>
      </c>
      <c r="G536" s="3">
        <v>58</v>
      </c>
      <c r="H536" s="3">
        <v>0</v>
      </c>
      <c r="I536" s="3">
        <v>0</v>
      </c>
      <c r="J536" s="65">
        <v>0</v>
      </c>
      <c r="K536" s="65">
        <v>1</v>
      </c>
      <c r="L536" s="65">
        <v>0</v>
      </c>
      <c r="M536" s="66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60"/>
      <c r="Z536" s="3"/>
      <c r="AA536" s="3"/>
      <c r="AB536" s="3"/>
      <c r="AC536" s="3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M536" s="48"/>
      <c r="BX536" s="7"/>
      <c r="BY536" s="4"/>
      <c r="BZ536" s="7"/>
      <c r="CA536" s="7"/>
      <c r="CB536" s="7"/>
      <c r="CE536" s="7"/>
      <c r="CF536" s="7"/>
      <c r="CG536" s="7"/>
      <c r="CH536" s="7"/>
      <c r="CI536" s="7"/>
      <c r="CJ536" s="7"/>
      <c r="CK536" s="7"/>
      <c r="CL536" s="7"/>
      <c r="CN536" s="47"/>
      <c r="CO536" s="47"/>
      <c r="CP536" s="47"/>
      <c r="CQ536" s="4"/>
    </row>
    <row r="537" spans="1:95" s="1" customFormat="1" x14ac:dyDescent="0.3">
      <c r="A537" s="7"/>
      <c r="C537" s="3">
        <v>152</v>
      </c>
      <c r="D537" s="3">
        <v>2940</v>
      </c>
      <c r="E537" s="3">
        <v>1</v>
      </c>
      <c r="F537" s="3">
        <v>0</v>
      </c>
      <c r="G537" s="3">
        <v>58</v>
      </c>
      <c r="H537" s="3">
        <v>0</v>
      </c>
      <c r="I537" s="3">
        <v>0</v>
      </c>
      <c r="J537" s="65">
        <v>0</v>
      </c>
      <c r="K537" s="65">
        <v>1</v>
      </c>
      <c r="L537" s="65">
        <v>0</v>
      </c>
      <c r="M537" s="66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60"/>
      <c r="Z537" s="3"/>
      <c r="AA537" s="3"/>
      <c r="AB537" s="3"/>
      <c r="AC537" s="3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M537" s="48"/>
      <c r="BX537" s="7"/>
      <c r="BY537" s="4"/>
      <c r="BZ537" s="7"/>
      <c r="CA537" s="7"/>
      <c r="CB537" s="7"/>
      <c r="CE537" s="7"/>
      <c r="CF537" s="7"/>
      <c r="CG537" s="7"/>
      <c r="CH537" s="7"/>
      <c r="CI537" s="7"/>
      <c r="CJ537" s="7"/>
      <c r="CK537" s="7"/>
      <c r="CL537" s="7"/>
      <c r="CN537" s="47"/>
      <c r="CO537" s="47"/>
      <c r="CP537" s="47"/>
      <c r="CQ537" s="4"/>
    </row>
    <row r="538" spans="1:95" s="1" customFormat="1" x14ac:dyDescent="0.3">
      <c r="A538" s="7"/>
      <c r="C538" s="3">
        <v>153</v>
      </c>
      <c r="D538" s="3">
        <v>2940</v>
      </c>
      <c r="E538" s="3">
        <v>1</v>
      </c>
      <c r="F538" s="3">
        <v>0</v>
      </c>
      <c r="G538" s="3">
        <v>58</v>
      </c>
      <c r="H538" s="3">
        <v>0</v>
      </c>
      <c r="I538" s="3">
        <v>0</v>
      </c>
      <c r="J538" s="65">
        <v>0</v>
      </c>
      <c r="K538" s="65">
        <v>1</v>
      </c>
      <c r="L538" s="65">
        <v>0</v>
      </c>
      <c r="M538" s="66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60"/>
      <c r="Z538" s="3"/>
      <c r="AA538" s="3"/>
      <c r="AB538" s="3"/>
      <c r="AC538" s="3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M538" s="48"/>
      <c r="BX538" s="7"/>
      <c r="BY538" s="4"/>
      <c r="BZ538" s="7"/>
      <c r="CA538" s="7"/>
      <c r="CB538" s="7"/>
      <c r="CE538" s="7"/>
      <c r="CF538" s="7"/>
      <c r="CG538" s="7"/>
      <c r="CH538" s="7"/>
      <c r="CI538" s="7"/>
      <c r="CJ538" s="7"/>
      <c r="CK538" s="7"/>
      <c r="CL538" s="7"/>
      <c r="CN538" s="47"/>
      <c r="CO538" s="47"/>
      <c r="CP538" s="47"/>
      <c r="CQ538" s="4"/>
    </row>
    <row r="539" spans="1:95" s="1" customFormat="1" x14ac:dyDescent="0.3">
      <c r="A539" s="7"/>
      <c r="C539" s="3">
        <v>154</v>
      </c>
      <c r="D539" s="3">
        <v>2940</v>
      </c>
      <c r="E539" s="3">
        <v>1</v>
      </c>
      <c r="F539" s="3">
        <v>0</v>
      </c>
      <c r="G539" s="3">
        <v>58</v>
      </c>
      <c r="H539" s="3">
        <v>0</v>
      </c>
      <c r="I539" s="3">
        <v>0</v>
      </c>
      <c r="J539" s="65">
        <v>0</v>
      </c>
      <c r="K539" s="65">
        <v>1</v>
      </c>
      <c r="L539" s="65">
        <v>0</v>
      </c>
      <c r="M539" s="66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60"/>
      <c r="Z539" s="3"/>
      <c r="AA539" s="3"/>
      <c r="AB539" s="3"/>
      <c r="AC539" s="3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M539" s="48"/>
      <c r="BX539" s="7"/>
      <c r="BY539" s="4"/>
      <c r="BZ539" s="7"/>
      <c r="CA539" s="7"/>
      <c r="CB539" s="7"/>
      <c r="CE539" s="7"/>
      <c r="CF539" s="7"/>
      <c r="CG539" s="7"/>
      <c r="CH539" s="7"/>
      <c r="CI539" s="7"/>
      <c r="CJ539" s="7"/>
      <c r="CK539" s="7"/>
      <c r="CL539" s="7"/>
      <c r="CN539" s="47"/>
      <c r="CO539" s="47"/>
      <c r="CP539" s="47"/>
      <c r="CQ539" s="4"/>
    </row>
    <row r="540" spans="1:95" s="1" customFormat="1" x14ac:dyDescent="0.3">
      <c r="A540" s="7"/>
      <c r="C540" s="3">
        <v>155</v>
      </c>
      <c r="D540" s="3">
        <v>2940</v>
      </c>
      <c r="E540" s="3">
        <v>1</v>
      </c>
      <c r="F540" s="3">
        <v>0</v>
      </c>
      <c r="G540" s="3">
        <v>58</v>
      </c>
      <c r="H540" s="3">
        <v>0</v>
      </c>
      <c r="I540" s="3">
        <v>0</v>
      </c>
      <c r="J540" s="65">
        <v>0</v>
      </c>
      <c r="K540" s="65">
        <v>0</v>
      </c>
      <c r="L540" s="65">
        <v>0</v>
      </c>
      <c r="M540" s="66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60"/>
      <c r="Z540" s="3"/>
      <c r="AA540" s="3"/>
      <c r="AB540" s="3"/>
      <c r="AC540" s="3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M540" s="48"/>
      <c r="BX540" s="7"/>
      <c r="BY540" s="4"/>
      <c r="BZ540" s="7"/>
      <c r="CA540" s="7"/>
      <c r="CB540" s="7"/>
      <c r="CE540" s="7"/>
      <c r="CF540" s="7"/>
      <c r="CG540" s="7"/>
      <c r="CH540" s="7"/>
      <c r="CI540" s="7"/>
      <c r="CJ540" s="7"/>
      <c r="CK540" s="7"/>
      <c r="CL540" s="7"/>
      <c r="CN540" s="47"/>
      <c r="CO540" s="47"/>
      <c r="CP540" s="47"/>
      <c r="CQ540" s="4"/>
    </row>
    <row r="541" spans="1:95" s="1" customFormat="1" x14ac:dyDescent="0.3">
      <c r="A541" s="7"/>
      <c r="C541" s="3">
        <v>156</v>
      </c>
      <c r="D541" s="3">
        <v>2940</v>
      </c>
      <c r="E541" s="3">
        <v>0</v>
      </c>
      <c r="F541" s="3">
        <v>0</v>
      </c>
      <c r="G541" s="3">
        <v>59</v>
      </c>
      <c r="H541" s="3">
        <v>0</v>
      </c>
      <c r="I541" s="3">
        <v>0</v>
      </c>
      <c r="J541" s="65">
        <v>0</v>
      </c>
      <c r="K541" s="65">
        <v>0</v>
      </c>
      <c r="L541" s="65">
        <v>0</v>
      </c>
      <c r="M541" s="66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60"/>
      <c r="Z541" s="3"/>
      <c r="AA541" s="3"/>
      <c r="AB541" s="3"/>
      <c r="AC541" s="3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M541" s="48"/>
      <c r="BX541" s="7"/>
      <c r="BY541" s="4"/>
      <c r="BZ541" s="7"/>
      <c r="CA541" s="7"/>
      <c r="CB541" s="7"/>
      <c r="CE541" s="7"/>
      <c r="CF541" s="7"/>
      <c r="CG541" s="7"/>
      <c r="CH541" s="7"/>
      <c r="CI541" s="7"/>
      <c r="CJ541" s="7"/>
      <c r="CK541" s="7"/>
      <c r="CL541" s="7"/>
      <c r="CN541" s="47"/>
      <c r="CO541" s="47"/>
      <c r="CP541" s="47"/>
      <c r="CQ541" s="4"/>
    </row>
    <row r="542" spans="1:95" s="1" customFormat="1" x14ac:dyDescent="0.3">
      <c r="A542" s="7"/>
      <c r="C542" s="3">
        <v>157</v>
      </c>
      <c r="D542" s="3">
        <v>2940</v>
      </c>
      <c r="E542" s="3">
        <v>0</v>
      </c>
      <c r="F542" s="3">
        <v>0</v>
      </c>
      <c r="G542" s="3">
        <v>59</v>
      </c>
      <c r="H542" s="3">
        <v>0</v>
      </c>
      <c r="I542" s="3">
        <v>0</v>
      </c>
      <c r="J542" s="65">
        <v>0</v>
      </c>
      <c r="K542" s="65">
        <v>0</v>
      </c>
      <c r="L542" s="65">
        <v>0</v>
      </c>
      <c r="M542" s="66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60"/>
      <c r="Z542" s="3"/>
      <c r="AA542" s="3"/>
      <c r="AB542" s="3"/>
      <c r="AC542" s="3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M542" s="48"/>
      <c r="BX542" s="7"/>
      <c r="BY542" s="4"/>
      <c r="BZ542" s="7"/>
      <c r="CA542" s="7"/>
      <c r="CB542" s="7"/>
      <c r="CE542" s="7"/>
      <c r="CF542" s="7"/>
      <c r="CG542" s="7"/>
      <c r="CH542" s="7"/>
      <c r="CI542" s="7"/>
      <c r="CJ542" s="7"/>
      <c r="CK542" s="7"/>
      <c r="CL542" s="7"/>
      <c r="CN542" s="47"/>
      <c r="CO542" s="47"/>
      <c r="CP542" s="47"/>
      <c r="CQ542" s="4"/>
    </row>
    <row r="543" spans="1:95" s="1" customFormat="1" x14ac:dyDescent="0.3">
      <c r="A543" s="7"/>
      <c r="C543" s="3">
        <v>158</v>
      </c>
      <c r="D543" s="3">
        <v>2940</v>
      </c>
      <c r="E543" s="3">
        <v>0</v>
      </c>
      <c r="F543" s="3">
        <v>0</v>
      </c>
      <c r="G543" s="3">
        <v>59</v>
      </c>
      <c r="H543" s="3">
        <v>0</v>
      </c>
      <c r="I543" s="3">
        <v>0</v>
      </c>
      <c r="J543" s="65">
        <v>0</v>
      </c>
      <c r="K543" s="65">
        <v>0</v>
      </c>
      <c r="L543" s="65">
        <v>0</v>
      </c>
      <c r="M543" s="66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60"/>
      <c r="Z543" s="3"/>
      <c r="AA543" s="3"/>
      <c r="AB543" s="3"/>
      <c r="AC543" s="3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M543" s="48"/>
      <c r="BX543" s="7"/>
      <c r="BY543" s="4"/>
      <c r="BZ543" s="7"/>
      <c r="CA543" s="7"/>
      <c r="CB543" s="7"/>
      <c r="CE543" s="7"/>
      <c r="CF543" s="7"/>
      <c r="CG543" s="7"/>
      <c r="CH543" s="7"/>
      <c r="CI543" s="7"/>
      <c r="CJ543" s="7"/>
      <c r="CK543" s="7"/>
      <c r="CL543" s="7"/>
      <c r="CN543" s="47"/>
      <c r="CO543" s="47"/>
      <c r="CP543" s="47"/>
      <c r="CQ543" s="4"/>
    </row>
    <row r="544" spans="1:95" s="1" customFormat="1" x14ac:dyDescent="0.3">
      <c r="A544" s="7"/>
      <c r="C544" s="3">
        <v>159</v>
      </c>
      <c r="D544" s="3">
        <v>2939</v>
      </c>
      <c r="E544" s="3">
        <v>1</v>
      </c>
      <c r="F544" s="3">
        <v>0</v>
      </c>
      <c r="G544" s="3">
        <v>59</v>
      </c>
      <c r="H544" s="3">
        <v>0</v>
      </c>
      <c r="I544" s="3">
        <v>0</v>
      </c>
      <c r="J544" s="65">
        <v>0</v>
      </c>
      <c r="K544" s="65">
        <v>0</v>
      </c>
      <c r="L544" s="65">
        <v>0</v>
      </c>
      <c r="M544" s="66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60"/>
      <c r="Z544" s="3"/>
      <c r="AA544" s="3"/>
      <c r="AB544" s="3"/>
      <c r="AC544" s="3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M544" s="48"/>
      <c r="BX544" s="7"/>
      <c r="BY544" s="4"/>
      <c r="BZ544" s="7"/>
      <c r="CA544" s="7"/>
      <c r="CB544" s="7"/>
      <c r="CE544" s="7"/>
      <c r="CF544" s="7"/>
      <c r="CG544" s="7"/>
      <c r="CH544" s="7"/>
      <c r="CI544" s="7"/>
      <c r="CJ544" s="7"/>
      <c r="CK544" s="7"/>
      <c r="CL544" s="7"/>
      <c r="CN544" s="47"/>
      <c r="CO544" s="47"/>
      <c r="CP544" s="47"/>
      <c r="CQ544" s="4"/>
    </row>
    <row r="545" spans="1:95" s="1" customFormat="1" x14ac:dyDescent="0.3">
      <c r="A545" s="7"/>
      <c r="C545" s="3">
        <v>160</v>
      </c>
      <c r="D545" s="3">
        <v>2939</v>
      </c>
      <c r="E545" s="3">
        <v>1</v>
      </c>
      <c r="F545" s="3">
        <v>0</v>
      </c>
      <c r="G545" s="3">
        <v>59</v>
      </c>
      <c r="H545" s="3">
        <v>0</v>
      </c>
      <c r="I545" s="3">
        <v>0</v>
      </c>
      <c r="J545" s="65">
        <v>0</v>
      </c>
      <c r="K545" s="65">
        <v>0</v>
      </c>
      <c r="L545" s="65">
        <v>0</v>
      </c>
      <c r="M545" s="66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60"/>
      <c r="Z545" s="3"/>
      <c r="AA545" s="3"/>
      <c r="AB545" s="3"/>
      <c r="AC545" s="3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M545" s="48"/>
      <c r="BX545" s="7"/>
      <c r="BY545" s="4"/>
      <c r="BZ545" s="7"/>
      <c r="CA545" s="7"/>
      <c r="CB545" s="7"/>
      <c r="CE545" s="7"/>
      <c r="CF545" s="7"/>
      <c r="CG545" s="7"/>
      <c r="CH545" s="7"/>
      <c r="CI545" s="7"/>
      <c r="CJ545" s="7"/>
      <c r="CK545" s="7"/>
      <c r="CL545" s="7"/>
      <c r="CN545" s="47"/>
      <c r="CO545" s="47"/>
      <c r="CP545" s="47"/>
      <c r="CQ545" s="4"/>
    </row>
    <row r="546" spans="1:95" s="1" customFormat="1" x14ac:dyDescent="0.3">
      <c r="A546" s="7"/>
      <c r="C546" s="3">
        <v>161</v>
      </c>
      <c r="D546" s="3">
        <v>2939</v>
      </c>
      <c r="E546" s="3">
        <v>1</v>
      </c>
      <c r="F546" s="3">
        <v>0</v>
      </c>
      <c r="G546" s="3">
        <v>59</v>
      </c>
      <c r="H546" s="3">
        <v>0</v>
      </c>
      <c r="I546" s="3">
        <v>0</v>
      </c>
      <c r="J546" s="65">
        <v>0</v>
      </c>
      <c r="K546" s="65">
        <v>0</v>
      </c>
      <c r="L546" s="65">
        <v>0</v>
      </c>
      <c r="M546" s="66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60"/>
      <c r="Z546" s="3"/>
      <c r="AA546" s="3"/>
      <c r="AB546" s="3"/>
      <c r="AC546" s="3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M546" s="48"/>
      <c r="BX546" s="7"/>
      <c r="BY546" s="4"/>
      <c r="BZ546" s="7"/>
      <c r="CA546" s="7"/>
      <c r="CB546" s="7"/>
      <c r="CE546" s="7"/>
      <c r="CF546" s="7"/>
      <c r="CG546" s="7"/>
      <c r="CH546" s="7"/>
      <c r="CI546" s="7"/>
      <c r="CJ546" s="7"/>
      <c r="CK546" s="7"/>
      <c r="CL546" s="7"/>
      <c r="CN546" s="47"/>
      <c r="CO546" s="47"/>
      <c r="CP546" s="47"/>
      <c r="CQ546" s="4"/>
    </row>
    <row r="547" spans="1:95" s="1" customFormat="1" x14ac:dyDescent="0.3">
      <c r="A547" s="7"/>
      <c r="C547" s="3">
        <v>162</v>
      </c>
      <c r="D547" s="3">
        <v>2939</v>
      </c>
      <c r="E547" s="3">
        <v>1</v>
      </c>
      <c r="F547" s="3">
        <v>0</v>
      </c>
      <c r="G547" s="3">
        <v>59</v>
      </c>
      <c r="H547" s="3">
        <v>0</v>
      </c>
      <c r="I547" s="3">
        <v>0</v>
      </c>
      <c r="J547" s="65">
        <v>0</v>
      </c>
      <c r="K547" s="65">
        <v>0</v>
      </c>
      <c r="L547" s="65">
        <v>0</v>
      </c>
      <c r="M547" s="66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60"/>
      <c r="Z547" s="3"/>
      <c r="AA547" s="3"/>
      <c r="AB547" s="3"/>
      <c r="AC547" s="3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M547" s="48"/>
      <c r="BX547" s="7"/>
      <c r="BY547" s="4"/>
      <c r="BZ547" s="7"/>
      <c r="CA547" s="7"/>
      <c r="CB547" s="7"/>
      <c r="CE547" s="7"/>
      <c r="CF547" s="7"/>
      <c r="CG547" s="7"/>
      <c r="CH547" s="7"/>
      <c r="CI547" s="7"/>
      <c r="CJ547" s="7"/>
      <c r="CK547" s="7"/>
      <c r="CL547" s="7"/>
      <c r="CN547" s="47"/>
      <c r="CO547" s="47"/>
      <c r="CP547" s="47"/>
      <c r="CQ547" s="4"/>
    </row>
    <row r="548" spans="1:95" s="1" customFormat="1" x14ac:dyDescent="0.3">
      <c r="A548" s="7"/>
      <c r="C548" s="3">
        <v>163</v>
      </c>
      <c r="D548" s="3">
        <v>2939</v>
      </c>
      <c r="E548" s="3">
        <v>1</v>
      </c>
      <c r="F548" s="3">
        <v>0</v>
      </c>
      <c r="G548" s="3">
        <v>59</v>
      </c>
      <c r="H548" s="3">
        <v>0</v>
      </c>
      <c r="I548" s="3">
        <v>0</v>
      </c>
      <c r="J548" s="65">
        <v>0</v>
      </c>
      <c r="K548" s="65">
        <v>0</v>
      </c>
      <c r="L548" s="65">
        <v>0</v>
      </c>
      <c r="M548" s="66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60"/>
      <c r="Z548" s="3"/>
      <c r="AA548" s="3"/>
      <c r="AB548" s="3"/>
      <c r="AC548" s="3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M548" s="48"/>
      <c r="BX548" s="7"/>
      <c r="BY548" s="4"/>
      <c r="BZ548" s="7"/>
      <c r="CA548" s="7"/>
      <c r="CB548" s="7"/>
      <c r="CE548" s="7"/>
      <c r="CF548" s="7"/>
      <c r="CG548" s="7"/>
      <c r="CH548" s="7"/>
      <c r="CI548" s="7"/>
      <c r="CJ548" s="7"/>
      <c r="CK548" s="7"/>
      <c r="CL548" s="7"/>
      <c r="CN548" s="47"/>
      <c r="CO548" s="47"/>
      <c r="CP548" s="47"/>
      <c r="CQ548" s="4"/>
    </row>
    <row r="549" spans="1:95" s="1" customFormat="1" x14ac:dyDescent="0.3">
      <c r="A549" s="7"/>
      <c r="C549" s="3">
        <v>164</v>
      </c>
      <c r="D549" s="3">
        <v>2939</v>
      </c>
      <c r="E549" s="3">
        <v>0</v>
      </c>
      <c r="F549" s="3">
        <v>0</v>
      </c>
      <c r="G549" s="3">
        <v>59</v>
      </c>
      <c r="H549" s="3">
        <v>0</v>
      </c>
      <c r="I549" s="3">
        <v>0</v>
      </c>
      <c r="J549" s="65">
        <v>0</v>
      </c>
      <c r="K549" s="65">
        <v>0</v>
      </c>
      <c r="L549" s="65">
        <v>0</v>
      </c>
      <c r="M549" s="66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60"/>
      <c r="Z549" s="3"/>
      <c r="AA549" s="3"/>
      <c r="AB549" s="3"/>
      <c r="AC549" s="3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M549" s="48"/>
      <c r="BX549" s="7"/>
      <c r="BY549" s="4"/>
      <c r="BZ549" s="7"/>
      <c r="CA549" s="7"/>
      <c r="CB549" s="7"/>
      <c r="CE549" s="7"/>
      <c r="CF549" s="7"/>
      <c r="CG549" s="7"/>
      <c r="CH549" s="7"/>
      <c r="CI549" s="7"/>
      <c r="CJ549" s="7"/>
      <c r="CK549" s="7"/>
      <c r="CL549" s="7"/>
      <c r="CN549" s="47"/>
      <c r="CO549" s="47"/>
      <c r="CP549" s="47"/>
      <c r="CQ549" s="4"/>
    </row>
    <row r="550" spans="1:95" s="1" customFormat="1" x14ac:dyDescent="0.3">
      <c r="A550" s="7"/>
      <c r="C550" s="3">
        <v>165</v>
      </c>
      <c r="D550" s="3">
        <v>2939</v>
      </c>
      <c r="E550" s="3">
        <v>1</v>
      </c>
      <c r="F550" s="3">
        <v>0</v>
      </c>
      <c r="G550" s="3">
        <v>59</v>
      </c>
      <c r="H550" s="3">
        <v>0</v>
      </c>
      <c r="I550" s="3">
        <v>0</v>
      </c>
      <c r="J550" s="65">
        <v>0</v>
      </c>
      <c r="K550" s="65">
        <v>0</v>
      </c>
      <c r="L550" s="65">
        <v>0</v>
      </c>
      <c r="M550" s="66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60"/>
      <c r="Z550" s="3"/>
      <c r="AA550" s="3"/>
      <c r="AB550" s="3"/>
      <c r="AC550" s="3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M550" s="48"/>
      <c r="BX550" s="7"/>
      <c r="BY550" s="4"/>
      <c r="BZ550" s="7"/>
      <c r="CA550" s="7"/>
      <c r="CB550" s="7"/>
      <c r="CE550" s="7"/>
      <c r="CF550" s="7"/>
      <c r="CG550" s="7"/>
      <c r="CH550" s="7"/>
      <c r="CI550" s="7"/>
      <c r="CJ550" s="7"/>
      <c r="CK550" s="7"/>
      <c r="CL550" s="7"/>
      <c r="CN550" s="47"/>
      <c r="CO550" s="47"/>
      <c r="CP550" s="47"/>
      <c r="CQ550" s="4"/>
    </row>
    <row r="551" spans="1:95" s="1" customFormat="1" x14ac:dyDescent="0.3">
      <c r="A551" s="7"/>
      <c r="C551" s="3">
        <v>166</v>
      </c>
      <c r="D551" s="3">
        <v>2939</v>
      </c>
      <c r="E551" s="3">
        <v>1</v>
      </c>
      <c r="F551" s="3">
        <v>0</v>
      </c>
      <c r="G551" s="3">
        <v>59</v>
      </c>
      <c r="H551" s="3">
        <v>0</v>
      </c>
      <c r="I551" s="3">
        <v>0</v>
      </c>
      <c r="J551" s="65">
        <v>0</v>
      </c>
      <c r="K551" s="65">
        <v>0</v>
      </c>
      <c r="L551" s="65">
        <v>0</v>
      </c>
      <c r="M551" s="66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60"/>
      <c r="Z551" s="3"/>
      <c r="AA551" s="3"/>
      <c r="AB551" s="3"/>
      <c r="AC551" s="3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M551" s="48"/>
      <c r="BX551" s="7"/>
      <c r="BY551" s="4"/>
      <c r="BZ551" s="7"/>
      <c r="CA551" s="7"/>
      <c r="CB551" s="7"/>
      <c r="CE551" s="7"/>
      <c r="CF551" s="7"/>
      <c r="CG551" s="7"/>
      <c r="CH551" s="7"/>
      <c r="CI551" s="7"/>
      <c r="CJ551" s="7"/>
      <c r="CK551" s="7"/>
      <c r="CL551" s="7"/>
      <c r="CN551" s="47"/>
      <c r="CO551" s="47"/>
      <c r="CP551" s="47"/>
      <c r="CQ551" s="4"/>
    </row>
    <row r="552" spans="1:95" s="1" customFormat="1" x14ac:dyDescent="0.3">
      <c r="A552" s="7"/>
      <c r="C552" s="3">
        <v>167</v>
      </c>
      <c r="D552" s="3">
        <v>2939</v>
      </c>
      <c r="E552" s="3">
        <v>1</v>
      </c>
      <c r="F552" s="3">
        <v>0</v>
      </c>
      <c r="G552" s="3">
        <v>59</v>
      </c>
      <c r="H552" s="3">
        <v>0</v>
      </c>
      <c r="I552" s="3">
        <v>0</v>
      </c>
      <c r="J552" s="65">
        <v>0</v>
      </c>
      <c r="K552" s="65">
        <v>0</v>
      </c>
      <c r="L552" s="65">
        <v>0</v>
      </c>
      <c r="M552" s="66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60"/>
      <c r="Z552" s="3"/>
      <c r="AA552" s="3"/>
      <c r="AB552" s="3"/>
      <c r="AC552" s="3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M552" s="48"/>
      <c r="BX552" s="7"/>
      <c r="BY552" s="4"/>
      <c r="BZ552" s="7"/>
      <c r="CA552" s="7"/>
      <c r="CB552" s="7"/>
      <c r="CE552" s="7"/>
      <c r="CF552" s="7"/>
      <c r="CG552" s="7"/>
      <c r="CH552" s="7"/>
      <c r="CI552" s="7"/>
      <c r="CJ552" s="7"/>
      <c r="CK552" s="7"/>
      <c r="CL552" s="7"/>
      <c r="CN552" s="47"/>
      <c r="CO552" s="47"/>
      <c r="CP552" s="47"/>
      <c r="CQ552" s="4"/>
    </row>
    <row r="553" spans="1:95" s="1" customFormat="1" x14ac:dyDescent="0.3">
      <c r="A553" s="7"/>
      <c r="C553" s="3">
        <v>168</v>
      </c>
      <c r="D553" s="3">
        <v>2939</v>
      </c>
      <c r="E553" s="3">
        <v>1</v>
      </c>
      <c r="F553" s="3">
        <v>0</v>
      </c>
      <c r="G553" s="3">
        <v>59</v>
      </c>
      <c r="H553" s="3">
        <v>0</v>
      </c>
      <c r="I553" s="3">
        <v>0</v>
      </c>
      <c r="J553" s="65">
        <v>0</v>
      </c>
      <c r="K553" s="65">
        <v>0</v>
      </c>
      <c r="L553" s="65">
        <v>0</v>
      </c>
      <c r="M553" s="66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60"/>
      <c r="Z553" s="3"/>
      <c r="AA553" s="3"/>
      <c r="AB553" s="3"/>
      <c r="AC553" s="3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M553" s="48"/>
      <c r="BX553" s="7"/>
      <c r="BY553" s="4"/>
      <c r="BZ553" s="7"/>
      <c r="CA553" s="7"/>
      <c r="CB553" s="7"/>
      <c r="CE553" s="7"/>
      <c r="CF553" s="7"/>
      <c r="CG553" s="7"/>
      <c r="CH553" s="7"/>
      <c r="CI553" s="7"/>
      <c r="CJ553" s="7"/>
      <c r="CK553" s="7"/>
      <c r="CL553" s="7"/>
      <c r="CN553" s="47"/>
      <c r="CO553" s="47"/>
      <c r="CP553" s="47"/>
      <c r="CQ553" s="4"/>
    </row>
    <row r="554" spans="1:95" s="1" customFormat="1" x14ac:dyDescent="0.3">
      <c r="A554" s="7"/>
      <c r="C554" s="3">
        <v>169</v>
      </c>
      <c r="D554" s="3">
        <v>2939</v>
      </c>
      <c r="E554" s="3">
        <v>1</v>
      </c>
      <c r="F554" s="3">
        <v>0</v>
      </c>
      <c r="G554" s="3">
        <v>59</v>
      </c>
      <c r="H554" s="3">
        <v>0</v>
      </c>
      <c r="I554" s="3">
        <v>0</v>
      </c>
      <c r="J554" s="65">
        <v>0</v>
      </c>
      <c r="K554" s="65">
        <v>0</v>
      </c>
      <c r="L554" s="65">
        <v>0</v>
      </c>
      <c r="M554" s="66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60"/>
      <c r="Z554" s="3"/>
      <c r="AA554" s="3"/>
      <c r="AB554" s="3"/>
      <c r="AC554" s="3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M554" s="48"/>
      <c r="BX554" s="7"/>
      <c r="BY554" s="4"/>
      <c r="BZ554" s="7"/>
      <c r="CA554" s="7"/>
      <c r="CB554" s="7"/>
      <c r="CE554" s="7"/>
      <c r="CF554" s="7"/>
      <c r="CG554" s="7"/>
      <c r="CH554" s="7"/>
      <c r="CI554" s="7"/>
      <c r="CJ554" s="7"/>
      <c r="CK554" s="7"/>
      <c r="CL554" s="7"/>
      <c r="CN554" s="47"/>
      <c r="CO554" s="47"/>
      <c r="CP554" s="47"/>
      <c r="CQ554" s="4"/>
    </row>
    <row r="555" spans="1:95" s="1" customFormat="1" x14ac:dyDescent="0.3">
      <c r="A555" s="7"/>
      <c r="C555" s="3">
        <v>170</v>
      </c>
      <c r="D555" s="3">
        <v>2939</v>
      </c>
      <c r="E555" s="3">
        <v>1</v>
      </c>
      <c r="F555" s="3">
        <v>0</v>
      </c>
      <c r="G555" s="3">
        <v>59</v>
      </c>
      <c r="H555" s="3">
        <v>0</v>
      </c>
      <c r="I555" s="3">
        <v>0</v>
      </c>
      <c r="J555" s="65">
        <v>0</v>
      </c>
      <c r="K555" s="65">
        <v>0</v>
      </c>
      <c r="L555" s="65">
        <v>0</v>
      </c>
      <c r="M555" s="66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60"/>
      <c r="Z555" s="3"/>
      <c r="AA555" s="3"/>
      <c r="AB555" s="3"/>
      <c r="AC555" s="3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M555" s="48"/>
      <c r="BX555" s="7"/>
      <c r="BY555" s="4"/>
      <c r="BZ555" s="7"/>
      <c r="CA555" s="7"/>
      <c r="CB555" s="7"/>
      <c r="CE555" s="7"/>
      <c r="CF555" s="7"/>
      <c r="CG555" s="7"/>
      <c r="CH555" s="7"/>
      <c r="CI555" s="7"/>
      <c r="CJ555" s="7"/>
      <c r="CK555" s="7"/>
      <c r="CL555" s="7"/>
      <c r="CN555" s="47"/>
      <c r="CO555" s="47"/>
      <c r="CP555" s="47"/>
      <c r="CQ555" s="4"/>
    </row>
    <row r="556" spans="1:95" s="1" customFormat="1" x14ac:dyDescent="0.3">
      <c r="A556" s="7"/>
      <c r="C556" s="3">
        <v>171</v>
      </c>
      <c r="D556" s="3">
        <v>2939</v>
      </c>
      <c r="E556" s="3">
        <v>1</v>
      </c>
      <c r="F556" s="3">
        <v>0</v>
      </c>
      <c r="G556" s="3">
        <v>59</v>
      </c>
      <c r="H556" s="3">
        <v>0</v>
      </c>
      <c r="I556" s="3">
        <v>0</v>
      </c>
      <c r="J556" s="65">
        <v>0</v>
      </c>
      <c r="K556" s="65">
        <v>0</v>
      </c>
      <c r="L556" s="65">
        <v>0</v>
      </c>
      <c r="M556" s="66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60"/>
      <c r="Z556" s="3"/>
      <c r="AA556" s="3"/>
      <c r="AB556" s="3"/>
      <c r="AC556" s="3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M556" s="48"/>
      <c r="BX556" s="7"/>
      <c r="BY556" s="4"/>
      <c r="BZ556" s="7"/>
      <c r="CA556" s="7"/>
      <c r="CB556" s="7"/>
      <c r="CE556" s="7"/>
      <c r="CF556" s="7"/>
      <c r="CG556" s="7"/>
      <c r="CH556" s="7"/>
      <c r="CI556" s="7"/>
      <c r="CJ556" s="7"/>
      <c r="CK556" s="7"/>
      <c r="CL556" s="7"/>
      <c r="CN556" s="47"/>
      <c r="CO556" s="47"/>
      <c r="CP556" s="47"/>
      <c r="CQ556" s="4"/>
    </row>
    <row r="557" spans="1:95" s="1" customFormat="1" x14ac:dyDescent="0.3">
      <c r="A557" s="7"/>
      <c r="C557" s="3">
        <v>172</v>
      </c>
      <c r="D557" s="3">
        <v>2939</v>
      </c>
      <c r="E557" s="3">
        <v>1</v>
      </c>
      <c r="F557" s="3">
        <v>0</v>
      </c>
      <c r="G557" s="3">
        <v>59</v>
      </c>
      <c r="H557" s="3">
        <v>0</v>
      </c>
      <c r="I557" s="3">
        <v>0</v>
      </c>
      <c r="J557" s="65">
        <v>0</v>
      </c>
      <c r="K557" s="65">
        <v>0</v>
      </c>
      <c r="L557" s="65">
        <v>0</v>
      </c>
      <c r="M557" s="66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60"/>
      <c r="Z557" s="3"/>
      <c r="AA557" s="3"/>
      <c r="AB557" s="3"/>
      <c r="AC557" s="3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M557" s="48"/>
      <c r="BX557" s="7"/>
      <c r="BY557" s="4"/>
      <c r="BZ557" s="7"/>
      <c r="CA557" s="7"/>
      <c r="CB557" s="7"/>
      <c r="CE557" s="7"/>
      <c r="CF557" s="7"/>
      <c r="CG557" s="7"/>
      <c r="CH557" s="7"/>
      <c r="CI557" s="7"/>
      <c r="CJ557" s="7"/>
      <c r="CK557" s="7"/>
      <c r="CL557" s="7"/>
      <c r="CN557" s="47"/>
      <c r="CO557" s="47"/>
      <c r="CP557" s="47"/>
      <c r="CQ557" s="4"/>
    </row>
    <row r="558" spans="1:95" s="1" customFormat="1" x14ac:dyDescent="0.3">
      <c r="A558" s="7"/>
      <c r="C558" s="3">
        <v>173</v>
      </c>
      <c r="D558" s="3">
        <v>2939</v>
      </c>
      <c r="E558" s="3">
        <v>1</v>
      </c>
      <c r="F558" s="3">
        <v>0</v>
      </c>
      <c r="G558" s="3">
        <v>59</v>
      </c>
      <c r="H558" s="3">
        <v>0</v>
      </c>
      <c r="I558" s="3">
        <v>0</v>
      </c>
      <c r="J558" s="65">
        <v>0</v>
      </c>
      <c r="K558" s="65">
        <v>0</v>
      </c>
      <c r="L558" s="65">
        <v>0</v>
      </c>
      <c r="M558" s="66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60"/>
      <c r="Z558" s="3"/>
      <c r="AA558" s="3"/>
      <c r="AB558" s="3"/>
      <c r="AC558" s="3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M558" s="48"/>
      <c r="BX558" s="7"/>
      <c r="BY558" s="4"/>
      <c r="BZ558" s="7"/>
      <c r="CA558" s="7"/>
      <c r="CB558" s="7"/>
      <c r="CE558" s="7"/>
      <c r="CF558" s="7"/>
      <c r="CG558" s="7"/>
      <c r="CH558" s="7"/>
      <c r="CI558" s="7"/>
      <c r="CJ558" s="7"/>
      <c r="CK558" s="7"/>
      <c r="CL558" s="7"/>
      <c r="CN558" s="47"/>
      <c r="CO558" s="47"/>
      <c r="CP558" s="47"/>
      <c r="CQ558" s="4"/>
    </row>
    <row r="559" spans="1:95" s="1" customFormat="1" x14ac:dyDescent="0.3">
      <c r="A559" s="7"/>
      <c r="C559" s="3">
        <v>174</v>
      </c>
      <c r="D559" s="3">
        <v>2939</v>
      </c>
      <c r="E559" s="3">
        <v>1</v>
      </c>
      <c r="F559" s="3">
        <v>0</v>
      </c>
      <c r="G559" s="3">
        <v>59</v>
      </c>
      <c r="H559" s="3">
        <v>0</v>
      </c>
      <c r="I559" s="3">
        <v>0</v>
      </c>
      <c r="J559" s="65">
        <v>0</v>
      </c>
      <c r="K559" s="65">
        <v>0</v>
      </c>
      <c r="L559" s="65">
        <v>0</v>
      </c>
      <c r="M559" s="66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60"/>
      <c r="Z559" s="3"/>
      <c r="AA559" s="3"/>
      <c r="AB559" s="3"/>
      <c r="AC559" s="3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M559" s="48"/>
      <c r="BX559" s="7"/>
      <c r="BY559" s="4"/>
      <c r="BZ559" s="7"/>
      <c r="CA559" s="7"/>
      <c r="CB559" s="7"/>
      <c r="CE559" s="7"/>
      <c r="CF559" s="7"/>
      <c r="CG559" s="7"/>
      <c r="CH559" s="7"/>
      <c r="CI559" s="7"/>
      <c r="CJ559" s="7"/>
      <c r="CK559" s="7"/>
      <c r="CL559" s="7"/>
      <c r="CN559" s="47"/>
      <c r="CO559" s="47"/>
      <c r="CP559" s="47"/>
      <c r="CQ559" s="4"/>
    </row>
    <row r="560" spans="1:95" s="1" customFormat="1" x14ac:dyDescent="0.3">
      <c r="A560" s="7"/>
      <c r="C560" s="3">
        <v>175</v>
      </c>
      <c r="D560" s="3">
        <v>2939</v>
      </c>
      <c r="E560" s="3">
        <v>1</v>
      </c>
      <c r="F560" s="3">
        <v>0</v>
      </c>
      <c r="G560" s="3">
        <v>59</v>
      </c>
      <c r="H560" s="3">
        <v>0</v>
      </c>
      <c r="I560" s="3">
        <v>0</v>
      </c>
      <c r="J560" s="65">
        <v>0</v>
      </c>
      <c r="K560" s="65">
        <v>0</v>
      </c>
      <c r="L560" s="65">
        <v>0</v>
      </c>
      <c r="M560" s="66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60"/>
      <c r="Z560" s="3"/>
      <c r="AA560" s="3"/>
      <c r="AB560" s="3"/>
      <c r="AC560" s="3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M560" s="48"/>
      <c r="BX560" s="7"/>
      <c r="BY560" s="4"/>
      <c r="BZ560" s="7"/>
      <c r="CA560" s="7"/>
      <c r="CB560" s="7"/>
      <c r="CE560" s="7"/>
      <c r="CF560" s="7"/>
      <c r="CG560" s="7"/>
      <c r="CH560" s="7"/>
      <c r="CI560" s="7"/>
      <c r="CJ560" s="7"/>
      <c r="CK560" s="7"/>
      <c r="CL560" s="7"/>
      <c r="CN560" s="47"/>
      <c r="CO560" s="47"/>
      <c r="CP560" s="47"/>
      <c r="CQ560" s="4"/>
    </row>
    <row r="561" spans="1:95" s="1" customFormat="1" x14ac:dyDescent="0.3">
      <c r="A561" s="7"/>
      <c r="C561" s="3">
        <v>176</v>
      </c>
      <c r="D561" s="3">
        <v>2942</v>
      </c>
      <c r="E561" s="3">
        <v>1</v>
      </c>
      <c r="F561" s="3">
        <v>0</v>
      </c>
      <c r="G561" s="3">
        <v>56</v>
      </c>
      <c r="H561" s="3">
        <v>0</v>
      </c>
      <c r="I561" s="3">
        <v>0</v>
      </c>
      <c r="J561" s="65">
        <v>0</v>
      </c>
      <c r="K561" s="65">
        <v>0</v>
      </c>
      <c r="L561" s="65">
        <v>0</v>
      </c>
      <c r="M561" s="66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60"/>
      <c r="Z561" s="3"/>
      <c r="AA561" s="3"/>
      <c r="AB561" s="3"/>
      <c r="AC561" s="3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M561" s="48"/>
      <c r="BX561" s="7"/>
      <c r="BY561" s="4"/>
      <c r="BZ561" s="7"/>
      <c r="CA561" s="7"/>
      <c r="CB561" s="7"/>
      <c r="CE561" s="7"/>
      <c r="CF561" s="7"/>
      <c r="CG561" s="7"/>
      <c r="CH561" s="7"/>
      <c r="CI561" s="7"/>
      <c r="CJ561" s="7"/>
      <c r="CK561" s="7"/>
      <c r="CL561" s="7"/>
      <c r="CN561" s="47"/>
      <c r="CO561" s="47"/>
      <c r="CP561" s="47"/>
      <c r="CQ561" s="4"/>
    </row>
    <row r="562" spans="1:95" s="1" customFormat="1" x14ac:dyDescent="0.3">
      <c r="A562" s="7"/>
      <c r="C562" s="3">
        <v>177</v>
      </c>
      <c r="D562" s="3">
        <v>2942</v>
      </c>
      <c r="E562" s="3">
        <v>1</v>
      </c>
      <c r="F562" s="3">
        <v>0</v>
      </c>
      <c r="G562" s="3">
        <v>56</v>
      </c>
      <c r="H562" s="3">
        <v>0</v>
      </c>
      <c r="I562" s="3">
        <v>0</v>
      </c>
      <c r="J562" s="65">
        <v>0</v>
      </c>
      <c r="K562" s="65">
        <v>0</v>
      </c>
      <c r="L562" s="65">
        <v>0</v>
      </c>
      <c r="M562" s="66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60"/>
      <c r="Z562" s="3"/>
      <c r="AA562" s="3"/>
      <c r="AB562" s="3"/>
      <c r="AC562" s="3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M562" s="48"/>
      <c r="BX562" s="7"/>
      <c r="BY562" s="4"/>
      <c r="BZ562" s="7"/>
      <c r="CA562" s="7"/>
      <c r="CB562" s="7"/>
      <c r="CE562" s="7"/>
      <c r="CF562" s="7"/>
      <c r="CG562" s="7"/>
      <c r="CH562" s="7"/>
      <c r="CI562" s="7"/>
      <c r="CJ562" s="7"/>
      <c r="CK562" s="7"/>
      <c r="CL562" s="7"/>
      <c r="CN562" s="47"/>
      <c r="CO562" s="47"/>
      <c r="CP562" s="47"/>
      <c r="CQ562" s="4"/>
    </row>
    <row r="563" spans="1:95" s="1" customFormat="1" x14ac:dyDescent="0.3">
      <c r="A563" s="7"/>
      <c r="C563" s="3">
        <v>178</v>
      </c>
      <c r="D563" s="3">
        <v>2942</v>
      </c>
      <c r="E563" s="3">
        <v>1</v>
      </c>
      <c r="F563" s="3">
        <v>0</v>
      </c>
      <c r="G563" s="3">
        <v>56</v>
      </c>
      <c r="H563" s="3">
        <v>0</v>
      </c>
      <c r="I563" s="3">
        <v>0</v>
      </c>
      <c r="J563" s="65">
        <v>0</v>
      </c>
      <c r="K563" s="65">
        <v>0</v>
      </c>
      <c r="L563" s="65">
        <v>0</v>
      </c>
      <c r="M563" s="66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60"/>
      <c r="Z563" s="3"/>
      <c r="AA563" s="3"/>
      <c r="AB563" s="3"/>
      <c r="AC563" s="3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M563" s="48"/>
      <c r="BX563" s="7"/>
      <c r="BY563" s="4"/>
      <c r="BZ563" s="7"/>
      <c r="CA563" s="7"/>
      <c r="CB563" s="7"/>
      <c r="CE563" s="7"/>
      <c r="CF563" s="7"/>
      <c r="CG563" s="7"/>
      <c r="CH563" s="7"/>
      <c r="CI563" s="7"/>
      <c r="CJ563" s="7"/>
      <c r="CK563" s="7"/>
      <c r="CL563" s="7"/>
      <c r="CN563" s="47"/>
      <c r="CO563" s="47"/>
      <c r="CP563" s="47"/>
      <c r="CQ563" s="4"/>
    </row>
    <row r="564" spans="1:95" s="1" customFormat="1" x14ac:dyDescent="0.3">
      <c r="A564" s="7"/>
      <c r="C564" s="3">
        <v>179</v>
      </c>
      <c r="D564" s="3">
        <v>2939</v>
      </c>
      <c r="E564" s="3">
        <v>1</v>
      </c>
      <c r="F564" s="3">
        <v>0</v>
      </c>
      <c r="G564" s="3">
        <v>59</v>
      </c>
      <c r="H564" s="3">
        <v>0</v>
      </c>
      <c r="I564" s="3">
        <v>0</v>
      </c>
      <c r="J564" s="65">
        <v>0</v>
      </c>
      <c r="K564" s="65">
        <v>1</v>
      </c>
      <c r="L564" s="65">
        <v>0</v>
      </c>
      <c r="M564" s="66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60"/>
      <c r="Z564" s="3"/>
      <c r="AA564" s="3"/>
      <c r="AB564" s="3"/>
      <c r="AC564" s="3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M564" s="48"/>
      <c r="BX564" s="7"/>
      <c r="BY564" s="4"/>
      <c r="BZ564" s="7"/>
      <c r="CA564" s="7"/>
      <c r="CB564" s="7"/>
      <c r="CE564" s="7"/>
      <c r="CF564" s="7"/>
      <c r="CG564" s="7"/>
      <c r="CH564" s="7"/>
      <c r="CI564" s="7"/>
      <c r="CJ564" s="7"/>
      <c r="CK564" s="7"/>
      <c r="CL564" s="7"/>
      <c r="CN564" s="47"/>
      <c r="CO564" s="47"/>
      <c r="CP564" s="47"/>
      <c r="CQ564" s="4"/>
    </row>
    <row r="565" spans="1:95" s="1" customFormat="1" x14ac:dyDescent="0.3">
      <c r="A565" s="7"/>
      <c r="C565" s="3">
        <v>180</v>
      </c>
      <c r="D565" s="3">
        <v>2939</v>
      </c>
      <c r="E565" s="3">
        <v>1</v>
      </c>
      <c r="F565" s="3">
        <v>0</v>
      </c>
      <c r="G565" s="3">
        <v>59</v>
      </c>
      <c r="H565" s="3">
        <v>0</v>
      </c>
      <c r="I565" s="3">
        <v>0</v>
      </c>
      <c r="J565" s="65">
        <v>0</v>
      </c>
      <c r="K565" s="65">
        <v>0</v>
      </c>
      <c r="L565" s="65">
        <v>0</v>
      </c>
      <c r="M565" s="66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60"/>
      <c r="Z565" s="3"/>
      <c r="AA565" s="3"/>
      <c r="AB565" s="3"/>
      <c r="AC565" s="3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M565" s="48"/>
      <c r="BX565" s="7"/>
      <c r="BY565" s="4"/>
      <c r="BZ565" s="7"/>
      <c r="CA565" s="7"/>
      <c r="CB565" s="7"/>
      <c r="CE565" s="7"/>
      <c r="CF565" s="7"/>
      <c r="CG565" s="7"/>
      <c r="CH565" s="7"/>
      <c r="CI565" s="7"/>
      <c r="CJ565" s="7"/>
      <c r="CK565" s="7"/>
      <c r="CL565" s="7"/>
      <c r="CN565" s="47"/>
      <c r="CO565" s="47"/>
      <c r="CP565" s="47"/>
      <c r="CQ565" s="4"/>
    </row>
    <row r="566" spans="1:95" s="1" customFormat="1" x14ac:dyDescent="0.3">
      <c r="A566" s="7"/>
      <c r="C566" s="3" t="s">
        <v>146</v>
      </c>
      <c r="D566" s="3" t="s">
        <v>147</v>
      </c>
      <c r="E566" s="3" t="s">
        <v>147</v>
      </c>
      <c r="F566" s="3" t="s">
        <v>147</v>
      </c>
      <c r="G566" s="3" t="s">
        <v>147</v>
      </c>
      <c r="H566" s="3" t="s">
        <v>147</v>
      </c>
      <c r="I566" s="3" t="s">
        <v>147</v>
      </c>
      <c r="J566" s="65" t="s">
        <v>147</v>
      </c>
      <c r="K566" s="65" t="s">
        <v>147</v>
      </c>
      <c r="L566" s="65" t="s">
        <v>147</v>
      </c>
      <c r="M566" s="66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60"/>
      <c r="Z566" s="3"/>
      <c r="AA566" s="3"/>
      <c r="AB566" s="3"/>
      <c r="AC566" s="3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M566" s="48"/>
      <c r="BX566" s="7"/>
      <c r="BY566" s="4"/>
      <c r="BZ566" s="7"/>
      <c r="CA566" s="7"/>
      <c r="CB566" s="7"/>
      <c r="CE566" s="7"/>
      <c r="CF566" s="7"/>
      <c r="CG566" s="7"/>
      <c r="CH566" s="7"/>
      <c r="CI566" s="7"/>
      <c r="CJ566" s="7"/>
      <c r="CK566" s="7"/>
      <c r="CL566" s="7"/>
      <c r="CN566" s="47"/>
      <c r="CO566" s="47"/>
      <c r="CP566" s="47"/>
      <c r="CQ566" s="4"/>
    </row>
    <row r="567" spans="1:95" s="1" customFormat="1" x14ac:dyDescent="0.3">
      <c r="A567" s="7"/>
      <c r="C567" s="3" t="s">
        <v>2</v>
      </c>
      <c r="D567" s="3" t="s">
        <v>3</v>
      </c>
      <c r="E567" s="3" t="s">
        <v>26</v>
      </c>
      <c r="F567" s="3" t="s">
        <v>15</v>
      </c>
      <c r="G567" s="3" t="s">
        <v>4</v>
      </c>
      <c r="H567" s="3" t="s">
        <v>148</v>
      </c>
      <c r="I567" s="3" t="s">
        <v>5</v>
      </c>
      <c r="J567" s="65" t="s">
        <v>149</v>
      </c>
      <c r="K567" s="65" t="s">
        <v>82</v>
      </c>
      <c r="L567" s="65" t="s">
        <v>150</v>
      </c>
      <c r="M567" s="66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60"/>
      <c r="Z567" s="3"/>
      <c r="AA567" s="3"/>
      <c r="AB567" s="3"/>
      <c r="AC567" s="3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M567" s="48"/>
      <c r="BX567" s="7"/>
      <c r="BY567" s="4"/>
      <c r="BZ567" s="7"/>
      <c r="CA567" s="7"/>
      <c r="CB567" s="7"/>
      <c r="CE567" s="7"/>
      <c r="CF567" s="7"/>
      <c r="CG567" s="7"/>
      <c r="CH567" s="7"/>
      <c r="CI567" s="7"/>
      <c r="CJ567" s="7"/>
      <c r="CK567" s="7"/>
      <c r="CL567" s="7"/>
      <c r="CN567" s="47"/>
      <c r="CO567" s="47"/>
      <c r="CP567" s="47"/>
      <c r="CQ567" s="4"/>
    </row>
    <row r="568" spans="1:95" s="1" customFormat="1" x14ac:dyDescent="0.3">
      <c r="A568" s="7"/>
      <c r="C568" s="3"/>
      <c r="D568" s="3"/>
      <c r="E568" s="3"/>
      <c r="F568" s="3"/>
      <c r="G568" s="3"/>
      <c r="H568" s="3"/>
      <c r="I568" s="3"/>
      <c r="J568" s="65"/>
      <c r="K568" s="65"/>
      <c r="L568" s="65"/>
      <c r="M568" s="66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60"/>
      <c r="Z568" s="3"/>
      <c r="AA568" s="3"/>
      <c r="AB568" s="3"/>
      <c r="AC568" s="3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M568" s="48"/>
      <c r="BX568" s="7"/>
      <c r="BY568" s="4"/>
      <c r="BZ568" s="7"/>
      <c r="CA568" s="7"/>
      <c r="CB568" s="7"/>
      <c r="CE568" s="7"/>
      <c r="CF568" s="7"/>
      <c r="CG568" s="7"/>
      <c r="CH568" s="7"/>
      <c r="CI568" s="7"/>
      <c r="CJ568" s="7"/>
      <c r="CK568" s="7"/>
      <c r="CL568" s="7"/>
      <c r="CN568" s="47"/>
      <c r="CO568" s="47"/>
      <c r="CP568" s="47"/>
      <c r="CQ568" s="4"/>
    </row>
    <row r="569" spans="1:95" s="1" customFormat="1" x14ac:dyDescent="0.3">
      <c r="A569" s="7"/>
      <c r="C569" s="3" t="s">
        <v>151</v>
      </c>
      <c r="D569" s="3" t="s">
        <v>153</v>
      </c>
      <c r="E569" s="3"/>
      <c r="F569" s="3"/>
      <c r="G569" s="3"/>
      <c r="H569" s="3"/>
      <c r="I569" s="3"/>
      <c r="J569" s="65"/>
      <c r="K569" s="65"/>
      <c r="L569" s="65"/>
      <c r="M569" s="66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60"/>
      <c r="Z569" s="3"/>
      <c r="AA569" s="3"/>
      <c r="AB569" s="3"/>
      <c r="AC569" s="3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M569" s="48"/>
      <c r="BX569" s="7"/>
      <c r="BY569" s="4"/>
      <c r="BZ569" s="7"/>
      <c r="CA569" s="7"/>
      <c r="CB569" s="7"/>
      <c r="CE569" s="7"/>
      <c r="CF569" s="7"/>
      <c r="CG569" s="7"/>
      <c r="CH569" s="7"/>
      <c r="CI569" s="7"/>
      <c r="CJ569" s="7"/>
      <c r="CK569" s="7"/>
      <c r="CL569" s="7"/>
      <c r="CN569" s="47"/>
      <c r="CO569" s="47"/>
      <c r="CP569" s="47"/>
      <c r="CQ569" s="4"/>
    </row>
    <row r="570" spans="1:95" s="1" customFormat="1" x14ac:dyDescent="0.3">
      <c r="A570" s="7"/>
      <c r="C570" s="3" t="s">
        <v>2</v>
      </c>
      <c r="D570" s="3" t="s">
        <v>3</v>
      </c>
      <c r="E570" s="3" t="s">
        <v>26</v>
      </c>
      <c r="F570" s="3" t="s">
        <v>15</v>
      </c>
      <c r="G570" s="3" t="s">
        <v>4</v>
      </c>
      <c r="H570" s="3" t="s">
        <v>148</v>
      </c>
      <c r="I570" s="3" t="s">
        <v>5</v>
      </c>
      <c r="J570" s="65" t="s">
        <v>149</v>
      </c>
      <c r="K570" s="65" t="s">
        <v>82</v>
      </c>
      <c r="L570" s="65" t="s">
        <v>150</v>
      </c>
      <c r="M570" s="66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60"/>
      <c r="Z570" s="3"/>
      <c r="AA570" s="3"/>
      <c r="AB570" s="3"/>
      <c r="AC570" s="3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M570" s="48"/>
      <c r="BX570" s="7"/>
      <c r="BY570" s="4"/>
      <c r="BZ570" s="7"/>
      <c r="CA570" s="7"/>
      <c r="CB570" s="7"/>
      <c r="CE570" s="7"/>
      <c r="CF570" s="7"/>
      <c r="CG570" s="7"/>
      <c r="CH570" s="7"/>
      <c r="CI570" s="7"/>
      <c r="CJ570" s="7"/>
      <c r="CK570" s="7"/>
      <c r="CL570" s="7"/>
      <c r="CN570" s="47"/>
      <c r="CO570" s="47"/>
      <c r="CP570" s="47"/>
      <c r="CQ570" s="4"/>
    </row>
    <row r="571" spans="1:95" s="1" customFormat="1" x14ac:dyDescent="0.3">
      <c r="A571" s="7"/>
      <c r="C571" s="3" t="s">
        <v>146</v>
      </c>
      <c r="D571" s="3" t="s">
        <v>147</v>
      </c>
      <c r="E571" s="3" t="s">
        <v>147</v>
      </c>
      <c r="F571" s="3" t="s">
        <v>147</v>
      </c>
      <c r="G571" s="3" t="s">
        <v>147</v>
      </c>
      <c r="H571" s="3" t="s">
        <v>147</v>
      </c>
      <c r="I571" s="3" t="s">
        <v>147</v>
      </c>
      <c r="J571" s="65" t="s">
        <v>147</v>
      </c>
      <c r="K571" s="65" t="s">
        <v>147</v>
      </c>
      <c r="L571" s="65" t="s">
        <v>147</v>
      </c>
      <c r="M571" s="66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60"/>
      <c r="Z571" s="3"/>
      <c r="AA571" s="3"/>
      <c r="AB571" s="3"/>
      <c r="AC571" s="3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M571" s="48"/>
      <c r="BX571" s="7"/>
      <c r="BY571" s="4"/>
      <c r="BZ571" s="7"/>
      <c r="CA571" s="7"/>
      <c r="CB571" s="7"/>
      <c r="CE571" s="7"/>
      <c r="CF571" s="7"/>
      <c r="CG571" s="7"/>
      <c r="CH571" s="7"/>
      <c r="CI571" s="7"/>
      <c r="CJ571" s="7"/>
      <c r="CK571" s="7"/>
      <c r="CL571" s="7"/>
      <c r="CN571" s="47"/>
      <c r="CO571" s="47"/>
      <c r="CP571" s="47"/>
      <c r="CQ571" s="4"/>
    </row>
    <row r="572" spans="1:95" s="1" customFormat="1" x14ac:dyDescent="0.3">
      <c r="A572" s="7"/>
      <c r="C572" s="3">
        <v>1</v>
      </c>
      <c r="D572" s="3">
        <v>12393</v>
      </c>
      <c r="E572" s="3">
        <v>6</v>
      </c>
      <c r="F572" s="3">
        <v>0</v>
      </c>
      <c r="G572" s="3">
        <v>0</v>
      </c>
      <c r="H572" s="3">
        <v>0</v>
      </c>
      <c r="I572" s="3">
        <v>0</v>
      </c>
      <c r="J572" s="65">
        <v>0</v>
      </c>
      <c r="K572" s="65">
        <v>0</v>
      </c>
      <c r="L572" s="65">
        <v>0</v>
      </c>
      <c r="M572" s="66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60"/>
      <c r="Z572" s="3"/>
      <c r="AA572" s="3"/>
      <c r="AB572" s="3"/>
      <c r="AC572" s="3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M572" s="48"/>
      <c r="BX572" s="7"/>
      <c r="BY572" s="4"/>
      <c r="BZ572" s="7"/>
      <c r="CA572" s="7"/>
      <c r="CB572" s="7"/>
      <c r="CE572" s="7"/>
      <c r="CF572" s="7"/>
      <c r="CG572" s="7"/>
      <c r="CH572" s="7"/>
      <c r="CI572" s="7"/>
      <c r="CJ572" s="7"/>
      <c r="CK572" s="7"/>
      <c r="CL572" s="7"/>
      <c r="CN572" s="47"/>
      <c r="CO572" s="47"/>
      <c r="CP572" s="47"/>
      <c r="CQ572" s="4"/>
    </row>
    <row r="573" spans="1:95" s="1" customFormat="1" x14ac:dyDescent="0.3">
      <c r="A573" s="7"/>
      <c r="C573" s="3">
        <v>2</v>
      </c>
      <c r="D573" s="3">
        <v>12393</v>
      </c>
      <c r="E573" s="3">
        <v>6</v>
      </c>
      <c r="F573" s="3">
        <v>0</v>
      </c>
      <c r="G573" s="3">
        <v>0</v>
      </c>
      <c r="H573" s="3">
        <v>0</v>
      </c>
      <c r="I573" s="3">
        <v>0</v>
      </c>
      <c r="J573" s="65">
        <v>0</v>
      </c>
      <c r="K573" s="65">
        <v>0</v>
      </c>
      <c r="L573" s="65">
        <v>0</v>
      </c>
      <c r="M573" s="66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60"/>
      <c r="Z573" s="3"/>
      <c r="AA573" s="3"/>
      <c r="AB573" s="3"/>
      <c r="AC573" s="3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M573" s="48"/>
      <c r="BX573" s="7"/>
      <c r="BY573" s="4"/>
      <c r="BZ573" s="7"/>
      <c r="CA573" s="7"/>
      <c r="CB573" s="7"/>
      <c r="CE573" s="7"/>
      <c r="CF573" s="7"/>
      <c r="CG573" s="7"/>
      <c r="CH573" s="7"/>
      <c r="CI573" s="7"/>
      <c r="CJ573" s="7"/>
      <c r="CK573" s="7"/>
      <c r="CL573" s="7"/>
      <c r="CN573" s="47"/>
      <c r="CO573" s="47"/>
      <c r="CP573" s="47"/>
      <c r="CQ573" s="4"/>
    </row>
    <row r="574" spans="1:95" s="1" customFormat="1" x14ac:dyDescent="0.3">
      <c r="A574" s="7"/>
      <c r="C574" s="3">
        <v>3</v>
      </c>
      <c r="D574" s="3">
        <v>12393</v>
      </c>
      <c r="E574" s="3">
        <v>6</v>
      </c>
      <c r="F574" s="3">
        <v>0</v>
      </c>
      <c r="G574" s="3">
        <v>0</v>
      </c>
      <c r="H574" s="3">
        <v>0</v>
      </c>
      <c r="I574" s="3">
        <v>0</v>
      </c>
      <c r="J574" s="65">
        <v>0</v>
      </c>
      <c r="K574" s="65">
        <v>0</v>
      </c>
      <c r="L574" s="65">
        <v>0</v>
      </c>
      <c r="M574" s="66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60"/>
      <c r="Z574" s="3"/>
      <c r="AA574" s="3"/>
      <c r="AB574" s="3"/>
      <c r="AC574" s="3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M574" s="48"/>
      <c r="BX574" s="7"/>
      <c r="BY574" s="4"/>
      <c r="BZ574" s="7"/>
      <c r="CA574" s="7"/>
      <c r="CB574" s="7"/>
      <c r="CE574" s="7"/>
      <c r="CF574" s="7"/>
      <c r="CG574" s="7"/>
      <c r="CH574" s="7"/>
      <c r="CI574" s="7"/>
      <c r="CJ574" s="7"/>
      <c r="CK574" s="7"/>
      <c r="CL574" s="7"/>
      <c r="CN574" s="47"/>
      <c r="CO574" s="47"/>
      <c r="CP574" s="47"/>
      <c r="CQ574" s="4"/>
    </row>
    <row r="575" spans="1:95" s="1" customFormat="1" x14ac:dyDescent="0.3">
      <c r="A575" s="7"/>
      <c r="C575" s="3">
        <v>4</v>
      </c>
      <c r="D575" s="3">
        <v>12391</v>
      </c>
      <c r="E575" s="3">
        <v>8</v>
      </c>
      <c r="F575" s="3">
        <v>0</v>
      </c>
      <c r="G575" s="3">
        <v>0</v>
      </c>
      <c r="H575" s="3">
        <v>0</v>
      </c>
      <c r="I575" s="3">
        <v>0</v>
      </c>
      <c r="J575" s="65">
        <v>0</v>
      </c>
      <c r="K575" s="65">
        <v>0</v>
      </c>
      <c r="L575" s="65">
        <v>0</v>
      </c>
      <c r="M575" s="66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60"/>
      <c r="Z575" s="3"/>
      <c r="AA575" s="3"/>
      <c r="AB575" s="3"/>
      <c r="AC575" s="3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M575" s="48"/>
      <c r="BX575" s="7"/>
      <c r="BY575" s="4"/>
      <c r="BZ575" s="7"/>
      <c r="CA575" s="7"/>
      <c r="CB575" s="7"/>
      <c r="CE575" s="7"/>
      <c r="CF575" s="7"/>
      <c r="CG575" s="7"/>
      <c r="CH575" s="7"/>
      <c r="CI575" s="7"/>
      <c r="CJ575" s="7"/>
      <c r="CK575" s="7"/>
      <c r="CL575" s="7"/>
      <c r="CN575" s="47"/>
      <c r="CO575" s="47"/>
      <c r="CP575" s="47"/>
      <c r="CQ575" s="4"/>
    </row>
    <row r="576" spans="1:95" s="1" customFormat="1" x14ac:dyDescent="0.3">
      <c r="A576" s="7"/>
      <c r="C576" s="3">
        <v>5</v>
      </c>
      <c r="D576" s="3">
        <v>12389</v>
      </c>
      <c r="E576" s="3">
        <v>10</v>
      </c>
      <c r="F576" s="3">
        <v>0</v>
      </c>
      <c r="G576" s="3">
        <v>0</v>
      </c>
      <c r="H576" s="3">
        <v>0</v>
      </c>
      <c r="I576" s="3">
        <v>0</v>
      </c>
      <c r="J576" s="65">
        <v>0</v>
      </c>
      <c r="K576" s="65">
        <v>0</v>
      </c>
      <c r="L576" s="65">
        <v>0</v>
      </c>
      <c r="M576" s="66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60"/>
      <c r="Z576" s="3"/>
      <c r="AA576" s="3"/>
      <c r="AB576" s="3"/>
      <c r="AC576" s="3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M576" s="48"/>
      <c r="BX576" s="7"/>
      <c r="BY576" s="4"/>
      <c r="BZ576" s="7"/>
      <c r="CA576" s="7"/>
      <c r="CB576" s="7"/>
      <c r="CE576" s="7"/>
      <c r="CF576" s="7"/>
      <c r="CG576" s="7"/>
      <c r="CH576" s="7"/>
      <c r="CI576" s="7"/>
      <c r="CJ576" s="7"/>
      <c r="CK576" s="7"/>
      <c r="CL576" s="7"/>
      <c r="CN576" s="47"/>
      <c r="CO576" s="47"/>
      <c r="CP576" s="47"/>
      <c r="CQ576" s="4"/>
    </row>
    <row r="577" spans="1:95" s="1" customFormat="1" x14ac:dyDescent="0.3">
      <c r="A577" s="7"/>
      <c r="C577" s="3">
        <v>6</v>
      </c>
      <c r="D577" s="3">
        <v>12386</v>
      </c>
      <c r="E577" s="3">
        <v>13</v>
      </c>
      <c r="F577" s="3">
        <v>0</v>
      </c>
      <c r="G577" s="3">
        <v>0</v>
      </c>
      <c r="H577" s="3">
        <v>0</v>
      </c>
      <c r="I577" s="3">
        <v>0</v>
      </c>
      <c r="J577" s="65">
        <v>0</v>
      </c>
      <c r="K577" s="65">
        <v>0</v>
      </c>
      <c r="L577" s="65">
        <v>0</v>
      </c>
      <c r="M577" s="66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60"/>
      <c r="Z577" s="3"/>
      <c r="AA577" s="3"/>
      <c r="AB577" s="3"/>
      <c r="AC577" s="3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M577" s="48"/>
      <c r="BX577" s="7"/>
      <c r="BY577" s="4"/>
      <c r="BZ577" s="7"/>
      <c r="CA577" s="7"/>
      <c r="CB577" s="7"/>
      <c r="CE577" s="7"/>
      <c r="CF577" s="7"/>
      <c r="CG577" s="7"/>
      <c r="CH577" s="7"/>
      <c r="CI577" s="7"/>
      <c r="CJ577" s="7"/>
      <c r="CK577" s="7"/>
      <c r="CL577" s="7"/>
      <c r="CN577" s="47"/>
      <c r="CO577" s="47"/>
      <c r="CP577" s="47"/>
      <c r="CQ577" s="4"/>
    </row>
    <row r="578" spans="1:95" s="1" customFormat="1" x14ac:dyDescent="0.3">
      <c r="A578" s="7"/>
      <c r="C578" s="3">
        <v>7</v>
      </c>
      <c r="D578" s="3">
        <v>12380</v>
      </c>
      <c r="E578" s="3">
        <v>19</v>
      </c>
      <c r="F578" s="3">
        <v>0</v>
      </c>
      <c r="G578" s="3">
        <v>0</v>
      </c>
      <c r="H578" s="3">
        <v>0</v>
      </c>
      <c r="I578" s="3">
        <v>0</v>
      </c>
      <c r="J578" s="65">
        <v>0</v>
      </c>
      <c r="K578" s="65">
        <v>0</v>
      </c>
      <c r="L578" s="65">
        <v>0</v>
      </c>
      <c r="M578" s="66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60"/>
      <c r="Z578" s="3"/>
      <c r="AA578" s="3"/>
      <c r="AB578" s="3"/>
      <c r="AC578" s="3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M578" s="48"/>
      <c r="BX578" s="7"/>
      <c r="BY578" s="4"/>
      <c r="BZ578" s="7"/>
      <c r="CA578" s="7"/>
      <c r="CB578" s="7"/>
      <c r="CE578" s="7"/>
      <c r="CF578" s="7"/>
      <c r="CG578" s="7"/>
      <c r="CH578" s="7"/>
      <c r="CI578" s="7"/>
      <c r="CJ578" s="7"/>
      <c r="CK578" s="7"/>
      <c r="CL578" s="7"/>
      <c r="CN578" s="47"/>
      <c r="CO578" s="47"/>
      <c r="CP578" s="47"/>
      <c r="CQ578" s="4"/>
    </row>
    <row r="579" spans="1:95" s="1" customFormat="1" x14ac:dyDescent="0.3">
      <c r="A579" s="7"/>
      <c r="C579" s="3">
        <v>8</v>
      </c>
      <c r="D579" s="3">
        <v>12373</v>
      </c>
      <c r="E579" s="3">
        <v>26</v>
      </c>
      <c r="F579" s="3">
        <v>0</v>
      </c>
      <c r="G579" s="3">
        <v>0</v>
      </c>
      <c r="H579" s="3">
        <v>0</v>
      </c>
      <c r="I579" s="3">
        <v>0</v>
      </c>
      <c r="J579" s="65">
        <v>0</v>
      </c>
      <c r="K579" s="65">
        <v>0</v>
      </c>
      <c r="L579" s="65">
        <v>0</v>
      </c>
      <c r="M579" s="66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60"/>
      <c r="Z579" s="3"/>
      <c r="AA579" s="3"/>
      <c r="AB579" s="3"/>
      <c r="AC579" s="3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M579" s="48"/>
      <c r="BX579" s="7"/>
      <c r="BY579" s="4"/>
      <c r="BZ579" s="7"/>
      <c r="CA579" s="7"/>
      <c r="CB579" s="7"/>
      <c r="CE579" s="7"/>
      <c r="CF579" s="7"/>
      <c r="CG579" s="7"/>
      <c r="CH579" s="7"/>
      <c r="CI579" s="7"/>
      <c r="CJ579" s="7"/>
      <c r="CK579" s="7"/>
      <c r="CL579" s="7"/>
      <c r="CN579" s="47"/>
      <c r="CO579" s="47"/>
      <c r="CP579" s="47"/>
      <c r="CQ579" s="4"/>
    </row>
    <row r="580" spans="1:95" s="1" customFormat="1" x14ac:dyDescent="0.3">
      <c r="A580" s="7"/>
      <c r="C580" s="3">
        <v>9</v>
      </c>
      <c r="D580" s="3">
        <v>12363</v>
      </c>
      <c r="E580" s="3">
        <v>36</v>
      </c>
      <c r="F580" s="3">
        <v>0</v>
      </c>
      <c r="G580" s="3">
        <v>0</v>
      </c>
      <c r="H580" s="3">
        <v>0</v>
      </c>
      <c r="I580" s="3">
        <v>0</v>
      </c>
      <c r="J580" s="65">
        <v>0</v>
      </c>
      <c r="K580" s="65">
        <v>0</v>
      </c>
      <c r="L580" s="65">
        <v>0</v>
      </c>
      <c r="M580" s="66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60"/>
      <c r="Z580" s="3"/>
      <c r="AA580" s="3"/>
      <c r="AB580" s="3"/>
      <c r="AC580" s="3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M580" s="48"/>
      <c r="BX580" s="7"/>
      <c r="BY580" s="4"/>
      <c r="BZ580" s="7"/>
      <c r="CA580" s="7"/>
      <c r="CB580" s="7"/>
      <c r="CE580" s="7"/>
      <c r="CF580" s="7"/>
      <c r="CG580" s="7"/>
      <c r="CH580" s="7"/>
      <c r="CI580" s="7"/>
      <c r="CJ580" s="7"/>
      <c r="CK580" s="7"/>
      <c r="CL580" s="7"/>
      <c r="CN580" s="47"/>
      <c r="CO580" s="47"/>
      <c r="CP580" s="47"/>
      <c r="CQ580" s="4"/>
    </row>
    <row r="581" spans="1:95" s="1" customFormat="1" x14ac:dyDescent="0.3">
      <c r="A581" s="7"/>
      <c r="C581" s="3">
        <v>10</v>
      </c>
      <c r="D581" s="3">
        <v>12346</v>
      </c>
      <c r="E581" s="3">
        <v>53</v>
      </c>
      <c r="F581" s="3">
        <v>0</v>
      </c>
      <c r="G581" s="3">
        <v>0</v>
      </c>
      <c r="H581" s="3">
        <v>0</v>
      </c>
      <c r="I581" s="3">
        <v>0</v>
      </c>
      <c r="J581" s="65">
        <v>0</v>
      </c>
      <c r="K581" s="65">
        <v>0</v>
      </c>
      <c r="L581" s="65">
        <v>0</v>
      </c>
      <c r="M581" s="66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60"/>
      <c r="Z581" s="3"/>
      <c r="AA581" s="3"/>
      <c r="AB581" s="3"/>
      <c r="AC581" s="3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M581" s="48"/>
      <c r="BX581" s="7"/>
      <c r="BY581" s="4"/>
      <c r="BZ581" s="7"/>
      <c r="CA581" s="7"/>
      <c r="CB581" s="7"/>
      <c r="CE581" s="7"/>
      <c r="CF581" s="7"/>
      <c r="CG581" s="7"/>
      <c r="CH581" s="7"/>
      <c r="CI581" s="7"/>
      <c r="CJ581" s="7"/>
      <c r="CK581" s="7"/>
      <c r="CL581" s="7"/>
      <c r="CN581" s="47"/>
      <c r="CO581" s="47"/>
      <c r="CP581" s="47"/>
      <c r="CQ581" s="4"/>
    </row>
    <row r="582" spans="1:95" s="1" customFormat="1" x14ac:dyDescent="0.3">
      <c r="A582" s="7"/>
      <c r="C582" s="3">
        <v>11</v>
      </c>
      <c r="D582" s="3">
        <v>12326</v>
      </c>
      <c r="E582" s="3">
        <v>73</v>
      </c>
      <c r="F582" s="3">
        <v>0</v>
      </c>
      <c r="G582" s="3">
        <v>0</v>
      </c>
      <c r="H582" s="3">
        <v>0</v>
      </c>
      <c r="I582" s="3">
        <v>0</v>
      </c>
      <c r="J582" s="65">
        <v>0</v>
      </c>
      <c r="K582" s="65">
        <v>2</v>
      </c>
      <c r="L582" s="65">
        <v>0</v>
      </c>
      <c r="M582" s="66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60"/>
      <c r="Z582" s="3"/>
      <c r="AA582" s="3"/>
      <c r="AB582" s="3"/>
      <c r="AC582" s="3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M582" s="48"/>
      <c r="BX582" s="7"/>
      <c r="BY582" s="4"/>
      <c r="BZ582" s="7"/>
      <c r="CA582" s="7"/>
      <c r="CB582" s="7"/>
      <c r="CE582" s="7"/>
      <c r="CF582" s="7"/>
      <c r="CG582" s="7"/>
      <c r="CH582" s="7"/>
      <c r="CI582" s="7"/>
      <c r="CJ582" s="7"/>
      <c r="CK582" s="7"/>
      <c r="CL582" s="7"/>
      <c r="CN582" s="47"/>
      <c r="CO582" s="47"/>
      <c r="CP582" s="47"/>
      <c r="CQ582" s="4"/>
    </row>
    <row r="583" spans="1:95" s="1" customFormat="1" x14ac:dyDescent="0.3">
      <c r="A583" s="7"/>
      <c r="C583" s="3">
        <v>12</v>
      </c>
      <c r="D583" s="3">
        <v>12307</v>
      </c>
      <c r="E583" s="3">
        <v>92</v>
      </c>
      <c r="F583" s="3">
        <v>0</v>
      </c>
      <c r="G583" s="3">
        <v>0</v>
      </c>
      <c r="H583" s="3">
        <v>0</v>
      </c>
      <c r="I583" s="3">
        <v>0</v>
      </c>
      <c r="J583" s="65">
        <v>0</v>
      </c>
      <c r="K583" s="65">
        <v>4</v>
      </c>
      <c r="L583" s="65">
        <v>0</v>
      </c>
      <c r="M583" s="66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60"/>
      <c r="Z583" s="3"/>
      <c r="AA583" s="3"/>
      <c r="AB583" s="3"/>
      <c r="AC583" s="3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M583" s="48"/>
      <c r="BX583" s="7"/>
      <c r="BY583" s="4"/>
      <c r="BZ583" s="7"/>
      <c r="CA583" s="7"/>
      <c r="CB583" s="7"/>
      <c r="CE583" s="7"/>
      <c r="CF583" s="7"/>
      <c r="CG583" s="7"/>
      <c r="CH583" s="7"/>
      <c r="CI583" s="7"/>
      <c r="CJ583" s="7"/>
      <c r="CK583" s="7"/>
      <c r="CL583" s="7"/>
      <c r="CN583" s="47"/>
      <c r="CO583" s="47"/>
      <c r="CP583" s="47"/>
      <c r="CQ583" s="4"/>
    </row>
    <row r="584" spans="1:95" s="1" customFormat="1" x14ac:dyDescent="0.3">
      <c r="A584" s="7"/>
      <c r="C584" s="3">
        <v>13</v>
      </c>
      <c r="D584" s="3">
        <v>12284</v>
      </c>
      <c r="E584" s="3">
        <v>114</v>
      </c>
      <c r="F584" s="3">
        <v>0</v>
      </c>
      <c r="G584" s="3">
        <v>0</v>
      </c>
      <c r="H584" s="3">
        <v>0</v>
      </c>
      <c r="I584" s="3">
        <v>0</v>
      </c>
      <c r="J584" s="65">
        <v>0</v>
      </c>
      <c r="K584" s="65">
        <v>6</v>
      </c>
      <c r="L584" s="65">
        <v>0</v>
      </c>
      <c r="M584" s="66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60"/>
      <c r="Z584" s="3"/>
      <c r="AA584" s="3"/>
      <c r="AB584" s="3"/>
      <c r="AC584" s="3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M584" s="48"/>
      <c r="BX584" s="7"/>
      <c r="BY584" s="4"/>
      <c r="BZ584" s="7"/>
      <c r="CA584" s="7"/>
      <c r="CB584" s="7"/>
      <c r="CE584" s="7"/>
      <c r="CF584" s="7"/>
      <c r="CG584" s="7"/>
      <c r="CH584" s="7"/>
      <c r="CI584" s="7"/>
      <c r="CJ584" s="7"/>
      <c r="CK584" s="7"/>
      <c r="CL584" s="7"/>
      <c r="CN584" s="47"/>
      <c r="CO584" s="47"/>
      <c r="CP584" s="47"/>
      <c r="CQ584" s="4"/>
    </row>
    <row r="585" spans="1:95" s="1" customFormat="1" x14ac:dyDescent="0.3">
      <c r="A585" s="7"/>
      <c r="C585" s="3">
        <v>14</v>
      </c>
      <c r="D585" s="3">
        <v>12263</v>
      </c>
      <c r="E585" s="3">
        <v>135</v>
      </c>
      <c r="F585" s="3">
        <v>0</v>
      </c>
      <c r="G585" s="3">
        <v>0</v>
      </c>
      <c r="H585" s="3">
        <v>0</v>
      </c>
      <c r="I585" s="3">
        <v>0</v>
      </c>
      <c r="J585" s="65">
        <v>0</v>
      </c>
      <c r="K585" s="65">
        <v>13</v>
      </c>
      <c r="L585" s="65">
        <v>1</v>
      </c>
      <c r="M585" s="66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60"/>
      <c r="Z585" s="3"/>
      <c r="AA585" s="3"/>
      <c r="AB585" s="3"/>
      <c r="AC585" s="3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M585" s="48"/>
      <c r="BX585" s="7"/>
      <c r="BY585" s="4"/>
      <c r="BZ585" s="7"/>
      <c r="CA585" s="7"/>
      <c r="CB585" s="7"/>
      <c r="CE585" s="7"/>
      <c r="CF585" s="7"/>
      <c r="CG585" s="7"/>
      <c r="CH585" s="7"/>
      <c r="CI585" s="7"/>
      <c r="CJ585" s="7"/>
      <c r="CK585" s="7"/>
      <c r="CL585" s="7"/>
      <c r="CN585" s="47"/>
      <c r="CO585" s="47"/>
      <c r="CP585" s="47"/>
      <c r="CQ585" s="4"/>
    </row>
    <row r="586" spans="1:95" s="1" customFormat="1" x14ac:dyDescent="0.3">
      <c r="A586" s="7"/>
      <c r="C586" s="3">
        <v>15</v>
      </c>
      <c r="D586" s="3">
        <v>12244</v>
      </c>
      <c r="E586" s="3">
        <v>155</v>
      </c>
      <c r="F586" s="3">
        <v>0</v>
      </c>
      <c r="G586" s="3">
        <v>0</v>
      </c>
      <c r="H586" s="3">
        <v>0</v>
      </c>
      <c r="I586" s="3">
        <v>0</v>
      </c>
      <c r="J586" s="65">
        <v>0</v>
      </c>
      <c r="K586" s="65">
        <v>20</v>
      </c>
      <c r="L586" s="65">
        <v>1</v>
      </c>
      <c r="M586" s="66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60"/>
      <c r="Z586" s="3"/>
      <c r="AA586" s="3"/>
      <c r="AB586" s="3"/>
      <c r="AC586" s="3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M586" s="48"/>
      <c r="BX586" s="7"/>
      <c r="BY586" s="4"/>
      <c r="BZ586" s="7"/>
      <c r="CA586" s="7"/>
      <c r="CB586" s="7"/>
      <c r="CE586" s="7"/>
      <c r="CF586" s="7"/>
      <c r="CG586" s="7"/>
      <c r="CH586" s="7"/>
      <c r="CI586" s="7"/>
      <c r="CJ586" s="7"/>
      <c r="CK586" s="7"/>
      <c r="CL586" s="7"/>
      <c r="CN586" s="47"/>
      <c r="CO586" s="47"/>
      <c r="CP586" s="47"/>
      <c r="CQ586" s="4"/>
    </row>
    <row r="587" spans="1:95" s="1" customFormat="1" x14ac:dyDescent="0.3">
      <c r="A587" s="7"/>
      <c r="C587" s="3">
        <v>16</v>
      </c>
      <c r="D587" s="3">
        <v>12223</v>
      </c>
      <c r="E587" s="3">
        <v>175</v>
      </c>
      <c r="F587" s="3">
        <v>0</v>
      </c>
      <c r="G587" s="3">
        <v>1</v>
      </c>
      <c r="H587" s="3">
        <v>0</v>
      </c>
      <c r="I587" s="3">
        <v>0</v>
      </c>
      <c r="J587" s="65">
        <v>0</v>
      </c>
      <c r="K587" s="65">
        <v>30</v>
      </c>
      <c r="L587" s="65">
        <v>3</v>
      </c>
      <c r="M587" s="66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60"/>
      <c r="Z587" s="3"/>
      <c r="AA587" s="3"/>
      <c r="AB587" s="3"/>
      <c r="AC587" s="3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M587" s="48"/>
      <c r="BX587" s="7"/>
      <c r="BY587" s="4"/>
      <c r="BZ587" s="7"/>
      <c r="CA587" s="7"/>
      <c r="CB587" s="7"/>
      <c r="CE587" s="7"/>
      <c r="CF587" s="7"/>
      <c r="CG587" s="7"/>
      <c r="CH587" s="7"/>
      <c r="CI587" s="7"/>
      <c r="CJ587" s="7"/>
      <c r="CK587" s="7"/>
      <c r="CL587" s="7"/>
      <c r="CN587" s="47"/>
      <c r="CO587" s="47"/>
      <c r="CP587" s="47"/>
      <c r="CQ587" s="4"/>
    </row>
    <row r="588" spans="1:95" s="1" customFormat="1" x14ac:dyDescent="0.3">
      <c r="A588" s="7"/>
      <c r="C588" s="3">
        <v>17</v>
      </c>
      <c r="D588" s="3">
        <v>12196</v>
      </c>
      <c r="E588" s="3">
        <v>202</v>
      </c>
      <c r="F588" s="3">
        <v>0</v>
      </c>
      <c r="G588" s="3">
        <v>1</v>
      </c>
      <c r="H588" s="3">
        <v>0</v>
      </c>
      <c r="I588" s="3">
        <v>0</v>
      </c>
      <c r="J588" s="65">
        <v>0</v>
      </c>
      <c r="K588" s="65">
        <v>47</v>
      </c>
      <c r="L588" s="65">
        <v>4</v>
      </c>
      <c r="M588" s="66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60"/>
      <c r="Z588" s="3"/>
      <c r="AA588" s="3"/>
      <c r="AB588" s="3"/>
      <c r="AC588" s="3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M588" s="48"/>
      <c r="BX588" s="7"/>
      <c r="BY588" s="4"/>
      <c r="BZ588" s="7"/>
      <c r="CA588" s="7"/>
      <c r="CB588" s="7"/>
      <c r="CE588" s="7"/>
      <c r="CF588" s="7"/>
      <c r="CG588" s="7"/>
      <c r="CH588" s="7"/>
      <c r="CI588" s="7"/>
      <c r="CJ588" s="7"/>
      <c r="CK588" s="7"/>
      <c r="CL588" s="7"/>
      <c r="CN588" s="47"/>
      <c r="CO588" s="47"/>
      <c r="CP588" s="47"/>
      <c r="CQ588" s="4"/>
    </row>
    <row r="589" spans="1:95" s="1" customFormat="1" x14ac:dyDescent="0.3">
      <c r="A589" s="7"/>
      <c r="C589" s="3">
        <v>18</v>
      </c>
      <c r="D589" s="3">
        <v>12173</v>
      </c>
      <c r="E589" s="3">
        <v>225</v>
      </c>
      <c r="F589" s="3">
        <v>0</v>
      </c>
      <c r="G589" s="3">
        <v>1</v>
      </c>
      <c r="H589" s="3">
        <v>0</v>
      </c>
      <c r="I589" s="3">
        <v>0</v>
      </c>
      <c r="J589" s="65">
        <v>0</v>
      </c>
      <c r="K589" s="65">
        <v>66</v>
      </c>
      <c r="L589" s="65">
        <v>6</v>
      </c>
      <c r="M589" s="66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60"/>
      <c r="Z589" s="3"/>
      <c r="AA589" s="3"/>
      <c r="AB589" s="3"/>
      <c r="AC589" s="3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M589" s="48"/>
      <c r="BX589" s="7"/>
      <c r="BY589" s="4"/>
      <c r="BZ589" s="7"/>
      <c r="CA589" s="7"/>
      <c r="CB589" s="7"/>
      <c r="CE589" s="7"/>
      <c r="CF589" s="7"/>
      <c r="CG589" s="7"/>
      <c r="CH589" s="7"/>
      <c r="CI589" s="7"/>
      <c r="CJ589" s="7"/>
      <c r="CK589" s="7"/>
      <c r="CL589" s="7"/>
      <c r="CN589" s="47"/>
      <c r="CO589" s="47"/>
      <c r="CP589" s="47"/>
      <c r="CQ589" s="4"/>
    </row>
    <row r="590" spans="1:95" s="1" customFormat="1" x14ac:dyDescent="0.3">
      <c r="A590" s="7"/>
      <c r="C590" s="3">
        <v>19</v>
      </c>
      <c r="D590" s="3">
        <v>12143</v>
      </c>
      <c r="E590" s="3">
        <v>254</v>
      </c>
      <c r="F590" s="3">
        <v>0</v>
      </c>
      <c r="G590" s="3">
        <v>2</v>
      </c>
      <c r="H590" s="3">
        <v>0</v>
      </c>
      <c r="I590" s="3">
        <v>0</v>
      </c>
      <c r="J590" s="65">
        <v>0</v>
      </c>
      <c r="K590" s="65">
        <v>85</v>
      </c>
      <c r="L590" s="65">
        <v>8</v>
      </c>
      <c r="M590" s="66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60"/>
      <c r="Z590" s="3"/>
      <c r="AA590" s="3"/>
      <c r="AB590" s="3"/>
      <c r="AC590" s="3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M590" s="48"/>
      <c r="BX590" s="7"/>
      <c r="BY590" s="4"/>
      <c r="BZ590" s="7"/>
      <c r="CA590" s="7"/>
      <c r="CB590" s="7"/>
      <c r="CE590" s="7"/>
      <c r="CF590" s="7"/>
      <c r="CG590" s="7"/>
      <c r="CH590" s="7"/>
      <c r="CI590" s="7"/>
      <c r="CJ590" s="7"/>
      <c r="CK590" s="7"/>
      <c r="CL590" s="7"/>
      <c r="CN590" s="47"/>
      <c r="CO590" s="47"/>
      <c r="CP590" s="47"/>
      <c r="CQ590" s="4"/>
    </row>
    <row r="591" spans="1:95" s="1" customFormat="1" x14ac:dyDescent="0.3">
      <c r="A591" s="7"/>
      <c r="C591" s="3">
        <v>20</v>
      </c>
      <c r="D591" s="3">
        <v>12108</v>
      </c>
      <c r="E591" s="3">
        <v>288</v>
      </c>
      <c r="F591" s="3">
        <v>0</v>
      </c>
      <c r="G591" s="3">
        <v>2</v>
      </c>
      <c r="H591" s="3">
        <v>0</v>
      </c>
      <c r="I591" s="3">
        <v>0</v>
      </c>
      <c r="J591" s="65">
        <v>0</v>
      </c>
      <c r="K591" s="65">
        <v>107</v>
      </c>
      <c r="L591" s="65">
        <v>10</v>
      </c>
      <c r="M591" s="66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60"/>
      <c r="Z591" s="3"/>
      <c r="AA591" s="3"/>
      <c r="AB591" s="3"/>
      <c r="AC591" s="3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M591" s="48"/>
      <c r="BX591" s="7"/>
      <c r="BY591" s="4"/>
      <c r="BZ591" s="7"/>
      <c r="CA591" s="7"/>
      <c r="CB591" s="7"/>
      <c r="CE591" s="7"/>
      <c r="CF591" s="7"/>
      <c r="CG591" s="7"/>
      <c r="CH591" s="7"/>
      <c r="CI591" s="7"/>
      <c r="CJ591" s="7"/>
      <c r="CK591" s="7"/>
      <c r="CL591" s="7"/>
      <c r="CN591" s="47"/>
      <c r="CO591" s="47"/>
      <c r="CP591" s="47"/>
      <c r="CQ591" s="4"/>
    </row>
    <row r="592" spans="1:95" s="1" customFormat="1" x14ac:dyDescent="0.3">
      <c r="A592" s="7"/>
      <c r="C592" s="3">
        <v>21</v>
      </c>
      <c r="D592" s="3">
        <v>12069</v>
      </c>
      <c r="E592" s="3">
        <v>326</v>
      </c>
      <c r="F592" s="3">
        <v>0</v>
      </c>
      <c r="G592" s="3">
        <v>4</v>
      </c>
      <c r="H592" s="3">
        <v>0</v>
      </c>
      <c r="I592" s="3">
        <v>0</v>
      </c>
      <c r="J592" s="65">
        <v>0</v>
      </c>
      <c r="K592" s="65">
        <v>127</v>
      </c>
      <c r="L592" s="65">
        <v>12</v>
      </c>
      <c r="M592" s="66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60"/>
      <c r="Z592" s="3"/>
      <c r="AA592" s="3"/>
      <c r="AB592" s="3"/>
      <c r="AC592" s="3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M592" s="48"/>
      <c r="BX592" s="7"/>
      <c r="BY592" s="4"/>
      <c r="BZ592" s="7"/>
      <c r="CA592" s="7"/>
      <c r="CB592" s="7"/>
      <c r="CE592" s="7"/>
      <c r="CF592" s="7"/>
      <c r="CG592" s="7"/>
      <c r="CH592" s="7"/>
      <c r="CI592" s="7"/>
      <c r="CJ592" s="7"/>
      <c r="CK592" s="7"/>
      <c r="CL592" s="7"/>
      <c r="CN592" s="47"/>
      <c r="CO592" s="47"/>
      <c r="CP592" s="47"/>
      <c r="CQ592" s="4"/>
    </row>
    <row r="593" spans="1:95" s="1" customFormat="1" x14ac:dyDescent="0.3">
      <c r="A593" s="7"/>
      <c r="C593" s="3">
        <v>22</v>
      </c>
      <c r="D593" s="3">
        <v>12023</v>
      </c>
      <c r="E593" s="3">
        <v>372</v>
      </c>
      <c r="F593" s="3">
        <v>0</v>
      </c>
      <c r="G593" s="3">
        <v>4</v>
      </c>
      <c r="H593" s="3">
        <v>0</v>
      </c>
      <c r="I593" s="3">
        <v>0</v>
      </c>
      <c r="J593" s="65">
        <v>0</v>
      </c>
      <c r="K593" s="65">
        <v>146</v>
      </c>
      <c r="L593" s="65">
        <v>14</v>
      </c>
      <c r="M593" s="66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60"/>
      <c r="Z593" s="3"/>
      <c r="AA593" s="3"/>
      <c r="AB593" s="3"/>
      <c r="AC593" s="3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M593" s="48"/>
      <c r="BX593" s="7"/>
      <c r="BY593" s="4"/>
      <c r="BZ593" s="7"/>
      <c r="CA593" s="7"/>
      <c r="CB593" s="7"/>
      <c r="CE593" s="7"/>
      <c r="CF593" s="7"/>
      <c r="CG593" s="7"/>
      <c r="CH593" s="7"/>
      <c r="CI593" s="7"/>
      <c r="CJ593" s="7"/>
      <c r="CK593" s="7"/>
      <c r="CL593" s="7"/>
      <c r="CN593" s="47"/>
      <c r="CO593" s="47"/>
      <c r="CP593" s="47"/>
      <c r="CQ593" s="4"/>
    </row>
    <row r="594" spans="1:95" s="1" customFormat="1" x14ac:dyDescent="0.3">
      <c r="A594" s="7"/>
      <c r="C594" s="3">
        <v>23</v>
      </c>
      <c r="D594" s="3">
        <v>11965</v>
      </c>
      <c r="E594" s="3">
        <v>427</v>
      </c>
      <c r="F594" s="3">
        <v>0</v>
      </c>
      <c r="G594" s="3">
        <v>6</v>
      </c>
      <c r="H594" s="3">
        <v>0</v>
      </c>
      <c r="I594" s="3">
        <v>0</v>
      </c>
      <c r="J594" s="65">
        <v>0</v>
      </c>
      <c r="K594" s="65">
        <v>166</v>
      </c>
      <c r="L594" s="65">
        <v>15</v>
      </c>
      <c r="M594" s="66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60"/>
      <c r="Z594" s="3"/>
      <c r="AA594" s="3"/>
      <c r="AB594" s="3"/>
      <c r="AC594" s="3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M594" s="48"/>
      <c r="BX594" s="7"/>
      <c r="BY594" s="4"/>
      <c r="BZ594" s="7"/>
      <c r="CA594" s="7"/>
      <c r="CB594" s="7"/>
      <c r="CE594" s="7"/>
      <c r="CF594" s="7"/>
      <c r="CG594" s="7"/>
      <c r="CH594" s="7"/>
      <c r="CI594" s="7"/>
      <c r="CJ594" s="7"/>
      <c r="CK594" s="7"/>
      <c r="CL594" s="7"/>
      <c r="CN594" s="47"/>
      <c r="CO594" s="47"/>
      <c r="CP594" s="47"/>
      <c r="CQ594" s="4"/>
    </row>
    <row r="595" spans="1:95" s="1" customFormat="1" x14ac:dyDescent="0.3">
      <c r="A595" s="7"/>
      <c r="C595" s="3">
        <v>24</v>
      </c>
      <c r="D595" s="3">
        <v>11907</v>
      </c>
      <c r="E595" s="3">
        <v>484</v>
      </c>
      <c r="F595" s="3">
        <v>0</v>
      </c>
      <c r="G595" s="3">
        <v>8</v>
      </c>
      <c r="H595" s="3">
        <v>0</v>
      </c>
      <c r="I595" s="3">
        <v>0</v>
      </c>
      <c r="J595" s="65">
        <v>0</v>
      </c>
      <c r="K595" s="65">
        <v>191</v>
      </c>
      <c r="L595" s="65">
        <v>17</v>
      </c>
      <c r="M595" s="66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60"/>
      <c r="Z595" s="3"/>
      <c r="AA595" s="3"/>
      <c r="AB595" s="3"/>
      <c r="AC595" s="3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M595" s="48"/>
      <c r="BX595" s="7"/>
      <c r="BY595" s="4"/>
      <c r="BZ595" s="7"/>
      <c r="CA595" s="7"/>
      <c r="CB595" s="7"/>
      <c r="CE595" s="7"/>
      <c r="CF595" s="7"/>
      <c r="CG595" s="7"/>
      <c r="CH595" s="7"/>
      <c r="CI595" s="7"/>
      <c r="CJ595" s="7"/>
      <c r="CK595" s="7"/>
      <c r="CL595" s="7"/>
      <c r="CN595" s="47"/>
      <c r="CO595" s="47"/>
      <c r="CP595" s="47"/>
      <c r="CQ595" s="4"/>
    </row>
    <row r="596" spans="1:95" s="1" customFormat="1" x14ac:dyDescent="0.3">
      <c r="A596" s="7"/>
      <c r="C596" s="3">
        <v>25</v>
      </c>
      <c r="D596" s="3">
        <v>11837</v>
      </c>
      <c r="E596" s="3">
        <v>551</v>
      </c>
      <c r="F596" s="3">
        <v>0</v>
      </c>
      <c r="G596" s="3">
        <v>10</v>
      </c>
      <c r="H596" s="3">
        <v>0</v>
      </c>
      <c r="I596" s="3">
        <v>0</v>
      </c>
      <c r="J596" s="65">
        <v>0</v>
      </c>
      <c r="K596" s="65">
        <v>211</v>
      </c>
      <c r="L596" s="65">
        <v>20</v>
      </c>
      <c r="M596" s="66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60"/>
      <c r="Z596" s="3"/>
      <c r="AA596" s="3"/>
      <c r="AB596" s="3"/>
      <c r="AC596" s="3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M596" s="48"/>
      <c r="BX596" s="7"/>
      <c r="BY596" s="4"/>
      <c r="BZ596" s="7"/>
      <c r="CA596" s="7"/>
      <c r="CB596" s="7"/>
      <c r="CE596" s="7"/>
      <c r="CF596" s="7"/>
      <c r="CG596" s="7"/>
      <c r="CH596" s="7"/>
      <c r="CI596" s="7"/>
      <c r="CJ596" s="7"/>
      <c r="CK596" s="7"/>
      <c r="CL596" s="7"/>
      <c r="CN596" s="47"/>
      <c r="CO596" s="47"/>
      <c r="CP596" s="47"/>
      <c r="CQ596" s="4"/>
    </row>
    <row r="597" spans="1:95" s="1" customFormat="1" x14ac:dyDescent="0.3">
      <c r="A597" s="7"/>
      <c r="C597" s="3">
        <v>26</v>
      </c>
      <c r="D597" s="3">
        <v>11751</v>
      </c>
      <c r="E597" s="3">
        <v>634</v>
      </c>
      <c r="F597" s="3">
        <v>0</v>
      </c>
      <c r="G597" s="3">
        <v>14</v>
      </c>
      <c r="H597" s="3">
        <v>0</v>
      </c>
      <c r="I597" s="3">
        <v>0</v>
      </c>
      <c r="J597" s="65">
        <v>0</v>
      </c>
      <c r="K597" s="65">
        <v>238</v>
      </c>
      <c r="L597" s="65">
        <v>22</v>
      </c>
      <c r="M597" s="66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60"/>
      <c r="Z597" s="3"/>
      <c r="AA597" s="3"/>
      <c r="AB597" s="3"/>
      <c r="AC597" s="3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M597" s="48"/>
      <c r="BX597" s="7"/>
      <c r="BY597" s="4"/>
      <c r="BZ597" s="7"/>
      <c r="CA597" s="7"/>
      <c r="CB597" s="7"/>
      <c r="CE597" s="7"/>
      <c r="CF597" s="7"/>
      <c r="CG597" s="7"/>
      <c r="CH597" s="7"/>
      <c r="CI597" s="7"/>
      <c r="CJ597" s="7"/>
      <c r="CK597" s="7"/>
      <c r="CL597" s="7"/>
      <c r="CN597" s="47"/>
      <c r="CO597" s="47"/>
      <c r="CP597" s="47"/>
      <c r="CQ597" s="4"/>
    </row>
    <row r="598" spans="1:95" s="1" customFormat="1" x14ac:dyDescent="0.3">
      <c r="A598" s="7"/>
      <c r="C598" s="3">
        <v>27</v>
      </c>
      <c r="D598" s="3">
        <v>11661</v>
      </c>
      <c r="E598" s="3">
        <v>720</v>
      </c>
      <c r="F598" s="3">
        <v>0</v>
      </c>
      <c r="G598" s="3">
        <v>17</v>
      </c>
      <c r="H598" s="3">
        <v>0</v>
      </c>
      <c r="I598" s="3">
        <v>0</v>
      </c>
      <c r="J598" s="65">
        <v>0</v>
      </c>
      <c r="K598" s="65">
        <v>270</v>
      </c>
      <c r="L598" s="65">
        <v>24</v>
      </c>
      <c r="M598" s="66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60"/>
      <c r="Z598" s="3"/>
      <c r="AA598" s="3"/>
      <c r="AB598" s="3"/>
      <c r="AC598" s="3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M598" s="48"/>
      <c r="BX598" s="7"/>
      <c r="BY598" s="4"/>
      <c r="BZ598" s="7"/>
      <c r="CA598" s="7"/>
      <c r="CB598" s="7"/>
      <c r="CE598" s="7"/>
      <c r="CF598" s="7"/>
      <c r="CG598" s="7"/>
      <c r="CH598" s="7"/>
      <c r="CI598" s="7"/>
      <c r="CJ598" s="7"/>
      <c r="CK598" s="7"/>
      <c r="CL598" s="7"/>
      <c r="CN598" s="47"/>
      <c r="CO598" s="47"/>
      <c r="CP598" s="47"/>
      <c r="CQ598" s="4"/>
    </row>
    <row r="599" spans="1:95" s="1" customFormat="1" x14ac:dyDescent="0.3">
      <c r="A599" s="7"/>
      <c r="C599" s="3">
        <v>28</v>
      </c>
      <c r="D599" s="3">
        <v>11556</v>
      </c>
      <c r="E599" s="3">
        <v>821</v>
      </c>
      <c r="F599" s="3">
        <v>0</v>
      </c>
      <c r="G599" s="3">
        <v>21</v>
      </c>
      <c r="H599" s="3">
        <v>0</v>
      </c>
      <c r="I599" s="3">
        <v>0</v>
      </c>
      <c r="J599" s="65">
        <v>0</v>
      </c>
      <c r="K599" s="65">
        <v>305</v>
      </c>
      <c r="L599" s="65">
        <v>28</v>
      </c>
      <c r="M599" s="66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60"/>
      <c r="Z599" s="3"/>
      <c r="AA599" s="3"/>
      <c r="AB599" s="3"/>
      <c r="AC599" s="3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M599" s="48"/>
      <c r="BX599" s="7"/>
      <c r="BY599" s="4"/>
      <c r="BZ599" s="7"/>
      <c r="CA599" s="7"/>
      <c r="CB599" s="7"/>
      <c r="CE599" s="7"/>
      <c r="CF599" s="7"/>
      <c r="CG599" s="7"/>
      <c r="CH599" s="7"/>
      <c r="CI599" s="7"/>
      <c r="CJ599" s="7"/>
      <c r="CK599" s="7"/>
      <c r="CL599" s="7"/>
      <c r="CN599" s="47"/>
      <c r="CO599" s="47"/>
      <c r="CP599" s="47"/>
      <c r="CQ599" s="4"/>
    </row>
    <row r="600" spans="1:95" s="1" customFormat="1" x14ac:dyDescent="0.3">
      <c r="A600" s="7"/>
      <c r="C600" s="3">
        <v>29</v>
      </c>
      <c r="D600" s="3">
        <v>11446</v>
      </c>
      <c r="E600" s="3">
        <v>926</v>
      </c>
      <c r="F600" s="3">
        <v>0</v>
      </c>
      <c r="G600" s="3">
        <v>27</v>
      </c>
      <c r="H600" s="3">
        <v>0</v>
      </c>
      <c r="I600" s="3">
        <v>0</v>
      </c>
      <c r="J600" s="65">
        <v>0</v>
      </c>
      <c r="K600" s="65">
        <v>346</v>
      </c>
      <c r="L600" s="65">
        <v>32</v>
      </c>
      <c r="M600" s="66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60"/>
      <c r="Z600" s="3"/>
      <c r="AA600" s="3"/>
      <c r="AB600" s="3"/>
      <c r="AC600" s="3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M600" s="48"/>
      <c r="BX600" s="7"/>
      <c r="BY600" s="4"/>
      <c r="BZ600" s="7"/>
      <c r="CA600" s="7"/>
      <c r="CB600" s="7"/>
      <c r="CE600" s="7"/>
      <c r="CF600" s="7"/>
      <c r="CG600" s="7"/>
      <c r="CH600" s="7"/>
      <c r="CI600" s="7"/>
      <c r="CJ600" s="7"/>
      <c r="CK600" s="7"/>
      <c r="CL600" s="7"/>
      <c r="CN600" s="47"/>
      <c r="CO600" s="47"/>
      <c r="CP600" s="47"/>
      <c r="CQ600" s="4"/>
    </row>
    <row r="601" spans="1:95" s="1" customFormat="1" x14ac:dyDescent="0.3">
      <c r="A601" s="7"/>
      <c r="C601" s="3">
        <v>30</v>
      </c>
      <c r="D601" s="3">
        <v>11322</v>
      </c>
      <c r="E601" s="3">
        <v>1044</v>
      </c>
      <c r="F601" s="3">
        <v>0</v>
      </c>
      <c r="G601" s="3">
        <v>32</v>
      </c>
      <c r="H601" s="3">
        <v>0</v>
      </c>
      <c r="I601" s="3">
        <v>0</v>
      </c>
      <c r="J601" s="65">
        <v>0</v>
      </c>
      <c r="K601" s="65">
        <v>398</v>
      </c>
      <c r="L601" s="65">
        <v>38</v>
      </c>
      <c r="M601" s="66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60"/>
      <c r="Z601" s="3"/>
      <c r="AA601" s="3"/>
      <c r="AB601" s="3"/>
      <c r="AC601" s="3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M601" s="48"/>
      <c r="BX601" s="7"/>
      <c r="BY601" s="4"/>
      <c r="BZ601" s="7"/>
      <c r="CA601" s="7"/>
      <c r="CB601" s="7"/>
      <c r="CE601" s="7"/>
      <c r="CF601" s="7"/>
      <c r="CG601" s="7"/>
      <c r="CH601" s="7"/>
      <c r="CI601" s="7"/>
      <c r="CJ601" s="7"/>
      <c r="CK601" s="7"/>
      <c r="CL601" s="7"/>
      <c r="CN601" s="47"/>
      <c r="CO601" s="47"/>
      <c r="CP601" s="47"/>
      <c r="CQ601" s="4"/>
    </row>
    <row r="602" spans="1:95" s="1" customFormat="1" x14ac:dyDescent="0.3">
      <c r="A602" s="7"/>
      <c r="C602" s="3">
        <v>31</v>
      </c>
      <c r="D602" s="3">
        <v>11255</v>
      </c>
      <c r="E602" s="3">
        <v>1105</v>
      </c>
      <c r="F602" s="3">
        <v>0</v>
      </c>
      <c r="G602" s="3">
        <v>38</v>
      </c>
      <c r="H602" s="3">
        <v>0</v>
      </c>
      <c r="I602" s="3">
        <v>0</v>
      </c>
      <c r="J602" s="65">
        <v>0</v>
      </c>
      <c r="K602" s="65">
        <v>450</v>
      </c>
      <c r="L602" s="65">
        <v>43</v>
      </c>
      <c r="M602" s="66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60"/>
      <c r="Z602" s="3"/>
      <c r="AA602" s="3"/>
      <c r="AB602" s="3"/>
      <c r="AC602" s="3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M602" s="48"/>
      <c r="BX602" s="7"/>
      <c r="BY602" s="4"/>
      <c r="BZ602" s="7"/>
      <c r="CA602" s="7"/>
      <c r="CB602" s="7"/>
      <c r="CE602" s="7"/>
      <c r="CF602" s="7"/>
      <c r="CG602" s="7"/>
      <c r="CH602" s="7"/>
      <c r="CI602" s="7"/>
      <c r="CJ602" s="7"/>
      <c r="CK602" s="7"/>
      <c r="CL602" s="7"/>
      <c r="CN602" s="47"/>
      <c r="CO602" s="47"/>
      <c r="CP602" s="47"/>
      <c r="CQ602" s="4"/>
    </row>
    <row r="603" spans="1:95" s="1" customFormat="1" x14ac:dyDescent="0.3">
      <c r="A603" s="7"/>
      <c r="C603" s="3">
        <v>32</v>
      </c>
      <c r="D603" s="3">
        <v>11184</v>
      </c>
      <c r="E603" s="3">
        <v>1165</v>
      </c>
      <c r="F603" s="3">
        <v>0</v>
      </c>
      <c r="G603" s="3">
        <v>49</v>
      </c>
      <c r="H603" s="3">
        <v>0</v>
      </c>
      <c r="I603" s="3">
        <v>0</v>
      </c>
      <c r="J603" s="65">
        <v>0</v>
      </c>
      <c r="K603" s="65">
        <v>513</v>
      </c>
      <c r="L603" s="65">
        <v>49</v>
      </c>
      <c r="M603" s="66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60"/>
      <c r="Z603" s="3"/>
      <c r="AA603" s="3"/>
      <c r="AB603" s="3"/>
      <c r="AC603" s="3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M603" s="48"/>
      <c r="BX603" s="7"/>
      <c r="BY603" s="4"/>
      <c r="BZ603" s="7"/>
      <c r="CA603" s="7"/>
      <c r="CB603" s="7"/>
      <c r="CE603" s="7"/>
      <c r="CF603" s="7"/>
      <c r="CG603" s="7"/>
      <c r="CH603" s="7"/>
      <c r="CI603" s="7"/>
      <c r="CJ603" s="7"/>
      <c r="CK603" s="7"/>
      <c r="CL603" s="7"/>
      <c r="CN603" s="47"/>
      <c r="CO603" s="47"/>
      <c r="CP603" s="47"/>
      <c r="CQ603" s="4"/>
    </row>
    <row r="604" spans="1:95" s="1" customFormat="1" x14ac:dyDescent="0.3">
      <c r="A604" s="7"/>
      <c r="C604" s="3">
        <v>33</v>
      </c>
      <c r="D604" s="3">
        <v>11117</v>
      </c>
      <c r="E604" s="3">
        <v>1224</v>
      </c>
      <c r="F604" s="3">
        <v>0</v>
      </c>
      <c r="G604" s="3">
        <v>57</v>
      </c>
      <c r="H604" s="3">
        <v>0</v>
      </c>
      <c r="I604" s="3">
        <v>0</v>
      </c>
      <c r="J604" s="65">
        <v>0</v>
      </c>
      <c r="K604" s="65">
        <v>591</v>
      </c>
      <c r="L604" s="65">
        <v>58</v>
      </c>
      <c r="M604" s="66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60"/>
      <c r="Z604" s="3"/>
      <c r="AA604" s="3"/>
      <c r="AB604" s="3"/>
      <c r="AC604" s="3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M604" s="48"/>
      <c r="BX604" s="7"/>
      <c r="BY604" s="4"/>
      <c r="BZ604" s="7"/>
      <c r="CA604" s="7"/>
      <c r="CB604" s="7"/>
      <c r="CE604" s="7"/>
      <c r="CF604" s="7"/>
      <c r="CG604" s="7"/>
      <c r="CH604" s="7"/>
      <c r="CI604" s="7"/>
      <c r="CJ604" s="7"/>
      <c r="CK604" s="7"/>
      <c r="CL604" s="7"/>
      <c r="CN604" s="47"/>
      <c r="CO604" s="47"/>
      <c r="CP604" s="47"/>
      <c r="CQ604" s="4"/>
    </row>
    <row r="605" spans="1:95" s="1" customFormat="1" x14ac:dyDescent="0.3">
      <c r="A605" s="7"/>
      <c r="C605" s="3">
        <v>34</v>
      </c>
      <c r="D605" s="3">
        <v>11040</v>
      </c>
      <c r="E605" s="3">
        <v>1291</v>
      </c>
      <c r="F605" s="3">
        <v>0</v>
      </c>
      <c r="G605" s="3">
        <v>66</v>
      </c>
      <c r="H605" s="3">
        <v>0</v>
      </c>
      <c r="I605" s="3">
        <v>1</v>
      </c>
      <c r="J605" s="65">
        <v>0</v>
      </c>
      <c r="K605" s="65">
        <v>670</v>
      </c>
      <c r="L605" s="65">
        <v>67</v>
      </c>
      <c r="M605" s="66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60"/>
      <c r="Z605" s="3"/>
      <c r="AA605" s="3"/>
      <c r="AB605" s="3"/>
      <c r="AC605" s="3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M605" s="48"/>
      <c r="BX605" s="7"/>
      <c r="BY605" s="4"/>
      <c r="BZ605" s="7"/>
      <c r="CA605" s="7"/>
      <c r="CB605" s="7"/>
      <c r="CE605" s="7"/>
      <c r="CF605" s="7"/>
      <c r="CG605" s="7"/>
      <c r="CH605" s="7"/>
      <c r="CI605" s="7"/>
      <c r="CJ605" s="7"/>
      <c r="CK605" s="7"/>
      <c r="CL605" s="7"/>
      <c r="CN605" s="47"/>
      <c r="CO605" s="47"/>
      <c r="CP605" s="47"/>
      <c r="CQ605" s="4"/>
    </row>
    <row r="606" spans="1:95" s="1" customFormat="1" x14ac:dyDescent="0.3">
      <c r="A606" s="7"/>
      <c r="C606" s="3">
        <v>35</v>
      </c>
      <c r="D606" s="3">
        <v>10968</v>
      </c>
      <c r="E606" s="3">
        <v>1352</v>
      </c>
      <c r="F606" s="3">
        <v>0</v>
      </c>
      <c r="G606" s="3">
        <v>77</v>
      </c>
      <c r="H606" s="3">
        <v>0</v>
      </c>
      <c r="I606" s="3">
        <v>1</v>
      </c>
      <c r="J606" s="65">
        <v>0</v>
      </c>
      <c r="K606" s="65">
        <v>764</v>
      </c>
      <c r="L606" s="65">
        <v>78</v>
      </c>
      <c r="M606" s="66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60"/>
      <c r="Z606" s="3"/>
      <c r="AA606" s="3"/>
      <c r="AB606" s="3"/>
      <c r="AC606" s="3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M606" s="48"/>
      <c r="BX606" s="7"/>
      <c r="BY606" s="4"/>
      <c r="BZ606" s="7"/>
      <c r="CA606" s="7"/>
      <c r="CB606" s="7"/>
      <c r="CE606" s="7"/>
      <c r="CF606" s="7"/>
      <c r="CG606" s="7"/>
      <c r="CH606" s="7"/>
      <c r="CI606" s="7"/>
      <c r="CJ606" s="7"/>
      <c r="CK606" s="7"/>
      <c r="CL606" s="7"/>
      <c r="CN606" s="47"/>
      <c r="CO606" s="47"/>
      <c r="CP606" s="47"/>
      <c r="CQ606" s="4"/>
    </row>
    <row r="607" spans="1:95" s="1" customFormat="1" x14ac:dyDescent="0.3">
      <c r="A607" s="7"/>
      <c r="C607" s="3">
        <v>36</v>
      </c>
      <c r="D607" s="3">
        <v>10896</v>
      </c>
      <c r="E607" s="3">
        <v>1408</v>
      </c>
      <c r="F607" s="3">
        <v>0</v>
      </c>
      <c r="G607" s="3">
        <v>92</v>
      </c>
      <c r="H607" s="3">
        <v>0</v>
      </c>
      <c r="I607" s="3">
        <v>1</v>
      </c>
      <c r="J607" s="65">
        <v>0</v>
      </c>
      <c r="K607" s="65">
        <v>860</v>
      </c>
      <c r="L607" s="65">
        <v>88</v>
      </c>
      <c r="M607" s="66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60"/>
      <c r="Z607" s="3"/>
      <c r="AA607" s="3"/>
      <c r="AB607" s="3"/>
      <c r="AC607" s="3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M607" s="48"/>
      <c r="BX607" s="7"/>
      <c r="BY607" s="4"/>
      <c r="BZ607" s="7"/>
      <c r="CA607" s="7"/>
      <c r="CB607" s="7"/>
      <c r="CE607" s="7"/>
      <c r="CF607" s="7"/>
      <c r="CG607" s="7"/>
      <c r="CH607" s="7"/>
      <c r="CI607" s="7"/>
      <c r="CJ607" s="7"/>
      <c r="CK607" s="7"/>
      <c r="CL607" s="7"/>
      <c r="CN607" s="47"/>
      <c r="CO607" s="47"/>
      <c r="CP607" s="47"/>
      <c r="CQ607" s="4"/>
    </row>
    <row r="608" spans="1:95" s="1" customFormat="1" x14ac:dyDescent="0.3">
      <c r="A608" s="7"/>
      <c r="C608" s="3">
        <v>37</v>
      </c>
      <c r="D608" s="3">
        <v>10822</v>
      </c>
      <c r="E608" s="3">
        <v>1468</v>
      </c>
      <c r="F608" s="3">
        <v>0</v>
      </c>
      <c r="G608" s="3">
        <v>107</v>
      </c>
      <c r="H608" s="3">
        <v>0</v>
      </c>
      <c r="I608" s="3">
        <v>2</v>
      </c>
      <c r="J608" s="65">
        <v>0</v>
      </c>
      <c r="K608" s="65">
        <v>968</v>
      </c>
      <c r="L608" s="65">
        <v>98</v>
      </c>
      <c r="M608" s="66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60"/>
      <c r="Z608" s="3"/>
      <c r="AA608" s="3"/>
      <c r="AB608" s="3"/>
      <c r="AC608" s="3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M608" s="48"/>
      <c r="BX608" s="7"/>
      <c r="BY608" s="4"/>
      <c r="BZ608" s="7"/>
      <c r="CA608" s="7"/>
      <c r="CB608" s="7"/>
      <c r="CE608" s="7"/>
      <c r="CF608" s="7"/>
      <c r="CG608" s="7"/>
      <c r="CH608" s="7"/>
      <c r="CI608" s="7"/>
      <c r="CJ608" s="7"/>
      <c r="CK608" s="7"/>
      <c r="CL608" s="7"/>
      <c r="CN608" s="47"/>
      <c r="CO608" s="47"/>
      <c r="CP608" s="47"/>
      <c r="CQ608" s="4"/>
    </row>
    <row r="609" spans="1:95" s="1" customFormat="1" x14ac:dyDescent="0.3">
      <c r="A609" s="7"/>
      <c r="C609" s="3">
        <v>38</v>
      </c>
      <c r="D609" s="3">
        <v>10749</v>
      </c>
      <c r="E609" s="3">
        <v>1520</v>
      </c>
      <c r="F609" s="3">
        <v>0</v>
      </c>
      <c r="G609" s="3">
        <v>127</v>
      </c>
      <c r="H609" s="3">
        <v>0</v>
      </c>
      <c r="I609" s="3">
        <v>2</v>
      </c>
      <c r="J609" s="65">
        <v>0</v>
      </c>
      <c r="K609" s="65">
        <v>1014</v>
      </c>
      <c r="L609" s="65">
        <v>101</v>
      </c>
      <c r="M609" s="66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60"/>
      <c r="Z609" s="3"/>
      <c r="AA609" s="3"/>
      <c r="AB609" s="3"/>
      <c r="AC609" s="3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M609" s="48"/>
      <c r="BX609" s="7"/>
      <c r="BY609" s="4"/>
      <c r="BZ609" s="7"/>
      <c r="CA609" s="7"/>
      <c r="CB609" s="7"/>
      <c r="CE609" s="7"/>
      <c r="CF609" s="7"/>
      <c r="CG609" s="7"/>
      <c r="CH609" s="7"/>
      <c r="CI609" s="7"/>
      <c r="CJ609" s="7"/>
      <c r="CK609" s="7"/>
      <c r="CL609" s="7"/>
      <c r="CN609" s="47"/>
      <c r="CO609" s="47"/>
      <c r="CP609" s="47"/>
      <c r="CQ609" s="4"/>
    </row>
    <row r="610" spans="1:95" s="1" customFormat="1" x14ac:dyDescent="0.3">
      <c r="A610" s="7"/>
      <c r="C610" s="3">
        <v>39</v>
      </c>
      <c r="D610" s="3">
        <v>10684</v>
      </c>
      <c r="E610" s="3">
        <v>1562</v>
      </c>
      <c r="F610" s="3">
        <v>0</v>
      </c>
      <c r="G610" s="3">
        <v>149</v>
      </c>
      <c r="H610" s="3">
        <v>0</v>
      </c>
      <c r="I610" s="3">
        <v>3</v>
      </c>
      <c r="J610" s="65">
        <v>0</v>
      </c>
      <c r="K610" s="65">
        <v>1062</v>
      </c>
      <c r="L610" s="65">
        <v>106</v>
      </c>
      <c r="M610" s="66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60"/>
      <c r="Z610" s="3"/>
      <c r="AA610" s="3"/>
      <c r="AB610" s="3"/>
      <c r="AC610" s="3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M610" s="48"/>
      <c r="BX610" s="7"/>
      <c r="BY610" s="4"/>
      <c r="BZ610" s="7"/>
      <c r="CA610" s="7"/>
      <c r="CB610" s="7"/>
      <c r="CE610" s="7"/>
      <c r="CF610" s="7"/>
      <c r="CG610" s="7"/>
      <c r="CH610" s="7"/>
      <c r="CI610" s="7"/>
      <c r="CJ610" s="7"/>
      <c r="CK610" s="7"/>
      <c r="CL610" s="7"/>
      <c r="CN610" s="47"/>
      <c r="CO610" s="47"/>
      <c r="CP610" s="47"/>
      <c r="CQ610" s="4"/>
    </row>
    <row r="611" spans="1:95" s="1" customFormat="1" x14ac:dyDescent="0.3">
      <c r="A611" s="7"/>
      <c r="C611" s="3">
        <v>40</v>
      </c>
      <c r="D611" s="3">
        <v>10620</v>
      </c>
      <c r="E611" s="3">
        <v>1602</v>
      </c>
      <c r="F611" s="3">
        <v>0</v>
      </c>
      <c r="G611" s="3">
        <v>172</v>
      </c>
      <c r="H611" s="3">
        <v>0</v>
      </c>
      <c r="I611" s="3">
        <v>3</v>
      </c>
      <c r="J611" s="65">
        <v>0</v>
      </c>
      <c r="K611" s="65">
        <v>1106</v>
      </c>
      <c r="L611" s="65">
        <v>110</v>
      </c>
      <c r="M611" s="66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60"/>
      <c r="Z611" s="3"/>
      <c r="AA611" s="3"/>
      <c r="AB611" s="3"/>
      <c r="AC611" s="3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M611" s="48"/>
      <c r="BX611" s="7"/>
      <c r="BY611" s="4"/>
      <c r="BZ611" s="7"/>
      <c r="CA611" s="7"/>
      <c r="CB611" s="7"/>
      <c r="CE611" s="7"/>
      <c r="CF611" s="7"/>
      <c r="CG611" s="7"/>
      <c r="CH611" s="7"/>
      <c r="CI611" s="7"/>
      <c r="CJ611" s="7"/>
      <c r="CK611" s="7"/>
      <c r="CL611" s="7"/>
      <c r="CN611" s="47"/>
      <c r="CO611" s="47"/>
      <c r="CP611" s="47"/>
      <c r="CQ611" s="4"/>
    </row>
    <row r="612" spans="1:95" s="1" customFormat="1" x14ac:dyDescent="0.3">
      <c r="A612" s="7"/>
      <c r="C612" s="3">
        <v>41</v>
      </c>
      <c r="D612" s="3">
        <v>10563</v>
      </c>
      <c r="E612" s="3">
        <v>1630</v>
      </c>
      <c r="F612" s="3">
        <v>0</v>
      </c>
      <c r="G612" s="3">
        <v>202</v>
      </c>
      <c r="H612" s="3">
        <v>0</v>
      </c>
      <c r="I612" s="3">
        <v>4</v>
      </c>
      <c r="J612" s="65">
        <v>0</v>
      </c>
      <c r="K612" s="65">
        <v>1153</v>
      </c>
      <c r="L612" s="65">
        <v>114</v>
      </c>
      <c r="M612" s="66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60"/>
      <c r="Z612" s="3"/>
      <c r="AA612" s="3"/>
      <c r="AB612" s="3"/>
      <c r="AC612" s="3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M612" s="48"/>
      <c r="BX612" s="7"/>
      <c r="BY612" s="4"/>
      <c r="BZ612" s="7"/>
      <c r="CA612" s="7"/>
      <c r="CB612" s="7"/>
      <c r="CE612" s="7"/>
      <c r="CF612" s="7"/>
      <c r="CG612" s="7"/>
      <c r="CH612" s="7"/>
      <c r="CI612" s="7"/>
      <c r="CJ612" s="7"/>
      <c r="CK612" s="7"/>
      <c r="CL612" s="7"/>
      <c r="CN612" s="47"/>
      <c r="CO612" s="47"/>
      <c r="CP612" s="47"/>
      <c r="CQ612" s="4"/>
    </row>
    <row r="613" spans="1:95" s="1" customFormat="1" x14ac:dyDescent="0.3">
      <c r="A613" s="7"/>
      <c r="C613" s="3">
        <v>42</v>
      </c>
      <c r="D613" s="3">
        <v>10504</v>
      </c>
      <c r="E613" s="3">
        <v>1656</v>
      </c>
      <c r="F613" s="3">
        <v>0</v>
      </c>
      <c r="G613" s="3">
        <v>234</v>
      </c>
      <c r="H613" s="3">
        <v>0</v>
      </c>
      <c r="I613" s="3">
        <v>4</v>
      </c>
      <c r="J613" s="65">
        <v>0</v>
      </c>
      <c r="K613" s="65">
        <v>1192</v>
      </c>
      <c r="L613" s="65">
        <v>118</v>
      </c>
      <c r="M613" s="66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60"/>
      <c r="Z613" s="3"/>
      <c r="AA613" s="3"/>
      <c r="AB613" s="3"/>
      <c r="AC613" s="3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M613" s="48"/>
      <c r="BX613" s="7"/>
      <c r="BY613" s="4"/>
      <c r="BZ613" s="7"/>
      <c r="CA613" s="7"/>
      <c r="CB613" s="7"/>
      <c r="CE613" s="7"/>
      <c r="CF613" s="7"/>
      <c r="CG613" s="7"/>
      <c r="CH613" s="7"/>
      <c r="CI613" s="7"/>
      <c r="CJ613" s="7"/>
      <c r="CK613" s="7"/>
      <c r="CL613" s="7"/>
      <c r="CN613" s="47"/>
      <c r="CO613" s="47"/>
      <c r="CP613" s="47"/>
      <c r="CQ613" s="4"/>
    </row>
    <row r="614" spans="1:95" s="1" customFormat="1" x14ac:dyDescent="0.3">
      <c r="A614" s="7"/>
      <c r="C614" s="3">
        <v>43</v>
      </c>
      <c r="D614" s="3">
        <v>10449</v>
      </c>
      <c r="E614" s="3">
        <v>1678</v>
      </c>
      <c r="F614" s="3">
        <v>0</v>
      </c>
      <c r="G614" s="3">
        <v>266</v>
      </c>
      <c r="H614" s="3">
        <v>0</v>
      </c>
      <c r="I614" s="3">
        <v>5</v>
      </c>
      <c r="J614" s="65">
        <v>0</v>
      </c>
      <c r="K614" s="65">
        <v>1231</v>
      </c>
      <c r="L614" s="65">
        <v>121</v>
      </c>
      <c r="M614" s="66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60"/>
      <c r="Z614" s="3"/>
      <c r="AA614" s="3"/>
      <c r="AB614" s="3"/>
      <c r="AC614" s="3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M614" s="48"/>
      <c r="BX614" s="7"/>
      <c r="BY614" s="4"/>
      <c r="BZ614" s="7"/>
      <c r="CA614" s="7"/>
      <c r="CB614" s="7"/>
      <c r="CE614" s="7"/>
      <c r="CF614" s="7"/>
      <c r="CG614" s="7"/>
      <c r="CH614" s="7"/>
      <c r="CI614" s="7"/>
      <c r="CJ614" s="7"/>
      <c r="CK614" s="7"/>
      <c r="CL614" s="7"/>
      <c r="CN614" s="47"/>
      <c r="CO614" s="47"/>
      <c r="CP614" s="47"/>
      <c r="CQ614" s="4"/>
    </row>
    <row r="615" spans="1:95" s="1" customFormat="1" x14ac:dyDescent="0.3">
      <c r="A615" s="7"/>
      <c r="C615" s="3">
        <v>44</v>
      </c>
      <c r="D615" s="3">
        <v>10393</v>
      </c>
      <c r="E615" s="3">
        <v>1700</v>
      </c>
      <c r="F615" s="3">
        <v>0</v>
      </c>
      <c r="G615" s="3">
        <v>300</v>
      </c>
      <c r="H615" s="3">
        <v>0</v>
      </c>
      <c r="I615" s="3">
        <v>6</v>
      </c>
      <c r="J615" s="65">
        <v>0</v>
      </c>
      <c r="K615" s="65">
        <v>1271</v>
      </c>
      <c r="L615" s="65">
        <v>125</v>
      </c>
      <c r="M615" s="66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60"/>
      <c r="Z615" s="3"/>
      <c r="AA615" s="3"/>
      <c r="AB615" s="3"/>
      <c r="AC615" s="3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M615" s="48"/>
      <c r="BX615" s="7"/>
      <c r="BY615" s="4"/>
      <c r="BZ615" s="7"/>
      <c r="CA615" s="7"/>
      <c r="CB615" s="7"/>
      <c r="CE615" s="7"/>
      <c r="CF615" s="7"/>
      <c r="CG615" s="7"/>
      <c r="CH615" s="7"/>
      <c r="CI615" s="7"/>
      <c r="CJ615" s="7"/>
      <c r="CK615" s="7"/>
      <c r="CL615" s="7"/>
      <c r="CN615" s="47"/>
      <c r="CO615" s="47"/>
      <c r="CP615" s="47"/>
      <c r="CQ615" s="4"/>
    </row>
    <row r="616" spans="1:95" s="1" customFormat="1" x14ac:dyDescent="0.3">
      <c r="A616" s="7"/>
      <c r="C616" s="3">
        <v>45</v>
      </c>
      <c r="D616" s="3">
        <v>10342</v>
      </c>
      <c r="E616" s="3">
        <v>1709</v>
      </c>
      <c r="F616" s="3">
        <v>0</v>
      </c>
      <c r="G616" s="3">
        <v>340</v>
      </c>
      <c r="H616" s="3">
        <v>0</v>
      </c>
      <c r="I616" s="3">
        <v>6</v>
      </c>
      <c r="J616" s="65">
        <v>0</v>
      </c>
      <c r="K616" s="65">
        <v>1303</v>
      </c>
      <c r="L616" s="65">
        <v>129</v>
      </c>
      <c r="M616" s="66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60"/>
      <c r="Z616" s="3"/>
      <c r="AA616" s="3"/>
      <c r="AB616" s="3"/>
      <c r="AC616" s="3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M616" s="48"/>
      <c r="BX616" s="7"/>
      <c r="BY616" s="4"/>
      <c r="BZ616" s="7"/>
      <c r="CA616" s="7"/>
      <c r="CB616" s="7"/>
      <c r="CE616" s="7"/>
      <c r="CF616" s="7"/>
      <c r="CG616" s="7"/>
      <c r="CH616" s="7"/>
      <c r="CI616" s="7"/>
      <c r="CJ616" s="7"/>
      <c r="CK616" s="7"/>
      <c r="CL616" s="7"/>
      <c r="CN616" s="47"/>
      <c r="CO616" s="47"/>
      <c r="CP616" s="47"/>
      <c r="CQ616" s="4"/>
    </row>
    <row r="617" spans="1:95" s="1" customFormat="1" x14ac:dyDescent="0.3">
      <c r="A617" s="7"/>
      <c r="C617" s="3">
        <v>46</v>
      </c>
      <c r="D617" s="3">
        <v>10300</v>
      </c>
      <c r="E617" s="3">
        <v>1712</v>
      </c>
      <c r="F617" s="3">
        <v>0</v>
      </c>
      <c r="G617" s="3">
        <v>380</v>
      </c>
      <c r="H617" s="3">
        <v>0</v>
      </c>
      <c r="I617" s="3">
        <v>7</v>
      </c>
      <c r="J617" s="65">
        <v>0</v>
      </c>
      <c r="K617" s="65">
        <v>1328</v>
      </c>
      <c r="L617" s="65">
        <v>131</v>
      </c>
      <c r="M617" s="66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60"/>
      <c r="Z617" s="3"/>
      <c r="AA617" s="3"/>
      <c r="AB617" s="3"/>
      <c r="AC617" s="3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M617" s="48"/>
      <c r="BX617" s="7"/>
      <c r="BY617" s="4"/>
      <c r="BZ617" s="7"/>
      <c r="CA617" s="7"/>
      <c r="CB617" s="7"/>
      <c r="CE617" s="7"/>
      <c r="CF617" s="7"/>
      <c r="CG617" s="7"/>
      <c r="CH617" s="7"/>
      <c r="CI617" s="7"/>
      <c r="CJ617" s="7"/>
      <c r="CK617" s="7"/>
      <c r="CL617" s="7"/>
      <c r="CN617" s="47"/>
      <c r="CO617" s="47"/>
      <c r="CP617" s="47"/>
      <c r="CQ617" s="4"/>
    </row>
    <row r="618" spans="1:95" s="1" customFormat="1" x14ac:dyDescent="0.3">
      <c r="A618" s="7"/>
      <c r="C618" s="3">
        <v>47</v>
      </c>
      <c r="D618" s="3">
        <v>10256</v>
      </c>
      <c r="E618" s="3">
        <v>1710</v>
      </c>
      <c r="F618" s="3">
        <v>0</v>
      </c>
      <c r="G618" s="3">
        <v>424</v>
      </c>
      <c r="H618" s="3">
        <v>0</v>
      </c>
      <c r="I618" s="3">
        <v>9</v>
      </c>
      <c r="J618" s="65">
        <v>0</v>
      </c>
      <c r="K618" s="65">
        <v>1345</v>
      </c>
      <c r="L618" s="65">
        <v>133</v>
      </c>
      <c r="M618" s="66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60"/>
      <c r="Z618" s="3"/>
      <c r="AA618" s="3"/>
      <c r="AB618" s="3"/>
      <c r="AC618" s="3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M618" s="48"/>
      <c r="BX618" s="7"/>
      <c r="BY618" s="4"/>
      <c r="BZ618" s="7"/>
      <c r="CA618" s="7"/>
      <c r="CB618" s="7"/>
      <c r="CE618" s="7"/>
      <c r="CF618" s="7"/>
      <c r="CG618" s="7"/>
      <c r="CH618" s="7"/>
      <c r="CI618" s="7"/>
      <c r="CJ618" s="7"/>
      <c r="CK618" s="7"/>
      <c r="CL618" s="7"/>
      <c r="CN618" s="47"/>
      <c r="CO618" s="47"/>
      <c r="CP618" s="47"/>
      <c r="CQ618" s="4"/>
    </row>
    <row r="619" spans="1:95" s="1" customFormat="1" x14ac:dyDescent="0.3">
      <c r="A619" s="7"/>
      <c r="C619" s="3">
        <v>48</v>
      </c>
      <c r="D619" s="3">
        <v>10219</v>
      </c>
      <c r="E619" s="3">
        <v>1700</v>
      </c>
      <c r="F619" s="3">
        <v>0</v>
      </c>
      <c r="G619" s="3">
        <v>470</v>
      </c>
      <c r="H619" s="3">
        <v>0</v>
      </c>
      <c r="I619" s="3">
        <v>9</v>
      </c>
      <c r="J619" s="65">
        <v>0</v>
      </c>
      <c r="K619" s="65">
        <v>1356</v>
      </c>
      <c r="L619" s="65">
        <v>135</v>
      </c>
      <c r="M619" s="66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60"/>
      <c r="Z619" s="3"/>
      <c r="AA619" s="3"/>
      <c r="AB619" s="3"/>
      <c r="AC619" s="3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M619" s="48"/>
      <c r="BX619" s="7"/>
      <c r="BY619" s="4"/>
      <c r="BZ619" s="7"/>
      <c r="CA619" s="7"/>
      <c r="CB619" s="7"/>
      <c r="CE619" s="7"/>
      <c r="CF619" s="7"/>
      <c r="CG619" s="7"/>
      <c r="CH619" s="7"/>
      <c r="CI619" s="7"/>
      <c r="CJ619" s="7"/>
      <c r="CK619" s="7"/>
      <c r="CL619" s="7"/>
      <c r="CN619" s="47"/>
      <c r="CO619" s="47"/>
      <c r="CP619" s="47"/>
      <c r="CQ619" s="4"/>
    </row>
    <row r="620" spans="1:95" s="1" customFormat="1" x14ac:dyDescent="0.3">
      <c r="A620" s="7"/>
      <c r="C620" s="3">
        <v>49</v>
      </c>
      <c r="D620" s="3">
        <v>10190</v>
      </c>
      <c r="E620" s="3">
        <v>1681</v>
      </c>
      <c r="F620" s="3">
        <v>0</v>
      </c>
      <c r="G620" s="3">
        <v>516</v>
      </c>
      <c r="H620" s="3">
        <v>0</v>
      </c>
      <c r="I620" s="3">
        <v>11</v>
      </c>
      <c r="J620" s="65">
        <v>0</v>
      </c>
      <c r="K620" s="65">
        <v>1367</v>
      </c>
      <c r="L620" s="65">
        <v>135</v>
      </c>
      <c r="M620" s="66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60"/>
      <c r="Z620" s="3"/>
      <c r="AA620" s="3"/>
      <c r="AB620" s="3"/>
      <c r="AC620" s="3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M620" s="48"/>
      <c r="BX620" s="7"/>
      <c r="BY620" s="4"/>
      <c r="BZ620" s="7"/>
      <c r="CA620" s="7"/>
      <c r="CB620" s="7"/>
      <c r="CE620" s="7"/>
      <c r="CF620" s="7"/>
      <c r="CG620" s="7"/>
      <c r="CH620" s="7"/>
      <c r="CI620" s="7"/>
      <c r="CJ620" s="7"/>
      <c r="CK620" s="7"/>
      <c r="CL620" s="7"/>
      <c r="CN620" s="47"/>
      <c r="CO620" s="47"/>
      <c r="CP620" s="47"/>
      <c r="CQ620" s="4"/>
    </row>
    <row r="621" spans="1:95" s="1" customFormat="1" x14ac:dyDescent="0.3">
      <c r="A621" s="7"/>
      <c r="C621" s="3">
        <v>50</v>
      </c>
      <c r="D621" s="3">
        <v>10161</v>
      </c>
      <c r="E621" s="3">
        <v>1654</v>
      </c>
      <c r="F621" s="3">
        <v>0</v>
      </c>
      <c r="G621" s="3">
        <v>571</v>
      </c>
      <c r="H621" s="3">
        <v>0</v>
      </c>
      <c r="I621" s="3">
        <v>12</v>
      </c>
      <c r="J621" s="65">
        <v>0</v>
      </c>
      <c r="K621" s="65">
        <v>1366</v>
      </c>
      <c r="L621" s="65">
        <v>136</v>
      </c>
      <c r="M621" s="66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60"/>
      <c r="Z621" s="3"/>
      <c r="AA621" s="3"/>
      <c r="AB621" s="3"/>
      <c r="AC621" s="3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M621" s="48"/>
      <c r="BX621" s="7"/>
      <c r="BY621" s="4"/>
      <c r="BZ621" s="7"/>
      <c r="CA621" s="7"/>
      <c r="CB621" s="7"/>
      <c r="CE621" s="7"/>
      <c r="CF621" s="7"/>
      <c r="CG621" s="7"/>
      <c r="CH621" s="7"/>
      <c r="CI621" s="7"/>
      <c r="CJ621" s="7"/>
      <c r="CK621" s="7"/>
      <c r="CL621" s="7"/>
      <c r="CN621" s="47"/>
      <c r="CO621" s="47"/>
      <c r="CP621" s="47"/>
      <c r="CQ621" s="4"/>
    </row>
    <row r="622" spans="1:95" s="1" customFormat="1" x14ac:dyDescent="0.3">
      <c r="A622" s="7"/>
      <c r="C622" s="3">
        <v>51</v>
      </c>
      <c r="D622" s="3">
        <v>10135</v>
      </c>
      <c r="E622" s="3">
        <v>1623</v>
      </c>
      <c r="F622" s="3">
        <v>0</v>
      </c>
      <c r="G622" s="3">
        <v>627</v>
      </c>
      <c r="H622" s="3">
        <v>0</v>
      </c>
      <c r="I622" s="3">
        <v>13</v>
      </c>
      <c r="J622" s="65">
        <v>0</v>
      </c>
      <c r="K622" s="65">
        <v>1366</v>
      </c>
      <c r="L622" s="65">
        <v>136</v>
      </c>
      <c r="M622" s="66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60"/>
      <c r="Z622" s="3"/>
      <c r="AA622" s="3"/>
      <c r="AB622" s="3"/>
      <c r="AC622" s="3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M622" s="48"/>
      <c r="BX622" s="7"/>
      <c r="BY622" s="4"/>
      <c r="BZ622" s="7"/>
      <c r="CA622" s="7"/>
      <c r="CB622" s="7"/>
      <c r="CE622" s="7"/>
      <c r="CF622" s="7"/>
      <c r="CG622" s="7"/>
      <c r="CH622" s="7"/>
      <c r="CI622" s="7"/>
      <c r="CJ622" s="7"/>
      <c r="CK622" s="7"/>
      <c r="CL622" s="7"/>
      <c r="CN622" s="47"/>
      <c r="CO622" s="47"/>
      <c r="CP622" s="47"/>
      <c r="CQ622" s="4"/>
    </row>
    <row r="623" spans="1:95" s="1" customFormat="1" x14ac:dyDescent="0.3">
      <c r="A623" s="7"/>
      <c r="C623" s="3">
        <v>52</v>
      </c>
      <c r="D623" s="3">
        <v>10114</v>
      </c>
      <c r="E623" s="3">
        <v>1576</v>
      </c>
      <c r="F623" s="3">
        <v>0</v>
      </c>
      <c r="G623" s="3">
        <v>693</v>
      </c>
      <c r="H623" s="3">
        <v>0</v>
      </c>
      <c r="I623" s="3">
        <v>14</v>
      </c>
      <c r="J623" s="65">
        <v>0</v>
      </c>
      <c r="K623" s="65">
        <v>1349</v>
      </c>
      <c r="L623" s="65">
        <v>133</v>
      </c>
      <c r="M623" s="66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60"/>
      <c r="Z623" s="3"/>
      <c r="AA623" s="3"/>
      <c r="AB623" s="3"/>
      <c r="AC623" s="3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M623" s="48"/>
      <c r="BX623" s="7"/>
      <c r="BY623" s="4"/>
      <c r="BZ623" s="7"/>
      <c r="CA623" s="7"/>
      <c r="CB623" s="7"/>
      <c r="CE623" s="7"/>
      <c r="CF623" s="7"/>
      <c r="CG623" s="7"/>
      <c r="CH623" s="7"/>
      <c r="CI623" s="7"/>
      <c r="CJ623" s="7"/>
      <c r="CK623" s="7"/>
      <c r="CL623" s="7"/>
      <c r="CN623" s="47"/>
      <c r="CO623" s="47"/>
      <c r="CP623" s="47"/>
      <c r="CQ623" s="4"/>
    </row>
    <row r="624" spans="1:95" s="1" customFormat="1" x14ac:dyDescent="0.3">
      <c r="A624" s="7"/>
      <c r="C624" s="3">
        <v>53</v>
      </c>
      <c r="D624" s="3">
        <v>10094</v>
      </c>
      <c r="E624" s="3">
        <v>1527</v>
      </c>
      <c r="F624" s="3">
        <v>0</v>
      </c>
      <c r="G624" s="3">
        <v>763</v>
      </c>
      <c r="H624" s="3">
        <v>0</v>
      </c>
      <c r="I624" s="3">
        <v>15</v>
      </c>
      <c r="J624" s="65">
        <v>0</v>
      </c>
      <c r="K624" s="65">
        <v>1321</v>
      </c>
      <c r="L624" s="65">
        <v>131</v>
      </c>
      <c r="M624" s="66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60"/>
      <c r="Z624" s="3"/>
      <c r="AA624" s="3"/>
      <c r="AB624" s="3"/>
      <c r="AC624" s="3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M624" s="48"/>
      <c r="BX624" s="7"/>
      <c r="BY624" s="4"/>
      <c r="BZ624" s="7"/>
      <c r="CA624" s="7"/>
      <c r="CB624" s="7"/>
      <c r="CE624" s="7"/>
      <c r="CF624" s="7"/>
      <c r="CG624" s="7"/>
      <c r="CH624" s="7"/>
      <c r="CI624" s="7"/>
      <c r="CJ624" s="7"/>
      <c r="CK624" s="7"/>
      <c r="CL624" s="7"/>
      <c r="CN624" s="47"/>
      <c r="CO624" s="47"/>
      <c r="CP624" s="47"/>
      <c r="CQ624" s="4"/>
    </row>
    <row r="625" spans="1:95" s="1" customFormat="1" x14ac:dyDescent="0.3">
      <c r="A625" s="7"/>
      <c r="C625" s="3">
        <v>54</v>
      </c>
      <c r="D625" s="3">
        <v>10074</v>
      </c>
      <c r="E625" s="3">
        <v>1482</v>
      </c>
      <c r="F625" s="3">
        <v>0</v>
      </c>
      <c r="G625" s="3">
        <v>825</v>
      </c>
      <c r="H625" s="3">
        <v>0</v>
      </c>
      <c r="I625" s="3">
        <v>17</v>
      </c>
      <c r="J625" s="65">
        <v>0</v>
      </c>
      <c r="K625" s="65">
        <v>1300</v>
      </c>
      <c r="L625" s="65">
        <v>128</v>
      </c>
      <c r="M625" s="66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60"/>
      <c r="Z625" s="3"/>
      <c r="AA625" s="3"/>
      <c r="AB625" s="3"/>
      <c r="AC625" s="3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M625" s="48"/>
      <c r="BX625" s="7"/>
      <c r="BY625" s="4"/>
      <c r="BZ625" s="7"/>
      <c r="CA625" s="7"/>
      <c r="CB625" s="7"/>
      <c r="CE625" s="7"/>
      <c r="CF625" s="7"/>
      <c r="CG625" s="7"/>
      <c r="CH625" s="7"/>
      <c r="CI625" s="7"/>
      <c r="CJ625" s="7"/>
      <c r="CK625" s="7"/>
      <c r="CL625" s="7"/>
      <c r="CN625" s="47"/>
      <c r="CO625" s="47"/>
      <c r="CP625" s="47"/>
      <c r="CQ625" s="4"/>
    </row>
    <row r="626" spans="1:95" s="1" customFormat="1" x14ac:dyDescent="0.3">
      <c r="A626" s="7"/>
      <c r="C626" s="3">
        <v>55</v>
      </c>
      <c r="D626" s="3">
        <v>10055</v>
      </c>
      <c r="E626" s="3">
        <v>1424</v>
      </c>
      <c r="F626" s="3">
        <v>0</v>
      </c>
      <c r="G626" s="3">
        <v>900</v>
      </c>
      <c r="H626" s="3">
        <v>0</v>
      </c>
      <c r="I626" s="3">
        <v>19</v>
      </c>
      <c r="J626" s="65">
        <v>0</v>
      </c>
      <c r="K626" s="65">
        <v>1260</v>
      </c>
      <c r="L626" s="65">
        <v>124</v>
      </c>
      <c r="M626" s="66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60"/>
      <c r="Z626" s="3"/>
      <c r="AA626" s="3"/>
      <c r="AB626" s="3"/>
      <c r="AC626" s="3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M626" s="48"/>
      <c r="BX626" s="7"/>
      <c r="BY626" s="4"/>
      <c r="BZ626" s="7"/>
      <c r="CA626" s="7"/>
      <c r="CB626" s="7"/>
      <c r="CE626" s="7"/>
      <c r="CF626" s="7"/>
      <c r="CG626" s="7"/>
      <c r="CH626" s="7"/>
      <c r="CI626" s="7"/>
      <c r="CJ626" s="7"/>
      <c r="CK626" s="7"/>
      <c r="CL626" s="7"/>
      <c r="CN626" s="47"/>
      <c r="CO626" s="47"/>
      <c r="CP626" s="47"/>
      <c r="CQ626" s="4"/>
    </row>
    <row r="627" spans="1:95" s="1" customFormat="1" x14ac:dyDescent="0.3">
      <c r="A627" s="7"/>
      <c r="C627" s="3">
        <v>56</v>
      </c>
      <c r="D627" s="3">
        <v>10038</v>
      </c>
      <c r="E627" s="3">
        <v>1365</v>
      </c>
      <c r="F627" s="3">
        <v>0</v>
      </c>
      <c r="G627" s="3">
        <v>975</v>
      </c>
      <c r="H627" s="3">
        <v>0</v>
      </c>
      <c r="I627" s="3">
        <v>21</v>
      </c>
      <c r="J627" s="65">
        <v>0</v>
      </c>
      <c r="K627" s="65">
        <v>1213</v>
      </c>
      <c r="L627" s="65">
        <v>120</v>
      </c>
      <c r="M627" s="66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60"/>
      <c r="Z627" s="3"/>
      <c r="AA627" s="3"/>
      <c r="AB627" s="3"/>
      <c r="AC627" s="3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M627" s="48"/>
      <c r="BX627" s="7"/>
      <c r="BY627" s="4"/>
      <c r="BZ627" s="7"/>
      <c r="CA627" s="7"/>
      <c r="CB627" s="7"/>
      <c r="CE627" s="7"/>
      <c r="CF627" s="7"/>
      <c r="CG627" s="7"/>
      <c r="CH627" s="7"/>
      <c r="CI627" s="7"/>
      <c r="CJ627" s="7"/>
      <c r="CK627" s="7"/>
      <c r="CL627" s="7"/>
      <c r="CN627" s="47"/>
      <c r="CO627" s="47"/>
      <c r="CP627" s="47"/>
      <c r="CQ627" s="4"/>
    </row>
    <row r="628" spans="1:95" s="1" customFormat="1" x14ac:dyDescent="0.3">
      <c r="A628" s="7"/>
      <c r="C628" s="3">
        <v>57</v>
      </c>
      <c r="D628" s="3">
        <v>10022</v>
      </c>
      <c r="E628" s="3">
        <v>1300</v>
      </c>
      <c r="F628" s="3">
        <v>0</v>
      </c>
      <c r="G628" s="3">
        <v>1053</v>
      </c>
      <c r="H628" s="3">
        <v>0</v>
      </c>
      <c r="I628" s="3">
        <v>22</v>
      </c>
      <c r="J628" s="65">
        <v>0</v>
      </c>
      <c r="K628" s="65">
        <v>1162</v>
      </c>
      <c r="L628" s="65">
        <v>115</v>
      </c>
      <c r="M628" s="66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60"/>
      <c r="Z628" s="3"/>
      <c r="AA628" s="3"/>
      <c r="AB628" s="3"/>
      <c r="AC628" s="3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M628" s="48"/>
      <c r="BX628" s="7"/>
      <c r="BY628" s="4"/>
      <c r="BZ628" s="7"/>
      <c r="CA628" s="7"/>
      <c r="CB628" s="7"/>
      <c r="CE628" s="7"/>
      <c r="CF628" s="7"/>
      <c r="CG628" s="7"/>
      <c r="CH628" s="7"/>
      <c r="CI628" s="7"/>
      <c r="CJ628" s="7"/>
      <c r="CK628" s="7"/>
      <c r="CL628" s="7"/>
      <c r="CN628" s="47"/>
      <c r="CO628" s="47"/>
      <c r="CP628" s="47"/>
      <c r="CQ628" s="4"/>
    </row>
    <row r="629" spans="1:95" s="1" customFormat="1" x14ac:dyDescent="0.3">
      <c r="A629" s="7"/>
      <c r="C629" s="3">
        <v>58</v>
      </c>
      <c r="D629" s="3">
        <v>10007</v>
      </c>
      <c r="E629" s="3">
        <v>1232</v>
      </c>
      <c r="F629" s="3">
        <v>0</v>
      </c>
      <c r="G629" s="3">
        <v>1135</v>
      </c>
      <c r="H629" s="3">
        <v>0</v>
      </c>
      <c r="I629" s="3">
        <v>24</v>
      </c>
      <c r="J629" s="65">
        <v>0</v>
      </c>
      <c r="K629" s="65">
        <v>1104</v>
      </c>
      <c r="L629" s="65">
        <v>109</v>
      </c>
      <c r="M629" s="66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60"/>
      <c r="Z629" s="3"/>
      <c r="AA629" s="3"/>
      <c r="AB629" s="3"/>
      <c r="AC629" s="3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M629" s="48"/>
      <c r="BX629" s="7"/>
      <c r="BY629" s="4"/>
      <c r="BZ629" s="7"/>
      <c r="CA629" s="7"/>
      <c r="CB629" s="7"/>
      <c r="CE629" s="7"/>
      <c r="CF629" s="7"/>
      <c r="CG629" s="7"/>
      <c r="CH629" s="7"/>
      <c r="CI629" s="7"/>
      <c r="CJ629" s="7"/>
      <c r="CK629" s="7"/>
      <c r="CL629" s="7"/>
      <c r="CN629" s="47"/>
      <c r="CO629" s="47"/>
      <c r="CP629" s="47"/>
      <c r="CQ629" s="4"/>
    </row>
    <row r="630" spans="1:95" s="1" customFormat="1" x14ac:dyDescent="0.3">
      <c r="A630" s="7"/>
      <c r="C630" s="3">
        <v>59</v>
      </c>
      <c r="D630" s="3">
        <v>9988</v>
      </c>
      <c r="E630" s="3">
        <v>1164</v>
      </c>
      <c r="F630" s="3">
        <v>0</v>
      </c>
      <c r="G630" s="3">
        <v>1220</v>
      </c>
      <c r="H630" s="3">
        <v>0</v>
      </c>
      <c r="I630" s="3">
        <v>26</v>
      </c>
      <c r="J630" s="65">
        <v>0</v>
      </c>
      <c r="K630" s="65">
        <v>1038</v>
      </c>
      <c r="L630" s="65">
        <v>105</v>
      </c>
      <c r="M630" s="66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60"/>
      <c r="Z630" s="3"/>
      <c r="AA630" s="3"/>
      <c r="AB630" s="3"/>
      <c r="AC630" s="3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M630" s="48"/>
      <c r="BX630" s="7"/>
      <c r="BY630" s="4"/>
      <c r="BZ630" s="7"/>
      <c r="CA630" s="7"/>
      <c r="CB630" s="7"/>
      <c r="CE630" s="7"/>
      <c r="CF630" s="7"/>
      <c r="CG630" s="7"/>
      <c r="CH630" s="7"/>
      <c r="CI630" s="7"/>
      <c r="CJ630" s="7"/>
      <c r="CK630" s="7"/>
      <c r="CL630" s="7"/>
      <c r="CN630" s="47"/>
      <c r="CO630" s="47"/>
      <c r="CP630" s="47"/>
      <c r="CQ630" s="4"/>
    </row>
    <row r="631" spans="1:95" s="1" customFormat="1" x14ac:dyDescent="0.3">
      <c r="A631" s="7"/>
      <c r="C631" s="3">
        <v>60</v>
      </c>
      <c r="D631" s="3">
        <v>9971</v>
      </c>
      <c r="E631" s="3">
        <v>1096</v>
      </c>
      <c r="F631" s="3">
        <v>0</v>
      </c>
      <c r="G631" s="3">
        <v>1303</v>
      </c>
      <c r="H631" s="3">
        <v>0</v>
      </c>
      <c r="I631" s="3">
        <v>28</v>
      </c>
      <c r="J631" s="65">
        <v>0</v>
      </c>
      <c r="K631" s="65">
        <v>974</v>
      </c>
      <c r="L631" s="65">
        <v>98</v>
      </c>
      <c r="M631" s="66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60"/>
      <c r="Z631" s="3"/>
      <c r="AA631" s="3"/>
      <c r="AB631" s="3"/>
      <c r="AC631" s="3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M631" s="48"/>
      <c r="BX631" s="7"/>
      <c r="BY631" s="4"/>
      <c r="BZ631" s="7"/>
      <c r="CA631" s="7"/>
      <c r="CB631" s="7"/>
      <c r="CE631" s="7"/>
      <c r="CF631" s="7"/>
      <c r="CG631" s="7"/>
      <c r="CH631" s="7"/>
      <c r="CI631" s="7"/>
      <c r="CJ631" s="7"/>
      <c r="CK631" s="7"/>
      <c r="CL631" s="7"/>
      <c r="CN631" s="47"/>
      <c r="CO631" s="47"/>
      <c r="CP631" s="47"/>
      <c r="CQ631" s="4"/>
    </row>
    <row r="632" spans="1:95" s="1" customFormat="1" x14ac:dyDescent="0.3">
      <c r="A632" s="7"/>
      <c r="C632" s="3">
        <v>61</v>
      </c>
      <c r="D632" s="3">
        <v>9955</v>
      </c>
      <c r="E632" s="3">
        <v>1028</v>
      </c>
      <c r="F632" s="3">
        <v>0</v>
      </c>
      <c r="G632" s="3">
        <v>1385</v>
      </c>
      <c r="H632" s="3">
        <v>0</v>
      </c>
      <c r="I632" s="3">
        <v>30</v>
      </c>
      <c r="J632" s="65">
        <v>0</v>
      </c>
      <c r="K632" s="65">
        <v>909</v>
      </c>
      <c r="L632" s="65">
        <v>92</v>
      </c>
      <c r="M632" s="66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60"/>
      <c r="Z632" s="3"/>
      <c r="AA632" s="3"/>
      <c r="AB632" s="3"/>
      <c r="AC632" s="3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M632" s="48"/>
      <c r="BX632" s="7"/>
      <c r="BY632" s="4"/>
      <c r="BZ632" s="7"/>
      <c r="CA632" s="7"/>
      <c r="CB632" s="7"/>
      <c r="CE632" s="7"/>
      <c r="CF632" s="7"/>
      <c r="CG632" s="7"/>
      <c r="CH632" s="7"/>
      <c r="CI632" s="7"/>
      <c r="CJ632" s="7"/>
      <c r="CK632" s="7"/>
      <c r="CL632" s="7"/>
      <c r="CN632" s="47"/>
      <c r="CO632" s="47"/>
      <c r="CP632" s="47"/>
      <c r="CQ632" s="4"/>
    </row>
    <row r="633" spans="1:95" s="1" customFormat="1" x14ac:dyDescent="0.3">
      <c r="A633" s="7"/>
      <c r="C633" s="3">
        <v>62</v>
      </c>
      <c r="D633" s="3">
        <v>9941</v>
      </c>
      <c r="E633" s="3">
        <v>979</v>
      </c>
      <c r="F633" s="3">
        <v>0</v>
      </c>
      <c r="G633" s="3">
        <v>1448</v>
      </c>
      <c r="H633" s="3">
        <v>0</v>
      </c>
      <c r="I633" s="3">
        <v>31</v>
      </c>
      <c r="J633" s="65">
        <v>0</v>
      </c>
      <c r="K633" s="65">
        <v>864</v>
      </c>
      <c r="L633" s="65">
        <v>88</v>
      </c>
      <c r="M633" s="66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60"/>
      <c r="Z633" s="3"/>
      <c r="AA633" s="3"/>
      <c r="AB633" s="3"/>
      <c r="AC633" s="3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M633" s="48"/>
      <c r="BX633" s="7"/>
      <c r="BY633" s="4"/>
      <c r="BZ633" s="7"/>
      <c r="CA633" s="7"/>
      <c r="CB633" s="7"/>
      <c r="CE633" s="7"/>
      <c r="CF633" s="7"/>
      <c r="CG633" s="7"/>
      <c r="CH633" s="7"/>
      <c r="CI633" s="7"/>
      <c r="CJ633" s="7"/>
      <c r="CK633" s="7"/>
      <c r="CL633" s="7"/>
      <c r="CN633" s="47"/>
      <c r="CO633" s="47"/>
      <c r="CP633" s="47"/>
      <c r="CQ633" s="4"/>
    </row>
    <row r="634" spans="1:95" s="1" customFormat="1" x14ac:dyDescent="0.3">
      <c r="A634" s="7"/>
      <c r="C634" s="3">
        <v>63</v>
      </c>
      <c r="D634" s="3">
        <v>9926</v>
      </c>
      <c r="E634" s="3">
        <v>925</v>
      </c>
      <c r="F634" s="3">
        <v>0</v>
      </c>
      <c r="G634" s="3">
        <v>1514</v>
      </c>
      <c r="H634" s="3">
        <v>0</v>
      </c>
      <c r="I634" s="3">
        <v>33</v>
      </c>
      <c r="J634" s="65">
        <v>0</v>
      </c>
      <c r="K634" s="65">
        <v>813</v>
      </c>
      <c r="L634" s="65">
        <v>85</v>
      </c>
      <c r="M634" s="66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60"/>
      <c r="Z634" s="3"/>
      <c r="AA634" s="3"/>
      <c r="AB634" s="3"/>
      <c r="AC634" s="3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M634" s="48"/>
      <c r="BX634" s="7"/>
      <c r="BY634" s="4"/>
      <c r="BZ634" s="7"/>
      <c r="CA634" s="7"/>
      <c r="CB634" s="7"/>
      <c r="CE634" s="7"/>
      <c r="CF634" s="7"/>
      <c r="CG634" s="7"/>
      <c r="CH634" s="7"/>
      <c r="CI634" s="7"/>
      <c r="CJ634" s="7"/>
      <c r="CK634" s="7"/>
      <c r="CL634" s="7"/>
      <c r="CN634" s="47"/>
      <c r="CO634" s="47"/>
      <c r="CP634" s="47"/>
      <c r="CQ634" s="4"/>
    </row>
    <row r="635" spans="1:95" s="1" customFormat="1" x14ac:dyDescent="0.3">
      <c r="A635" s="7"/>
      <c r="C635" s="3">
        <v>64</v>
      </c>
      <c r="D635" s="3">
        <v>9915</v>
      </c>
      <c r="E635" s="3">
        <v>871</v>
      </c>
      <c r="F635" s="3">
        <v>0</v>
      </c>
      <c r="G635" s="3">
        <v>1578</v>
      </c>
      <c r="H635" s="3">
        <v>0</v>
      </c>
      <c r="I635" s="3">
        <v>35</v>
      </c>
      <c r="J635" s="65">
        <v>0</v>
      </c>
      <c r="K635" s="65">
        <v>763</v>
      </c>
      <c r="L635" s="65">
        <v>80</v>
      </c>
      <c r="M635" s="66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60"/>
      <c r="Z635" s="3"/>
      <c r="AA635" s="3"/>
      <c r="AB635" s="3"/>
      <c r="AC635" s="3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M635" s="48"/>
      <c r="BX635" s="7"/>
      <c r="BY635" s="4"/>
      <c r="BZ635" s="7"/>
      <c r="CA635" s="7"/>
      <c r="CB635" s="7"/>
      <c r="CE635" s="7"/>
      <c r="CF635" s="7"/>
      <c r="CG635" s="7"/>
      <c r="CH635" s="7"/>
      <c r="CI635" s="7"/>
      <c r="CJ635" s="7"/>
      <c r="CK635" s="7"/>
      <c r="CL635" s="7"/>
      <c r="CN635" s="47"/>
      <c r="CO635" s="47"/>
      <c r="CP635" s="47"/>
      <c r="CQ635" s="4"/>
    </row>
    <row r="636" spans="1:95" s="1" customFormat="1" x14ac:dyDescent="0.3">
      <c r="A636" s="7"/>
      <c r="C636" s="3">
        <v>65</v>
      </c>
      <c r="D636" s="3">
        <v>9904</v>
      </c>
      <c r="E636" s="3">
        <v>821</v>
      </c>
      <c r="F636" s="3">
        <v>0</v>
      </c>
      <c r="G636" s="3">
        <v>1638</v>
      </c>
      <c r="H636" s="3">
        <v>0</v>
      </c>
      <c r="I636" s="3">
        <v>36</v>
      </c>
      <c r="J636" s="65">
        <v>0</v>
      </c>
      <c r="K636" s="65">
        <v>717</v>
      </c>
      <c r="L636" s="65">
        <v>75</v>
      </c>
      <c r="M636" s="66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60"/>
      <c r="Z636" s="3"/>
      <c r="AA636" s="3"/>
      <c r="AB636" s="3"/>
      <c r="AC636" s="3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M636" s="48"/>
      <c r="BX636" s="7"/>
      <c r="BY636" s="4"/>
      <c r="BZ636" s="7"/>
      <c r="CA636" s="7"/>
      <c r="CB636" s="7"/>
      <c r="CE636" s="7"/>
      <c r="CF636" s="7"/>
      <c r="CG636" s="7"/>
      <c r="CH636" s="7"/>
      <c r="CI636" s="7"/>
      <c r="CJ636" s="7"/>
      <c r="CK636" s="7"/>
      <c r="CL636" s="7"/>
      <c r="CN636" s="47"/>
      <c r="CO636" s="47"/>
      <c r="CP636" s="47"/>
      <c r="CQ636" s="4"/>
    </row>
    <row r="637" spans="1:95" s="1" customFormat="1" x14ac:dyDescent="0.3">
      <c r="A637" s="7"/>
      <c r="C637" s="3">
        <v>66</v>
      </c>
      <c r="D637" s="3">
        <v>9891</v>
      </c>
      <c r="E637" s="3">
        <v>769</v>
      </c>
      <c r="F637" s="3">
        <v>0</v>
      </c>
      <c r="G637" s="3">
        <v>1702</v>
      </c>
      <c r="H637" s="3">
        <v>0</v>
      </c>
      <c r="I637" s="3">
        <v>37</v>
      </c>
      <c r="J637" s="65">
        <v>0</v>
      </c>
      <c r="K637" s="65">
        <v>672</v>
      </c>
      <c r="L637" s="65">
        <v>70</v>
      </c>
      <c r="M637" s="66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60"/>
      <c r="Z637" s="3"/>
      <c r="AA637" s="3"/>
      <c r="AB637" s="3"/>
      <c r="AC637" s="3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M637" s="48"/>
      <c r="BX637" s="7"/>
      <c r="BY637" s="4"/>
      <c r="BZ637" s="7"/>
      <c r="CA637" s="7"/>
      <c r="CB637" s="7"/>
      <c r="CE637" s="7"/>
      <c r="CF637" s="7"/>
      <c r="CG637" s="7"/>
      <c r="CH637" s="7"/>
      <c r="CI637" s="7"/>
      <c r="CJ637" s="7"/>
      <c r="CK637" s="7"/>
      <c r="CL637" s="7"/>
      <c r="CN637" s="47"/>
      <c r="CO637" s="47"/>
      <c r="CP637" s="47"/>
      <c r="CQ637" s="4"/>
    </row>
    <row r="638" spans="1:95" s="1" customFormat="1" x14ac:dyDescent="0.3">
      <c r="A638" s="7"/>
      <c r="C638" s="3">
        <v>67</v>
      </c>
      <c r="D638" s="3">
        <v>9880</v>
      </c>
      <c r="E638" s="3">
        <v>719</v>
      </c>
      <c r="F638" s="3">
        <v>0</v>
      </c>
      <c r="G638" s="3">
        <v>1761</v>
      </c>
      <c r="H638" s="3">
        <v>0</v>
      </c>
      <c r="I638" s="3">
        <v>38</v>
      </c>
      <c r="J638" s="65">
        <v>0</v>
      </c>
      <c r="K638" s="65">
        <v>628</v>
      </c>
      <c r="L638" s="65">
        <v>66</v>
      </c>
      <c r="M638" s="66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60"/>
      <c r="Z638" s="3"/>
      <c r="AA638" s="3"/>
      <c r="AB638" s="3"/>
      <c r="AC638" s="3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M638" s="48"/>
      <c r="BX638" s="7"/>
      <c r="BY638" s="4"/>
      <c r="BZ638" s="7"/>
      <c r="CA638" s="7"/>
      <c r="CB638" s="7"/>
      <c r="CE638" s="7"/>
      <c r="CF638" s="7"/>
      <c r="CG638" s="7"/>
      <c r="CH638" s="7"/>
      <c r="CI638" s="7"/>
      <c r="CJ638" s="7"/>
      <c r="CK638" s="7"/>
      <c r="CL638" s="7"/>
      <c r="CN638" s="47"/>
      <c r="CO638" s="47"/>
      <c r="CP638" s="47"/>
      <c r="CQ638" s="4"/>
    </row>
    <row r="639" spans="1:95" s="1" customFormat="1" x14ac:dyDescent="0.3">
      <c r="A639" s="7"/>
      <c r="C639" s="3">
        <v>68</v>
      </c>
      <c r="D639" s="3">
        <v>9869</v>
      </c>
      <c r="E639" s="3">
        <v>676</v>
      </c>
      <c r="F639" s="3">
        <v>0</v>
      </c>
      <c r="G639" s="3">
        <v>1815</v>
      </c>
      <c r="H639" s="3">
        <v>0</v>
      </c>
      <c r="I639" s="3">
        <v>39</v>
      </c>
      <c r="J639" s="65">
        <v>0</v>
      </c>
      <c r="K639" s="65">
        <v>589</v>
      </c>
      <c r="L639" s="65">
        <v>62</v>
      </c>
      <c r="M639" s="66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60"/>
      <c r="Z639" s="3"/>
      <c r="AA639" s="3"/>
      <c r="AB639" s="3"/>
      <c r="AC639" s="3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M639" s="48"/>
      <c r="BX639" s="7"/>
      <c r="BY639" s="4"/>
      <c r="BZ639" s="7"/>
      <c r="CA639" s="7"/>
      <c r="CB639" s="7"/>
      <c r="CE639" s="7"/>
      <c r="CF639" s="7"/>
      <c r="CG639" s="7"/>
      <c r="CH639" s="7"/>
      <c r="CI639" s="7"/>
      <c r="CJ639" s="7"/>
      <c r="CK639" s="7"/>
      <c r="CL639" s="7"/>
      <c r="CN639" s="47"/>
      <c r="CO639" s="47"/>
      <c r="CP639" s="47"/>
      <c r="CQ639" s="4"/>
    </row>
    <row r="640" spans="1:95" s="1" customFormat="1" x14ac:dyDescent="0.3">
      <c r="A640" s="7"/>
      <c r="C640" s="3">
        <v>69</v>
      </c>
      <c r="D640" s="3">
        <v>9858</v>
      </c>
      <c r="E640" s="3">
        <v>634</v>
      </c>
      <c r="F640" s="3">
        <v>0</v>
      </c>
      <c r="G640" s="3">
        <v>1867</v>
      </c>
      <c r="H640" s="3">
        <v>0</v>
      </c>
      <c r="I640" s="3">
        <v>40</v>
      </c>
      <c r="J640" s="65">
        <v>0</v>
      </c>
      <c r="K640" s="65">
        <v>550</v>
      </c>
      <c r="L640" s="65">
        <v>59</v>
      </c>
      <c r="M640" s="66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60"/>
      <c r="Z640" s="3"/>
      <c r="AA640" s="3"/>
      <c r="AB640" s="3"/>
      <c r="AC640" s="3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M640" s="48"/>
      <c r="BX640" s="7"/>
      <c r="BY640" s="4"/>
      <c r="BZ640" s="7"/>
      <c r="CA640" s="7"/>
      <c r="CB640" s="7"/>
      <c r="CE640" s="7"/>
      <c r="CF640" s="7"/>
      <c r="CG640" s="7"/>
      <c r="CH640" s="7"/>
      <c r="CI640" s="7"/>
      <c r="CJ640" s="7"/>
      <c r="CK640" s="7"/>
      <c r="CL640" s="7"/>
      <c r="CN640" s="47"/>
      <c r="CO640" s="47"/>
      <c r="CP640" s="47"/>
      <c r="CQ640" s="4"/>
    </row>
    <row r="641" spans="1:95" s="1" customFormat="1" x14ac:dyDescent="0.3">
      <c r="A641" s="7"/>
      <c r="C641" s="3">
        <v>70</v>
      </c>
      <c r="D641" s="3">
        <v>9847</v>
      </c>
      <c r="E641" s="3">
        <v>594</v>
      </c>
      <c r="F641" s="3">
        <v>0</v>
      </c>
      <c r="G641" s="3">
        <v>1917</v>
      </c>
      <c r="H641" s="3">
        <v>0</v>
      </c>
      <c r="I641" s="3">
        <v>41</v>
      </c>
      <c r="J641" s="65">
        <v>0</v>
      </c>
      <c r="K641" s="65">
        <v>514</v>
      </c>
      <c r="L641" s="65">
        <v>56</v>
      </c>
      <c r="M641" s="66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60"/>
      <c r="Z641" s="3"/>
      <c r="AA641" s="3"/>
      <c r="AB641" s="3"/>
      <c r="AC641" s="3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M641" s="48"/>
      <c r="BX641" s="7"/>
      <c r="BY641" s="4"/>
      <c r="BZ641" s="7"/>
      <c r="CA641" s="7"/>
      <c r="CB641" s="7"/>
      <c r="CE641" s="7"/>
      <c r="CF641" s="7"/>
      <c r="CG641" s="7"/>
      <c r="CH641" s="7"/>
      <c r="CI641" s="7"/>
      <c r="CJ641" s="7"/>
      <c r="CK641" s="7"/>
      <c r="CL641" s="7"/>
      <c r="CN641" s="47"/>
      <c r="CO641" s="47"/>
      <c r="CP641" s="47"/>
      <c r="CQ641" s="4"/>
    </row>
    <row r="642" spans="1:95" s="1" customFormat="1" x14ac:dyDescent="0.3">
      <c r="A642" s="7"/>
      <c r="C642" s="3">
        <v>71</v>
      </c>
      <c r="D642" s="3">
        <v>9837</v>
      </c>
      <c r="E642" s="3">
        <v>552</v>
      </c>
      <c r="F642" s="3">
        <v>0</v>
      </c>
      <c r="G642" s="3">
        <v>1967</v>
      </c>
      <c r="H642" s="3">
        <v>0</v>
      </c>
      <c r="I642" s="3">
        <v>43</v>
      </c>
      <c r="J642" s="65">
        <v>0</v>
      </c>
      <c r="K642" s="65">
        <v>474</v>
      </c>
      <c r="L642" s="65">
        <v>51</v>
      </c>
      <c r="M642" s="66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60"/>
      <c r="Z642" s="3"/>
      <c r="AA642" s="3"/>
      <c r="AB642" s="3"/>
      <c r="AC642" s="3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M642" s="48"/>
      <c r="BX642" s="7"/>
      <c r="BY642" s="4"/>
      <c r="BZ642" s="7"/>
      <c r="CA642" s="7"/>
      <c r="CB642" s="7"/>
      <c r="CE642" s="7"/>
      <c r="CF642" s="7"/>
      <c r="CG642" s="7"/>
      <c r="CH642" s="7"/>
      <c r="CI642" s="7"/>
      <c r="CJ642" s="7"/>
      <c r="CK642" s="7"/>
      <c r="CL642" s="7"/>
      <c r="CN642" s="47"/>
      <c r="CO642" s="47"/>
      <c r="CP642" s="47"/>
      <c r="CQ642" s="4"/>
    </row>
    <row r="643" spans="1:95" s="1" customFormat="1" x14ac:dyDescent="0.3">
      <c r="A643" s="7"/>
      <c r="C643" s="3">
        <v>72</v>
      </c>
      <c r="D643" s="3">
        <v>9827</v>
      </c>
      <c r="E643" s="3">
        <v>520</v>
      </c>
      <c r="F643" s="3">
        <v>0</v>
      </c>
      <c r="G643" s="3">
        <v>2007</v>
      </c>
      <c r="H643" s="3">
        <v>0</v>
      </c>
      <c r="I643" s="3">
        <v>44</v>
      </c>
      <c r="J643" s="65">
        <v>0</v>
      </c>
      <c r="K643" s="65">
        <v>444</v>
      </c>
      <c r="L643" s="65">
        <v>47</v>
      </c>
      <c r="M643" s="66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60"/>
      <c r="Z643" s="3"/>
      <c r="AA643" s="3"/>
      <c r="AB643" s="3"/>
      <c r="AC643" s="3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M643" s="48"/>
      <c r="BX643" s="7"/>
      <c r="BY643" s="4"/>
      <c r="BZ643" s="7"/>
      <c r="CA643" s="7"/>
      <c r="CB643" s="7"/>
      <c r="CE643" s="7"/>
      <c r="CF643" s="7"/>
      <c r="CG643" s="7"/>
      <c r="CH643" s="7"/>
      <c r="CI643" s="7"/>
      <c r="CJ643" s="7"/>
      <c r="CK643" s="7"/>
      <c r="CL643" s="7"/>
      <c r="CN643" s="47"/>
      <c r="CO643" s="47"/>
      <c r="CP643" s="47"/>
      <c r="CQ643" s="4"/>
    </row>
    <row r="644" spans="1:95" s="1" customFormat="1" x14ac:dyDescent="0.3">
      <c r="A644" s="7"/>
      <c r="C644" s="3">
        <v>73</v>
      </c>
      <c r="D644" s="3">
        <v>9820</v>
      </c>
      <c r="E644" s="3">
        <v>485</v>
      </c>
      <c r="F644" s="3">
        <v>0</v>
      </c>
      <c r="G644" s="3">
        <v>2049</v>
      </c>
      <c r="H644" s="3">
        <v>0</v>
      </c>
      <c r="I644" s="3">
        <v>44</v>
      </c>
      <c r="J644" s="65">
        <v>0</v>
      </c>
      <c r="K644" s="65">
        <v>414</v>
      </c>
      <c r="L644" s="65">
        <v>43</v>
      </c>
      <c r="M644" s="66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60"/>
      <c r="Z644" s="3"/>
      <c r="AA644" s="3"/>
      <c r="AB644" s="3"/>
      <c r="AC644" s="3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M644" s="48"/>
      <c r="BX644" s="7"/>
      <c r="BY644" s="4"/>
      <c r="BZ644" s="7"/>
      <c r="CA644" s="7"/>
      <c r="CB644" s="7"/>
      <c r="CE644" s="7"/>
      <c r="CF644" s="7"/>
      <c r="CG644" s="7"/>
      <c r="CH644" s="7"/>
      <c r="CI644" s="7"/>
      <c r="CJ644" s="7"/>
      <c r="CK644" s="7"/>
      <c r="CL644" s="7"/>
      <c r="CN644" s="47"/>
      <c r="CO644" s="47"/>
      <c r="CP644" s="47"/>
      <c r="CQ644" s="4"/>
    </row>
    <row r="645" spans="1:95" s="1" customFormat="1" x14ac:dyDescent="0.3">
      <c r="A645" s="7"/>
      <c r="C645" s="3">
        <v>74</v>
      </c>
      <c r="D645" s="3">
        <v>9812</v>
      </c>
      <c r="E645" s="3">
        <v>457</v>
      </c>
      <c r="F645" s="3">
        <v>0</v>
      </c>
      <c r="G645" s="3">
        <v>2084</v>
      </c>
      <c r="H645" s="3">
        <v>0</v>
      </c>
      <c r="I645" s="3">
        <v>45</v>
      </c>
      <c r="J645" s="65">
        <v>0</v>
      </c>
      <c r="K645" s="65">
        <v>389</v>
      </c>
      <c r="L645" s="65">
        <v>40</v>
      </c>
      <c r="M645" s="66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60"/>
      <c r="Z645" s="3"/>
      <c r="AA645" s="3"/>
      <c r="AB645" s="3"/>
      <c r="AC645" s="3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M645" s="48"/>
      <c r="BX645" s="7"/>
      <c r="BY645" s="4"/>
      <c r="BZ645" s="7"/>
      <c r="CA645" s="7"/>
      <c r="CB645" s="7"/>
      <c r="CE645" s="7"/>
      <c r="CF645" s="7"/>
      <c r="CG645" s="7"/>
      <c r="CH645" s="7"/>
      <c r="CI645" s="7"/>
      <c r="CJ645" s="7"/>
      <c r="CK645" s="7"/>
      <c r="CL645" s="7"/>
      <c r="CN645" s="47"/>
      <c r="CO645" s="47"/>
      <c r="CP645" s="47"/>
      <c r="CQ645" s="4"/>
    </row>
    <row r="646" spans="1:95" s="1" customFormat="1" x14ac:dyDescent="0.3">
      <c r="A646" s="7"/>
      <c r="C646" s="3">
        <v>75</v>
      </c>
      <c r="D646" s="3">
        <v>9806</v>
      </c>
      <c r="E646" s="3">
        <v>425</v>
      </c>
      <c r="F646" s="3">
        <v>0</v>
      </c>
      <c r="G646" s="3">
        <v>2121</v>
      </c>
      <c r="H646" s="3">
        <v>0</v>
      </c>
      <c r="I646" s="3">
        <v>46</v>
      </c>
      <c r="J646" s="65">
        <v>0</v>
      </c>
      <c r="K646" s="65">
        <v>363</v>
      </c>
      <c r="L646" s="65">
        <v>38</v>
      </c>
      <c r="M646" s="66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60"/>
      <c r="Z646" s="3"/>
      <c r="AA646" s="3"/>
      <c r="AB646" s="3"/>
      <c r="AC646" s="3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M646" s="48"/>
      <c r="BX646" s="7"/>
      <c r="BY646" s="4"/>
      <c r="BZ646" s="7"/>
      <c r="CA646" s="7"/>
      <c r="CB646" s="7"/>
      <c r="CE646" s="7"/>
      <c r="CF646" s="7"/>
      <c r="CG646" s="7"/>
      <c r="CH646" s="7"/>
      <c r="CI646" s="7"/>
      <c r="CJ646" s="7"/>
      <c r="CK646" s="7"/>
      <c r="CL646" s="7"/>
      <c r="CN646" s="47"/>
      <c r="CO646" s="47"/>
      <c r="CP646" s="47"/>
      <c r="CQ646" s="4"/>
    </row>
    <row r="647" spans="1:95" s="1" customFormat="1" x14ac:dyDescent="0.3">
      <c r="A647" s="7"/>
      <c r="C647" s="3">
        <v>76</v>
      </c>
      <c r="D647" s="3">
        <v>9799</v>
      </c>
      <c r="E647" s="3">
        <v>397</v>
      </c>
      <c r="F647" s="3">
        <v>0</v>
      </c>
      <c r="G647" s="3">
        <v>2156</v>
      </c>
      <c r="H647" s="3">
        <v>0</v>
      </c>
      <c r="I647" s="3">
        <v>47</v>
      </c>
      <c r="J647" s="65">
        <v>0</v>
      </c>
      <c r="K647" s="65">
        <v>338</v>
      </c>
      <c r="L647" s="65">
        <v>35</v>
      </c>
      <c r="M647" s="66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60"/>
      <c r="Z647" s="3"/>
      <c r="AA647" s="3"/>
      <c r="AB647" s="3"/>
      <c r="AC647" s="3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M647" s="48"/>
      <c r="BX647" s="7"/>
      <c r="BY647" s="4"/>
      <c r="BZ647" s="7"/>
      <c r="CA647" s="7"/>
      <c r="CB647" s="7"/>
      <c r="CE647" s="7"/>
      <c r="CF647" s="7"/>
      <c r="CG647" s="7"/>
      <c r="CH647" s="7"/>
      <c r="CI647" s="7"/>
      <c r="CJ647" s="7"/>
      <c r="CK647" s="7"/>
      <c r="CL647" s="7"/>
      <c r="CN647" s="47"/>
      <c r="CO647" s="47"/>
      <c r="CP647" s="47"/>
      <c r="CQ647" s="4"/>
    </row>
    <row r="648" spans="1:95" s="1" customFormat="1" x14ac:dyDescent="0.3">
      <c r="A648" s="7"/>
      <c r="C648" s="3">
        <v>77</v>
      </c>
      <c r="D648" s="3">
        <v>9792</v>
      </c>
      <c r="E648" s="3">
        <v>371</v>
      </c>
      <c r="F648" s="3">
        <v>0</v>
      </c>
      <c r="G648" s="3">
        <v>2188</v>
      </c>
      <c r="H648" s="3">
        <v>0</v>
      </c>
      <c r="I648" s="3">
        <v>48</v>
      </c>
      <c r="J648" s="65">
        <v>0</v>
      </c>
      <c r="K648" s="65">
        <v>316</v>
      </c>
      <c r="L648" s="65">
        <v>33</v>
      </c>
      <c r="M648" s="66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60"/>
      <c r="Z648" s="3"/>
      <c r="AA648" s="3"/>
      <c r="AB648" s="3"/>
      <c r="AC648" s="3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M648" s="48"/>
      <c r="BX648" s="7"/>
      <c r="BY648" s="4"/>
      <c r="BZ648" s="7"/>
      <c r="CA648" s="7"/>
      <c r="CB648" s="7"/>
      <c r="CE648" s="7"/>
      <c r="CF648" s="7"/>
      <c r="CG648" s="7"/>
      <c r="CH648" s="7"/>
      <c r="CI648" s="7"/>
      <c r="CJ648" s="7"/>
      <c r="CK648" s="7"/>
      <c r="CL648" s="7"/>
      <c r="CN648" s="47"/>
      <c r="CO648" s="47"/>
      <c r="CP648" s="47"/>
      <c r="CQ648" s="4"/>
    </row>
    <row r="649" spans="1:95" s="1" customFormat="1" x14ac:dyDescent="0.3">
      <c r="A649" s="7"/>
      <c r="C649" s="3">
        <v>78</v>
      </c>
      <c r="D649" s="3">
        <v>9786</v>
      </c>
      <c r="E649" s="3">
        <v>348</v>
      </c>
      <c r="F649" s="3">
        <v>0</v>
      </c>
      <c r="G649" s="3">
        <v>2217</v>
      </c>
      <c r="H649" s="3">
        <v>0</v>
      </c>
      <c r="I649" s="3">
        <v>48</v>
      </c>
      <c r="J649" s="65">
        <v>0</v>
      </c>
      <c r="K649" s="65">
        <v>297</v>
      </c>
      <c r="L649" s="65">
        <v>31</v>
      </c>
      <c r="M649" s="66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60"/>
      <c r="Z649" s="3"/>
      <c r="AA649" s="3"/>
      <c r="AB649" s="3"/>
      <c r="AC649" s="3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M649" s="48"/>
      <c r="BX649" s="7"/>
      <c r="BY649" s="4"/>
      <c r="BZ649" s="7"/>
      <c r="CA649" s="7"/>
      <c r="CB649" s="7"/>
      <c r="CE649" s="7"/>
      <c r="CF649" s="7"/>
      <c r="CG649" s="7"/>
      <c r="CH649" s="7"/>
      <c r="CI649" s="7"/>
      <c r="CJ649" s="7"/>
      <c r="CK649" s="7"/>
      <c r="CL649" s="7"/>
      <c r="CN649" s="47"/>
      <c r="CO649" s="47"/>
      <c r="CP649" s="47"/>
      <c r="CQ649" s="4"/>
    </row>
    <row r="650" spans="1:95" x14ac:dyDescent="0.3">
      <c r="C650" s="1">
        <v>79</v>
      </c>
      <c r="D650" s="1">
        <v>9782</v>
      </c>
      <c r="E650" s="1">
        <v>328</v>
      </c>
      <c r="F650" s="1">
        <v>0</v>
      </c>
      <c r="G650" s="1">
        <v>2241</v>
      </c>
      <c r="H650" s="1">
        <v>0</v>
      </c>
      <c r="I650" s="1">
        <v>48</v>
      </c>
      <c r="J650" s="4">
        <v>0</v>
      </c>
      <c r="K650" s="4">
        <v>282</v>
      </c>
      <c r="L650" s="4">
        <v>29</v>
      </c>
    </row>
    <row r="651" spans="1:95" x14ac:dyDescent="0.3">
      <c r="C651" s="1">
        <v>80</v>
      </c>
      <c r="D651" s="1">
        <v>9778</v>
      </c>
      <c r="E651" s="1">
        <v>309</v>
      </c>
      <c r="F651" s="1">
        <v>0</v>
      </c>
      <c r="G651" s="1">
        <v>2262</v>
      </c>
      <c r="H651" s="1">
        <v>0</v>
      </c>
      <c r="I651" s="1">
        <v>49</v>
      </c>
      <c r="J651" s="4">
        <v>0</v>
      </c>
      <c r="K651" s="4">
        <v>267</v>
      </c>
      <c r="L651" s="4">
        <v>27</v>
      </c>
    </row>
    <row r="652" spans="1:95" x14ac:dyDescent="0.3">
      <c r="C652" s="1">
        <v>81</v>
      </c>
      <c r="D652" s="1">
        <v>9772</v>
      </c>
      <c r="E652" s="1">
        <v>293</v>
      </c>
      <c r="F652" s="1">
        <v>0</v>
      </c>
      <c r="G652" s="1">
        <v>2284</v>
      </c>
      <c r="H652" s="1">
        <v>0</v>
      </c>
      <c r="I652" s="1">
        <v>50</v>
      </c>
      <c r="J652" s="4">
        <v>0</v>
      </c>
      <c r="K652" s="4">
        <v>252</v>
      </c>
      <c r="L652" s="4">
        <v>25</v>
      </c>
    </row>
    <row r="653" spans="1:95" x14ac:dyDescent="0.3">
      <c r="C653" s="1">
        <v>82</v>
      </c>
      <c r="D653" s="1">
        <v>9767</v>
      </c>
      <c r="E653" s="1">
        <v>284</v>
      </c>
      <c r="F653" s="1">
        <v>0</v>
      </c>
      <c r="G653" s="1">
        <v>2298</v>
      </c>
      <c r="H653" s="1">
        <v>0</v>
      </c>
      <c r="I653" s="1">
        <v>50</v>
      </c>
      <c r="J653" s="4">
        <v>0</v>
      </c>
      <c r="K653" s="4">
        <v>244</v>
      </c>
      <c r="L653" s="4">
        <v>25</v>
      </c>
    </row>
    <row r="654" spans="1:95" x14ac:dyDescent="0.3">
      <c r="C654" s="1">
        <v>83</v>
      </c>
      <c r="D654" s="1">
        <v>9763</v>
      </c>
      <c r="E654" s="1">
        <v>272</v>
      </c>
      <c r="F654" s="1">
        <v>0</v>
      </c>
      <c r="G654" s="1">
        <v>2312</v>
      </c>
      <c r="H654" s="1">
        <v>0</v>
      </c>
      <c r="I654" s="1">
        <v>50</v>
      </c>
      <c r="J654" s="4">
        <v>0</v>
      </c>
      <c r="K654" s="4">
        <v>237</v>
      </c>
      <c r="L654" s="4">
        <v>24</v>
      </c>
    </row>
    <row r="655" spans="1:95" x14ac:dyDescent="0.3">
      <c r="C655" s="1">
        <v>84</v>
      </c>
      <c r="D655" s="1">
        <v>9759</v>
      </c>
      <c r="E655" s="1">
        <v>258</v>
      </c>
      <c r="F655" s="1">
        <v>0</v>
      </c>
      <c r="G655" s="1">
        <v>2330</v>
      </c>
      <c r="H655" s="1">
        <v>0</v>
      </c>
      <c r="I655" s="1">
        <v>51</v>
      </c>
      <c r="J655" s="4">
        <v>0</v>
      </c>
      <c r="K655" s="4">
        <v>225</v>
      </c>
      <c r="L655" s="4">
        <v>23</v>
      </c>
    </row>
    <row r="656" spans="1:95" x14ac:dyDescent="0.3">
      <c r="C656" s="1">
        <v>85</v>
      </c>
      <c r="D656" s="1">
        <v>9755</v>
      </c>
      <c r="E656" s="1">
        <v>244</v>
      </c>
      <c r="F656" s="1">
        <v>0</v>
      </c>
      <c r="G656" s="1">
        <v>2348</v>
      </c>
      <c r="H656" s="1">
        <v>0</v>
      </c>
      <c r="I656" s="1">
        <v>51</v>
      </c>
      <c r="J656" s="4">
        <v>0</v>
      </c>
      <c r="K656" s="4">
        <v>213</v>
      </c>
      <c r="L656" s="4">
        <v>21</v>
      </c>
    </row>
    <row r="657" spans="3:12" x14ac:dyDescent="0.3">
      <c r="C657" s="1">
        <v>86</v>
      </c>
      <c r="D657" s="1">
        <v>9751</v>
      </c>
      <c r="E657" s="1">
        <v>232</v>
      </c>
      <c r="F657" s="1">
        <v>0</v>
      </c>
      <c r="G657" s="1">
        <v>2363</v>
      </c>
      <c r="H657" s="1">
        <v>0</v>
      </c>
      <c r="I657" s="1">
        <v>51</v>
      </c>
      <c r="J657" s="4">
        <v>0</v>
      </c>
      <c r="K657" s="4">
        <v>202</v>
      </c>
      <c r="L657" s="4">
        <v>19</v>
      </c>
    </row>
    <row r="658" spans="3:12" x14ac:dyDescent="0.3">
      <c r="C658" s="1">
        <v>87</v>
      </c>
      <c r="D658" s="1">
        <v>9746</v>
      </c>
      <c r="E658" s="1">
        <v>221</v>
      </c>
      <c r="F658" s="1">
        <v>0</v>
      </c>
      <c r="G658" s="1">
        <v>2379</v>
      </c>
      <c r="H658" s="1">
        <v>0</v>
      </c>
      <c r="I658" s="1">
        <v>52</v>
      </c>
      <c r="J658" s="4">
        <v>0</v>
      </c>
      <c r="K658" s="4">
        <v>190</v>
      </c>
      <c r="L658" s="4">
        <v>18</v>
      </c>
    </row>
    <row r="659" spans="3:12" x14ac:dyDescent="0.3">
      <c r="C659" s="1">
        <v>88</v>
      </c>
      <c r="D659" s="1">
        <v>9743</v>
      </c>
      <c r="E659" s="1">
        <v>209</v>
      </c>
      <c r="F659" s="1">
        <v>0</v>
      </c>
      <c r="G659" s="1">
        <v>2395</v>
      </c>
      <c r="H659" s="1">
        <v>0</v>
      </c>
      <c r="I659" s="1">
        <v>52</v>
      </c>
      <c r="J659" s="4">
        <v>0</v>
      </c>
      <c r="K659" s="4">
        <v>180</v>
      </c>
      <c r="L659" s="4">
        <v>18</v>
      </c>
    </row>
    <row r="660" spans="3:12" x14ac:dyDescent="0.3">
      <c r="C660" s="1">
        <v>89</v>
      </c>
      <c r="D660" s="1">
        <v>9739</v>
      </c>
      <c r="E660" s="1">
        <v>199</v>
      </c>
      <c r="F660" s="1">
        <v>0</v>
      </c>
      <c r="G660" s="1">
        <v>2408</v>
      </c>
      <c r="H660" s="1">
        <v>0</v>
      </c>
      <c r="I660" s="1">
        <v>52</v>
      </c>
      <c r="J660" s="4">
        <v>0</v>
      </c>
      <c r="K660" s="4">
        <v>172</v>
      </c>
      <c r="L660" s="4">
        <v>17</v>
      </c>
    </row>
    <row r="661" spans="3:12" x14ac:dyDescent="0.3">
      <c r="C661" s="1">
        <v>90</v>
      </c>
      <c r="D661" s="1">
        <v>9736</v>
      </c>
      <c r="E661" s="1">
        <v>188</v>
      </c>
      <c r="F661" s="1">
        <v>0</v>
      </c>
      <c r="G661" s="1">
        <v>2422</v>
      </c>
      <c r="H661" s="1">
        <v>0</v>
      </c>
      <c r="I661" s="1">
        <v>52</v>
      </c>
      <c r="J661" s="4">
        <v>0</v>
      </c>
      <c r="K661" s="4">
        <v>161</v>
      </c>
      <c r="L661" s="4">
        <v>16</v>
      </c>
    </row>
    <row r="662" spans="3:12" x14ac:dyDescent="0.3">
      <c r="C662" s="1">
        <v>91</v>
      </c>
      <c r="D662" s="1">
        <v>9733</v>
      </c>
      <c r="E662" s="1">
        <v>179</v>
      </c>
      <c r="F662" s="1">
        <v>0</v>
      </c>
      <c r="G662" s="1">
        <v>2434</v>
      </c>
      <c r="H662" s="1">
        <v>0</v>
      </c>
      <c r="I662" s="1">
        <v>52</v>
      </c>
      <c r="J662" s="4">
        <v>0</v>
      </c>
      <c r="K662" s="4">
        <v>153</v>
      </c>
      <c r="L662" s="4">
        <v>15</v>
      </c>
    </row>
    <row r="663" spans="3:12" x14ac:dyDescent="0.3">
      <c r="C663" s="1">
        <v>92</v>
      </c>
      <c r="D663" s="1">
        <v>9730</v>
      </c>
      <c r="E663" s="1">
        <v>170</v>
      </c>
      <c r="F663" s="1">
        <v>0</v>
      </c>
      <c r="G663" s="1">
        <v>2446</v>
      </c>
      <c r="H663" s="1">
        <v>0</v>
      </c>
      <c r="I663" s="1">
        <v>52</v>
      </c>
      <c r="J663" s="4">
        <v>0</v>
      </c>
      <c r="K663" s="4">
        <v>145</v>
      </c>
      <c r="L663" s="4">
        <v>14</v>
      </c>
    </row>
    <row r="664" spans="3:12" x14ac:dyDescent="0.3">
      <c r="C664" s="1">
        <v>93</v>
      </c>
      <c r="D664" s="1">
        <v>9728</v>
      </c>
      <c r="E664" s="1">
        <v>160</v>
      </c>
      <c r="F664" s="1">
        <v>0</v>
      </c>
      <c r="G664" s="1">
        <v>2458</v>
      </c>
      <c r="H664" s="1">
        <v>0</v>
      </c>
      <c r="I664" s="1">
        <v>53</v>
      </c>
      <c r="J664" s="4">
        <v>0</v>
      </c>
      <c r="K664" s="4">
        <v>136</v>
      </c>
      <c r="L664" s="4">
        <v>13</v>
      </c>
    </row>
    <row r="665" spans="3:12" x14ac:dyDescent="0.3">
      <c r="C665" s="1">
        <v>94</v>
      </c>
      <c r="D665" s="1">
        <v>9725</v>
      </c>
      <c r="E665" s="1">
        <v>151</v>
      </c>
      <c r="F665" s="1">
        <v>0</v>
      </c>
      <c r="G665" s="1">
        <v>2469</v>
      </c>
      <c r="H665" s="1">
        <v>0</v>
      </c>
      <c r="I665" s="1">
        <v>53</v>
      </c>
      <c r="J665" s="4">
        <v>0</v>
      </c>
      <c r="K665" s="4">
        <v>130</v>
      </c>
      <c r="L665" s="4">
        <v>12</v>
      </c>
    </row>
    <row r="666" spans="3:12" x14ac:dyDescent="0.3">
      <c r="C666" s="1">
        <v>95</v>
      </c>
      <c r="D666" s="1">
        <v>9722</v>
      </c>
      <c r="E666" s="1">
        <v>145</v>
      </c>
      <c r="F666" s="1">
        <v>0</v>
      </c>
      <c r="G666" s="1">
        <v>2478</v>
      </c>
      <c r="H666" s="1">
        <v>0</v>
      </c>
      <c r="I666" s="1">
        <v>53</v>
      </c>
      <c r="J666" s="4">
        <v>0</v>
      </c>
      <c r="K666" s="4">
        <v>124</v>
      </c>
      <c r="L666" s="4">
        <v>11</v>
      </c>
    </row>
    <row r="667" spans="3:12" x14ac:dyDescent="0.3">
      <c r="C667" s="1">
        <v>96</v>
      </c>
      <c r="D667" s="1">
        <v>9719</v>
      </c>
      <c r="E667" s="1">
        <v>139</v>
      </c>
      <c r="F667" s="1">
        <v>0</v>
      </c>
      <c r="G667" s="1">
        <v>2487</v>
      </c>
      <c r="H667" s="1">
        <v>0</v>
      </c>
      <c r="I667" s="1">
        <v>53</v>
      </c>
      <c r="J667" s="4">
        <v>0</v>
      </c>
      <c r="K667" s="4">
        <v>119</v>
      </c>
      <c r="L667" s="4">
        <v>10</v>
      </c>
    </row>
    <row r="668" spans="3:12" x14ac:dyDescent="0.3">
      <c r="C668" s="1">
        <v>97</v>
      </c>
      <c r="D668" s="1">
        <v>9717</v>
      </c>
      <c r="E668" s="1">
        <v>130</v>
      </c>
      <c r="F668" s="1">
        <v>0</v>
      </c>
      <c r="G668" s="1">
        <v>2497</v>
      </c>
      <c r="H668" s="1">
        <v>0</v>
      </c>
      <c r="I668" s="1">
        <v>53</v>
      </c>
      <c r="J668" s="4">
        <v>0</v>
      </c>
      <c r="K668" s="4">
        <v>111</v>
      </c>
      <c r="L668" s="4">
        <v>10</v>
      </c>
    </row>
    <row r="669" spans="3:12" x14ac:dyDescent="0.3">
      <c r="C669" s="1">
        <v>98</v>
      </c>
      <c r="D669" s="1">
        <v>9715</v>
      </c>
      <c r="E669" s="1">
        <v>123</v>
      </c>
      <c r="F669" s="1">
        <v>0</v>
      </c>
      <c r="G669" s="1">
        <v>2506</v>
      </c>
      <c r="H669" s="1">
        <v>0</v>
      </c>
      <c r="I669" s="1">
        <v>54</v>
      </c>
      <c r="J669" s="4">
        <v>0</v>
      </c>
      <c r="K669" s="4">
        <v>105</v>
      </c>
      <c r="L669" s="4">
        <v>10</v>
      </c>
    </row>
    <row r="670" spans="3:12" x14ac:dyDescent="0.3">
      <c r="C670" s="1">
        <v>99</v>
      </c>
      <c r="D670" s="1">
        <v>9713</v>
      </c>
      <c r="E670" s="1">
        <v>116</v>
      </c>
      <c r="F670" s="1">
        <v>0</v>
      </c>
      <c r="G670" s="1">
        <v>2515</v>
      </c>
      <c r="H670" s="1">
        <v>0</v>
      </c>
      <c r="I670" s="1">
        <v>54</v>
      </c>
      <c r="J670" s="4">
        <v>0</v>
      </c>
      <c r="K670" s="4">
        <v>99</v>
      </c>
      <c r="L670" s="4">
        <v>9</v>
      </c>
    </row>
    <row r="671" spans="3:12" x14ac:dyDescent="0.3">
      <c r="C671" s="1">
        <v>100</v>
      </c>
      <c r="D671" s="1">
        <v>9711</v>
      </c>
      <c r="E671" s="1">
        <v>109</v>
      </c>
      <c r="F671" s="1">
        <v>0</v>
      </c>
      <c r="G671" s="1">
        <v>2524</v>
      </c>
      <c r="H671" s="1">
        <v>0</v>
      </c>
      <c r="I671" s="1">
        <v>54</v>
      </c>
      <c r="J671" s="4">
        <v>0</v>
      </c>
      <c r="K671" s="4">
        <v>92</v>
      </c>
      <c r="L671" s="4">
        <v>8</v>
      </c>
    </row>
    <row r="672" spans="3:12" x14ac:dyDescent="0.3">
      <c r="C672" s="1">
        <v>101</v>
      </c>
      <c r="D672" s="1">
        <v>9710</v>
      </c>
      <c r="E672" s="1">
        <v>102</v>
      </c>
      <c r="F672" s="1">
        <v>0</v>
      </c>
      <c r="G672" s="1">
        <v>2532</v>
      </c>
      <c r="H672" s="1">
        <v>0</v>
      </c>
      <c r="I672" s="1">
        <v>54</v>
      </c>
      <c r="J672" s="4">
        <v>0</v>
      </c>
      <c r="K672" s="4">
        <v>87</v>
      </c>
      <c r="L672" s="4">
        <v>8</v>
      </c>
    </row>
    <row r="673" spans="3:12" x14ac:dyDescent="0.3">
      <c r="C673" s="1">
        <v>102</v>
      </c>
      <c r="D673" s="1">
        <v>9708</v>
      </c>
      <c r="E673" s="1">
        <v>97</v>
      </c>
      <c r="F673" s="1">
        <v>0</v>
      </c>
      <c r="G673" s="1">
        <v>2539</v>
      </c>
      <c r="H673" s="1">
        <v>0</v>
      </c>
      <c r="I673" s="1">
        <v>55</v>
      </c>
      <c r="J673" s="4">
        <v>0</v>
      </c>
      <c r="K673" s="4">
        <v>83</v>
      </c>
      <c r="L673" s="4">
        <v>7</v>
      </c>
    </row>
    <row r="674" spans="3:12" x14ac:dyDescent="0.3">
      <c r="C674" s="1">
        <v>103</v>
      </c>
      <c r="D674" s="1">
        <v>9707</v>
      </c>
      <c r="E674" s="1">
        <v>90</v>
      </c>
      <c r="F674" s="1">
        <v>0</v>
      </c>
      <c r="G674" s="1">
        <v>2546</v>
      </c>
      <c r="H674" s="1">
        <v>0</v>
      </c>
      <c r="I674" s="1">
        <v>55</v>
      </c>
      <c r="J674" s="4">
        <v>0</v>
      </c>
      <c r="K674" s="4">
        <v>78</v>
      </c>
      <c r="L674" s="4">
        <v>7</v>
      </c>
    </row>
    <row r="675" spans="3:12" x14ac:dyDescent="0.3">
      <c r="C675" s="1">
        <v>104</v>
      </c>
      <c r="D675" s="1">
        <v>9706</v>
      </c>
      <c r="E675" s="1">
        <v>85</v>
      </c>
      <c r="F675" s="1">
        <v>0</v>
      </c>
      <c r="G675" s="1">
        <v>2553</v>
      </c>
      <c r="H675" s="1">
        <v>0</v>
      </c>
      <c r="I675" s="1">
        <v>55</v>
      </c>
      <c r="J675" s="4">
        <v>0</v>
      </c>
      <c r="K675" s="4">
        <v>73</v>
      </c>
      <c r="L675" s="4">
        <v>7</v>
      </c>
    </row>
    <row r="676" spans="3:12" x14ac:dyDescent="0.3">
      <c r="C676" s="1">
        <v>105</v>
      </c>
      <c r="D676" s="1">
        <v>9704</v>
      </c>
      <c r="E676" s="1">
        <v>80</v>
      </c>
      <c r="F676" s="1">
        <v>0</v>
      </c>
      <c r="G676" s="1">
        <v>2558</v>
      </c>
      <c r="H676" s="1">
        <v>0</v>
      </c>
      <c r="I676" s="1">
        <v>55</v>
      </c>
      <c r="J676" s="4">
        <v>0</v>
      </c>
      <c r="K676" s="4">
        <v>69</v>
      </c>
      <c r="L676" s="4">
        <v>7</v>
      </c>
    </row>
    <row r="677" spans="3:12" x14ac:dyDescent="0.3">
      <c r="C677" s="1">
        <v>106</v>
      </c>
      <c r="D677" s="1">
        <v>9703</v>
      </c>
      <c r="E677" s="1">
        <v>77</v>
      </c>
      <c r="F677" s="1">
        <v>0</v>
      </c>
      <c r="G677" s="1">
        <v>2563</v>
      </c>
      <c r="H677" s="1">
        <v>0</v>
      </c>
      <c r="I677" s="1">
        <v>55</v>
      </c>
      <c r="J677" s="4">
        <v>0</v>
      </c>
      <c r="K677" s="4">
        <v>67</v>
      </c>
      <c r="L677" s="4">
        <v>7</v>
      </c>
    </row>
    <row r="678" spans="3:12" x14ac:dyDescent="0.3">
      <c r="C678" s="1">
        <v>107</v>
      </c>
      <c r="D678" s="1">
        <v>9702</v>
      </c>
      <c r="E678" s="1">
        <v>73</v>
      </c>
      <c r="F678" s="1">
        <v>0</v>
      </c>
      <c r="G678" s="1">
        <v>2568</v>
      </c>
      <c r="H678" s="1">
        <v>0</v>
      </c>
      <c r="I678" s="1">
        <v>55</v>
      </c>
      <c r="J678" s="4">
        <v>0</v>
      </c>
      <c r="K678" s="4">
        <v>64</v>
      </c>
      <c r="L678" s="4">
        <v>6</v>
      </c>
    </row>
    <row r="679" spans="3:12" x14ac:dyDescent="0.3">
      <c r="C679" s="1">
        <v>108</v>
      </c>
      <c r="D679" s="1">
        <v>9702</v>
      </c>
      <c r="E679" s="1">
        <v>68</v>
      </c>
      <c r="F679" s="1">
        <v>0</v>
      </c>
      <c r="G679" s="1">
        <v>2573</v>
      </c>
      <c r="H679" s="1">
        <v>0</v>
      </c>
      <c r="I679" s="1">
        <v>55</v>
      </c>
      <c r="J679" s="4">
        <v>0</v>
      </c>
      <c r="K679" s="4">
        <v>60</v>
      </c>
      <c r="L679" s="4">
        <v>6</v>
      </c>
    </row>
    <row r="680" spans="3:12" x14ac:dyDescent="0.3">
      <c r="C680" s="1">
        <v>109</v>
      </c>
      <c r="D680" s="1">
        <v>9701</v>
      </c>
      <c r="E680" s="1">
        <v>64</v>
      </c>
      <c r="F680" s="1">
        <v>0</v>
      </c>
      <c r="G680" s="1">
        <v>2578</v>
      </c>
      <c r="H680" s="1">
        <v>0</v>
      </c>
      <c r="I680" s="1">
        <v>56</v>
      </c>
      <c r="J680" s="4">
        <v>0</v>
      </c>
      <c r="K680" s="4">
        <v>57</v>
      </c>
      <c r="L680" s="4">
        <v>6</v>
      </c>
    </row>
    <row r="681" spans="3:12" x14ac:dyDescent="0.3">
      <c r="C681" s="1">
        <v>110</v>
      </c>
      <c r="D681" s="1">
        <v>9700</v>
      </c>
      <c r="E681" s="1">
        <v>61</v>
      </c>
      <c r="F681" s="1">
        <v>0</v>
      </c>
      <c r="G681" s="1">
        <v>2582</v>
      </c>
      <c r="H681" s="1">
        <v>0</v>
      </c>
      <c r="I681" s="1">
        <v>56</v>
      </c>
      <c r="J681" s="4">
        <v>0</v>
      </c>
      <c r="K681" s="4">
        <v>54</v>
      </c>
      <c r="L681" s="4">
        <v>5</v>
      </c>
    </row>
    <row r="682" spans="3:12" x14ac:dyDescent="0.3">
      <c r="C682" s="1">
        <v>111</v>
      </c>
      <c r="D682" s="1">
        <v>9699</v>
      </c>
      <c r="E682" s="1">
        <v>58</v>
      </c>
      <c r="F682" s="1">
        <v>0</v>
      </c>
      <c r="G682" s="1">
        <v>2586</v>
      </c>
      <c r="H682" s="1">
        <v>0</v>
      </c>
      <c r="I682" s="1">
        <v>56</v>
      </c>
      <c r="J682" s="4">
        <v>0</v>
      </c>
      <c r="K682" s="4">
        <v>51</v>
      </c>
      <c r="L682" s="4">
        <v>5</v>
      </c>
    </row>
    <row r="683" spans="3:12" x14ac:dyDescent="0.3">
      <c r="C683" s="1">
        <v>112</v>
      </c>
      <c r="D683" s="1">
        <v>9698</v>
      </c>
      <c r="E683" s="1">
        <v>54</v>
      </c>
      <c r="F683" s="1">
        <v>0</v>
      </c>
      <c r="G683" s="1">
        <v>2590</v>
      </c>
      <c r="H683" s="1">
        <v>0</v>
      </c>
      <c r="I683" s="1">
        <v>56</v>
      </c>
      <c r="J683" s="4">
        <v>0</v>
      </c>
      <c r="K683" s="4">
        <v>48</v>
      </c>
      <c r="L683" s="4">
        <v>5</v>
      </c>
    </row>
    <row r="684" spans="3:12" x14ac:dyDescent="0.3">
      <c r="C684" s="1">
        <v>113</v>
      </c>
      <c r="D684" s="1">
        <v>9698</v>
      </c>
      <c r="E684" s="1">
        <v>51</v>
      </c>
      <c r="F684" s="1">
        <v>0</v>
      </c>
      <c r="G684" s="1">
        <v>2593</v>
      </c>
      <c r="H684" s="1">
        <v>0</v>
      </c>
      <c r="I684" s="1">
        <v>56</v>
      </c>
      <c r="J684" s="4">
        <v>0</v>
      </c>
      <c r="K684" s="4">
        <v>46</v>
      </c>
      <c r="L684" s="4">
        <v>5</v>
      </c>
    </row>
    <row r="685" spans="3:12" x14ac:dyDescent="0.3">
      <c r="C685" s="1">
        <v>114</v>
      </c>
      <c r="D685" s="1">
        <v>9697</v>
      </c>
      <c r="E685" s="1">
        <v>48</v>
      </c>
      <c r="F685" s="1">
        <v>0</v>
      </c>
      <c r="G685" s="1">
        <v>2597</v>
      </c>
      <c r="H685" s="1">
        <v>0</v>
      </c>
      <c r="I685" s="1">
        <v>56</v>
      </c>
      <c r="J685" s="4">
        <v>0</v>
      </c>
      <c r="K685" s="4">
        <v>43</v>
      </c>
      <c r="L685" s="4">
        <v>4</v>
      </c>
    </row>
    <row r="686" spans="3:12" x14ac:dyDescent="0.3">
      <c r="C686" s="1">
        <v>115</v>
      </c>
      <c r="D686" s="1">
        <v>9697</v>
      </c>
      <c r="E686" s="1">
        <v>45</v>
      </c>
      <c r="F686" s="1">
        <v>0</v>
      </c>
      <c r="G686" s="1">
        <v>2601</v>
      </c>
      <c r="H686" s="1">
        <v>0</v>
      </c>
      <c r="I686" s="1">
        <v>56</v>
      </c>
      <c r="J686" s="4">
        <v>0</v>
      </c>
      <c r="K686" s="4">
        <v>40</v>
      </c>
      <c r="L686" s="4">
        <v>4</v>
      </c>
    </row>
    <row r="687" spans="3:12" x14ac:dyDescent="0.3">
      <c r="C687" s="1">
        <v>116</v>
      </c>
      <c r="D687" s="1">
        <v>9695</v>
      </c>
      <c r="E687" s="1">
        <v>44</v>
      </c>
      <c r="F687" s="1">
        <v>0</v>
      </c>
      <c r="G687" s="1">
        <v>2603</v>
      </c>
      <c r="H687" s="1">
        <v>0</v>
      </c>
      <c r="I687" s="1">
        <v>56</v>
      </c>
      <c r="J687" s="4">
        <v>0</v>
      </c>
      <c r="K687" s="4">
        <v>38</v>
      </c>
      <c r="L687" s="4">
        <v>4</v>
      </c>
    </row>
    <row r="688" spans="3:12" x14ac:dyDescent="0.3">
      <c r="C688" s="1">
        <v>117</v>
      </c>
      <c r="D688" s="1">
        <v>9695</v>
      </c>
      <c r="E688" s="1">
        <v>41</v>
      </c>
      <c r="F688" s="1">
        <v>0</v>
      </c>
      <c r="G688" s="1">
        <v>2606</v>
      </c>
      <c r="H688" s="1">
        <v>0</v>
      </c>
      <c r="I688" s="1">
        <v>56</v>
      </c>
      <c r="J688" s="4">
        <v>0</v>
      </c>
      <c r="K688" s="4">
        <v>37</v>
      </c>
      <c r="L688" s="4">
        <v>4</v>
      </c>
    </row>
    <row r="689" spans="3:12" x14ac:dyDescent="0.3">
      <c r="C689" s="1">
        <v>118</v>
      </c>
      <c r="D689" s="1">
        <v>9695</v>
      </c>
      <c r="E689" s="1">
        <v>38</v>
      </c>
      <c r="F689" s="1">
        <v>0</v>
      </c>
      <c r="G689" s="1">
        <v>2609</v>
      </c>
      <c r="H689" s="1">
        <v>0</v>
      </c>
      <c r="I689" s="1">
        <v>56</v>
      </c>
      <c r="J689" s="4">
        <v>0</v>
      </c>
      <c r="K689" s="4">
        <v>34</v>
      </c>
      <c r="L689" s="4">
        <v>4</v>
      </c>
    </row>
    <row r="690" spans="3:12" x14ac:dyDescent="0.3">
      <c r="C690" s="1">
        <v>119</v>
      </c>
      <c r="D690" s="1">
        <v>9694</v>
      </c>
      <c r="E690" s="1">
        <v>36</v>
      </c>
      <c r="F690" s="1">
        <v>0</v>
      </c>
      <c r="G690" s="1">
        <v>2612</v>
      </c>
      <c r="H690" s="1">
        <v>0</v>
      </c>
      <c r="I690" s="1">
        <v>56</v>
      </c>
      <c r="J690" s="4">
        <v>0</v>
      </c>
      <c r="K690" s="4">
        <v>32</v>
      </c>
      <c r="L690" s="4">
        <v>3</v>
      </c>
    </row>
    <row r="691" spans="3:12" x14ac:dyDescent="0.3">
      <c r="C691" s="1">
        <v>120</v>
      </c>
      <c r="D691" s="1">
        <v>9693</v>
      </c>
      <c r="E691" s="1">
        <v>34</v>
      </c>
      <c r="F691" s="1">
        <v>0</v>
      </c>
      <c r="G691" s="1">
        <v>2615</v>
      </c>
      <c r="H691" s="1">
        <v>0</v>
      </c>
      <c r="I691" s="1">
        <v>56</v>
      </c>
      <c r="J691" s="4">
        <v>0</v>
      </c>
      <c r="K691" s="4">
        <v>29</v>
      </c>
      <c r="L691" s="4">
        <v>3</v>
      </c>
    </row>
    <row r="692" spans="3:12" x14ac:dyDescent="0.3">
      <c r="C692" s="1">
        <v>121</v>
      </c>
      <c r="D692" s="1">
        <v>9693</v>
      </c>
      <c r="E692" s="1">
        <v>31</v>
      </c>
      <c r="F692" s="1">
        <v>0</v>
      </c>
      <c r="G692" s="1">
        <v>2618</v>
      </c>
      <c r="H692" s="1">
        <v>0</v>
      </c>
      <c r="I692" s="1">
        <v>56</v>
      </c>
      <c r="J692" s="4">
        <v>0</v>
      </c>
      <c r="K692" s="4">
        <v>27</v>
      </c>
      <c r="L692" s="4">
        <v>3</v>
      </c>
    </row>
    <row r="693" spans="3:12" x14ac:dyDescent="0.3">
      <c r="C693" s="1">
        <v>122</v>
      </c>
      <c r="D693" s="1">
        <v>9692</v>
      </c>
      <c r="E693" s="1">
        <v>30</v>
      </c>
      <c r="F693" s="1">
        <v>0</v>
      </c>
      <c r="G693" s="1">
        <v>2620</v>
      </c>
      <c r="H693" s="1">
        <v>0</v>
      </c>
      <c r="I693" s="1">
        <v>56</v>
      </c>
      <c r="J693" s="4">
        <v>0</v>
      </c>
      <c r="K693" s="4">
        <v>25</v>
      </c>
      <c r="L693" s="4">
        <v>2</v>
      </c>
    </row>
    <row r="694" spans="3:12" x14ac:dyDescent="0.3">
      <c r="C694" s="1">
        <v>123</v>
      </c>
      <c r="D694" s="1">
        <v>9691</v>
      </c>
      <c r="E694" s="1">
        <v>27</v>
      </c>
      <c r="F694" s="1">
        <v>0</v>
      </c>
      <c r="G694" s="1">
        <v>2623</v>
      </c>
      <c r="H694" s="1">
        <v>0</v>
      </c>
      <c r="I694" s="1">
        <v>56</v>
      </c>
      <c r="J694" s="4">
        <v>0</v>
      </c>
      <c r="K694" s="4">
        <v>23</v>
      </c>
      <c r="L694" s="4">
        <v>2</v>
      </c>
    </row>
    <row r="695" spans="3:12" x14ac:dyDescent="0.3">
      <c r="C695" s="1">
        <v>124</v>
      </c>
      <c r="D695" s="1">
        <v>9691</v>
      </c>
      <c r="E695" s="1">
        <v>26</v>
      </c>
      <c r="F695" s="1">
        <v>0</v>
      </c>
      <c r="G695" s="1">
        <v>2625</v>
      </c>
      <c r="H695" s="1">
        <v>0</v>
      </c>
      <c r="I695" s="1">
        <v>56</v>
      </c>
      <c r="J695" s="4">
        <v>0</v>
      </c>
      <c r="K695" s="4">
        <v>22</v>
      </c>
      <c r="L695" s="4">
        <v>2</v>
      </c>
    </row>
    <row r="696" spans="3:12" x14ac:dyDescent="0.3">
      <c r="C696" s="1">
        <v>125</v>
      </c>
      <c r="D696" s="1">
        <v>9690</v>
      </c>
      <c r="E696" s="1">
        <v>25</v>
      </c>
      <c r="F696" s="1">
        <v>0</v>
      </c>
      <c r="G696" s="1">
        <v>2627</v>
      </c>
      <c r="H696" s="1">
        <v>0</v>
      </c>
      <c r="I696" s="1">
        <v>56</v>
      </c>
      <c r="J696" s="4">
        <v>0</v>
      </c>
      <c r="K696" s="4">
        <v>21</v>
      </c>
      <c r="L696" s="4">
        <v>2</v>
      </c>
    </row>
    <row r="697" spans="3:12" x14ac:dyDescent="0.3">
      <c r="C697" s="1">
        <v>126</v>
      </c>
      <c r="D697" s="1">
        <v>9690</v>
      </c>
      <c r="E697" s="1">
        <v>24</v>
      </c>
      <c r="F697" s="1">
        <v>0</v>
      </c>
      <c r="G697" s="1">
        <v>2629</v>
      </c>
      <c r="H697" s="1">
        <v>0</v>
      </c>
      <c r="I697" s="1">
        <v>56</v>
      </c>
      <c r="J697" s="4">
        <v>0</v>
      </c>
      <c r="K697" s="4">
        <v>19</v>
      </c>
      <c r="L697" s="4">
        <v>2</v>
      </c>
    </row>
    <row r="698" spans="3:12" x14ac:dyDescent="0.3">
      <c r="C698" s="1">
        <v>127</v>
      </c>
      <c r="D698" s="1">
        <v>9689</v>
      </c>
      <c r="E698" s="1">
        <v>22</v>
      </c>
      <c r="F698" s="1">
        <v>0</v>
      </c>
      <c r="G698" s="1">
        <v>2630</v>
      </c>
      <c r="H698" s="1">
        <v>0</v>
      </c>
      <c r="I698" s="1">
        <v>57</v>
      </c>
      <c r="J698" s="4">
        <v>0</v>
      </c>
      <c r="K698" s="4">
        <v>18</v>
      </c>
      <c r="L698" s="4">
        <v>2</v>
      </c>
    </row>
    <row r="699" spans="3:12" x14ac:dyDescent="0.3">
      <c r="C699" s="1">
        <v>128</v>
      </c>
      <c r="D699" s="1">
        <v>9689</v>
      </c>
      <c r="E699" s="1">
        <v>21</v>
      </c>
      <c r="F699" s="1">
        <v>0</v>
      </c>
      <c r="G699" s="1">
        <v>2632</v>
      </c>
      <c r="H699" s="1">
        <v>0</v>
      </c>
      <c r="I699" s="1">
        <v>57</v>
      </c>
      <c r="J699" s="4">
        <v>0</v>
      </c>
      <c r="K699" s="4">
        <v>17</v>
      </c>
      <c r="L699" s="4">
        <v>2</v>
      </c>
    </row>
    <row r="700" spans="3:12" x14ac:dyDescent="0.3">
      <c r="C700" s="1">
        <v>129</v>
      </c>
      <c r="D700" s="1">
        <v>9688</v>
      </c>
      <c r="E700" s="1">
        <v>19</v>
      </c>
      <c r="F700" s="1">
        <v>0</v>
      </c>
      <c r="G700" s="1">
        <v>2634</v>
      </c>
      <c r="H700" s="1">
        <v>0</v>
      </c>
      <c r="I700" s="1">
        <v>57</v>
      </c>
      <c r="J700" s="4">
        <v>0</v>
      </c>
      <c r="K700" s="4">
        <v>16</v>
      </c>
      <c r="L700" s="4">
        <v>1</v>
      </c>
    </row>
    <row r="701" spans="3:12" x14ac:dyDescent="0.3">
      <c r="C701" s="1">
        <v>130</v>
      </c>
      <c r="D701" s="1">
        <v>9688</v>
      </c>
      <c r="E701" s="1">
        <v>18</v>
      </c>
      <c r="F701" s="1">
        <v>0</v>
      </c>
      <c r="G701" s="1">
        <v>2635</v>
      </c>
      <c r="H701" s="1">
        <v>0</v>
      </c>
      <c r="I701" s="1">
        <v>57</v>
      </c>
      <c r="J701" s="4">
        <v>0</v>
      </c>
      <c r="K701" s="4">
        <v>15</v>
      </c>
      <c r="L701" s="4">
        <v>2</v>
      </c>
    </row>
    <row r="702" spans="3:12" x14ac:dyDescent="0.3">
      <c r="C702" s="1">
        <v>131</v>
      </c>
      <c r="D702" s="1">
        <v>9688</v>
      </c>
      <c r="E702" s="1">
        <v>17</v>
      </c>
      <c r="F702" s="1">
        <v>0</v>
      </c>
      <c r="G702" s="1">
        <v>2636</v>
      </c>
      <c r="H702" s="1">
        <v>0</v>
      </c>
      <c r="I702" s="1">
        <v>57</v>
      </c>
      <c r="J702" s="4">
        <v>0</v>
      </c>
      <c r="K702" s="4">
        <v>14</v>
      </c>
      <c r="L702" s="4">
        <v>1</v>
      </c>
    </row>
    <row r="703" spans="3:12" x14ac:dyDescent="0.3">
      <c r="C703" s="1">
        <v>132</v>
      </c>
      <c r="D703" s="1">
        <v>9687</v>
      </c>
      <c r="E703" s="1">
        <v>16</v>
      </c>
      <c r="F703" s="1">
        <v>0</v>
      </c>
      <c r="G703" s="1">
        <v>2638</v>
      </c>
      <c r="H703" s="1">
        <v>0</v>
      </c>
      <c r="I703" s="1">
        <v>57</v>
      </c>
      <c r="J703" s="4">
        <v>0</v>
      </c>
      <c r="K703" s="4">
        <v>13</v>
      </c>
      <c r="L703" s="4">
        <v>1</v>
      </c>
    </row>
    <row r="704" spans="3:12" x14ac:dyDescent="0.3">
      <c r="C704" s="1">
        <v>133</v>
      </c>
      <c r="D704" s="1">
        <v>9687</v>
      </c>
      <c r="E704" s="1">
        <v>15</v>
      </c>
      <c r="F704" s="1">
        <v>0</v>
      </c>
      <c r="G704" s="1">
        <v>2639</v>
      </c>
      <c r="H704" s="1">
        <v>0</v>
      </c>
      <c r="I704" s="1">
        <v>57</v>
      </c>
      <c r="J704" s="4">
        <v>0</v>
      </c>
      <c r="K704" s="4">
        <v>13</v>
      </c>
      <c r="L704" s="4">
        <v>1</v>
      </c>
    </row>
    <row r="705" spans="3:12" x14ac:dyDescent="0.3">
      <c r="C705" s="1">
        <v>134</v>
      </c>
      <c r="D705" s="1">
        <v>9687</v>
      </c>
      <c r="E705" s="1">
        <v>15</v>
      </c>
      <c r="F705" s="1">
        <v>0</v>
      </c>
      <c r="G705" s="1">
        <v>2640</v>
      </c>
      <c r="H705" s="1">
        <v>0</v>
      </c>
      <c r="I705" s="1">
        <v>57</v>
      </c>
      <c r="J705" s="4">
        <v>0</v>
      </c>
      <c r="K705" s="4">
        <v>12</v>
      </c>
      <c r="L705" s="4">
        <v>1</v>
      </c>
    </row>
    <row r="706" spans="3:12" x14ac:dyDescent="0.3">
      <c r="C706" s="1">
        <v>135</v>
      </c>
      <c r="D706" s="1">
        <v>9687</v>
      </c>
      <c r="E706" s="1">
        <v>14</v>
      </c>
      <c r="F706" s="1">
        <v>0</v>
      </c>
      <c r="G706" s="1">
        <v>2640</v>
      </c>
      <c r="H706" s="1">
        <v>0</v>
      </c>
      <c r="I706" s="1">
        <v>57</v>
      </c>
      <c r="J706" s="4">
        <v>0</v>
      </c>
      <c r="K706" s="4">
        <v>12</v>
      </c>
      <c r="L706" s="4">
        <v>1</v>
      </c>
    </row>
    <row r="707" spans="3:12" x14ac:dyDescent="0.3">
      <c r="C707" s="1">
        <v>136</v>
      </c>
      <c r="D707" s="1">
        <v>9686</v>
      </c>
      <c r="E707" s="1">
        <v>14</v>
      </c>
      <c r="F707" s="1">
        <v>0</v>
      </c>
      <c r="G707" s="1">
        <v>2641</v>
      </c>
      <c r="H707" s="1">
        <v>0</v>
      </c>
      <c r="I707" s="1">
        <v>57</v>
      </c>
      <c r="J707" s="4">
        <v>0</v>
      </c>
      <c r="K707" s="4">
        <v>12</v>
      </c>
      <c r="L707" s="4">
        <v>1</v>
      </c>
    </row>
    <row r="708" spans="3:12" x14ac:dyDescent="0.3">
      <c r="C708" s="1">
        <v>137</v>
      </c>
      <c r="D708" s="1">
        <v>9686</v>
      </c>
      <c r="E708" s="1">
        <v>13</v>
      </c>
      <c r="F708" s="1">
        <v>0</v>
      </c>
      <c r="G708" s="1">
        <v>2642</v>
      </c>
      <c r="H708" s="1">
        <v>0</v>
      </c>
      <c r="I708" s="1">
        <v>57</v>
      </c>
      <c r="J708" s="4">
        <v>0</v>
      </c>
      <c r="K708" s="4">
        <v>11</v>
      </c>
      <c r="L708" s="4">
        <v>1</v>
      </c>
    </row>
    <row r="709" spans="3:12" x14ac:dyDescent="0.3">
      <c r="C709" s="1">
        <v>138</v>
      </c>
      <c r="D709" s="1">
        <v>9686</v>
      </c>
      <c r="E709" s="1">
        <v>13</v>
      </c>
      <c r="F709" s="1">
        <v>0</v>
      </c>
      <c r="G709" s="1">
        <v>2642</v>
      </c>
      <c r="H709" s="1">
        <v>0</v>
      </c>
      <c r="I709" s="1">
        <v>57</v>
      </c>
      <c r="J709" s="4">
        <v>0</v>
      </c>
      <c r="K709" s="4">
        <v>11</v>
      </c>
      <c r="L709" s="4">
        <v>1</v>
      </c>
    </row>
    <row r="710" spans="3:12" x14ac:dyDescent="0.3">
      <c r="C710" s="1">
        <v>139</v>
      </c>
      <c r="D710" s="1">
        <v>9686</v>
      </c>
      <c r="E710" s="1">
        <v>13</v>
      </c>
      <c r="F710" s="1">
        <v>0</v>
      </c>
      <c r="G710" s="1">
        <v>2643</v>
      </c>
      <c r="H710" s="1">
        <v>0</v>
      </c>
      <c r="I710" s="1">
        <v>57</v>
      </c>
      <c r="J710" s="4">
        <v>0</v>
      </c>
      <c r="K710" s="4">
        <v>11</v>
      </c>
      <c r="L710" s="4">
        <v>1</v>
      </c>
    </row>
    <row r="711" spans="3:12" x14ac:dyDescent="0.3">
      <c r="C711" s="1">
        <v>140</v>
      </c>
      <c r="D711" s="1">
        <v>9686</v>
      </c>
      <c r="E711" s="1">
        <v>12</v>
      </c>
      <c r="F711" s="1">
        <v>0</v>
      </c>
      <c r="G711" s="1">
        <v>2643</v>
      </c>
      <c r="H711" s="1">
        <v>0</v>
      </c>
      <c r="I711" s="1">
        <v>57</v>
      </c>
      <c r="J711" s="4">
        <v>0</v>
      </c>
      <c r="K711" s="4">
        <v>11</v>
      </c>
      <c r="L711" s="4">
        <v>1</v>
      </c>
    </row>
    <row r="712" spans="3:12" x14ac:dyDescent="0.3">
      <c r="C712" s="1">
        <v>141</v>
      </c>
      <c r="D712" s="1">
        <v>9685</v>
      </c>
      <c r="E712" s="1">
        <v>12</v>
      </c>
      <c r="F712" s="1">
        <v>0</v>
      </c>
      <c r="G712" s="1">
        <v>2644</v>
      </c>
      <c r="H712" s="1">
        <v>0</v>
      </c>
      <c r="I712" s="1">
        <v>57</v>
      </c>
      <c r="J712" s="4">
        <v>0</v>
      </c>
      <c r="K712" s="4">
        <v>10</v>
      </c>
      <c r="L712" s="4">
        <v>1</v>
      </c>
    </row>
    <row r="713" spans="3:12" x14ac:dyDescent="0.3">
      <c r="C713" s="1">
        <v>142</v>
      </c>
      <c r="D713" s="1">
        <v>9685</v>
      </c>
      <c r="E713" s="1">
        <v>11</v>
      </c>
      <c r="F713" s="1">
        <v>0</v>
      </c>
      <c r="G713" s="1">
        <v>2645</v>
      </c>
      <c r="H713" s="1">
        <v>0</v>
      </c>
      <c r="I713" s="1">
        <v>57</v>
      </c>
      <c r="J713" s="4">
        <v>0</v>
      </c>
      <c r="K713" s="4">
        <v>9</v>
      </c>
      <c r="L713" s="4">
        <v>1</v>
      </c>
    </row>
    <row r="714" spans="3:12" x14ac:dyDescent="0.3">
      <c r="C714" s="1">
        <v>143</v>
      </c>
      <c r="D714" s="1">
        <v>9685</v>
      </c>
      <c r="E714" s="1">
        <v>11</v>
      </c>
      <c r="F714" s="1">
        <v>0</v>
      </c>
      <c r="G714" s="1">
        <v>2645</v>
      </c>
      <c r="H714" s="1">
        <v>0</v>
      </c>
      <c r="I714" s="1">
        <v>57</v>
      </c>
      <c r="J714" s="4">
        <v>0</v>
      </c>
      <c r="K714" s="4">
        <v>9</v>
      </c>
      <c r="L714" s="4">
        <v>1</v>
      </c>
    </row>
    <row r="715" spans="3:12" x14ac:dyDescent="0.3">
      <c r="C715" s="1">
        <v>144</v>
      </c>
      <c r="D715" s="1">
        <v>9685</v>
      </c>
      <c r="E715" s="1">
        <v>10</v>
      </c>
      <c r="F715" s="1">
        <v>0</v>
      </c>
      <c r="G715" s="1">
        <v>2646</v>
      </c>
      <c r="H715" s="1">
        <v>0</v>
      </c>
      <c r="I715" s="1">
        <v>57</v>
      </c>
      <c r="J715" s="4">
        <v>0</v>
      </c>
      <c r="K715" s="4">
        <v>9</v>
      </c>
      <c r="L715" s="4">
        <v>1</v>
      </c>
    </row>
    <row r="716" spans="3:12" x14ac:dyDescent="0.3">
      <c r="C716" s="1">
        <v>145</v>
      </c>
      <c r="D716" s="1">
        <v>9685</v>
      </c>
      <c r="E716" s="1">
        <v>9</v>
      </c>
      <c r="F716" s="1">
        <v>0</v>
      </c>
      <c r="G716" s="1">
        <v>2647</v>
      </c>
      <c r="H716" s="1">
        <v>0</v>
      </c>
      <c r="I716" s="1">
        <v>57</v>
      </c>
      <c r="J716" s="4">
        <v>0</v>
      </c>
      <c r="K716" s="4">
        <v>8</v>
      </c>
      <c r="L716" s="4">
        <v>1</v>
      </c>
    </row>
    <row r="717" spans="3:12" x14ac:dyDescent="0.3">
      <c r="C717" s="1">
        <v>146</v>
      </c>
      <c r="D717" s="1">
        <v>9685</v>
      </c>
      <c r="E717" s="1">
        <v>9</v>
      </c>
      <c r="F717" s="1">
        <v>0</v>
      </c>
      <c r="G717" s="1">
        <v>2647</v>
      </c>
      <c r="H717" s="1">
        <v>0</v>
      </c>
      <c r="I717" s="1">
        <v>57</v>
      </c>
      <c r="J717" s="4">
        <v>0</v>
      </c>
      <c r="K717" s="4">
        <v>8</v>
      </c>
      <c r="L717" s="4">
        <v>1</v>
      </c>
    </row>
    <row r="718" spans="3:12" x14ac:dyDescent="0.3">
      <c r="C718" s="1">
        <v>147</v>
      </c>
      <c r="D718" s="1">
        <v>9684</v>
      </c>
      <c r="E718" s="1">
        <v>8</v>
      </c>
      <c r="F718" s="1">
        <v>0</v>
      </c>
      <c r="G718" s="1">
        <v>2648</v>
      </c>
      <c r="H718" s="1">
        <v>0</v>
      </c>
      <c r="I718" s="1">
        <v>58</v>
      </c>
      <c r="J718" s="4">
        <v>0</v>
      </c>
      <c r="K718" s="4">
        <v>7</v>
      </c>
      <c r="L718" s="4">
        <v>0</v>
      </c>
    </row>
    <row r="719" spans="3:12" x14ac:dyDescent="0.3">
      <c r="C719" s="1">
        <v>148</v>
      </c>
      <c r="D719" s="1">
        <v>9684</v>
      </c>
      <c r="E719" s="1">
        <v>7</v>
      </c>
      <c r="F719" s="1">
        <v>0</v>
      </c>
      <c r="G719" s="1">
        <v>2649</v>
      </c>
      <c r="H719" s="1">
        <v>0</v>
      </c>
      <c r="I719" s="1">
        <v>58</v>
      </c>
      <c r="J719" s="4">
        <v>0</v>
      </c>
      <c r="K719" s="4">
        <v>6</v>
      </c>
      <c r="L719" s="4">
        <v>0</v>
      </c>
    </row>
    <row r="720" spans="3:12" x14ac:dyDescent="0.3">
      <c r="C720" s="1">
        <v>149</v>
      </c>
      <c r="D720" s="1">
        <v>9684</v>
      </c>
      <c r="E720" s="1">
        <v>7</v>
      </c>
      <c r="F720" s="1">
        <v>0</v>
      </c>
      <c r="G720" s="1">
        <v>2650</v>
      </c>
      <c r="H720" s="1">
        <v>0</v>
      </c>
      <c r="I720" s="1">
        <v>58</v>
      </c>
      <c r="J720" s="4">
        <v>0</v>
      </c>
      <c r="K720" s="4">
        <v>6</v>
      </c>
      <c r="L720" s="4">
        <v>0</v>
      </c>
    </row>
    <row r="721" spans="3:12" x14ac:dyDescent="0.3">
      <c r="C721" s="1">
        <v>150</v>
      </c>
      <c r="D721" s="1">
        <v>9684</v>
      </c>
      <c r="E721" s="1">
        <v>6</v>
      </c>
      <c r="F721" s="1">
        <v>0</v>
      </c>
      <c r="G721" s="1">
        <v>2650</v>
      </c>
      <c r="H721" s="1">
        <v>0</v>
      </c>
      <c r="I721" s="1">
        <v>58</v>
      </c>
      <c r="J721" s="4">
        <v>0</v>
      </c>
      <c r="K721" s="4">
        <v>6</v>
      </c>
      <c r="L721" s="4">
        <v>0</v>
      </c>
    </row>
    <row r="722" spans="3:12" x14ac:dyDescent="0.3">
      <c r="C722" s="1">
        <v>151</v>
      </c>
      <c r="D722" s="1">
        <v>9684</v>
      </c>
      <c r="E722" s="1">
        <v>6</v>
      </c>
      <c r="F722" s="1">
        <v>0</v>
      </c>
      <c r="G722" s="1">
        <v>2650</v>
      </c>
      <c r="H722" s="1">
        <v>0</v>
      </c>
      <c r="I722" s="1">
        <v>58</v>
      </c>
      <c r="J722" s="4">
        <v>0</v>
      </c>
      <c r="K722" s="4">
        <v>5</v>
      </c>
      <c r="L722" s="4">
        <v>0</v>
      </c>
    </row>
    <row r="723" spans="3:12" x14ac:dyDescent="0.3">
      <c r="C723" s="1">
        <v>152</v>
      </c>
      <c r="D723" s="1">
        <v>9684</v>
      </c>
      <c r="E723" s="1">
        <v>6</v>
      </c>
      <c r="F723" s="1">
        <v>0</v>
      </c>
      <c r="G723" s="1">
        <v>2651</v>
      </c>
      <c r="H723" s="1">
        <v>0</v>
      </c>
      <c r="I723" s="1">
        <v>58</v>
      </c>
      <c r="J723" s="4">
        <v>0</v>
      </c>
      <c r="K723" s="4">
        <v>5</v>
      </c>
      <c r="L723" s="4">
        <v>0</v>
      </c>
    </row>
    <row r="724" spans="3:12" x14ac:dyDescent="0.3">
      <c r="C724" s="1">
        <v>153</v>
      </c>
      <c r="D724" s="1">
        <v>9684</v>
      </c>
      <c r="E724" s="1">
        <v>6</v>
      </c>
      <c r="F724" s="1">
        <v>0</v>
      </c>
      <c r="G724" s="1">
        <v>2651</v>
      </c>
      <c r="H724" s="1">
        <v>0</v>
      </c>
      <c r="I724" s="1">
        <v>58</v>
      </c>
      <c r="J724" s="4">
        <v>0</v>
      </c>
      <c r="K724" s="4">
        <v>5</v>
      </c>
      <c r="L724" s="4">
        <v>0</v>
      </c>
    </row>
    <row r="725" spans="3:12" x14ac:dyDescent="0.3">
      <c r="C725" s="1">
        <v>154</v>
      </c>
      <c r="D725" s="1">
        <v>9684</v>
      </c>
      <c r="E725" s="1">
        <v>5</v>
      </c>
      <c r="F725" s="1">
        <v>0</v>
      </c>
      <c r="G725" s="1">
        <v>2651</v>
      </c>
      <c r="H725" s="1">
        <v>0</v>
      </c>
      <c r="I725" s="1">
        <v>58</v>
      </c>
      <c r="J725" s="4">
        <v>0</v>
      </c>
      <c r="K725" s="4">
        <v>5</v>
      </c>
      <c r="L725" s="4">
        <v>0</v>
      </c>
    </row>
    <row r="726" spans="3:12" x14ac:dyDescent="0.3">
      <c r="C726" s="1">
        <v>155</v>
      </c>
      <c r="D726" s="1">
        <v>9684</v>
      </c>
      <c r="E726" s="1">
        <v>5</v>
      </c>
      <c r="F726" s="1">
        <v>0</v>
      </c>
      <c r="G726" s="1">
        <v>2652</v>
      </c>
      <c r="H726" s="1">
        <v>0</v>
      </c>
      <c r="I726" s="1">
        <v>58</v>
      </c>
      <c r="J726" s="4">
        <v>0</v>
      </c>
      <c r="K726" s="4">
        <v>4</v>
      </c>
      <c r="L726" s="4">
        <v>0</v>
      </c>
    </row>
    <row r="727" spans="3:12" x14ac:dyDescent="0.3">
      <c r="C727" s="1">
        <v>156</v>
      </c>
      <c r="D727" s="1">
        <v>9684</v>
      </c>
      <c r="E727" s="1">
        <v>5</v>
      </c>
      <c r="F727" s="1">
        <v>0</v>
      </c>
      <c r="G727" s="1">
        <v>2652</v>
      </c>
      <c r="H727" s="1">
        <v>0</v>
      </c>
      <c r="I727" s="1">
        <v>58</v>
      </c>
      <c r="J727" s="4">
        <v>0</v>
      </c>
      <c r="K727" s="4">
        <v>4</v>
      </c>
      <c r="L727" s="4">
        <v>0</v>
      </c>
    </row>
    <row r="728" spans="3:12" x14ac:dyDescent="0.3">
      <c r="C728" s="1">
        <v>157</v>
      </c>
      <c r="D728" s="1">
        <v>9684</v>
      </c>
      <c r="E728" s="1">
        <v>4</v>
      </c>
      <c r="F728" s="1">
        <v>0</v>
      </c>
      <c r="G728" s="1">
        <v>2653</v>
      </c>
      <c r="H728" s="1">
        <v>0</v>
      </c>
      <c r="I728" s="1">
        <v>58</v>
      </c>
      <c r="J728" s="4">
        <v>0</v>
      </c>
      <c r="K728" s="4">
        <v>3</v>
      </c>
      <c r="L728" s="4">
        <v>0</v>
      </c>
    </row>
    <row r="729" spans="3:12" x14ac:dyDescent="0.3">
      <c r="C729" s="1">
        <v>158</v>
      </c>
      <c r="D729" s="1">
        <v>9684</v>
      </c>
      <c r="E729" s="1">
        <v>4</v>
      </c>
      <c r="F729" s="1">
        <v>0</v>
      </c>
      <c r="G729" s="1">
        <v>2653</v>
      </c>
      <c r="H729" s="1">
        <v>0</v>
      </c>
      <c r="I729" s="1">
        <v>58</v>
      </c>
      <c r="J729" s="4">
        <v>0</v>
      </c>
      <c r="K729" s="4">
        <v>3</v>
      </c>
      <c r="L729" s="4">
        <v>0</v>
      </c>
    </row>
    <row r="730" spans="3:12" x14ac:dyDescent="0.3">
      <c r="C730" s="1">
        <v>159</v>
      </c>
      <c r="D730" s="1">
        <v>9684</v>
      </c>
      <c r="E730" s="1">
        <v>3</v>
      </c>
      <c r="F730" s="1">
        <v>0</v>
      </c>
      <c r="G730" s="1">
        <v>2654</v>
      </c>
      <c r="H730" s="1">
        <v>0</v>
      </c>
      <c r="I730" s="1">
        <v>58</v>
      </c>
      <c r="J730" s="4">
        <v>0</v>
      </c>
      <c r="K730" s="4">
        <v>3</v>
      </c>
      <c r="L730" s="4">
        <v>0</v>
      </c>
    </row>
    <row r="731" spans="3:12" x14ac:dyDescent="0.3">
      <c r="C731" s="1">
        <v>160</v>
      </c>
      <c r="D731" s="1">
        <v>9683</v>
      </c>
      <c r="E731" s="1">
        <v>3</v>
      </c>
      <c r="F731" s="1">
        <v>0</v>
      </c>
      <c r="G731" s="1">
        <v>2654</v>
      </c>
      <c r="H731" s="1">
        <v>0</v>
      </c>
      <c r="I731" s="1">
        <v>58</v>
      </c>
      <c r="J731" s="4">
        <v>0</v>
      </c>
      <c r="K731" s="4">
        <v>2</v>
      </c>
      <c r="L731" s="4">
        <v>0</v>
      </c>
    </row>
    <row r="732" spans="3:12" x14ac:dyDescent="0.3">
      <c r="C732" s="1">
        <v>161</v>
      </c>
      <c r="D732" s="1">
        <v>9683</v>
      </c>
      <c r="E732" s="1">
        <v>3</v>
      </c>
      <c r="F732" s="1">
        <v>0</v>
      </c>
      <c r="G732" s="1">
        <v>2654</v>
      </c>
      <c r="H732" s="1">
        <v>0</v>
      </c>
      <c r="I732" s="1">
        <v>58</v>
      </c>
      <c r="J732" s="4">
        <v>0</v>
      </c>
      <c r="K732" s="4">
        <v>2</v>
      </c>
      <c r="L732" s="4">
        <v>0</v>
      </c>
    </row>
    <row r="733" spans="3:12" x14ac:dyDescent="0.3">
      <c r="C733" s="1">
        <v>162</v>
      </c>
      <c r="D733" s="1">
        <v>9683</v>
      </c>
      <c r="E733" s="1">
        <v>3</v>
      </c>
      <c r="F733" s="1">
        <v>0</v>
      </c>
      <c r="G733" s="1">
        <v>2654</v>
      </c>
      <c r="H733" s="1">
        <v>0</v>
      </c>
      <c r="I733" s="1">
        <v>58</v>
      </c>
      <c r="J733" s="4">
        <v>0</v>
      </c>
      <c r="K733" s="4">
        <v>2</v>
      </c>
      <c r="L733" s="4">
        <v>0</v>
      </c>
    </row>
    <row r="734" spans="3:12" x14ac:dyDescent="0.3">
      <c r="C734" s="1">
        <v>163</v>
      </c>
      <c r="D734" s="1">
        <v>9683</v>
      </c>
      <c r="E734" s="1">
        <v>3</v>
      </c>
      <c r="F734" s="1">
        <v>0</v>
      </c>
      <c r="G734" s="1">
        <v>2654</v>
      </c>
      <c r="H734" s="1">
        <v>0</v>
      </c>
      <c r="I734" s="1">
        <v>58</v>
      </c>
      <c r="J734" s="4">
        <v>0</v>
      </c>
      <c r="K734" s="4">
        <v>2</v>
      </c>
      <c r="L734" s="4">
        <v>0</v>
      </c>
    </row>
    <row r="735" spans="3:12" x14ac:dyDescent="0.3">
      <c r="C735" s="1">
        <v>164</v>
      </c>
      <c r="D735" s="1">
        <v>9683</v>
      </c>
      <c r="E735" s="1">
        <v>2</v>
      </c>
      <c r="F735" s="1">
        <v>0</v>
      </c>
      <c r="G735" s="1">
        <v>2655</v>
      </c>
      <c r="H735" s="1">
        <v>0</v>
      </c>
      <c r="I735" s="1">
        <v>58</v>
      </c>
      <c r="J735" s="4">
        <v>0</v>
      </c>
      <c r="K735" s="4">
        <v>2</v>
      </c>
      <c r="L735" s="4">
        <v>0</v>
      </c>
    </row>
    <row r="736" spans="3:12" x14ac:dyDescent="0.3">
      <c r="C736" s="1">
        <v>165</v>
      </c>
      <c r="D736" s="1">
        <v>9683</v>
      </c>
      <c r="E736" s="1">
        <v>2</v>
      </c>
      <c r="F736" s="1">
        <v>0</v>
      </c>
      <c r="G736" s="1">
        <v>2655</v>
      </c>
      <c r="H736" s="1">
        <v>0</v>
      </c>
      <c r="I736" s="1">
        <v>58</v>
      </c>
      <c r="J736" s="4">
        <v>0</v>
      </c>
      <c r="K736" s="4">
        <v>1</v>
      </c>
      <c r="L736" s="4">
        <v>0</v>
      </c>
    </row>
    <row r="737" spans="3:12" x14ac:dyDescent="0.3">
      <c r="C737" s="1">
        <v>166</v>
      </c>
      <c r="D737" s="1">
        <v>9683</v>
      </c>
      <c r="E737" s="1">
        <v>2</v>
      </c>
      <c r="F737" s="1">
        <v>0</v>
      </c>
      <c r="G737" s="1">
        <v>2656</v>
      </c>
      <c r="H737" s="1">
        <v>0</v>
      </c>
      <c r="I737" s="1">
        <v>58</v>
      </c>
      <c r="J737" s="4">
        <v>0</v>
      </c>
      <c r="K737" s="4">
        <v>1</v>
      </c>
      <c r="L737" s="4">
        <v>0</v>
      </c>
    </row>
    <row r="738" spans="3:12" x14ac:dyDescent="0.3">
      <c r="C738" s="1">
        <v>167</v>
      </c>
      <c r="D738" s="1">
        <v>9683</v>
      </c>
      <c r="E738" s="1">
        <v>1</v>
      </c>
      <c r="F738" s="1">
        <v>0</v>
      </c>
      <c r="G738" s="1">
        <v>2656</v>
      </c>
      <c r="H738" s="1">
        <v>0</v>
      </c>
      <c r="I738" s="1">
        <v>58</v>
      </c>
      <c r="J738" s="4">
        <v>0</v>
      </c>
      <c r="K738" s="4">
        <v>1</v>
      </c>
      <c r="L738" s="4">
        <v>0</v>
      </c>
    </row>
    <row r="739" spans="3:12" x14ac:dyDescent="0.3">
      <c r="C739" s="1">
        <v>168</v>
      </c>
      <c r="D739" s="1">
        <v>9683</v>
      </c>
      <c r="E739" s="1">
        <v>1</v>
      </c>
      <c r="F739" s="1">
        <v>0</v>
      </c>
      <c r="G739" s="1">
        <v>2656</v>
      </c>
      <c r="H739" s="1">
        <v>0</v>
      </c>
      <c r="I739" s="1">
        <v>58</v>
      </c>
      <c r="J739" s="4">
        <v>0</v>
      </c>
      <c r="K739" s="4">
        <v>1</v>
      </c>
      <c r="L739" s="4">
        <v>0</v>
      </c>
    </row>
    <row r="740" spans="3:12" x14ac:dyDescent="0.3">
      <c r="C740" s="1">
        <v>169</v>
      </c>
      <c r="D740" s="1">
        <v>9683</v>
      </c>
      <c r="E740" s="1">
        <v>1</v>
      </c>
      <c r="F740" s="1">
        <v>0</v>
      </c>
      <c r="G740" s="1">
        <v>2656</v>
      </c>
      <c r="H740" s="1">
        <v>0</v>
      </c>
      <c r="I740" s="1">
        <v>58</v>
      </c>
      <c r="J740" s="4">
        <v>0</v>
      </c>
      <c r="K740" s="4">
        <v>1</v>
      </c>
      <c r="L740" s="4">
        <v>0</v>
      </c>
    </row>
    <row r="741" spans="3:12" x14ac:dyDescent="0.3">
      <c r="C741" s="1">
        <v>170</v>
      </c>
      <c r="D741" s="1">
        <v>9683</v>
      </c>
      <c r="E741" s="1">
        <v>1</v>
      </c>
      <c r="F741" s="1">
        <v>0</v>
      </c>
      <c r="G741" s="1">
        <v>2656</v>
      </c>
      <c r="H741" s="1">
        <v>0</v>
      </c>
      <c r="I741" s="1">
        <v>58</v>
      </c>
      <c r="J741" s="4">
        <v>0</v>
      </c>
      <c r="K741" s="4">
        <v>1</v>
      </c>
      <c r="L741" s="4">
        <v>0</v>
      </c>
    </row>
    <row r="742" spans="3:12" x14ac:dyDescent="0.3">
      <c r="C742" s="1">
        <v>171</v>
      </c>
      <c r="D742" s="1">
        <v>9683</v>
      </c>
      <c r="E742" s="1">
        <v>1</v>
      </c>
      <c r="F742" s="1">
        <v>0</v>
      </c>
      <c r="G742" s="1">
        <v>2656</v>
      </c>
      <c r="H742" s="1">
        <v>0</v>
      </c>
      <c r="I742" s="1">
        <v>58</v>
      </c>
      <c r="J742" s="4">
        <v>0</v>
      </c>
      <c r="K742" s="4">
        <v>1</v>
      </c>
      <c r="L742" s="4">
        <v>0</v>
      </c>
    </row>
    <row r="743" spans="3:12" x14ac:dyDescent="0.3">
      <c r="C743" s="1">
        <v>172</v>
      </c>
      <c r="D743" s="1">
        <v>9683</v>
      </c>
      <c r="E743" s="1">
        <v>1</v>
      </c>
      <c r="F743" s="1">
        <v>0</v>
      </c>
      <c r="G743" s="1">
        <v>2656</v>
      </c>
      <c r="H743" s="1">
        <v>0</v>
      </c>
      <c r="I743" s="1">
        <v>58</v>
      </c>
      <c r="J743" s="4">
        <v>0</v>
      </c>
      <c r="K743" s="4">
        <v>1</v>
      </c>
      <c r="L743" s="4">
        <v>0</v>
      </c>
    </row>
    <row r="744" spans="3:12" x14ac:dyDescent="0.3">
      <c r="C744" s="1">
        <v>173</v>
      </c>
      <c r="D744" s="1">
        <v>9683</v>
      </c>
      <c r="E744" s="1">
        <v>1</v>
      </c>
      <c r="F744" s="1">
        <v>0</v>
      </c>
      <c r="G744" s="1">
        <v>2656</v>
      </c>
      <c r="H744" s="1">
        <v>0</v>
      </c>
      <c r="I744" s="1">
        <v>58</v>
      </c>
      <c r="J744" s="4">
        <v>0</v>
      </c>
      <c r="K744" s="4">
        <v>1</v>
      </c>
      <c r="L744" s="4">
        <v>0</v>
      </c>
    </row>
    <row r="745" spans="3:12" x14ac:dyDescent="0.3">
      <c r="C745" s="1">
        <v>174</v>
      </c>
      <c r="D745" s="1">
        <v>9683</v>
      </c>
      <c r="E745" s="1">
        <v>1</v>
      </c>
      <c r="F745" s="1">
        <v>0</v>
      </c>
      <c r="G745" s="1">
        <v>2656</v>
      </c>
      <c r="H745" s="1">
        <v>0</v>
      </c>
      <c r="I745" s="1">
        <v>58</v>
      </c>
      <c r="J745" s="4">
        <v>0</v>
      </c>
      <c r="K745" s="4">
        <v>1</v>
      </c>
      <c r="L745" s="4">
        <v>0</v>
      </c>
    </row>
    <row r="746" spans="3:12" x14ac:dyDescent="0.3">
      <c r="C746" s="1">
        <v>175</v>
      </c>
      <c r="D746" s="1">
        <v>9683</v>
      </c>
      <c r="E746" s="1">
        <v>1</v>
      </c>
      <c r="F746" s="1">
        <v>0</v>
      </c>
      <c r="G746" s="1">
        <v>2656</v>
      </c>
      <c r="H746" s="1">
        <v>0</v>
      </c>
      <c r="I746" s="1">
        <v>58</v>
      </c>
      <c r="J746" s="4">
        <v>0</v>
      </c>
      <c r="K746" s="4">
        <v>0</v>
      </c>
      <c r="L746" s="4">
        <v>0</v>
      </c>
    </row>
    <row r="747" spans="3:12" x14ac:dyDescent="0.3">
      <c r="C747" s="1">
        <v>176</v>
      </c>
      <c r="D747" s="1">
        <v>9663</v>
      </c>
      <c r="E747" s="1">
        <v>1</v>
      </c>
      <c r="F747" s="1">
        <v>0</v>
      </c>
      <c r="G747" s="1">
        <v>2677</v>
      </c>
      <c r="H747" s="1">
        <v>0</v>
      </c>
      <c r="I747" s="1">
        <v>58</v>
      </c>
      <c r="J747" s="4">
        <v>0</v>
      </c>
      <c r="K747" s="4">
        <v>1</v>
      </c>
      <c r="L747" s="4">
        <v>0</v>
      </c>
    </row>
    <row r="748" spans="3:12" x14ac:dyDescent="0.3">
      <c r="C748" s="1">
        <v>177</v>
      </c>
      <c r="D748" s="1">
        <v>9663</v>
      </c>
      <c r="E748" s="1">
        <v>1</v>
      </c>
      <c r="F748" s="1">
        <v>0</v>
      </c>
      <c r="G748" s="1">
        <v>2677</v>
      </c>
      <c r="H748" s="1">
        <v>0</v>
      </c>
      <c r="I748" s="1">
        <v>58</v>
      </c>
      <c r="J748" s="4">
        <v>0</v>
      </c>
      <c r="K748" s="4">
        <v>0</v>
      </c>
      <c r="L748" s="4">
        <v>0</v>
      </c>
    </row>
    <row r="749" spans="3:12" x14ac:dyDescent="0.3">
      <c r="C749" s="1">
        <v>178</v>
      </c>
      <c r="D749" s="1">
        <v>9663</v>
      </c>
      <c r="E749" s="1">
        <v>1</v>
      </c>
      <c r="F749" s="1">
        <v>0</v>
      </c>
      <c r="G749" s="1">
        <v>2677</v>
      </c>
      <c r="H749" s="1">
        <v>0</v>
      </c>
      <c r="I749" s="1">
        <v>58</v>
      </c>
      <c r="J749" s="4">
        <v>0</v>
      </c>
      <c r="K749" s="4">
        <v>0</v>
      </c>
      <c r="L749" s="4">
        <v>0</v>
      </c>
    </row>
    <row r="750" spans="3:12" x14ac:dyDescent="0.3">
      <c r="C750" s="1">
        <v>179</v>
      </c>
      <c r="D750" s="1">
        <v>9641</v>
      </c>
      <c r="E750" s="1">
        <v>1</v>
      </c>
      <c r="F750" s="1">
        <v>0</v>
      </c>
      <c r="G750" s="1">
        <v>2697</v>
      </c>
      <c r="H750" s="1">
        <v>0</v>
      </c>
      <c r="I750" s="1">
        <v>59</v>
      </c>
      <c r="J750" s="4">
        <v>0</v>
      </c>
      <c r="K750" s="4">
        <v>1</v>
      </c>
      <c r="L750" s="4">
        <v>0</v>
      </c>
    </row>
    <row r="751" spans="3:12" x14ac:dyDescent="0.3">
      <c r="C751" s="1">
        <v>180</v>
      </c>
      <c r="D751" s="1">
        <v>9641</v>
      </c>
      <c r="E751" s="1">
        <v>1</v>
      </c>
      <c r="F751" s="1">
        <v>0</v>
      </c>
      <c r="G751" s="1">
        <v>2697</v>
      </c>
      <c r="H751" s="1">
        <v>0</v>
      </c>
      <c r="I751" s="1">
        <v>59</v>
      </c>
      <c r="J751" s="4">
        <v>0</v>
      </c>
      <c r="K751" s="4">
        <v>1</v>
      </c>
      <c r="L751" s="4">
        <v>0</v>
      </c>
    </row>
    <row r="752" spans="3:12" x14ac:dyDescent="0.3">
      <c r="C752" s="1" t="s">
        <v>146</v>
      </c>
      <c r="D752" s="1" t="s">
        <v>147</v>
      </c>
      <c r="E752" s="1" t="s">
        <v>147</v>
      </c>
      <c r="F752" s="1" t="s">
        <v>147</v>
      </c>
      <c r="G752" s="1" t="s">
        <v>147</v>
      </c>
      <c r="H752" s="1" t="s">
        <v>147</v>
      </c>
      <c r="I752" s="1" t="s">
        <v>147</v>
      </c>
      <c r="J752" s="4" t="s">
        <v>147</v>
      </c>
      <c r="K752" s="4" t="s">
        <v>147</v>
      </c>
      <c r="L752" s="4" t="s">
        <v>147</v>
      </c>
    </row>
    <row r="753" spans="3:12" x14ac:dyDescent="0.3">
      <c r="C753" s="1" t="s">
        <v>2</v>
      </c>
      <c r="D753" s="1" t="s">
        <v>3</v>
      </c>
      <c r="E753" s="1" t="s">
        <v>26</v>
      </c>
      <c r="F753" s="1" t="s">
        <v>15</v>
      </c>
      <c r="G753" s="1" t="s">
        <v>4</v>
      </c>
      <c r="H753" s="1" t="s">
        <v>148</v>
      </c>
      <c r="I753" s="1" t="s">
        <v>5</v>
      </c>
      <c r="J753" s="4" t="s">
        <v>149</v>
      </c>
      <c r="K753" s="4" t="s">
        <v>82</v>
      </c>
      <c r="L753" s="4" t="s">
        <v>150</v>
      </c>
    </row>
    <row r="755" spans="3:12" x14ac:dyDescent="0.3">
      <c r="C755" s="1" t="s">
        <v>151</v>
      </c>
      <c r="D755" s="1" t="s">
        <v>154</v>
      </c>
    </row>
    <row r="756" spans="3:12" x14ac:dyDescent="0.3">
      <c r="C756" s="1" t="s">
        <v>2</v>
      </c>
      <c r="D756" s="1" t="s">
        <v>3</v>
      </c>
      <c r="E756" s="1" t="s">
        <v>26</v>
      </c>
      <c r="F756" s="1" t="s">
        <v>15</v>
      </c>
      <c r="G756" s="1" t="s">
        <v>4</v>
      </c>
      <c r="H756" s="1" t="s">
        <v>148</v>
      </c>
      <c r="I756" s="1" t="s">
        <v>5</v>
      </c>
      <c r="J756" s="4" t="s">
        <v>149</v>
      </c>
      <c r="K756" s="4" t="s">
        <v>82</v>
      </c>
      <c r="L756" s="4" t="s">
        <v>150</v>
      </c>
    </row>
    <row r="757" spans="3:12" x14ac:dyDescent="0.3">
      <c r="C757" s="1" t="s">
        <v>146</v>
      </c>
      <c r="D757" s="1" t="s">
        <v>147</v>
      </c>
      <c r="E757" s="1" t="s">
        <v>147</v>
      </c>
      <c r="F757" s="1" t="s">
        <v>147</v>
      </c>
      <c r="G757" s="1" t="s">
        <v>147</v>
      </c>
      <c r="H757" s="1" t="s">
        <v>147</v>
      </c>
      <c r="I757" s="1" t="s">
        <v>147</v>
      </c>
      <c r="J757" s="4" t="s">
        <v>147</v>
      </c>
      <c r="K757" s="4" t="s">
        <v>147</v>
      </c>
      <c r="L757" s="4" t="s">
        <v>147</v>
      </c>
    </row>
    <row r="758" spans="3:12" x14ac:dyDescent="0.3">
      <c r="C758" s="1">
        <v>1</v>
      </c>
      <c r="D758" s="1">
        <v>999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4">
        <v>0</v>
      </c>
      <c r="K758" s="4">
        <v>0</v>
      </c>
      <c r="L758" s="4">
        <v>0</v>
      </c>
    </row>
    <row r="759" spans="3:12" x14ac:dyDescent="0.3">
      <c r="C759" s="1">
        <v>2</v>
      </c>
      <c r="D759" s="1">
        <v>999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4">
        <v>0</v>
      </c>
      <c r="K759" s="4">
        <v>0</v>
      </c>
      <c r="L759" s="4">
        <v>0</v>
      </c>
    </row>
    <row r="760" spans="3:12" x14ac:dyDescent="0.3">
      <c r="C760" s="1">
        <v>3</v>
      </c>
      <c r="D760" s="1">
        <v>999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4">
        <v>0</v>
      </c>
      <c r="K760" s="4">
        <v>0</v>
      </c>
      <c r="L760" s="4">
        <v>0</v>
      </c>
    </row>
    <row r="761" spans="3:12" x14ac:dyDescent="0.3">
      <c r="C761" s="1">
        <v>4</v>
      </c>
      <c r="D761" s="1">
        <v>999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4">
        <v>0</v>
      </c>
      <c r="K761" s="4">
        <v>0</v>
      </c>
      <c r="L761" s="4">
        <v>0</v>
      </c>
    </row>
    <row r="762" spans="3:12" x14ac:dyDescent="0.3">
      <c r="C762" s="1">
        <v>5</v>
      </c>
      <c r="D762" s="1">
        <v>998</v>
      </c>
      <c r="E762" s="1">
        <v>1</v>
      </c>
      <c r="F762" s="1">
        <v>0</v>
      </c>
      <c r="G762" s="1">
        <v>0</v>
      </c>
      <c r="H762" s="1">
        <v>0</v>
      </c>
      <c r="I762" s="1">
        <v>0</v>
      </c>
      <c r="J762" s="4">
        <v>0</v>
      </c>
      <c r="K762" s="4">
        <v>0</v>
      </c>
      <c r="L762" s="4">
        <v>0</v>
      </c>
    </row>
    <row r="763" spans="3:12" x14ac:dyDescent="0.3">
      <c r="C763" s="1">
        <v>6</v>
      </c>
      <c r="D763" s="1">
        <v>998</v>
      </c>
      <c r="E763" s="1">
        <v>1</v>
      </c>
      <c r="F763" s="1">
        <v>0</v>
      </c>
      <c r="G763" s="1">
        <v>0</v>
      </c>
      <c r="H763" s="1">
        <v>0</v>
      </c>
      <c r="I763" s="1">
        <v>0</v>
      </c>
      <c r="J763" s="4">
        <v>0</v>
      </c>
      <c r="K763" s="4">
        <v>0</v>
      </c>
      <c r="L763" s="4">
        <v>0</v>
      </c>
    </row>
    <row r="764" spans="3:12" x14ac:dyDescent="0.3">
      <c r="C764" s="1">
        <v>7</v>
      </c>
      <c r="D764" s="1">
        <v>998</v>
      </c>
      <c r="E764" s="1">
        <v>2</v>
      </c>
      <c r="F764" s="1">
        <v>0</v>
      </c>
      <c r="G764" s="1">
        <v>0</v>
      </c>
      <c r="H764" s="1">
        <v>0</v>
      </c>
      <c r="I764" s="1">
        <v>0</v>
      </c>
      <c r="J764" s="4">
        <v>0</v>
      </c>
      <c r="K764" s="4">
        <v>0</v>
      </c>
      <c r="L764" s="4">
        <v>0</v>
      </c>
    </row>
    <row r="765" spans="3:12" x14ac:dyDescent="0.3">
      <c r="C765" s="1">
        <v>8</v>
      </c>
      <c r="D765" s="1">
        <v>991</v>
      </c>
      <c r="E765" s="1">
        <v>8</v>
      </c>
      <c r="F765" s="1">
        <v>0</v>
      </c>
      <c r="G765" s="1">
        <v>0</v>
      </c>
      <c r="H765" s="1">
        <v>0</v>
      </c>
      <c r="I765" s="1">
        <v>0</v>
      </c>
      <c r="J765" s="4">
        <v>0</v>
      </c>
      <c r="K765" s="4">
        <v>0</v>
      </c>
      <c r="L765" s="4">
        <v>0</v>
      </c>
    </row>
    <row r="766" spans="3:12" x14ac:dyDescent="0.3">
      <c r="C766" s="1">
        <v>9</v>
      </c>
      <c r="D766" s="1">
        <v>991</v>
      </c>
      <c r="E766" s="1">
        <v>8</v>
      </c>
      <c r="F766" s="1">
        <v>0</v>
      </c>
      <c r="G766" s="1">
        <v>0</v>
      </c>
      <c r="H766" s="1">
        <v>0</v>
      </c>
      <c r="I766" s="1">
        <v>0</v>
      </c>
      <c r="J766" s="4">
        <v>0</v>
      </c>
      <c r="K766" s="4">
        <v>0</v>
      </c>
      <c r="L766" s="4">
        <v>0</v>
      </c>
    </row>
    <row r="767" spans="3:12" x14ac:dyDescent="0.3">
      <c r="C767" s="1">
        <v>10</v>
      </c>
      <c r="D767" s="1">
        <v>985</v>
      </c>
      <c r="E767" s="1">
        <v>15</v>
      </c>
      <c r="F767" s="1">
        <v>0</v>
      </c>
      <c r="G767" s="1">
        <v>0</v>
      </c>
      <c r="H767" s="1">
        <v>0</v>
      </c>
      <c r="I767" s="1">
        <v>0</v>
      </c>
      <c r="J767" s="4">
        <v>0</v>
      </c>
      <c r="K767" s="4">
        <v>0</v>
      </c>
      <c r="L767" s="4">
        <v>0</v>
      </c>
    </row>
    <row r="768" spans="3:12" x14ac:dyDescent="0.3">
      <c r="C768" s="1">
        <v>11</v>
      </c>
      <c r="D768" s="1">
        <v>983</v>
      </c>
      <c r="E768" s="1">
        <v>16</v>
      </c>
      <c r="F768" s="1">
        <v>0</v>
      </c>
      <c r="G768" s="1">
        <v>0</v>
      </c>
      <c r="H768" s="1">
        <v>0</v>
      </c>
      <c r="I768" s="1">
        <v>0</v>
      </c>
      <c r="J768" s="4">
        <v>0</v>
      </c>
      <c r="K768" s="4">
        <v>0</v>
      </c>
      <c r="L768" s="4">
        <v>0</v>
      </c>
    </row>
    <row r="769" spans="3:12" x14ac:dyDescent="0.3">
      <c r="C769" s="1">
        <v>12</v>
      </c>
      <c r="D769" s="1">
        <v>971</v>
      </c>
      <c r="E769" s="1">
        <v>28</v>
      </c>
      <c r="F769" s="1">
        <v>0</v>
      </c>
      <c r="G769" s="1">
        <v>0</v>
      </c>
      <c r="H769" s="1">
        <v>0</v>
      </c>
      <c r="I769" s="1">
        <v>0</v>
      </c>
      <c r="J769" s="4">
        <v>0</v>
      </c>
      <c r="K769" s="4">
        <v>0</v>
      </c>
      <c r="L769" s="4">
        <v>0</v>
      </c>
    </row>
    <row r="770" spans="3:12" x14ac:dyDescent="0.3">
      <c r="C770" s="1">
        <v>13</v>
      </c>
      <c r="D770" s="1">
        <v>964</v>
      </c>
      <c r="E770" s="1">
        <v>35</v>
      </c>
      <c r="F770" s="1">
        <v>0</v>
      </c>
      <c r="G770" s="1">
        <v>0</v>
      </c>
      <c r="H770" s="1">
        <v>0</v>
      </c>
      <c r="I770" s="1">
        <v>0</v>
      </c>
      <c r="J770" s="4">
        <v>0</v>
      </c>
      <c r="K770" s="4">
        <v>1</v>
      </c>
      <c r="L770" s="4">
        <v>0</v>
      </c>
    </row>
    <row r="771" spans="3:12" x14ac:dyDescent="0.3">
      <c r="C771" s="1">
        <v>14</v>
      </c>
      <c r="D771" s="1">
        <v>960</v>
      </c>
      <c r="E771" s="1">
        <v>39</v>
      </c>
      <c r="F771" s="1">
        <v>0</v>
      </c>
      <c r="G771" s="1">
        <v>0</v>
      </c>
      <c r="H771" s="1">
        <v>0</v>
      </c>
      <c r="I771" s="1">
        <v>0</v>
      </c>
      <c r="J771" s="4">
        <v>0</v>
      </c>
      <c r="K771" s="4">
        <v>1</v>
      </c>
      <c r="L771" s="4">
        <v>0</v>
      </c>
    </row>
    <row r="772" spans="3:12" x14ac:dyDescent="0.3">
      <c r="C772" s="1">
        <v>15</v>
      </c>
      <c r="D772" s="1">
        <v>952</v>
      </c>
      <c r="E772" s="1">
        <v>47</v>
      </c>
      <c r="F772" s="1">
        <v>0</v>
      </c>
      <c r="G772" s="1">
        <v>0</v>
      </c>
      <c r="H772" s="1">
        <v>0</v>
      </c>
      <c r="I772" s="1">
        <v>0</v>
      </c>
      <c r="J772" s="4">
        <v>0</v>
      </c>
      <c r="K772" s="4">
        <v>7</v>
      </c>
      <c r="L772" s="4">
        <v>0</v>
      </c>
    </row>
    <row r="773" spans="3:12" x14ac:dyDescent="0.3">
      <c r="C773" s="1">
        <v>16</v>
      </c>
      <c r="D773" s="1">
        <v>941</v>
      </c>
      <c r="E773" s="1">
        <v>58</v>
      </c>
      <c r="F773" s="1">
        <v>0</v>
      </c>
      <c r="G773" s="1">
        <v>0</v>
      </c>
      <c r="H773" s="1">
        <v>0</v>
      </c>
      <c r="I773" s="1">
        <v>0</v>
      </c>
      <c r="J773" s="4">
        <v>0</v>
      </c>
      <c r="K773" s="4">
        <v>8</v>
      </c>
      <c r="L773" s="4">
        <v>0</v>
      </c>
    </row>
    <row r="774" spans="3:12" x14ac:dyDescent="0.3">
      <c r="C774" s="1">
        <v>17</v>
      </c>
      <c r="D774" s="1">
        <v>937</v>
      </c>
      <c r="E774" s="1">
        <v>62</v>
      </c>
      <c r="F774" s="1">
        <v>0</v>
      </c>
      <c r="G774" s="1">
        <v>0</v>
      </c>
      <c r="H774" s="1">
        <v>0</v>
      </c>
      <c r="I774" s="1">
        <v>0</v>
      </c>
      <c r="J774" s="4">
        <v>0</v>
      </c>
      <c r="K774" s="4">
        <v>14</v>
      </c>
      <c r="L774" s="4">
        <v>1</v>
      </c>
    </row>
    <row r="775" spans="3:12" x14ac:dyDescent="0.3">
      <c r="C775" s="1">
        <v>18</v>
      </c>
      <c r="D775" s="1">
        <v>921</v>
      </c>
      <c r="E775" s="1">
        <v>78</v>
      </c>
      <c r="F775" s="1">
        <v>0</v>
      </c>
      <c r="G775" s="1">
        <v>0</v>
      </c>
      <c r="H775" s="1">
        <v>0</v>
      </c>
      <c r="I775" s="1">
        <v>0</v>
      </c>
      <c r="J775" s="4">
        <v>0</v>
      </c>
      <c r="K775" s="4">
        <v>15</v>
      </c>
      <c r="L775" s="4">
        <v>1</v>
      </c>
    </row>
    <row r="776" spans="3:12" x14ac:dyDescent="0.3">
      <c r="C776" s="1">
        <v>19</v>
      </c>
      <c r="D776" s="1">
        <v>905</v>
      </c>
      <c r="E776" s="1">
        <v>94</v>
      </c>
      <c r="F776" s="1">
        <v>0</v>
      </c>
      <c r="G776" s="1">
        <v>0</v>
      </c>
      <c r="H776" s="1">
        <v>0</v>
      </c>
      <c r="I776" s="1">
        <v>0</v>
      </c>
      <c r="J776" s="4">
        <v>0</v>
      </c>
      <c r="K776" s="4">
        <v>27</v>
      </c>
      <c r="L776" s="4">
        <v>3</v>
      </c>
    </row>
    <row r="777" spans="3:12" x14ac:dyDescent="0.3">
      <c r="C777" s="1">
        <v>20</v>
      </c>
      <c r="D777" s="1">
        <v>894</v>
      </c>
      <c r="E777" s="1">
        <v>105</v>
      </c>
      <c r="F777" s="1">
        <v>0</v>
      </c>
      <c r="G777" s="1">
        <v>0</v>
      </c>
      <c r="H777" s="1">
        <v>0</v>
      </c>
      <c r="I777" s="1">
        <v>0</v>
      </c>
      <c r="J777" s="4">
        <v>0</v>
      </c>
      <c r="K777" s="4">
        <v>34</v>
      </c>
      <c r="L777" s="4">
        <v>3</v>
      </c>
    </row>
    <row r="778" spans="3:12" x14ac:dyDescent="0.3">
      <c r="C778" s="1">
        <v>21</v>
      </c>
      <c r="D778" s="1">
        <v>880</v>
      </c>
      <c r="E778" s="1">
        <v>119</v>
      </c>
      <c r="F778" s="1">
        <v>0</v>
      </c>
      <c r="G778" s="1">
        <v>0</v>
      </c>
      <c r="H778" s="1">
        <v>0</v>
      </c>
      <c r="I778" s="1">
        <v>0</v>
      </c>
      <c r="J778" s="4">
        <v>0</v>
      </c>
      <c r="K778" s="4">
        <v>38</v>
      </c>
      <c r="L778" s="4">
        <v>3</v>
      </c>
    </row>
    <row r="779" spans="3:12" x14ac:dyDescent="0.3">
      <c r="C779" s="1">
        <v>22</v>
      </c>
      <c r="D779" s="1">
        <v>870</v>
      </c>
      <c r="E779" s="1">
        <v>129</v>
      </c>
      <c r="F779" s="1">
        <v>0</v>
      </c>
      <c r="G779" s="1">
        <v>0</v>
      </c>
      <c r="H779" s="1">
        <v>0</v>
      </c>
      <c r="I779" s="1">
        <v>0</v>
      </c>
      <c r="J779" s="4">
        <v>0</v>
      </c>
      <c r="K779" s="4">
        <v>46</v>
      </c>
      <c r="L779" s="4">
        <v>4</v>
      </c>
    </row>
    <row r="780" spans="3:12" x14ac:dyDescent="0.3">
      <c r="C780" s="1">
        <v>23</v>
      </c>
      <c r="D780" s="1">
        <v>862</v>
      </c>
      <c r="E780" s="1">
        <v>136</v>
      </c>
      <c r="F780" s="1">
        <v>0</v>
      </c>
      <c r="G780" s="1">
        <v>0</v>
      </c>
      <c r="H780" s="1">
        <v>0</v>
      </c>
      <c r="I780" s="1">
        <v>0</v>
      </c>
      <c r="J780" s="4">
        <v>0</v>
      </c>
      <c r="K780" s="4">
        <v>56</v>
      </c>
      <c r="L780" s="4">
        <v>4</v>
      </c>
    </row>
    <row r="781" spans="3:12" x14ac:dyDescent="0.3">
      <c r="C781" s="1">
        <v>24</v>
      </c>
      <c r="D781" s="1">
        <v>841</v>
      </c>
      <c r="E781" s="1">
        <v>157</v>
      </c>
      <c r="F781" s="1">
        <v>0</v>
      </c>
      <c r="G781" s="1">
        <v>0</v>
      </c>
      <c r="H781" s="1">
        <v>0</v>
      </c>
      <c r="I781" s="1">
        <v>0</v>
      </c>
      <c r="J781" s="4">
        <v>0</v>
      </c>
      <c r="K781" s="4">
        <v>61</v>
      </c>
      <c r="L781" s="4">
        <v>5</v>
      </c>
    </row>
    <row r="782" spans="3:12" x14ac:dyDescent="0.3">
      <c r="C782" s="1">
        <v>25</v>
      </c>
      <c r="D782" s="1">
        <v>830</v>
      </c>
      <c r="E782" s="1">
        <v>167</v>
      </c>
      <c r="F782" s="1">
        <v>0</v>
      </c>
      <c r="G782" s="1">
        <v>1</v>
      </c>
      <c r="H782" s="1">
        <v>0</v>
      </c>
      <c r="I782" s="1">
        <v>0</v>
      </c>
      <c r="J782" s="4">
        <v>0</v>
      </c>
      <c r="K782" s="4">
        <v>76</v>
      </c>
      <c r="L782" s="4">
        <v>6</v>
      </c>
    </row>
    <row r="783" spans="3:12" x14ac:dyDescent="0.3">
      <c r="C783" s="1">
        <v>26</v>
      </c>
      <c r="D783" s="1">
        <v>811</v>
      </c>
      <c r="E783" s="1">
        <v>185</v>
      </c>
      <c r="F783" s="1">
        <v>0</v>
      </c>
      <c r="G783" s="1">
        <v>2</v>
      </c>
      <c r="H783" s="1">
        <v>0</v>
      </c>
      <c r="I783" s="1">
        <v>0</v>
      </c>
      <c r="J783" s="4">
        <v>0</v>
      </c>
      <c r="K783" s="4">
        <v>91</v>
      </c>
      <c r="L783" s="4">
        <v>7</v>
      </c>
    </row>
    <row r="784" spans="3:12" x14ac:dyDescent="0.3">
      <c r="C784" s="1">
        <v>27</v>
      </c>
      <c r="D784" s="1">
        <v>798</v>
      </c>
      <c r="E784" s="1">
        <v>198</v>
      </c>
      <c r="F784" s="1">
        <v>0</v>
      </c>
      <c r="G784" s="1">
        <v>3</v>
      </c>
      <c r="H784" s="1">
        <v>0</v>
      </c>
      <c r="I784" s="1">
        <v>0</v>
      </c>
      <c r="J784" s="4">
        <v>0</v>
      </c>
      <c r="K784" s="4">
        <v>101</v>
      </c>
      <c r="L784" s="4">
        <v>8</v>
      </c>
    </row>
    <row r="785" spans="3:12" x14ac:dyDescent="0.3">
      <c r="C785" s="1">
        <v>28</v>
      </c>
      <c r="D785" s="1">
        <v>776</v>
      </c>
      <c r="E785" s="1">
        <v>218</v>
      </c>
      <c r="F785" s="1">
        <v>0</v>
      </c>
      <c r="G785" s="1">
        <v>4</v>
      </c>
      <c r="H785" s="1">
        <v>0</v>
      </c>
      <c r="I785" s="1">
        <v>0</v>
      </c>
      <c r="J785" s="4">
        <v>0</v>
      </c>
      <c r="K785" s="4">
        <v>114</v>
      </c>
      <c r="L785" s="4">
        <v>9</v>
      </c>
    </row>
    <row r="786" spans="3:12" x14ac:dyDescent="0.3">
      <c r="C786" s="1">
        <v>29</v>
      </c>
      <c r="D786" s="1">
        <v>758</v>
      </c>
      <c r="E786" s="1">
        <v>234</v>
      </c>
      <c r="F786" s="1">
        <v>0</v>
      </c>
      <c r="G786" s="1">
        <v>5</v>
      </c>
      <c r="H786" s="1">
        <v>0</v>
      </c>
      <c r="I786" s="1">
        <v>1</v>
      </c>
      <c r="J786" s="4">
        <v>0</v>
      </c>
      <c r="K786" s="4">
        <v>123</v>
      </c>
      <c r="L786" s="4">
        <v>10</v>
      </c>
    </row>
    <row r="787" spans="3:12" x14ac:dyDescent="0.3">
      <c r="C787" s="1">
        <v>30</v>
      </c>
      <c r="D787" s="1">
        <v>735</v>
      </c>
      <c r="E787" s="1">
        <v>256</v>
      </c>
      <c r="F787" s="1">
        <v>0</v>
      </c>
      <c r="G787" s="1">
        <v>6</v>
      </c>
      <c r="H787" s="1">
        <v>0</v>
      </c>
      <c r="I787" s="1">
        <v>1</v>
      </c>
      <c r="J787" s="4">
        <v>0</v>
      </c>
      <c r="K787" s="4">
        <v>129</v>
      </c>
      <c r="L787" s="4">
        <v>11</v>
      </c>
    </row>
    <row r="788" spans="3:12" x14ac:dyDescent="0.3">
      <c r="C788" s="1">
        <v>31</v>
      </c>
      <c r="D788" s="1">
        <v>721</v>
      </c>
      <c r="E788" s="1">
        <v>267</v>
      </c>
      <c r="F788" s="1">
        <v>0</v>
      </c>
      <c r="G788" s="1">
        <v>9</v>
      </c>
      <c r="H788" s="1">
        <v>0</v>
      </c>
      <c r="I788" s="1">
        <v>1</v>
      </c>
      <c r="J788" s="4">
        <v>0</v>
      </c>
      <c r="K788" s="4">
        <v>147</v>
      </c>
      <c r="L788" s="4">
        <v>12</v>
      </c>
    </row>
    <row r="789" spans="3:12" x14ac:dyDescent="0.3">
      <c r="C789" s="1">
        <v>32</v>
      </c>
      <c r="D789" s="1">
        <v>703</v>
      </c>
      <c r="E789" s="1">
        <v>282</v>
      </c>
      <c r="F789" s="1">
        <v>0</v>
      </c>
      <c r="G789" s="1">
        <v>11</v>
      </c>
      <c r="H789" s="1">
        <v>0</v>
      </c>
      <c r="I789" s="1">
        <v>1</v>
      </c>
      <c r="J789" s="4">
        <v>0</v>
      </c>
      <c r="K789" s="4">
        <v>156</v>
      </c>
      <c r="L789" s="4">
        <v>13</v>
      </c>
    </row>
    <row r="790" spans="3:12" x14ac:dyDescent="0.3">
      <c r="C790" s="1">
        <v>33</v>
      </c>
      <c r="D790" s="1">
        <v>687</v>
      </c>
      <c r="E790" s="1">
        <v>295</v>
      </c>
      <c r="F790" s="1">
        <v>0</v>
      </c>
      <c r="G790" s="1">
        <v>14</v>
      </c>
      <c r="H790" s="1">
        <v>0</v>
      </c>
      <c r="I790" s="1">
        <v>2</v>
      </c>
      <c r="J790" s="4">
        <v>0</v>
      </c>
      <c r="K790" s="4">
        <v>171</v>
      </c>
      <c r="L790" s="4">
        <v>15</v>
      </c>
    </row>
    <row r="791" spans="3:12" x14ac:dyDescent="0.3">
      <c r="C791" s="1">
        <v>34</v>
      </c>
      <c r="D791" s="1">
        <v>669</v>
      </c>
      <c r="E791" s="1">
        <v>310</v>
      </c>
      <c r="F791" s="1">
        <v>0</v>
      </c>
      <c r="G791" s="1">
        <v>16</v>
      </c>
      <c r="H791" s="1">
        <v>0</v>
      </c>
      <c r="I791" s="1">
        <v>3</v>
      </c>
      <c r="J791" s="4">
        <v>0</v>
      </c>
      <c r="K791" s="4">
        <v>182</v>
      </c>
      <c r="L791" s="4">
        <v>16</v>
      </c>
    </row>
    <row r="792" spans="3:12" x14ac:dyDescent="0.3">
      <c r="C792" s="1">
        <v>35</v>
      </c>
      <c r="D792" s="1">
        <v>649</v>
      </c>
      <c r="E792" s="1">
        <v>325</v>
      </c>
      <c r="F792" s="1">
        <v>0</v>
      </c>
      <c r="G792" s="1">
        <v>21</v>
      </c>
      <c r="H792" s="1">
        <v>0</v>
      </c>
      <c r="I792" s="1">
        <v>4</v>
      </c>
      <c r="J792" s="4">
        <v>0</v>
      </c>
      <c r="K792" s="4">
        <v>199</v>
      </c>
      <c r="L792" s="4">
        <v>19</v>
      </c>
    </row>
    <row r="793" spans="3:12" x14ac:dyDescent="0.3">
      <c r="C793" s="1">
        <v>36</v>
      </c>
      <c r="D793" s="1">
        <v>632</v>
      </c>
      <c r="E793" s="1">
        <v>336</v>
      </c>
      <c r="F793" s="1">
        <v>0</v>
      </c>
      <c r="G793" s="1">
        <v>26</v>
      </c>
      <c r="H793" s="1">
        <v>0</v>
      </c>
      <c r="I793" s="1">
        <v>5</v>
      </c>
      <c r="J793" s="4">
        <v>0</v>
      </c>
      <c r="K793" s="4">
        <v>210</v>
      </c>
      <c r="L793" s="4">
        <v>20</v>
      </c>
    </row>
    <row r="794" spans="3:12" x14ac:dyDescent="0.3">
      <c r="C794" s="1">
        <v>37</v>
      </c>
      <c r="D794" s="1">
        <v>616</v>
      </c>
      <c r="E794" s="1">
        <v>346</v>
      </c>
      <c r="F794" s="1">
        <v>0</v>
      </c>
      <c r="G794" s="1">
        <v>31</v>
      </c>
      <c r="H794" s="1">
        <v>0</v>
      </c>
      <c r="I794" s="1">
        <v>6</v>
      </c>
      <c r="J794" s="4">
        <v>0</v>
      </c>
      <c r="K794" s="4">
        <v>227</v>
      </c>
      <c r="L794" s="4">
        <v>22</v>
      </c>
    </row>
    <row r="795" spans="3:12" x14ac:dyDescent="0.3">
      <c r="C795" s="1">
        <v>38</v>
      </c>
      <c r="D795" s="1">
        <v>599</v>
      </c>
      <c r="E795" s="1">
        <v>356</v>
      </c>
      <c r="F795" s="1">
        <v>0</v>
      </c>
      <c r="G795" s="1">
        <v>37</v>
      </c>
      <c r="H795" s="1">
        <v>0</v>
      </c>
      <c r="I795" s="1">
        <v>6</v>
      </c>
      <c r="J795" s="4">
        <v>0</v>
      </c>
      <c r="K795" s="4">
        <v>234</v>
      </c>
      <c r="L795" s="4">
        <v>23</v>
      </c>
    </row>
    <row r="796" spans="3:12" x14ac:dyDescent="0.3">
      <c r="C796" s="1">
        <v>39</v>
      </c>
      <c r="D796" s="1">
        <v>583</v>
      </c>
      <c r="E796" s="1">
        <v>366</v>
      </c>
      <c r="F796" s="1">
        <v>0</v>
      </c>
      <c r="G796" s="1">
        <v>42</v>
      </c>
      <c r="H796" s="1">
        <v>0</v>
      </c>
      <c r="I796" s="1">
        <v>7</v>
      </c>
      <c r="J796" s="4">
        <v>0</v>
      </c>
      <c r="K796" s="4">
        <v>246</v>
      </c>
      <c r="L796" s="4">
        <v>25</v>
      </c>
    </row>
    <row r="797" spans="3:12" x14ac:dyDescent="0.3">
      <c r="C797" s="1">
        <v>40</v>
      </c>
      <c r="D797" s="1">
        <v>567</v>
      </c>
      <c r="E797" s="1">
        <v>375</v>
      </c>
      <c r="F797" s="1">
        <v>0</v>
      </c>
      <c r="G797" s="1">
        <v>48</v>
      </c>
      <c r="H797" s="1">
        <v>0</v>
      </c>
      <c r="I797" s="1">
        <v>8</v>
      </c>
      <c r="J797" s="4">
        <v>0</v>
      </c>
      <c r="K797" s="4">
        <v>255</v>
      </c>
      <c r="L797" s="4">
        <v>25</v>
      </c>
    </row>
    <row r="798" spans="3:12" x14ac:dyDescent="0.3">
      <c r="C798" s="1">
        <v>41</v>
      </c>
      <c r="D798" s="1">
        <v>551</v>
      </c>
      <c r="E798" s="1">
        <v>383</v>
      </c>
      <c r="F798" s="1">
        <v>0</v>
      </c>
      <c r="G798" s="1">
        <v>55</v>
      </c>
      <c r="H798" s="1">
        <v>0</v>
      </c>
      <c r="I798" s="1">
        <v>9</v>
      </c>
      <c r="J798" s="4">
        <v>0</v>
      </c>
      <c r="K798" s="4">
        <v>265</v>
      </c>
      <c r="L798" s="4">
        <v>26</v>
      </c>
    </row>
    <row r="799" spans="3:12" x14ac:dyDescent="0.3">
      <c r="C799" s="1">
        <v>42</v>
      </c>
      <c r="D799" s="1">
        <v>534</v>
      </c>
      <c r="E799" s="1">
        <v>392</v>
      </c>
      <c r="F799" s="1">
        <v>0</v>
      </c>
      <c r="G799" s="1">
        <v>61</v>
      </c>
      <c r="H799" s="1">
        <v>0</v>
      </c>
      <c r="I799" s="1">
        <v>11</v>
      </c>
      <c r="J799" s="4">
        <v>0</v>
      </c>
      <c r="K799" s="4">
        <v>277</v>
      </c>
      <c r="L799" s="4">
        <v>27</v>
      </c>
    </row>
    <row r="800" spans="3:12" x14ac:dyDescent="0.3">
      <c r="C800" s="1">
        <v>43</v>
      </c>
      <c r="D800" s="1">
        <v>520</v>
      </c>
      <c r="E800" s="1">
        <v>395</v>
      </c>
      <c r="F800" s="1">
        <v>0</v>
      </c>
      <c r="G800" s="1">
        <v>70</v>
      </c>
      <c r="H800" s="1">
        <v>0</v>
      </c>
      <c r="I800" s="1">
        <v>13</v>
      </c>
      <c r="J800" s="4">
        <v>0</v>
      </c>
      <c r="K800" s="4">
        <v>283</v>
      </c>
      <c r="L800" s="4">
        <v>28</v>
      </c>
    </row>
    <row r="801" spans="3:12" x14ac:dyDescent="0.3">
      <c r="C801" s="1">
        <v>44</v>
      </c>
      <c r="D801" s="1">
        <v>504</v>
      </c>
      <c r="E801" s="1">
        <v>401</v>
      </c>
      <c r="F801" s="1">
        <v>0</v>
      </c>
      <c r="G801" s="1">
        <v>79</v>
      </c>
      <c r="H801" s="1">
        <v>0</v>
      </c>
      <c r="I801" s="1">
        <v>15</v>
      </c>
      <c r="J801" s="4">
        <v>0</v>
      </c>
      <c r="K801" s="4">
        <v>289</v>
      </c>
      <c r="L801" s="4">
        <v>28</v>
      </c>
    </row>
    <row r="802" spans="3:12" x14ac:dyDescent="0.3">
      <c r="C802" s="1">
        <v>45</v>
      </c>
      <c r="D802" s="1">
        <v>490</v>
      </c>
      <c r="E802" s="1">
        <v>406</v>
      </c>
      <c r="F802" s="1">
        <v>0</v>
      </c>
      <c r="G802" s="1">
        <v>86</v>
      </c>
      <c r="H802" s="1">
        <v>0</v>
      </c>
      <c r="I802" s="1">
        <v>16</v>
      </c>
      <c r="J802" s="4">
        <v>0</v>
      </c>
      <c r="K802" s="4">
        <v>297</v>
      </c>
      <c r="L802" s="4">
        <v>29</v>
      </c>
    </row>
    <row r="803" spans="3:12" x14ac:dyDescent="0.3">
      <c r="C803" s="1">
        <v>46</v>
      </c>
      <c r="D803" s="1">
        <v>475</v>
      </c>
      <c r="E803" s="1">
        <v>411</v>
      </c>
      <c r="F803" s="1">
        <v>0</v>
      </c>
      <c r="G803" s="1">
        <v>95</v>
      </c>
      <c r="H803" s="1">
        <v>0</v>
      </c>
      <c r="I803" s="1">
        <v>17</v>
      </c>
      <c r="J803" s="4">
        <v>0</v>
      </c>
      <c r="K803" s="4">
        <v>303</v>
      </c>
      <c r="L803" s="4">
        <v>29</v>
      </c>
    </row>
    <row r="804" spans="3:12" x14ac:dyDescent="0.3">
      <c r="C804" s="1">
        <v>47</v>
      </c>
      <c r="D804" s="1">
        <v>461</v>
      </c>
      <c r="E804" s="1">
        <v>412</v>
      </c>
      <c r="F804" s="1">
        <v>0</v>
      </c>
      <c r="G804" s="1">
        <v>106</v>
      </c>
      <c r="H804" s="1">
        <v>0</v>
      </c>
      <c r="I804" s="1">
        <v>20</v>
      </c>
      <c r="J804" s="4">
        <v>0</v>
      </c>
      <c r="K804" s="4">
        <v>306</v>
      </c>
      <c r="L804" s="4">
        <v>30</v>
      </c>
    </row>
    <row r="805" spans="3:12" x14ac:dyDescent="0.3">
      <c r="C805" s="1">
        <v>48</v>
      </c>
      <c r="D805" s="1">
        <v>445</v>
      </c>
      <c r="E805" s="1">
        <v>417</v>
      </c>
      <c r="F805" s="1">
        <v>0</v>
      </c>
      <c r="G805" s="1">
        <v>115</v>
      </c>
      <c r="H805" s="1">
        <v>0</v>
      </c>
      <c r="I805" s="1">
        <v>22</v>
      </c>
      <c r="J805" s="4">
        <v>0</v>
      </c>
      <c r="K805" s="4">
        <v>311</v>
      </c>
      <c r="L805" s="4">
        <v>31</v>
      </c>
    </row>
    <row r="806" spans="3:12" x14ac:dyDescent="0.3">
      <c r="C806" s="1">
        <v>49</v>
      </c>
      <c r="D806" s="1">
        <v>431</v>
      </c>
      <c r="E806" s="1">
        <v>416</v>
      </c>
      <c r="F806" s="1">
        <v>0</v>
      </c>
      <c r="G806" s="1">
        <v>127</v>
      </c>
      <c r="H806" s="1">
        <v>0</v>
      </c>
      <c r="I806" s="1">
        <v>25</v>
      </c>
      <c r="J806" s="4">
        <v>0</v>
      </c>
      <c r="K806" s="4">
        <v>313</v>
      </c>
      <c r="L806" s="4">
        <v>31</v>
      </c>
    </row>
    <row r="807" spans="3:12" x14ac:dyDescent="0.3">
      <c r="C807" s="1">
        <v>50</v>
      </c>
      <c r="D807" s="1">
        <v>417</v>
      </c>
      <c r="E807" s="1">
        <v>414</v>
      </c>
      <c r="F807" s="1">
        <v>0</v>
      </c>
      <c r="G807" s="1">
        <v>140</v>
      </c>
      <c r="H807" s="1">
        <v>0</v>
      </c>
      <c r="I807" s="1">
        <v>27</v>
      </c>
      <c r="J807" s="4">
        <v>0</v>
      </c>
      <c r="K807" s="4">
        <v>311</v>
      </c>
      <c r="L807" s="4">
        <v>31</v>
      </c>
    </row>
    <row r="808" spans="3:12" x14ac:dyDescent="0.3">
      <c r="C808" s="1">
        <v>51</v>
      </c>
      <c r="D808" s="1">
        <v>407</v>
      </c>
      <c r="E808" s="1">
        <v>409</v>
      </c>
      <c r="F808" s="1">
        <v>0</v>
      </c>
      <c r="G808" s="1">
        <v>153</v>
      </c>
      <c r="H808" s="1">
        <v>0</v>
      </c>
      <c r="I808" s="1">
        <v>30</v>
      </c>
      <c r="J808" s="4">
        <v>0</v>
      </c>
      <c r="K808" s="4">
        <v>311</v>
      </c>
      <c r="L808" s="4">
        <v>32</v>
      </c>
    </row>
    <row r="809" spans="3:12" x14ac:dyDescent="0.3">
      <c r="C809" s="1">
        <v>52</v>
      </c>
      <c r="D809" s="1">
        <v>395</v>
      </c>
      <c r="E809" s="1">
        <v>405</v>
      </c>
      <c r="F809" s="1">
        <v>0</v>
      </c>
      <c r="G809" s="1">
        <v>167</v>
      </c>
      <c r="H809" s="1">
        <v>0</v>
      </c>
      <c r="I809" s="1">
        <v>32</v>
      </c>
      <c r="J809" s="4">
        <v>0</v>
      </c>
      <c r="K809" s="4">
        <v>310</v>
      </c>
      <c r="L809" s="4">
        <v>31</v>
      </c>
    </row>
    <row r="810" spans="3:12" x14ac:dyDescent="0.3">
      <c r="C810" s="1">
        <v>53</v>
      </c>
      <c r="D810" s="1">
        <v>385</v>
      </c>
      <c r="E810" s="1">
        <v>401</v>
      </c>
      <c r="F810" s="1">
        <v>0</v>
      </c>
      <c r="G810" s="1">
        <v>179</v>
      </c>
      <c r="H810" s="1">
        <v>0</v>
      </c>
      <c r="I810" s="1">
        <v>34</v>
      </c>
      <c r="J810" s="4">
        <v>0</v>
      </c>
      <c r="K810" s="4">
        <v>311</v>
      </c>
      <c r="L810" s="4">
        <v>31</v>
      </c>
    </row>
    <row r="811" spans="3:12" x14ac:dyDescent="0.3">
      <c r="C811" s="1">
        <v>54</v>
      </c>
      <c r="D811" s="1">
        <v>373</v>
      </c>
      <c r="E811" s="1">
        <v>397</v>
      </c>
      <c r="F811" s="1">
        <v>0</v>
      </c>
      <c r="G811" s="1">
        <v>192</v>
      </c>
      <c r="H811" s="1">
        <v>0</v>
      </c>
      <c r="I811" s="1">
        <v>36</v>
      </c>
      <c r="J811" s="4">
        <v>0</v>
      </c>
      <c r="K811" s="4">
        <v>309</v>
      </c>
      <c r="L811" s="4">
        <v>31</v>
      </c>
    </row>
    <row r="812" spans="3:12" x14ac:dyDescent="0.3">
      <c r="C812" s="1">
        <v>55</v>
      </c>
      <c r="D812" s="1">
        <v>365</v>
      </c>
      <c r="E812" s="1">
        <v>387</v>
      </c>
      <c r="F812" s="1">
        <v>0</v>
      </c>
      <c r="G812" s="1">
        <v>207</v>
      </c>
      <c r="H812" s="1">
        <v>0</v>
      </c>
      <c r="I812" s="1">
        <v>39</v>
      </c>
      <c r="J812" s="4">
        <v>0</v>
      </c>
      <c r="K812" s="4">
        <v>307</v>
      </c>
      <c r="L812" s="4">
        <v>30</v>
      </c>
    </row>
    <row r="813" spans="3:12" x14ac:dyDescent="0.3">
      <c r="C813" s="1">
        <v>56</v>
      </c>
      <c r="D813" s="1">
        <v>352</v>
      </c>
      <c r="E813" s="1">
        <v>383</v>
      </c>
      <c r="F813" s="1">
        <v>0</v>
      </c>
      <c r="G813" s="1">
        <v>221</v>
      </c>
      <c r="H813" s="1">
        <v>0</v>
      </c>
      <c r="I813" s="1">
        <v>42</v>
      </c>
      <c r="J813" s="4">
        <v>0</v>
      </c>
      <c r="K813" s="4">
        <v>304</v>
      </c>
      <c r="L813" s="4">
        <v>31</v>
      </c>
    </row>
    <row r="814" spans="3:12" x14ac:dyDescent="0.3">
      <c r="C814" s="1">
        <v>57</v>
      </c>
      <c r="D814" s="1">
        <v>341</v>
      </c>
      <c r="E814" s="1">
        <v>376</v>
      </c>
      <c r="F814" s="1">
        <v>0</v>
      </c>
      <c r="G814" s="1">
        <v>236</v>
      </c>
      <c r="H814" s="1">
        <v>0</v>
      </c>
      <c r="I814" s="1">
        <v>44</v>
      </c>
      <c r="J814" s="4">
        <v>0</v>
      </c>
      <c r="K814" s="4">
        <v>301</v>
      </c>
      <c r="L814" s="4">
        <v>31</v>
      </c>
    </row>
    <row r="815" spans="3:12" x14ac:dyDescent="0.3">
      <c r="C815" s="1">
        <v>58</v>
      </c>
      <c r="D815" s="1">
        <v>332</v>
      </c>
      <c r="E815" s="1">
        <v>369</v>
      </c>
      <c r="F815" s="1">
        <v>0</v>
      </c>
      <c r="G815" s="1">
        <v>250</v>
      </c>
      <c r="H815" s="1">
        <v>0</v>
      </c>
      <c r="I815" s="1">
        <v>47</v>
      </c>
      <c r="J815" s="4">
        <v>0</v>
      </c>
      <c r="K815" s="4">
        <v>295</v>
      </c>
      <c r="L815" s="4">
        <v>30</v>
      </c>
    </row>
    <row r="816" spans="3:12" x14ac:dyDescent="0.3">
      <c r="C816" s="1">
        <v>59</v>
      </c>
      <c r="D816" s="1">
        <v>322</v>
      </c>
      <c r="E816" s="1">
        <v>363</v>
      </c>
      <c r="F816" s="1">
        <v>0</v>
      </c>
      <c r="G816" s="1">
        <v>262</v>
      </c>
      <c r="H816" s="1">
        <v>0</v>
      </c>
      <c r="I816" s="1">
        <v>50</v>
      </c>
      <c r="J816" s="4">
        <v>0</v>
      </c>
      <c r="K816" s="4">
        <v>290</v>
      </c>
      <c r="L816" s="4">
        <v>28</v>
      </c>
    </row>
    <row r="817" spans="3:12" x14ac:dyDescent="0.3">
      <c r="C817" s="1">
        <v>60</v>
      </c>
      <c r="D817" s="1">
        <v>314</v>
      </c>
      <c r="E817" s="1">
        <v>354</v>
      </c>
      <c r="F817" s="1">
        <v>0</v>
      </c>
      <c r="G817" s="1">
        <v>277</v>
      </c>
      <c r="H817" s="1">
        <v>0</v>
      </c>
      <c r="I817" s="1">
        <v>53</v>
      </c>
      <c r="J817" s="4">
        <v>0</v>
      </c>
      <c r="K817" s="4">
        <v>283</v>
      </c>
      <c r="L817" s="4">
        <v>28</v>
      </c>
    </row>
    <row r="818" spans="3:12" x14ac:dyDescent="0.3">
      <c r="C818" s="1">
        <v>61</v>
      </c>
      <c r="D818" s="1">
        <v>305</v>
      </c>
      <c r="E818" s="1">
        <v>345</v>
      </c>
      <c r="F818" s="1">
        <v>0</v>
      </c>
      <c r="G818" s="1">
        <v>292</v>
      </c>
      <c r="H818" s="1">
        <v>0</v>
      </c>
      <c r="I818" s="1">
        <v>56</v>
      </c>
      <c r="J818" s="4">
        <v>0</v>
      </c>
      <c r="K818" s="4">
        <v>277</v>
      </c>
      <c r="L818" s="4">
        <v>28</v>
      </c>
    </row>
    <row r="819" spans="3:12" x14ac:dyDescent="0.3">
      <c r="C819" s="1">
        <v>62</v>
      </c>
      <c r="D819" s="1">
        <v>297</v>
      </c>
      <c r="E819" s="1">
        <v>338</v>
      </c>
      <c r="F819" s="1">
        <v>0</v>
      </c>
      <c r="G819" s="1">
        <v>306</v>
      </c>
      <c r="H819" s="1">
        <v>0</v>
      </c>
      <c r="I819" s="1">
        <v>58</v>
      </c>
      <c r="J819" s="4">
        <v>0</v>
      </c>
      <c r="K819" s="4">
        <v>270</v>
      </c>
      <c r="L819" s="4">
        <v>27</v>
      </c>
    </row>
    <row r="820" spans="3:12" x14ac:dyDescent="0.3">
      <c r="C820" s="1">
        <v>63</v>
      </c>
      <c r="D820" s="1">
        <v>289</v>
      </c>
      <c r="E820" s="1">
        <v>328</v>
      </c>
      <c r="F820" s="1">
        <v>0</v>
      </c>
      <c r="G820" s="1">
        <v>321</v>
      </c>
      <c r="H820" s="1">
        <v>0</v>
      </c>
      <c r="I820" s="1">
        <v>60</v>
      </c>
      <c r="J820" s="4">
        <v>0</v>
      </c>
      <c r="K820" s="4">
        <v>265</v>
      </c>
      <c r="L820" s="4">
        <v>26</v>
      </c>
    </row>
    <row r="821" spans="3:12" x14ac:dyDescent="0.3">
      <c r="C821" s="1">
        <v>64</v>
      </c>
      <c r="D821" s="1">
        <v>280</v>
      </c>
      <c r="E821" s="1">
        <v>322</v>
      </c>
      <c r="F821" s="1">
        <v>0</v>
      </c>
      <c r="G821" s="1">
        <v>333</v>
      </c>
      <c r="H821" s="1">
        <v>0</v>
      </c>
      <c r="I821" s="1">
        <v>63</v>
      </c>
      <c r="J821" s="4">
        <v>0</v>
      </c>
      <c r="K821" s="4">
        <v>261</v>
      </c>
      <c r="L821" s="4">
        <v>26</v>
      </c>
    </row>
    <row r="822" spans="3:12" x14ac:dyDescent="0.3">
      <c r="C822" s="1">
        <v>65</v>
      </c>
      <c r="D822" s="1">
        <v>272</v>
      </c>
      <c r="E822" s="1">
        <v>313</v>
      </c>
      <c r="F822" s="1">
        <v>0</v>
      </c>
      <c r="G822" s="1">
        <v>347</v>
      </c>
      <c r="H822" s="1">
        <v>0</v>
      </c>
      <c r="I822" s="1">
        <v>65</v>
      </c>
      <c r="J822" s="4">
        <v>0</v>
      </c>
      <c r="K822" s="4">
        <v>253</v>
      </c>
      <c r="L822" s="4">
        <v>25</v>
      </c>
    </row>
    <row r="823" spans="3:12" x14ac:dyDescent="0.3">
      <c r="C823" s="1">
        <v>66</v>
      </c>
      <c r="D823" s="1">
        <v>267</v>
      </c>
      <c r="E823" s="1">
        <v>304</v>
      </c>
      <c r="F823" s="1">
        <v>0</v>
      </c>
      <c r="G823" s="1">
        <v>361</v>
      </c>
      <c r="H823" s="1">
        <v>0</v>
      </c>
      <c r="I823" s="1">
        <v>67</v>
      </c>
      <c r="J823" s="4">
        <v>0</v>
      </c>
      <c r="K823" s="4">
        <v>249</v>
      </c>
      <c r="L823" s="4">
        <v>24</v>
      </c>
    </row>
    <row r="824" spans="3:12" x14ac:dyDescent="0.3">
      <c r="C824" s="1">
        <v>67</v>
      </c>
      <c r="D824" s="1">
        <v>261</v>
      </c>
      <c r="E824" s="1">
        <v>294</v>
      </c>
      <c r="F824" s="1">
        <v>0</v>
      </c>
      <c r="G824" s="1">
        <v>374</v>
      </c>
      <c r="H824" s="1">
        <v>0</v>
      </c>
      <c r="I824" s="1">
        <v>69</v>
      </c>
      <c r="J824" s="4">
        <v>0</v>
      </c>
      <c r="K824" s="4">
        <v>241</v>
      </c>
      <c r="L824" s="4">
        <v>24</v>
      </c>
    </row>
    <row r="825" spans="3:12" x14ac:dyDescent="0.3">
      <c r="C825" s="1">
        <v>68</v>
      </c>
      <c r="D825" s="1">
        <v>256</v>
      </c>
      <c r="E825" s="1">
        <v>281</v>
      </c>
      <c r="F825" s="1">
        <v>0</v>
      </c>
      <c r="G825" s="1">
        <v>389</v>
      </c>
      <c r="H825" s="1">
        <v>0</v>
      </c>
      <c r="I825" s="1">
        <v>72</v>
      </c>
      <c r="J825" s="4">
        <v>0</v>
      </c>
      <c r="K825" s="4">
        <v>232</v>
      </c>
      <c r="L825" s="4">
        <v>23</v>
      </c>
    </row>
    <row r="826" spans="3:12" x14ac:dyDescent="0.3">
      <c r="C826" s="1">
        <v>69</v>
      </c>
      <c r="D826" s="1">
        <v>252</v>
      </c>
      <c r="E826" s="1">
        <v>272</v>
      </c>
      <c r="F826" s="1">
        <v>0</v>
      </c>
      <c r="G826" s="1">
        <v>400</v>
      </c>
      <c r="H826" s="1">
        <v>0</v>
      </c>
      <c r="I826" s="1">
        <v>75</v>
      </c>
      <c r="J826" s="4">
        <v>0</v>
      </c>
      <c r="K826" s="4">
        <v>226</v>
      </c>
      <c r="L826" s="4">
        <v>23</v>
      </c>
    </row>
    <row r="827" spans="3:12" x14ac:dyDescent="0.3">
      <c r="C827" s="1">
        <v>70</v>
      </c>
      <c r="D827" s="1">
        <v>248</v>
      </c>
      <c r="E827" s="1">
        <v>261</v>
      </c>
      <c r="F827" s="1">
        <v>0</v>
      </c>
      <c r="G827" s="1">
        <v>412</v>
      </c>
      <c r="H827" s="1">
        <v>0</v>
      </c>
      <c r="I827" s="1">
        <v>77</v>
      </c>
      <c r="J827" s="4">
        <v>0</v>
      </c>
      <c r="K827" s="4">
        <v>220</v>
      </c>
      <c r="L827" s="4">
        <v>23</v>
      </c>
    </row>
    <row r="828" spans="3:12" x14ac:dyDescent="0.3">
      <c r="C828" s="1">
        <v>71</v>
      </c>
      <c r="D828" s="1">
        <v>244</v>
      </c>
      <c r="E828" s="1">
        <v>253</v>
      </c>
      <c r="F828" s="1">
        <v>0</v>
      </c>
      <c r="G828" s="1">
        <v>423</v>
      </c>
      <c r="H828" s="1">
        <v>0</v>
      </c>
      <c r="I828" s="1">
        <v>79</v>
      </c>
      <c r="J828" s="4">
        <v>0</v>
      </c>
      <c r="K828" s="4">
        <v>217</v>
      </c>
      <c r="L828" s="4">
        <v>22</v>
      </c>
    </row>
    <row r="829" spans="3:12" x14ac:dyDescent="0.3">
      <c r="C829" s="1">
        <v>72</v>
      </c>
      <c r="D829" s="1">
        <v>239</v>
      </c>
      <c r="E829" s="1">
        <v>243</v>
      </c>
      <c r="F829" s="1">
        <v>0</v>
      </c>
      <c r="G829" s="1">
        <v>436</v>
      </c>
      <c r="H829" s="1">
        <v>0</v>
      </c>
      <c r="I829" s="1">
        <v>81</v>
      </c>
      <c r="J829" s="4">
        <v>0</v>
      </c>
      <c r="K829" s="4">
        <v>210</v>
      </c>
      <c r="L829" s="4">
        <v>21</v>
      </c>
    </row>
    <row r="830" spans="3:12" x14ac:dyDescent="0.3">
      <c r="C830" s="1">
        <v>73</v>
      </c>
      <c r="D830" s="1">
        <v>236</v>
      </c>
      <c r="E830" s="1">
        <v>230</v>
      </c>
      <c r="F830" s="1">
        <v>0</v>
      </c>
      <c r="G830" s="1">
        <v>449</v>
      </c>
      <c r="H830" s="1">
        <v>0</v>
      </c>
      <c r="I830" s="1">
        <v>83</v>
      </c>
      <c r="J830" s="4">
        <v>0</v>
      </c>
      <c r="K830" s="4">
        <v>200</v>
      </c>
      <c r="L830" s="4">
        <v>20</v>
      </c>
    </row>
    <row r="831" spans="3:12" x14ac:dyDescent="0.3">
      <c r="C831" s="1">
        <v>74</v>
      </c>
      <c r="D831" s="1">
        <v>234</v>
      </c>
      <c r="E831" s="1">
        <v>219</v>
      </c>
      <c r="F831" s="1">
        <v>0</v>
      </c>
      <c r="G831" s="1">
        <v>461</v>
      </c>
      <c r="H831" s="1">
        <v>0</v>
      </c>
      <c r="I831" s="1">
        <v>84</v>
      </c>
      <c r="J831" s="4">
        <v>0</v>
      </c>
      <c r="K831" s="4">
        <v>192</v>
      </c>
      <c r="L831" s="4">
        <v>19</v>
      </c>
    </row>
    <row r="832" spans="3:12" x14ac:dyDescent="0.3">
      <c r="C832" s="1">
        <v>75</v>
      </c>
      <c r="D832" s="1">
        <v>231</v>
      </c>
      <c r="E832" s="1">
        <v>209</v>
      </c>
      <c r="F832" s="1">
        <v>0</v>
      </c>
      <c r="G832" s="1">
        <v>472</v>
      </c>
      <c r="H832" s="1">
        <v>0</v>
      </c>
      <c r="I832" s="1">
        <v>86</v>
      </c>
      <c r="J832" s="4">
        <v>0</v>
      </c>
      <c r="K832" s="4">
        <v>184</v>
      </c>
      <c r="L832" s="4">
        <v>19</v>
      </c>
    </row>
    <row r="833" spans="3:12" x14ac:dyDescent="0.3">
      <c r="C833" s="1">
        <v>76</v>
      </c>
      <c r="D833" s="1">
        <v>228</v>
      </c>
      <c r="E833" s="1">
        <v>199</v>
      </c>
      <c r="F833" s="1">
        <v>0</v>
      </c>
      <c r="G833" s="1">
        <v>483</v>
      </c>
      <c r="H833" s="1">
        <v>0</v>
      </c>
      <c r="I833" s="1">
        <v>89</v>
      </c>
      <c r="J833" s="4">
        <v>0</v>
      </c>
      <c r="K833" s="4">
        <v>175</v>
      </c>
      <c r="L833" s="4">
        <v>17</v>
      </c>
    </row>
    <row r="834" spans="3:12" x14ac:dyDescent="0.3">
      <c r="C834" s="1">
        <v>77</v>
      </c>
      <c r="D834" s="1">
        <v>225</v>
      </c>
      <c r="E834" s="1">
        <v>187</v>
      </c>
      <c r="F834" s="1">
        <v>0</v>
      </c>
      <c r="G834" s="1">
        <v>494</v>
      </c>
      <c r="H834" s="1">
        <v>0</v>
      </c>
      <c r="I834" s="1">
        <v>92</v>
      </c>
      <c r="J834" s="4">
        <v>0</v>
      </c>
      <c r="K834" s="4">
        <v>165</v>
      </c>
      <c r="L834" s="4">
        <v>16</v>
      </c>
    </row>
    <row r="835" spans="3:12" x14ac:dyDescent="0.3">
      <c r="C835" s="1">
        <v>78</v>
      </c>
      <c r="D835" s="1">
        <v>222</v>
      </c>
      <c r="E835" s="1">
        <v>179</v>
      </c>
      <c r="F835" s="1">
        <v>0</v>
      </c>
      <c r="G835" s="1">
        <v>504</v>
      </c>
      <c r="H835" s="1">
        <v>0</v>
      </c>
      <c r="I835" s="1">
        <v>94</v>
      </c>
      <c r="J835" s="4">
        <v>0</v>
      </c>
      <c r="K835" s="4">
        <v>157</v>
      </c>
      <c r="L835" s="4">
        <v>15</v>
      </c>
    </row>
    <row r="836" spans="3:12" x14ac:dyDescent="0.3">
      <c r="C836" s="1">
        <v>79</v>
      </c>
      <c r="D836" s="1">
        <v>220</v>
      </c>
      <c r="E836" s="1">
        <v>169</v>
      </c>
      <c r="F836" s="1">
        <v>0</v>
      </c>
      <c r="G836" s="1">
        <v>514</v>
      </c>
      <c r="H836" s="1">
        <v>0</v>
      </c>
      <c r="I836" s="1">
        <v>96</v>
      </c>
      <c r="J836" s="4">
        <v>0</v>
      </c>
      <c r="K836" s="4">
        <v>149</v>
      </c>
      <c r="L836" s="4">
        <v>14</v>
      </c>
    </row>
    <row r="837" spans="3:12" x14ac:dyDescent="0.3">
      <c r="C837" s="1">
        <v>80</v>
      </c>
      <c r="D837" s="1">
        <v>217</v>
      </c>
      <c r="E837" s="1">
        <v>160</v>
      </c>
      <c r="F837" s="1">
        <v>0</v>
      </c>
      <c r="G837" s="1">
        <v>522</v>
      </c>
      <c r="H837" s="1">
        <v>0</v>
      </c>
      <c r="I837" s="1">
        <v>99</v>
      </c>
      <c r="J837" s="4">
        <v>0</v>
      </c>
      <c r="K837" s="4">
        <v>141</v>
      </c>
      <c r="L837" s="4">
        <v>14</v>
      </c>
    </row>
    <row r="838" spans="3:12" x14ac:dyDescent="0.3">
      <c r="C838" s="1">
        <v>81</v>
      </c>
      <c r="D838" s="1">
        <v>215</v>
      </c>
      <c r="E838" s="1">
        <v>150</v>
      </c>
      <c r="F838" s="1">
        <v>0</v>
      </c>
      <c r="G838" s="1">
        <v>533</v>
      </c>
      <c r="H838" s="1">
        <v>0</v>
      </c>
      <c r="I838" s="1">
        <v>100</v>
      </c>
      <c r="J838" s="4">
        <v>0</v>
      </c>
      <c r="K838" s="4">
        <v>131</v>
      </c>
      <c r="L838" s="4">
        <v>13</v>
      </c>
    </row>
    <row r="839" spans="3:12" x14ac:dyDescent="0.3">
      <c r="C839" s="1">
        <v>82</v>
      </c>
      <c r="D839" s="1">
        <v>213</v>
      </c>
      <c r="E839" s="1">
        <v>142</v>
      </c>
      <c r="F839" s="1">
        <v>0</v>
      </c>
      <c r="G839" s="1">
        <v>542</v>
      </c>
      <c r="H839" s="1">
        <v>0</v>
      </c>
      <c r="I839" s="1">
        <v>101</v>
      </c>
      <c r="J839" s="4">
        <v>0</v>
      </c>
      <c r="K839" s="4">
        <v>125</v>
      </c>
      <c r="L839" s="4">
        <v>13</v>
      </c>
    </row>
    <row r="840" spans="3:12" x14ac:dyDescent="0.3">
      <c r="C840" s="1">
        <v>83</v>
      </c>
      <c r="D840" s="1">
        <v>212</v>
      </c>
      <c r="E840" s="1">
        <v>132</v>
      </c>
      <c r="F840" s="1">
        <v>0</v>
      </c>
      <c r="G840" s="1">
        <v>551</v>
      </c>
      <c r="H840" s="1">
        <v>0</v>
      </c>
      <c r="I840" s="1">
        <v>103</v>
      </c>
      <c r="J840" s="4">
        <v>0</v>
      </c>
      <c r="K840" s="4">
        <v>116</v>
      </c>
      <c r="L840" s="4">
        <v>12</v>
      </c>
    </row>
    <row r="841" spans="3:12" x14ac:dyDescent="0.3">
      <c r="C841" s="1">
        <v>84</v>
      </c>
      <c r="D841" s="1">
        <v>210</v>
      </c>
      <c r="E841" s="1">
        <v>126</v>
      </c>
      <c r="F841" s="1">
        <v>0</v>
      </c>
      <c r="G841" s="1">
        <v>558</v>
      </c>
      <c r="H841" s="1">
        <v>0</v>
      </c>
      <c r="I841" s="1">
        <v>105</v>
      </c>
      <c r="J841" s="4">
        <v>0</v>
      </c>
      <c r="K841" s="4">
        <v>111</v>
      </c>
      <c r="L841" s="4">
        <v>12</v>
      </c>
    </row>
    <row r="842" spans="3:12" x14ac:dyDescent="0.3">
      <c r="C842" s="1">
        <v>85</v>
      </c>
      <c r="D842" s="1">
        <v>208</v>
      </c>
      <c r="E842" s="1">
        <v>120</v>
      </c>
      <c r="F842" s="1">
        <v>0</v>
      </c>
      <c r="G842" s="1">
        <v>564</v>
      </c>
      <c r="H842" s="1">
        <v>0</v>
      </c>
      <c r="I842" s="1">
        <v>106</v>
      </c>
      <c r="J842" s="4">
        <v>0</v>
      </c>
      <c r="K842" s="4">
        <v>106</v>
      </c>
      <c r="L842" s="4">
        <v>12</v>
      </c>
    </row>
    <row r="843" spans="3:12" x14ac:dyDescent="0.3">
      <c r="C843" s="1">
        <v>86</v>
      </c>
      <c r="D843" s="1">
        <v>206</v>
      </c>
      <c r="E843" s="1">
        <v>114</v>
      </c>
      <c r="F843" s="1">
        <v>0</v>
      </c>
      <c r="G843" s="1">
        <v>571</v>
      </c>
      <c r="H843" s="1">
        <v>0</v>
      </c>
      <c r="I843" s="1">
        <v>107</v>
      </c>
      <c r="J843" s="4">
        <v>0</v>
      </c>
      <c r="K843" s="4">
        <v>101</v>
      </c>
      <c r="L843" s="4">
        <v>11</v>
      </c>
    </row>
    <row r="844" spans="3:12" x14ac:dyDescent="0.3">
      <c r="C844" s="1">
        <v>87</v>
      </c>
      <c r="D844" s="1">
        <v>205</v>
      </c>
      <c r="E844" s="1">
        <v>105</v>
      </c>
      <c r="F844" s="1">
        <v>0</v>
      </c>
      <c r="G844" s="1">
        <v>579</v>
      </c>
      <c r="H844" s="1">
        <v>0</v>
      </c>
      <c r="I844" s="1">
        <v>108</v>
      </c>
      <c r="J844" s="4">
        <v>0</v>
      </c>
      <c r="K844" s="4">
        <v>94</v>
      </c>
      <c r="L844" s="4">
        <v>10</v>
      </c>
    </row>
    <row r="845" spans="3:12" x14ac:dyDescent="0.3">
      <c r="C845" s="1">
        <v>88</v>
      </c>
      <c r="D845" s="1">
        <v>203</v>
      </c>
      <c r="E845" s="1">
        <v>100</v>
      </c>
      <c r="F845" s="1">
        <v>0</v>
      </c>
      <c r="G845" s="1">
        <v>586</v>
      </c>
      <c r="H845" s="1">
        <v>0</v>
      </c>
      <c r="I845" s="1">
        <v>109</v>
      </c>
      <c r="J845" s="4">
        <v>0</v>
      </c>
      <c r="K845" s="4">
        <v>88</v>
      </c>
      <c r="L845" s="4">
        <v>10</v>
      </c>
    </row>
    <row r="846" spans="3:12" x14ac:dyDescent="0.3">
      <c r="C846" s="1">
        <v>89</v>
      </c>
      <c r="D846" s="1">
        <v>202</v>
      </c>
      <c r="E846" s="1">
        <v>94</v>
      </c>
      <c r="F846" s="1">
        <v>0</v>
      </c>
      <c r="G846" s="1">
        <v>592</v>
      </c>
      <c r="H846" s="1">
        <v>0</v>
      </c>
      <c r="I846" s="1">
        <v>110</v>
      </c>
      <c r="J846" s="4">
        <v>0</v>
      </c>
      <c r="K846" s="4">
        <v>83</v>
      </c>
      <c r="L846" s="4">
        <v>9</v>
      </c>
    </row>
    <row r="847" spans="3:12" x14ac:dyDescent="0.3">
      <c r="C847" s="1">
        <v>90</v>
      </c>
      <c r="D847" s="1">
        <v>201</v>
      </c>
      <c r="E847" s="1">
        <v>88</v>
      </c>
      <c r="F847" s="1">
        <v>0</v>
      </c>
      <c r="G847" s="1">
        <v>598</v>
      </c>
      <c r="H847" s="1">
        <v>0</v>
      </c>
      <c r="I847" s="1">
        <v>111</v>
      </c>
      <c r="J847" s="4">
        <v>0</v>
      </c>
      <c r="K847" s="4">
        <v>77</v>
      </c>
      <c r="L847" s="4">
        <v>8</v>
      </c>
    </row>
    <row r="848" spans="3:12" x14ac:dyDescent="0.3">
      <c r="C848" s="1">
        <v>91</v>
      </c>
      <c r="D848" s="1">
        <v>200</v>
      </c>
      <c r="E848" s="1">
        <v>82</v>
      </c>
      <c r="F848" s="1">
        <v>0</v>
      </c>
      <c r="G848" s="1">
        <v>604</v>
      </c>
      <c r="H848" s="1">
        <v>0</v>
      </c>
      <c r="I848" s="1">
        <v>112</v>
      </c>
      <c r="J848" s="4">
        <v>0</v>
      </c>
      <c r="K848" s="4">
        <v>72</v>
      </c>
      <c r="L848" s="4">
        <v>8</v>
      </c>
    </row>
    <row r="849" spans="3:12" x14ac:dyDescent="0.3">
      <c r="C849" s="1">
        <v>92</v>
      </c>
      <c r="D849" s="1">
        <v>200</v>
      </c>
      <c r="E849" s="1">
        <v>74</v>
      </c>
      <c r="F849" s="1">
        <v>0</v>
      </c>
      <c r="G849" s="1">
        <v>611</v>
      </c>
      <c r="H849" s="1">
        <v>0</v>
      </c>
      <c r="I849" s="1">
        <v>113</v>
      </c>
      <c r="J849" s="4">
        <v>0</v>
      </c>
      <c r="K849" s="4">
        <v>66</v>
      </c>
      <c r="L849" s="4">
        <v>7</v>
      </c>
    </row>
    <row r="850" spans="3:12" x14ac:dyDescent="0.3">
      <c r="C850" s="1">
        <v>93</v>
      </c>
      <c r="D850" s="1">
        <v>199</v>
      </c>
      <c r="E850" s="1">
        <v>69</v>
      </c>
      <c r="F850" s="1">
        <v>0</v>
      </c>
      <c r="G850" s="1">
        <v>617</v>
      </c>
      <c r="H850" s="1">
        <v>0</v>
      </c>
      <c r="I850" s="1">
        <v>114</v>
      </c>
      <c r="J850" s="4">
        <v>0</v>
      </c>
      <c r="K850" s="4">
        <v>61</v>
      </c>
      <c r="L850" s="4">
        <v>6</v>
      </c>
    </row>
    <row r="851" spans="3:12" x14ac:dyDescent="0.3">
      <c r="C851" s="1">
        <v>94</v>
      </c>
      <c r="D851" s="1">
        <v>198</v>
      </c>
      <c r="E851" s="1">
        <v>64</v>
      </c>
      <c r="F851" s="1">
        <v>0</v>
      </c>
      <c r="G851" s="1">
        <v>622</v>
      </c>
      <c r="H851" s="1">
        <v>0</v>
      </c>
      <c r="I851" s="1">
        <v>115</v>
      </c>
      <c r="J851" s="4">
        <v>0</v>
      </c>
      <c r="K851" s="4">
        <v>57</v>
      </c>
      <c r="L851" s="4">
        <v>6</v>
      </c>
    </row>
    <row r="852" spans="3:12" x14ac:dyDescent="0.3">
      <c r="C852" s="1">
        <v>95</v>
      </c>
      <c r="D852" s="1">
        <v>197</v>
      </c>
      <c r="E852" s="1">
        <v>58</v>
      </c>
      <c r="F852" s="1">
        <v>0</v>
      </c>
      <c r="G852" s="1">
        <v>627</v>
      </c>
      <c r="H852" s="1">
        <v>0</v>
      </c>
      <c r="I852" s="1">
        <v>116</v>
      </c>
      <c r="J852" s="4">
        <v>0</v>
      </c>
      <c r="K852" s="4">
        <v>52</v>
      </c>
      <c r="L852" s="4">
        <v>5</v>
      </c>
    </row>
    <row r="853" spans="3:12" x14ac:dyDescent="0.3">
      <c r="C853" s="1">
        <v>96</v>
      </c>
      <c r="D853" s="1">
        <v>197</v>
      </c>
      <c r="E853" s="1">
        <v>53</v>
      </c>
      <c r="F853" s="1">
        <v>0</v>
      </c>
      <c r="G853" s="1">
        <v>632</v>
      </c>
      <c r="H853" s="1">
        <v>0</v>
      </c>
      <c r="I853" s="1">
        <v>116</v>
      </c>
      <c r="J853" s="4">
        <v>0</v>
      </c>
      <c r="K853" s="4">
        <v>47</v>
      </c>
      <c r="L853" s="4">
        <v>5</v>
      </c>
    </row>
    <row r="854" spans="3:12" x14ac:dyDescent="0.3">
      <c r="C854" s="1">
        <v>97</v>
      </c>
      <c r="D854" s="1">
        <v>196</v>
      </c>
      <c r="E854" s="1">
        <v>50</v>
      </c>
      <c r="F854" s="1">
        <v>0</v>
      </c>
      <c r="G854" s="1">
        <v>636</v>
      </c>
      <c r="H854" s="1">
        <v>0</v>
      </c>
      <c r="I854" s="1">
        <v>117</v>
      </c>
      <c r="J854" s="4">
        <v>0</v>
      </c>
      <c r="K854" s="4">
        <v>45</v>
      </c>
      <c r="L854" s="4">
        <v>5</v>
      </c>
    </row>
    <row r="855" spans="3:12" x14ac:dyDescent="0.3">
      <c r="C855" s="1">
        <v>98</v>
      </c>
      <c r="D855" s="1">
        <v>195</v>
      </c>
      <c r="E855" s="1">
        <v>47</v>
      </c>
      <c r="F855" s="1">
        <v>0</v>
      </c>
      <c r="G855" s="1">
        <v>639</v>
      </c>
      <c r="H855" s="1">
        <v>0</v>
      </c>
      <c r="I855" s="1">
        <v>117</v>
      </c>
      <c r="J855" s="4">
        <v>0</v>
      </c>
      <c r="K855" s="4">
        <v>42</v>
      </c>
      <c r="L855" s="4">
        <v>4</v>
      </c>
    </row>
    <row r="856" spans="3:12" x14ac:dyDescent="0.3">
      <c r="C856" s="1">
        <v>99</v>
      </c>
      <c r="D856" s="1">
        <v>195</v>
      </c>
      <c r="E856" s="1">
        <v>44</v>
      </c>
      <c r="F856" s="1">
        <v>0</v>
      </c>
      <c r="G856" s="1">
        <v>642</v>
      </c>
      <c r="H856" s="1">
        <v>0</v>
      </c>
      <c r="I856" s="1">
        <v>117</v>
      </c>
      <c r="J856" s="4">
        <v>0</v>
      </c>
      <c r="K856" s="4">
        <v>39</v>
      </c>
      <c r="L856" s="4">
        <v>4</v>
      </c>
    </row>
    <row r="857" spans="3:12" x14ac:dyDescent="0.3">
      <c r="C857" s="1">
        <v>100</v>
      </c>
      <c r="D857" s="1">
        <v>194</v>
      </c>
      <c r="E857" s="1">
        <v>43</v>
      </c>
      <c r="F857" s="1">
        <v>0</v>
      </c>
      <c r="G857" s="1">
        <v>644</v>
      </c>
      <c r="H857" s="1">
        <v>0</v>
      </c>
      <c r="I857" s="1">
        <v>118</v>
      </c>
      <c r="J857" s="4">
        <v>0</v>
      </c>
      <c r="K857" s="4">
        <v>38</v>
      </c>
      <c r="L857" s="4">
        <v>3</v>
      </c>
    </row>
    <row r="858" spans="3:12" x14ac:dyDescent="0.3">
      <c r="C858" s="1">
        <v>101</v>
      </c>
      <c r="D858" s="1">
        <v>194</v>
      </c>
      <c r="E858" s="1">
        <v>40</v>
      </c>
      <c r="F858" s="1">
        <v>0</v>
      </c>
      <c r="G858" s="1">
        <v>647</v>
      </c>
      <c r="H858" s="1">
        <v>0</v>
      </c>
      <c r="I858" s="1">
        <v>118</v>
      </c>
      <c r="J858" s="4">
        <v>0</v>
      </c>
      <c r="K858" s="4">
        <v>35</v>
      </c>
      <c r="L858" s="4">
        <v>3</v>
      </c>
    </row>
    <row r="859" spans="3:12" x14ac:dyDescent="0.3">
      <c r="C859" s="1">
        <v>102</v>
      </c>
      <c r="D859" s="1">
        <v>193</v>
      </c>
      <c r="E859" s="1">
        <v>39</v>
      </c>
      <c r="F859" s="1">
        <v>0</v>
      </c>
      <c r="G859" s="1">
        <v>648</v>
      </c>
      <c r="H859" s="1">
        <v>0</v>
      </c>
      <c r="I859" s="1">
        <v>118</v>
      </c>
      <c r="J859" s="4">
        <v>0</v>
      </c>
      <c r="K859" s="4">
        <v>34</v>
      </c>
      <c r="L859" s="4">
        <v>3</v>
      </c>
    </row>
    <row r="860" spans="3:12" x14ac:dyDescent="0.3">
      <c r="C860" s="1">
        <v>103</v>
      </c>
      <c r="D860" s="1">
        <v>192</v>
      </c>
      <c r="E860" s="1">
        <v>36</v>
      </c>
      <c r="F860" s="1">
        <v>0</v>
      </c>
      <c r="G860" s="1">
        <v>651</v>
      </c>
      <c r="H860" s="1">
        <v>0</v>
      </c>
      <c r="I860" s="1">
        <v>119</v>
      </c>
      <c r="J860" s="4">
        <v>0</v>
      </c>
      <c r="K860" s="4">
        <v>32</v>
      </c>
      <c r="L860" s="4">
        <v>3</v>
      </c>
    </row>
    <row r="861" spans="3:12" x14ac:dyDescent="0.3">
      <c r="C861" s="1">
        <v>104</v>
      </c>
      <c r="D861" s="1">
        <v>192</v>
      </c>
      <c r="E861" s="1">
        <v>34</v>
      </c>
      <c r="F861" s="1">
        <v>0</v>
      </c>
      <c r="G861" s="1">
        <v>653</v>
      </c>
      <c r="H861" s="1">
        <v>0</v>
      </c>
      <c r="I861" s="1">
        <v>120</v>
      </c>
      <c r="J861" s="4">
        <v>0</v>
      </c>
      <c r="K861" s="4">
        <v>29</v>
      </c>
      <c r="L861" s="4">
        <v>2</v>
      </c>
    </row>
    <row r="862" spans="3:12" x14ac:dyDescent="0.3">
      <c r="C862" s="1">
        <v>105</v>
      </c>
      <c r="D862" s="1">
        <v>191</v>
      </c>
      <c r="E862" s="1">
        <v>32</v>
      </c>
      <c r="F862" s="1">
        <v>0</v>
      </c>
      <c r="G862" s="1">
        <v>655</v>
      </c>
      <c r="H862" s="1">
        <v>0</v>
      </c>
      <c r="I862" s="1">
        <v>120</v>
      </c>
      <c r="J862" s="4">
        <v>0</v>
      </c>
      <c r="K862" s="4">
        <v>28</v>
      </c>
      <c r="L862" s="4">
        <v>2</v>
      </c>
    </row>
    <row r="863" spans="3:12" x14ac:dyDescent="0.3">
      <c r="C863" s="1">
        <v>106</v>
      </c>
      <c r="D863" s="1">
        <v>191</v>
      </c>
      <c r="E863" s="1">
        <v>30</v>
      </c>
      <c r="F863" s="1">
        <v>0</v>
      </c>
      <c r="G863" s="1">
        <v>657</v>
      </c>
      <c r="H863" s="1">
        <v>0</v>
      </c>
      <c r="I863" s="1">
        <v>120</v>
      </c>
      <c r="J863" s="4">
        <v>0</v>
      </c>
      <c r="K863" s="4">
        <v>26</v>
      </c>
      <c r="L863" s="4">
        <v>2</v>
      </c>
    </row>
    <row r="864" spans="3:12" x14ac:dyDescent="0.3">
      <c r="C864" s="1">
        <v>107</v>
      </c>
      <c r="D864" s="1">
        <v>190</v>
      </c>
      <c r="E864" s="1">
        <v>28</v>
      </c>
      <c r="F864" s="1">
        <v>0</v>
      </c>
      <c r="G864" s="1">
        <v>659</v>
      </c>
      <c r="H864" s="1">
        <v>0</v>
      </c>
      <c r="I864" s="1">
        <v>121</v>
      </c>
      <c r="J864" s="4">
        <v>0</v>
      </c>
      <c r="K864" s="4">
        <v>24</v>
      </c>
      <c r="L864" s="4">
        <v>2</v>
      </c>
    </row>
    <row r="865" spans="3:12" x14ac:dyDescent="0.3">
      <c r="C865" s="1">
        <v>108</v>
      </c>
      <c r="D865" s="1">
        <v>190</v>
      </c>
      <c r="E865" s="1">
        <v>26</v>
      </c>
      <c r="F865" s="1">
        <v>0</v>
      </c>
      <c r="G865" s="1">
        <v>661</v>
      </c>
      <c r="H865" s="1">
        <v>0</v>
      </c>
      <c r="I865" s="1">
        <v>121</v>
      </c>
      <c r="J865" s="4">
        <v>0</v>
      </c>
      <c r="K865" s="4">
        <v>23</v>
      </c>
      <c r="L865" s="4">
        <v>1</v>
      </c>
    </row>
    <row r="866" spans="3:12" x14ac:dyDescent="0.3">
      <c r="C866" s="1">
        <v>109</v>
      </c>
      <c r="D866" s="1">
        <v>190</v>
      </c>
      <c r="E866" s="1">
        <v>23</v>
      </c>
      <c r="F866" s="1">
        <v>0</v>
      </c>
      <c r="G866" s="1">
        <v>663</v>
      </c>
      <c r="H866" s="1">
        <v>0</v>
      </c>
      <c r="I866" s="1">
        <v>122</v>
      </c>
      <c r="J866" s="4">
        <v>0</v>
      </c>
      <c r="K866" s="4">
        <v>20</v>
      </c>
      <c r="L866" s="4">
        <v>1</v>
      </c>
    </row>
    <row r="867" spans="3:12" x14ac:dyDescent="0.3">
      <c r="C867" s="1">
        <v>110</v>
      </c>
      <c r="D867" s="1">
        <v>190</v>
      </c>
      <c r="E867" s="1">
        <v>22</v>
      </c>
      <c r="F867" s="1">
        <v>0</v>
      </c>
      <c r="G867" s="1">
        <v>664</v>
      </c>
      <c r="H867" s="1">
        <v>0</v>
      </c>
      <c r="I867" s="1">
        <v>122</v>
      </c>
      <c r="J867" s="4">
        <v>0</v>
      </c>
      <c r="K867" s="4">
        <v>20</v>
      </c>
      <c r="L867" s="4">
        <v>1</v>
      </c>
    </row>
    <row r="868" spans="3:12" x14ac:dyDescent="0.3">
      <c r="C868" s="1">
        <v>111</v>
      </c>
      <c r="D868" s="1">
        <v>189</v>
      </c>
      <c r="E868" s="1">
        <v>20</v>
      </c>
      <c r="F868" s="1">
        <v>0</v>
      </c>
      <c r="G868" s="1">
        <v>666</v>
      </c>
      <c r="H868" s="1">
        <v>0</v>
      </c>
      <c r="I868" s="1">
        <v>123</v>
      </c>
      <c r="J868" s="4">
        <v>0</v>
      </c>
      <c r="K868" s="4">
        <v>18</v>
      </c>
      <c r="L868" s="4">
        <v>1</v>
      </c>
    </row>
    <row r="869" spans="3:12" x14ac:dyDescent="0.3">
      <c r="C869" s="1">
        <v>112</v>
      </c>
      <c r="D869" s="1">
        <v>189</v>
      </c>
      <c r="E869" s="1">
        <v>19</v>
      </c>
      <c r="F869" s="1">
        <v>0</v>
      </c>
      <c r="G869" s="1">
        <v>668</v>
      </c>
      <c r="H869" s="1">
        <v>0</v>
      </c>
      <c r="I869" s="1">
        <v>123</v>
      </c>
      <c r="J869" s="4">
        <v>0</v>
      </c>
      <c r="K869" s="4">
        <v>17</v>
      </c>
      <c r="L869" s="4">
        <v>1</v>
      </c>
    </row>
    <row r="870" spans="3:12" x14ac:dyDescent="0.3">
      <c r="C870" s="1">
        <v>113</v>
      </c>
      <c r="D870" s="1">
        <v>189</v>
      </c>
      <c r="E870" s="1">
        <v>18</v>
      </c>
      <c r="F870" s="1">
        <v>0</v>
      </c>
      <c r="G870" s="1">
        <v>669</v>
      </c>
      <c r="H870" s="1">
        <v>0</v>
      </c>
      <c r="I870" s="1">
        <v>123</v>
      </c>
      <c r="J870" s="4">
        <v>0</v>
      </c>
      <c r="K870" s="4">
        <v>16</v>
      </c>
      <c r="L870" s="4">
        <v>1</v>
      </c>
    </row>
    <row r="871" spans="3:12" x14ac:dyDescent="0.3">
      <c r="C871" s="1">
        <v>114</v>
      </c>
      <c r="D871" s="1">
        <v>189</v>
      </c>
      <c r="E871" s="1">
        <v>17</v>
      </c>
      <c r="F871" s="1">
        <v>0</v>
      </c>
      <c r="G871" s="1">
        <v>670</v>
      </c>
      <c r="H871" s="1">
        <v>0</v>
      </c>
      <c r="I871" s="1">
        <v>123</v>
      </c>
      <c r="J871" s="4">
        <v>0</v>
      </c>
      <c r="K871" s="4">
        <v>15</v>
      </c>
      <c r="L871" s="4">
        <v>0</v>
      </c>
    </row>
    <row r="872" spans="3:12" x14ac:dyDescent="0.3">
      <c r="C872" s="1">
        <v>115</v>
      </c>
      <c r="D872" s="1">
        <v>189</v>
      </c>
      <c r="E872" s="1">
        <v>16</v>
      </c>
      <c r="F872" s="1">
        <v>0</v>
      </c>
      <c r="G872" s="1">
        <v>671</v>
      </c>
      <c r="H872" s="1">
        <v>0</v>
      </c>
      <c r="I872" s="1">
        <v>123</v>
      </c>
      <c r="J872" s="4">
        <v>0</v>
      </c>
      <c r="K872" s="4">
        <v>14</v>
      </c>
      <c r="L872" s="4">
        <v>0</v>
      </c>
    </row>
    <row r="873" spans="3:12" x14ac:dyDescent="0.3">
      <c r="C873" s="1">
        <v>116</v>
      </c>
      <c r="D873" s="1">
        <v>188</v>
      </c>
      <c r="E873" s="1">
        <v>15</v>
      </c>
      <c r="F873" s="1">
        <v>0</v>
      </c>
      <c r="G873" s="1">
        <v>672</v>
      </c>
      <c r="H873" s="1">
        <v>0</v>
      </c>
      <c r="I873" s="1">
        <v>123</v>
      </c>
      <c r="J873" s="4">
        <v>0</v>
      </c>
      <c r="K873" s="4">
        <v>13</v>
      </c>
      <c r="L873" s="4">
        <v>0</v>
      </c>
    </row>
    <row r="874" spans="3:12" x14ac:dyDescent="0.3">
      <c r="C874" s="1">
        <v>117</v>
      </c>
      <c r="D874" s="1">
        <v>188</v>
      </c>
      <c r="E874" s="1">
        <v>13</v>
      </c>
      <c r="F874" s="1">
        <v>0</v>
      </c>
      <c r="G874" s="1">
        <v>674</v>
      </c>
      <c r="H874" s="1">
        <v>0</v>
      </c>
      <c r="I874" s="1">
        <v>123</v>
      </c>
      <c r="J874" s="4">
        <v>0</v>
      </c>
      <c r="K874" s="4">
        <v>11</v>
      </c>
      <c r="L874" s="4">
        <v>0</v>
      </c>
    </row>
    <row r="875" spans="3:12" x14ac:dyDescent="0.3">
      <c r="C875" s="1">
        <v>118</v>
      </c>
      <c r="D875" s="1">
        <v>188</v>
      </c>
      <c r="E875" s="1">
        <v>12</v>
      </c>
      <c r="F875" s="1">
        <v>0</v>
      </c>
      <c r="G875" s="1">
        <v>675</v>
      </c>
      <c r="H875" s="1">
        <v>0</v>
      </c>
      <c r="I875" s="1">
        <v>124</v>
      </c>
      <c r="J875" s="4">
        <v>0</v>
      </c>
      <c r="K875" s="4">
        <v>11</v>
      </c>
      <c r="L875" s="4">
        <v>0</v>
      </c>
    </row>
    <row r="876" spans="3:12" x14ac:dyDescent="0.3">
      <c r="C876" s="1">
        <v>119</v>
      </c>
      <c r="D876" s="1">
        <v>188</v>
      </c>
      <c r="E876" s="1">
        <v>12</v>
      </c>
      <c r="F876" s="1">
        <v>0</v>
      </c>
      <c r="G876" s="1">
        <v>675</v>
      </c>
      <c r="H876" s="1">
        <v>0</v>
      </c>
      <c r="I876" s="1">
        <v>124</v>
      </c>
      <c r="J876" s="4">
        <v>0</v>
      </c>
      <c r="K876" s="4">
        <v>10</v>
      </c>
      <c r="L876" s="4">
        <v>0</v>
      </c>
    </row>
    <row r="877" spans="3:12" x14ac:dyDescent="0.3">
      <c r="C877" s="1">
        <v>120</v>
      </c>
      <c r="D877" s="1">
        <v>187</v>
      </c>
      <c r="E877" s="1">
        <v>11</v>
      </c>
      <c r="F877" s="1">
        <v>0</v>
      </c>
      <c r="G877" s="1">
        <v>676</v>
      </c>
      <c r="H877" s="1">
        <v>0</v>
      </c>
      <c r="I877" s="1">
        <v>124</v>
      </c>
      <c r="J877" s="4">
        <v>0</v>
      </c>
      <c r="K877" s="4">
        <v>10</v>
      </c>
      <c r="L877" s="4">
        <v>0</v>
      </c>
    </row>
    <row r="878" spans="3:12" x14ac:dyDescent="0.3">
      <c r="C878" s="1">
        <v>121</v>
      </c>
      <c r="D878" s="1">
        <v>187</v>
      </c>
      <c r="E878" s="1">
        <v>11</v>
      </c>
      <c r="F878" s="1">
        <v>0</v>
      </c>
      <c r="G878" s="1">
        <v>677</v>
      </c>
      <c r="H878" s="1">
        <v>0</v>
      </c>
      <c r="I878" s="1">
        <v>124</v>
      </c>
      <c r="J878" s="4">
        <v>0</v>
      </c>
      <c r="K878" s="4">
        <v>9</v>
      </c>
      <c r="L878" s="4">
        <v>0</v>
      </c>
    </row>
    <row r="879" spans="3:12" x14ac:dyDescent="0.3">
      <c r="C879" s="1">
        <v>122</v>
      </c>
      <c r="D879" s="1">
        <v>187</v>
      </c>
      <c r="E879" s="1">
        <v>10</v>
      </c>
      <c r="F879" s="1">
        <v>0</v>
      </c>
      <c r="G879" s="1">
        <v>677</v>
      </c>
      <c r="H879" s="1">
        <v>0</v>
      </c>
      <c r="I879" s="1">
        <v>124</v>
      </c>
      <c r="J879" s="4">
        <v>0</v>
      </c>
      <c r="K879" s="4">
        <v>8</v>
      </c>
      <c r="L879" s="4">
        <v>0</v>
      </c>
    </row>
    <row r="880" spans="3:12" x14ac:dyDescent="0.3">
      <c r="C880" s="1">
        <v>123</v>
      </c>
      <c r="D880" s="1">
        <v>187</v>
      </c>
      <c r="E880" s="1">
        <v>9</v>
      </c>
      <c r="F880" s="1">
        <v>0</v>
      </c>
      <c r="G880" s="1">
        <v>678</v>
      </c>
      <c r="H880" s="1">
        <v>0</v>
      </c>
      <c r="I880" s="1">
        <v>124</v>
      </c>
      <c r="J880" s="4">
        <v>0</v>
      </c>
      <c r="K880" s="4">
        <v>8</v>
      </c>
      <c r="L880" s="4">
        <v>0</v>
      </c>
    </row>
    <row r="881" spans="3:12" x14ac:dyDescent="0.3">
      <c r="C881" s="1">
        <v>124</v>
      </c>
      <c r="D881" s="1">
        <v>187</v>
      </c>
      <c r="E881" s="1">
        <v>8</v>
      </c>
      <c r="F881" s="1">
        <v>0</v>
      </c>
      <c r="G881" s="1">
        <v>679</v>
      </c>
      <c r="H881" s="1">
        <v>0</v>
      </c>
      <c r="I881" s="1">
        <v>124</v>
      </c>
      <c r="J881" s="4">
        <v>0</v>
      </c>
      <c r="K881" s="4">
        <v>7</v>
      </c>
      <c r="L881" s="4">
        <v>0</v>
      </c>
    </row>
    <row r="882" spans="3:12" x14ac:dyDescent="0.3">
      <c r="C882" s="1">
        <v>125</v>
      </c>
      <c r="D882" s="1">
        <v>187</v>
      </c>
      <c r="E882" s="1">
        <v>7</v>
      </c>
      <c r="F882" s="1">
        <v>0</v>
      </c>
      <c r="G882" s="1">
        <v>680</v>
      </c>
      <c r="H882" s="1">
        <v>0</v>
      </c>
      <c r="I882" s="1">
        <v>124</v>
      </c>
      <c r="J882" s="4">
        <v>0</v>
      </c>
      <c r="K882" s="4">
        <v>7</v>
      </c>
      <c r="L882" s="4">
        <v>0</v>
      </c>
    </row>
    <row r="883" spans="3:12" x14ac:dyDescent="0.3">
      <c r="C883" s="1">
        <v>126</v>
      </c>
      <c r="D883" s="1">
        <v>187</v>
      </c>
      <c r="E883" s="1">
        <v>7</v>
      </c>
      <c r="F883" s="1">
        <v>0</v>
      </c>
      <c r="G883" s="1">
        <v>681</v>
      </c>
      <c r="H883" s="1">
        <v>0</v>
      </c>
      <c r="I883" s="1">
        <v>124</v>
      </c>
      <c r="J883" s="4">
        <v>0</v>
      </c>
      <c r="K883" s="4">
        <v>6</v>
      </c>
      <c r="L883" s="4">
        <v>0</v>
      </c>
    </row>
    <row r="884" spans="3:12" x14ac:dyDescent="0.3">
      <c r="C884" s="1">
        <v>127</v>
      </c>
      <c r="D884" s="1">
        <v>187</v>
      </c>
      <c r="E884" s="1">
        <v>6</v>
      </c>
      <c r="F884" s="1">
        <v>0</v>
      </c>
      <c r="G884" s="1">
        <v>681</v>
      </c>
      <c r="H884" s="1">
        <v>0</v>
      </c>
      <c r="I884" s="1">
        <v>124</v>
      </c>
      <c r="J884" s="4">
        <v>0</v>
      </c>
      <c r="K884" s="4">
        <v>6</v>
      </c>
      <c r="L884" s="4">
        <v>0</v>
      </c>
    </row>
    <row r="885" spans="3:12" x14ac:dyDescent="0.3">
      <c r="C885" s="1">
        <v>128</v>
      </c>
      <c r="D885" s="1">
        <v>187</v>
      </c>
      <c r="E885" s="1">
        <v>6</v>
      </c>
      <c r="F885" s="1">
        <v>0</v>
      </c>
      <c r="G885" s="1">
        <v>681</v>
      </c>
      <c r="H885" s="1">
        <v>0</v>
      </c>
      <c r="I885" s="1">
        <v>124</v>
      </c>
      <c r="J885" s="4">
        <v>0</v>
      </c>
      <c r="K885" s="4">
        <v>5</v>
      </c>
      <c r="L885" s="4">
        <v>0</v>
      </c>
    </row>
    <row r="886" spans="3:12" x14ac:dyDescent="0.3">
      <c r="C886" s="1">
        <v>129</v>
      </c>
      <c r="D886" s="1">
        <v>187</v>
      </c>
      <c r="E886" s="1">
        <v>5</v>
      </c>
      <c r="F886" s="1">
        <v>0</v>
      </c>
      <c r="G886" s="1">
        <v>682</v>
      </c>
      <c r="H886" s="1">
        <v>0</v>
      </c>
      <c r="I886" s="1">
        <v>124</v>
      </c>
      <c r="J886" s="4">
        <v>0</v>
      </c>
      <c r="K886" s="4">
        <v>5</v>
      </c>
      <c r="L886" s="4">
        <v>0</v>
      </c>
    </row>
    <row r="887" spans="3:12" x14ac:dyDescent="0.3">
      <c r="C887" s="1">
        <v>130</v>
      </c>
      <c r="D887" s="1">
        <v>186</v>
      </c>
      <c r="E887" s="1">
        <v>5</v>
      </c>
      <c r="F887" s="1">
        <v>0</v>
      </c>
      <c r="G887" s="1">
        <v>683</v>
      </c>
      <c r="H887" s="1">
        <v>0</v>
      </c>
      <c r="I887" s="1">
        <v>124</v>
      </c>
      <c r="J887" s="4">
        <v>0</v>
      </c>
      <c r="K887" s="4">
        <v>4</v>
      </c>
      <c r="L887" s="4">
        <v>0</v>
      </c>
    </row>
    <row r="888" spans="3:12" x14ac:dyDescent="0.3">
      <c r="C888" s="1">
        <v>131</v>
      </c>
      <c r="D888" s="1">
        <v>186</v>
      </c>
      <c r="E888" s="1">
        <v>5</v>
      </c>
      <c r="F888" s="1">
        <v>0</v>
      </c>
      <c r="G888" s="1">
        <v>683</v>
      </c>
      <c r="H888" s="1">
        <v>0</v>
      </c>
      <c r="I888" s="1">
        <v>124</v>
      </c>
      <c r="J888" s="4">
        <v>0</v>
      </c>
      <c r="K888" s="4">
        <v>4</v>
      </c>
      <c r="L888" s="4">
        <v>0</v>
      </c>
    </row>
    <row r="889" spans="3:12" x14ac:dyDescent="0.3">
      <c r="C889" s="1">
        <v>132</v>
      </c>
      <c r="D889" s="1">
        <v>186</v>
      </c>
      <c r="E889" s="1">
        <v>5</v>
      </c>
      <c r="F889" s="1">
        <v>0</v>
      </c>
      <c r="G889" s="1">
        <v>683</v>
      </c>
      <c r="H889" s="1">
        <v>0</v>
      </c>
      <c r="I889" s="1">
        <v>125</v>
      </c>
      <c r="J889" s="4">
        <v>0</v>
      </c>
      <c r="K889" s="4">
        <v>4</v>
      </c>
      <c r="L889" s="4">
        <v>0</v>
      </c>
    </row>
    <row r="890" spans="3:12" x14ac:dyDescent="0.3">
      <c r="C890" s="1">
        <v>133</v>
      </c>
      <c r="D890" s="1">
        <v>186</v>
      </c>
      <c r="E890" s="1">
        <v>4</v>
      </c>
      <c r="F890" s="1">
        <v>0</v>
      </c>
      <c r="G890" s="1">
        <v>683</v>
      </c>
      <c r="H890" s="1">
        <v>0</v>
      </c>
      <c r="I890" s="1">
        <v>125</v>
      </c>
      <c r="J890" s="4">
        <v>0</v>
      </c>
      <c r="K890" s="4">
        <v>3</v>
      </c>
      <c r="L890" s="4">
        <v>0</v>
      </c>
    </row>
    <row r="891" spans="3:12" x14ac:dyDescent="0.3">
      <c r="C891" s="1">
        <v>134</v>
      </c>
      <c r="D891" s="1">
        <v>186</v>
      </c>
      <c r="E891" s="1">
        <v>4</v>
      </c>
      <c r="F891" s="1">
        <v>0</v>
      </c>
      <c r="G891" s="1">
        <v>684</v>
      </c>
      <c r="H891" s="1">
        <v>0</v>
      </c>
      <c r="I891" s="1">
        <v>125</v>
      </c>
      <c r="J891" s="4">
        <v>0</v>
      </c>
      <c r="K891" s="4">
        <v>3</v>
      </c>
      <c r="L891" s="4">
        <v>0</v>
      </c>
    </row>
    <row r="892" spans="3:12" x14ac:dyDescent="0.3">
      <c r="C892" s="1">
        <v>135</v>
      </c>
      <c r="D892" s="1">
        <v>186</v>
      </c>
      <c r="E892" s="1">
        <v>4</v>
      </c>
      <c r="F892" s="1">
        <v>0</v>
      </c>
      <c r="G892" s="1">
        <v>684</v>
      </c>
      <c r="H892" s="1">
        <v>0</v>
      </c>
      <c r="I892" s="1">
        <v>125</v>
      </c>
      <c r="J892" s="4">
        <v>0</v>
      </c>
      <c r="K892" s="4">
        <v>3</v>
      </c>
      <c r="L892" s="4">
        <v>0</v>
      </c>
    </row>
    <row r="893" spans="3:12" x14ac:dyDescent="0.3">
      <c r="C893" s="1">
        <v>136</v>
      </c>
      <c r="D893" s="1">
        <v>186</v>
      </c>
      <c r="E893" s="1">
        <v>4</v>
      </c>
      <c r="F893" s="1">
        <v>0</v>
      </c>
      <c r="G893" s="1">
        <v>684</v>
      </c>
      <c r="H893" s="1">
        <v>0</v>
      </c>
      <c r="I893" s="1">
        <v>125</v>
      </c>
      <c r="J893" s="4">
        <v>0</v>
      </c>
      <c r="K893" s="4">
        <v>3</v>
      </c>
      <c r="L893" s="4">
        <v>0</v>
      </c>
    </row>
    <row r="894" spans="3:12" x14ac:dyDescent="0.3">
      <c r="C894" s="1">
        <v>137</v>
      </c>
      <c r="D894" s="1">
        <v>186</v>
      </c>
      <c r="E894" s="1">
        <v>3</v>
      </c>
      <c r="F894" s="1">
        <v>0</v>
      </c>
      <c r="G894" s="1">
        <v>685</v>
      </c>
      <c r="H894" s="1">
        <v>0</v>
      </c>
      <c r="I894" s="1">
        <v>125</v>
      </c>
      <c r="J894" s="4">
        <v>0</v>
      </c>
      <c r="K894" s="4">
        <v>3</v>
      </c>
      <c r="L894" s="4">
        <v>0</v>
      </c>
    </row>
    <row r="895" spans="3:12" x14ac:dyDescent="0.3">
      <c r="C895" s="1">
        <v>138</v>
      </c>
      <c r="D895" s="1">
        <v>186</v>
      </c>
      <c r="E895" s="1">
        <v>3</v>
      </c>
      <c r="F895" s="1">
        <v>0</v>
      </c>
      <c r="G895" s="1">
        <v>685</v>
      </c>
      <c r="H895" s="1">
        <v>0</v>
      </c>
      <c r="I895" s="1">
        <v>125</v>
      </c>
      <c r="J895" s="4">
        <v>0</v>
      </c>
      <c r="K895" s="4">
        <v>3</v>
      </c>
      <c r="L895" s="4">
        <v>0</v>
      </c>
    </row>
    <row r="896" spans="3:12" x14ac:dyDescent="0.3">
      <c r="C896" s="1">
        <v>139</v>
      </c>
      <c r="D896" s="1">
        <v>186</v>
      </c>
      <c r="E896" s="1">
        <v>3</v>
      </c>
      <c r="F896" s="1">
        <v>0</v>
      </c>
      <c r="G896" s="1">
        <v>685</v>
      </c>
      <c r="H896" s="1">
        <v>0</v>
      </c>
      <c r="I896" s="1">
        <v>125</v>
      </c>
      <c r="J896" s="4">
        <v>0</v>
      </c>
      <c r="K896" s="4">
        <v>2</v>
      </c>
      <c r="L896" s="4">
        <v>0</v>
      </c>
    </row>
    <row r="897" spans="3:12" x14ac:dyDescent="0.3">
      <c r="C897" s="1">
        <v>140</v>
      </c>
      <c r="D897" s="1">
        <v>186</v>
      </c>
      <c r="E897" s="1">
        <v>3</v>
      </c>
      <c r="F897" s="1">
        <v>0</v>
      </c>
      <c r="G897" s="1">
        <v>685</v>
      </c>
      <c r="H897" s="1">
        <v>0</v>
      </c>
      <c r="I897" s="1">
        <v>125</v>
      </c>
      <c r="J897" s="4">
        <v>0</v>
      </c>
      <c r="K897" s="4">
        <v>2</v>
      </c>
      <c r="L897" s="4">
        <v>0</v>
      </c>
    </row>
    <row r="898" spans="3:12" x14ac:dyDescent="0.3">
      <c r="C898" s="1">
        <v>141</v>
      </c>
      <c r="D898" s="1">
        <v>185</v>
      </c>
      <c r="E898" s="1">
        <v>2</v>
      </c>
      <c r="F898" s="1">
        <v>0</v>
      </c>
      <c r="G898" s="1">
        <v>686</v>
      </c>
      <c r="H898" s="1">
        <v>0</v>
      </c>
      <c r="I898" s="1">
        <v>125</v>
      </c>
      <c r="J898" s="4">
        <v>0</v>
      </c>
      <c r="K898" s="4">
        <v>2</v>
      </c>
      <c r="L898" s="4">
        <v>0</v>
      </c>
    </row>
    <row r="899" spans="3:12" x14ac:dyDescent="0.3">
      <c r="C899" s="1">
        <v>142</v>
      </c>
      <c r="D899" s="1">
        <v>185</v>
      </c>
      <c r="E899" s="1">
        <v>2</v>
      </c>
      <c r="F899" s="1">
        <v>0</v>
      </c>
      <c r="G899" s="1">
        <v>686</v>
      </c>
      <c r="H899" s="1">
        <v>0</v>
      </c>
      <c r="I899" s="1">
        <v>125</v>
      </c>
      <c r="J899" s="4">
        <v>0</v>
      </c>
      <c r="K899" s="4">
        <v>1</v>
      </c>
      <c r="L899" s="4">
        <v>0</v>
      </c>
    </row>
    <row r="900" spans="3:12" x14ac:dyDescent="0.3">
      <c r="C900" s="1">
        <v>143</v>
      </c>
      <c r="D900" s="1">
        <v>185</v>
      </c>
      <c r="E900" s="1">
        <v>2</v>
      </c>
      <c r="F900" s="1">
        <v>0</v>
      </c>
      <c r="G900" s="1">
        <v>686</v>
      </c>
      <c r="H900" s="1">
        <v>0</v>
      </c>
      <c r="I900" s="1">
        <v>125</v>
      </c>
      <c r="J900" s="4">
        <v>0</v>
      </c>
      <c r="K900" s="4">
        <v>1</v>
      </c>
      <c r="L900" s="4">
        <v>0</v>
      </c>
    </row>
    <row r="901" spans="3:12" x14ac:dyDescent="0.3">
      <c r="C901" s="1">
        <v>144</v>
      </c>
      <c r="D901" s="1">
        <v>185</v>
      </c>
      <c r="E901" s="1">
        <v>2</v>
      </c>
      <c r="F901" s="1">
        <v>0</v>
      </c>
      <c r="G901" s="1">
        <v>686</v>
      </c>
      <c r="H901" s="1">
        <v>0</v>
      </c>
      <c r="I901" s="1">
        <v>125</v>
      </c>
      <c r="J901" s="4">
        <v>0</v>
      </c>
      <c r="K901" s="4">
        <v>1</v>
      </c>
      <c r="L901" s="4">
        <v>0</v>
      </c>
    </row>
    <row r="902" spans="3:12" x14ac:dyDescent="0.3">
      <c r="C902" s="1">
        <v>145</v>
      </c>
      <c r="D902" s="1">
        <v>185</v>
      </c>
      <c r="E902" s="1">
        <v>2</v>
      </c>
      <c r="F902" s="1">
        <v>0</v>
      </c>
      <c r="G902" s="1">
        <v>687</v>
      </c>
      <c r="H902" s="1">
        <v>0</v>
      </c>
      <c r="I902" s="1">
        <v>125</v>
      </c>
      <c r="J902" s="4">
        <v>0</v>
      </c>
      <c r="K902" s="4">
        <v>1</v>
      </c>
      <c r="L902" s="4">
        <v>0</v>
      </c>
    </row>
    <row r="903" spans="3:12" x14ac:dyDescent="0.3">
      <c r="C903" s="1">
        <v>146</v>
      </c>
      <c r="D903" s="1">
        <v>185</v>
      </c>
      <c r="E903" s="1">
        <v>2</v>
      </c>
      <c r="F903" s="1">
        <v>0</v>
      </c>
      <c r="G903" s="1">
        <v>687</v>
      </c>
      <c r="H903" s="1">
        <v>0</v>
      </c>
      <c r="I903" s="1">
        <v>125</v>
      </c>
      <c r="J903" s="4">
        <v>0</v>
      </c>
      <c r="K903" s="4">
        <v>1</v>
      </c>
      <c r="L903" s="4">
        <v>0</v>
      </c>
    </row>
    <row r="904" spans="3:12" x14ac:dyDescent="0.3">
      <c r="C904" s="1">
        <v>147</v>
      </c>
      <c r="D904" s="1">
        <v>185</v>
      </c>
      <c r="E904" s="1">
        <v>2</v>
      </c>
      <c r="F904" s="1">
        <v>0</v>
      </c>
      <c r="G904" s="1">
        <v>687</v>
      </c>
      <c r="H904" s="1">
        <v>0</v>
      </c>
      <c r="I904" s="1">
        <v>125</v>
      </c>
      <c r="J904" s="4">
        <v>0</v>
      </c>
      <c r="K904" s="4">
        <v>1</v>
      </c>
      <c r="L904" s="4">
        <v>0</v>
      </c>
    </row>
    <row r="905" spans="3:12" x14ac:dyDescent="0.3">
      <c r="C905" s="1">
        <v>148</v>
      </c>
      <c r="D905" s="1">
        <v>185</v>
      </c>
      <c r="E905" s="1">
        <v>2</v>
      </c>
      <c r="F905" s="1">
        <v>0</v>
      </c>
      <c r="G905" s="1">
        <v>687</v>
      </c>
      <c r="H905" s="1">
        <v>0</v>
      </c>
      <c r="I905" s="1">
        <v>125</v>
      </c>
      <c r="J905" s="4">
        <v>0</v>
      </c>
      <c r="K905" s="4">
        <v>1</v>
      </c>
      <c r="L905" s="4">
        <v>0</v>
      </c>
    </row>
    <row r="906" spans="3:12" x14ac:dyDescent="0.3">
      <c r="C906" s="1">
        <v>149</v>
      </c>
      <c r="D906" s="1">
        <v>185</v>
      </c>
      <c r="E906" s="1">
        <v>1</v>
      </c>
      <c r="F906" s="1">
        <v>0</v>
      </c>
      <c r="G906" s="1">
        <v>687</v>
      </c>
      <c r="H906" s="1">
        <v>0</v>
      </c>
      <c r="I906" s="1">
        <v>125</v>
      </c>
      <c r="J906" s="4">
        <v>0</v>
      </c>
      <c r="K906" s="4">
        <v>1</v>
      </c>
      <c r="L906" s="4">
        <v>0</v>
      </c>
    </row>
    <row r="907" spans="3:12" x14ac:dyDescent="0.3">
      <c r="C907" s="1">
        <v>150</v>
      </c>
      <c r="D907" s="1">
        <v>185</v>
      </c>
      <c r="E907" s="1">
        <v>1</v>
      </c>
      <c r="F907" s="1">
        <v>0</v>
      </c>
      <c r="G907" s="1">
        <v>687</v>
      </c>
      <c r="H907" s="1">
        <v>0</v>
      </c>
      <c r="I907" s="1">
        <v>125</v>
      </c>
      <c r="J907" s="4">
        <v>0</v>
      </c>
      <c r="K907" s="4">
        <v>1</v>
      </c>
      <c r="L907" s="4">
        <v>0</v>
      </c>
    </row>
    <row r="908" spans="3:12" x14ac:dyDescent="0.3">
      <c r="C908" s="1">
        <v>151</v>
      </c>
      <c r="D908" s="1">
        <v>185</v>
      </c>
      <c r="E908" s="1">
        <v>1</v>
      </c>
      <c r="F908" s="1">
        <v>0</v>
      </c>
      <c r="G908" s="1">
        <v>687</v>
      </c>
      <c r="H908" s="1">
        <v>0</v>
      </c>
      <c r="I908" s="1">
        <v>125</v>
      </c>
      <c r="J908" s="4">
        <v>0</v>
      </c>
      <c r="K908" s="4">
        <v>1</v>
      </c>
      <c r="L908" s="4">
        <v>0</v>
      </c>
    </row>
    <row r="909" spans="3:12" x14ac:dyDescent="0.3">
      <c r="C909" s="1">
        <v>152</v>
      </c>
      <c r="D909" s="1">
        <v>185</v>
      </c>
      <c r="E909" s="1">
        <v>1</v>
      </c>
      <c r="F909" s="1">
        <v>0</v>
      </c>
      <c r="G909" s="1">
        <v>688</v>
      </c>
      <c r="H909" s="1">
        <v>0</v>
      </c>
      <c r="I909" s="1">
        <v>125</v>
      </c>
      <c r="J909" s="4">
        <v>0</v>
      </c>
      <c r="K909" s="4">
        <v>1</v>
      </c>
      <c r="L909" s="4">
        <v>0</v>
      </c>
    </row>
    <row r="910" spans="3:12" x14ac:dyDescent="0.3">
      <c r="C910" s="1">
        <v>153</v>
      </c>
      <c r="D910" s="1">
        <v>185</v>
      </c>
      <c r="E910" s="1">
        <v>1</v>
      </c>
      <c r="F910" s="1">
        <v>0</v>
      </c>
      <c r="G910" s="1">
        <v>688</v>
      </c>
      <c r="H910" s="1">
        <v>0</v>
      </c>
      <c r="I910" s="1">
        <v>125</v>
      </c>
      <c r="J910" s="4">
        <v>0</v>
      </c>
      <c r="K910" s="4">
        <v>1</v>
      </c>
      <c r="L910" s="4">
        <v>0</v>
      </c>
    </row>
    <row r="911" spans="3:12" x14ac:dyDescent="0.3">
      <c r="C911" s="1">
        <v>154</v>
      </c>
      <c r="D911" s="1">
        <v>185</v>
      </c>
      <c r="E911" s="1">
        <v>1</v>
      </c>
      <c r="F911" s="1">
        <v>0</v>
      </c>
      <c r="G911" s="1">
        <v>688</v>
      </c>
      <c r="H911" s="1">
        <v>0</v>
      </c>
      <c r="I911" s="1">
        <v>125</v>
      </c>
      <c r="J911" s="4">
        <v>0</v>
      </c>
      <c r="K911" s="4">
        <v>1</v>
      </c>
      <c r="L911" s="4">
        <v>0</v>
      </c>
    </row>
    <row r="912" spans="3:12" x14ac:dyDescent="0.3">
      <c r="C912" s="1">
        <v>155</v>
      </c>
      <c r="D912" s="1">
        <v>185</v>
      </c>
      <c r="E912" s="1">
        <v>1</v>
      </c>
      <c r="F912" s="1">
        <v>0</v>
      </c>
      <c r="G912" s="1">
        <v>688</v>
      </c>
      <c r="H912" s="1">
        <v>0</v>
      </c>
      <c r="I912" s="1">
        <v>125</v>
      </c>
      <c r="J912" s="4">
        <v>0</v>
      </c>
      <c r="K912" s="4">
        <v>1</v>
      </c>
      <c r="L912" s="4">
        <v>0</v>
      </c>
    </row>
    <row r="913" spans="3:12" x14ac:dyDescent="0.3">
      <c r="C913" s="1">
        <v>156</v>
      </c>
      <c r="D913" s="1">
        <v>185</v>
      </c>
      <c r="E913" s="1">
        <v>1</v>
      </c>
      <c r="F913" s="1">
        <v>0</v>
      </c>
      <c r="G913" s="1">
        <v>688</v>
      </c>
      <c r="H913" s="1">
        <v>0</v>
      </c>
      <c r="I913" s="1">
        <v>125</v>
      </c>
      <c r="J913" s="4">
        <v>0</v>
      </c>
      <c r="K913" s="4">
        <v>1</v>
      </c>
      <c r="L913" s="4">
        <v>0</v>
      </c>
    </row>
    <row r="914" spans="3:12" x14ac:dyDescent="0.3">
      <c r="C914" s="1">
        <v>157</v>
      </c>
      <c r="D914" s="1">
        <v>185</v>
      </c>
      <c r="E914" s="1">
        <v>1</v>
      </c>
      <c r="F914" s="1">
        <v>0</v>
      </c>
      <c r="G914" s="1">
        <v>688</v>
      </c>
      <c r="H914" s="1">
        <v>0</v>
      </c>
      <c r="I914" s="1">
        <v>125</v>
      </c>
      <c r="J914" s="4">
        <v>0</v>
      </c>
      <c r="K914" s="4">
        <v>1</v>
      </c>
      <c r="L914" s="4">
        <v>0</v>
      </c>
    </row>
    <row r="915" spans="3:12" x14ac:dyDescent="0.3">
      <c r="C915" s="1">
        <v>158</v>
      </c>
      <c r="D915" s="1">
        <v>185</v>
      </c>
      <c r="E915" s="1">
        <v>1</v>
      </c>
      <c r="F915" s="1">
        <v>0</v>
      </c>
      <c r="G915" s="1">
        <v>688</v>
      </c>
      <c r="H915" s="1">
        <v>0</v>
      </c>
      <c r="I915" s="1">
        <v>125</v>
      </c>
      <c r="J915" s="4">
        <v>0</v>
      </c>
      <c r="K915" s="4">
        <v>1</v>
      </c>
      <c r="L915" s="4">
        <v>0</v>
      </c>
    </row>
    <row r="916" spans="3:12" x14ac:dyDescent="0.3">
      <c r="C916" s="1">
        <v>159</v>
      </c>
      <c r="D916" s="1">
        <v>184</v>
      </c>
      <c r="E916" s="1">
        <v>1</v>
      </c>
      <c r="F916" s="1">
        <v>0</v>
      </c>
      <c r="G916" s="1">
        <v>688</v>
      </c>
      <c r="H916" s="1">
        <v>0</v>
      </c>
      <c r="I916" s="1">
        <v>125</v>
      </c>
      <c r="J916" s="4">
        <v>0</v>
      </c>
      <c r="K916" s="4">
        <v>1</v>
      </c>
      <c r="L916" s="4">
        <v>0</v>
      </c>
    </row>
    <row r="917" spans="3:12" x14ac:dyDescent="0.3">
      <c r="C917" s="1">
        <v>160</v>
      </c>
      <c r="D917" s="1">
        <v>184</v>
      </c>
      <c r="E917" s="1">
        <v>1</v>
      </c>
      <c r="F917" s="1">
        <v>0</v>
      </c>
      <c r="G917" s="1">
        <v>688</v>
      </c>
      <c r="H917" s="1">
        <v>0</v>
      </c>
      <c r="I917" s="1">
        <v>125</v>
      </c>
      <c r="J917" s="4">
        <v>0</v>
      </c>
      <c r="K917" s="4">
        <v>1</v>
      </c>
      <c r="L917" s="4">
        <v>0</v>
      </c>
    </row>
    <row r="918" spans="3:12" x14ac:dyDescent="0.3">
      <c r="C918" s="1">
        <v>161</v>
      </c>
      <c r="D918" s="1">
        <v>184</v>
      </c>
      <c r="E918" s="1">
        <v>1</v>
      </c>
      <c r="F918" s="1">
        <v>0</v>
      </c>
      <c r="G918" s="1">
        <v>688</v>
      </c>
      <c r="H918" s="1">
        <v>0</v>
      </c>
      <c r="I918" s="1">
        <v>125</v>
      </c>
      <c r="J918" s="4">
        <v>0</v>
      </c>
      <c r="K918" s="4">
        <v>1</v>
      </c>
      <c r="L918" s="4">
        <v>0</v>
      </c>
    </row>
    <row r="919" spans="3:12" x14ac:dyDescent="0.3">
      <c r="C919" s="1">
        <v>162</v>
      </c>
      <c r="D919" s="1">
        <v>184</v>
      </c>
      <c r="E919" s="1">
        <v>1</v>
      </c>
      <c r="F919" s="1">
        <v>0</v>
      </c>
      <c r="G919" s="1">
        <v>688</v>
      </c>
      <c r="H919" s="1">
        <v>0</v>
      </c>
      <c r="I919" s="1">
        <v>125</v>
      </c>
      <c r="J919" s="4">
        <v>0</v>
      </c>
      <c r="K919" s="4">
        <v>1</v>
      </c>
      <c r="L919" s="4">
        <v>0</v>
      </c>
    </row>
    <row r="920" spans="3:12" x14ac:dyDescent="0.3">
      <c r="C920" s="1">
        <v>163</v>
      </c>
      <c r="D920" s="1">
        <v>184</v>
      </c>
      <c r="E920" s="1">
        <v>1</v>
      </c>
      <c r="F920" s="1">
        <v>0</v>
      </c>
      <c r="G920" s="1">
        <v>688</v>
      </c>
      <c r="H920" s="1">
        <v>0</v>
      </c>
      <c r="I920" s="1">
        <v>125</v>
      </c>
      <c r="J920" s="4">
        <v>0</v>
      </c>
      <c r="K920" s="4">
        <v>1</v>
      </c>
      <c r="L920" s="4">
        <v>0</v>
      </c>
    </row>
    <row r="921" spans="3:12" x14ac:dyDescent="0.3">
      <c r="C921" s="1">
        <v>164</v>
      </c>
      <c r="D921" s="1">
        <v>184</v>
      </c>
      <c r="E921" s="1">
        <v>1</v>
      </c>
      <c r="F921" s="1">
        <v>0</v>
      </c>
      <c r="G921" s="1">
        <v>688</v>
      </c>
      <c r="H921" s="1">
        <v>0</v>
      </c>
      <c r="I921" s="1">
        <v>125</v>
      </c>
      <c r="J921" s="4">
        <v>0</v>
      </c>
      <c r="K921" s="4">
        <v>1</v>
      </c>
      <c r="L921" s="4">
        <v>0</v>
      </c>
    </row>
    <row r="922" spans="3:12" x14ac:dyDescent="0.3">
      <c r="C922" s="1">
        <v>165</v>
      </c>
      <c r="D922" s="1">
        <v>184</v>
      </c>
      <c r="E922" s="1">
        <v>1</v>
      </c>
      <c r="F922" s="1">
        <v>0</v>
      </c>
      <c r="G922" s="1">
        <v>688</v>
      </c>
      <c r="H922" s="1">
        <v>0</v>
      </c>
      <c r="I922" s="1">
        <v>125</v>
      </c>
      <c r="J922" s="4">
        <v>0</v>
      </c>
      <c r="K922" s="4">
        <v>1</v>
      </c>
      <c r="L922" s="4">
        <v>0</v>
      </c>
    </row>
    <row r="923" spans="3:12" x14ac:dyDescent="0.3">
      <c r="C923" s="1">
        <v>166</v>
      </c>
      <c r="D923" s="1">
        <v>184</v>
      </c>
      <c r="E923" s="1">
        <v>1</v>
      </c>
      <c r="F923" s="1">
        <v>0</v>
      </c>
      <c r="G923" s="1">
        <v>688</v>
      </c>
      <c r="H923" s="1">
        <v>0</v>
      </c>
      <c r="I923" s="1">
        <v>125</v>
      </c>
      <c r="J923" s="4">
        <v>0</v>
      </c>
      <c r="K923" s="4">
        <v>1</v>
      </c>
      <c r="L923" s="4">
        <v>0</v>
      </c>
    </row>
    <row r="924" spans="3:12" x14ac:dyDescent="0.3">
      <c r="C924" s="1">
        <v>167</v>
      </c>
      <c r="D924" s="1">
        <v>184</v>
      </c>
      <c r="E924" s="1">
        <v>1</v>
      </c>
      <c r="F924" s="1">
        <v>0</v>
      </c>
      <c r="G924" s="1">
        <v>688</v>
      </c>
      <c r="H924" s="1">
        <v>0</v>
      </c>
      <c r="I924" s="1">
        <v>125</v>
      </c>
      <c r="J924" s="4">
        <v>0</v>
      </c>
      <c r="K924" s="4">
        <v>1</v>
      </c>
      <c r="L924" s="4">
        <v>0</v>
      </c>
    </row>
    <row r="925" spans="3:12" x14ac:dyDescent="0.3">
      <c r="C925" s="1">
        <v>168</v>
      </c>
      <c r="D925" s="1">
        <v>184</v>
      </c>
      <c r="E925" s="1">
        <v>1</v>
      </c>
      <c r="F925" s="1">
        <v>0</v>
      </c>
      <c r="G925" s="1">
        <v>688</v>
      </c>
      <c r="H925" s="1">
        <v>0</v>
      </c>
      <c r="I925" s="1">
        <v>125</v>
      </c>
      <c r="J925" s="4">
        <v>0</v>
      </c>
      <c r="K925" s="4">
        <v>1</v>
      </c>
      <c r="L925" s="4">
        <v>0</v>
      </c>
    </row>
    <row r="926" spans="3:12" x14ac:dyDescent="0.3">
      <c r="C926" s="1">
        <v>169</v>
      </c>
      <c r="D926" s="1">
        <v>184</v>
      </c>
      <c r="E926" s="1">
        <v>1</v>
      </c>
      <c r="F926" s="1">
        <v>0</v>
      </c>
      <c r="G926" s="1">
        <v>689</v>
      </c>
      <c r="H926" s="1">
        <v>0</v>
      </c>
      <c r="I926" s="1">
        <v>125</v>
      </c>
      <c r="J926" s="4">
        <v>0</v>
      </c>
      <c r="K926" s="4">
        <v>1</v>
      </c>
      <c r="L926" s="4">
        <v>0</v>
      </c>
    </row>
    <row r="927" spans="3:12" x14ac:dyDescent="0.3">
      <c r="C927" s="1">
        <v>170</v>
      </c>
      <c r="D927" s="1">
        <v>184</v>
      </c>
      <c r="E927" s="1">
        <v>1</v>
      </c>
      <c r="F927" s="1">
        <v>0</v>
      </c>
      <c r="G927" s="1">
        <v>689</v>
      </c>
      <c r="H927" s="1">
        <v>0</v>
      </c>
      <c r="I927" s="1">
        <v>125</v>
      </c>
      <c r="J927" s="4">
        <v>0</v>
      </c>
      <c r="K927" s="4">
        <v>0</v>
      </c>
      <c r="L927" s="4">
        <v>0</v>
      </c>
    </row>
    <row r="928" spans="3:12" x14ac:dyDescent="0.3">
      <c r="C928" s="1">
        <v>171</v>
      </c>
      <c r="D928" s="1">
        <v>184</v>
      </c>
      <c r="E928" s="1">
        <v>1</v>
      </c>
      <c r="F928" s="1">
        <v>0</v>
      </c>
      <c r="G928" s="1">
        <v>689</v>
      </c>
      <c r="H928" s="1">
        <v>0</v>
      </c>
      <c r="I928" s="1">
        <v>125</v>
      </c>
      <c r="J928" s="4">
        <v>0</v>
      </c>
      <c r="K928" s="4">
        <v>0</v>
      </c>
      <c r="L928" s="4">
        <v>0</v>
      </c>
    </row>
    <row r="929" spans="3:12" x14ac:dyDescent="0.3">
      <c r="C929" s="1">
        <v>172</v>
      </c>
      <c r="D929" s="1">
        <v>184</v>
      </c>
      <c r="E929" s="1">
        <v>1</v>
      </c>
      <c r="F929" s="1">
        <v>0</v>
      </c>
      <c r="G929" s="1">
        <v>689</v>
      </c>
      <c r="H929" s="1">
        <v>0</v>
      </c>
      <c r="I929" s="1">
        <v>125</v>
      </c>
      <c r="J929" s="4">
        <v>0</v>
      </c>
      <c r="K929" s="4">
        <v>0</v>
      </c>
      <c r="L929" s="4">
        <v>0</v>
      </c>
    </row>
    <row r="930" spans="3:12" x14ac:dyDescent="0.3">
      <c r="C930" s="1">
        <v>173</v>
      </c>
      <c r="D930" s="1">
        <v>184</v>
      </c>
      <c r="E930" s="1">
        <v>0</v>
      </c>
      <c r="F930" s="1">
        <v>0</v>
      </c>
      <c r="G930" s="1">
        <v>689</v>
      </c>
      <c r="H930" s="1">
        <v>0</v>
      </c>
      <c r="I930" s="1">
        <v>125</v>
      </c>
      <c r="J930" s="4">
        <v>0</v>
      </c>
      <c r="K930" s="4">
        <v>0</v>
      </c>
      <c r="L930" s="4">
        <v>0</v>
      </c>
    </row>
    <row r="931" spans="3:12" x14ac:dyDescent="0.3">
      <c r="C931" s="1">
        <v>174</v>
      </c>
      <c r="D931" s="1">
        <v>184</v>
      </c>
      <c r="E931" s="1">
        <v>0</v>
      </c>
      <c r="F931" s="1">
        <v>0</v>
      </c>
      <c r="G931" s="1">
        <v>689</v>
      </c>
      <c r="H931" s="1">
        <v>0</v>
      </c>
      <c r="I931" s="1">
        <v>125</v>
      </c>
      <c r="J931" s="4">
        <v>0</v>
      </c>
      <c r="K931" s="4">
        <v>0</v>
      </c>
      <c r="L931" s="4">
        <v>0</v>
      </c>
    </row>
    <row r="932" spans="3:12" x14ac:dyDescent="0.3">
      <c r="C932" s="1">
        <v>175</v>
      </c>
      <c r="D932" s="1">
        <v>184</v>
      </c>
      <c r="E932" s="1">
        <v>0</v>
      </c>
      <c r="F932" s="1">
        <v>0</v>
      </c>
      <c r="G932" s="1">
        <v>689</v>
      </c>
      <c r="H932" s="1">
        <v>0</v>
      </c>
      <c r="I932" s="1">
        <v>125</v>
      </c>
      <c r="J932" s="4">
        <v>0</v>
      </c>
      <c r="K932" s="4">
        <v>0</v>
      </c>
      <c r="L932" s="4">
        <v>0</v>
      </c>
    </row>
    <row r="933" spans="3:12" x14ac:dyDescent="0.3">
      <c r="C933" s="1">
        <v>176</v>
      </c>
      <c r="D933" s="1">
        <v>185</v>
      </c>
      <c r="E933" s="1">
        <v>0</v>
      </c>
      <c r="F933" s="1">
        <v>0</v>
      </c>
      <c r="G933" s="1">
        <v>690</v>
      </c>
      <c r="H933" s="1">
        <v>0</v>
      </c>
      <c r="I933" s="1">
        <v>122</v>
      </c>
      <c r="J933" s="4">
        <v>0</v>
      </c>
      <c r="K933" s="4">
        <v>0</v>
      </c>
      <c r="L933" s="4">
        <v>0</v>
      </c>
    </row>
    <row r="934" spans="3:12" x14ac:dyDescent="0.3">
      <c r="C934" s="1">
        <v>177</v>
      </c>
      <c r="D934" s="1">
        <v>185</v>
      </c>
      <c r="E934" s="1">
        <v>1</v>
      </c>
      <c r="F934" s="1">
        <v>0</v>
      </c>
      <c r="G934" s="1">
        <v>690</v>
      </c>
      <c r="H934" s="1">
        <v>0</v>
      </c>
      <c r="I934" s="1">
        <v>122</v>
      </c>
      <c r="J934" s="4">
        <v>0</v>
      </c>
      <c r="K934" s="4">
        <v>0</v>
      </c>
      <c r="L934" s="4">
        <v>0</v>
      </c>
    </row>
    <row r="935" spans="3:12" x14ac:dyDescent="0.3">
      <c r="C935" s="1">
        <v>178</v>
      </c>
      <c r="D935" s="1">
        <v>185</v>
      </c>
      <c r="E935" s="1">
        <v>1</v>
      </c>
      <c r="F935" s="1">
        <v>0</v>
      </c>
      <c r="G935" s="1">
        <v>690</v>
      </c>
      <c r="H935" s="1">
        <v>0</v>
      </c>
      <c r="I935" s="1">
        <v>122</v>
      </c>
      <c r="J935" s="4">
        <v>0</v>
      </c>
      <c r="K935" s="4">
        <v>0</v>
      </c>
      <c r="L935" s="4">
        <v>0</v>
      </c>
    </row>
    <row r="936" spans="3:12" x14ac:dyDescent="0.3">
      <c r="C936" s="1">
        <v>179</v>
      </c>
      <c r="D936" s="1">
        <v>184</v>
      </c>
      <c r="E936" s="1">
        <v>1</v>
      </c>
      <c r="F936" s="1">
        <v>0</v>
      </c>
      <c r="G936" s="1">
        <v>693</v>
      </c>
      <c r="H936" s="1">
        <v>0</v>
      </c>
      <c r="I936" s="1">
        <v>121</v>
      </c>
      <c r="J936" s="4">
        <v>0</v>
      </c>
      <c r="K936" s="4">
        <v>1</v>
      </c>
      <c r="L936" s="4">
        <v>0</v>
      </c>
    </row>
    <row r="937" spans="3:12" x14ac:dyDescent="0.3">
      <c r="C937" s="1">
        <v>180</v>
      </c>
      <c r="D937" s="1">
        <v>184</v>
      </c>
      <c r="E937" s="1">
        <v>1</v>
      </c>
      <c r="F937" s="1">
        <v>0</v>
      </c>
      <c r="G937" s="1">
        <v>693</v>
      </c>
      <c r="H937" s="1">
        <v>0</v>
      </c>
      <c r="I937" s="1">
        <v>121</v>
      </c>
      <c r="J937" s="4">
        <v>0</v>
      </c>
      <c r="K937" s="4">
        <v>0</v>
      </c>
      <c r="L937" s="4">
        <v>0</v>
      </c>
    </row>
    <row r="938" spans="3:12" x14ac:dyDescent="0.3">
      <c r="C938" s="1" t="s">
        <v>146</v>
      </c>
      <c r="D938" s="1" t="s">
        <v>147</v>
      </c>
      <c r="E938" s="1" t="s">
        <v>147</v>
      </c>
      <c r="F938" s="1" t="s">
        <v>147</v>
      </c>
      <c r="G938" s="1" t="s">
        <v>147</v>
      </c>
      <c r="H938" s="1" t="s">
        <v>147</v>
      </c>
      <c r="I938" s="1" t="s">
        <v>147</v>
      </c>
      <c r="J938" s="4" t="s">
        <v>147</v>
      </c>
      <c r="K938" s="4" t="s">
        <v>147</v>
      </c>
      <c r="L938" s="4" t="s">
        <v>147</v>
      </c>
    </row>
    <row r="939" spans="3:12" x14ac:dyDescent="0.3">
      <c r="C939" s="1" t="s">
        <v>2</v>
      </c>
      <c r="D939" s="1" t="s">
        <v>3</v>
      </c>
      <c r="E939" s="1" t="s">
        <v>26</v>
      </c>
      <c r="F939" s="1" t="s">
        <v>15</v>
      </c>
      <c r="G939" s="1" t="s">
        <v>4</v>
      </c>
      <c r="H939" s="1" t="s">
        <v>148</v>
      </c>
      <c r="I939" s="1" t="s">
        <v>5</v>
      </c>
      <c r="J939" s="4" t="s">
        <v>149</v>
      </c>
      <c r="K939" s="4" t="s">
        <v>82</v>
      </c>
      <c r="L939" s="4" t="s">
        <v>150</v>
      </c>
    </row>
    <row r="941" spans="3:12" x14ac:dyDescent="0.3">
      <c r="C941" s="1" t="s">
        <v>151</v>
      </c>
      <c r="D941" s="1" t="s">
        <v>155</v>
      </c>
    </row>
    <row r="942" spans="3:12" x14ac:dyDescent="0.3">
      <c r="C942" s="1" t="s">
        <v>2</v>
      </c>
      <c r="D942" s="1" t="s">
        <v>3</v>
      </c>
      <c r="E942" s="1" t="s">
        <v>26</v>
      </c>
      <c r="F942" s="1" t="s">
        <v>15</v>
      </c>
      <c r="G942" s="1" t="s">
        <v>4</v>
      </c>
      <c r="H942" s="1" t="s">
        <v>148</v>
      </c>
      <c r="I942" s="1" t="s">
        <v>5</v>
      </c>
      <c r="J942" s="4" t="s">
        <v>149</v>
      </c>
      <c r="K942" s="4" t="s">
        <v>82</v>
      </c>
      <c r="L942" s="4" t="s">
        <v>150</v>
      </c>
    </row>
    <row r="943" spans="3:12" x14ac:dyDescent="0.3">
      <c r="C943" s="1" t="s">
        <v>146</v>
      </c>
      <c r="D943" s="1" t="s">
        <v>147</v>
      </c>
      <c r="E943" s="1" t="s">
        <v>147</v>
      </c>
      <c r="F943" s="1" t="s">
        <v>147</v>
      </c>
      <c r="G943" s="1" t="s">
        <v>147</v>
      </c>
      <c r="H943" s="1" t="s">
        <v>147</v>
      </c>
      <c r="I943" s="1" t="s">
        <v>147</v>
      </c>
      <c r="J943" s="4" t="s">
        <v>147</v>
      </c>
      <c r="K943" s="4" t="s">
        <v>147</v>
      </c>
      <c r="L943" s="4" t="s">
        <v>147</v>
      </c>
    </row>
    <row r="944" spans="3:12" x14ac:dyDescent="0.3">
      <c r="C944" s="1">
        <v>1</v>
      </c>
      <c r="D944" s="1">
        <v>2798</v>
      </c>
      <c r="E944" s="1">
        <v>1</v>
      </c>
      <c r="F944" s="1">
        <v>0</v>
      </c>
      <c r="G944" s="1">
        <v>0</v>
      </c>
      <c r="H944" s="1">
        <v>0</v>
      </c>
      <c r="I944" s="1">
        <v>0</v>
      </c>
      <c r="J944" s="4">
        <v>0</v>
      </c>
      <c r="K944" s="4">
        <v>0</v>
      </c>
      <c r="L944" s="4">
        <v>0</v>
      </c>
    </row>
    <row r="945" spans="3:12" x14ac:dyDescent="0.3">
      <c r="C945" s="1">
        <v>2</v>
      </c>
      <c r="D945" s="1">
        <v>2798</v>
      </c>
      <c r="E945" s="1">
        <v>1</v>
      </c>
      <c r="F945" s="1">
        <v>0</v>
      </c>
      <c r="G945" s="1">
        <v>0</v>
      </c>
      <c r="H945" s="1">
        <v>0</v>
      </c>
      <c r="I945" s="1">
        <v>0</v>
      </c>
      <c r="J945" s="4">
        <v>0</v>
      </c>
      <c r="K945" s="4">
        <v>0</v>
      </c>
      <c r="L945" s="4">
        <v>0</v>
      </c>
    </row>
    <row r="946" spans="3:12" x14ac:dyDescent="0.3">
      <c r="C946" s="1">
        <v>3</v>
      </c>
      <c r="D946" s="1">
        <v>2798</v>
      </c>
      <c r="E946" s="1">
        <v>1</v>
      </c>
      <c r="F946" s="1">
        <v>0</v>
      </c>
      <c r="G946" s="1">
        <v>0</v>
      </c>
      <c r="H946" s="1">
        <v>0</v>
      </c>
      <c r="I946" s="1">
        <v>0</v>
      </c>
      <c r="J946" s="4">
        <v>0</v>
      </c>
      <c r="K946" s="4">
        <v>0</v>
      </c>
      <c r="L946" s="4">
        <v>0</v>
      </c>
    </row>
    <row r="947" spans="3:12" x14ac:dyDescent="0.3">
      <c r="C947" s="1">
        <v>4</v>
      </c>
      <c r="D947" s="1">
        <v>2790</v>
      </c>
      <c r="E947" s="1">
        <v>9</v>
      </c>
      <c r="F947" s="1">
        <v>0</v>
      </c>
      <c r="G947" s="1">
        <v>0</v>
      </c>
      <c r="H947" s="1">
        <v>0</v>
      </c>
      <c r="I947" s="1">
        <v>0</v>
      </c>
      <c r="J947" s="4">
        <v>0</v>
      </c>
      <c r="K947" s="4">
        <v>0</v>
      </c>
      <c r="L947" s="4">
        <v>0</v>
      </c>
    </row>
    <row r="948" spans="3:12" x14ac:dyDescent="0.3">
      <c r="C948" s="1">
        <v>5</v>
      </c>
      <c r="D948" s="1">
        <v>2789</v>
      </c>
      <c r="E948" s="1">
        <v>11</v>
      </c>
      <c r="F948" s="1">
        <v>0</v>
      </c>
      <c r="G948" s="1">
        <v>0</v>
      </c>
      <c r="H948" s="1">
        <v>0</v>
      </c>
      <c r="I948" s="1">
        <v>0</v>
      </c>
      <c r="J948" s="4">
        <v>0</v>
      </c>
      <c r="K948" s="4">
        <v>0</v>
      </c>
      <c r="L948" s="4">
        <v>0</v>
      </c>
    </row>
    <row r="949" spans="3:12" x14ac:dyDescent="0.3">
      <c r="C949" s="1">
        <v>6</v>
      </c>
      <c r="D949" s="1">
        <v>2789</v>
      </c>
      <c r="E949" s="1">
        <v>11</v>
      </c>
      <c r="F949" s="1">
        <v>0</v>
      </c>
      <c r="G949" s="1">
        <v>0</v>
      </c>
      <c r="H949" s="1">
        <v>0</v>
      </c>
      <c r="I949" s="1">
        <v>0</v>
      </c>
      <c r="J949" s="4">
        <v>0</v>
      </c>
      <c r="K949" s="4">
        <v>0</v>
      </c>
      <c r="L949" s="4">
        <v>0</v>
      </c>
    </row>
    <row r="950" spans="3:12" x14ac:dyDescent="0.3">
      <c r="C950" s="1">
        <v>7</v>
      </c>
      <c r="D950" s="1">
        <v>2784</v>
      </c>
      <c r="E950" s="1">
        <v>15</v>
      </c>
      <c r="F950" s="1">
        <v>0</v>
      </c>
      <c r="G950" s="1">
        <v>0</v>
      </c>
      <c r="H950" s="1">
        <v>0</v>
      </c>
      <c r="I950" s="1">
        <v>0</v>
      </c>
      <c r="J950" s="4">
        <v>0</v>
      </c>
      <c r="K950" s="4">
        <v>0</v>
      </c>
      <c r="L950" s="4">
        <v>0</v>
      </c>
    </row>
    <row r="951" spans="3:12" x14ac:dyDescent="0.3">
      <c r="C951" s="1">
        <v>8</v>
      </c>
      <c r="D951" s="1">
        <v>2775</v>
      </c>
      <c r="E951" s="1">
        <v>24</v>
      </c>
      <c r="F951" s="1">
        <v>0</v>
      </c>
      <c r="G951" s="1">
        <v>0</v>
      </c>
      <c r="H951" s="1">
        <v>0</v>
      </c>
      <c r="I951" s="1">
        <v>0</v>
      </c>
      <c r="J951" s="4">
        <v>0</v>
      </c>
      <c r="K951" s="4">
        <v>0</v>
      </c>
      <c r="L951" s="4">
        <v>0</v>
      </c>
    </row>
    <row r="952" spans="3:12" x14ac:dyDescent="0.3">
      <c r="C952" s="1">
        <v>9</v>
      </c>
      <c r="D952" s="1">
        <v>2773</v>
      </c>
      <c r="E952" s="1">
        <v>26</v>
      </c>
      <c r="F952" s="1">
        <v>0</v>
      </c>
      <c r="G952" s="1">
        <v>0</v>
      </c>
      <c r="H952" s="1">
        <v>0</v>
      </c>
      <c r="I952" s="1">
        <v>0</v>
      </c>
      <c r="J952" s="4">
        <v>0</v>
      </c>
      <c r="K952" s="4">
        <v>0</v>
      </c>
      <c r="L952" s="4">
        <v>0</v>
      </c>
    </row>
    <row r="953" spans="3:12" x14ac:dyDescent="0.3">
      <c r="C953" s="1">
        <v>10</v>
      </c>
      <c r="D953" s="1">
        <v>2771</v>
      </c>
      <c r="E953" s="1">
        <v>28</v>
      </c>
      <c r="F953" s="1">
        <v>0</v>
      </c>
      <c r="G953" s="1">
        <v>0</v>
      </c>
      <c r="H953" s="1">
        <v>0</v>
      </c>
      <c r="I953" s="1">
        <v>0</v>
      </c>
      <c r="J953" s="4">
        <v>0</v>
      </c>
      <c r="K953" s="4">
        <v>0</v>
      </c>
      <c r="L953" s="4">
        <v>0</v>
      </c>
    </row>
    <row r="954" spans="3:12" x14ac:dyDescent="0.3">
      <c r="C954" s="1">
        <v>11</v>
      </c>
      <c r="D954" s="1">
        <v>2769</v>
      </c>
      <c r="E954" s="1">
        <v>30</v>
      </c>
      <c r="F954" s="1">
        <v>0</v>
      </c>
      <c r="G954" s="1">
        <v>0</v>
      </c>
      <c r="H954" s="1">
        <v>0</v>
      </c>
      <c r="I954" s="1">
        <v>0</v>
      </c>
      <c r="J954" s="4">
        <v>0</v>
      </c>
      <c r="K954" s="4">
        <v>8</v>
      </c>
      <c r="L954" s="4">
        <v>1</v>
      </c>
    </row>
    <row r="955" spans="3:12" x14ac:dyDescent="0.3">
      <c r="C955" s="1">
        <v>12</v>
      </c>
      <c r="D955" s="1">
        <v>2759</v>
      </c>
      <c r="E955" s="1">
        <v>40</v>
      </c>
      <c r="F955" s="1">
        <v>0</v>
      </c>
      <c r="G955" s="1">
        <v>0</v>
      </c>
      <c r="H955" s="1">
        <v>0</v>
      </c>
      <c r="I955" s="1">
        <v>0</v>
      </c>
      <c r="J955" s="4">
        <v>0</v>
      </c>
      <c r="K955" s="4">
        <v>9</v>
      </c>
      <c r="L955" s="4">
        <v>1</v>
      </c>
    </row>
    <row r="956" spans="3:12" x14ac:dyDescent="0.3">
      <c r="C956" s="1">
        <v>13</v>
      </c>
      <c r="D956" s="1">
        <v>2754</v>
      </c>
      <c r="E956" s="1">
        <v>45</v>
      </c>
      <c r="F956" s="1">
        <v>0</v>
      </c>
      <c r="G956" s="1">
        <v>0</v>
      </c>
      <c r="H956" s="1">
        <v>0</v>
      </c>
      <c r="I956" s="1">
        <v>0</v>
      </c>
      <c r="J956" s="4">
        <v>0</v>
      </c>
      <c r="K956" s="4">
        <v>9</v>
      </c>
      <c r="L956" s="4">
        <v>1</v>
      </c>
    </row>
    <row r="957" spans="3:12" x14ac:dyDescent="0.3">
      <c r="C957" s="1">
        <v>14</v>
      </c>
      <c r="D957" s="1">
        <v>2744</v>
      </c>
      <c r="E957" s="1">
        <v>55</v>
      </c>
      <c r="F957" s="1">
        <v>0</v>
      </c>
      <c r="G957" s="1">
        <v>0</v>
      </c>
      <c r="H957" s="1">
        <v>0</v>
      </c>
      <c r="I957" s="1">
        <v>0</v>
      </c>
      <c r="J957" s="4">
        <v>0</v>
      </c>
      <c r="K957" s="4">
        <v>13</v>
      </c>
      <c r="L957" s="4">
        <v>1</v>
      </c>
    </row>
    <row r="958" spans="3:12" x14ac:dyDescent="0.3">
      <c r="C958" s="1">
        <v>15</v>
      </c>
      <c r="D958" s="1">
        <v>2733</v>
      </c>
      <c r="E958" s="1">
        <v>65</v>
      </c>
      <c r="F958" s="1">
        <v>0</v>
      </c>
      <c r="G958" s="1">
        <v>0</v>
      </c>
      <c r="H958" s="1">
        <v>0</v>
      </c>
      <c r="I958" s="1">
        <v>0</v>
      </c>
      <c r="J958" s="4">
        <v>0</v>
      </c>
      <c r="K958" s="4">
        <v>22</v>
      </c>
      <c r="L958" s="4">
        <v>2</v>
      </c>
    </row>
    <row r="959" spans="3:12" x14ac:dyDescent="0.3">
      <c r="C959" s="1">
        <v>16</v>
      </c>
      <c r="D959" s="1">
        <v>2716</v>
      </c>
      <c r="E959" s="1">
        <v>83</v>
      </c>
      <c r="F959" s="1">
        <v>0</v>
      </c>
      <c r="G959" s="1">
        <v>0</v>
      </c>
      <c r="H959" s="1">
        <v>0</v>
      </c>
      <c r="I959" s="1">
        <v>0</v>
      </c>
      <c r="J959" s="4">
        <v>0</v>
      </c>
      <c r="K959" s="4">
        <v>24</v>
      </c>
      <c r="L959" s="4">
        <v>2</v>
      </c>
    </row>
    <row r="960" spans="3:12" x14ac:dyDescent="0.3">
      <c r="C960" s="1">
        <v>17</v>
      </c>
      <c r="D960" s="1">
        <v>2698</v>
      </c>
      <c r="E960" s="1">
        <v>100</v>
      </c>
      <c r="F960" s="1">
        <v>0</v>
      </c>
      <c r="G960" s="1">
        <v>0</v>
      </c>
      <c r="H960" s="1">
        <v>0</v>
      </c>
      <c r="I960" s="1">
        <v>0</v>
      </c>
      <c r="J960" s="4">
        <v>0</v>
      </c>
      <c r="K960" s="4">
        <v>26</v>
      </c>
      <c r="L960" s="4">
        <v>2</v>
      </c>
    </row>
    <row r="961" spans="3:12" x14ac:dyDescent="0.3">
      <c r="C961" s="1">
        <v>18</v>
      </c>
      <c r="D961" s="1">
        <v>2676</v>
      </c>
      <c r="E961" s="1">
        <v>123</v>
      </c>
      <c r="F961" s="1">
        <v>0</v>
      </c>
      <c r="G961" s="1">
        <v>0</v>
      </c>
      <c r="H961" s="1">
        <v>0</v>
      </c>
      <c r="I961" s="1">
        <v>0</v>
      </c>
      <c r="J961" s="4">
        <v>0</v>
      </c>
      <c r="K961" s="4">
        <v>28</v>
      </c>
      <c r="L961" s="4">
        <v>3</v>
      </c>
    </row>
    <row r="962" spans="3:12" x14ac:dyDescent="0.3">
      <c r="C962" s="1">
        <v>19</v>
      </c>
      <c r="D962" s="1">
        <v>2646</v>
      </c>
      <c r="E962" s="1">
        <v>152</v>
      </c>
      <c r="F962" s="1">
        <v>0</v>
      </c>
      <c r="G962" s="1">
        <v>0</v>
      </c>
      <c r="H962" s="1">
        <v>0</v>
      </c>
      <c r="I962" s="1">
        <v>0</v>
      </c>
      <c r="J962" s="4">
        <v>0</v>
      </c>
      <c r="K962" s="4">
        <v>38</v>
      </c>
      <c r="L962" s="4">
        <v>4</v>
      </c>
    </row>
    <row r="963" spans="3:12" x14ac:dyDescent="0.3">
      <c r="C963" s="1">
        <v>20</v>
      </c>
      <c r="D963" s="1">
        <v>2612</v>
      </c>
      <c r="E963" s="1">
        <v>185</v>
      </c>
      <c r="F963" s="1">
        <v>0</v>
      </c>
      <c r="G963" s="1">
        <v>0</v>
      </c>
      <c r="H963" s="1">
        <v>0</v>
      </c>
      <c r="I963" s="1">
        <v>0</v>
      </c>
      <c r="J963" s="4">
        <v>0</v>
      </c>
      <c r="K963" s="4">
        <v>43</v>
      </c>
      <c r="L963" s="4">
        <v>5</v>
      </c>
    </row>
    <row r="964" spans="3:12" x14ac:dyDescent="0.3">
      <c r="C964" s="1">
        <v>21</v>
      </c>
      <c r="D964" s="1">
        <v>2585</v>
      </c>
      <c r="E964" s="1">
        <v>212</v>
      </c>
      <c r="F964" s="1">
        <v>0</v>
      </c>
      <c r="G964" s="1">
        <v>1</v>
      </c>
      <c r="H964" s="1">
        <v>0</v>
      </c>
      <c r="I964" s="1">
        <v>0</v>
      </c>
      <c r="J964" s="4">
        <v>0</v>
      </c>
      <c r="K964" s="4">
        <v>52</v>
      </c>
      <c r="L964" s="4">
        <v>5</v>
      </c>
    </row>
    <row r="965" spans="3:12" x14ac:dyDescent="0.3">
      <c r="C965" s="1">
        <v>22</v>
      </c>
      <c r="D965" s="1">
        <v>2566</v>
      </c>
      <c r="E965" s="1">
        <v>231</v>
      </c>
      <c r="F965" s="1">
        <v>0</v>
      </c>
      <c r="G965" s="1">
        <v>1</v>
      </c>
      <c r="H965" s="1">
        <v>0</v>
      </c>
      <c r="I965" s="1">
        <v>1</v>
      </c>
      <c r="J965" s="4">
        <v>0</v>
      </c>
      <c r="K965" s="4">
        <v>62</v>
      </c>
      <c r="L965" s="4">
        <v>6</v>
      </c>
    </row>
    <row r="966" spans="3:12" x14ac:dyDescent="0.3">
      <c r="C966" s="1">
        <v>23</v>
      </c>
      <c r="D966" s="1">
        <v>2547</v>
      </c>
      <c r="E966" s="1">
        <v>248</v>
      </c>
      <c r="F966" s="1">
        <v>0</v>
      </c>
      <c r="G966" s="1">
        <v>2</v>
      </c>
      <c r="H966" s="1">
        <v>0</v>
      </c>
      <c r="I966" s="1">
        <v>1</v>
      </c>
      <c r="J966" s="4">
        <v>0</v>
      </c>
      <c r="K966" s="4">
        <v>79</v>
      </c>
      <c r="L966" s="4">
        <v>9</v>
      </c>
    </row>
    <row r="967" spans="3:12" x14ac:dyDescent="0.3">
      <c r="C967" s="1">
        <v>24</v>
      </c>
      <c r="D967" s="1">
        <v>2516</v>
      </c>
      <c r="E967" s="1">
        <v>279</v>
      </c>
      <c r="F967" s="1">
        <v>0</v>
      </c>
      <c r="G967" s="1">
        <v>3</v>
      </c>
      <c r="H967" s="1">
        <v>0</v>
      </c>
      <c r="I967" s="1">
        <v>1</v>
      </c>
      <c r="J967" s="4">
        <v>0</v>
      </c>
      <c r="K967" s="4">
        <v>95</v>
      </c>
      <c r="L967" s="4">
        <v>10</v>
      </c>
    </row>
    <row r="968" spans="3:12" x14ac:dyDescent="0.3">
      <c r="C968" s="1">
        <v>25</v>
      </c>
      <c r="D968" s="1">
        <v>2476</v>
      </c>
      <c r="E968" s="1">
        <v>318</v>
      </c>
      <c r="F968" s="1">
        <v>0</v>
      </c>
      <c r="G968" s="1">
        <v>3</v>
      </c>
      <c r="H968" s="1">
        <v>0</v>
      </c>
      <c r="I968" s="1">
        <v>2</v>
      </c>
      <c r="J968" s="4">
        <v>0</v>
      </c>
      <c r="K968" s="4">
        <v>117</v>
      </c>
      <c r="L968" s="4">
        <v>12</v>
      </c>
    </row>
    <row r="969" spans="3:12" x14ac:dyDescent="0.3">
      <c r="C969" s="1">
        <v>26</v>
      </c>
      <c r="D969" s="1">
        <v>2441</v>
      </c>
      <c r="E969" s="1">
        <v>350</v>
      </c>
      <c r="F969" s="1">
        <v>0</v>
      </c>
      <c r="G969" s="1">
        <v>5</v>
      </c>
      <c r="H969" s="1">
        <v>0</v>
      </c>
      <c r="I969" s="1">
        <v>2</v>
      </c>
      <c r="J969" s="4">
        <v>0</v>
      </c>
      <c r="K969" s="4">
        <v>145</v>
      </c>
      <c r="L969" s="4">
        <v>14</v>
      </c>
    </row>
    <row r="970" spans="3:12" x14ac:dyDescent="0.3">
      <c r="C970" s="1">
        <v>27</v>
      </c>
      <c r="D970" s="1">
        <v>2408</v>
      </c>
      <c r="E970" s="1">
        <v>382</v>
      </c>
      <c r="F970" s="1">
        <v>0</v>
      </c>
      <c r="G970" s="1">
        <v>6</v>
      </c>
      <c r="H970" s="1">
        <v>0</v>
      </c>
      <c r="I970" s="1">
        <v>2</v>
      </c>
      <c r="J970" s="4">
        <v>0</v>
      </c>
      <c r="K970" s="4">
        <v>177</v>
      </c>
      <c r="L970" s="4">
        <v>17</v>
      </c>
    </row>
    <row r="971" spans="3:12" x14ac:dyDescent="0.3">
      <c r="C971" s="1">
        <v>28</v>
      </c>
      <c r="D971" s="1">
        <v>2371</v>
      </c>
      <c r="E971" s="1">
        <v>416</v>
      </c>
      <c r="F971" s="1">
        <v>0</v>
      </c>
      <c r="G971" s="1">
        <v>8</v>
      </c>
      <c r="H971" s="1">
        <v>0</v>
      </c>
      <c r="I971" s="1">
        <v>3</v>
      </c>
      <c r="J971" s="4">
        <v>0</v>
      </c>
      <c r="K971" s="4">
        <v>201</v>
      </c>
      <c r="L971" s="4">
        <v>19</v>
      </c>
    </row>
    <row r="972" spans="3:12" x14ac:dyDescent="0.3">
      <c r="C972" s="1">
        <v>29</v>
      </c>
      <c r="D972" s="1">
        <v>2331</v>
      </c>
      <c r="E972" s="1">
        <v>454</v>
      </c>
      <c r="F972" s="1">
        <v>0</v>
      </c>
      <c r="G972" s="1">
        <v>10</v>
      </c>
      <c r="H972" s="1">
        <v>0</v>
      </c>
      <c r="I972" s="1">
        <v>4</v>
      </c>
      <c r="J972" s="4">
        <v>0</v>
      </c>
      <c r="K972" s="4">
        <v>218</v>
      </c>
      <c r="L972" s="4">
        <v>20</v>
      </c>
    </row>
    <row r="973" spans="3:12" x14ac:dyDescent="0.3">
      <c r="C973" s="1">
        <v>30</v>
      </c>
      <c r="D973" s="1">
        <v>2302</v>
      </c>
      <c r="E973" s="1">
        <v>479</v>
      </c>
      <c r="F973" s="1">
        <v>0</v>
      </c>
      <c r="G973" s="1">
        <v>12</v>
      </c>
      <c r="H973" s="1">
        <v>0</v>
      </c>
      <c r="I973" s="1">
        <v>5</v>
      </c>
      <c r="J973" s="4">
        <v>0</v>
      </c>
      <c r="K973" s="4">
        <v>233</v>
      </c>
      <c r="L973" s="4">
        <v>21</v>
      </c>
    </row>
    <row r="974" spans="3:12" x14ac:dyDescent="0.3">
      <c r="C974" s="1">
        <v>31</v>
      </c>
      <c r="D974" s="1">
        <v>2278</v>
      </c>
      <c r="E974" s="1">
        <v>499</v>
      </c>
      <c r="F974" s="1">
        <v>0</v>
      </c>
      <c r="G974" s="1">
        <v>16</v>
      </c>
      <c r="H974" s="1">
        <v>0</v>
      </c>
      <c r="I974" s="1">
        <v>6</v>
      </c>
      <c r="J974" s="4">
        <v>0</v>
      </c>
      <c r="K974" s="4">
        <v>261</v>
      </c>
      <c r="L974" s="4">
        <v>25</v>
      </c>
    </row>
    <row r="975" spans="3:12" x14ac:dyDescent="0.3">
      <c r="C975" s="1">
        <v>32</v>
      </c>
      <c r="D975" s="1">
        <v>2249</v>
      </c>
      <c r="E975" s="1">
        <v>524</v>
      </c>
      <c r="F975" s="1">
        <v>0</v>
      </c>
      <c r="G975" s="1">
        <v>18</v>
      </c>
      <c r="H975" s="1">
        <v>0</v>
      </c>
      <c r="I975" s="1">
        <v>7</v>
      </c>
      <c r="J975" s="4">
        <v>0</v>
      </c>
      <c r="K975" s="4">
        <v>298</v>
      </c>
      <c r="L975" s="4">
        <v>29</v>
      </c>
    </row>
    <row r="976" spans="3:12" x14ac:dyDescent="0.3">
      <c r="C976" s="1">
        <v>33</v>
      </c>
      <c r="D976" s="1">
        <v>2220</v>
      </c>
      <c r="E976" s="1">
        <v>549</v>
      </c>
      <c r="F976" s="1">
        <v>0</v>
      </c>
      <c r="G976" s="1">
        <v>22</v>
      </c>
      <c r="H976" s="1">
        <v>0</v>
      </c>
      <c r="I976" s="1">
        <v>8</v>
      </c>
      <c r="J976" s="4">
        <v>0</v>
      </c>
      <c r="K976" s="4">
        <v>328</v>
      </c>
      <c r="L976" s="4">
        <v>32</v>
      </c>
    </row>
    <row r="977" spans="3:12" x14ac:dyDescent="0.3">
      <c r="C977" s="1">
        <v>34</v>
      </c>
      <c r="D977" s="1">
        <v>2185</v>
      </c>
      <c r="E977" s="1">
        <v>579</v>
      </c>
      <c r="F977" s="1">
        <v>0</v>
      </c>
      <c r="G977" s="1">
        <v>25</v>
      </c>
      <c r="H977" s="1">
        <v>0</v>
      </c>
      <c r="I977" s="1">
        <v>9</v>
      </c>
      <c r="J977" s="4">
        <v>0</v>
      </c>
      <c r="K977" s="4">
        <v>355</v>
      </c>
      <c r="L977" s="4">
        <v>35</v>
      </c>
    </row>
    <row r="978" spans="3:12" x14ac:dyDescent="0.3">
      <c r="C978" s="1">
        <v>35</v>
      </c>
      <c r="D978" s="1">
        <v>2156</v>
      </c>
      <c r="E978" s="1">
        <v>599</v>
      </c>
      <c r="F978" s="1">
        <v>0</v>
      </c>
      <c r="G978" s="1">
        <v>31</v>
      </c>
      <c r="H978" s="1">
        <v>0</v>
      </c>
      <c r="I978" s="1">
        <v>12</v>
      </c>
      <c r="J978" s="4">
        <v>0</v>
      </c>
      <c r="K978" s="4">
        <v>383</v>
      </c>
      <c r="L978" s="4">
        <v>38</v>
      </c>
    </row>
    <row r="979" spans="3:12" x14ac:dyDescent="0.3">
      <c r="C979" s="1">
        <v>36</v>
      </c>
      <c r="D979" s="1">
        <v>2125</v>
      </c>
      <c r="E979" s="1">
        <v>624</v>
      </c>
      <c r="F979" s="1">
        <v>0</v>
      </c>
      <c r="G979" s="1">
        <v>35</v>
      </c>
      <c r="H979" s="1">
        <v>0</v>
      </c>
      <c r="I979" s="1">
        <v>15</v>
      </c>
      <c r="J979" s="4">
        <v>0</v>
      </c>
      <c r="K979" s="4">
        <v>417</v>
      </c>
      <c r="L979" s="4">
        <v>42</v>
      </c>
    </row>
    <row r="980" spans="3:12" x14ac:dyDescent="0.3">
      <c r="C980" s="1">
        <v>37</v>
      </c>
      <c r="D980" s="1">
        <v>2097</v>
      </c>
      <c r="E980" s="1">
        <v>644</v>
      </c>
      <c r="F980" s="1">
        <v>0</v>
      </c>
      <c r="G980" s="1">
        <v>39</v>
      </c>
      <c r="H980" s="1">
        <v>0</v>
      </c>
      <c r="I980" s="1">
        <v>18</v>
      </c>
      <c r="J980" s="4">
        <v>0</v>
      </c>
      <c r="K980" s="4">
        <v>439</v>
      </c>
      <c r="L980" s="4">
        <v>44</v>
      </c>
    </row>
    <row r="981" spans="3:12" x14ac:dyDescent="0.3">
      <c r="C981" s="1">
        <v>38</v>
      </c>
      <c r="D981" s="1">
        <v>2070</v>
      </c>
      <c r="E981" s="1">
        <v>660</v>
      </c>
      <c r="F981" s="1">
        <v>0</v>
      </c>
      <c r="G981" s="1">
        <v>47</v>
      </c>
      <c r="H981" s="1">
        <v>0</v>
      </c>
      <c r="I981" s="1">
        <v>21</v>
      </c>
      <c r="J981" s="4">
        <v>0</v>
      </c>
      <c r="K981" s="4">
        <v>452</v>
      </c>
      <c r="L981" s="4">
        <v>44</v>
      </c>
    </row>
    <row r="982" spans="3:12" x14ac:dyDescent="0.3">
      <c r="C982" s="1">
        <v>39</v>
      </c>
      <c r="D982" s="1">
        <v>2042</v>
      </c>
      <c r="E982" s="1">
        <v>675</v>
      </c>
      <c r="F982" s="1">
        <v>0</v>
      </c>
      <c r="G982" s="1">
        <v>56</v>
      </c>
      <c r="H982" s="1">
        <v>0</v>
      </c>
      <c r="I982" s="1">
        <v>25</v>
      </c>
      <c r="J982" s="4">
        <v>0</v>
      </c>
      <c r="K982" s="4">
        <v>469</v>
      </c>
      <c r="L982" s="4">
        <v>45</v>
      </c>
    </row>
    <row r="983" spans="3:12" x14ac:dyDescent="0.3">
      <c r="C983" s="1">
        <v>40</v>
      </c>
      <c r="D983" s="1">
        <v>2014</v>
      </c>
      <c r="E983" s="1">
        <v>693</v>
      </c>
      <c r="F983" s="1">
        <v>0</v>
      </c>
      <c r="G983" s="1">
        <v>64</v>
      </c>
      <c r="H983" s="1">
        <v>0</v>
      </c>
      <c r="I983" s="1">
        <v>27</v>
      </c>
      <c r="J983" s="4">
        <v>0</v>
      </c>
      <c r="K983" s="4">
        <v>488</v>
      </c>
      <c r="L983" s="4">
        <v>47</v>
      </c>
    </row>
    <row r="984" spans="3:12" x14ac:dyDescent="0.3">
      <c r="C984" s="1">
        <v>41</v>
      </c>
      <c r="D984" s="1">
        <v>1988</v>
      </c>
      <c r="E984" s="1">
        <v>706</v>
      </c>
      <c r="F984" s="1">
        <v>0</v>
      </c>
      <c r="G984" s="1">
        <v>74</v>
      </c>
      <c r="H984" s="1">
        <v>0</v>
      </c>
      <c r="I984" s="1">
        <v>30</v>
      </c>
      <c r="J984" s="4">
        <v>0</v>
      </c>
      <c r="K984" s="4">
        <v>509</v>
      </c>
      <c r="L984" s="4">
        <v>50</v>
      </c>
    </row>
    <row r="985" spans="3:12" x14ac:dyDescent="0.3">
      <c r="C985" s="1">
        <v>42</v>
      </c>
      <c r="D985" s="1">
        <v>1959</v>
      </c>
      <c r="E985" s="1">
        <v>719</v>
      </c>
      <c r="F985" s="1">
        <v>0</v>
      </c>
      <c r="G985" s="1">
        <v>86</v>
      </c>
      <c r="H985" s="1">
        <v>0</v>
      </c>
      <c r="I985" s="1">
        <v>35</v>
      </c>
      <c r="J985" s="4">
        <v>0</v>
      </c>
      <c r="K985" s="4">
        <v>522</v>
      </c>
      <c r="L985" s="4">
        <v>52</v>
      </c>
    </row>
    <row r="986" spans="3:12" x14ac:dyDescent="0.3">
      <c r="C986" s="1">
        <v>43</v>
      </c>
      <c r="D986" s="1">
        <v>1929</v>
      </c>
      <c r="E986" s="1">
        <v>732</v>
      </c>
      <c r="F986" s="1">
        <v>0</v>
      </c>
      <c r="G986" s="1">
        <v>98</v>
      </c>
      <c r="H986" s="1">
        <v>0</v>
      </c>
      <c r="I986" s="1">
        <v>39</v>
      </c>
      <c r="J986" s="4">
        <v>0</v>
      </c>
      <c r="K986" s="4">
        <v>536</v>
      </c>
      <c r="L986" s="4">
        <v>53</v>
      </c>
    </row>
    <row r="987" spans="3:12" x14ac:dyDescent="0.3">
      <c r="C987" s="1">
        <v>44</v>
      </c>
      <c r="D987" s="1">
        <v>1900</v>
      </c>
      <c r="E987" s="1">
        <v>744</v>
      </c>
      <c r="F987" s="1">
        <v>0</v>
      </c>
      <c r="G987" s="1">
        <v>109</v>
      </c>
      <c r="H987" s="1">
        <v>0</v>
      </c>
      <c r="I987" s="1">
        <v>44</v>
      </c>
      <c r="J987" s="4">
        <v>0</v>
      </c>
      <c r="K987" s="4">
        <v>547</v>
      </c>
      <c r="L987" s="4">
        <v>54</v>
      </c>
    </row>
    <row r="988" spans="3:12" x14ac:dyDescent="0.3">
      <c r="C988" s="1">
        <v>45</v>
      </c>
      <c r="D988" s="1">
        <v>1871</v>
      </c>
      <c r="E988" s="1">
        <v>753</v>
      </c>
      <c r="F988" s="1">
        <v>0</v>
      </c>
      <c r="G988" s="1">
        <v>124</v>
      </c>
      <c r="H988" s="1">
        <v>0</v>
      </c>
      <c r="I988" s="1">
        <v>51</v>
      </c>
      <c r="J988" s="4">
        <v>0</v>
      </c>
      <c r="K988" s="4">
        <v>553</v>
      </c>
      <c r="L988" s="4">
        <v>55</v>
      </c>
    </row>
    <row r="989" spans="3:12" x14ac:dyDescent="0.3">
      <c r="C989" s="1">
        <v>46</v>
      </c>
      <c r="D989" s="1">
        <v>1842</v>
      </c>
      <c r="E989" s="1">
        <v>761</v>
      </c>
      <c r="F989" s="1">
        <v>0</v>
      </c>
      <c r="G989" s="1">
        <v>138</v>
      </c>
      <c r="H989" s="1">
        <v>0</v>
      </c>
      <c r="I989" s="1">
        <v>58</v>
      </c>
      <c r="J989" s="4">
        <v>0</v>
      </c>
      <c r="K989" s="4">
        <v>561</v>
      </c>
      <c r="L989" s="4">
        <v>57</v>
      </c>
    </row>
    <row r="990" spans="3:12" x14ac:dyDescent="0.3">
      <c r="C990" s="1">
        <v>47</v>
      </c>
      <c r="D990" s="1">
        <v>1816</v>
      </c>
      <c r="E990" s="1">
        <v>763</v>
      </c>
      <c r="F990" s="1">
        <v>0</v>
      </c>
      <c r="G990" s="1">
        <v>154</v>
      </c>
      <c r="H990" s="1">
        <v>0</v>
      </c>
      <c r="I990" s="1">
        <v>66</v>
      </c>
      <c r="J990" s="4">
        <v>0</v>
      </c>
      <c r="K990" s="4">
        <v>564</v>
      </c>
      <c r="L990" s="4">
        <v>58</v>
      </c>
    </row>
    <row r="991" spans="3:12" x14ac:dyDescent="0.3">
      <c r="C991" s="1">
        <v>48</v>
      </c>
      <c r="D991" s="1">
        <v>1787</v>
      </c>
      <c r="E991" s="1">
        <v>765</v>
      </c>
      <c r="F991" s="1">
        <v>0</v>
      </c>
      <c r="G991" s="1">
        <v>173</v>
      </c>
      <c r="H991" s="1">
        <v>0</v>
      </c>
      <c r="I991" s="1">
        <v>73</v>
      </c>
      <c r="J991" s="4">
        <v>0</v>
      </c>
      <c r="K991" s="4">
        <v>565</v>
      </c>
      <c r="L991" s="4">
        <v>58</v>
      </c>
    </row>
    <row r="992" spans="3:12" x14ac:dyDescent="0.3">
      <c r="C992" s="1">
        <v>49</v>
      </c>
      <c r="D992" s="1">
        <v>1762</v>
      </c>
      <c r="E992" s="1">
        <v>761</v>
      </c>
      <c r="F992" s="1">
        <v>0</v>
      </c>
      <c r="G992" s="1">
        <v>194</v>
      </c>
      <c r="H992" s="1">
        <v>0</v>
      </c>
      <c r="I992" s="1">
        <v>81</v>
      </c>
      <c r="J992" s="4">
        <v>0</v>
      </c>
      <c r="K992" s="4">
        <v>565</v>
      </c>
      <c r="L992" s="4">
        <v>58</v>
      </c>
    </row>
    <row r="993" spans="3:12" x14ac:dyDescent="0.3">
      <c r="C993" s="1">
        <v>50</v>
      </c>
      <c r="D993" s="1">
        <v>1737</v>
      </c>
      <c r="E993" s="1">
        <v>758</v>
      </c>
      <c r="F993" s="1">
        <v>0</v>
      </c>
      <c r="G993" s="1">
        <v>215</v>
      </c>
      <c r="H993" s="1">
        <v>0</v>
      </c>
      <c r="I993" s="1">
        <v>89</v>
      </c>
      <c r="J993" s="4">
        <v>0</v>
      </c>
      <c r="K993" s="4">
        <v>566</v>
      </c>
      <c r="L993" s="4">
        <v>57</v>
      </c>
    </row>
    <row r="994" spans="3:12" x14ac:dyDescent="0.3">
      <c r="C994" s="1">
        <v>51</v>
      </c>
      <c r="D994" s="1">
        <v>1713</v>
      </c>
      <c r="E994" s="1">
        <v>749</v>
      </c>
      <c r="F994" s="1">
        <v>0</v>
      </c>
      <c r="G994" s="1">
        <v>239</v>
      </c>
      <c r="H994" s="1">
        <v>0</v>
      </c>
      <c r="I994" s="1">
        <v>98</v>
      </c>
      <c r="J994" s="4">
        <v>0</v>
      </c>
      <c r="K994" s="4">
        <v>562</v>
      </c>
      <c r="L994" s="4">
        <v>57</v>
      </c>
    </row>
    <row r="995" spans="3:12" x14ac:dyDescent="0.3">
      <c r="C995" s="1">
        <v>52</v>
      </c>
      <c r="D995" s="1">
        <v>1689</v>
      </c>
      <c r="E995" s="1">
        <v>743</v>
      </c>
      <c r="F995" s="1">
        <v>0</v>
      </c>
      <c r="G995" s="1">
        <v>261</v>
      </c>
      <c r="H995" s="1">
        <v>0</v>
      </c>
      <c r="I995" s="1">
        <v>106</v>
      </c>
      <c r="J995" s="4">
        <v>0</v>
      </c>
      <c r="K995" s="4">
        <v>561</v>
      </c>
      <c r="L995" s="4">
        <v>56</v>
      </c>
    </row>
    <row r="996" spans="3:12" x14ac:dyDescent="0.3">
      <c r="C996" s="1">
        <v>53</v>
      </c>
      <c r="D996" s="1">
        <v>1664</v>
      </c>
      <c r="E996" s="1">
        <v>743</v>
      </c>
      <c r="F996" s="1">
        <v>0</v>
      </c>
      <c r="G996" s="1">
        <v>278</v>
      </c>
      <c r="H996" s="1">
        <v>0</v>
      </c>
      <c r="I996" s="1">
        <v>113</v>
      </c>
      <c r="J996" s="4">
        <v>0</v>
      </c>
      <c r="K996" s="4">
        <v>565</v>
      </c>
      <c r="L996" s="4">
        <v>57</v>
      </c>
    </row>
    <row r="997" spans="3:12" x14ac:dyDescent="0.3">
      <c r="C997" s="1">
        <v>54</v>
      </c>
      <c r="D997" s="1">
        <v>1640</v>
      </c>
      <c r="E997" s="1">
        <v>739</v>
      </c>
      <c r="F997" s="1">
        <v>0</v>
      </c>
      <c r="G997" s="1">
        <v>298</v>
      </c>
      <c r="H997" s="1">
        <v>0</v>
      </c>
      <c r="I997" s="1">
        <v>121</v>
      </c>
      <c r="J997" s="4">
        <v>0</v>
      </c>
      <c r="K997" s="4">
        <v>563</v>
      </c>
      <c r="L997" s="4">
        <v>57</v>
      </c>
    </row>
    <row r="998" spans="3:12" x14ac:dyDescent="0.3">
      <c r="C998" s="1">
        <v>55</v>
      </c>
      <c r="D998" s="1">
        <v>1619</v>
      </c>
      <c r="E998" s="1">
        <v>727</v>
      </c>
      <c r="F998" s="1">
        <v>0</v>
      </c>
      <c r="G998" s="1">
        <v>323</v>
      </c>
      <c r="H998" s="1">
        <v>0</v>
      </c>
      <c r="I998" s="1">
        <v>130</v>
      </c>
      <c r="J998" s="4">
        <v>0</v>
      </c>
      <c r="K998" s="4">
        <v>558</v>
      </c>
      <c r="L998" s="4">
        <v>57</v>
      </c>
    </row>
    <row r="999" spans="3:12" x14ac:dyDescent="0.3">
      <c r="C999" s="1">
        <v>56</v>
      </c>
      <c r="D999" s="1">
        <v>1592</v>
      </c>
      <c r="E999" s="1">
        <v>718</v>
      </c>
      <c r="F999" s="1">
        <v>0</v>
      </c>
      <c r="G999" s="1">
        <v>347</v>
      </c>
      <c r="H999" s="1">
        <v>0</v>
      </c>
      <c r="I999" s="1">
        <v>142</v>
      </c>
      <c r="J999" s="4">
        <v>0</v>
      </c>
      <c r="K999" s="4">
        <v>547</v>
      </c>
      <c r="L999" s="4">
        <v>55</v>
      </c>
    </row>
    <row r="1000" spans="3:12" x14ac:dyDescent="0.3">
      <c r="C1000" s="1">
        <v>57</v>
      </c>
      <c r="D1000" s="1">
        <v>1568</v>
      </c>
      <c r="E1000" s="1">
        <v>713</v>
      </c>
      <c r="F1000" s="1">
        <v>0</v>
      </c>
      <c r="G1000" s="1">
        <v>367</v>
      </c>
      <c r="H1000" s="1">
        <v>0</v>
      </c>
      <c r="I1000" s="1">
        <v>151</v>
      </c>
      <c r="J1000" s="4">
        <v>0</v>
      </c>
      <c r="K1000" s="4">
        <v>543</v>
      </c>
      <c r="L1000" s="4">
        <v>55</v>
      </c>
    </row>
    <row r="1001" spans="3:12" x14ac:dyDescent="0.3">
      <c r="C1001" s="1">
        <v>58</v>
      </c>
      <c r="D1001" s="1">
        <v>1544</v>
      </c>
      <c r="E1001" s="1">
        <v>705</v>
      </c>
      <c r="F1001" s="1">
        <v>0</v>
      </c>
      <c r="G1001" s="1">
        <v>389</v>
      </c>
      <c r="H1001" s="1">
        <v>0</v>
      </c>
      <c r="I1001" s="1">
        <v>161</v>
      </c>
      <c r="J1001" s="4">
        <v>0</v>
      </c>
      <c r="K1001" s="4">
        <v>536</v>
      </c>
      <c r="L1001" s="4">
        <v>55</v>
      </c>
    </row>
    <row r="1002" spans="3:12" x14ac:dyDescent="0.3">
      <c r="C1002" s="1">
        <v>59</v>
      </c>
      <c r="D1002" s="1">
        <v>1522</v>
      </c>
      <c r="E1002" s="1">
        <v>697</v>
      </c>
      <c r="F1002" s="1">
        <v>0</v>
      </c>
      <c r="G1002" s="1">
        <v>410</v>
      </c>
      <c r="H1002" s="1">
        <v>0</v>
      </c>
      <c r="I1002" s="1">
        <v>170</v>
      </c>
      <c r="J1002" s="4">
        <v>0</v>
      </c>
      <c r="K1002" s="4">
        <v>530</v>
      </c>
      <c r="L1002" s="4">
        <v>55</v>
      </c>
    </row>
    <row r="1003" spans="3:12" x14ac:dyDescent="0.3">
      <c r="C1003" s="1">
        <v>60</v>
      </c>
      <c r="D1003" s="1">
        <v>1501</v>
      </c>
      <c r="E1003" s="1">
        <v>686</v>
      </c>
      <c r="F1003" s="1">
        <v>0</v>
      </c>
      <c r="G1003" s="1">
        <v>432</v>
      </c>
      <c r="H1003" s="1">
        <v>0</v>
      </c>
      <c r="I1003" s="1">
        <v>180</v>
      </c>
      <c r="J1003" s="4">
        <v>0</v>
      </c>
      <c r="K1003" s="4">
        <v>523</v>
      </c>
      <c r="L1003" s="4">
        <v>54</v>
      </c>
    </row>
    <row r="1004" spans="3:12" x14ac:dyDescent="0.3">
      <c r="C1004" s="1">
        <v>61</v>
      </c>
      <c r="D1004" s="1">
        <v>1480</v>
      </c>
      <c r="E1004" s="1">
        <v>677</v>
      </c>
      <c r="F1004" s="1">
        <v>0</v>
      </c>
      <c r="G1004" s="1">
        <v>453</v>
      </c>
      <c r="H1004" s="1">
        <v>0</v>
      </c>
      <c r="I1004" s="1">
        <v>189</v>
      </c>
      <c r="J1004" s="4">
        <v>0</v>
      </c>
      <c r="K1004" s="4">
        <v>517</v>
      </c>
      <c r="L1004" s="4">
        <v>53</v>
      </c>
    </row>
    <row r="1005" spans="3:12" x14ac:dyDescent="0.3">
      <c r="C1005" s="1">
        <v>62</v>
      </c>
      <c r="D1005" s="1">
        <v>1462</v>
      </c>
      <c r="E1005" s="1">
        <v>667</v>
      </c>
      <c r="F1005" s="1">
        <v>0</v>
      </c>
      <c r="G1005" s="1">
        <v>471</v>
      </c>
      <c r="H1005" s="1">
        <v>0</v>
      </c>
      <c r="I1005" s="1">
        <v>198</v>
      </c>
      <c r="J1005" s="4">
        <v>0</v>
      </c>
      <c r="K1005" s="4">
        <v>511</v>
      </c>
      <c r="L1005" s="4">
        <v>53</v>
      </c>
    </row>
    <row r="1006" spans="3:12" x14ac:dyDescent="0.3">
      <c r="C1006" s="1">
        <v>63</v>
      </c>
      <c r="D1006" s="1">
        <v>1445</v>
      </c>
      <c r="E1006" s="1">
        <v>654</v>
      </c>
      <c r="F1006" s="1">
        <v>0</v>
      </c>
      <c r="G1006" s="1">
        <v>494</v>
      </c>
      <c r="H1006" s="1">
        <v>0</v>
      </c>
      <c r="I1006" s="1">
        <v>205</v>
      </c>
      <c r="J1006" s="4">
        <v>0</v>
      </c>
      <c r="K1006" s="4">
        <v>508</v>
      </c>
      <c r="L1006" s="4">
        <v>53</v>
      </c>
    </row>
    <row r="1007" spans="3:12" x14ac:dyDescent="0.3">
      <c r="C1007" s="1">
        <v>64</v>
      </c>
      <c r="D1007" s="1">
        <v>1430</v>
      </c>
      <c r="E1007" s="1">
        <v>640</v>
      </c>
      <c r="F1007" s="1">
        <v>0</v>
      </c>
      <c r="G1007" s="1">
        <v>513</v>
      </c>
      <c r="H1007" s="1">
        <v>0</v>
      </c>
      <c r="I1007" s="1">
        <v>215</v>
      </c>
      <c r="J1007" s="4">
        <v>0</v>
      </c>
      <c r="K1007" s="4">
        <v>502</v>
      </c>
      <c r="L1007" s="4">
        <v>52</v>
      </c>
    </row>
    <row r="1008" spans="3:12" x14ac:dyDescent="0.3">
      <c r="C1008" s="1">
        <v>65</v>
      </c>
      <c r="D1008" s="1">
        <v>1417</v>
      </c>
      <c r="E1008" s="1">
        <v>620</v>
      </c>
      <c r="F1008" s="1">
        <v>0</v>
      </c>
      <c r="G1008" s="1">
        <v>535</v>
      </c>
      <c r="H1008" s="1">
        <v>0</v>
      </c>
      <c r="I1008" s="1">
        <v>226</v>
      </c>
      <c r="J1008" s="4">
        <v>0</v>
      </c>
      <c r="K1008" s="4">
        <v>493</v>
      </c>
      <c r="L1008" s="4">
        <v>51</v>
      </c>
    </row>
    <row r="1009" spans="3:12" x14ac:dyDescent="0.3">
      <c r="C1009" s="1">
        <v>66</v>
      </c>
      <c r="D1009" s="1">
        <v>1404</v>
      </c>
      <c r="E1009" s="1">
        <v>604</v>
      </c>
      <c r="F1009" s="1">
        <v>0</v>
      </c>
      <c r="G1009" s="1">
        <v>556</v>
      </c>
      <c r="H1009" s="1">
        <v>0</v>
      </c>
      <c r="I1009" s="1">
        <v>234</v>
      </c>
      <c r="J1009" s="4">
        <v>0</v>
      </c>
      <c r="K1009" s="4">
        <v>487</v>
      </c>
      <c r="L1009" s="4">
        <v>50</v>
      </c>
    </row>
    <row r="1010" spans="3:12" x14ac:dyDescent="0.3">
      <c r="C1010" s="1">
        <v>67</v>
      </c>
      <c r="D1010" s="1">
        <v>1391</v>
      </c>
      <c r="E1010" s="1">
        <v>589</v>
      </c>
      <c r="F1010" s="1">
        <v>0</v>
      </c>
      <c r="G1010" s="1">
        <v>576</v>
      </c>
      <c r="H1010" s="1">
        <v>0</v>
      </c>
      <c r="I1010" s="1">
        <v>242</v>
      </c>
      <c r="J1010" s="4">
        <v>0</v>
      </c>
      <c r="K1010" s="4">
        <v>480</v>
      </c>
      <c r="L1010" s="4">
        <v>50</v>
      </c>
    </row>
    <row r="1011" spans="3:12" x14ac:dyDescent="0.3">
      <c r="C1011" s="1">
        <v>68</v>
      </c>
      <c r="D1011" s="1">
        <v>1380</v>
      </c>
      <c r="E1011" s="1">
        <v>574</v>
      </c>
      <c r="F1011" s="1">
        <v>0</v>
      </c>
      <c r="G1011" s="1">
        <v>593</v>
      </c>
      <c r="H1011" s="1">
        <v>0</v>
      </c>
      <c r="I1011" s="1">
        <v>251</v>
      </c>
      <c r="J1011" s="4">
        <v>0</v>
      </c>
      <c r="K1011" s="4">
        <v>475</v>
      </c>
      <c r="L1011" s="4">
        <v>49</v>
      </c>
    </row>
    <row r="1012" spans="3:12" x14ac:dyDescent="0.3">
      <c r="C1012" s="1">
        <v>69</v>
      </c>
      <c r="D1012" s="1">
        <v>1368</v>
      </c>
      <c r="E1012" s="1">
        <v>560</v>
      </c>
      <c r="F1012" s="1">
        <v>0</v>
      </c>
      <c r="G1012" s="1">
        <v>612</v>
      </c>
      <c r="H1012" s="1">
        <v>0</v>
      </c>
      <c r="I1012" s="1">
        <v>258</v>
      </c>
      <c r="J1012" s="4">
        <v>0</v>
      </c>
      <c r="K1012" s="4">
        <v>465</v>
      </c>
      <c r="L1012" s="4">
        <v>48</v>
      </c>
    </row>
    <row r="1013" spans="3:12" x14ac:dyDescent="0.3">
      <c r="C1013" s="1">
        <v>70</v>
      </c>
      <c r="D1013" s="1">
        <v>1358</v>
      </c>
      <c r="E1013" s="1">
        <v>542</v>
      </c>
      <c r="F1013" s="1">
        <v>0</v>
      </c>
      <c r="G1013" s="1">
        <v>632</v>
      </c>
      <c r="H1013" s="1">
        <v>0</v>
      </c>
      <c r="I1013" s="1">
        <v>266</v>
      </c>
      <c r="J1013" s="4">
        <v>0</v>
      </c>
      <c r="K1013" s="4">
        <v>455</v>
      </c>
      <c r="L1013" s="4">
        <v>47</v>
      </c>
    </row>
    <row r="1014" spans="3:12" x14ac:dyDescent="0.3">
      <c r="C1014" s="1">
        <v>71</v>
      </c>
      <c r="D1014" s="1">
        <v>1348</v>
      </c>
      <c r="E1014" s="1">
        <v>523</v>
      </c>
      <c r="F1014" s="1">
        <v>0</v>
      </c>
      <c r="G1014" s="1">
        <v>653</v>
      </c>
      <c r="H1014" s="1">
        <v>0</v>
      </c>
      <c r="I1014" s="1">
        <v>274</v>
      </c>
      <c r="J1014" s="4">
        <v>0</v>
      </c>
      <c r="K1014" s="4">
        <v>441</v>
      </c>
      <c r="L1014" s="4">
        <v>46</v>
      </c>
    </row>
    <row r="1015" spans="3:12" x14ac:dyDescent="0.3">
      <c r="C1015" s="1">
        <v>72</v>
      </c>
      <c r="D1015" s="1">
        <v>1338</v>
      </c>
      <c r="E1015" s="1">
        <v>507</v>
      </c>
      <c r="F1015" s="1">
        <v>0</v>
      </c>
      <c r="G1015" s="1">
        <v>671</v>
      </c>
      <c r="H1015" s="1">
        <v>0</v>
      </c>
      <c r="I1015" s="1">
        <v>281</v>
      </c>
      <c r="J1015" s="4">
        <v>0</v>
      </c>
      <c r="K1015" s="4">
        <v>429</v>
      </c>
      <c r="L1015" s="4">
        <v>45</v>
      </c>
    </row>
    <row r="1016" spans="3:12" x14ac:dyDescent="0.3">
      <c r="C1016" s="1">
        <v>73</v>
      </c>
      <c r="D1016" s="1">
        <v>1330</v>
      </c>
      <c r="E1016" s="1">
        <v>492</v>
      </c>
      <c r="F1016" s="1">
        <v>0</v>
      </c>
      <c r="G1016" s="1">
        <v>687</v>
      </c>
      <c r="H1016" s="1">
        <v>0</v>
      </c>
      <c r="I1016" s="1">
        <v>289</v>
      </c>
      <c r="J1016" s="4">
        <v>0</v>
      </c>
      <c r="K1016" s="4">
        <v>418</v>
      </c>
      <c r="L1016" s="4">
        <v>43</v>
      </c>
    </row>
    <row r="1017" spans="3:12" x14ac:dyDescent="0.3">
      <c r="C1017" s="1">
        <v>74</v>
      </c>
      <c r="D1017" s="1">
        <v>1323</v>
      </c>
      <c r="E1017" s="1">
        <v>473</v>
      </c>
      <c r="F1017" s="1">
        <v>0</v>
      </c>
      <c r="G1017" s="1">
        <v>706</v>
      </c>
      <c r="H1017" s="1">
        <v>0</v>
      </c>
      <c r="I1017" s="1">
        <v>296</v>
      </c>
      <c r="J1017" s="4">
        <v>0</v>
      </c>
      <c r="K1017" s="4">
        <v>405</v>
      </c>
      <c r="L1017" s="4">
        <v>41</v>
      </c>
    </row>
    <row r="1018" spans="3:12" x14ac:dyDescent="0.3">
      <c r="C1018" s="1">
        <v>75</v>
      </c>
      <c r="D1018" s="1">
        <v>1315</v>
      </c>
      <c r="E1018" s="1">
        <v>453</v>
      </c>
      <c r="F1018" s="1">
        <v>0</v>
      </c>
      <c r="G1018" s="1">
        <v>725</v>
      </c>
      <c r="H1018" s="1">
        <v>0</v>
      </c>
      <c r="I1018" s="1">
        <v>305</v>
      </c>
      <c r="J1018" s="4">
        <v>0</v>
      </c>
      <c r="K1018" s="4">
        <v>388</v>
      </c>
      <c r="L1018" s="4">
        <v>37</v>
      </c>
    </row>
    <row r="1019" spans="3:12" x14ac:dyDescent="0.3">
      <c r="C1019" s="1">
        <v>76</v>
      </c>
      <c r="D1019" s="1">
        <v>1307</v>
      </c>
      <c r="E1019" s="1">
        <v>436</v>
      </c>
      <c r="F1019" s="1">
        <v>0</v>
      </c>
      <c r="G1019" s="1">
        <v>744</v>
      </c>
      <c r="H1019" s="1">
        <v>0</v>
      </c>
      <c r="I1019" s="1">
        <v>311</v>
      </c>
      <c r="J1019" s="4">
        <v>0</v>
      </c>
      <c r="K1019" s="4">
        <v>376</v>
      </c>
      <c r="L1019" s="4">
        <v>36</v>
      </c>
    </row>
    <row r="1020" spans="3:12" x14ac:dyDescent="0.3">
      <c r="C1020" s="1">
        <v>77</v>
      </c>
      <c r="D1020" s="1">
        <v>1301</v>
      </c>
      <c r="E1020" s="1">
        <v>419</v>
      </c>
      <c r="F1020" s="1">
        <v>0</v>
      </c>
      <c r="G1020" s="1">
        <v>761</v>
      </c>
      <c r="H1020" s="1">
        <v>0</v>
      </c>
      <c r="I1020" s="1">
        <v>318</v>
      </c>
      <c r="J1020" s="4">
        <v>0</v>
      </c>
      <c r="K1020" s="4">
        <v>362</v>
      </c>
      <c r="L1020" s="4">
        <v>34</v>
      </c>
    </row>
    <row r="1021" spans="3:12" x14ac:dyDescent="0.3">
      <c r="C1021" s="1">
        <v>78</v>
      </c>
      <c r="D1021" s="1">
        <v>1295</v>
      </c>
      <c r="E1021" s="1">
        <v>398</v>
      </c>
      <c r="F1021" s="1">
        <v>0</v>
      </c>
      <c r="G1021" s="1">
        <v>780</v>
      </c>
      <c r="H1021" s="1">
        <v>0</v>
      </c>
      <c r="I1021" s="1">
        <v>326</v>
      </c>
      <c r="J1021" s="4">
        <v>0</v>
      </c>
      <c r="K1021" s="4">
        <v>345</v>
      </c>
      <c r="L1021" s="4">
        <v>32</v>
      </c>
    </row>
    <row r="1022" spans="3:12" x14ac:dyDescent="0.3">
      <c r="C1022" s="1">
        <v>79</v>
      </c>
      <c r="D1022" s="1">
        <v>1288</v>
      </c>
      <c r="E1022" s="1">
        <v>379</v>
      </c>
      <c r="F1022" s="1">
        <v>0</v>
      </c>
      <c r="G1022" s="1">
        <v>798</v>
      </c>
      <c r="H1022" s="1">
        <v>0</v>
      </c>
      <c r="I1022" s="1">
        <v>333</v>
      </c>
      <c r="J1022" s="4">
        <v>0</v>
      </c>
      <c r="K1022" s="4">
        <v>329</v>
      </c>
      <c r="L1022" s="4">
        <v>30</v>
      </c>
    </row>
    <row r="1023" spans="3:12" x14ac:dyDescent="0.3">
      <c r="C1023" s="1">
        <v>80</v>
      </c>
      <c r="D1023" s="1">
        <v>1282</v>
      </c>
      <c r="E1023" s="1">
        <v>362</v>
      </c>
      <c r="F1023" s="1">
        <v>0</v>
      </c>
      <c r="G1023" s="1">
        <v>814</v>
      </c>
      <c r="H1023" s="1">
        <v>0</v>
      </c>
      <c r="I1023" s="1">
        <v>340</v>
      </c>
      <c r="J1023" s="4">
        <v>0</v>
      </c>
      <c r="K1023" s="4">
        <v>314</v>
      </c>
      <c r="L1023" s="4">
        <v>30</v>
      </c>
    </row>
    <row r="1024" spans="3:12" x14ac:dyDescent="0.3">
      <c r="C1024" s="1">
        <v>81</v>
      </c>
      <c r="D1024" s="1">
        <v>1277</v>
      </c>
      <c r="E1024" s="1">
        <v>342</v>
      </c>
      <c r="F1024" s="1">
        <v>0</v>
      </c>
      <c r="G1024" s="1">
        <v>832</v>
      </c>
      <c r="H1024" s="1">
        <v>0</v>
      </c>
      <c r="I1024" s="1">
        <v>347</v>
      </c>
      <c r="J1024" s="4">
        <v>0</v>
      </c>
      <c r="K1024" s="4">
        <v>296</v>
      </c>
      <c r="L1024" s="4">
        <v>27</v>
      </c>
    </row>
    <row r="1025" spans="3:12" x14ac:dyDescent="0.3">
      <c r="C1025" s="1">
        <v>82</v>
      </c>
      <c r="D1025" s="1">
        <v>1274</v>
      </c>
      <c r="E1025" s="1">
        <v>322</v>
      </c>
      <c r="F1025" s="1">
        <v>0</v>
      </c>
      <c r="G1025" s="1">
        <v>848</v>
      </c>
      <c r="H1025" s="1">
        <v>0</v>
      </c>
      <c r="I1025" s="1">
        <v>355</v>
      </c>
      <c r="J1025" s="4">
        <v>0</v>
      </c>
      <c r="K1025" s="4">
        <v>280</v>
      </c>
      <c r="L1025" s="4">
        <v>26</v>
      </c>
    </row>
    <row r="1026" spans="3:12" x14ac:dyDescent="0.3">
      <c r="C1026" s="1">
        <v>83</v>
      </c>
      <c r="D1026" s="1">
        <v>1269</v>
      </c>
      <c r="E1026" s="1">
        <v>306</v>
      </c>
      <c r="F1026" s="1">
        <v>0</v>
      </c>
      <c r="G1026" s="1">
        <v>862</v>
      </c>
      <c r="H1026" s="1">
        <v>0</v>
      </c>
      <c r="I1026" s="1">
        <v>361</v>
      </c>
      <c r="J1026" s="4">
        <v>0</v>
      </c>
      <c r="K1026" s="4">
        <v>268</v>
      </c>
      <c r="L1026" s="4">
        <v>25</v>
      </c>
    </row>
    <row r="1027" spans="3:12" x14ac:dyDescent="0.3">
      <c r="C1027" s="1">
        <v>84</v>
      </c>
      <c r="D1027" s="1">
        <v>1265</v>
      </c>
      <c r="E1027" s="1">
        <v>288</v>
      </c>
      <c r="F1027" s="1">
        <v>0</v>
      </c>
      <c r="G1027" s="1">
        <v>877</v>
      </c>
      <c r="H1027" s="1">
        <v>0</v>
      </c>
      <c r="I1027" s="1">
        <v>368</v>
      </c>
      <c r="J1027" s="4">
        <v>0</v>
      </c>
      <c r="K1027" s="4">
        <v>252</v>
      </c>
      <c r="L1027" s="4">
        <v>23</v>
      </c>
    </row>
    <row r="1028" spans="3:12" x14ac:dyDescent="0.3">
      <c r="C1028" s="1">
        <v>85</v>
      </c>
      <c r="D1028" s="1">
        <v>1261</v>
      </c>
      <c r="E1028" s="1">
        <v>273</v>
      </c>
      <c r="F1028" s="1">
        <v>0</v>
      </c>
      <c r="G1028" s="1">
        <v>890</v>
      </c>
      <c r="H1028" s="1">
        <v>0</v>
      </c>
      <c r="I1028" s="1">
        <v>375</v>
      </c>
      <c r="J1028" s="4">
        <v>0</v>
      </c>
      <c r="K1028" s="4">
        <v>239</v>
      </c>
      <c r="L1028" s="4">
        <v>22</v>
      </c>
    </row>
    <row r="1029" spans="3:12" x14ac:dyDescent="0.3">
      <c r="C1029" s="1">
        <v>86</v>
      </c>
      <c r="D1029" s="1">
        <v>1256</v>
      </c>
      <c r="E1029" s="1">
        <v>260</v>
      </c>
      <c r="F1029" s="1">
        <v>0</v>
      </c>
      <c r="G1029" s="1">
        <v>902</v>
      </c>
      <c r="H1029" s="1">
        <v>0</v>
      </c>
      <c r="I1029" s="1">
        <v>381</v>
      </c>
      <c r="J1029" s="4">
        <v>0</v>
      </c>
      <c r="K1029" s="4">
        <v>228</v>
      </c>
      <c r="L1029" s="4">
        <v>22</v>
      </c>
    </row>
    <row r="1030" spans="3:12" x14ac:dyDescent="0.3">
      <c r="C1030" s="1">
        <v>87</v>
      </c>
      <c r="D1030" s="1">
        <v>1253</v>
      </c>
      <c r="E1030" s="1">
        <v>243</v>
      </c>
      <c r="F1030" s="1">
        <v>0</v>
      </c>
      <c r="G1030" s="1">
        <v>916</v>
      </c>
      <c r="H1030" s="1">
        <v>0</v>
      </c>
      <c r="I1030" s="1">
        <v>386</v>
      </c>
      <c r="J1030" s="4">
        <v>0</v>
      </c>
      <c r="K1030" s="4">
        <v>214</v>
      </c>
      <c r="L1030" s="4">
        <v>20</v>
      </c>
    </row>
    <row r="1031" spans="3:12" x14ac:dyDescent="0.3">
      <c r="C1031" s="1">
        <v>88</v>
      </c>
      <c r="D1031" s="1">
        <v>1248</v>
      </c>
      <c r="E1031" s="1">
        <v>229</v>
      </c>
      <c r="F1031" s="1">
        <v>0</v>
      </c>
      <c r="G1031" s="1">
        <v>929</v>
      </c>
      <c r="H1031" s="1">
        <v>0</v>
      </c>
      <c r="I1031" s="1">
        <v>392</v>
      </c>
      <c r="J1031" s="4">
        <v>0</v>
      </c>
      <c r="K1031" s="4">
        <v>200</v>
      </c>
      <c r="L1031" s="4">
        <v>19</v>
      </c>
    </row>
    <row r="1032" spans="3:12" x14ac:dyDescent="0.3">
      <c r="C1032" s="1">
        <v>89</v>
      </c>
      <c r="D1032" s="1">
        <v>1244</v>
      </c>
      <c r="E1032" s="1">
        <v>215</v>
      </c>
      <c r="F1032" s="1">
        <v>0</v>
      </c>
      <c r="G1032" s="1">
        <v>942</v>
      </c>
      <c r="H1032" s="1">
        <v>0</v>
      </c>
      <c r="I1032" s="1">
        <v>397</v>
      </c>
      <c r="J1032" s="4">
        <v>0</v>
      </c>
      <c r="K1032" s="4">
        <v>185</v>
      </c>
      <c r="L1032" s="4">
        <v>18</v>
      </c>
    </row>
    <row r="1033" spans="3:12" x14ac:dyDescent="0.3">
      <c r="C1033" s="1">
        <v>90</v>
      </c>
      <c r="D1033" s="1">
        <v>1243</v>
      </c>
      <c r="E1033" s="1">
        <v>199</v>
      </c>
      <c r="F1033" s="1">
        <v>0</v>
      </c>
      <c r="G1033" s="1">
        <v>954</v>
      </c>
      <c r="H1033" s="1">
        <v>0</v>
      </c>
      <c r="I1033" s="1">
        <v>402</v>
      </c>
      <c r="J1033" s="4">
        <v>0</v>
      </c>
      <c r="K1033" s="4">
        <v>173</v>
      </c>
      <c r="L1033" s="4">
        <v>16</v>
      </c>
    </row>
    <row r="1034" spans="3:12" x14ac:dyDescent="0.3">
      <c r="C1034" s="1">
        <v>91</v>
      </c>
      <c r="D1034" s="1">
        <v>1239</v>
      </c>
      <c r="E1034" s="1">
        <v>186</v>
      </c>
      <c r="F1034" s="1">
        <v>0</v>
      </c>
      <c r="G1034" s="1">
        <v>965</v>
      </c>
      <c r="H1034" s="1">
        <v>0</v>
      </c>
      <c r="I1034" s="1">
        <v>408</v>
      </c>
      <c r="J1034" s="4">
        <v>0</v>
      </c>
      <c r="K1034" s="4">
        <v>160</v>
      </c>
      <c r="L1034" s="4">
        <v>15</v>
      </c>
    </row>
    <row r="1035" spans="3:12" x14ac:dyDescent="0.3">
      <c r="C1035" s="1">
        <v>92</v>
      </c>
      <c r="D1035" s="1">
        <v>1236</v>
      </c>
      <c r="E1035" s="1">
        <v>175</v>
      </c>
      <c r="F1035" s="1">
        <v>0</v>
      </c>
      <c r="G1035" s="1">
        <v>976</v>
      </c>
      <c r="H1035" s="1">
        <v>0</v>
      </c>
      <c r="I1035" s="1">
        <v>411</v>
      </c>
      <c r="J1035" s="4">
        <v>0</v>
      </c>
      <c r="K1035" s="4">
        <v>150</v>
      </c>
      <c r="L1035" s="4">
        <v>14</v>
      </c>
    </row>
    <row r="1036" spans="3:12" x14ac:dyDescent="0.3">
      <c r="C1036" s="1">
        <v>93</v>
      </c>
      <c r="D1036" s="1">
        <v>1233</v>
      </c>
      <c r="E1036" s="1">
        <v>167</v>
      </c>
      <c r="F1036" s="1">
        <v>0</v>
      </c>
      <c r="G1036" s="1">
        <v>984</v>
      </c>
      <c r="H1036" s="1">
        <v>0</v>
      </c>
      <c r="I1036" s="1">
        <v>414</v>
      </c>
      <c r="J1036" s="4">
        <v>0</v>
      </c>
      <c r="K1036" s="4">
        <v>144</v>
      </c>
      <c r="L1036" s="4">
        <v>14</v>
      </c>
    </row>
    <row r="1037" spans="3:12" x14ac:dyDescent="0.3">
      <c r="C1037" s="1">
        <v>94</v>
      </c>
      <c r="D1037" s="1">
        <v>1231</v>
      </c>
      <c r="E1037" s="1">
        <v>156</v>
      </c>
      <c r="F1037" s="1">
        <v>0</v>
      </c>
      <c r="G1037" s="1">
        <v>992</v>
      </c>
      <c r="H1037" s="1">
        <v>0</v>
      </c>
      <c r="I1037" s="1">
        <v>419</v>
      </c>
      <c r="J1037" s="4">
        <v>0</v>
      </c>
      <c r="K1037" s="4">
        <v>135</v>
      </c>
      <c r="L1037" s="4">
        <v>13</v>
      </c>
    </row>
    <row r="1038" spans="3:12" x14ac:dyDescent="0.3">
      <c r="C1038" s="1">
        <v>95</v>
      </c>
      <c r="D1038" s="1">
        <v>1230</v>
      </c>
      <c r="E1038" s="1">
        <v>145</v>
      </c>
      <c r="F1038" s="1">
        <v>0</v>
      </c>
      <c r="G1038" s="1">
        <v>1000</v>
      </c>
      <c r="H1038" s="1">
        <v>0</v>
      </c>
      <c r="I1038" s="1">
        <v>423</v>
      </c>
      <c r="J1038" s="4">
        <v>0</v>
      </c>
      <c r="K1038" s="4">
        <v>127</v>
      </c>
      <c r="L1038" s="4">
        <v>12</v>
      </c>
    </row>
    <row r="1039" spans="3:12" x14ac:dyDescent="0.3">
      <c r="C1039" s="1">
        <v>96</v>
      </c>
      <c r="D1039" s="1">
        <v>1228</v>
      </c>
      <c r="E1039" s="1">
        <v>137</v>
      </c>
      <c r="F1039" s="1">
        <v>0</v>
      </c>
      <c r="G1039" s="1">
        <v>1009</v>
      </c>
      <c r="H1039" s="1">
        <v>0</v>
      </c>
      <c r="I1039" s="1">
        <v>425</v>
      </c>
      <c r="J1039" s="4">
        <v>0</v>
      </c>
      <c r="K1039" s="4">
        <v>120</v>
      </c>
      <c r="L1039" s="4">
        <v>12</v>
      </c>
    </row>
    <row r="1040" spans="3:12" x14ac:dyDescent="0.3">
      <c r="C1040" s="1">
        <v>97</v>
      </c>
      <c r="D1040" s="1">
        <v>1227</v>
      </c>
      <c r="E1040" s="1">
        <v>127</v>
      </c>
      <c r="F1040" s="1">
        <v>0</v>
      </c>
      <c r="G1040" s="1">
        <v>1016</v>
      </c>
      <c r="H1040" s="1">
        <v>0</v>
      </c>
      <c r="I1040" s="1">
        <v>429</v>
      </c>
      <c r="J1040" s="4">
        <v>0</v>
      </c>
      <c r="K1040" s="4">
        <v>111</v>
      </c>
      <c r="L1040" s="4">
        <v>12</v>
      </c>
    </row>
    <row r="1041" spans="3:12" x14ac:dyDescent="0.3">
      <c r="C1041" s="1">
        <v>98</v>
      </c>
      <c r="D1041" s="1">
        <v>1224</v>
      </c>
      <c r="E1041" s="1">
        <v>120</v>
      </c>
      <c r="F1041" s="1">
        <v>0</v>
      </c>
      <c r="G1041" s="1">
        <v>1023</v>
      </c>
      <c r="H1041" s="1">
        <v>0</v>
      </c>
      <c r="I1041" s="1">
        <v>431</v>
      </c>
      <c r="J1041" s="4">
        <v>0</v>
      </c>
      <c r="K1041" s="4">
        <v>104</v>
      </c>
      <c r="L1041" s="4">
        <v>11</v>
      </c>
    </row>
    <row r="1042" spans="3:12" x14ac:dyDescent="0.3">
      <c r="C1042" s="1">
        <v>99</v>
      </c>
      <c r="D1042" s="1">
        <v>1222</v>
      </c>
      <c r="E1042" s="1">
        <v>114</v>
      </c>
      <c r="F1042" s="1">
        <v>0</v>
      </c>
      <c r="G1042" s="1">
        <v>1028</v>
      </c>
      <c r="H1042" s="1">
        <v>0</v>
      </c>
      <c r="I1042" s="1">
        <v>434</v>
      </c>
      <c r="J1042" s="4">
        <v>0</v>
      </c>
      <c r="K1042" s="4">
        <v>100</v>
      </c>
      <c r="L1042" s="4">
        <v>10</v>
      </c>
    </row>
    <row r="1043" spans="3:12" x14ac:dyDescent="0.3">
      <c r="C1043" s="1">
        <v>100</v>
      </c>
      <c r="D1043" s="1">
        <v>1220</v>
      </c>
      <c r="E1043" s="1">
        <v>106</v>
      </c>
      <c r="F1043" s="1">
        <v>0</v>
      </c>
      <c r="G1043" s="1">
        <v>1035</v>
      </c>
      <c r="H1043" s="1">
        <v>0</v>
      </c>
      <c r="I1043" s="1">
        <v>437</v>
      </c>
      <c r="J1043" s="4">
        <v>0</v>
      </c>
      <c r="K1043" s="4">
        <v>92</v>
      </c>
      <c r="L1043" s="4">
        <v>9</v>
      </c>
    </row>
    <row r="1044" spans="3:12" x14ac:dyDescent="0.3">
      <c r="C1044" s="1">
        <v>101</v>
      </c>
      <c r="D1044" s="1">
        <v>1219</v>
      </c>
      <c r="E1044" s="1">
        <v>101</v>
      </c>
      <c r="F1044" s="1">
        <v>0</v>
      </c>
      <c r="G1044" s="1">
        <v>1040</v>
      </c>
      <c r="H1044" s="1">
        <v>0</v>
      </c>
      <c r="I1044" s="1">
        <v>438</v>
      </c>
      <c r="J1044" s="4">
        <v>0</v>
      </c>
      <c r="K1044" s="4">
        <v>88</v>
      </c>
      <c r="L1044" s="4">
        <v>8</v>
      </c>
    </row>
    <row r="1045" spans="3:12" x14ac:dyDescent="0.3">
      <c r="C1045" s="1">
        <v>102</v>
      </c>
      <c r="D1045" s="1">
        <v>1217</v>
      </c>
      <c r="E1045" s="1">
        <v>93</v>
      </c>
      <c r="F1045" s="1">
        <v>0</v>
      </c>
      <c r="G1045" s="1">
        <v>1047</v>
      </c>
      <c r="H1045" s="1">
        <v>0</v>
      </c>
      <c r="I1045" s="1">
        <v>441</v>
      </c>
      <c r="J1045" s="4">
        <v>0</v>
      </c>
      <c r="K1045" s="4">
        <v>81</v>
      </c>
      <c r="L1045" s="4">
        <v>8</v>
      </c>
    </row>
    <row r="1046" spans="3:12" x14ac:dyDescent="0.3">
      <c r="C1046" s="1">
        <v>103</v>
      </c>
      <c r="D1046" s="1">
        <v>1216</v>
      </c>
      <c r="E1046" s="1">
        <v>87</v>
      </c>
      <c r="F1046" s="1">
        <v>0</v>
      </c>
      <c r="G1046" s="1">
        <v>1051</v>
      </c>
      <c r="H1046" s="1">
        <v>0</v>
      </c>
      <c r="I1046" s="1">
        <v>444</v>
      </c>
      <c r="J1046" s="4">
        <v>0</v>
      </c>
      <c r="K1046" s="4">
        <v>75</v>
      </c>
      <c r="L1046" s="4">
        <v>7</v>
      </c>
    </row>
    <row r="1047" spans="3:12" x14ac:dyDescent="0.3">
      <c r="C1047" s="1">
        <v>104</v>
      </c>
      <c r="D1047" s="1">
        <v>1214</v>
      </c>
      <c r="E1047" s="1">
        <v>82</v>
      </c>
      <c r="F1047" s="1">
        <v>0</v>
      </c>
      <c r="G1047" s="1">
        <v>1056</v>
      </c>
      <c r="H1047" s="1">
        <v>0</v>
      </c>
      <c r="I1047" s="1">
        <v>446</v>
      </c>
      <c r="J1047" s="4">
        <v>0</v>
      </c>
      <c r="K1047" s="4">
        <v>70</v>
      </c>
      <c r="L1047" s="4">
        <v>6</v>
      </c>
    </row>
    <row r="1048" spans="3:12" x14ac:dyDescent="0.3">
      <c r="C1048" s="1">
        <v>105</v>
      </c>
      <c r="D1048" s="1">
        <v>1213</v>
      </c>
      <c r="E1048" s="1">
        <v>76</v>
      </c>
      <c r="F1048" s="1">
        <v>0</v>
      </c>
      <c r="G1048" s="1">
        <v>1060</v>
      </c>
      <c r="H1048" s="1">
        <v>0</v>
      </c>
      <c r="I1048" s="1">
        <v>449</v>
      </c>
      <c r="J1048" s="4">
        <v>0</v>
      </c>
      <c r="K1048" s="4">
        <v>66</v>
      </c>
      <c r="L1048" s="4">
        <v>6</v>
      </c>
    </row>
    <row r="1049" spans="3:12" x14ac:dyDescent="0.3">
      <c r="C1049" s="1">
        <v>106</v>
      </c>
      <c r="D1049" s="1">
        <v>1212</v>
      </c>
      <c r="E1049" s="1">
        <v>74</v>
      </c>
      <c r="F1049" s="1">
        <v>0</v>
      </c>
      <c r="G1049" s="1">
        <v>1063</v>
      </c>
      <c r="H1049" s="1">
        <v>0</v>
      </c>
      <c r="I1049" s="1">
        <v>450</v>
      </c>
      <c r="J1049" s="4">
        <v>0</v>
      </c>
      <c r="K1049" s="4">
        <v>64</v>
      </c>
      <c r="L1049" s="4">
        <v>6</v>
      </c>
    </row>
    <row r="1050" spans="3:12" x14ac:dyDescent="0.3">
      <c r="C1050" s="1">
        <v>107</v>
      </c>
      <c r="D1050" s="1">
        <v>1211</v>
      </c>
      <c r="E1050" s="1">
        <v>70</v>
      </c>
      <c r="F1050" s="1">
        <v>0</v>
      </c>
      <c r="G1050" s="1">
        <v>1066</v>
      </c>
      <c r="H1050" s="1">
        <v>0</v>
      </c>
      <c r="I1050" s="1">
        <v>451</v>
      </c>
      <c r="J1050" s="4">
        <v>0</v>
      </c>
      <c r="K1050" s="4">
        <v>61</v>
      </c>
      <c r="L1050" s="4">
        <v>5</v>
      </c>
    </row>
    <row r="1051" spans="3:12" x14ac:dyDescent="0.3">
      <c r="C1051" s="1">
        <v>108</v>
      </c>
      <c r="D1051" s="1">
        <v>1210</v>
      </c>
      <c r="E1051" s="1">
        <v>66</v>
      </c>
      <c r="F1051" s="1">
        <v>0</v>
      </c>
      <c r="G1051" s="1">
        <v>1070</v>
      </c>
      <c r="H1051" s="1">
        <v>0</v>
      </c>
      <c r="I1051" s="1">
        <v>452</v>
      </c>
      <c r="J1051" s="4">
        <v>0</v>
      </c>
      <c r="K1051" s="4">
        <v>58</v>
      </c>
      <c r="L1051" s="4">
        <v>5</v>
      </c>
    </row>
    <row r="1052" spans="3:12" x14ac:dyDescent="0.3">
      <c r="C1052" s="1">
        <v>109</v>
      </c>
      <c r="D1052" s="1">
        <v>1209</v>
      </c>
      <c r="E1052" s="1">
        <v>61</v>
      </c>
      <c r="F1052" s="1">
        <v>0</v>
      </c>
      <c r="G1052" s="1">
        <v>1074</v>
      </c>
      <c r="H1052" s="1">
        <v>0</v>
      </c>
      <c r="I1052" s="1">
        <v>454</v>
      </c>
      <c r="J1052" s="4">
        <v>0</v>
      </c>
      <c r="K1052" s="4">
        <v>53</v>
      </c>
      <c r="L1052" s="4">
        <v>5</v>
      </c>
    </row>
    <row r="1053" spans="3:12" x14ac:dyDescent="0.3">
      <c r="C1053" s="1">
        <v>110</v>
      </c>
      <c r="D1053" s="1">
        <v>1209</v>
      </c>
      <c r="E1053" s="1">
        <v>57</v>
      </c>
      <c r="F1053" s="1">
        <v>0</v>
      </c>
      <c r="G1053" s="1">
        <v>1077</v>
      </c>
      <c r="H1053" s="1">
        <v>0</v>
      </c>
      <c r="I1053" s="1">
        <v>455</v>
      </c>
      <c r="J1053" s="4">
        <v>0</v>
      </c>
      <c r="K1053" s="4">
        <v>50</v>
      </c>
      <c r="L1053" s="4">
        <v>5</v>
      </c>
    </row>
    <row r="1054" spans="3:12" x14ac:dyDescent="0.3">
      <c r="C1054" s="1">
        <v>111</v>
      </c>
      <c r="D1054" s="1">
        <v>1208</v>
      </c>
      <c r="E1054" s="1">
        <v>55</v>
      </c>
      <c r="F1054" s="1">
        <v>0</v>
      </c>
      <c r="G1054" s="1">
        <v>1079</v>
      </c>
      <c r="H1054" s="1">
        <v>0</v>
      </c>
      <c r="I1054" s="1">
        <v>456</v>
      </c>
      <c r="J1054" s="4">
        <v>0</v>
      </c>
      <c r="K1054" s="4">
        <v>49</v>
      </c>
      <c r="L1054" s="4">
        <v>4</v>
      </c>
    </row>
    <row r="1055" spans="3:12" x14ac:dyDescent="0.3">
      <c r="C1055" s="1">
        <v>112</v>
      </c>
      <c r="D1055" s="1">
        <v>1207</v>
      </c>
      <c r="E1055" s="1">
        <v>52</v>
      </c>
      <c r="F1055" s="1">
        <v>0</v>
      </c>
      <c r="G1055" s="1">
        <v>1082</v>
      </c>
      <c r="H1055" s="1">
        <v>0</v>
      </c>
      <c r="I1055" s="1">
        <v>458</v>
      </c>
      <c r="J1055" s="4">
        <v>0</v>
      </c>
      <c r="K1055" s="4">
        <v>45</v>
      </c>
      <c r="L1055" s="4">
        <v>4</v>
      </c>
    </row>
    <row r="1056" spans="3:12" x14ac:dyDescent="0.3">
      <c r="C1056" s="1">
        <v>113</v>
      </c>
      <c r="D1056" s="1">
        <v>1206</v>
      </c>
      <c r="E1056" s="1">
        <v>49</v>
      </c>
      <c r="F1056" s="1">
        <v>0</v>
      </c>
      <c r="G1056" s="1">
        <v>1084</v>
      </c>
      <c r="H1056" s="1">
        <v>0</v>
      </c>
      <c r="I1056" s="1">
        <v>459</v>
      </c>
      <c r="J1056" s="4">
        <v>0</v>
      </c>
      <c r="K1056" s="4">
        <v>43</v>
      </c>
      <c r="L1056" s="4">
        <v>4</v>
      </c>
    </row>
    <row r="1057" spans="3:12" x14ac:dyDescent="0.3">
      <c r="C1057" s="1">
        <v>114</v>
      </c>
      <c r="D1057" s="1">
        <v>1205</v>
      </c>
      <c r="E1057" s="1">
        <v>46</v>
      </c>
      <c r="F1057" s="1">
        <v>0</v>
      </c>
      <c r="G1057" s="1">
        <v>1087</v>
      </c>
      <c r="H1057" s="1">
        <v>0</v>
      </c>
      <c r="I1057" s="1">
        <v>460</v>
      </c>
      <c r="J1057" s="4">
        <v>0</v>
      </c>
      <c r="K1057" s="4">
        <v>41</v>
      </c>
      <c r="L1057" s="4">
        <v>4</v>
      </c>
    </row>
    <row r="1058" spans="3:12" x14ac:dyDescent="0.3">
      <c r="C1058" s="1">
        <v>115</v>
      </c>
      <c r="D1058" s="1">
        <v>1205</v>
      </c>
      <c r="E1058" s="1">
        <v>43</v>
      </c>
      <c r="F1058" s="1">
        <v>0</v>
      </c>
      <c r="G1058" s="1">
        <v>1090</v>
      </c>
      <c r="H1058" s="1">
        <v>0</v>
      </c>
      <c r="I1058" s="1">
        <v>461</v>
      </c>
      <c r="J1058" s="4">
        <v>0</v>
      </c>
      <c r="K1058" s="4">
        <v>38</v>
      </c>
      <c r="L1058" s="4">
        <v>4</v>
      </c>
    </row>
    <row r="1059" spans="3:12" x14ac:dyDescent="0.3">
      <c r="C1059" s="1">
        <v>116</v>
      </c>
      <c r="D1059" s="1">
        <v>1204</v>
      </c>
      <c r="E1059" s="1">
        <v>40</v>
      </c>
      <c r="F1059" s="1">
        <v>0</v>
      </c>
      <c r="G1059" s="1">
        <v>1092</v>
      </c>
      <c r="H1059" s="1">
        <v>0</v>
      </c>
      <c r="I1059" s="1">
        <v>462</v>
      </c>
      <c r="J1059" s="4">
        <v>0</v>
      </c>
      <c r="K1059" s="4">
        <v>35</v>
      </c>
      <c r="L1059" s="4">
        <v>4</v>
      </c>
    </row>
    <row r="1060" spans="3:12" x14ac:dyDescent="0.3">
      <c r="C1060" s="1">
        <v>117</v>
      </c>
      <c r="D1060" s="1">
        <v>1203</v>
      </c>
      <c r="E1060" s="1">
        <v>38</v>
      </c>
      <c r="F1060" s="1">
        <v>0</v>
      </c>
      <c r="G1060" s="1">
        <v>1093</v>
      </c>
      <c r="H1060" s="1">
        <v>0</v>
      </c>
      <c r="I1060" s="1">
        <v>463</v>
      </c>
      <c r="J1060" s="4">
        <v>0</v>
      </c>
      <c r="K1060" s="4">
        <v>33</v>
      </c>
      <c r="L1060" s="4">
        <v>4</v>
      </c>
    </row>
    <row r="1061" spans="3:12" x14ac:dyDescent="0.3">
      <c r="C1061" s="1">
        <v>118</v>
      </c>
      <c r="D1061" s="1">
        <v>1203</v>
      </c>
      <c r="E1061" s="1">
        <v>36</v>
      </c>
      <c r="F1061" s="1">
        <v>0</v>
      </c>
      <c r="G1061" s="1">
        <v>1095</v>
      </c>
      <c r="H1061" s="1">
        <v>0</v>
      </c>
      <c r="I1061" s="1">
        <v>464</v>
      </c>
      <c r="J1061" s="4">
        <v>0</v>
      </c>
      <c r="K1061" s="4">
        <v>32</v>
      </c>
      <c r="L1061" s="4">
        <v>4</v>
      </c>
    </row>
    <row r="1062" spans="3:12" x14ac:dyDescent="0.3">
      <c r="C1062" s="1">
        <v>119</v>
      </c>
      <c r="D1062" s="1">
        <v>1202</v>
      </c>
      <c r="E1062" s="1">
        <v>34</v>
      </c>
      <c r="F1062" s="1">
        <v>0</v>
      </c>
      <c r="G1062" s="1">
        <v>1098</v>
      </c>
      <c r="H1062" s="1">
        <v>0</v>
      </c>
      <c r="I1062" s="1">
        <v>465</v>
      </c>
      <c r="J1062" s="4">
        <v>0</v>
      </c>
      <c r="K1062" s="4">
        <v>29</v>
      </c>
      <c r="L1062" s="4">
        <v>4</v>
      </c>
    </row>
    <row r="1063" spans="3:12" x14ac:dyDescent="0.3">
      <c r="C1063" s="1">
        <v>120</v>
      </c>
      <c r="D1063" s="1">
        <v>1202</v>
      </c>
      <c r="E1063" s="1">
        <v>32</v>
      </c>
      <c r="F1063" s="1">
        <v>0</v>
      </c>
      <c r="G1063" s="1">
        <v>1100</v>
      </c>
      <c r="H1063" s="1">
        <v>0</v>
      </c>
      <c r="I1063" s="1">
        <v>465</v>
      </c>
      <c r="J1063" s="4">
        <v>0</v>
      </c>
      <c r="K1063" s="4">
        <v>28</v>
      </c>
      <c r="L1063" s="4">
        <v>3</v>
      </c>
    </row>
    <row r="1064" spans="3:12" x14ac:dyDescent="0.3">
      <c r="C1064" s="1">
        <v>121</v>
      </c>
      <c r="D1064" s="1">
        <v>1201</v>
      </c>
      <c r="E1064" s="1">
        <v>30</v>
      </c>
      <c r="F1064" s="1">
        <v>0</v>
      </c>
      <c r="G1064" s="1">
        <v>1101</v>
      </c>
      <c r="H1064" s="1">
        <v>0</v>
      </c>
      <c r="I1064" s="1">
        <v>466</v>
      </c>
      <c r="J1064" s="4">
        <v>0</v>
      </c>
      <c r="K1064" s="4">
        <v>26</v>
      </c>
      <c r="L1064" s="4">
        <v>3</v>
      </c>
    </row>
    <row r="1065" spans="3:12" x14ac:dyDescent="0.3">
      <c r="C1065" s="1">
        <v>122</v>
      </c>
      <c r="D1065" s="1">
        <v>1201</v>
      </c>
      <c r="E1065" s="1">
        <v>28</v>
      </c>
      <c r="F1065" s="1">
        <v>0</v>
      </c>
      <c r="G1065" s="1">
        <v>1103</v>
      </c>
      <c r="H1065" s="1">
        <v>0</v>
      </c>
      <c r="I1065" s="1">
        <v>466</v>
      </c>
      <c r="J1065" s="4">
        <v>0</v>
      </c>
      <c r="K1065" s="4">
        <v>24</v>
      </c>
      <c r="L1065" s="4">
        <v>3</v>
      </c>
    </row>
    <row r="1066" spans="3:12" x14ac:dyDescent="0.3">
      <c r="C1066" s="1">
        <v>123</v>
      </c>
      <c r="D1066" s="1">
        <v>1200</v>
      </c>
      <c r="E1066" s="1">
        <v>26</v>
      </c>
      <c r="F1066" s="1">
        <v>0</v>
      </c>
      <c r="G1066" s="1">
        <v>1104</v>
      </c>
      <c r="H1066" s="1">
        <v>0</v>
      </c>
      <c r="I1066" s="1">
        <v>467</v>
      </c>
      <c r="J1066" s="4">
        <v>0</v>
      </c>
      <c r="K1066" s="4">
        <v>23</v>
      </c>
      <c r="L1066" s="4">
        <v>3</v>
      </c>
    </row>
    <row r="1067" spans="3:12" x14ac:dyDescent="0.3">
      <c r="C1067" s="1">
        <v>124</v>
      </c>
      <c r="D1067" s="1">
        <v>1200</v>
      </c>
      <c r="E1067" s="1">
        <v>26</v>
      </c>
      <c r="F1067" s="1">
        <v>0</v>
      </c>
      <c r="G1067" s="1">
        <v>1105</v>
      </c>
      <c r="H1067" s="1">
        <v>0</v>
      </c>
      <c r="I1067" s="1">
        <v>468</v>
      </c>
      <c r="J1067" s="4">
        <v>0</v>
      </c>
      <c r="K1067" s="4">
        <v>22</v>
      </c>
      <c r="L1067" s="4">
        <v>3</v>
      </c>
    </row>
    <row r="1068" spans="3:12" x14ac:dyDescent="0.3">
      <c r="C1068" s="1">
        <v>125</v>
      </c>
      <c r="D1068" s="1">
        <v>1199</v>
      </c>
      <c r="E1068" s="1">
        <v>25</v>
      </c>
      <c r="F1068" s="1">
        <v>0</v>
      </c>
      <c r="G1068" s="1">
        <v>1106</v>
      </c>
      <c r="H1068" s="1">
        <v>0</v>
      </c>
      <c r="I1068" s="1">
        <v>468</v>
      </c>
      <c r="J1068" s="4">
        <v>0</v>
      </c>
      <c r="K1068" s="4">
        <v>21</v>
      </c>
      <c r="L1068" s="4">
        <v>3</v>
      </c>
    </row>
    <row r="1069" spans="3:12" x14ac:dyDescent="0.3">
      <c r="C1069" s="1">
        <v>126</v>
      </c>
      <c r="D1069" s="1">
        <v>1199</v>
      </c>
      <c r="E1069" s="1">
        <v>23</v>
      </c>
      <c r="F1069" s="1">
        <v>0</v>
      </c>
      <c r="G1069" s="1">
        <v>1108</v>
      </c>
      <c r="H1069" s="1">
        <v>0</v>
      </c>
      <c r="I1069" s="1">
        <v>468</v>
      </c>
      <c r="J1069" s="4">
        <v>0</v>
      </c>
      <c r="K1069" s="4">
        <v>20</v>
      </c>
      <c r="L1069" s="4">
        <v>3</v>
      </c>
    </row>
    <row r="1070" spans="3:12" x14ac:dyDescent="0.3">
      <c r="C1070" s="1">
        <v>127</v>
      </c>
      <c r="D1070" s="1">
        <v>1198</v>
      </c>
      <c r="E1070" s="1">
        <v>23</v>
      </c>
      <c r="F1070" s="1">
        <v>0</v>
      </c>
      <c r="G1070" s="1">
        <v>1109</v>
      </c>
      <c r="H1070" s="1">
        <v>0</v>
      </c>
      <c r="I1070" s="1">
        <v>469</v>
      </c>
      <c r="J1070" s="4">
        <v>0</v>
      </c>
      <c r="K1070" s="4">
        <v>19</v>
      </c>
      <c r="L1070" s="4">
        <v>2</v>
      </c>
    </row>
    <row r="1071" spans="3:12" x14ac:dyDescent="0.3">
      <c r="C1071" s="1">
        <v>128</v>
      </c>
      <c r="D1071" s="1">
        <v>1198</v>
      </c>
      <c r="E1071" s="1">
        <v>21</v>
      </c>
      <c r="F1071" s="1">
        <v>0</v>
      </c>
      <c r="G1071" s="1">
        <v>1110</v>
      </c>
      <c r="H1071" s="1">
        <v>0</v>
      </c>
      <c r="I1071" s="1">
        <v>469</v>
      </c>
      <c r="J1071" s="4">
        <v>0</v>
      </c>
      <c r="K1071" s="4">
        <v>18</v>
      </c>
      <c r="L1071" s="4">
        <v>2</v>
      </c>
    </row>
    <row r="1072" spans="3:12" x14ac:dyDescent="0.3">
      <c r="C1072" s="1">
        <v>129</v>
      </c>
      <c r="D1072" s="1">
        <v>1198</v>
      </c>
      <c r="E1072" s="1">
        <v>19</v>
      </c>
      <c r="F1072" s="1">
        <v>0</v>
      </c>
      <c r="G1072" s="1">
        <v>1111</v>
      </c>
      <c r="H1072" s="1">
        <v>0</v>
      </c>
      <c r="I1072" s="1">
        <v>470</v>
      </c>
      <c r="J1072" s="4">
        <v>0</v>
      </c>
      <c r="K1072" s="4">
        <v>16</v>
      </c>
      <c r="L1072" s="4">
        <v>2</v>
      </c>
    </row>
    <row r="1073" spans="3:12" x14ac:dyDescent="0.3">
      <c r="C1073" s="1">
        <v>130</v>
      </c>
      <c r="D1073" s="1">
        <v>1197</v>
      </c>
      <c r="E1073" s="1">
        <v>18</v>
      </c>
      <c r="F1073" s="1">
        <v>0</v>
      </c>
      <c r="G1073" s="1">
        <v>1113</v>
      </c>
      <c r="H1073" s="1">
        <v>0</v>
      </c>
      <c r="I1073" s="1">
        <v>471</v>
      </c>
      <c r="J1073" s="4">
        <v>0</v>
      </c>
      <c r="K1073" s="4">
        <v>15</v>
      </c>
      <c r="L1073" s="4">
        <v>2</v>
      </c>
    </row>
    <row r="1074" spans="3:12" x14ac:dyDescent="0.3">
      <c r="C1074" s="1">
        <v>131</v>
      </c>
      <c r="D1074" s="1">
        <v>1197</v>
      </c>
      <c r="E1074" s="1">
        <v>17</v>
      </c>
      <c r="F1074" s="1">
        <v>0</v>
      </c>
      <c r="G1074" s="1">
        <v>1113</v>
      </c>
      <c r="H1074" s="1">
        <v>0</v>
      </c>
      <c r="I1074" s="1">
        <v>471</v>
      </c>
      <c r="J1074" s="4">
        <v>0</v>
      </c>
      <c r="K1074" s="4">
        <v>14</v>
      </c>
      <c r="L1074" s="4">
        <v>2</v>
      </c>
    </row>
    <row r="1075" spans="3:12" x14ac:dyDescent="0.3">
      <c r="C1075" s="1">
        <v>132</v>
      </c>
      <c r="D1075" s="1">
        <v>1197</v>
      </c>
      <c r="E1075" s="1">
        <v>16</v>
      </c>
      <c r="F1075" s="1">
        <v>0</v>
      </c>
      <c r="G1075" s="1">
        <v>1114</v>
      </c>
      <c r="H1075" s="1">
        <v>0</v>
      </c>
      <c r="I1075" s="1">
        <v>472</v>
      </c>
      <c r="J1075" s="4">
        <v>0</v>
      </c>
      <c r="K1075" s="4">
        <v>14</v>
      </c>
      <c r="L1075" s="4">
        <v>2</v>
      </c>
    </row>
    <row r="1076" spans="3:12" x14ac:dyDescent="0.3">
      <c r="C1076" s="1">
        <v>133</v>
      </c>
      <c r="D1076" s="1">
        <v>1196</v>
      </c>
      <c r="E1076" s="1">
        <v>15</v>
      </c>
      <c r="F1076" s="1">
        <v>0</v>
      </c>
      <c r="G1076" s="1">
        <v>1114</v>
      </c>
      <c r="H1076" s="1">
        <v>0</v>
      </c>
      <c r="I1076" s="1">
        <v>472</v>
      </c>
      <c r="J1076" s="4">
        <v>0</v>
      </c>
      <c r="K1076" s="4">
        <v>13</v>
      </c>
      <c r="L1076" s="4">
        <v>1</v>
      </c>
    </row>
    <row r="1077" spans="3:12" x14ac:dyDescent="0.3">
      <c r="C1077" s="1">
        <v>134</v>
      </c>
      <c r="D1077" s="1">
        <v>1196</v>
      </c>
      <c r="E1077" s="1">
        <v>14</v>
      </c>
      <c r="F1077" s="1">
        <v>0</v>
      </c>
      <c r="G1077" s="1">
        <v>1115</v>
      </c>
      <c r="H1077" s="1">
        <v>0</v>
      </c>
      <c r="I1077" s="1">
        <v>473</v>
      </c>
      <c r="J1077" s="4">
        <v>0</v>
      </c>
      <c r="K1077" s="4">
        <v>12</v>
      </c>
      <c r="L1077" s="4">
        <v>1</v>
      </c>
    </row>
    <row r="1078" spans="3:12" x14ac:dyDescent="0.3">
      <c r="C1078" s="1">
        <v>135</v>
      </c>
      <c r="D1078" s="1">
        <v>1196</v>
      </c>
      <c r="E1078" s="1">
        <v>14</v>
      </c>
      <c r="F1078" s="1">
        <v>0</v>
      </c>
      <c r="G1078" s="1">
        <v>1116</v>
      </c>
      <c r="H1078" s="1">
        <v>0</v>
      </c>
      <c r="I1078" s="1">
        <v>473</v>
      </c>
      <c r="J1078" s="4">
        <v>0</v>
      </c>
      <c r="K1078" s="4">
        <v>12</v>
      </c>
      <c r="L1078" s="4">
        <v>2</v>
      </c>
    </row>
    <row r="1079" spans="3:12" x14ac:dyDescent="0.3">
      <c r="C1079" s="1">
        <v>136</v>
      </c>
      <c r="D1079" s="1">
        <v>1195</v>
      </c>
      <c r="E1079" s="1">
        <v>13</v>
      </c>
      <c r="F1079" s="1">
        <v>0</v>
      </c>
      <c r="G1079" s="1">
        <v>1116</v>
      </c>
      <c r="H1079" s="1">
        <v>0</v>
      </c>
      <c r="I1079" s="1">
        <v>473</v>
      </c>
      <c r="J1079" s="4">
        <v>0</v>
      </c>
      <c r="K1079" s="4">
        <v>11</v>
      </c>
      <c r="L1079" s="4">
        <v>1</v>
      </c>
    </row>
    <row r="1080" spans="3:12" x14ac:dyDescent="0.3">
      <c r="C1080" s="1">
        <v>137</v>
      </c>
      <c r="D1080" s="1">
        <v>1195</v>
      </c>
      <c r="E1080" s="1">
        <v>14</v>
      </c>
      <c r="F1080" s="1">
        <v>0</v>
      </c>
      <c r="G1080" s="1">
        <v>1116</v>
      </c>
      <c r="H1080" s="1">
        <v>0</v>
      </c>
      <c r="I1080" s="1">
        <v>474</v>
      </c>
      <c r="J1080" s="4">
        <v>0</v>
      </c>
      <c r="K1080" s="4">
        <v>11</v>
      </c>
      <c r="L1080" s="4">
        <v>1</v>
      </c>
    </row>
    <row r="1081" spans="3:12" x14ac:dyDescent="0.3">
      <c r="C1081" s="1">
        <v>138</v>
      </c>
      <c r="D1081" s="1">
        <v>1194</v>
      </c>
      <c r="E1081" s="1">
        <v>13</v>
      </c>
      <c r="F1081" s="1">
        <v>0</v>
      </c>
      <c r="G1081" s="1">
        <v>1117</v>
      </c>
      <c r="H1081" s="1">
        <v>0</v>
      </c>
      <c r="I1081" s="1">
        <v>474</v>
      </c>
      <c r="J1081" s="4">
        <v>0</v>
      </c>
      <c r="K1081" s="4">
        <v>11</v>
      </c>
      <c r="L1081" s="4">
        <v>1</v>
      </c>
    </row>
    <row r="1082" spans="3:12" x14ac:dyDescent="0.3">
      <c r="C1082" s="1">
        <v>139</v>
      </c>
      <c r="D1082" s="1">
        <v>1194</v>
      </c>
      <c r="E1082" s="1">
        <v>12</v>
      </c>
      <c r="F1082" s="1">
        <v>0</v>
      </c>
      <c r="G1082" s="1">
        <v>1118</v>
      </c>
      <c r="H1082" s="1">
        <v>0</v>
      </c>
      <c r="I1082" s="1">
        <v>474</v>
      </c>
      <c r="J1082" s="4">
        <v>0</v>
      </c>
      <c r="K1082" s="4">
        <v>10</v>
      </c>
      <c r="L1082" s="4">
        <v>1</v>
      </c>
    </row>
    <row r="1083" spans="3:12" x14ac:dyDescent="0.3">
      <c r="C1083" s="1">
        <v>140</v>
      </c>
      <c r="D1083" s="1">
        <v>1194</v>
      </c>
      <c r="E1083" s="1">
        <v>12</v>
      </c>
      <c r="F1083" s="1">
        <v>0</v>
      </c>
      <c r="G1083" s="1">
        <v>1118</v>
      </c>
      <c r="H1083" s="1">
        <v>0</v>
      </c>
      <c r="I1083" s="1">
        <v>474</v>
      </c>
      <c r="J1083" s="4">
        <v>0</v>
      </c>
      <c r="K1083" s="4">
        <v>9</v>
      </c>
      <c r="L1083" s="4">
        <v>1</v>
      </c>
    </row>
    <row r="1084" spans="3:12" x14ac:dyDescent="0.3">
      <c r="C1084" s="1">
        <v>141</v>
      </c>
      <c r="D1084" s="1">
        <v>1194</v>
      </c>
      <c r="E1084" s="1">
        <v>11</v>
      </c>
      <c r="F1084" s="1">
        <v>0</v>
      </c>
      <c r="G1084" s="1">
        <v>1119</v>
      </c>
      <c r="H1084" s="1">
        <v>0</v>
      </c>
      <c r="I1084" s="1">
        <v>474</v>
      </c>
      <c r="J1084" s="4">
        <v>0</v>
      </c>
      <c r="K1084" s="4">
        <v>9</v>
      </c>
      <c r="L1084" s="4">
        <v>1</v>
      </c>
    </row>
    <row r="1085" spans="3:12" x14ac:dyDescent="0.3">
      <c r="C1085" s="1">
        <v>142</v>
      </c>
      <c r="D1085" s="1">
        <v>1193</v>
      </c>
      <c r="E1085" s="1">
        <v>11</v>
      </c>
      <c r="F1085" s="1">
        <v>0</v>
      </c>
      <c r="G1085" s="1">
        <v>1120</v>
      </c>
      <c r="H1085" s="1">
        <v>0</v>
      </c>
      <c r="I1085" s="1">
        <v>475</v>
      </c>
      <c r="J1085" s="4">
        <v>0</v>
      </c>
      <c r="K1085" s="4">
        <v>8</v>
      </c>
      <c r="L1085" s="4">
        <v>0</v>
      </c>
    </row>
    <row r="1086" spans="3:12" x14ac:dyDescent="0.3">
      <c r="C1086" s="1">
        <v>143</v>
      </c>
      <c r="D1086" s="1">
        <v>1193</v>
      </c>
      <c r="E1086" s="1">
        <v>10</v>
      </c>
      <c r="F1086" s="1">
        <v>0</v>
      </c>
      <c r="G1086" s="1">
        <v>1120</v>
      </c>
      <c r="H1086" s="1">
        <v>0</v>
      </c>
      <c r="I1086" s="1">
        <v>475</v>
      </c>
      <c r="J1086" s="4">
        <v>0</v>
      </c>
      <c r="K1086" s="4">
        <v>8</v>
      </c>
      <c r="L1086" s="4">
        <v>1</v>
      </c>
    </row>
    <row r="1087" spans="3:12" x14ac:dyDescent="0.3">
      <c r="C1087" s="1">
        <v>144</v>
      </c>
      <c r="D1087" s="1">
        <v>1193</v>
      </c>
      <c r="E1087" s="1">
        <v>10</v>
      </c>
      <c r="F1087" s="1">
        <v>0</v>
      </c>
      <c r="G1087" s="1">
        <v>1121</v>
      </c>
      <c r="H1087" s="1">
        <v>0</v>
      </c>
      <c r="I1087" s="1">
        <v>475</v>
      </c>
      <c r="J1087" s="4">
        <v>0</v>
      </c>
      <c r="K1087" s="4">
        <v>8</v>
      </c>
      <c r="L1087" s="4">
        <v>1</v>
      </c>
    </row>
    <row r="1088" spans="3:12" x14ac:dyDescent="0.3">
      <c r="C1088" s="1">
        <v>145</v>
      </c>
      <c r="D1088" s="1">
        <v>1193</v>
      </c>
      <c r="E1088" s="1">
        <v>9</v>
      </c>
      <c r="F1088" s="1">
        <v>0</v>
      </c>
      <c r="G1088" s="1">
        <v>1121</v>
      </c>
      <c r="H1088" s="1">
        <v>0</v>
      </c>
      <c r="I1088" s="1">
        <v>475</v>
      </c>
      <c r="J1088" s="4">
        <v>0</v>
      </c>
      <c r="K1088" s="4">
        <v>8</v>
      </c>
      <c r="L1088" s="4">
        <v>1</v>
      </c>
    </row>
    <row r="1089" spans="3:12" x14ac:dyDescent="0.3">
      <c r="C1089" s="1">
        <v>146</v>
      </c>
      <c r="D1089" s="1">
        <v>1193</v>
      </c>
      <c r="E1089" s="1">
        <v>9</v>
      </c>
      <c r="F1089" s="1">
        <v>0</v>
      </c>
      <c r="G1089" s="1">
        <v>1121</v>
      </c>
      <c r="H1089" s="1">
        <v>0</v>
      </c>
      <c r="I1089" s="1">
        <v>475</v>
      </c>
      <c r="J1089" s="4">
        <v>0</v>
      </c>
      <c r="K1089" s="4">
        <v>8</v>
      </c>
      <c r="L1089" s="4">
        <v>1</v>
      </c>
    </row>
    <row r="1090" spans="3:12" x14ac:dyDescent="0.3">
      <c r="C1090" s="1">
        <v>147</v>
      </c>
      <c r="D1090" s="1">
        <v>1193</v>
      </c>
      <c r="E1090" s="1">
        <v>9</v>
      </c>
      <c r="F1090" s="1">
        <v>0</v>
      </c>
      <c r="G1090" s="1">
        <v>1122</v>
      </c>
      <c r="H1090" s="1">
        <v>0</v>
      </c>
      <c r="I1090" s="1">
        <v>475</v>
      </c>
      <c r="J1090" s="4">
        <v>0</v>
      </c>
      <c r="K1090" s="4">
        <v>7</v>
      </c>
      <c r="L1090" s="4">
        <v>1</v>
      </c>
    </row>
    <row r="1091" spans="3:12" x14ac:dyDescent="0.3">
      <c r="C1091" s="1">
        <v>148</v>
      </c>
      <c r="D1091" s="1">
        <v>1192</v>
      </c>
      <c r="E1091" s="1">
        <v>8</v>
      </c>
      <c r="F1091" s="1">
        <v>0</v>
      </c>
      <c r="G1091" s="1">
        <v>1122</v>
      </c>
      <c r="H1091" s="1">
        <v>0</v>
      </c>
      <c r="I1091" s="1">
        <v>475</v>
      </c>
      <c r="J1091" s="4">
        <v>0</v>
      </c>
      <c r="K1091" s="4">
        <v>7</v>
      </c>
      <c r="L1091" s="4">
        <v>0</v>
      </c>
    </row>
    <row r="1092" spans="3:12" x14ac:dyDescent="0.3">
      <c r="C1092" s="1">
        <v>149</v>
      </c>
      <c r="D1092" s="1">
        <v>1192</v>
      </c>
      <c r="E1092" s="1">
        <v>8</v>
      </c>
      <c r="F1092" s="1">
        <v>0</v>
      </c>
      <c r="G1092" s="1">
        <v>1123</v>
      </c>
      <c r="H1092" s="1">
        <v>0</v>
      </c>
      <c r="I1092" s="1">
        <v>475</v>
      </c>
      <c r="J1092" s="4">
        <v>0</v>
      </c>
      <c r="K1092" s="4">
        <v>7</v>
      </c>
      <c r="L1092" s="4">
        <v>0</v>
      </c>
    </row>
    <row r="1093" spans="3:12" x14ac:dyDescent="0.3">
      <c r="C1093" s="1">
        <v>150</v>
      </c>
      <c r="D1093" s="1">
        <v>1192</v>
      </c>
      <c r="E1093" s="1">
        <v>7</v>
      </c>
      <c r="F1093" s="1">
        <v>0</v>
      </c>
      <c r="G1093" s="1">
        <v>1123</v>
      </c>
      <c r="H1093" s="1">
        <v>0</v>
      </c>
      <c r="I1093" s="1">
        <v>476</v>
      </c>
      <c r="J1093" s="4">
        <v>0</v>
      </c>
      <c r="K1093" s="4">
        <v>6</v>
      </c>
      <c r="L1093" s="4">
        <v>0</v>
      </c>
    </row>
    <row r="1094" spans="3:12" x14ac:dyDescent="0.3">
      <c r="C1094" s="1">
        <v>151</v>
      </c>
      <c r="D1094" s="1">
        <v>1192</v>
      </c>
      <c r="E1094" s="1">
        <v>7</v>
      </c>
      <c r="F1094" s="1">
        <v>0</v>
      </c>
      <c r="G1094" s="1">
        <v>1123</v>
      </c>
      <c r="H1094" s="1">
        <v>0</v>
      </c>
      <c r="I1094" s="1">
        <v>476</v>
      </c>
      <c r="J1094" s="4">
        <v>0</v>
      </c>
      <c r="K1094" s="4">
        <v>6</v>
      </c>
      <c r="L1094" s="4">
        <v>0</v>
      </c>
    </row>
    <row r="1095" spans="3:12" x14ac:dyDescent="0.3">
      <c r="C1095" s="1">
        <v>152</v>
      </c>
      <c r="D1095" s="1">
        <v>1192</v>
      </c>
      <c r="E1095" s="1">
        <v>6</v>
      </c>
      <c r="F1095" s="1">
        <v>0</v>
      </c>
      <c r="G1095" s="1">
        <v>1124</v>
      </c>
      <c r="H1095" s="1">
        <v>0</v>
      </c>
      <c r="I1095" s="1">
        <v>476</v>
      </c>
      <c r="J1095" s="4">
        <v>0</v>
      </c>
      <c r="K1095" s="4">
        <v>5</v>
      </c>
      <c r="L1095" s="4">
        <v>0</v>
      </c>
    </row>
    <row r="1096" spans="3:12" x14ac:dyDescent="0.3">
      <c r="C1096" s="1">
        <v>153</v>
      </c>
      <c r="D1096" s="1">
        <v>1192</v>
      </c>
      <c r="E1096" s="1">
        <v>6</v>
      </c>
      <c r="F1096" s="1">
        <v>0</v>
      </c>
      <c r="G1096" s="1">
        <v>1124</v>
      </c>
      <c r="H1096" s="1">
        <v>0</v>
      </c>
      <c r="I1096" s="1">
        <v>476</v>
      </c>
      <c r="J1096" s="4">
        <v>0</v>
      </c>
      <c r="K1096" s="4">
        <v>5</v>
      </c>
      <c r="L1096" s="4">
        <v>0</v>
      </c>
    </row>
    <row r="1097" spans="3:12" x14ac:dyDescent="0.3">
      <c r="C1097" s="1">
        <v>154</v>
      </c>
      <c r="D1097" s="1">
        <v>1192</v>
      </c>
      <c r="E1097" s="1">
        <v>6</v>
      </c>
      <c r="F1097" s="1">
        <v>0</v>
      </c>
      <c r="G1097" s="1">
        <v>1125</v>
      </c>
      <c r="H1097" s="1">
        <v>0</v>
      </c>
      <c r="I1097" s="1">
        <v>476</v>
      </c>
      <c r="J1097" s="4">
        <v>0</v>
      </c>
      <c r="K1097" s="4">
        <v>5</v>
      </c>
      <c r="L1097" s="4">
        <v>0</v>
      </c>
    </row>
    <row r="1098" spans="3:12" x14ac:dyDescent="0.3">
      <c r="C1098" s="1">
        <v>155</v>
      </c>
      <c r="D1098" s="1">
        <v>1192</v>
      </c>
      <c r="E1098" s="1">
        <v>5</v>
      </c>
      <c r="F1098" s="1">
        <v>0</v>
      </c>
      <c r="G1098" s="1">
        <v>1125</v>
      </c>
      <c r="H1098" s="1">
        <v>0</v>
      </c>
      <c r="I1098" s="1">
        <v>476</v>
      </c>
      <c r="J1098" s="4">
        <v>0</v>
      </c>
      <c r="K1098" s="4">
        <v>5</v>
      </c>
      <c r="L1098" s="4">
        <v>0</v>
      </c>
    </row>
    <row r="1099" spans="3:12" x14ac:dyDescent="0.3">
      <c r="C1099" s="1">
        <v>156</v>
      </c>
      <c r="D1099" s="1">
        <v>1192</v>
      </c>
      <c r="E1099" s="1">
        <v>5</v>
      </c>
      <c r="F1099" s="1">
        <v>0</v>
      </c>
      <c r="G1099" s="1">
        <v>1125</v>
      </c>
      <c r="H1099" s="1">
        <v>0</v>
      </c>
      <c r="I1099" s="1">
        <v>476</v>
      </c>
      <c r="J1099" s="4">
        <v>0</v>
      </c>
      <c r="K1099" s="4">
        <v>4</v>
      </c>
      <c r="L1099" s="4">
        <v>0</v>
      </c>
    </row>
    <row r="1100" spans="3:12" x14ac:dyDescent="0.3">
      <c r="C1100" s="1">
        <v>157</v>
      </c>
      <c r="D1100" s="1">
        <v>1192</v>
      </c>
      <c r="E1100" s="1">
        <v>5</v>
      </c>
      <c r="F1100" s="1">
        <v>0</v>
      </c>
      <c r="G1100" s="1">
        <v>1126</v>
      </c>
      <c r="H1100" s="1">
        <v>0</v>
      </c>
      <c r="I1100" s="1">
        <v>476</v>
      </c>
      <c r="J1100" s="4">
        <v>0</v>
      </c>
      <c r="K1100" s="4">
        <v>4</v>
      </c>
      <c r="L1100" s="4">
        <v>0</v>
      </c>
    </row>
    <row r="1101" spans="3:12" x14ac:dyDescent="0.3">
      <c r="C1101" s="1">
        <v>158</v>
      </c>
      <c r="D1101" s="1">
        <v>1192</v>
      </c>
      <c r="E1101" s="1">
        <v>4</v>
      </c>
      <c r="F1101" s="1">
        <v>0</v>
      </c>
      <c r="G1101" s="1">
        <v>1126</v>
      </c>
      <c r="H1101" s="1">
        <v>0</v>
      </c>
      <c r="I1101" s="1">
        <v>476</v>
      </c>
      <c r="J1101" s="4">
        <v>0</v>
      </c>
      <c r="K1101" s="4">
        <v>4</v>
      </c>
      <c r="L1101" s="4">
        <v>0</v>
      </c>
    </row>
    <row r="1102" spans="3:12" x14ac:dyDescent="0.3">
      <c r="C1102" s="1">
        <v>159</v>
      </c>
      <c r="D1102" s="1">
        <v>1192</v>
      </c>
      <c r="E1102" s="1">
        <v>4</v>
      </c>
      <c r="F1102" s="1">
        <v>0</v>
      </c>
      <c r="G1102" s="1">
        <v>1126</v>
      </c>
      <c r="H1102" s="1">
        <v>0</v>
      </c>
      <c r="I1102" s="1">
        <v>476</v>
      </c>
      <c r="J1102" s="4">
        <v>0</v>
      </c>
      <c r="K1102" s="4">
        <v>3</v>
      </c>
      <c r="L1102" s="4">
        <v>0</v>
      </c>
    </row>
    <row r="1103" spans="3:12" x14ac:dyDescent="0.3">
      <c r="C1103" s="1">
        <v>160</v>
      </c>
      <c r="D1103" s="1">
        <v>1192</v>
      </c>
      <c r="E1103" s="1">
        <v>4</v>
      </c>
      <c r="F1103" s="1">
        <v>0</v>
      </c>
      <c r="G1103" s="1">
        <v>1126</v>
      </c>
      <c r="H1103" s="1">
        <v>0</v>
      </c>
      <c r="I1103" s="1">
        <v>477</v>
      </c>
      <c r="J1103" s="4">
        <v>0</v>
      </c>
      <c r="K1103" s="4">
        <v>4</v>
      </c>
      <c r="L1103" s="4">
        <v>0</v>
      </c>
    </row>
    <row r="1104" spans="3:12" x14ac:dyDescent="0.3">
      <c r="C1104" s="1">
        <v>161</v>
      </c>
      <c r="D1104" s="1">
        <v>1191</v>
      </c>
      <c r="E1104" s="1">
        <v>3</v>
      </c>
      <c r="F1104" s="1">
        <v>0</v>
      </c>
      <c r="G1104" s="1">
        <v>1127</v>
      </c>
      <c r="H1104" s="1">
        <v>0</v>
      </c>
      <c r="I1104" s="1">
        <v>477</v>
      </c>
      <c r="J1104" s="4">
        <v>0</v>
      </c>
      <c r="K1104" s="4">
        <v>3</v>
      </c>
      <c r="L1104" s="4">
        <v>0</v>
      </c>
    </row>
    <row r="1105" spans="3:12" x14ac:dyDescent="0.3">
      <c r="C1105" s="1">
        <v>162</v>
      </c>
      <c r="D1105" s="1">
        <v>1191</v>
      </c>
      <c r="E1105" s="1">
        <v>3</v>
      </c>
      <c r="F1105" s="1">
        <v>0</v>
      </c>
      <c r="G1105" s="1">
        <v>1127</v>
      </c>
      <c r="H1105" s="1">
        <v>0</v>
      </c>
      <c r="I1105" s="1">
        <v>477</v>
      </c>
      <c r="J1105" s="4">
        <v>0</v>
      </c>
      <c r="K1105" s="4">
        <v>3</v>
      </c>
      <c r="L1105" s="4">
        <v>0</v>
      </c>
    </row>
    <row r="1106" spans="3:12" x14ac:dyDescent="0.3">
      <c r="C1106" s="1">
        <v>163</v>
      </c>
      <c r="D1106" s="1">
        <v>1191</v>
      </c>
      <c r="E1106" s="1">
        <v>3</v>
      </c>
      <c r="F1106" s="1">
        <v>0</v>
      </c>
      <c r="G1106" s="1">
        <v>1127</v>
      </c>
      <c r="H1106" s="1">
        <v>0</v>
      </c>
      <c r="I1106" s="1">
        <v>477</v>
      </c>
      <c r="J1106" s="4">
        <v>0</v>
      </c>
      <c r="K1106" s="4">
        <v>3</v>
      </c>
      <c r="L1106" s="4">
        <v>0</v>
      </c>
    </row>
    <row r="1107" spans="3:12" x14ac:dyDescent="0.3">
      <c r="C1107" s="1">
        <v>164</v>
      </c>
      <c r="D1107" s="1">
        <v>1191</v>
      </c>
      <c r="E1107" s="1">
        <v>3</v>
      </c>
      <c r="F1107" s="1">
        <v>0</v>
      </c>
      <c r="G1107" s="1">
        <v>1127</v>
      </c>
      <c r="H1107" s="1">
        <v>0</v>
      </c>
      <c r="I1107" s="1">
        <v>477</v>
      </c>
      <c r="J1107" s="4">
        <v>0</v>
      </c>
      <c r="K1107" s="4">
        <v>3</v>
      </c>
      <c r="L1107" s="4">
        <v>0</v>
      </c>
    </row>
    <row r="1108" spans="3:12" x14ac:dyDescent="0.3">
      <c r="C1108" s="1">
        <v>165</v>
      </c>
      <c r="D1108" s="1">
        <v>1191</v>
      </c>
      <c r="E1108" s="1">
        <v>3</v>
      </c>
      <c r="F1108" s="1">
        <v>0</v>
      </c>
      <c r="G1108" s="1">
        <v>1127</v>
      </c>
      <c r="H1108" s="1">
        <v>0</v>
      </c>
      <c r="I1108" s="1">
        <v>477</v>
      </c>
      <c r="J1108" s="4">
        <v>0</v>
      </c>
      <c r="K1108" s="4">
        <v>3</v>
      </c>
      <c r="L1108" s="4">
        <v>0</v>
      </c>
    </row>
    <row r="1109" spans="3:12" x14ac:dyDescent="0.3">
      <c r="C1109" s="1">
        <v>166</v>
      </c>
      <c r="D1109" s="1">
        <v>1191</v>
      </c>
      <c r="E1109" s="1">
        <v>3</v>
      </c>
      <c r="F1109" s="1">
        <v>0</v>
      </c>
      <c r="G1109" s="1">
        <v>1127</v>
      </c>
      <c r="H1109" s="1">
        <v>0</v>
      </c>
      <c r="I1109" s="1">
        <v>477</v>
      </c>
      <c r="J1109" s="4">
        <v>0</v>
      </c>
      <c r="K1109" s="4">
        <v>3</v>
      </c>
      <c r="L1109" s="4">
        <v>0</v>
      </c>
    </row>
    <row r="1110" spans="3:12" x14ac:dyDescent="0.3">
      <c r="C1110" s="1">
        <v>167</v>
      </c>
      <c r="D1110" s="1">
        <v>1191</v>
      </c>
      <c r="E1110" s="1">
        <v>3</v>
      </c>
      <c r="F1110" s="1">
        <v>0</v>
      </c>
      <c r="G1110" s="1">
        <v>1128</v>
      </c>
      <c r="H1110" s="1">
        <v>0</v>
      </c>
      <c r="I1110" s="1">
        <v>477</v>
      </c>
      <c r="J1110" s="4">
        <v>0</v>
      </c>
      <c r="K1110" s="4">
        <v>2</v>
      </c>
      <c r="L1110" s="4">
        <v>0</v>
      </c>
    </row>
    <row r="1111" spans="3:12" x14ac:dyDescent="0.3">
      <c r="C1111" s="1">
        <v>168</v>
      </c>
      <c r="D1111" s="1">
        <v>1191</v>
      </c>
      <c r="E1111" s="1">
        <v>3</v>
      </c>
      <c r="F1111" s="1">
        <v>0</v>
      </c>
      <c r="G1111" s="1">
        <v>1128</v>
      </c>
      <c r="H1111" s="1">
        <v>0</v>
      </c>
      <c r="I1111" s="1">
        <v>477</v>
      </c>
      <c r="J1111" s="4">
        <v>0</v>
      </c>
      <c r="K1111" s="4">
        <v>2</v>
      </c>
      <c r="L1111" s="4">
        <v>0</v>
      </c>
    </row>
    <row r="1112" spans="3:12" x14ac:dyDescent="0.3">
      <c r="C1112" s="1">
        <v>169</v>
      </c>
      <c r="D1112" s="1">
        <v>1191</v>
      </c>
      <c r="E1112" s="1">
        <v>2</v>
      </c>
      <c r="F1112" s="1">
        <v>0</v>
      </c>
      <c r="G1112" s="1">
        <v>1128</v>
      </c>
      <c r="H1112" s="1">
        <v>0</v>
      </c>
      <c r="I1112" s="1">
        <v>477</v>
      </c>
      <c r="J1112" s="4">
        <v>0</v>
      </c>
      <c r="K1112" s="4">
        <v>2</v>
      </c>
      <c r="L1112" s="4">
        <v>0</v>
      </c>
    </row>
    <row r="1113" spans="3:12" x14ac:dyDescent="0.3">
      <c r="C1113" s="1">
        <v>170</v>
      </c>
      <c r="D1113" s="1">
        <v>1191</v>
      </c>
      <c r="E1113" s="1">
        <v>2</v>
      </c>
      <c r="F1113" s="1">
        <v>0</v>
      </c>
      <c r="G1113" s="1">
        <v>1129</v>
      </c>
      <c r="H1113" s="1">
        <v>0</v>
      </c>
      <c r="I1113" s="1">
        <v>477</v>
      </c>
      <c r="J1113" s="4">
        <v>0</v>
      </c>
      <c r="K1113" s="4">
        <v>2</v>
      </c>
      <c r="L1113" s="4">
        <v>0</v>
      </c>
    </row>
    <row r="1114" spans="3:12" x14ac:dyDescent="0.3">
      <c r="C1114" s="1">
        <v>171</v>
      </c>
      <c r="D1114" s="1">
        <v>1191</v>
      </c>
      <c r="E1114" s="1">
        <v>2</v>
      </c>
      <c r="F1114" s="1">
        <v>0</v>
      </c>
      <c r="G1114" s="1">
        <v>1129</v>
      </c>
      <c r="H1114" s="1">
        <v>0</v>
      </c>
      <c r="I1114" s="1">
        <v>477</v>
      </c>
      <c r="J1114" s="4">
        <v>0</v>
      </c>
      <c r="K1114" s="4">
        <v>2</v>
      </c>
      <c r="L1114" s="4">
        <v>0</v>
      </c>
    </row>
    <row r="1115" spans="3:12" x14ac:dyDescent="0.3">
      <c r="C1115" s="1">
        <v>172</v>
      </c>
      <c r="D1115" s="1">
        <v>1191</v>
      </c>
      <c r="E1115" s="1">
        <v>2</v>
      </c>
      <c r="F1115" s="1">
        <v>0</v>
      </c>
      <c r="G1115" s="1">
        <v>1129</v>
      </c>
      <c r="H1115" s="1">
        <v>0</v>
      </c>
      <c r="I1115" s="1">
        <v>477</v>
      </c>
      <c r="J1115" s="4">
        <v>0</v>
      </c>
      <c r="K1115" s="4">
        <v>2</v>
      </c>
      <c r="L1115" s="4">
        <v>0</v>
      </c>
    </row>
    <row r="1116" spans="3:12" x14ac:dyDescent="0.3">
      <c r="C1116" s="1">
        <v>173</v>
      </c>
      <c r="D1116" s="1">
        <v>1191</v>
      </c>
      <c r="E1116" s="1">
        <v>2</v>
      </c>
      <c r="F1116" s="1">
        <v>0</v>
      </c>
      <c r="G1116" s="1">
        <v>1129</v>
      </c>
      <c r="H1116" s="1">
        <v>0</v>
      </c>
      <c r="I1116" s="1">
        <v>477</v>
      </c>
      <c r="J1116" s="4">
        <v>0</v>
      </c>
      <c r="K1116" s="4">
        <v>2</v>
      </c>
      <c r="L1116" s="4">
        <v>0</v>
      </c>
    </row>
    <row r="1117" spans="3:12" x14ac:dyDescent="0.3">
      <c r="C1117" s="1">
        <v>174</v>
      </c>
      <c r="D1117" s="1">
        <v>1191</v>
      </c>
      <c r="E1117" s="1">
        <v>1</v>
      </c>
      <c r="F1117" s="1">
        <v>0</v>
      </c>
      <c r="G1117" s="1">
        <v>1129</v>
      </c>
      <c r="H1117" s="1">
        <v>0</v>
      </c>
      <c r="I1117" s="1">
        <v>477</v>
      </c>
      <c r="J1117" s="4">
        <v>0</v>
      </c>
      <c r="K1117" s="4">
        <v>1</v>
      </c>
      <c r="L1117" s="4">
        <v>0</v>
      </c>
    </row>
    <row r="1118" spans="3:12" x14ac:dyDescent="0.3">
      <c r="C1118" s="1">
        <v>175</v>
      </c>
      <c r="D1118" s="1">
        <v>1191</v>
      </c>
      <c r="E1118" s="1">
        <v>1</v>
      </c>
      <c r="F1118" s="1">
        <v>0</v>
      </c>
      <c r="G1118" s="1">
        <v>1129</v>
      </c>
      <c r="H1118" s="1">
        <v>0</v>
      </c>
      <c r="I1118" s="1">
        <v>477</v>
      </c>
      <c r="J1118" s="4">
        <v>0</v>
      </c>
      <c r="K1118" s="4">
        <v>1</v>
      </c>
      <c r="L1118" s="4">
        <v>0</v>
      </c>
    </row>
    <row r="1119" spans="3:12" x14ac:dyDescent="0.3">
      <c r="C1119" s="1">
        <v>176</v>
      </c>
      <c r="D1119" s="1">
        <v>1193</v>
      </c>
      <c r="E1119" s="1">
        <v>1</v>
      </c>
      <c r="F1119" s="1">
        <v>0</v>
      </c>
      <c r="G1119" s="1">
        <v>1126</v>
      </c>
      <c r="H1119" s="1">
        <v>0</v>
      </c>
      <c r="I1119" s="1">
        <v>477</v>
      </c>
      <c r="J1119" s="4">
        <v>0</v>
      </c>
      <c r="K1119" s="4">
        <v>1</v>
      </c>
      <c r="L1119" s="4">
        <v>0</v>
      </c>
    </row>
    <row r="1120" spans="3:12" x14ac:dyDescent="0.3">
      <c r="C1120" s="1">
        <v>177</v>
      </c>
      <c r="D1120" s="1">
        <v>1193</v>
      </c>
      <c r="E1120" s="1">
        <v>1</v>
      </c>
      <c r="F1120" s="1">
        <v>0</v>
      </c>
      <c r="G1120" s="1">
        <v>1126</v>
      </c>
      <c r="H1120" s="1">
        <v>0</v>
      </c>
      <c r="I1120" s="1">
        <v>477</v>
      </c>
      <c r="J1120" s="4">
        <v>0</v>
      </c>
      <c r="K1120" s="4">
        <v>1</v>
      </c>
      <c r="L1120" s="4">
        <v>0</v>
      </c>
    </row>
    <row r="1121" spans="3:12" x14ac:dyDescent="0.3">
      <c r="C1121" s="1">
        <v>178</v>
      </c>
      <c r="D1121" s="1">
        <v>1193</v>
      </c>
      <c r="E1121" s="1">
        <v>1</v>
      </c>
      <c r="F1121" s="1">
        <v>0</v>
      </c>
      <c r="G1121" s="1">
        <v>1126</v>
      </c>
      <c r="H1121" s="1">
        <v>0</v>
      </c>
      <c r="I1121" s="1">
        <v>477</v>
      </c>
      <c r="J1121" s="4">
        <v>0</v>
      </c>
      <c r="K1121" s="4">
        <v>1</v>
      </c>
      <c r="L1121" s="4">
        <v>0</v>
      </c>
    </row>
    <row r="1122" spans="3:12" x14ac:dyDescent="0.3">
      <c r="C1122" s="1">
        <v>179</v>
      </c>
      <c r="D1122" s="1">
        <v>1188</v>
      </c>
      <c r="E1122" s="1">
        <v>1</v>
      </c>
      <c r="F1122" s="1">
        <v>0</v>
      </c>
      <c r="G1122" s="1">
        <v>1127</v>
      </c>
      <c r="H1122" s="1">
        <v>0</v>
      </c>
      <c r="I1122" s="1">
        <v>481</v>
      </c>
      <c r="J1122" s="4">
        <v>0</v>
      </c>
      <c r="K1122" s="4">
        <v>1</v>
      </c>
      <c r="L1122" s="4">
        <v>0</v>
      </c>
    </row>
    <row r="1123" spans="3:12" x14ac:dyDescent="0.3">
      <c r="C1123" s="1">
        <v>180</v>
      </c>
      <c r="D1123" s="1">
        <v>1188</v>
      </c>
      <c r="E1123" s="1">
        <v>1</v>
      </c>
      <c r="F1123" s="1">
        <v>0</v>
      </c>
      <c r="G1123" s="1">
        <v>1127</v>
      </c>
      <c r="H1123" s="1">
        <v>0</v>
      </c>
      <c r="I1123" s="1">
        <v>482</v>
      </c>
      <c r="J1123" s="4">
        <v>0</v>
      </c>
      <c r="K1123" s="4">
        <v>1</v>
      </c>
      <c r="L1123" s="4">
        <v>0</v>
      </c>
    </row>
  </sheetData>
  <mergeCells count="15">
    <mergeCell ref="CC1:CD1"/>
    <mergeCell ref="CF1:CG1"/>
    <mergeCell ref="AJ11:AO11"/>
    <mergeCell ref="AU11:AZ11"/>
    <mergeCell ref="N12:O12"/>
    <mergeCell ref="P12:R12"/>
    <mergeCell ref="AD12:AG12"/>
    <mergeCell ref="AJ12:AO12"/>
    <mergeCell ref="AP12:AS12"/>
    <mergeCell ref="AU12:AZ12"/>
    <mergeCell ref="BJ12:BK12"/>
    <mergeCell ref="BL12:BM12"/>
    <mergeCell ref="BR12:BU12"/>
    <mergeCell ref="CC12:CD12"/>
    <mergeCell ref="CF12:CG12"/>
  </mergeCells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2DC89-8BCA-41CB-B076-C08C7ACA35BE}">
  <dimension ref="A1:CW1123"/>
  <sheetViews>
    <sheetView topLeftCell="BY34" workbookViewId="0">
      <selection activeCell="CE10" sqref="CE10"/>
    </sheetView>
  </sheetViews>
  <sheetFormatPr baseColWidth="10" defaultRowHeight="14.4" x14ac:dyDescent="0.3"/>
  <cols>
    <col min="1" max="1" width="15.33203125" style="7" bestFit="1" customWidth="1"/>
    <col min="2" max="2" width="9.44140625" style="1" bestFit="1" customWidth="1"/>
    <col min="3" max="3" width="4" style="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6640625" style="4" bestFit="1" customWidth="1"/>
    <col min="11" max="11" width="10.5546875" style="4" bestFit="1" customWidth="1"/>
    <col min="12" max="12" width="8.77734375" style="4" bestFit="1" customWidth="1"/>
    <col min="13" max="13" width="3.44140625" style="61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8.109375" style="1" customWidth="1"/>
    <col min="20" max="20" width="9" style="1" bestFit="1" customWidth="1"/>
    <col min="21" max="21" width="13" style="1" bestFit="1" customWidth="1"/>
    <col min="22" max="22" width="9.88671875" style="1" bestFit="1" customWidth="1"/>
    <col min="23" max="23" width="7.88671875" style="1" bestFit="1" customWidth="1"/>
    <col min="24" max="24" width="8.109375" style="1" bestFit="1" customWidth="1"/>
    <col min="25" max="25" width="3.44140625" style="58" bestFit="1" customWidth="1"/>
    <col min="26" max="26" width="2" style="1" bestFit="1" customWidth="1"/>
    <col min="27" max="27" width="9.88671875" style="1" bestFit="1" customWidth="1"/>
    <col min="28" max="28" width="7.88671875" style="1" bestFit="1" customWidth="1"/>
    <col min="29" max="29" width="8.109375" style="1" bestFit="1" customWidth="1"/>
    <col min="30" max="30" width="4.6640625" style="1" bestFit="1" customWidth="1"/>
    <col min="31" max="31" width="4" style="1" bestFit="1" customWidth="1"/>
    <col min="32" max="32" width="4" style="1" customWidth="1"/>
    <col min="33" max="33" width="5.33203125" style="1" bestFit="1" customWidth="1"/>
    <col min="34" max="34" width="6.44140625" style="1" bestFit="1" customWidth="1"/>
    <col min="35" max="35" width="10.5546875" style="9" bestFit="1" customWidth="1"/>
    <col min="36" max="36" width="9.44140625" style="9" bestFit="1" customWidth="1"/>
    <col min="37" max="37" width="9.88671875" style="9" bestFit="1" customWidth="1"/>
    <col min="38" max="38" width="7.88671875" style="9" bestFit="1" customWidth="1"/>
    <col min="39" max="39" width="8.109375" style="9" bestFit="1" customWidth="1"/>
    <col min="40" max="40" width="9" style="9" bestFit="1" customWidth="1"/>
    <col min="41" max="41" width="11" style="9" bestFit="1" customWidth="1"/>
    <col min="42" max="42" width="3.33203125" style="9" bestFit="1" customWidth="1"/>
    <col min="43" max="43" width="3.88671875" style="9" bestFit="1" customWidth="1"/>
    <col min="44" max="44" width="4" style="9" bestFit="1" customWidth="1"/>
    <col min="45" max="45" width="5.33203125" style="9" bestFit="1" customWidth="1"/>
    <col min="46" max="46" width="6.44140625" style="9" bestFit="1" customWidth="1"/>
    <col min="47" max="47" width="9.44140625" style="9" bestFit="1" customWidth="1"/>
    <col min="48" max="48" width="9.44140625" style="9" customWidth="1"/>
    <col min="49" max="49" width="9.88671875" style="9" bestFit="1" customWidth="1"/>
    <col min="50" max="50" width="7.88671875" style="9" bestFit="1" customWidth="1"/>
    <col min="51" max="51" width="8.109375" style="9" bestFit="1" customWidth="1"/>
    <col min="52" max="52" width="11" style="9" bestFit="1" customWidth="1"/>
    <col min="53" max="53" width="10.5546875" style="1" customWidth="1"/>
    <col min="54" max="63" width="11.5546875" style="7"/>
    <col min="64" max="64" width="11.5546875" style="1"/>
    <col min="65" max="65" width="11.5546875" style="48"/>
    <col min="66" max="68" width="11.5546875" style="1"/>
    <col min="69" max="69" width="13.6640625" style="1" bestFit="1" customWidth="1"/>
    <col min="70" max="70" width="13.6640625" style="1" customWidth="1"/>
    <col min="71" max="71" width="11.44140625" style="1" bestFit="1" customWidth="1"/>
    <col min="72" max="72" width="11.5546875" style="1" bestFit="1" customWidth="1"/>
    <col min="73" max="73" width="9" style="1" bestFit="1" customWidth="1"/>
    <col min="74" max="75" width="9" style="1" customWidth="1"/>
    <col min="76" max="76" width="14.33203125" style="7" bestFit="1" customWidth="1"/>
    <col min="77" max="77" width="6.109375" style="4" bestFit="1" customWidth="1"/>
    <col min="78" max="78" width="12.6640625" style="7" bestFit="1" customWidth="1"/>
    <col min="79" max="79" width="3" style="7" bestFit="1" customWidth="1"/>
    <col min="80" max="80" width="11.109375" style="7" bestFit="1" customWidth="1"/>
    <col min="81" max="81" width="9" style="1" bestFit="1" customWidth="1"/>
    <col min="82" max="82" width="7.5546875" style="1" bestFit="1" customWidth="1"/>
    <col min="83" max="83" width="6.6640625" style="7" bestFit="1" customWidth="1"/>
    <col min="84" max="84" width="9.88671875" style="7" bestFit="1" customWidth="1"/>
    <col min="85" max="85" width="7.5546875" style="7" bestFit="1" customWidth="1"/>
    <col min="86" max="86" width="3" style="7" bestFit="1" customWidth="1"/>
    <col min="87" max="87" width="9.109375" style="7" bestFit="1" customWidth="1"/>
    <col min="88" max="88" width="10.109375" style="7" bestFit="1" customWidth="1"/>
    <col min="89" max="89" width="11.109375" style="7" bestFit="1" customWidth="1"/>
    <col min="90" max="90" width="3" style="7" bestFit="1" customWidth="1"/>
    <col min="91" max="91" width="10.109375" style="7" bestFit="1" customWidth="1"/>
    <col min="92" max="92" width="11.44140625" style="47" bestFit="1" customWidth="1"/>
    <col min="93" max="93" width="9.44140625" style="47" bestFit="1" customWidth="1"/>
    <col min="94" max="94" width="9.44140625" style="47" customWidth="1"/>
    <col min="95" max="95" width="11.5546875" style="4"/>
    <col min="96" max="16384" width="11.5546875" style="7"/>
  </cols>
  <sheetData>
    <row r="1" spans="1:98" x14ac:dyDescent="0.3">
      <c r="BL1" s="7"/>
      <c r="BM1" s="7"/>
      <c r="BN1" s="7"/>
      <c r="BO1" s="7"/>
      <c r="BP1" s="7"/>
      <c r="BQ1" s="7"/>
      <c r="BR1" s="7"/>
      <c r="BX1" s="88" t="s">
        <v>102</v>
      </c>
      <c r="CC1" s="157" t="s">
        <v>104</v>
      </c>
      <c r="CD1" s="157"/>
      <c r="CE1" s="154" t="s">
        <v>130</v>
      </c>
      <c r="CF1" s="158" t="s">
        <v>104</v>
      </c>
      <c r="CG1" s="158"/>
    </row>
    <row r="2" spans="1:98" x14ac:dyDescent="0.3">
      <c r="BL2" s="7"/>
      <c r="BM2" s="7"/>
      <c r="BN2" s="7"/>
      <c r="BO2" s="7"/>
      <c r="BP2" s="7"/>
      <c r="BQ2" s="7"/>
      <c r="BR2" s="7"/>
      <c r="BX2" s="50" t="s">
        <v>158</v>
      </c>
      <c r="BY2" s="55" t="s">
        <v>101</v>
      </c>
      <c r="BZ2" s="50" t="s">
        <v>96</v>
      </c>
      <c r="CA2" s="50" t="s">
        <v>107</v>
      </c>
      <c r="CB2" s="50" t="s">
        <v>106</v>
      </c>
      <c r="CC2" s="151" t="s">
        <v>82</v>
      </c>
      <c r="CD2" s="151" t="s">
        <v>80</v>
      </c>
      <c r="CE2" s="45" t="s">
        <v>133</v>
      </c>
      <c r="CF2" s="45" t="s">
        <v>26</v>
      </c>
      <c r="CG2" s="45" t="s">
        <v>80</v>
      </c>
      <c r="CK2" s="32" t="s">
        <v>129</v>
      </c>
    </row>
    <row r="3" spans="1:98" x14ac:dyDescent="0.3">
      <c r="A3" s="1"/>
      <c r="BL3" s="7"/>
      <c r="BM3" s="7"/>
      <c r="BN3" s="7"/>
      <c r="BO3" s="7"/>
      <c r="BP3" s="7"/>
      <c r="BQ3" s="7"/>
      <c r="BR3" s="7"/>
      <c r="BW3" s="1">
        <f>+BY12</f>
        <v>34</v>
      </c>
      <c r="BX3" s="43">
        <v>1</v>
      </c>
      <c r="BY3" s="56">
        <v>27.357057096156513</v>
      </c>
      <c r="BZ3" s="1">
        <v>942332716.56194794</v>
      </c>
      <c r="CA3" s="7">
        <v>25</v>
      </c>
      <c r="CB3" s="1">
        <v>37693308.662477918</v>
      </c>
      <c r="CC3" s="47">
        <v>184195.06542842183</v>
      </c>
      <c r="CD3" s="47">
        <v>284458.67968583544</v>
      </c>
      <c r="CE3" s="38">
        <v>9</v>
      </c>
      <c r="CF3" s="38">
        <v>184195.0654284218</v>
      </c>
      <c r="CG3" s="38">
        <v>284458.67968583544</v>
      </c>
      <c r="CI3" s="1">
        <f>+BY3*AJ11</f>
        <v>1367852.8548078258</v>
      </c>
      <c r="CJ3" s="1">
        <v>47000000</v>
      </c>
      <c r="CK3" s="22">
        <f>+CI3/CJ3</f>
        <v>2.910325222995374E-2</v>
      </c>
    </row>
    <row r="4" spans="1:98" x14ac:dyDescent="0.3">
      <c r="A4" s="1"/>
      <c r="BL4" s="7"/>
      <c r="BM4" s="7"/>
      <c r="BN4" s="7"/>
      <c r="BO4" s="7"/>
      <c r="BP4" s="7"/>
      <c r="BQ4" s="7"/>
      <c r="BR4" s="7"/>
      <c r="BW4" s="1">
        <f>+CA12</f>
        <v>58</v>
      </c>
      <c r="CC4" s="47"/>
      <c r="CD4" s="47"/>
      <c r="CE4" s="1"/>
      <c r="CF4" s="1"/>
      <c r="CG4" s="1"/>
    </row>
    <row r="5" spans="1:98" x14ac:dyDescent="0.3">
      <c r="A5" s="1"/>
      <c r="BL5" s="7"/>
      <c r="BM5" s="7"/>
      <c r="BN5" s="7"/>
      <c r="BO5" s="7"/>
      <c r="BP5" s="7"/>
      <c r="BQ5" s="7"/>
      <c r="BR5" s="7"/>
      <c r="BX5" s="43">
        <v>0</v>
      </c>
      <c r="BY5" s="56">
        <v>26.197570786114643</v>
      </c>
      <c r="BZ5" s="1">
        <v>1116177625.4966707</v>
      </c>
      <c r="CA5" s="7">
        <v>25</v>
      </c>
      <c r="CB5" s="1">
        <v>44647105.019866832</v>
      </c>
      <c r="CC5" s="47">
        <v>181811.14125563562</v>
      </c>
      <c r="CD5" s="47">
        <v>277825.23818674579</v>
      </c>
      <c r="CE5" s="38">
        <v>9</v>
      </c>
      <c r="CF5" s="38">
        <v>176388.2441029099</v>
      </c>
      <c r="CG5" s="38">
        <v>277825.23818674579</v>
      </c>
    </row>
    <row r="6" spans="1:98" x14ac:dyDescent="0.3">
      <c r="A6" s="1"/>
      <c r="BL6" s="7"/>
      <c r="BM6" s="7"/>
      <c r="BN6" s="7"/>
      <c r="BO6" s="7"/>
      <c r="BP6" s="7"/>
      <c r="BQ6" s="7"/>
      <c r="BR6" s="7"/>
      <c r="BX6" s="43">
        <v>1</v>
      </c>
      <c r="BY6" s="56">
        <v>27.357057096156513</v>
      </c>
      <c r="BZ6" s="1">
        <v>942332716.56194794</v>
      </c>
      <c r="CA6" s="7">
        <v>25</v>
      </c>
      <c r="CB6" s="1">
        <v>37693308.662477918</v>
      </c>
      <c r="CC6" s="47">
        <v>184195.06542842183</v>
      </c>
      <c r="CD6" s="47">
        <v>284458.67968583544</v>
      </c>
      <c r="CE6" s="38">
        <v>9</v>
      </c>
      <c r="CF6" s="38">
        <v>184195.0654284218</v>
      </c>
      <c r="CG6" s="38">
        <v>284458.67968583544</v>
      </c>
    </row>
    <row r="7" spans="1:98" x14ac:dyDescent="0.3">
      <c r="A7" s="1"/>
      <c r="BL7" s="7"/>
      <c r="BM7" s="7"/>
      <c r="BN7" s="7"/>
      <c r="BO7" s="7"/>
      <c r="BP7" s="7"/>
      <c r="BQ7" s="7"/>
      <c r="BR7" s="7"/>
      <c r="BX7" s="43">
        <v>2</v>
      </c>
      <c r="BY7" s="56">
        <v>28.561841038173071</v>
      </c>
      <c r="BZ7" s="1">
        <v>953140571.4459846</v>
      </c>
      <c r="CA7" s="7">
        <v>25</v>
      </c>
      <c r="CB7" s="1">
        <v>38125622.857839383</v>
      </c>
      <c r="CC7" s="47">
        <v>186337.45093304114</v>
      </c>
      <c r="CD7" s="47">
        <v>296986.02311492362</v>
      </c>
      <c r="CE7" s="38">
        <v>10</v>
      </c>
      <c r="CF7" s="38">
        <v>192306.87571001929</v>
      </c>
      <c r="CG7" s="38">
        <v>290131.18126576208</v>
      </c>
    </row>
    <row r="8" spans="1:98" x14ac:dyDescent="0.3">
      <c r="A8" s="1"/>
      <c r="BL8" s="7"/>
      <c r="BM8" s="7"/>
      <c r="BN8" s="7"/>
      <c r="BO8" s="7"/>
      <c r="BP8" s="7"/>
      <c r="BQ8" s="7"/>
      <c r="BR8" s="7"/>
      <c r="BU8" s="7"/>
      <c r="BV8" s="7"/>
      <c r="BW8" s="7"/>
      <c r="BX8" s="43"/>
      <c r="BY8" s="56"/>
      <c r="BZ8" s="1"/>
      <c r="CB8" s="1"/>
      <c r="CC8" s="47"/>
      <c r="CD8" s="47"/>
      <c r="CE8" s="38"/>
      <c r="CF8" s="38"/>
      <c r="CG8" s="38"/>
      <c r="CH8" s="1"/>
      <c r="CI8" s="43"/>
      <c r="CJ8" s="51"/>
      <c r="CK8" s="1"/>
      <c r="CM8" s="1"/>
    </row>
    <row r="9" spans="1:98" x14ac:dyDescent="0.3">
      <c r="A9" s="1"/>
      <c r="BL9" s="7"/>
      <c r="BM9" s="7"/>
      <c r="BN9" s="7"/>
      <c r="BO9" s="7"/>
      <c r="BP9" s="7"/>
      <c r="BQ9" s="7"/>
      <c r="BR9" s="7"/>
      <c r="BU9" s="7"/>
      <c r="BV9" s="7"/>
      <c r="BW9" s="7"/>
      <c r="BX9" s="43"/>
      <c r="BY9" s="56"/>
      <c r="BZ9" s="1"/>
      <c r="CB9" s="1"/>
      <c r="CC9" s="47"/>
      <c r="CD9" s="47"/>
      <c r="CE9" s="38"/>
      <c r="CF9" s="38"/>
      <c r="CG9" s="38"/>
      <c r="CH9" s="51"/>
      <c r="CI9" s="1"/>
      <c r="CK9" s="1"/>
      <c r="CL9" s="38"/>
      <c r="CM9" s="38"/>
    </row>
    <row r="10" spans="1:98" x14ac:dyDescent="0.3">
      <c r="A10" s="1"/>
      <c r="BL10" s="152" t="s">
        <v>100</v>
      </c>
      <c r="BU10" s="7"/>
      <c r="BV10" s="7"/>
      <c r="BW10" s="7"/>
      <c r="BX10" s="43"/>
      <c r="BY10" s="56"/>
      <c r="BZ10" s="1"/>
      <c r="CB10" s="1"/>
      <c r="CC10" s="47"/>
      <c r="CD10" s="47"/>
      <c r="CE10" s="38"/>
      <c r="CF10" s="38"/>
      <c r="CG10" s="38"/>
    </row>
    <row r="11" spans="1:98" x14ac:dyDescent="0.3">
      <c r="A11" s="1"/>
      <c r="N11" s="40"/>
      <c r="O11" s="40"/>
      <c r="P11" s="40"/>
      <c r="AI11" s="1"/>
      <c r="AJ11" s="159">
        <v>50000</v>
      </c>
      <c r="AK11" s="159"/>
      <c r="AL11" s="159"/>
      <c r="AM11" s="159"/>
      <c r="AN11" s="159"/>
      <c r="AO11" s="159"/>
      <c r="AP11" s="52"/>
      <c r="AQ11" s="52"/>
      <c r="AR11" s="52"/>
      <c r="AS11" s="52"/>
      <c r="AT11" s="52"/>
      <c r="AU11" s="159"/>
      <c r="AV11" s="159"/>
      <c r="AW11" s="159"/>
      <c r="AX11" s="159"/>
      <c r="AY11" s="159"/>
      <c r="AZ11" s="159"/>
      <c r="BB11" s="1"/>
      <c r="BL11" s="82">
        <f>+BY14</f>
        <v>27.357057096156513</v>
      </c>
      <c r="BZ11" s="1"/>
      <c r="CA11" s="1"/>
      <c r="CB11" s="1"/>
      <c r="CQ11" s="103" t="s">
        <v>163</v>
      </c>
      <c r="CR11" s="15">
        <f>+CW53</f>
        <v>11</v>
      </c>
      <c r="CT11" s="100"/>
    </row>
    <row r="12" spans="1:98" x14ac:dyDescent="0.3">
      <c r="C12" s="37"/>
      <c r="D12" s="37"/>
      <c r="E12" s="37"/>
      <c r="F12" s="37"/>
      <c r="G12" s="37"/>
      <c r="H12" s="37"/>
      <c r="I12" s="37"/>
      <c r="J12" s="62"/>
      <c r="K12" s="62"/>
      <c r="L12" s="62"/>
      <c r="N12" s="160" t="s">
        <v>16</v>
      </c>
      <c r="O12" s="160"/>
      <c r="P12" s="161" t="s">
        <v>25</v>
      </c>
      <c r="Q12" s="161"/>
      <c r="R12" s="161"/>
      <c r="S12" s="153"/>
      <c r="T12" s="153"/>
      <c r="U12" s="153"/>
      <c r="V12" s="153"/>
      <c r="W12" s="153"/>
      <c r="X12" s="153"/>
      <c r="Y12" s="67"/>
      <c r="Z12" s="57"/>
      <c r="AA12" s="153"/>
      <c r="AB12" s="153"/>
      <c r="AC12" s="153"/>
      <c r="AD12" s="158" t="s">
        <v>11</v>
      </c>
      <c r="AE12" s="158"/>
      <c r="AF12" s="158"/>
      <c r="AG12" s="158"/>
      <c r="AH12" s="34" t="s">
        <v>50</v>
      </c>
      <c r="AJ12" s="162" t="s">
        <v>136</v>
      </c>
      <c r="AK12" s="162"/>
      <c r="AL12" s="162"/>
      <c r="AM12" s="162"/>
      <c r="AN12" s="162"/>
      <c r="AO12" s="162"/>
      <c r="AP12" s="158" t="s">
        <v>11</v>
      </c>
      <c r="AQ12" s="158"/>
      <c r="AR12" s="158"/>
      <c r="AS12" s="158"/>
      <c r="AT12" s="34" t="s">
        <v>50</v>
      </c>
      <c r="AU12" s="162" t="s">
        <v>137</v>
      </c>
      <c r="AV12" s="162"/>
      <c r="AW12" s="162"/>
      <c r="AX12" s="162"/>
      <c r="AY12" s="162"/>
      <c r="AZ12" s="162"/>
      <c r="BA12" s="22">
        <f>+BD92</f>
        <v>0.52</v>
      </c>
      <c r="BJ12" s="163" t="s">
        <v>97</v>
      </c>
      <c r="BK12" s="163"/>
      <c r="BL12" s="164" t="s">
        <v>16</v>
      </c>
      <c r="BM12" s="164"/>
      <c r="BN12" s="46" t="s">
        <v>98</v>
      </c>
      <c r="BO12" s="44"/>
      <c r="BP12" s="44"/>
      <c r="BR12" s="157" t="s">
        <v>132</v>
      </c>
      <c r="BS12" s="157"/>
      <c r="BT12" s="157"/>
      <c r="BU12" s="157"/>
      <c r="BV12" s="68"/>
      <c r="BW12" s="68"/>
      <c r="BX12" s="17" t="s">
        <v>108</v>
      </c>
      <c r="BY12" s="43">
        <v>34</v>
      </c>
      <c r="BZ12" s="17" t="s">
        <v>103</v>
      </c>
      <c r="CA12" s="43">
        <v>58</v>
      </c>
      <c r="CB12" s="1"/>
      <c r="CC12" s="157" t="s">
        <v>104</v>
      </c>
      <c r="CD12" s="157"/>
      <c r="CE12" s="154" t="s">
        <v>130</v>
      </c>
      <c r="CF12" s="158" t="s">
        <v>104</v>
      </c>
      <c r="CG12" s="158"/>
      <c r="CJ12" s="1"/>
      <c r="CK12" s="38"/>
      <c r="CL12" s="38"/>
      <c r="CQ12" s="101" t="s">
        <v>161</v>
      </c>
      <c r="CT12" s="101" t="s">
        <v>160</v>
      </c>
    </row>
    <row r="13" spans="1:98" x14ac:dyDescent="0.3">
      <c r="B13" s="2" t="s">
        <v>16</v>
      </c>
      <c r="C13" s="153" t="s">
        <v>2</v>
      </c>
      <c r="D13" s="153" t="s">
        <v>3</v>
      </c>
      <c r="E13" s="153" t="s">
        <v>26</v>
      </c>
      <c r="F13" s="153" t="s">
        <v>15</v>
      </c>
      <c r="G13" s="153" t="s">
        <v>4</v>
      </c>
      <c r="H13" s="153" t="s">
        <v>14</v>
      </c>
      <c r="I13" s="153" t="s">
        <v>5</v>
      </c>
      <c r="J13" s="63" t="s">
        <v>6</v>
      </c>
      <c r="K13" s="63" t="s">
        <v>7</v>
      </c>
      <c r="L13" s="63" t="s">
        <v>9</v>
      </c>
      <c r="M13" s="64" t="s">
        <v>10</v>
      </c>
      <c r="N13" s="153" t="s">
        <v>81</v>
      </c>
      <c r="O13" s="153" t="s">
        <v>25</v>
      </c>
      <c r="P13" s="153" t="s">
        <v>26</v>
      </c>
      <c r="Q13" s="153" t="s">
        <v>4</v>
      </c>
      <c r="R13" s="153" t="s">
        <v>5</v>
      </c>
      <c r="S13" s="153"/>
      <c r="T13" s="153" t="s">
        <v>82</v>
      </c>
      <c r="U13" s="153" t="s">
        <v>54</v>
      </c>
      <c r="V13" s="151" t="s">
        <v>26</v>
      </c>
      <c r="W13" s="151" t="s">
        <v>4</v>
      </c>
      <c r="X13" s="151" t="s">
        <v>5</v>
      </c>
      <c r="Y13" s="59" t="s">
        <v>10</v>
      </c>
      <c r="Z13" s="151"/>
      <c r="AA13" s="45" t="s">
        <v>26</v>
      </c>
      <c r="AB13" s="45" t="s">
        <v>4</v>
      </c>
      <c r="AC13" s="45" t="s">
        <v>5</v>
      </c>
      <c r="AD13" s="152" t="s">
        <v>41</v>
      </c>
      <c r="AE13" s="152" t="s">
        <v>12</v>
      </c>
      <c r="AF13" s="152" t="s">
        <v>40</v>
      </c>
      <c r="AG13" s="152" t="s">
        <v>13</v>
      </c>
      <c r="AH13" s="152" t="s">
        <v>51</v>
      </c>
      <c r="AI13" s="152" t="s">
        <v>17</v>
      </c>
      <c r="AJ13" s="33" t="s">
        <v>16</v>
      </c>
      <c r="AK13" s="33" t="s">
        <v>26</v>
      </c>
      <c r="AL13" s="33" t="s">
        <v>4</v>
      </c>
      <c r="AM13" s="33" t="s">
        <v>5</v>
      </c>
      <c r="AN13" s="33" t="s">
        <v>82</v>
      </c>
      <c r="AO13" s="33" t="s">
        <v>8</v>
      </c>
      <c r="AP13" s="152" t="s">
        <v>41</v>
      </c>
      <c r="AQ13" s="152" t="s">
        <v>12</v>
      </c>
      <c r="AR13" s="152" t="s">
        <v>40</v>
      </c>
      <c r="AS13" s="152" t="s">
        <v>13</v>
      </c>
      <c r="AT13" s="152" t="s">
        <v>51</v>
      </c>
      <c r="AU13" s="33" t="s">
        <v>16</v>
      </c>
      <c r="AV13" s="33" t="s">
        <v>16</v>
      </c>
      <c r="AW13" s="33" t="s">
        <v>26</v>
      </c>
      <c r="AX13" s="33" t="s">
        <v>4</v>
      </c>
      <c r="AY13" s="33" t="s">
        <v>5</v>
      </c>
      <c r="AZ13" s="33" t="s">
        <v>8</v>
      </c>
      <c r="BA13" s="84" t="s">
        <v>80</v>
      </c>
      <c r="BJ13" s="45" t="s">
        <v>94</v>
      </c>
      <c r="BK13" s="45" t="s">
        <v>93</v>
      </c>
      <c r="BL13" s="45" t="s">
        <v>99</v>
      </c>
      <c r="BM13" s="49" t="s">
        <v>93</v>
      </c>
      <c r="BN13" s="45" t="s">
        <v>93</v>
      </c>
      <c r="BO13" s="45" t="s">
        <v>95</v>
      </c>
      <c r="BP13" s="45"/>
      <c r="BQ13" s="45" t="s">
        <v>105</v>
      </c>
      <c r="BR13" s="151" t="s">
        <v>80</v>
      </c>
      <c r="BS13" s="151" t="s">
        <v>26</v>
      </c>
      <c r="BT13" s="151" t="s">
        <v>135</v>
      </c>
      <c r="BU13" s="151" t="s">
        <v>82</v>
      </c>
      <c r="BV13" s="151" t="s">
        <v>4</v>
      </c>
      <c r="BW13" s="151" t="s">
        <v>5</v>
      </c>
      <c r="BX13" s="50" t="s">
        <v>102</v>
      </c>
      <c r="BY13" s="55" t="s">
        <v>101</v>
      </c>
      <c r="BZ13" s="50" t="s">
        <v>96</v>
      </c>
      <c r="CA13" s="50" t="s">
        <v>107</v>
      </c>
      <c r="CB13" s="50" t="s">
        <v>106</v>
      </c>
      <c r="CC13" s="151" t="s">
        <v>82</v>
      </c>
      <c r="CD13" s="151" t="s">
        <v>80</v>
      </c>
      <c r="CE13" s="45" t="s">
        <v>133</v>
      </c>
      <c r="CF13" s="45" t="s">
        <v>26</v>
      </c>
      <c r="CG13" s="45" t="s">
        <v>80</v>
      </c>
      <c r="CJ13" s="1"/>
      <c r="CK13" s="38"/>
      <c r="CL13" s="38"/>
      <c r="CQ13" s="102" t="s">
        <v>5</v>
      </c>
      <c r="CR13" s="102" t="s">
        <v>162</v>
      </c>
      <c r="CS13" s="102" t="s">
        <v>131</v>
      </c>
      <c r="CT13" s="102" t="s">
        <v>162</v>
      </c>
    </row>
    <row r="14" spans="1:98" x14ac:dyDescent="0.3">
      <c r="A14" s="1">
        <f>+C14</f>
        <v>1</v>
      </c>
      <c r="B14" s="1">
        <f t="shared" ref="B14:B77" si="0">IF(C14="",NA(),E14+G14+H14+I14)</f>
        <v>10</v>
      </c>
      <c r="C14" s="1">
        <v>1</v>
      </c>
      <c r="D14" s="1">
        <v>49990</v>
      </c>
      <c r="E14" s="1">
        <v>10</v>
      </c>
      <c r="F14" s="1">
        <v>0</v>
      </c>
      <c r="G14" s="1">
        <v>0</v>
      </c>
      <c r="H14" s="1">
        <v>0</v>
      </c>
      <c r="I14" s="1">
        <v>0</v>
      </c>
      <c r="J14" s="4">
        <v>53.62</v>
      </c>
      <c r="K14" s="4">
        <v>0</v>
      </c>
      <c r="L14" s="4">
        <v>0</v>
      </c>
      <c r="M14" s="6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1</v>
      </c>
      <c r="W14" s="1">
        <v>0</v>
      </c>
      <c r="X14" s="1">
        <v>0</v>
      </c>
      <c r="Y14" s="58">
        <v>0</v>
      </c>
      <c r="AA14" s="1">
        <f t="shared" ref="AA14:AA77" si="1">+E14+V14</f>
        <v>11</v>
      </c>
      <c r="AB14" s="1">
        <f t="shared" ref="AB14:AB77" si="2">+G14+W14</f>
        <v>0</v>
      </c>
      <c r="AC14" s="1">
        <f t="shared" ref="AC14:AC77" si="3">+I14+X14</f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9">
        <f>IF(OR(ISNA(AU14),AU14=0),NA(),X14/AU14)</f>
        <v>0</v>
      </c>
      <c r="AJ14" s="9">
        <f t="shared" ref="AJ14:AJ77" si="4">IF(OR(ISNA(B14),B14=0),NA(),B14/$AJ$11)</f>
        <v>2.0000000000000001E-4</v>
      </c>
      <c r="AK14" s="9">
        <f t="shared" ref="AK14:AK77" si="5">IF(OR(ISNA(B14),B14=0),NA(),E14/$AJ$11)</f>
        <v>2.0000000000000001E-4</v>
      </c>
      <c r="AL14" s="9">
        <f t="shared" ref="AL14:AL77" si="6">IF(OR(ISNA(B14),B14=0),NA(),G14/$AJ$11)</f>
        <v>0</v>
      </c>
      <c r="AM14" s="9">
        <f t="shared" ref="AM14:AM77" si="7">IF(OR(ISNA(B14),B14=0),NA(),I14/$AJ$11)</f>
        <v>0</v>
      </c>
      <c r="AN14" s="9">
        <f t="shared" ref="AN14:AN77" si="8">IF(OR(ISNA(B14),B14=0),NA(),T14/$AJ$11)</f>
        <v>0</v>
      </c>
      <c r="AO14" s="9">
        <f t="shared" ref="AO14:AO77" si="9">+IF(OR(ISNA(B14),B14=0),NA(),AH14/$AJ$11)</f>
        <v>0</v>
      </c>
      <c r="AP14" s="1">
        <v>0</v>
      </c>
      <c r="AQ14" s="1">
        <v>0</v>
      </c>
      <c r="AR14" s="1"/>
      <c r="AS14" s="1">
        <v>0</v>
      </c>
      <c r="AT14" s="1">
        <v>0</v>
      </c>
      <c r="AU14" s="1">
        <f t="shared" ref="AU14:AU77" si="10">IF(C14="",NA(),V14+W14+X14)</f>
        <v>1</v>
      </c>
      <c r="AV14" s="9">
        <f t="shared" ref="AV14:AV77" si="11">IF(OR(ISNA(B14),B14=0),NA(),AU14/$AJ$11)</f>
        <v>2.0000000000000002E-5</v>
      </c>
      <c r="AW14" s="9">
        <f t="shared" ref="AW14:AW77" si="12">IF(OR(ISNA(B14),B14=0),NA(),V14/$AJ$11)</f>
        <v>2.0000000000000002E-5</v>
      </c>
      <c r="AX14" s="9">
        <f t="shared" ref="AX14:AX77" si="13">IF(OR(ISNA(B14),B14=0),NA(),W14/$AJ$11)</f>
        <v>0</v>
      </c>
      <c r="AY14" s="9">
        <f t="shared" ref="AY14:AY77" si="14">IF(OR(ISNA(B14),B14=0),NA(),X14/$AJ$11)</f>
        <v>0</v>
      </c>
      <c r="AZ14" s="9">
        <f t="shared" ref="AZ14:AZ77" si="15">IF(OR(ISNA(B14),B14=0),NA(),AT14/$AJ$11)</f>
        <v>0</v>
      </c>
      <c r="BA14" s="9">
        <f>+AJ14*$BA$12</f>
        <v>1.0400000000000001E-4</v>
      </c>
      <c r="BJ14" s="7">
        <f>+BX14</f>
        <v>1</v>
      </c>
      <c r="BK14" s="7">
        <v>1</v>
      </c>
      <c r="BL14" s="1">
        <f t="shared" ref="BL14:BL77" si="16">IF(OR(BJ14&lt;$BY$12,BJ14&gt;$CA$12),0,$BY$14*AU14)</f>
        <v>0</v>
      </c>
      <c r="BM14" s="48">
        <f>+EvolOf!M3</f>
        <v>2</v>
      </c>
      <c r="BN14" s="1">
        <f t="shared" ref="BN14:BN77" si="17">IF(OR(BJ14&lt;$BY$12,BJ14&gt;$CA$12),0,IF(BJ14&gt;$CA$12,0,VLOOKUP(BJ14,$BK$14:$BM$87,3)))</f>
        <v>0</v>
      </c>
      <c r="BO14" s="1">
        <f>+BL14-BN14</f>
        <v>0</v>
      </c>
      <c r="BP14" s="28">
        <f>IF(BN14=0,0,BL14/BN14-1)</f>
        <v>0</v>
      </c>
      <c r="BQ14" s="1">
        <f t="shared" ref="BQ14:BQ77" si="18">+BO14*BO14</f>
        <v>0</v>
      </c>
      <c r="BR14" s="1" cm="1">
        <f t="array" ref="BR14">IF(BK14&lt;=$BX$14,0,INDEX($AU$14:$AU$300,BK14-$BX$14+1))*$BY$14</f>
        <v>0</v>
      </c>
      <c r="BS14" s="1">
        <f t="shared" ref="BS14:BS77" si="19">+$BY$14*V14</f>
        <v>27.357057096156513</v>
      </c>
      <c r="BT14" s="1">
        <f>$BY$14*(W14+X14)</f>
        <v>0</v>
      </c>
      <c r="BU14" s="1">
        <f>IF(BS14=0,0,BR14-BT14)</f>
        <v>0</v>
      </c>
      <c r="BV14" s="1">
        <f t="shared" ref="BV14:BW45" si="20">+$BY$14*W14</f>
        <v>0</v>
      </c>
      <c r="BW14" s="1">
        <f t="shared" si="20"/>
        <v>0</v>
      </c>
      <c r="BX14" s="43">
        <v>1</v>
      </c>
      <c r="BY14" s="56">
        <v>27.357057096156513</v>
      </c>
      <c r="BZ14" s="1">
        <f>SUM(BQ14:BQ103)</f>
        <v>942332716.56194794</v>
      </c>
      <c r="CA14" s="7">
        <f>COUNTIF(BQ14:BQ103,"&gt;0")</f>
        <v>25</v>
      </c>
      <c r="CB14" s="1">
        <f>+BZ14/CA14</f>
        <v>37693308.662477918</v>
      </c>
      <c r="CC14" s="47">
        <f>MAX(BU14:BU90)</f>
        <v>184195.06542842183</v>
      </c>
      <c r="CD14" s="47">
        <f>INDEX(BR14:BR90,MATCH(CC14,BU14:BU90,0),1)</f>
        <v>284458.67968583544</v>
      </c>
      <c r="CE14" s="38">
        <f>MATCH(CC14,BU14:BU93,0)-CA12</f>
        <v>9</v>
      </c>
      <c r="CF14" s="38">
        <f>MAX(BS14:BS90)</f>
        <v>184195.0654284218</v>
      </c>
      <c r="CG14" s="38">
        <f>INDEX(BR14:BR90,MATCH(CF14,BS14:BS90,0),1)</f>
        <v>284458.67968583544</v>
      </c>
      <c r="CJ14" s="1"/>
      <c r="CK14" s="38"/>
      <c r="CL14" s="38"/>
      <c r="CQ14" s="4">
        <f>IF(X14=0,0,W14/X14)</f>
        <v>0</v>
      </c>
      <c r="CR14" s="7" cm="1">
        <f t="array" ref="CR14">IF(BK14&lt;=$CW$48,0,INDEX($B$14:$B$300,BK14-$CW$48+1))</f>
        <v>0</v>
      </c>
      <c r="CS14" s="1">
        <f t="shared" ref="CS14:CS77" si="21">+G14+I14</f>
        <v>0</v>
      </c>
      <c r="CT14" s="100">
        <f>IF(CR14=0,0,CS14/CR14)</f>
        <v>0</v>
      </c>
    </row>
    <row r="15" spans="1:98" x14ac:dyDescent="0.3">
      <c r="A15" s="1">
        <f t="shared" ref="A15:A78" si="22">+C15</f>
        <v>2</v>
      </c>
      <c r="B15" s="1">
        <f t="shared" si="0"/>
        <v>10</v>
      </c>
      <c r="C15" s="1">
        <v>2</v>
      </c>
      <c r="D15" s="1">
        <v>49990</v>
      </c>
      <c r="E15" s="1">
        <v>10</v>
      </c>
      <c r="F15" s="1">
        <v>0</v>
      </c>
      <c r="G15" s="1">
        <v>0</v>
      </c>
      <c r="H15" s="1">
        <v>0</v>
      </c>
      <c r="I15" s="1">
        <v>0</v>
      </c>
      <c r="J15" s="4">
        <v>53.62</v>
      </c>
      <c r="K15" s="4">
        <v>0</v>
      </c>
      <c r="L15" s="4">
        <v>0</v>
      </c>
      <c r="M15" s="6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1</v>
      </c>
      <c r="W15" s="1">
        <v>0</v>
      </c>
      <c r="X15" s="1">
        <v>0</v>
      </c>
      <c r="Y15" s="58">
        <v>0</v>
      </c>
      <c r="AA15" s="1">
        <f t="shared" si="1"/>
        <v>11</v>
      </c>
      <c r="AB15" s="1">
        <f t="shared" si="2"/>
        <v>0</v>
      </c>
      <c r="AC15" s="1">
        <f t="shared" si="3"/>
        <v>0</v>
      </c>
      <c r="AD15" s="1">
        <f t="shared" ref="AD15:AD78" si="23">IF($C15="","",E15-E14)</f>
        <v>0</v>
      </c>
      <c r="AE15" s="1">
        <f t="shared" ref="AE15:AG78" si="24">IF($C15="","",G15-G14)</f>
        <v>0</v>
      </c>
      <c r="AF15" s="1">
        <f t="shared" si="24"/>
        <v>0</v>
      </c>
      <c r="AG15" s="1">
        <f t="shared" si="24"/>
        <v>0</v>
      </c>
      <c r="AH15" s="1">
        <f>IF(OR($C15="",ISNA($C15)),NA(),AD15+AE15+AF15+AG15)</f>
        <v>0</v>
      </c>
      <c r="AI15" s="9">
        <f t="shared" ref="AI15:AI78" si="25">IF(OR(ISNA(AU15),AU15=0),NA(),X15/AU15)</f>
        <v>0</v>
      </c>
      <c r="AJ15" s="9">
        <f t="shared" si="4"/>
        <v>2.0000000000000001E-4</v>
      </c>
      <c r="AK15" s="9">
        <f t="shared" si="5"/>
        <v>2.0000000000000001E-4</v>
      </c>
      <c r="AL15" s="9">
        <f t="shared" si="6"/>
        <v>0</v>
      </c>
      <c r="AM15" s="9">
        <f t="shared" si="7"/>
        <v>0</v>
      </c>
      <c r="AN15" s="9">
        <f t="shared" si="8"/>
        <v>0</v>
      </c>
      <c r="AO15" s="9">
        <f t="shared" si="9"/>
        <v>0</v>
      </c>
      <c r="AP15" s="1">
        <f t="shared" ref="AP15:AQ78" si="26">IF($C15="","",V15-V14)</f>
        <v>0</v>
      </c>
      <c r="AQ15" s="1">
        <f t="shared" si="26"/>
        <v>0</v>
      </c>
      <c r="AR15" s="1"/>
      <c r="AS15" s="1">
        <f t="shared" ref="AS15:AS78" si="27">IF($C15="","",X15-X14)</f>
        <v>0</v>
      </c>
      <c r="AT15" s="1">
        <f t="shared" ref="AT15:AT78" si="28">IF(OR($C15="",ISNA($C15)),NA(),AP15+AQ15+AR15+AS15)</f>
        <v>0</v>
      </c>
      <c r="AU15" s="1">
        <f t="shared" si="10"/>
        <v>1</v>
      </c>
      <c r="AV15" s="9">
        <f t="shared" si="11"/>
        <v>2.0000000000000002E-5</v>
      </c>
      <c r="AW15" s="9">
        <f t="shared" si="12"/>
        <v>2.0000000000000002E-5</v>
      </c>
      <c r="AX15" s="9">
        <f t="shared" si="13"/>
        <v>0</v>
      </c>
      <c r="AY15" s="9">
        <f t="shared" si="14"/>
        <v>0</v>
      </c>
      <c r="AZ15" s="9">
        <f t="shared" si="15"/>
        <v>0</v>
      </c>
      <c r="BA15" s="9">
        <f t="shared" ref="BA15:BA78" si="29">+AJ15*$BA$12</f>
        <v>1.0400000000000001E-4</v>
      </c>
      <c r="BJ15" s="7">
        <f>+BJ14+1</f>
        <v>2</v>
      </c>
      <c r="BK15" s="7">
        <f>+BK14+1</f>
        <v>2</v>
      </c>
      <c r="BL15" s="1">
        <f t="shared" si="16"/>
        <v>0</v>
      </c>
      <c r="BM15" s="48">
        <f>+EvolOf!M4</f>
        <v>2</v>
      </c>
      <c r="BN15" s="1">
        <f t="shared" si="17"/>
        <v>0</v>
      </c>
      <c r="BO15" s="1">
        <f t="shared" ref="BO15:BO78" si="30">+BL15-BN15</f>
        <v>0</v>
      </c>
      <c r="BP15" s="28">
        <f t="shared" ref="BP15:BP78" si="31">IF(BN15=0,0,BL15/BN15-1)</f>
        <v>0</v>
      </c>
      <c r="BQ15" s="1">
        <f t="shared" si="18"/>
        <v>0</v>
      </c>
      <c r="BR15" s="1" cm="1">
        <f t="array" ref="BR15">IF(BK15&lt;=$BX$14,0,INDEX($AU$14:$AU$300,BK15-$BX$14+1))*$BY$14</f>
        <v>27.357057096156513</v>
      </c>
      <c r="BS15" s="1">
        <f t="shared" si="19"/>
        <v>27.357057096156513</v>
      </c>
      <c r="BT15" s="1">
        <f>$BY$14*(W15+X15)</f>
        <v>0</v>
      </c>
      <c r="BU15" s="1">
        <f t="shared" ref="BU15:BU78" si="32">IF(BS15=0,0,BR15-BT15)</f>
        <v>27.357057096156513</v>
      </c>
      <c r="BV15" s="1">
        <f t="shared" si="20"/>
        <v>0</v>
      </c>
      <c r="BW15" s="1">
        <f t="shared" si="20"/>
        <v>0</v>
      </c>
      <c r="CF15" s="43"/>
      <c r="CG15" s="43"/>
      <c r="CH15" s="51"/>
      <c r="CI15" s="1"/>
      <c r="CK15" s="1"/>
      <c r="CL15" s="38"/>
      <c r="CM15" s="38"/>
      <c r="CQ15" s="4">
        <f t="shared" ref="CQ15:CQ78" si="33">IF(X15=0,0,W15/X15)</f>
        <v>0</v>
      </c>
      <c r="CR15" s="7" cm="1">
        <f t="array" ref="CR15">IF(BK15&lt;=$CW$48,0,INDEX($B$14:$B$300,BK15-$CW$48+1))</f>
        <v>0</v>
      </c>
      <c r="CS15" s="1">
        <f t="shared" si="21"/>
        <v>0</v>
      </c>
      <c r="CT15" s="100">
        <f t="shared" ref="CT15:CT78" si="34">IF(CR15=0,0,CS15/CR15)</f>
        <v>0</v>
      </c>
    </row>
    <row r="16" spans="1:98" x14ac:dyDescent="0.3">
      <c r="A16" s="1">
        <f t="shared" si="22"/>
        <v>3</v>
      </c>
      <c r="B16" s="1">
        <f t="shared" si="0"/>
        <v>10</v>
      </c>
      <c r="C16" s="1">
        <v>3</v>
      </c>
      <c r="D16" s="1">
        <v>49990</v>
      </c>
      <c r="E16" s="1">
        <v>10</v>
      </c>
      <c r="F16" s="1">
        <v>0</v>
      </c>
      <c r="G16" s="1">
        <v>0</v>
      </c>
      <c r="H16" s="1">
        <v>0</v>
      </c>
      <c r="I16" s="1">
        <v>0</v>
      </c>
      <c r="J16" s="4">
        <v>53.63</v>
      </c>
      <c r="K16" s="4">
        <v>0</v>
      </c>
      <c r="L16" s="4">
        <v>0</v>
      </c>
      <c r="M16" s="6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1</v>
      </c>
      <c r="W16" s="1">
        <v>0</v>
      </c>
      <c r="X16" s="1">
        <v>0</v>
      </c>
      <c r="Y16" s="58">
        <v>0</v>
      </c>
      <c r="AA16" s="1">
        <f t="shared" si="1"/>
        <v>11</v>
      </c>
      <c r="AB16" s="1">
        <f t="shared" si="2"/>
        <v>0</v>
      </c>
      <c r="AC16" s="1">
        <f t="shared" si="3"/>
        <v>0</v>
      </c>
      <c r="AD16" s="1">
        <f t="shared" si="23"/>
        <v>0</v>
      </c>
      <c r="AE16" s="1">
        <f t="shared" si="24"/>
        <v>0</v>
      </c>
      <c r="AF16" s="1">
        <f t="shared" si="24"/>
        <v>0</v>
      </c>
      <c r="AG16" s="1">
        <f t="shared" si="24"/>
        <v>0</v>
      </c>
      <c r="AH16" s="1">
        <f t="shared" ref="AH16:AH79" si="35">IF(OR($C16="",ISNA($C16)),NA(),AD16+AE16+AF16+AG16)</f>
        <v>0</v>
      </c>
      <c r="AI16" s="9">
        <f t="shared" si="25"/>
        <v>0</v>
      </c>
      <c r="AJ16" s="9">
        <f t="shared" si="4"/>
        <v>2.0000000000000001E-4</v>
      </c>
      <c r="AK16" s="9">
        <f t="shared" si="5"/>
        <v>2.0000000000000001E-4</v>
      </c>
      <c r="AL16" s="9">
        <f t="shared" si="6"/>
        <v>0</v>
      </c>
      <c r="AM16" s="9">
        <f t="shared" si="7"/>
        <v>0</v>
      </c>
      <c r="AN16" s="9">
        <f t="shared" si="8"/>
        <v>0</v>
      </c>
      <c r="AO16" s="9">
        <f t="shared" si="9"/>
        <v>0</v>
      </c>
      <c r="AP16" s="1">
        <f t="shared" si="26"/>
        <v>0</v>
      </c>
      <c r="AQ16" s="1">
        <f t="shared" si="26"/>
        <v>0</v>
      </c>
      <c r="AR16" s="1"/>
      <c r="AS16" s="1">
        <f t="shared" si="27"/>
        <v>0</v>
      </c>
      <c r="AT16" s="1">
        <f t="shared" si="28"/>
        <v>0</v>
      </c>
      <c r="AU16" s="1">
        <f t="shared" si="10"/>
        <v>1</v>
      </c>
      <c r="AV16" s="9">
        <f t="shared" si="11"/>
        <v>2.0000000000000002E-5</v>
      </c>
      <c r="AW16" s="9">
        <f t="shared" si="12"/>
        <v>2.0000000000000002E-5</v>
      </c>
      <c r="AX16" s="9">
        <f t="shared" si="13"/>
        <v>0</v>
      </c>
      <c r="AY16" s="9">
        <f t="shared" si="14"/>
        <v>0</v>
      </c>
      <c r="AZ16" s="9">
        <f t="shared" si="15"/>
        <v>0</v>
      </c>
      <c r="BA16" s="9">
        <f t="shared" si="29"/>
        <v>1.0400000000000001E-4</v>
      </c>
      <c r="BJ16" s="7">
        <f t="shared" ref="BJ16:BK31" si="36">+BJ15+1</f>
        <v>3</v>
      </c>
      <c r="BK16" s="7">
        <f t="shared" si="36"/>
        <v>3</v>
      </c>
      <c r="BL16" s="1">
        <f t="shared" si="16"/>
        <v>0</v>
      </c>
      <c r="BM16" s="48">
        <f>+EvolOf!M5</f>
        <v>2</v>
      </c>
      <c r="BN16" s="1">
        <f t="shared" si="17"/>
        <v>0</v>
      </c>
      <c r="BO16" s="1">
        <f t="shared" si="30"/>
        <v>0</v>
      </c>
      <c r="BP16" s="28">
        <f t="shared" si="31"/>
        <v>0</v>
      </c>
      <c r="BQ16" s="1">
        <f t="shared" si="18"/>
        <v>0</v>
      </c>
      <c r="BR16" s="1" cm="1">
        <f t="array" ref="BR16">IF(BK16&lt;=$BX$14,0,INDEX($AU$14:$AU$300,BK16-$BX$14+1))*$BY$14</f>
        <v>27.357057096156513</v>
      </c>
      <c r="BS16" s="1">
        <f t="shared" si="19"/>
        <v>27.357057096156513</v>
      </c>
      <c r="BT16" s="1">
        <f t="shared" ref="BT16:BT79" si="37">$BY$14*(W16+X16)</f>
        <v>0</v>
      </c>
      <c r="BU16" s="1">
        <f t="shared" si="32"/>
        <v>27.357057096156513</v>
      </c>
      <c r="BV16" s="1">
        <f t="shared" si="20"/>
        <v>0</v>
      </c>
      <c r="BW16" s="1">
        <f t="shared" si="20"/>
        <v>0</v>
      </c>
      <c r="CF16" s="43"/>
      <c r="CG16" s="43"/>
      <c r="CH16" s="51"/>
      <c r="CI16" s="1"/>
      <c r="CK16" s="1"/>
      <c r="CL16" s="38"/>
      <c r="CM16" s="38"/>
      <c r="CQ16" s="4">
        <f t="shared" si="33"/>
        <v>0</v>
      </c>
      <c r="CR16" s="7" cm="1">
        <f t="array" ref="CR16">IF(BK16&lt;=$CW$48,0,INDEX($B$14:$B$300,BK16-$CW$48+1))</f>
        <v>0</v>
      </c>
      <c r="CS16" s="1">
        <f t="shared" si="21"/>
        <v>0</v>
      </c>
      <c r="CT16" s="100">
        <f t="shared" si="34"/>
        <v>0</v>
      </c>
    </row>
    <row r="17" spans="1:101" x14ac:dyDescent="0.3">
      <c r="A17" s="1">
        <f t="shared" si="22"/>
        <v>4</v>
      </c>
      <c r="B17" s="1">
        <f t="shared" si="0"/>
        <v>15</v>
      </c>
      <c r="C17" s="1">
        <v>4</v>
      </c>
      <c r="D17" s="1">
        <v>49984</v>
      </c>
      <c r="E17" s="1">
        <v>15</v>
      </c>
      <c r="F17" s="1">
        <v>0</v>
      </c>
      <c r="G17" s="1">
        <v>0</v>
      </c>
      <c r="H17" s="1">
        <v>0</v>
      </c>
      <c r="I17" s="1">
        <v>0</v>
      </c>
      <c r="J17" s="4">
        <v>53.64</v>
      </c>
      <c r="K17" s="4">
        <v>0.3</v>
      </c>
      <c r="L17" s="4">
        <v>0</v>
      </c>
      <c r="M17" s="61">
        <v>0</v>
      </c>
      <c r="N17" s="1">
        <v>1</v>
      </c>
      <c r="O17" s="1">
        <v>4</v>
      </c>
      <c r="P17" s="1">
        <v>4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5</v>
      </c>
      <c r="W17" s="1">
        <v>0</v>
      </c>
      <c r="X17" s="1">
        <v>0</v>
      </c>
      <c r="Y17" s="58">
        <v>0</v>
      </c>
      <c r="AA17" s="1">
        <f t="shared" si="1"/>
        <v>20</v>
      </c>
      <c r="AB17" s="1">
        <f t="shared" si="2"/>
        <v>0</v>
      </c>
      <c r="AC17" s="1">
        <f t="shared" si="3"/>
        <v>0</v>
      </c>
      <c r="AD17" s="1">
        <f t="shared" si="23"/>
        <v>5</v>
      </c>
      <c r="AE17" s="1">
        <f t="shared" si="24"/>
        <v>0</v>
      </c>
      <c r="AF17" s="1">
        <f t="shared" si="24"/>
        <v>0</v>
      </c>
      <c r="AG17" s="1">
        <f t="shared" si="24"/>
        <v>0</v>
      </c>
      <c r="AH17" s="1">
        <f t="shared" si="35"/>
        <v>5</v>
      </c>
      <c r="AI17" s="9">
        <f t="shared" si="25"/>
        <v>0</v>
      </c>
      <c r="AJ17" s="9">
        <f t="shared" si="4"/>
        <v>2.9999999999999997E-4</v>
      </c>
      <c r="AK17" s="9">
        <f t="shared" si="5"/>
        <v>2.9999999999999997E-4</v>
      </c>
      <c r="AL17" s="9">
        <f t="shared" si="6"/>
        <v>0</v>
      </c>
      <c r="AM17" s="9">
        <f t="shared" si="7"/>
        <v>0</v>
      </c>
      <c r="AN17" s="9">
        <f t="shared" si="8"/>
        <v>0</v>
      </c>
      <c r="AO17" s="9">
        <f t="shared" si="9"/>
        <v>1E-4</v>
      </c>
      <c r="AP17" s="1">
        <f t="shared" si="26"/>
        <v>4</v>
      </c>
      <c r="AQ17" s="1">
        <f t="shared" si="26"/>
        <v>0</v>
      </c>
      <c r="AR17" s="1"/>
      <c r="AS17" s="1">
        <f t="shared" si="27"/>
        <v>0</v>
      </c>
      <c r="AT17" s="1">
        <f t="shared" si="28"/>
        <v>4</v>
      </c>
      <c r="AU17" s="1">
        <f t="shared" si="10"/>
        <v>5</v>
      </c>
      <c r="AV17" s="9">
        <f t="shared" si="11"/>
        <v>1E-4</v>
      </c>
      <c r="AW17" s="9">
        <f t="shared" si="12"/>
        <v>1E-4</v>
      </c>
      <c r="AX17" s="9">
        <f t="shared" si="13"/>
        <v>0</v>
      </c>
      <c r="AY17" s="9">
        <f t="shared" si="14"/>
        <v>0</v>
      </c>
      <c r="AZ17" s="9">
        <f t="shared" si="15"/>
        <v>8.0000000000000007E-5</v>
      </c>
      <c r="BA17" s="9">
        <f t="shared" si="29"/>
        <v>1.56E-4</v>
      </c>
      <c r="BJ17" s="7">
        <f t="shared" si="36"/>
        <v>4</v>
      </c>
      <c r="BK17" s="7">
        <f t="shared" si="36"/>
        <v>4</v>
      </c>
      <c r="BL17" s="1">
        <f t="shared" si="16"/>
        <v>0</v>
      </c>
      <c r="BM17" s="48">
        <f>+EvolOf!M6</f>
        <v>2</v>
      </c>
      <c r="BN17" s="1">
        <f t="shared" si="17"/>
        <v>0</v>
      </c>
      <c r="BO17" s="1">
        <f t="shared" si="30"/>
        <v>0</v>
      </c>
      <c r="BP17" s="28">
        <f t="shared" si="31"/>
        <v>0</v>
      </c>
      <c r="BQ17" s="1">
        <f t="shared" si="18"/>
        <v>0</v>
      </c>
      <c r="BR17" s="1" cm="1">
        <f t="array" ref="BR17">IF(BK17&lt;=$BX$14,0,INDEX($AU$14:$AU$300,BK17-$BX$14+1))*$BY$14</f>
        <v>136.78528548078256</v>
      </c>
      <c r="BS17" s="1">
        <f t="shared" si="19"/>
        <v>136.78528548078256</v>
      </c>
      <c r="BT17" s="1">
        <f t="shared" si="37"/>
        <v>0</v>
      </c>
      <c r="BU17" s="1">
        <f t="shared" si="32"/>
        <v>136.78528548078256</v>
      </c>
      <c r="BV17" s="1">
        <f t="shared" si="20"/>
        <v>0</v>
      </c>
      <c r="BW17" s="1">
        <f t="shared" si="20"/>
        <v>0</v>
      </c>
      <c r="CH17" s="1"/>
      <c r="CI17" s="1"/>
      <c r="CJ17" s="1"/>
      <c r="CK17" s="1"/>
      <c r="CQ17" s="4">
        <f t="shared" si="33"/>
        <v>0</v>
      </c>
      <c r="CR17" s="7" cm="1">
        <f t="array" ref="CR17">IF(BK17&lt;=$CW$48,0,INDEX($B$14:$B$300,BK17-$CW$48+1))</f>
        <v>0</v>
      </c>
      <c r="CS17" s="1">
        <f t="shared" si="21"/>
        <v>0</v>
      </c>
      <c r="CT17" s="100">
        <f t="shared" si="34"/>
        <v>0</v>
      </c>
    </row>
    <row r="18" spans="1:101" x14ac:dyDescent="0.3">
      <c r="A18" s="1">
        <f t="shared" si="22"/>
        <v>5</v>
      </c>
      <c r="B18" s="1">
        <f t="shared" si="0"/>
        <v>20</v>
      </c>
      <c r="C18" s="1">
        <v>5</v>
      </c>
      <c r="D18" s="1">
        <v>49979</v>
      </c>
      <c r="E18" s="1">
        <v>20</v>
      </c>
      <c r="F18" s="1">
        <v>0</v>
      </c>
      <c r="G18" s="1">
        <v>0</v>
      </c>
      <c r="H18" s="1">
        <v>0</v>
      </c>
      <c r="I18" s="1">
        <v>0</v>
      </c>
      <c r="J18" s="4">
        <v>53.64</v>
      </c>
      <c r="K18" s="4">
        <v>0.41</v>
      </c>
      <c r="L18" s="4">
        <v>0</v>
      </c>
      <c r="M18" s="61">
        <v>0</v>
      </c>
      <c r="N18" s="1">
        <v>1</v>
      </c>
      <c r="O18" s="1">
        <v>8</v>
      </c>
      <c r="P18" s="1">
        <v>8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8</v>
      </c>
      <c r="W18" s="1">
        <v>0</v>
      </c>
      <c r="X18" s="1">
        <v>0</v>
      </c>
      <c r="Y18" s="58">
        <v>0</v>
      </c>
      <c r="AA18" s="1">
        <f t="shared" si="1"/>
        <v>28</v>
      </c>
      <c r="AB18" s="1">
        <f t="shared" si="2"/>
        <v>0</v>
      </c>
      <c r="AC18" s="1">
        <f t="shared" si="3"/>
        <v>0</v>
      </c>
      <c r="AD18" s="1">
        <f t="shared" si="23"/>
        <v>5</v>
      </c>
      <c r="AE18" s="1">
        <f t="shared" si="24"/>
        <v>0</v>
      </c>
      <c r="AF18" s="1">
        <f t="shared" si="24"/>
        <v>0</v>
      </c>
      <c r="AG18" s="1">
        <f t="shared" si="24"/>
        <v>0</v>
      </c>
      <c r="AH18" s="1">
        <f t="shared" si="35"/>
        <v>5</v>
      </c>
      <c r="AI18" s="9">
        <f t="shared" si="25"/>
        <v>0</v>
      </c>
      <c r="AJ18" s="9">
        <f t="shared" si="4"/>
        <v>4.0000000000000002E-4</v>
      </c>
      <c r="AK18" s="9">
        <f t="shared" si="5"/>
        <v>4.0000000000000002E-4</v>
      </c>
      <c r="AL18" s="9">
        <f t="shared" si="6"/>
        <v>0</v>
      </c>
      <c r="AM18" s="9">
        <f t="shared" si="7"/>
        <v>0</v>
      </c>
      <c r="AN18" s="9">
        <f t="shared" si="8"/>
        <v>0</v>
      </c>
      <c r="AO18" s="9">
        <f t="shared" si="9"/>
        <v>1E-4</v>
      </c>
      <c r="AP18" s="1">
        <f t="shared" si="26"/>
        <v>3</v>
      </c>
      <c r="AQ18" s="1">
        <f t="shared" si="26"/>
        <v>0</v>
      </c>
      <c r="AR18" s="1"/>
      <c r="AS18" s="1">
        <f t="shared" si="27"/>
        <v>0</v>
      </c>
      <c r="AT18" s="1">
        <f t="shared" si="28"/>
        <v>3</v>
      </c>
      <c r="AU18" s="1">
        <f t="shared" si="10"/>
        <v>8</v>
      </c>
      <c r="AV18" s="9">
        <f t="shared" si="11"/>
        <v>1.6000000000000001E-4</v>
      </c>
      <c r="AW18" s="9">
        <f t="shared" si="12"/>
        <v>1.6000000000000001E-4</v>
      </c>
      <c r="AX18" s="9">
        <f t="shared" si="13"/>
        <v>0</v>
      </c>
      <c r="AY18" s="9">
        <f t="shared" si="14"/>
        <v>0</v>
      </c>
      <c r="AZ18" s="9">
        <f t="shared" si="15"/>
        <v>6.0000000000000002E-5</v>
      </c>
      <c r="BA18" s="9">
        <f t="shared" si="29"/>
        <v>2.0800000000000001E-4</v>
      </c>
      <c r="BJ18" s="7">
        <f t="shared" si="36"/>
        <v>5</v>
      </c>
      <c r="BK18" s="7">
        <f t="shared" si="36"/>
        <v>5</v>
      </c>
      <c r="BL18" s="1">
        <f t="shared" si="16"/>
        <v>0</v>
      </c>
      <c r="BM18" s="48">
        <f>+EvolOf!M7</f>
        <v>3</v>
      </c>
      <c r="BN18" s="1">
        <f t="shared" si="17"/>
        <v>0</v>
      </c>
      <c r="BO18" s="1">
        <f t="shared" si="30"/>
        <v>0</v>
      </c>
      <c r="BP18" s="28">
        <f t="shared" si="31"/>
        <v>0</v>
      </c>
      <c r="BQ18" s="1">
        <f t="shared" si="18"/>
        <v>0</v>
      </c>
      <c r="BR18" s="1" cm="1">
        <f t="array" ref="BR18">IF(BK18&lt;=$BX$14,0,INDEX($AU$14:$AU$300,BK18-$BX$14+1))*$BY$14</f>
        <v>218.85645676925211</v>
      </c>
      <c r="BS18" s="1">
        <f t="shared" si="19"/>
        <v>218.85645676925211</v>
      </c>
      <c r="BT18" s="1">
        <f t="shared" si="37"/>
        <v>0</v>
      </c>
      <c r="BU18" s="1">
        <f t="shared" si="32"/>
        <v>218.85645676925211</v>
      </c>
      <c r="BV18" s="1">
        <f t="shared" si="20"/>
        <v>0</v>
      </c>
      <c r="BW18" s="1">
        <f t="shared" si="20"/>
        <v>0</v>
      </c>
      <c r="CQ18" s="4">
        <f t="shared" si="33"/>
        <v>0</v>
      </c>
      <c r="CR18" s="7" cm="1">
        <f t="array" ref="CR18">IF(BK18&lt;=$CW$48,0,INDEX($B$14:$B$300,BK18-$CW$48+1))</f>
        <v>0</v>
      </c>
      <c r="CS18" s="1">
        <f t="shared" si="21"/>
        <v>0</v>
      </c>
      <c r="CT18" s="100">
        <f t="shared" si="34"/>
        <v>0</v>
      </c>
    </row>
    <row r="19" spans="1:101" x14ac:dyDescent="0.3">
      <c r="A19" s="1">
        <f t="shared" si="22"/>
        <v>6</v>
      </c>
      <c r="B19" s="1">
        <f t="shared" si="0"/>
        <v>25</v>
      </c>
      <c r="C19" s="1">
        <v>6</v>
      </c>
      <c r="D19" s="1">
        <v>49974</v>
      </c>
      <c r="E19" s="1">
        <v>25</v>
      </c>
      <c r="F19" s="1">
        <v>0</v>
      </c>
      <c r="G19" s="1">
        <v>0</v>
      </c>
      <c r="H19" s="1">
        <v>0</v>
      </c>
      <c r="I19" s="1">
        <v>0</v>
      </c>
      <c r="J19" s="4">
        <v>53.64</v>
      </c>
      <c r="K19" s="4">
        <v>0.45</v>
      </c>
      <c r="L19" s="4">
        <v>0</v>
      </c>
      <c r="M19" s="61">
        <v>0</v>
      </c>
      <c r="N19" s="1">
        <v>2</v>
      </c>
      <c r="O19" s="1">
        <v>12</v>
      </c>
      <c r="P19" s="1">
        <v>12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11</v>
      </c>
      <c r="W19" s="1">
        <v>0</v>
      </c>
      <c r="X19" s="1">
        <v>0</v>
      </c>
      <c r="Y19" s="58">
        <v>0</v>
      </c>
      <c r="AA19" s="1">
        <f t="shared" si="1"/>
        <v>36</v>
      </c>
      <c r="AB19" s="1">
        <f t="shared" si="2"/>
        <v>0</v>
      </c>
      <c r="AC19" s="1">
        <f t="shared" si="3"/>
        <v>0</v>
      </c>
      <c r="AD19" s="1">
        <f t="shared" si="23"/>
        <v>5</v>
      </c>
      <c r="AE19" s="1">
        <f t="shared" si="24"/>
        <v>0</v>
      </c>
      <c r="AF19" s="1">
        <f t="shared" si="24"/>
        <v>0</v>
      </c>
      <c r="AG19" s="1">
        <f t="shared" si="24"/>
        <v>0</v>
      </c>
      <c r="AH19" s="1">
        <f t="shared" si="35"/>
        <v>5</v>
      </c>
      <c r="AI19" s="9">
        <f t="shared" si="25"/>
        <v>0</v>
      </c>
      <c r="AJ19" s="9">
        <f t="shared" si="4"/>
        <v>5.0000000000000001E-4</v>
      </c>
      <c r="AK19" s="9">
        <f t="shared" si="5"/>
        <v>5.0000000000000001E-4</v>
      </c>
      <c r="AL19" s="9">
        <f t="shared" si="6"/>
        <v>0</v>
      </c>
      <c r="AM19" s="9">
        <f t="shared" si="7"/>
        <v>0</v>
      </c>
      <c r="AN19" s="9">
        <f t="shared" si="8"/>
        <v>0</v>
      </c>
      <c r="AO19" s="9">
        <f t="shared" si="9"/>
        <v>1E-4</v>
      </c>
      <c r="AP19" s="1">
        <f t="shared" si="26"/>
        <v>3</v>
      </c>
      <c r="AQ19" s="1">
        <f t="shared" si="26"/>
        <v>0</v>
      </c>
      <c r="AR19" s="1"/>
      <c r="AS19" s="1">
        <f t="shared" si="27"/>
        <v>0</v>
      </c>
      <c r="AT19" s="1">
        <f t="shared" si="28"/>
        <v>3</v>
      </c>
      <c r="AU19" s="1">
        <f t="shared" si="10"/>
        <v>11</v>
      </c>
      <c r="AV19" s="9">
        <f t="shared" si="11"/>
        <v>2.2000000000000001E-4</v>
      </c>
      <c r="AW19" s="9">
        <f t="shared" si="12"/>
        <v>2.2000000000000001E-4</v>
      </c>
      <c r="AX19" s="9">
        <f t="shared" si="13"/>
        <v>0</v>
      </c>
      <c r="AY19" s="9">
        <f t="shared" si="14"/>
        <v>0</v>
      </c>
      <c r="AZ19" s="9">
        <f t="shared" si="15"/>
        <v>6.0000000000000002E-5</v>
      </c>
      <c r="BA19" s="9">
        <f t="shared" si="29"/>
        <v>2.6000000000000003E-4</v>
      </c>
      <c r="BJ19" s="7">
        <f t="shared" si="36"/>
        <v>6</v>
      </c>
      <c r="BK19" s="7">
        <f t="shared" si="36"/>
        <v>6</v>
      </c>
      <c r="BL19" s="1">
        <f t="shared" si="16"/>
        <v>0</v>
      </c>
      <c r="BM19" s="48">
        <f>+EvolOf!M8</f>
        <v>10</v>
      </c>
      <c r="BN19" s="1">
        <f t="shared" si="17"/>
        <v>0</v>
      </c>
      <c r="BO19" s="1">
        <f t="shared" si="30"/>
        <v>0</v>
      </c>
      <c r="BP19" s="28">
        <f t="shared" si="31"/>
        <v>0</v>
      </c>
      <c r="BQ19" s="1">
        <f t="shared" si="18"/>
        <v>0</v>
      </c>
      <c r="BR19" s="1" cm="1">
        <f t="array" ref="BR19">IF(BK19&lt;=$BX$14,0,INDEX($AU$14:$AU$300,BK19-$BX$14+1))*$BY$14</f>
        <v>300.92762805772162</v>
      </c>
      <c r="BS19" s="1">
        <f t="shared" si="19"/>
        <v>300.92762805772162</v>
      </c>
      <c r="BT19" s="1">
        <f t="shared" si="37"/>
        <v>0</v>
      </c>
      <c r="BU19" s="1">
        <f t="shared" si="32"/>
        <v>300.92762805772162</v>
      </c>
      <c r="BV19" s="1">
        <f t="shared" si="20"/>
        <v>0</v>
      </c>
      <c r="BW19" s="1">
        <f t="shared" si="20"/>
        <v>0</v>
      </c>
      <c r="CQ19" s="4">
        <f t="shared" si="33"/>
        <v>0</v>
      </c>
      <c r="CR19" s="7" cm="1">
        <f t="array" ref="CR19">IF(BK19&lt;=$CW$48,0,INDEX($B$14:$B$300,BK19-$CW$48+1))</f>
        <v>0</v>
      </c>
      <c r="CS19" s="1">
        <f t="shared" si="21"/>
        <v>0</v>
      </c>
      <c r="CT19" s="100">
        <f t="shared" si="34"/>
        <v>0</v>
      </c>
    </row>
    <row r="20" spans="1:101" x14ac:dyDescent="0.3">
      <c r="A20" s="1">
        <f t="shared" si="22"/>
        <v>7</v>
      </c>
      <c r="B20" s="1">
        <f t="shared" si="0"/>
        <v>37</v>
      </c>
      <c r="C20" s="1">
        <v>7</v>
      </c>
      <c r="D20" s="1">
        <v>49962</v>
      </c>
      <c r="E20" s="1">
        <v>37</v>
      </c>
      <c r="F20" s="1">
        <v>0</v>
      </c>
      <c r="G20" s="1">
        <v>0</v>
      </c>
      <c r="H20" s="1">
        <v>0</v>
      </c>
      <c r="I20" s="1">
        <v>0</v>
      </c>
      <c r="J20" s="4">
        <v>53.64</v>
      </c>
      <c r="K20" s="4">
        <v>0.5</v>
      </c>
      <c r="L20" s="4">
        <v>0</v>
      </c>
      <c r="M20" s="61">
        <v>0</v>
      </c>
      <c r="N20" s="1">
        <v>3</v>
      </c>
      <c r="O20" s="1">
        <v>24</v>
      </c>
      <c r="P20" s="1">
        <v>24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19</v>
      </c>
      <c r="W20" s="1">
        <v>0</v>
      </c>
      <c r="X20" s="1">
        <v>0</v>
      </c>
      <c r="Y20" s="58">
        <v>0</v>
      </c>
      <c r="AA20" s="1">
        <f t="shared" si="1"/>
        <v>56</v>
      </c>
      <c r="AB20" s="1">
        <f t="shared" si="2"/>
        <v>0</v>
      </c>
      <c r="AC20" s="1">
        <f t="shared" si="3"/>
        <v>0</v>
      </c>
      <c r="AD20" s="1">
        <f t="shared" si="23"/>
        <v>12</v>
      </c>
      <c r="AE20" s="1">
        <f t="shared" si="24"/>
        <v>0</v>
      </c>
      <c r="AF20" s="1">
        <f t="shared" si="24"/>
        <v>0</v>
      </c>
      <c r="AG20" s="1">
        <f t="shared" si="24"/>
        <v>0</v>
      </c>
      <c r="AH20" s="1">
        <f t="shared" si="35"/>
        <v>12</v>
      </c>
      <c r="AI20" s="9">
        <f t="shared" si="25"/>
        <v>0</v>
      </c>
      <c r="AJ20" s="9">
        <f t="shared" si="4"/>
        <v>7.3999999999999999E-4</v>
      </c>
      <c r="AK20" s="9">
        <f t="shared" si="5"/>
        <v>7.3999999999999999E-4</v>
      </c>
      <c r="AL20" s="9">
        <f t="shared" si="6"/>
        <v>0</v>
      </c>
      <c r="AM20" s="9">
        <f t="shared" si="7"/>
        <v>0</v>
      </c>
      <c r="AN20" s="9">
        <f t="shared" si="8"/>
        <v>0</v>
      </c>
      <c r="AO20" s="9">
        <f t="shared" si="9"/>
        <v>2.4000000000000001E-4</v>
      </c>
      <c r="AP20" s="1">
        <f t="shared" si="26"/>
        <v>8</v>
      </c>
      <c r="AQ20" s="1">
        <f t="shared" si="26"/>
        <v>0</v>
      </c>
      <c r="AR20" s="1"/>
      <c r="AS20" s="1">
        <f t="shared" si="27"/>
        <v>0</v>
      </c>
      <c r="AT20" s="1">
        <f t="shared" si="28"/>
        <v>8</v>
      </c>
      <c r="AU20" s="1">
        <f t="shared" si="10"/>
        <v>19</v>
      </c>
      <c r="AV20" s="9">
        <f t="shared" si="11"/>
        <v>3.8000000000000002E-4</v>
      </c>
      <c r="AW20" s="9">
        <f t="shared" si="12"/>
        <v>3.8000000000000002E-4</v>
      </c>
      <c r="AX20" s="9">
        <f t="shared" si="13"/>
        <v>0</v>
      </c>
      <c r="AY20" s="9">
        <f t="shared" si="14"/>
        <v>0</v>
      </c>
      <c r="AZ20" s="9">
        <f t="shared" si="15"/>
        <v>1.6000000000000001E-4</v>
      </c>
      <c r="BA20" s="9">
        <f t="shared" si="29"/>
        <v>3.8480000000000003E-4</v>
      </c>
      <c r="BJ20" s="7">
        <f t="shared" si="36"/>
        <v>7</v>
      </c>
      <c r="BK20" s="7">
        <f t="shared" si="36"/>
        <v>7</v>
      </c>
      <c r="BL20" s="1">
        <f t="shared" si="16"/>
        <v>0</v>
      </c>
      <c r="BM20" s="48">
        <f>+EvolOf!M9</f>
        <v>16</v>
      </c>
      <c r="BN20" s="1">
        <f t="shared" si="17"/>
        <v>0</v>
      </c>
      <c r="BO20" s="1">
        <f t="shared" si="30"/>
        <v>0</v>
      </c>
      <c r="BP20" s="28">
        <f t="shared" si="31"/>
        <v>0</v>
      </c>
      <c r="BQ20" s="1">
        <f t="shared" si="18"/>
        <v>0</v>
      </c>
      <c r="BR20" s="1" cm="1">
        <f t="array" ref="BR20">IF(BK20&lt;=$BX$14,0,INDEX($AU$14:$AU$300,BK20-$BX$14+1))*$BY$14</f>
        <v>519.78408482697375</v>
      </c>
      <c r="BS20" s="1">
        <f t="shared" si="19"/>
        <v>519.78408482697375</v>
      </c>
      <c r="BT20" s="1">
        <f t="shared" si="37"/>
        <v>0</v>
      </c>
      <c r="BU20" s="1">
        <f t="shared" si="32"/>
        <v>519.78408482697375</v>
      </c>
      <c r="BV20" s="1">
        <f t="shared" si="20"/>
        <v>0</v>
      </c>
      <c r="BW20" s="1">
        <f t="shared" si="20"/>
        <v>0</v>
      </c>
      <c r="CQ20" s="4">
        <f t="shared" si="33"/>
        <v>0</v>
      </c>
      <c r="CR20" s="7" cm="1">
        <f t="array" ref="CR20">IF(BK20&lt;=$CW$48,0,INDEX($B$14:$B$300,BK20-$CW$48+1))</f>
        <v>0</v>
      </c>
      <c r="CS20" s="1">
        <f t="shared" si="21"/>
        <v>0</v>
      </c>
      <c r="CT20" s="100">
        <f t="shared" si="34"/>
        <v>0</v>
      </c>
    </row>
    <row r="21" spans="1:101" x14ac:dyDescent="0.3">
      <c r="A21" s="1">
        <f t="shared" si="22"/>
        <v>8</v>
      </c>
      <c r="B21" s="1">
        <f t="shared" si="0"/>
        <v>53</v>
      </c>
      <c r="C21" s="1">
        <v>8</v>
      </c>
      <c r="D21" s="1">
        <v>49946</v>
      </c>
      <c r="E21" s="1">
        <v>53</v>
      </c>
      <c r="F21" s="1">
        <v>0</v>
      </c>
      <c r="G21" s="1">
        <v>0</v>
      </c>
      <c r="H21" s="1">
        <v>0</v>
      </c>
      <c r="I21" s="1">
        <v>0</v>
      </c>
      <c r="J21" s="4">
        <v>53.63</v>
      </c>
      <c r="K21" s="4">
        <v>0.52</v>
      </c>
      <c r="L21" s="4">
        <v>0.3</v>
      </c>
      <c r="M21" s="61">
        <v>0.18</v>
      </c>
      <c r="N21" s="1">
        <v>5</v>
      </c>
      <c r="O21" s="1">
        <v>38</v>
      </c>
      <c r="P21" s="1">
        <v>38</v>
      </c>
      <c r="Q21" s="1">
        <v>0</v>
      </c>
      <c r="R21" s="1">
        <v>0</v>
      </c>
      <c r="S21" s="1">
        <v>0</v>
      </c>
      <c r="T21" s="1">
        <v>1</v>
      </c>
      <c r="U21" s="1">
        <v>0</v>
      </c>
      <c r="V21" s="1">
        <v>28</v>
      </c>
      <c r="W21" s="1">
        <v>0</v>
      </c>
      <c r="X21" s="1">
        <v>0</v>
      </c>
      <c r="Y21" s="58">
        <v>0</v>
      </c>
      <c r="AA21" s="1">
        <f t="shared" si="1"/>
        <v>81</v>
      </c>
      <c r="AB21" s="1">
        <f t="shared" si="2"/>
        <v>0</v>
      </c>
      <c r="AC21" s="1">
        <f t="shared" si="3"/>
        <v>0</v>
      </c>
      <c r="AD21" s="1">
        <f t="shared" si="23"/>
        <v>16</v>
      </c>
      <c r="AE21" s="1">
        <f t="shared" si="24"/>
        <v>0</v>
      </c>
      <c r="AF21" s="1">
        <f t="shared" si="24"/>
        <v>0</v>
      </c>
      <c r="AG21" s="1">
        <f t="shared" si="24"/>
        <v>0</v>
      </c>
      <c r="AH21" s="1">
        <f t="shared" si="35"/>
        <v>16</v>
      </c>
      <c r="AI21" s="9">
        <f t="shared" si="25"/>
        <v>0</v>
      </c>
      <c r="AJ21" s="9">
        <f t="shared" si="4"/>
        <v>1.06E-3</v>
      </c>
      <c r="AK21" s="9">
        <f t="shared" si="5"/>
        <v>1.06E-3</v>
      </c>
      <c r="AL21" s="9">
        <f t="shared" si="6"/>
        <v>0</v>
      </c>
      <c r="AM21" s="9">
        <f t="shared" si="7"/>
        <v>0</v>
      </c>
      <c r="AN21" s="9">
        <f t="shared" si="8"/>
        <v>2.0000000000000002E-5</v>
      </c>
      <c r="AO21" s="9">
        <f t="shared" si="9"/>
        <v>3.2000000000000003E-4</v>
      </c>
      <c r="AP21" s="1">
        <f t="shared" si="26"/>
        <v>9</v>
      </c>
      <c r="AQ21" s="1">
        <f t="shared" si="26"/>
        <v>0</v>
      </c>
      <c r="AR21" s="1"/>
      <c r="AS21" s="1">
        <f t="shared" si="27"/>
        <v>0</v>
      </c>
      <c r="AT21" s="1">
        <f t="shared" si="28"/>
        <v>9</v>
      </c>
      <c r="AU21" s="1">
        <f t="shared" si="10"/>
        <v>28</v>
      </c>
      <c r="AV21" s="9">
        <f t="shared" si="11"/>
        <v>5.5999999999999995E-4</v>
      </c>
      <c r="AW21" s="9">
        <f t="shared" si="12"/>
        <v>5.5999999999999995E-4</v>
      </c>
      <c r="AX21" s="9">
        <f t="shared" si="13"/>
        <v>0</v>
      </c>
      <c r="AY21" s="9">
        <f t="shared" si="14"/>
        <v>0</v>
      </c>
      <c r="AZ21" s="9">
        <f t="shared" si="15"/>
        <v>1.8000000000000001E-4</v>
      </c>
      <c r="BA21" s="9">
        <f t="shared" si="29"/>
        <v>5.5119999999999995E-4</v>
      </c>
      <c r="BJ21" s="7">
        <f t="shared" si="36"/>
        <v>8</v>
      </c>
      <c r="BK21" s="7">
        <f t="shared" si="36"/>
        <v>8</v>
      </c>
      <c r="BL21" s="1">
        <f t="shared" si="16"/>
        <v>0</v>
      </c>
      <c r="BM21" s="48">
        <f>+EvolOf!M10</f>
        <v>29</v>
      </c>
      <c r="BN21" s="1">
        <f t="shared" si="17"/>
        <v>0</v>
      </c>
      <c r="BO21" s="1">
        <f t="shared" si="30"/>
        <v>0</v>
      </c>
      <c r="BP21" s="28">
        <f t="shared" si="31"/>
        <v>0</v>
      </c>
      <c r="BQ21" s="1">
        <f t="shared" si="18"/>
        <v>0</v>
      </c>
      <c r="BR21" s="1" cm="1">
        <f t="array" ref="BR21">IF(BK21&lt;=$BX$14,0,INDEX($AU$14:$AU$300,BK21-$BX$14+1))*$BY$14</f>
        <v>765.99759869238233</v>
      </c>
      <c r="BS21" s="1">
        <f t="shared" si="19"/>
        <v>765.99759869238233</v>
      </c>
      <c r="BT21" s="1">
        <f t="shared" si="37"/>
        <v>0</v>
      </c>
      <c r="BU21" s="1">
        <f t="shared" si="32"/>
        <v>765.99759869238233</v>
      </c>
      <c r="BV21" s="1">
        <f t="shared" si="20"/>
        <v>0</v>
      </c>
      <c r="BW21" s="1">
        <f t="shared" si="20"/>
        <v>0</v>
      </c>
      <c r="CQ21" s="4">
        <f t="shared" si="33"/>
        <v>0</v>
      </c>
      <c r="CR21" s="7" cm="1">
        <f t="array" ref="CR21">IF(BK21&lt;=$CW$48,0,INDEX($B$14:$B$300,BK21-$CW$48+1))</f>
        <v>0</v>
      </c>
      <c r="CS21" s="1">
        <f t="shared" si="21"/>
        <v>0</v>
      </c>
      <c r="CT21" s="100">
        <f t="shared" si="34"/>
        <v>0</v>
      </c>
    </row>
    <row r="22" spans="1:101" x14ac:dyDescent="0.3">
      <c r="A22" s="1">
        <f t="shared" si="22"/>
        <v>9</v>
      </c>
      <c r="B22" s="1">
        <f t="shared" si="0"/>
        <v>67</v>
      </c>
      <c r="C22" s="1">
        <v>9</v>
      </c>
      <c r="D22" s="1">
        <v>49932</v>
      </c>
      <c r="E22" s="1">
        <v>67</v>
      </c>
      <c r="F22" s="1">
        <v>0</v>
      </c>
      <c r="G22" s="1">
        <v>0</v>
      </c>
      <c r="H22" s="1">
        <v>0</v>
      </c>
      <c r="I22" s="1">
        <v>0</v>
      </c>
      <c r="J22" s="4">
        <v>53.63</v>
      </c>
      <c r="K22" s="4">
        <v>0.51</v>
      </c>
      <c r="L22" s="4">
        <v>0.5</v>
      </c>
      <c r="M22" s="61">
        <v>0.18</v>
      </c>
      <c r="N22" s="1">
        <v>6</v>
      </c>
      <c r="O22" s="1">
        <v>51</v>
      </c>
      <c r="P22" s="1">
        <v>51</v>
      </c>
      <c r="Q22" s="1">
        <v>0</v>
      </c>
      <c r="R22" s="1">
        <v>0</v>
      </c>
      <c r="S22" s="1">
        <v>0</v>
      </c>
      <c r="T22" s="1">
        <v>1</v>
      </c>
      <c r="U22" s="1">
        <v>0</v>
      </c>
      <c r="V22" s="1">
        <v>37</v>
      </c>
      <c r="W22" s="1">
        <v>0</v>
      </c>
      <c r="X22" s="1">
        <v>0</v>
      </c>
      <c r="Y22" s="58">
        <v>0</v>
      </c>
      <c r="AA22" s="1">
        <f t="shared" si="1"/>
        <v>104</v>
      </c>
      <c r="AB22" s="1">
        <f t="shared" si="2"/>
        <v>0</v>
      </c>
      <c r="AC22" s="1">
        <f t="shared" si="3"/>
        <v>0</v>
      </c>
      <c r="AD22" s="1">
        <f t="shared" si="23"/>
        <v>14</v>
      </c>
      <c r="AE22" s="1">
        <f t="shared" si="24"/>
        <v>0</v>
      </c>
      <c r="AF22" s="1">
        <f t="shared" si="24"/>
        <v>0</v>
      </c>
      <c r="AG22" s="1">
        <f t="shared" si="24"/>
        <v>0</v>
      </c>
      <c r="AH22" s="1">
        <f t="shared" si="35"/>
        <v>14</v>
      </c>
      <c r="AI22" s="9">
        <f t="shared" si="25"/>
        <v>0</v>
      </c>
      <c r="AJ22" s="9">
        <f t="shared" si="4"/>
        <v>1.34E-3</v>
      </c>
      <c r="AK22" s="9">
        <f t="shared" si="5"/>
        <v>1.34E-3</v>
      </c>
      <c r="AL22" s="9">
        <f t="shared" si="6"/>
        <v>0</v>
      </c>
      <c r="AM22" s="9">
        <f t="shared" si="7"/>
        <v>0</v>
      </c>
      <c r="AN22" s="9">
        <f t="shared" si="8"/>
        <v>2.0000000000000002E-5</v>
      </c>
      <c r="AO22" s="9">
        <f t="shared" si="9"/>
        <v>2.7999999999999998E-4</v>
      </c>
      <c r="AP22" s="1">
        <f t="shared" si="26"/>
        <v>9</v>
      </c>
      <c r="AQ22" s="1">
        <f t="shared" si="26"/>
        <v>0</v>
      </c>
      <c r="AR22" s="1"/>
      <c r="AS22" s="1">
        <f t="shared" si="27"/>
        <v>0</v>
      </c>
      <c r="AT22" s="1">
        <f t="shared" si="28"/>
        <v>9</v>
      </c>
      <c r="AU22" s="1">
        <f t="shared" si="10"/>
        <v>37</v>
      </c>
      <c r="AV22" s="9">
        <f t="shared" si="11"/>
        <v>7.3999999999999999E-4</v>
      </c>
      <c r="AW22" s="9">
        <f t="shared" si="12"/>
        <v>7.3999999999999999E-4</v>
      </c>
      <c r="AX22" s="9">
        <f t="shared" si="13"/>
        <v>0</v>
      </c>
      <c r="AY22" s="9">
        <f t="shared" si="14"/>
        <v>0</v>
      </c>
      <c r="AZ22" s="9">
        <f t="shared" si="15"/>
        <v>1.8000000000000001E-4</v>
      </c>
      <c r="BA22" s="9">
        <f t="shared" si="29"/>
        <v>6.9680000000000002E-4</v>
      </c>
      <c r="BJ22" s="7">
        <f t="shared" si="36"/>
        <v>9</v>
      </c>
      <c r="BK22" s="7">
        <f t="shared" si="36"/>
        <v>9</v>
      </c>
      <c r="BL22" s="1">
        <f t="shared" si="16"/>
        <v>0</v>
      </c>
      <c r="BM22" s="48">
        <f>+EvolOf!M11</f>
        <v>43</v>
      </c>
      <c r="BN22" s="1">
        <f t="shared" si="17"/>
        <v>0</v>
      </c>
      <c r="BO22" s="1">
        <f t="shared" si="30"/>
        <v>0</v>
      </c>
      <c r="BP22" s="28">
        <f t="shared" si="31"/>
        <v>0</v>
      </c>
      <c r="BQ22" s="1">
        <f t="shared" si="18"/>
        <v>0</v>
      </c>
      <c r="BR22" s="1" cm="1">
        <f t="array" ref="BR22">IF(BK22&lt;=$BX$14,0,INDEX($AU$14:$AU$300,BK22-$BX$14+1))*$BY$14</f>
        <v>1012.211112557791</v>
      </c>
      <c r="BS22" s="1">
        <f t="shared" si="19"/>
        <v>1012.211112557791</v>
      </c>
      <c r="BT22" s="1">
        <f t="shared" si="37"/>
        <v>0</v>
      </c>
      <c r="BU22" s="1">
        <f t="shared" si="32"/>
        <v>1012.211112557791</v>
      </c>
      <c r="BV22" s="1">
        <f t="shared" si="20"/>
        <v>0</v>
      </c>
      <c r="BW22" s="1">
        <f t="shared" si="20"/>
        <v>0</v>
      </c>
      <c r="CQ22" s="4">
        <f t="shared" si="33"/>
        <v>0</v>
      </c>
      <c r="CR22" s="7" cm="1">
        <f t="array" ref="CR22">IF(BK22&lt;=$CW$48,0,INDEX($B$14:$B$300,BK22-$CW$48+1))</f>
        <v>0</v>
      </c>
      <c r="CS22" s="1">
        <f t="shared" si="21"/>
        <v>0</v>
      </c>
      <c r="CT22" s="100">
        <f t="shared" si="34"/>
        <v>0</v>
      </c>
    </row>
    <row r="23" spans="1:101" x14ac:dyDescent="0.3">
      <c r="A23" s="1">
        <f t="shared" si="22"/>
        <v>10</v>
      </c>
      <c r="B23" s="1">
        <f t="shared" si="0"/>
        <v>86</v>
      </c>
      <c r="C23" s="1">
        <v>10</v>
      </c>
      <c r="D23" s="1">
        <v>49913</v>
      </c>
      <c r="E23" s="1">
        <v>86</v>
      </c>
      <c r="F23" s="1">
        <v>0</v>
      </c>
      <c r="G23" s="1">
        <v>0</v>
      </c>
      <c r="H23" s="1">
        <v>0</v>
      </c>
      <c r="I23" s="1">
        <v>0</v>
      </c>
      <c r="J23" s="4">
        <v>53.63</v>
      </c>
      <c r="K23" s="4">
        <v>0.53</v>
      </c>
      <c r="L23" s="4">
        <v>0.9</v>
      </c>
      <c r="M23" s="61">
        <v>0.39</v>
      </c>
      <c r="N23" s="1">
        <v>9</v>
      </c>
      <c r="O23" s="1">
        <v>67</v>
      </c>
      <c r="P23" s="1">
        <v>67</v>
      </c>
      <c r="Q23" s="1">
        <v>0</v>
      </c>
      <c r="R23" s="1">
        <v>0</v>
      </c>
      <c r="S23" s="1">
        <v>0</v>
      </c>
      <c r="T23" s="1">
        <v>1</v>
      </c>
      <c r="U23" s="1">
        <v>0</v>
      </c>
      <c r="V23" s="1">
        <v>45</v>
      </c>
      <c r="W23" s="1">
        <v>0</v>
      </c>
      <c r="X23" s="1">
        <v>0</v>
      </c>
      <c r="Y23" s="58">
        <v>0</v>
      </c>
      <c r="AA23" s="1">
        <f t="shared" si="1"/>
        <v>131</v>
      </c>
      <c r="AB23" s="1">
        <f t="shared" si="2"/>
        <v>0</v>
      </c>
      <c r="AC23" s="1">
        <f t="shared" si="3"/>
        <v>0</v>
      </c>
      <c r="AD23" s="1">
        <f t="shared" si="23"/>
        <v>19</v>
      </c>
      <c r="AE23" s="1">
        <f t="shared" si="24"/>
        <v>0</v>
      </c>
      <c r="AF23" s="1">
        <f t="shared" si="24"/>
        <v>0</v>
      </c>
      <c r="AG23" s="1">
        <f t="shared" si="24"/>
        <v>0</v>
      </c>
      <c r="AH23" s="1">
        <f t="shared" si="35"/>
        <v>19</v>
      </c>
      <c r="AI23" s="9">
        <f t="shared" si="25"/>
        <v>0</v>
      </c>
      <c r="AJ23" s="9">
        <f t="shared" si="4"/>
        <v>1.72E-3</v>
      </c>
      <c r="AK23" s="9">
        <f t="shared" si="5"/>
        <v>1.72E-3</v>
      </c>
      <c r="AL23" s="9">
        <f t="shared" si="6"/>
        <v>0</v>
      </c>
      <c r="AM23" s="9">
        <f t="shared" si="7"/>
        <v>0</v>
      </c>
      <c r="AN23" s="9">
        <f t="shared" si="8"/>
        <v>2.0000000000000002E-5</v>
      </c>
      <c r="AO23" s="9">
        <f t="shared" si="9"/>
        <v>3.8000000000000002E-4</v>
      </c>
      <c r="AP23" s="1">
        <f t="shared" si="26"/>
        <v>8</v>
      </c>
      <c r="AQ23" s="1">
        <f t="shared" si="26"/>
        <v>0</v>
      </c>
      <c r="AR23" s="1"/>
      <c r="AS23" s="1">
        <f t="shared" si="27"/>
        <v>0</v>
      </c>
      <c r="AT23" s="1">
        <f t="shared" si="28"/>
        <v>8</v>
      </c>
      <c r="AU23" s="1">
        <f t="shared" si="10"/>
        <v>45</v>
      </c>
      <c r="AV23" s="9">
        <f t="shared" si="11"/>
        <v>8.9999999999999998E-4</v>
      </c>
      <c r="AW23" s="9">
        <f t="shared" si="12"/>
        <v>8.9999999999999998E-4</v>
      </c>
      <c r="AX23" s="9">
        <f t="shared" si="13"/>
        <v>0</v>
      </c>
      <c r="AY23" s="9">
        <f t="shared" si="14"/>
        <v>0</v>
      </c>
      <c r="AZ23" s="9">
        <f t="shared" si="15"/>
        <v>1.6000000000000001E-4</v>
      </c>
      <c r="BA23" s="9">
        <f t="shared" si="29"/>
        <v>8.9440000000000006E-4</v>
      </c>
      <c r="BJ23" s="7">
        <f t="shared" si="36"/>
        <v>10</v>
      </c>
      <c r="BK23" s="7">
        <f t="shared" si="36"/>
        <v>10</v>
      </c>
      <c r="BL23" s="1">
        <f t="shared" si="16"/>
        <v>0</v>
      </c>
      <c r="BM23" s="48">
        <f>+EvolOf!M12</f>
        <v>65</v>
      </c>
      <c r="BN23" s="1">
        <f t="shared" si="17"/>
        <v>0</v>
      </c>
      <c r="BO23" s="1">
        <f t="shared" si="30"/>
        <v>0</v>
      </c>
      <c r="BP23" s="28">
        <f t="shared" si="31"/>
        <v>0</v>
      </c>
      <c r="BQ23" s="1">
        <f t="shared" si="18"/>
        <v>0</v>
      </c>
      <c r="BR23" s="1" cm="1">
        <f t="array" ref="BR23">IF(BK23&lt;=$BX$14,0,INDEX($AU$14:$AU$300,BK23-$BX$14+1))*$BY$14</f>
        <v>1231.0675693270432</v>
      </c>
      <c r="BS23" s="1">
        <f t="shared" si="19"/>
        <v>1231.0675693270432</v>
      </c>
      <c r="BT23" s="1">
        <f t="shared" si="37"/>
        <v>0</v>
      </c>
      <c r="BU23" s="1">
        <f t="shared" si="32"/>
        <v>1231.0675693270432</v>
      </c>
      <c r="BV23" s="1">
        <f t="shared" si="20"/>
        <v>0</v>
      </c>
      <c r="BW23" s="1">
        <f t="shared" si="20"/>
        <v>0</v>
      </c>
      <c r="CQ23" s="4">
        <f t="shared" si="33"/>
        <v>0</v>
      </c>
      <c r="CR23" s="7" cm="1">
        <f t="array" ref="CR23">IF(BK23&lt;=$CW$48,0,INDEX($B$14:$B$300,BK23-$CW$48+1))</f>
        <v>0</v>
      </c>
      <c r="CS23" s="1">
        <f t="shared" si="21"/>
        <v>0</v>
      </c>
      <c r="CT23" s="100">
        <f t="shared" si="34"/>
        <v>0</v>
      </c>
    </row>
    <row r="24" spans="1:101" x14ac:dyDescent="0.3">
      <c r="A24" s="1">
        <f t="shared" si="22"/>
        <v>11</v>
      </c>
      <c r="B24" s="1">
        <f t="shared" si="0"/>
        <v>112</v>
      </c>
      <c r="C24" s="1">
        <v>11</v>
      </c>
      <c r="D24" s="1">
        <v>49887</v>
      </c>
      <c r="E24" s="1">
        <v>112</v>
      </c>
      <c r="F24" s="1">
        <v>0</v>
      </c>
      <c r="G24" s="1">
        <v>0</v>
      </c>
      <c r="H24" s="1">
        <v>0</v>
      </c>
      <c r="I24" s="1">
        <v>0</v>
      </c>
      <c r="J24" s="4">
        <v>53.63</v>
      </c>
      <c r="K24" s="4">
        <v>0.53</v>
      </c>
      <c r="L24" s="4">
        <v>1.5</v>
      </c>
      <c r="M24" s="61">
        <v>0.54</v>
      </c>
      <c r="N24" s="1">
        <v>12</v>
      </c>
      <c r="O24" s="1">
        <v>89</v>
      </c>
      <c r="P24" s="1">
        <v>89</v>
      </c>
      <c r="Q24" s="1">
        <v>0</v>
      </c>
      <c r="R24" s="1">
        <v>0</v>
      </c>
      <c r="S24" s="1">
        <v>0</v>
      </c>
      <c r="T24" s="1">
        <v>5</v>
      </c>
      <c r="U24" s="1">
        <v>0</v>
      </c>
      <c r="V24" s="1">
        <v>57</v>
      </c>
      <c r="W24" s="1">
        <v>0</v>
      </c>
      <c r="X24" s="1">
        <v>0</v>
      </c>
      <c r="Y24" s="58">
        <v>0.14000000000000001</v>
      </c>
      <c r="AA24" s="1">
        <f t="shared" si="1"/>
        <v>169</v>
      </c>
      <c r="AB24" s="1">
        <f t="shared" si="2"/>
        <v>0</v>
      </c>
      <c r="AC24" s="1">
        <f t="shared" si="3"/>
        <v>0</v>
      </c>
      <c r="AD24" s="1">
        <f t="shared" si="23"/>
        <v>26</v>
      </c>
      <c r="AE24" s="1">
        <f t="shared" si="24"/>
        <v>0</v>
      </c>
      <c r="AF24" s="1">
        <f t="shared" si="24"/>
        <v>0</v>
      </c>
      <c r="AG24" s="1">
        <f t="shared" si="24"/>
        <v>0</v>
      </c>
      <c r="AH24" s="1">
        <f t="shared" si="35"/>
        <v>26</v>
      </c>
      <c r="AI24" s="9">
        <f t="shared" si="25"/>
        <v>0</v>
      </c>
      <c r="AJ24" s="9">
        <f t="shared" si="4"/>
        <v>2.2399999999999998E-3</v>
      </c>
      <c r="AK24" s="9">
        <f t="shared" si="5"/>
        <v>2.2399999999999998E-3</v>
      </c>
      <c r="AL24" s="9">
        <f t="shared" si="6"/>
        <v>0</v>
      </c>
      <c r="AM24" s="9">
        <f t="shared" si="7"/>
        <v>0</v>
      </c>
      <c r="AN24" s="9">
        <f t="shared" si="8"/>
        <v>1E-4</v>
      </c>
      <c r="AO24" s="9">
        <f t="shared" si="9"/>
        <v>5.1999999999999995E-4</v>
      </c>
      <c r="AP24" s="1">
        <f t="shared" si="26"/>
        <v>12</v>
      </c>
      <c r="AQ24" s="1">
        <f t="shared" si="26"/>
        <v>0</v>
      </c>
      <c r="AR24" s="1"/>
      <c r="AS24" s="1">
        <f t="shared" si="27"/>
        <v>0</v>
      </c>
      <c r="AT24" s="1">
        <f t="shared" si="28"/>
        <v>12</v>
      </c>
      <c r="AU24" s="1">
        <f t="shared" si="10"/>
        <v>57</v>
      </c>
      <c r="AV24" s="9">
        <f t="shared" si="11"/>
        <v>1.14E-3</v>
      </c>
      <c r="AW24" s="9">
        <f t="shared" si="12"/>
        <v>1.14E-3</v>
      </c>
      <c r="AX24" s="9">
        <f t="shared" si="13"/>
        <v>0</v>
      </c>
      <c r="AY24" s="9">
        <f t="shared" si="14"/>
        <v>0</v>
      </c>
      <c r="AZ24" s="9">
        <f t="shared" si="15"/>
        <v>2.4000000000000001E-4</v>
      </c>
      <c r="BA24" s="9">
        <f t="shared" si="29"/>
        <v>1.1647999999999999E-3</v>
      </c>
      <c r="BJ24" s="7">
        <f t="shared" si="36"/>
        <v>11</v>
      </c>
      <c r="BK24" s="7">
        <f t="shared" si="36"/>
        <v>11</v>
      </c>
      <c r="BL24" s="1">
        <f t="shared" si="16"/>
        <v>0</v>
      </c>
      <c r="BM24" s="48">
        <f>+EvolOf!M13</f>
        <v>113</v>
      </c>
      <c r="BN24" s="1">
        <f t="shared" si="17"/>
        <v>0</v>
      </c>
      <c r="BO24" s="1">
        <f t="shared" si="30"/>
        <v>0</v>
      </c>
      <c r="BP24" s="28">
        <f t="shared" si="31"/>
        <v>0</v>
      </c>
      <c r="BQ24" s="1">
        <f t="shared" si="18"/>
        <v>0</v>
      </c>
      <c r="BR24" s="1" cm="1">
        <f t="array" ref="BR24">IF(BK24&lt;=$BX$14,0,INDEX($AU$14:$AU$300,BK24-$BX$14+1))*$BY$14</f>
        <v>1559.3522544809211</v>
      </c>
      <c r="BS24" s="1">
        <f t="shared" si="19"/>
        <v>1559.3522544809211</v>
      </c>
      <c r="BT24" s="1">
        <f t="shared" si="37"/>
        <v>0</v>
      </c>
      <c r="BU24" s="1">
        <f t="shared" si="32"/>
        <v>1559.3522544809211</v>
      </c>
      <c r="BV24" s="1">
        <f t="shared" si="20"/>
        <v>0</v>
      </c>
      <c r="BW24" s="1">
        <f t="shared" si="20"/>
        <v>0</v>
      </c>
      <c r="CQ24" s="4">
        <f t="shared" si="33"/>
        <v>0</v>
      </c>
      <c r="CR24" s="7" cm="1">
        <f t="array" ref="CR24">IF(BK24&lt;=$CW$48,0,INDEX($B$14:$B$300,BK24-$CW$48+1))</f>
        <v>0</v>
      </c>
      <c r="CS24" s="1">
        <f t="shared" si="21"/>
        <v>0</v>
      </c>
      <c r="CT24" s="100">
        <f t="shared" si="34"/>
        <v>0</v>
      </c>
    </row>
    <row r="25" spans="1:101" x14ac:dyDescent="0.3">
      <c r="A25" s="1">
        <f t="shared" si="22"/>
        <v>12</v>
      </c>
      <c r="B25" s="1">
        <f t="shared" si="0"/>
        <v>143</v>
      </c>
      <c r="C25" s="1">
        <v>12</v>
      </c>
      <c r="D25" s="1">
        <v>49856</v>
      </c>
      <c r="E25" s="1">
        <v>143</v>
      </c>
      <c r="F25" s="1">
        <v>0</v>
      </c>
      <c r="G25" s="1">
        <v>0</v>
      </c>
      <c r="H25" s="1">
        <v>0</v>
      </c>
      <c r="I25" s="1">
        <v>0</v>
      </c>
      <c r="J25" s="4">
        <v>53.64</v>
      </c>
      <c r="K25" s="4">
        <v>0.52</v>
      </c>
      <c r="L25" s="4">
        <v>1.5</v>
      </c>
      <c r="M25" s="61">
        <v>0.54</v>
      </c>
      <c r="N25" s="1">
        <v>16</v>
      </c>
      <c r="O25" s="1">
        <v>117</v>
      </c>
      <c r="P25" s="1">
        <v>117</v>
      </c>
      <c r="Q25" s="1">
        <v>0</v>
      </c>
      <c r="R25" s="1">
        <v>0</v>
      </c>
      <c r="S25" s="1">
        <v>0</v>
      </c>
      <c r="T25" s="1">
        <v>7</v>
      </c>
      <c r="U25" s="1">
        <v>0</v>
      </c>
      <c r="V25" s="1">
        <v>72</v>
      </c>
      <c r="W25" s="1">
        <v>0</v>
      </c>
      <c r="X25" s="1">
        <v>0</v>
      </c>
      <c r="Y25" s="58">
        <v>0.14000000000000001</v>
      </c>
      <c r="AA25" s="1">
        <f t="shared" si="1"/>
        <v>215</v>
      </c>
      <c r="AB25" s="1">
        <f t="shared" si="2"/>
        <v>0</v>
      </c>
      <c r="AC25" s="1">
        <f t="shared" si="3"/>
        <v>0</v>
      </c>
      <c r="AD25" s="1">
        <f t="shared" si="23"/>
        <v>31</v>
      </c>
      <c r="AE25" s="1">
        <f t="shared" si="24"/>
        <v>0</v>
      </c>
      <c r="AF25" s="1">
        <f t="shared" si="24"/>
        <v>0</v>
      </c>
      <c r="AG25" s="1">
        <f t="shared" si="24"/>
        <v>0</v>
      </c>
      <c r="AH25" s="1">
        <f t="shared" si="35"/>
        <v>31</v>
      </c>
      <c r="AI25" s="9">
        <f t="shared" si="25"/>
        <v>0</v>
      </c>
      <c r="AJ25" s="9">
        <f t="shared" si="4"/>
        <v>2.8600000000000001E-3</v>
      </c>
      <c r="AK25" s="9">
        <f t="shared" si="5"/>
        <v>2.8600000000000001E-3</v>
      </c>
      <c r="AL25" s="9">
        <f t="shared" si="6"/>
        <v>0</v>
      </c>
      <c r="AM25" s="9">
        <f t="shared" si="7"/>
        <v>0</v>
      </c>
      <c r="AN25" s="9">
        <f t="shared" si="8"/>
        <v>1.3999999999999999E-4</v>
      </c>
      <c r="AO25" s="9">
        <f t="shared" si="9"/>
        <v>6.2E-4</v>
      </c>
      <c r="AP25" s="1">
        <f t="shared" si="26"/>
        <v>15</v>
      </c>
      <c r="AQ25" s="1">
        <f t="shared" si="26"/>
        <v>0</v>
      </c>
      <c r="AR25" s="1"/>
      <c r="AS25" s="1">
        <f t="shared" si="27"/>
        <v>0</v>
      </c>
      <c r="AT25" s="1">
        <f t="shared" si="28"/>
        <v>15</v>
      </c>
      <c r="AU25" s="1">
        <f t="shared" si="10"/>
        <v>72</v>
      </c>
      <c r="AV25" s="9">
        <f t="shared" si="11"/>
        <v>1.4400000000000001E-3</v>
      </c>
      <c r="AW25" s="9">
        <f t="shared" si="12"/>
        <v>1.4400000000000001E-3</v>
      </c>
      <c r="AX25" s="9">
        <f t="shared" si="13"/>
        <v>0</v>
      </c>
      <c r="AY25" s="9">
        <f t="shared" si="14"/>
        <v>0</v>
      </c>
      <c r="AZ25" s="9">
        <f t="shared" si="15"/>
        <v>2.9999999999999997E-4</v>
      </c>
      <c r="BA25" s="9">
        <f t="shared" si="29"/>
        <v>1.4872000000000002E-3</v>
      </c>
      <c r="BJ25" s="7">
        <f t="shared" si="36"/>
        <v>12</v>
      </c>
      <c r="BK25" s="7">
        <f t="shared" si="36"/>
        <v>12</v>
      </c>
      <c r="BL25" s="1">
        <f t="shared" si="16"/>
        <v>0</v>
      </c>
      <c r="BM25" s="48">
        <f>+EvolOf!M14</f>
        <v>148</v>
      </c>
      <c r="BN25" s="1">
        <f t="shared" si="17"/>
        <v>0</v>
      </c>
      <c r="BO25" s="1">
        <f t="shared" si="30"/>
        <v>0</v>
      </c>
      <c r="BP25" s="28">
        <f t="shared" si="31"/>
        <v>0</v>
      </c>
      <c r="BQ25" s="1">
        <f t="shared" si="18"/>
        <v>0</v>
      </c>
      <c r="BR25" s="1" cm="1">
        <f t="array" ref="BR25">IF(BK25&lt;=$BX$14,0,INDEX($AU$14:$AU$300,BK25-$BX$14+1))*$BY$14</f>
        <v>1969.708110923269</v>
      </c>
      <c r="BS25" s="1">
        <f t="shared" si="19"/>
        <v>1969.708110923269</v>
      </c>
      <c r="BT25" s="1">
        <f t="shared" si="37"/>
        <v>0</v>
      </c>
      <c r="BU25" s="1">
        <f t="shared" si="32"/>
        <v>1969.708110923269</v>
      </c>
      <c r="BV25" s="1">
        <f t="shared" si="20"/>
        <v>0</v>
      </c>
      <c r="BW25" s="1">
        <f t="shared" si="20"/>
        <v>0</v>
      </c>
      <c r="CQ25" s="4">
        <f t="shared" si="33"/>
        <v>0</v>
      </c>
      <c r="CR25" s="7" cm="1">
        <f t="array" ref="CR25">IF(BK25&lt;=$CW$48,0,INDEX($B$14:$B$300,BK25-$CW$48+1))</f>
        <v>0</v>
      </c>
      <c r="CS25" s="1">
        <f t="shared" si="21"/>
        <v>0</v>
      </c>
      <c r="CT25" s="100">
        <f t="shared" si="34"/>
        <v>0</v>
      </c>
    </row>
    <row r="26" spans="1:101" x14ac:dyDescent="0.3">
      <c r="A26" s="1">
        <f t="shared" si="22"/>
        <v>13</v>
      </c>
      <c r="B26" s="1">
        <f t="shared" si="0"/>
        <v>182</v>
      </c>
      <c r="C26" s="1">
        <v>13</v>
      </c>
      <c r="D26" s="1">
        <v>49816</v>
      </c>
      <c r="E26" s="1">
        <v>182</v>
      </c>
      <c r="F26" s="1">
        <v>0</v>
      </c>
      <c r="G26" s="1">
        <v>0</v>
      </c>
      <c r="H26" s="1">
        <v>0</v>
      </c>
      <c r="I26" s="1">
        <v>0</v>
      </c>
      <c r="J26" s="4">
        <v>53.63</v>
      </c>
      <c r="K26" s="4">
        <v>0.53</v>
      </c>
      <c r="L26" s="4">
        <v>1.5</v>
      </c>
      <c r="M26" s="61">
        <v>0.54</v>
      </c>
      <c r="N26" s="1">
        <v>21</v>
      </c>
      <c r="O26" s="1">
        <v>151</v>
      </c>
      <c r="P26" s="1">
        <v>151</v>
      </c>
      <c r="Q26" s="1">
        <v>0</v>
      </c>
      <c r="R26" s="1">
        <v>0</v>
      </c>
      <c r="S26" s="1">
        <v>0</v>
      </c>
      <c r="T26" s="1">
        <v>10</v>
      </c>
      <c r="U26" s="1">
        <v>1</v>
      </c>
      <c r="V26" s="1">
        <v>92</v>
      </c>
      <c r="W26" s="1">
        <v>0</v>
      </c>
      <c r="X26" s="1">
        <v>0</v>
      </c>
      <c r="Y26" s="58">
        <v>0.14000000000000001</v>
      </c>
      <c r="AA26" s="1">
        <f t="shared" si="1"/>
        <v>274</v>
      </c>
      <c r="AB26" s="1">
        <f t="shared" si="2"/>
        <v>0</v>
      </c>
      <c r="AC26" s="1">
        <f t="shared" si="3"/>
        <v>0</v>
      </c>
      <c r="AD26" s="1">
        <f t="shared" si="23"/>
        <v>39</v>
      </c>
      <c r="AE26" s="1">
        <f t="shared" si="24"/>
        <v>0</v>
      </c>
      <c r="AF26" s="1">
        <f t="shared" si="24"/>
        <v>0</v>
      </c>
      <c r="AG26" s="1">
        <f t="shared" si="24"/>
        <v>0</v>
      </c>
      <c r="AH26" s="1">
        <f t="shared" si="35"/>
        <v>39</v>
      </c>
      <c r="AI26" s="9">
        <f t="shared" si="25"/>
        <v>0</v>
      </c>
      <c r="AJ26" s="9">
        <f t="shared" si="4"/>
        <v>3.64E-3</v>
      </c>
      <c r="AK26" s="9">
        <f t="shared" si="5"/>
        <v>3.64E-3</v>
      </c>
      <c r="AL26" s="9">
        <f t="shared" si="6"/>
        <v>0</v>
      </c>
      <c r="AM26" s="9">
        <f t="shared" si="7"/>
        <v>0</v>
      </c>
      <c r="AN26" s="9">
        <f t="shared" si="8"/>
        <v>2.0000000000000001E-4</v>
      </c>
      <c r="AO26" s="9">
        <f t="shared" si="9"/>
        <v>7.7999999999999999E-4</v>
      </c>
      <c r="AP26" s="1">
        <f t="shared" si="26"/>
        <v>20</v>
      </c>
      <c r="AQ26" s="1">
        <f t="shared" si="26"/>
        <v>0</v>
      </c>
      <c r="AR26" s="1"/>
      <c r="AS26" s="1">
        <f t="shared" si="27"/>
        <v>0</v>
      </c>
      <c r="AT26" s="1">
        <f t="shared" si="28"/>
        <v>20</v>
      </c>
      <c r="AU26" s="1">
        <f t="shared" si="10"/>
        <v>92</v>
      </c>
      <c r="AV26" s="9">
        <f t="shared" si="11"/>
        <v>1.8400000000000001E-3</v>
      </c>
      <c r="AW26" s="9">
        <f t="shared" si="12"/>
        <v>1.8400000000000001E-3</v>
      </c>
      <c r="AX26" s="9">
        <f t="shared" si="13"/>
        <v>0</v>
      </c>
      <c r="AY26" s="9">
        <f t="shared" si="14"/>
        <v>0</v>
      </c>
      <c r="AZ26" s="9">
        <f t="shared" si="15"/>
        <v>4.0000000000000002E-4</v>
      </c>
      <c r="BA26" s="9">
        <f t="shared" si="29"/>
        <v>1.8928E-3</v>
      </c>
      <c r="BJ26" s="7">
        <f t="shared" si="36"/>
        <v>13</v>
      </c>
      <c r="BK26" s="7">
        <f t="shared" si="36"/>
        <v>13</v>
      </c>
      <c r="BL26" s="1">
        <f t="shared" si="16"/>
        <v>0</v>
      </c>
      <c r="BM26" s="48">
        <f>+EvolOf!M15</f>
        <v>194</v>
      </c>
      <c r="BN26" s="1">
        <f t="shared" si="17"/>
        <v>0</v>
      </c>
      <c r="BO26" s="1">
        <f t="shared" si="30"/>
        <v>0</v>
      </c>
      <c r="BP26" s="28">
        <f t="shared" si="31"/>
        <v>0</v>
      </c>
      <c r="BQ26" s="1">
        <f t="shared" si="18"/>
        <v>0</v>
      </c>
      <c r="BR26" s="1" cm="1">
        <f t="array" ref="BR26">IF(BK26&lt;=$BX$14,0,INDEX($AU$14:$AU$300,BK26-$BX$14+1))*$BY$14</f>
        <v>2516.8492528463994</v>
      </c>
      <c r="BS26" s="1">
        <f t="shared" si="19"/>
        <v>2516.8492528463994</v>
      </c>
      <c r="BT26" s="1">
        <f t="shared" si="37"/>
        <v>0</v>
      </c>
      <c r="BU26" s="1">
        <f t="shared" si="32"/>
        <v>2516.8492528463994</v>
      </c>
      <c r="BV26" s="1">
        <f t="shared" si="20"/>
        <v>0</v>
      </c>
      <c r="BW26" s="1">
        <f t="shared" si="20"/>
        <v>0</v>
      </c>
      <c r="CQ26" s="4">
        <f t="shared" si="33"/>
        <v>0</v>
      </c>
      <c r="CR26" s="7" cm="1">
        <f t="array" ref="CR26">IF(BK26&lt;=$CW$48,0,INDEX($B$14:$B$300,BK26-$CW$48+1))</f>
        <v>0</v>
      </c>
      <c r="CS26" s="1">
        <f t="shared" si="21"/>
        <v>0</v>
      </c>
      <c r="CT26" s="100">
        <f t="shared" si="34"/>
        <v>0</v>
      </c>
    </row>
    <row r="27" spans="1:101" x14ac:dyDescent="0.3">
      <c r="A27" s="1">
        <f t="shared" si="22"/>
        <v>14</v>
      </c>
      <c r="B27" s="1">
        <f t="shared" si="0"/>
        <v>229</v>
      </c>
      <c r="C27" s="1">
        <v>14</v>
      </c>
      <c r="D27" s="1">
        <v>49770</v>
      </c>
      <c r="E27" s="1">
        <v>229</v>
      </c>
      <c r="F27" s="1">
        <v>0</v>
      </c>
      <c r="G27" s="1">
        <v>0</v>
      </c>
      <c r="H27" s="1">
        <v>0</v>
      </c>
      <c r="I27" s="1">
        <v>0</v>
      </c>
      <c r="J27" s="4">
        <v>53.63</v>
      </c>
      <c r="K27" s="4">
        <v>0.54</v>
      </c>
      <c r="L27" s="4">
        <v>3</v>
      </c>
      <c r="M27" s="61">
        <v>0.79</v>
      </c>
      <c r="N27" s="1">
        <v>29</v>
      </c>
      <c r="O27" s="1">
        <v>190</v>
      </c>
      <c r="P27" s="1">
        <v>190</v>
      </c>
      <c r="Q27" s="1">
        <v>0</v>
      </c>
      <c r="R27" s="1">
        <v>0</v>
      </c>
      <c r="S27" s="1">
        <v>0</v>
      </c>
      <c r="T27" s="1">
        <v>19</v>
      </c>
      <c r="U27" s="1">
        <v>2</v>
      </c>
      <c r="V27" s="1">
        <v>115</v>
      </c>
      <c r="W27" s="1">
        <v>0</v>
      </c>
      <c r="X27" s="1">
        <v>0</v>
      </c>
      <c r="Y27" s="58">
        <v>0.25</v>
      </c>
      <c r="AA27" s="1">
        <f t="shared" si="1"/>
        <v>344</v>
      </c>
      <c r="AB27" s="1">
        <f t="shared" si="2"/>
        <v>0</v>
      </c>
      <c r="AC27" s="1">
        <f t="shared" si="3"/>
        <v>0</v>
      </c>
      <c r="AD27" s="1">
        <f t="shared" si="23"/>
        <v>47</v>
      </c>
      <c r="AE27" s="1">
        <f t="shared" si="24"/>
        <v>0</v>
      </c>
      <c r="AF27" s="1">
        <f t="shared" si="24"/>
        <v>0</v>
      </c>
      <c r="AG27" s="1">
        <f t="shared" si="24"/>
        <v>0</v>
      </c>
      <c r="AH27" s="1">
        <f t="shared" si="35"/>
        <v>47</v>
      </c>
      <c r="AI27" s="9">
        <f t="shared" si="25"/>
        <v>0</v>
      </c>
      <c r="AJ27" s="9">
        <f t="shared" si="4"/>
        <v>4.5799999999999999E-3</v>
      </c>
      <c r="AK27" s="9">
        <f t="shared" si="5"/>
        <v>4.5799999999999999E-3</v>
      </c>
      <c r="AL27" s="9">
        <f t="shared" si="6"/>
        <v>0</v>
      </c>
      <c r="AM27" s="9">
        <f t="shared" si="7"/>
        <v>0</v>
      </c>
      <c r="AN27" s="9">
        <f t="shared" si="8"/>
        <v>3.8000000000000002E-4</v>
      </c>
      <c r="AO27" s="9">
        <f t="shared" si="9"/>
        <v>9.3999999999999997E-4</v>
      </c>
      <c r="AP27" s="1">
        <f t="shared" si="26"/>
        <v>23</v>
      </c>
      <c r="AQ27" s="1">
        <f t="shared" si="26"/>
        <v>0</v>
      </c>
      <c r="AR27" s="1"/>
      <c r="AS27" s="1">
        <f t="shared" si="27"/>
        <v>0</v>
      </c>
      <c r="AT27" s="1">
        <f t="shared" si="28"/>
        <v>23</v>
      </c>
      <c r="AU27" s="1">
        <f t="shared" si="10"/>
        <v>115</v>
      </c>
      <c r="AV27" s="9">
        <f t="shared" si="11"/>
        <v>2.3E-3</v>
      </c>
      <c r="AW27" s="9">
        <f t="shared" si="12"/>
        <v>2.3E-3</v>
      </c>
      <c r="AX27" s="9">
        <f t="shared" si="13"/>
        <v>0</v>
      </c>
      <c r="AY27" s="9">
        <f t="shared" si="14"/>
        <v>0</v>
      </c>
      <c r="AZ27" s="9">
        <f t="shared" si="15"/>
        <v>4.6000000000000001E-4</v>
      </c>
      <c r="BA27" s="9">
        <f t="shared" si="29"/>
        <v>2.3816000000000002E-3</v>
      </c>
      <c r="BJ27" s="7">
        <f t="shared" si="36"/>
        <v>14</v>
      </c>
      <c r="BK27" s="7">
        <f t="shared" si="36"/>
        <v>14</v>
      </c>
      <c r="BL27" s="1">
        <f t="shared" si="16"/>
        <v>0</v>
      </c>
      <c r="BM27" s="48">
        <f>+EvolOf!M16</f>
        <v>238</v>
      </c>
      <c r="BN27" s="1">
        <f t="shared" si="17"/>
        <v>0</v>
      </c>
      <c r="BO27" s="1">
        <f t="shared" si="30"/>
        <v>0</v>
      </c>
      <c r="BP27" s="28">
        <f t="shared" si="31"/>
        <v>0</v>
      </c>
      <c r="BQ27" s="1">
        <f t="shared" si="18"/>
        <v>0</v>
      </c>
      <c r="BR27" s="1" cm="1">
        <f t="array" ref="BR27">IF(BK27&lt;=$BX$14,0,INDEX($AU$14:$AU$300,BK27-$BX$14+1))*$BY$14</f>
        <v>3146.0615660579988</v>
      </c>
      <c r="BS27" s="1">
        <f t="shared" si="19"/>
        <v>3146.0615660579988</v>
      </c>
      <c r="BT27" s="1">
        <f t="shared" si="37"/>
        <v>0</v>
      </c>
      <c r="BU27" s="1">
        <f t="shared" si="32"/>
        <v>3146.0615660579988</v>
      </c>
      <c r="BV27" s="1">
        <f t="shared" si="20"/>
        <v>0</v>
      </c>
      <c r="BW27" s="1">
        <f t="shared" si="20"/>
        <v>0</v>
      </c>
      <c r="CI27" s="1"/>
      <c r="CJ27" s="1"/>
      <c r="CK27" s="1"/>
      <c r="CL27" s="1"/>
      <c r="CQ27" s="4">
        <f t="shared" si="33"/>
        <v>0</v>
      </c>
      <c r="CR27" s="7" cm="1">
        <f t="array" ref="CR27">IF(BK27&lt;=$CW$48,0,INDEX($B$14:$B$300,BK27-$CW$48+1))</f>
        <v>0</v>
      </c>
      <c r="CS27" s="1">
        <f t="shared" si="21"/>
        <v>0</v>
      </c>
      <c r="CT27" s="100">
        <f t="shared" si="34"/>
        <v>0</v>
      </c>
    </row>
    <row r="28" spans="1:101" x14ac:dyDescent="0.3">
      <c r="A28" s="1">
        <f t="shared" si="22"/>
        <v>15</v>
      </c>
      <c r="B28" s="1">
        <f t="shared" si="0"/>
        <v>281</v>
      </c>
      <c r="C28" s="1">
        <v>15</v>
      </c>
      <c r="D28" s="1">
        <v>49718</v>
      </c>
      <c r="E28" s="1">
        <v>280</v>
      </c>
      <c r="F28" s="1">
        <v>0</v>
      </c>
      <c r="G28" s="1">
        <v>1</v>
      </c>
      <c r="H28" s="1">
        <v>0</v>
      </c>
      <c r="I28" s="1">
        <v>0</v>
      </c>
      <c r="J28" s="4">
        <v>53.63</v>
      </c>
      <c r="K28" s="4">
        <v>0.55000000000000004</v>
      </c>
      <c r="L28" s="4">
        <v>6.3</v>
      </c>
      <c r="M28" s="61">
        <v>1.59</v>
      </c>
      <c r="N28" s="1">
        <v>38</v>
      </c>
      <c r="O28" s="1">
        <v>233</v>
      </c>
      <c r="P28" s="1">
        <v>232</v>
      </c>
      <c r="Q28" s="1">
        <v>0</v>
      </c>
      <c r="R28" s="1">
        <v>0</v>
      </c>
      <c r="S28" s="1">
        <v>0</v>
      </c>
      <c r="T28" s="1">
        <v>28</v>
      </c>
      <c r="U28" s="1">
        <v>3</v>
      </c>
      <c r="V28" s="1">
        <v>140</v>
      </c>
      <c r="W28" s="1">
        <v>0</v>
      </c>
      <c r="X28" s="1">
        <v>0</v>
      </c>
      <c r="Y28" s="58">
        <v>0.79</v>
      </c>
      <c r="AA28" s="1">
        <f t="shared" si="1"/>
        <v>420</v>
      </c>
      <c r="AB28" s="1">
        <f t="shared" si="2"/>
        <v>1</v>
      </c>
      <c r="AC28" s="1">
        <f t="shared" si="3"/>
        <v>0</v>
      </c>
      <c r="AD28" s="1">
        <f t="shared" si="23"/>
        <v>51</v>
      </c>
      <c r="AE28" s="1">
        <f t="shared" si="24"/>
        <v>1</v>
      </c>
      <c r="AF28" s="1">
        <f t="shared" si="24"/>
        <v>0</v>
      </c>
      <c r="AG28" s="1">
        <f t="shared" si="24"/>
        <v>0</v>
      </c>
      <c r="AH28" s="1">
        <f t="shared" si="35"/>
        <v>52</v>
      </c>
      <c r="AI28" s="9">
        <f t="shared" si="25"/>
        <v>0</v>
      </c>
      <c r="AJ28" s="9">
        <f t="shared" si="4"/>
        <v>5.62E-3</v>
      </c>
      <c r="AK28" s="9">
        <f t="shared" si="5"/>
        <v>5.5999999999999999E-3</v>
      </c>
      <c r="AL28" s="9">
        <f t="shared" si="6"/>
        <v>2.0000000000000002E-5</v>
      </c>
      <c r="AM28" s="9">
        <f t="shared" si="7"/>
        <v>0</v>
      </c>
      <c r="AN28" s="9">
        <f t="shared" si="8"/>
        <v>5.5999999999999995E-4</v>
      </c>
      <c r="AO28" s="9">
        <f t="shared" si="9"/>
        <v>1.0399999999999999E-3</v>
      </c>
      <c r="AP28" s="1">
        <f t="shared" si="26"/>
        <v>25</v>
      </c>
      <c r="AQ28" s="1">
        <f t="shared" si="26"/>
        <v>0</v>
      </c>
      <c r="AR28" s="1"/>
      <c r="AS28" s="1">
        <f t="shared" si="27"/>
        <v>0</v>
      </c>
      <c r="AT28" s="1">
        <f t="shared" si="28"/>
        <v>25</v>
      </c>
      <c r="AU28" s="1">
        <f t="shared" si="10"/>
        <v>140</v>
      </c>
      <c r="AV28" s="9">
        <f t="shared" si="11"/>
        <v>2.8E-3</v>
      </c>
      <c r="AW28" s="9">
        <f t="shared" si="12"/>
        <v>2.8E-3</v>
      </c>
      <c r="AX28" s="9">
        <f t="shared" si="13"/>
        <v>0</v>
      </c>
      <c r="AY28" s="9">
        <f t="shared" si="14"/>
        <v>0</v>
      </c>
      <c r="AZ28" s="9">
        <f t="shared" si="15"/>
        <v>5.0000000000000001E-4</v>
      </c>
      <c r="BA28" s="9">
        <f t="shared" si="29"/>
        <v>2.9223999999999999E-3</v>
      </c>
      <c r="BJ28" s="7">
        <f t="shared" si="36"/>
        <v>15</v>
      </c>
      <c r="BK28" s="7">
        <f t="shared" si="36"/>
        <v>15</v>
      </c>
      <c r="BL28" s="1">
        <f t="shared" si="16"/>
        <v>0</v>
      </c>
      <c r="BM28" s="48">
        <f>+EvolOf!M17</f>
        <v>364</v>
      </c>
      <c r="BN28" s="1">
        <f t="shared" si="17"/>
        <v>0</v>
      </c>
      <c r="BO28" s="1">
        <f t="shared" si="30"/>
        <v>0</v>
      </c>
      <c r="BP28" s="28">
        <f t="shared" si="31"/>
        <v>0</v>
      </c>
      <c r="BQ28" s="1">
        <f t="shared" si="18"/>
        <v>0</v>
      </c>
      <c r="BR28" s="1" cm="1">
        <f t="array" ref="BR28">IF(BK28&lt;=$BX$14,0,INDEX($AU$14:$AU$300,BK28-$BX$14+1))*$BY$14</f>
        <v>3829.9879934619116</v>
      </c>
      <c r="BS28" s="1">
        <f t="shared" si="19"/>
        <v>3829.9879934619116</v>
      </c>
      <c r="BT28" s="1">
        <f t="shared" si="37"/>
        <v>0</v>
      </c>
      <c r="BU28" s="1">
        <f t="shared" si="32"/>
        <v>3829.9879934619116</v>
      </c>
      <c r="BV28" s="1">
        <f t="shared" si="20"/>
        <v>0</v>
      </c>
      <c r="BW28" s="1">
        <f t="shared" si="20"/>
        <v>0</v>
      </c>
      <c r="CI28" s="1"/>
      <c r="CJ28" s="1"/>
      <c r="CK28" s="1"/>
      <c r="CL28" s="1"/>
      <c r="CQ28" s="4">
        <f t="shared" si="33"/>
        <v>0</v>
      </c>
      <c r="CR28" s="7" cm="1">
        <f t="array" ref="CR28">IF(BK28&lt;=$CW$48,0,INDEX($B$14:$B$300,BK28-$CW$48+1))</f>
        <v>0</v>
      </c>
      <c r="CS28" s="1">
        <f t="shared" si="21"/>
        <v>1</v>
      </c>
      <c r="CT28" s="100">
        <f t="shared" si="34"/>
        <v>0</v>
      </c>
    </row>
    <row r="29" spans="1:101" x14ac:dyDescent="0.3">
      <c r="A29" s="1">
        <f t="shared" si="22"/>
        <v>16</v>
      </c>
      <c r="B29" s="1">
        <f t="shared" si="0"/>
        <v>339</v>
      </c>
      <c r="C29" s="1">
        <v>16</v>
      </c>
      <c r="D29" s="1">
        <v>49659</v>
      </c>
      <c r="E29" s="1">
        <v>338</v>
      </c>
      <c r="F29" s="1">
        <v>0</v>
      </c>
      <c r="G29" s="1">
        <v>1</v>
      </c>
      <c r="H29" s="1">
        <v>0</v>
      </c>
      <c r="I29" s="1">
        <v>0</v>
      </c>
      <c r="J29" s="4">
        <v>53.63</v>
      </c>
      <c r="K29" s="4">
        <v>0.56000000000000005</v>
      </c>
      <c r="L29" s="4">
        <v>8.4</v>
      </c>
      <c r="M29" s="61">
        <v>2.15</v>
      </c>
      <c r="N29" s="1">
        <v>49</v>
      </c>
      <c r="O29" s="1">
        <v>280</v>
      </c>
      <c r="P29" s="1">
        <v>279</v>
      </c>
      <c r="Q29" s="1">
        <v>0</v>
      </c>
      <c r="R29" s="1">
        <v>0</v>
      </c>
      <c r="S29" s="1">
        <v>0</v>
      </c>
      <c r="T29" s="1">
        <v>36</v>
      </c>
      <c r="U29" s="1">
        <v>3</v>
      </c>
      <c r="V29" s="1">
        <v>171</v>
      </c>
      <c r="W29" s="1">
        <v>0</v>
      </c>
      <c r="X29" s="1">
        <v>0</v>
      </c>
      <c r="Y29" s="58">
        <v>1.1599999999999999</v>
      </c>
      <c r="AA29" s="1">
        <f t="shared" si="1"/>
        <v>509</v>
      </c>
      <c r="AB29" s="1">
        <f t="shared" si="2"/>
        <v>1</v>
      </c>
      <c r="AC29" s="1">
        <f t="shared" si="3"/>
        <v>0</v>
      </c>
      <c r="AD29" s="1">
        <f t="shared" si="23"/>
        <v>58</v>
      </c>
      <c r="AE29" s="1">
        <f t="shared" si="24"/>
        <v>0</v>
      </c>
      <c r="AF29" s="1">
        <f t="shared" si="24"/>
        <v>0</v>
      </c>
      <c r="AG29" s="1">
        <f t="shared" si="24"/>
        <v>0</v>
      </c>
      <c r="AH29" s="1">
        <f t="shared" si="35"/>
        <v>58</v>
      </c>
      <c r="AI29" s="9">
        <f t="shared" si="25"/>
        <v>0</v>
      </c>
      <c r="AJ29" s="9">
        <f t="shared" si="4"/>
        <v>6.7799999999999996E-3</v>
      </c>
      <c r="AK29" s="9">
        <f t="shared" si="5"/>
        <v>6.7600000000000004E-3</v>
      </c>
      <c r="AL29" s="9">
        <f t="shared" si="6"/>
        <v>2.0000000000000002E-5</v>
      </c>
      <c r="AM29" s="9">
        <f t="shared" si="7"/>
        <v>0</v>
      </c>
      <c r="AN29" s="9">
        <f t="shared" si="8"/>
        <v>7.2000000000000005E-4</v>
      </c>
      <c r="AO29" s="9">
        <f t="shared" si="9"/>
        <v>1.16E-3</v>
      </c>
      <c r="AP29" s="1">
        <f t="shared" si="26"/>
        <v>31</v>
      </c>
      <c r="AQ29" s="1">
        <f t="shared" si="26"/>
        <v>0</v>
      </c>
      <c r="AR29" s="1"/>
      <c r="AS29" s="1">
        <f t="shared" si="27"/>
        <v>0</v>
      </c>
      <c r="AT29" s="1">
        <f t="shared" si="28"/>
        <v>31</v>
      </c>
      <c r="AU29" s="1">
        <f t="shared" si="10"/>
        <v>171</v>
      </c>
      <c r="AV29" s="9">
        <f t="shared" si="11"/>
        <v>3.4199999999999999E-3</v>
      </c>
      <c r="AW29" s="9">
        <f t="shared" si="12"/>
        <v>3.4199999999999999E-3</v>
      </c>
      <c r="AX29" s="9">
        <f t="shared" si="13"/>
        <v>0</v>
      </c>
      <c r="AY29" s="9">
        <f t="shared" si="14"/>
        <v>0</v>
      </c>
      <c r="AZ29" s="9">
        <f t="shared" si="15"/>
        <v>6.2E-4</v>
      </c>
      <c r="BA29" s="9">
        <f t="shared" si="29"/>
        <v>3.5255999999999998E-3</v>
      </c>
      <c r="BJ29" s="7">
        <f t="shared" si="36"/>
        <v>16</v>
      </c>
      <c r="BK29" s="7">
        <f t="shared" si="36"/>
        <v>16</v>
      </c>
      <c r="BL29" s="1">
        <f t="shared" si="16"/>
        <v>0</v>
      </c>
      <c r="BM29" s="48">
        <f>+EvolOf!M18</f>
        <v>386</v>
      </c>
      <c r="BN29" s="1">
        <f t="shared" si="17"/>
        <v>0</v>
      </c>
      <c r="BO29" s="1">
        <f t="shared" si="30"/>
        <v>0</v>
      </c>
      <c r="BP29" s="28">
        <f t="shared" si="31"/>
        <v>0</v>
      </c>
      <c r="BQ29" s="1">
        <f t="shared" si="18"/>
        <v>0</v>
      </c>
      <c r="BR29" s="1" cm="1">
        <f t="array" ref="BR29">IF(BK29&lt;=$BX$14,0,INDEX($AU$14:$AU$300,BK29-$BX$14+1))*$BY$14</f>
        <v>4678.0567634427634</v>
      </c>
      <c r="BS29" s="1">
        <f t="shared" si="19"/>
        <v>4678.0567634427634</v>
      </c>
      <c r="BT29" s="1">
        <f t="shared" si="37"/>
        <v>0</v>
      </c>
      <c r="BU29" s="1">
        <f t="shared" si="32"/>
        <v>4678.0567634427634</v>
      </c>
      <c r="BV29" s="1">
        <f t="shared" si="20"/>
        <v>0</v>
      </c>
      <c r="BW29" s="1">
        <f t="shared" si="20"/>
        <v>0</v>
      </c>
      <c r="CI29" s="1"/>
      <c r="CJ29" s="1"/>
      <c r="CK29" s="1"/>
      <c r="CL29" s="1"/>
      <c r="CQ29" s="4">
        <f t="shared" si="33"/>
        <v>0</v>
      </c>
      <c r="CR29" s="7" cm="1">
        <f t="array" ref="CR29">IF(BK29&lt;=$CW$48,0,INDEX($B$14:$B$300,BK29-$CW$48+1))</f>
        <v>0</v>
      </c>
      <c r="CS29" s="1">
        <f t="shared" si="21"/>
        <v>1</v>
      </c>
      <c r="CT29" s="100">
        <f t="shared" si="34"/>
        <v>0</v>
      </c>
    </row>
    <row r="30" spans="1:101" x14ac:dyDescent="0.3">
      <c r="A30" s="1">
        <f t="shared" si="22"/>
        <v>17</v>
      </c>
      <c r="B30" s="1">
        <f t="shared" si="0"/>
        <v>402</v>
      </c>
      <c r="C30" s="1">
        <v>17</v>
      </c>
      <c r="D30" s="1">
        <v>49597</v>
      </c>
      <c r="E30" s="1">
        <v>400</v>
      </c>
      <c r="F30" s="1">
        <v>0</v>
      </c>
      <c r="G30" s="1">
        <v>2</v>
      </c>
      <c r="H30" s="1">
        <v>0</v>
      </c>
      <c r="I30" s="1">
        <v>0</v>
      </c>
      <c r="J30" s="4">
        <v>53.63</v>
      </c>
      <c r="K30" s="4">
        <v>0.56999999999999995</v>
      </c>
      <c r="L30" s="4">
        <v>9.3000000000000007</v>
      </c>
      <c r="M30" s="61">
        <v>2.57</v>
      </c>
      <c r="N30" s="1">
        <v>65</v>
      </c>
      <c r="O30" s="1">
        <v>327</v>
      </c>
      <c r="P30" s="1">
        <v>326</v>
      </c>
      <c r="Q30" s="1">
        <v>1</v>
      </c>
      <c r="R30" s="1">
        <v>0</v>
      </c>
      <c r="S30" s="1">
        <v>0</v>
      </c>
      <c r="T30" s="1">
        <v>44</v>
      </c>
      <c r="U30" s="1">
        <v>4</v>
      </c>
      <c r="V30" s="1">
        <v>206</v>
      </c>
      <c r="W30" s="1">
        <v>1</v>
      </c>
      <c r="X30" s="1">
        <v>0</v>
      </c>
      <c r="Y30" s="58">
        <v>1.56</v>
      </c>
      <c r="AA30" s="1">
        <f t="shared" si="1"/>
        <v>606</v>
      </c>
      <c r="AB30" s="1">
        <f t="shared" si="2"/>
        <v>3</v>
      </c>
      <c r="AC30" s="1">
        <f t="shared" si="3"/>
        <v>0</v>
      </c>
      <c r="AD30" s="1">
        <f t="shared" si="23"/>
        <v>62</v>
      </c>
      <c r="AE30" s="1">
        <f t="shared" si="24"/>
        <v>1</v>
      </c>
      <c r="AF30" s="1">
        <f t="shared" si="24"/>
        <v>0</v>
      </c>
      <c r="AG30" s="1">
        <f t="shared" si="24"/>
        <v>0</v>
      </c>
      <c r="AH30" s="1">
        <f t="shared" si="35"/>
        <v>63</v>
      </c>
      <c r="AI30" s="9">
        <f t="shared" si="25"/>
        <v>0</v>
      </c>
      <c r="AJ30" s="9">
        <f t="shared" si="4"/>
        <v>8.0400000000000003E-3</v>
      </c>
      <c r="AK30" s="9">
        <f t="shared" si="5"/>
        <v>8.0000000000000002E-3</v>
      </c>
      <c r="AL30" s="9">
        <f t="shared" si="6"/>
        <v>4.0000000000000003E-5</v>
      </c>
      <c r="AM30" s="9">
        <f t="shared" si="7"/>
        <v>0</v>
      </c>
      <c r="AN30" s="9">
        <f t="shared" si="8"/>
        <v>8.8000000000000003E-4</v>
      </c>
      <c r="AO30" s="9">
        <f t="shared" si="9"/>
        <v>1.2600000000000001E-3</v>
      </c>
      <c r="AP30" s="1">
        <f t="shared" si="26"/>
        <v>35</v>
      </c>
      <c r="AQ30" s="1">
        <f t="shared" si="26"/>
        <v>1</v>
      </c>
      <c r="AR30" s="1"/>
      <c r="AS30" s="1">
        <f t="shared" si="27"/>
        <v>0</v>
      </c>
      <c r="AT30" s="1">
        <f t="shared" si="28"/>
        <v>36</v>
      </c>
      <c r="AU30" s="1">
        <f t="shared" si="10"/>
        <v>207</v>
      </c>
      <c r="AV30" s="9">
        <f t="shared" si="11"/>
        <v>4.1399999999999996E-3</v>
      </c>
      <c r="AW30" s="9">
        <f t="shared" si="12"/>
        <v>4.1200000000000004E-3</v>
      </c>
      <c r="AX30" s="9">
        <f t="shared" si="13"/>
        <v>2.0000000000000002E-5</v>
      </c>
      <c r="AY30" s="9">
        <f t="shared" si="14"/>
        <v>0</v>
      </c>
      <c r="AZ30" s="9">
        <f t="shared" si="15"/>
        <v>7.2000000000000005E-4</v>
      </c>
      <c r="BA30" s="9">
        <f t="shared" si="29"/>
        <v>4.1808000000000001E-3</v>
      </c>
      <c r="BJ30" s="7">
        <f t="shared" si="36"/>
        <v>17</v>
      </c>
      <c r="BK30" s="7">
        <f t="shared" si="36"/>
        <v>17</v>
      </c>
      <c r="BL30" s="1">
        <f t="shared" si="16"/>
        <v>0</v>
      </c>
      <c r="BM30" s="48">
        <f>+EvolOf!M19</f>
        <v>526</v>
      </c>
      <c r="BN30" s="1">
        <f t="shared" si="17"/>
        <v>0</v>
      </c>
      <c r="BO30" s="1">
        <f t="shared" si="30"/>
        <v>0</v>
      </c>
      <c r="BP30" s="28">
        <f t="shared" si="31"/>
        <v>0</v>
      </c>
      <c r="BQ30" s="1">
        <f t="shared" si="18"/>
        <v>0</v>
      </c>
      <c r="BR30" s="1" cm="1">
        <f t="array" ref="BR30">IF(BK30&lt;=$BX$14,0,INDEX($AU$14:$AU$300,BK30-$BX$14+1))*$BY$14</f>
        <v>5662.9108189043982</v>
      </c>
      <c r="BS30" s="1">
        <f t="shared" si="19"/>
        <v>5635.5537618082417</v>
      </c>
      <c r="BT30" s="1">
        <f t="shared" si="37"/>
        <v>27.357057096156513</v>
      </c>
      <c r="BU30" s="1">
        <f t="shared" si="32"/>
        <v>5635.5537618082417</v>
      </c>
      <c r="BV30" s="1">
        <f t="shared" si="20"/>
        <v>27.357057096156513</v>
      </c>
      <c r="BW30" s="1">
        <f t="shared" si="20"/>
        <v>0</v>
      </c>
      <c r="CQ30" s="4">
        <f t="shared" si="33"/>
        <v>0</v>
      </c>
      <c r="CR30" s="7" cm="1">
        <f t="array" ref="CR30">IF(BK30&lt;=$CW$48,0,INDEX($B$14:$B$300,BK30-$CW$48+1))</f>
        <v>0</v>
      </c>
      <c r="CS30" s="1">
        <f t="shared" si="21"/>
        <v>2</v>
      </c>
      <c r="CT30" s="100">
        <f t="shared" si="34"/>
        <v>0</v>
      </c>
    </row>
    <row r="31" spans="1:101" x14ac:dyDescent="0.3">
      <c r="A31" s="1">
        <f t="shared" si="22"/>
        <v>18</v>
      </c>
      <c r="B31" s="1">
        <f t="shared" si="0"/>
        <v>471</v>
      </c>
      <c r="C31" s="1">
        <v>18</v>
      </c>
      <c r="D31" s="1">
        <v>49527</v>
      </c>
      <c r="E31" s="1">
        <v>469</v>
      </c>
      <c r="F31" s="1">
        <v>0</v>
      </c>
      <c r="G31" s="1">
        <v>2</v>
      </c>
      <c r="H31" s="1">
        <v>0</v>
      </c>
      <c r="I31" s="1">
        <v>0</v>
      </c>
      <c r="J31" s="4">
        <v>53.63</v>
      </c>
      <c r="K31" s="4">
        <v>0.6</v>
      </c>
      <c r="L31" s="4">
        <v>9.6999999999999993</v>
      </c>
      <c r="M31" s="61">
        <v>2.73</v>
      </c>
      <c r="N31" s="1">
        <v>82</v>
      </c>
      <c r="O31" s="1">
        <v>380</v>
      </c>
      <c r="P31" s="1">
        <v>378</v>
      </c>
      <c r="Q31" s="1">
        <v>1</v>
      </c>
      <c r="R31" s="1">
        <v>0</v>
      </c>
      <c r="S31" s="1">
        <v>0</v>
      </c>
      <c r="T31" s="1">
        <v>56</v>
      </c>
      <c r="U31" s="1">
        <v>5</v>
      </c>
      <c r="V31" s="1">
        <v>245</v>
      </c>
      <c r="W31" s="1">
        <v>1</v>
      </c>
      <c r="X31" s="1">
        <v>0</v>
      </c>
      <c r="Y31" s="58">
        <v>1.75</v>
      </c>
      <c r="AA31" s="1">
        <f t="shared" si="1"/>
        <v>714</v>
      </c>
      <c r="AB31" s="1">
        <f t="shared" si="2"/>
        <v>3</v>
      </c>
      <c r="AC31" s="1">
        <f t="shared" si="3"/>
        <v>0</v>
      </c>
      <c r="AD31" s="1">
        <f t="shared" si="23"/>
        <v>69</v>
      </c>
      <c r="AE31" s="1">
        <f t="shared" si="24"/>
        <v>0</v>
      </c>
      <c r="AF31" s="1">
        <f t="shared" si="24"/>
        <v>0</v>
      </c>
      <c r="AG31" s="1">
        <f t="shared" si="24"/>
        <v>0</v>
      </c>
      <c r="AH31" s="1">
        <f t="shared" si="35"/>
        <v>69</v>
      </c>
      <c r="AI31" s="9">
        <f t="shared" si="25"/>
        <v>0</v>
      </c>
      <c r="AJ31" s="9">
        <f t="shared" si="4"/>
        <v>9.4199999999999996E-3</v>
      </c>
      <c r="AK31" s="9">
        <f t="shared" si="5"/>
        <v>9.3799999999999994E-3</v>
      </c>
      <c r="AL31" s="9">
        <f t="shared" si="6"/>
        <v>4.0000000000000003E-5</v>
      </c>
      <c r="AM31" s="9">
        <f t="shared" si="7"/>
        <v>0</v>
      </c>
      <c r="AN31" s="9">
        <f t="shared" si="8"/>
        <v>1.1199999999999999E-3</v>
      </c>
      <c r="AO31" s="9">
        <f t="shared" si="9"/>
        <v>1.3799999999999999E-3</v>
      </c>
      <c r="AP31" s="1">
        <f t="shared" si="26"/>
        <v>39</v>
      </c>
      <c r="AQ31" s="1">
        <f t="shared" si="26"/>
        <v>0</v>
      </c>
      <c r="AR31" s="1"/>
      <c r="AS31" s="1">
        <f t="shared" si="27"/>
        <v>0</v>
      </c>
      <c r="AT31" s="1">
        <f t="shared" si="28"/>
        <v>39</v>
      </c>
      <c r="AU31" s="1">
        <f t="shared" si="10"/>
        <v>246</v>
      </c>
      <c r="AV31" s="9">
        <f t="shared" si="11"/>
        <v>4.9199999999999999E-3</v>
      </c>
      <c r="AW31" s="9">
        <f t="shared" si="12"/>
        <v>4.8999999999999998E-3</v>
      </c>
      <c r="AX31" s="9">
        <f t="shared" si="13"/>
        <v>2.0000000000000002E-5</v>
      </c>
      <c r="AY31" s="9">
        <f t="shared" si="14"/>
        <v>0</v>
      </c>
      <c r="AZ31" s="9">
        <f t="shared" si="15"/>
        <v>7.7999999999999999E-4</v>
      </c>
      <c r="BA31" s="9">
        <f t="shared" si="29"/>
        <v>4.8983999999999998E-3</v>
      </c>
      <c r="BJ31" s="7">
        <f t="shared" si="36"/>
        <v>18</v>
      </c>
      <c r="BK31" s="7">
        <f t="shared" si="36"/>
        <v>18</v>
      </c>
      <c r="BL31" s="1">
        <f t="shared" si="16"/>
        <v>0</v>
      </c>
      <c r="BM31" s="48">
        <f>+EvolOf!M20</f>
        <v>990</v>
      </c>
      <c r="BN31" s="1">
        <f t="shared" si="17"/>
        <v>0</v>
      </c>
      <c r="BO31" s="1">
        <f t="shared" si="30"/>
        <v>0</v>
      </c>
      <c r="BP31" s="28">
        <f t="shared" si="31"/>
        <v>0</v>
      </c>
      <c r="BQ31" s="1">
        <f t="shared" si="18"/>
        <v>0</v>
      </c>
      <c r="BR31" s="1" cm="1">
        <f t="array" ref="BR31">IF(BK31&lt;=$BX$14,0,INDEX($AU$14:$AU$300,BK31-$BX$14+1))*$BY$14</f>
        <v>6729.8360456545024</v>
      </c>
      <c r="BS31" s="1">
        <f t="shared" si="19"/>
        <v>6702.4789885583459</v>
      </c>
      <c r="BT31" s="1">
        <f t="shared" si="37"/>
        <v>27.357057096156513</v>
      </c>
      <c r="BU31" s="1">
        <f t="shared" si="32"/>
        <v>6702.4789885583459</v>
      </c>
      <c r="BV31" s="1">
        <f t="shared" si="20"/>
        <v>27.357057096156513</v>
      </c>
      <c r="BW31" s="1">
        <f t="shared" si="20"/>
        <v>0</v>
      </c>
      <c r="CQ31" s="4">
        <f t="shared" si="33"/>
        <v>0</v>
      </c>
      <c r="CR31" s="7" cm="1">
        <f t="array" ref="CR31">IF(BK31&lt;=$CW$48,0,INDEX($B$14:$B$300,BK31-$CW$48+1))</f>
        <v>0</v>
      </c>
      <c r="CS31" s="1">
        <f t="shared" si="21"/>
        <v>2</v>
      </c>
      <c r="CT31" s="100">
        <f t="shared" si="34"/>
        <v>0</v>
      </c>
      <c r="CV31" s="106" t="s">
        <v>159</v>
      </c>
      <c r="CW31" s="110">
        <v>7.1999999999999995E-2</v>
      </c>
    </row>
    <row r="32" spans="1:101" x14ac:dyDescent="0.3">
      <c r="A32" s="1">
        <f t="shared" si="22"/>
        <v>19</v>
      </c>
      <c r="B32" s="1">
        <f t="shared" si="0"/>
        <v>545</v>
      </c>
      <c r="C32" s="1">
        <v>19</v>
      </c>
      <c r="D32" s="1">
        <v>49453</v>
      </c>
      <c r="E32" s="1">
        <v>542</v>
      </c>
      <c r="F32" s="1">
        <v>0</v>
      </c>
      <c r="G32" s="1">
        <v>3</v>
      </c>
      <c r="H32" s="1">
        <v>0</v>
      </c>
      <c r="I32" s="1">
        <v>0</v>
      </c>
      <c r="J32" s="4">
        <v>53.63</v>
      </c>
      <c r="K32" s="4">
        <v>0.62</v>
      </c>
      <c r="L32" s="4">
        <v>10.5</v>
      </c>
      <c r="M32" s="61">
        <v>2.57</v>
      </c>
      <c r="N32" s="1">
        <v>102</v>
      </c>
      <c r="O32" s="1">
        <v>433</v>
      </c>
      <c r="P32" s="1">
        <v>431</v>
      </c>
      <c r="Q32" s="1">
        <v>2</v>
      </c>
      <c r="R32" s="1">
        <v>0</v>
      </c>
      <c r="S32" s="1">
        <v>0</v>
      </c>
      <c r="T32" s="1">
        <v>70</v>
      </c>
      <c r="U32" s="1">
        <v>6</v>
      </c>
      <c r="V32" s="1">
        <v>289</v>
      </c>
      <c r="W32" s="1">
        <v>2</v>
      </c>
      <c r="X32" s="1">
        <v>0</v>
      </c>
      <c r="Y32" s="58">
        <v>1.89</v>
      </c>
      <c r="AA32" s="1">
        <f t="shared" si="1"/>
        <v>831</v>
      </c>
      <c r="AB32" s="1">
        <f t="shared" si="2"/>
        <v>5</v>
      </c>
      <c r="AC32" s="1">
        <f t="shared" si="3"/>
        <v>0</v>
      </c>
      <c r="AD32" s="1">
        <f t="shared" si="23"/>
        <v>73</v>
      </c>
      <c r="AE32" s="1">
        <f t="shared" si="24"/>
        <v>1</v>
      </c>
      <c r="AF32" s="1">
        <f t="shared" si="24"/>
        <v>0</v>
      </c>
      <c r="AG32" s="1">
        <f t="shared" si="24"/>
        <v>0</v>
      </c>
      <c r="AH32" s="1">
        <f t="shared" si="35"/>
        <v>74</v>
      </c>
      <c r="AI32" s="9">
        <f t="shared" si="25"/>
        <v>0</v>
      </c>
      <c r="AJ32" s="9">
        <f t="shared" si="4"/>
        <v>1.09E-2</v>
      </c>
      <c r="AK32" s="9">
        <f t="shared" si="5"/>
        <v>1.0840000000000001E-2</v>
      </c>
      <c r="AL32" s="9">
        <f t="shared" si="6"/>
        <v>6.0000000000000002E-5</v>
      </c>
      <c r="AM32" s="9">
        <f t="shared" si="7"/>
        <v>0</v>
      </c>
      <c r="AN32" s="9">
        <f t="shared" si="8"/>
        <v>1.4E-3</v>
      </c>
      <c r="AO32" s="9">
        <f t="shared" si="9"/>
        <v>1.48E-3</v>
      </c>
      <c r="AP32" s="1">
        <f t="shared" si="26"/>
        <v>44</v>
      </c>
      <c r="AQ32" s="1">
        <f t="shared" si="26"/>
        <v>1</v>
      </c>
      <c r="AR32" s="1"/>
      <c r="AS32" s="1">
        <f t="shared" si="27"/>
        <v>0</v>
      </c>
      <c r="AT32" s="1">
        <f t="shared" si="28"/>
        <v>45</v>
      </c>
      <c r="AU32" s="1">
        <f t="shared" si="10"/>
        <v>291</v>
      </c>
      <c r="AV32" s="9">
        <f t="shared" si="11"/>
        <v>5.8199999999999997E-3</v>
      </c>
      <c r="AW32" s="9">
        <f t="shared" si="12"/>
        <v>5.7800000000000004E-3</v>
      </c>
      <c r="AX32" s="9">
        <f t="shared" si="13"/>
        <v>4.0000000000000003E-5</v>
      </c>
      <c r="AY32" s="9">
        <f t="shared" si="14"/>
        <v>0</v>
      </c>
      <c r="AZ32" s="9">
        <f t="shared" si="15"/>
        <v>8.9999999999999998E-4</v>
      </c>
      <c r="BA32" s="9">
        <f t="shared" si="29"/>
        <v>5.6680000000000003E-3</v>
      </c>
      <c r="BJ32" s="7">
        <f t="shared" ref="BJ32:BK47" si="38">+BJ31+1</f>
        <v>19</v>
      </c>
      <c r="BK32" s="7">
        <f t="shared" si="38"/>
        <v>19</v>
      </c>
      <c r="BL32" s="1">
        <f t="shared" si="16"/>
        <v>0</v>
      </c>
      <c r="BM32" s="48">
        <f>+EvolOf!M21</f>
        <v>1564</v>
      </c>
      <c r="BN32" s="1">
        <f t="shared" si="17"/>
        <v>0</v>
      </c>
      <c r="BO32" s="1">
        <f t="shared" si="30"/>
        <v>0</v>
      </c>
      <c r="BP32" s="28">
        <f t="shared" si="31"/>
        <v>0</v>
      </c>
      <c r="BQ32" s="1">
        <f t="shared" si="18"/>
        <v>0</v>
      </c>
      <c r="BR32" s="1" cm="1">
        <f t="array" ref="BR32">IF(BK32&lt;=$BX$14,0,INDEX($AU$14:$AU$300,BK32-$BX$14+1))*$BY$14</f>
        <v>7960.9036149815456</v>
      </c>
      <c r="BS32" s="1">
        <f t="shared" si="19"/>
        <v>7906.1895007892326</v>
      </c>
      <c r="BT32" s="1">
        <f t="shared" si="37"/>
        <v>54.714114192313026</v>
      </c>
      <c r="BU32" s="1">
        <f t="shared" si="32"/>
        <v>7906.1895007892326</v>
      </c>
      <c r="BV32" s="1">
        <f t="shared" si="20"/>
        <v>54.714114192313026</v>
      </c>
      <c r="BW32" s="1">
        <f t="shared" si="20"/>
        <v>0</v>
      </c>
      <c r="CQ32" s="4">
        <f t="shared" si="33"/>
        <v>0</v>
      </c>
      <c r="CR32" s="7" cm="1">
        <f t="array" ref="CR32">IF(BK32&lt;=$CW$48,0,INDEX($B$14:$B$300,BK32-$CW$48+1))</f>
        <v>0</v>
      </c>
      <c r="CS32" s="1">
        <f t="shared" si="21"/>
        <v>3</v>
      </c>
      <c r="CT32" s="100">
        <f t="shared" si="34"/>
        <v>0</v>
      </c>
      <c r="CV32" s="107" t="s">
        <v>164</v>
      </c>
      <c r="CW32" s="108">
        <f>(1-CW31)/CW31</f>
        <v>12.888888888888891</v>
      </c>
    </row>
    <row r="33" spans="1:101" x14ac:dyDescent="0.3">
      <c r="A33" s="1">
        <f t="shared" si="22"/>
        <v>20</v>
      </c>
      <c r="B33" s="1">
        <f t="shared" si="0"/>
        <v>632</v>
      </c>
      <c r="C33" s="1">
        <v>20</v>
      </c>
      <c r="D33" s="1">
        <v>49366</v>
      </c>
      <c r="E33" s="1">
        <v>628</v>
      </c>
      <c r="F33" s="1">
        <v>0</v>
      </c>
      <c r="G33" s="1">
        <v>4</v>
      </c>
      <c r="H33" s="1">
        <v>0</v>
      </c>
      <c r="I33" s="1">
        <v>0</v>
      </c>
      <c r="J33" s="4">
        <v>53.63</v>
      </c>
      <c r="K33" s="4">
        <v>0.64</v>
      </c>
      <c r="L33" s="4">
        <v>11.2</v>
      </c>
      <c r="M33" s="61">
        <v>2.8</v>
      </c>
      <c r="N33" s="1">
        <v>125</v>
      </c>
      <c r="O33" s="1">
        <v>497</v>
      </c>
      <c r="P33" s="1">
        <v>494</v>
      </c>
      <c r="Q33" s="1">
        <v>2</v>
      </c>
      <c r="R33" s="1">
        <v>0</v>
      </c>
      <c r="S33" s="1">
        <v>0</v>
      </c>
      <c r="T33" s="1">
        <v>89</v>
      </c>
      <c r="U33" s="1">
        <v>8</v>
      </c>
      <c r="V33" s="1">
        <v>344</v>
      </c>
      <c r="W33" s="1">
        <v>2</v>
      </c>
      <c r="X33" s="1">
        <v>0</v>
      </c>
      <c r="Y33" s="58">
        <v>1.96</v>
      </c>
      <c r="AA33" s="1">
        <f t="shared" si="1"/>
        <v>972</v>
      </c>
      <c r="AB33" s="1">
        <f t="shared" si="2"/>
        <v>6</v>
      </c>
      <c r="AC33" s="1">
        <f t="shared" si="3"/>
        <v>0</v>
      </c>
      <c r="AD33" s="1">
        <f t="shared" si="23"/>
        <v>86</v>
      </c>
      <c r="AE33" s="1">
        <f t="shared" si="24"/>
        <v>1</v>
      </c>
      <c r="AF33" s="1">
        <f t="shared" si="24"/>
        <v>0</v>
      </c>
      <c r="AG33" s="1">
        <f t="shared" si="24"/>
        <v>0</v>
      </c>
      <c r="AH33" s="1">
        <f t="shared" si="35"/>
        <v>87</v>
      </c>
      <c r="AI33" s="9">
        <f t="shared" si="25"/>
        <v>0</v>
      </c>
      <c r="AJ33" s="9">
        <f t="shared" si="4"/>
        <v>1.264E-2</v>
      </c>
      <c r="AK33" s="9">
        <f t="shared" si="5"/>
        <v>1.256E-2</v>
      </c>
      <c r="AL33" s="9">
        <f t="shared" si="6"/>
        <v>8.0000000000000007E-5</v>
      </c>
      <c r="AM33" s="9">
        <f t="shared" si="7"/>
        <v>0</v>
      </c>
      <c r="AN33" s="9">
        <f t="shared" si="8"/>
        <v>1.7799999999999999E-3</v>
      </c>
      <c r="AO33" s="9">
        <f t="shared" si="9"/>
        <v>1.74E-3</v>
      </c>
      <c r="AP33" s="1">
        <f t="shared" si="26"/>
        <v>55</v>
      </c>
      <c r="AQ33" s="1">
        <f t="shared" si="26"/>
        <v>0</v>
      </c>
      <c r="AR33" s="1"/>
      <c r="AS33" s="1">
        <f t="shared" si="27"/>
        <v>0</v>
      </c>
      <c r="AT33" s="1">
        <f t="shared" si="28"/>
        <v>55</v>
      </c>
      <c r="AU33" s="1">
        <f t="shared" si="10"/>
        <v>346</v>
      </c>
      <c r="AV33" s="9">
        <f t="shared" si="11"/>
        <v>6.9199999999999999E-3</v>
      </c>
      <c r="AW33" s="9">
        <f t="shared" si="12"/>
        <v>6.8799999999999998E-3</v>
      </c>
      <c r="AX33" s="9">
        <f t="shared" si="13"/>
        <v>4.0000000000000003E-5</v>
      </c>
      <c r="AY33" s="9">
        <f t="shared" si="14"/>
        <v>0</v>
      </c>
      <c r="AZ33" s="9">
        <f t="shared" si="15"/>
        <v>1.1000000000000001E-3</v>
      </c>
      <c r="BA33" s="9">
        <f t="shared" si="29"/>
        <v>6.5728000000000002E-3</v>
      </c>
      <c r="BJ33" s="7">
        <f t="shared" si="38"/>
        <v>20</v>
      </c>
      <c r="BK33" s="7">
        <f t="shared" si="38"/>
        <v>20</v>
      </c>
      <c r="BL33" s="1">
        <f t="shared" si="16"/>
        <v>0</v>
      </c>
      <c r="BM33" s="48">
        <f>+EvolOf!M22</f>
        <v>2084</v>
      </c>
      <c r="BN33" s="1">
        <f t="shared" si="17"/>
        <v>0</v>
      </c>
      <c r="BO33" s="1">
        <f t="shared" si="30"/>
        <v>0</v>
      </c>
      <c r="BP33" s="28">
        <f t="shared" si="31"/>
        <v>0</v>
      </c>
      <c r="BQ33" s="1">
        <f t="shared" si="18"/>
        <v>0</v>
      </c>
      <c r="BR33" s="1" cm="1">
        <f t="array" ref="BR33">IF(BK33&lt;=$BX$14,0,INDEX($AU$14:$AU$300,BK33-$BX$14+1))*$BY$14</f>
        <v>9465.5417552701529</v>
      </c>
      <c r="BS33" s="1">
        <f t="shared" si="19"/>
        <v>9410.8276410778399</v>
      </c>
      <c r="BT33" s="1">
        <f t="shared" si="37"/>
        <v>54.714114192313026</v>
      </c>
      <c r="BU33" s="1">
        <f t="shared" si="32"/>
        <v>9410.8276410778399</v>
      </c>
      <c r="BV33" s="1">
        <f t="shared" si="20"/>
        <v>54.714114192313026</v>
      </c>
      <c r="BW33" s="1">
        <f t="shared" si="20"/>
        <v>0</v>
      </c>
      <c r="CQ33" s="4">
        <f t="shared" si="33"/>
        <v>0</v>
      </c>
      <c r="CR33" s="7" cm="1">
        <f t="array" ref="CR33">IF(BK33&lt;=$CW$48,0,INDEX($B$14:$B$300,BK33-$CW$48+1))</f>
        <v>0</v>
      </c>
      <c r="CS33" s="1">
        <f t="shared" si="21"/>
        <v>4</v>
      </c>
      <c r="CT33" s="100">
        <f t="shared" si="34"/>
        <v>0</v>
      </c>
    </row>
    <row r="34" spans="1:101" x14ac:dyDescent="0.3">
      <c r="A34" s="1">
        <f t="shared" si="22"/>
        <v>21</v>
      </c>
      <c r="B34" s="1">
        <f t="shared" si="0"/>
        <v>735</v>
      </c>
      <c r="C34" s="1">
        <v>21</v>
      </c>
      <c r="D34" s="1">
        <v>49264</v>
      </c>
      <c r="E34" s="1">
        <v>729</v>
      </c>
      <c r="F34" s="1">
        <v>0</v>
      </c>
      <c r="G34" s="1">
        <v>6</v>
      </c>
      <c r="H34" s="1">
        <v>0</v>
      </c>
      <c r="I34" s="1">
        <v>0</v>
      </c>
      <c r="J34" s="4">
        <v>53.63</v>
      </c>
      <c r="K34" s="4">
        <v>0.66</v>
      </c>
      <c r="L34" s="4">
        <v>11.4</v>
      </c>
      <c r="M34" s="61">
        <v>3.02</v>
      </c>
      <c r="N34" s="1">
        <v>153</v>
      </c>
      <c r="O34" s="1">
        <v>572</v>
      </c>
      <c r="P34" s="1">
        <v>568</v>
      </c>
      <c r="Q34" s="1">
        <v>3</v>
      </c>
      <c r="R34" s="1">
        <v>0</v>
      </c>
      <c r="S34" s="1">
        <v>0</v>
      </c>
      <c r="T34" s="1">
        <v>112</v>
      </c>
      <c r="U34" s="1">
        <v>10</v>
      </c>
      <c r="V34" s="1">
        <v>409</v>
      </c>
      <c r="W34" s="1">
        <v>3</v>
      </c>
      <c r="X34" s="1">
        <v>0</v>
      </c>
      <c r="Y34" s="58">
        <v>1.84</v>
      </c>
      <c r="AA34" s="1">
        <f t="shared" si="1"/>
        <v>1138</v>
      </c>
      <c r="AB34" s="1">
        <f t="shared" si="2"/>
        <v>9</v>
      </c>
      <c r="AC34" s="1">
        <f t="shared" si="3"/>
        <v>0</v>
      </c>
      <c r="AD34" s="1">
        <f t="shared" si="23"/>
        <v>101</v>
      </c>
      <c r="AE34" s="1">
        <f t="shared" si="24"/>
        <v>2</v>
      </c>
      <c r="AF34" s="1">
        <f t="shared" si="24"/>
        <v>0</v>
      </c>
      <c r="AG34" s="1">
        <f t="shared" si="24"/>
        <v>0</v>
      </c>
      <c r="AH34" s="1">
        <f t="shared" si="35"/>
        <v>103</v>
      </c>
      <c r="AI34" s="9">
        <f t="shared" si="25"/>
        <v>0</v>
      </c>
      <c r="AJ34" s="9">
        <f t="shared" si="4"/>
        <v>1.47E-2</v>
      </c>
      <c r="AK34" s="9">
        <f t="shared" si="5"/>
        <v>1.4579999999999999E-2</v>
      </c>
      <c r="AL34" s="9">
        <f t="shared" si="6"/>
        <v>1.2E-4</v>
      </c>
      <c r="AM34" s="9">
        <f t="shared" si="7"/>
        <v>0</v>
      </c>
      <c r="AN34" s="9">
        <f t="shared" si="8"/>
        <v>2.2399999999999998E-3</v>
      </c>
      <c r="AO34" s="9">
        <f t="shared" si="9"/>
        <v>2.0600000000000002E-3</v>
      </c>
      <c r="AP34" s="1">
        <f t="shared" si="26"/>
        <v>65</v>
      </c>
      <c r="AQ34" s="1">
        <f t="shared" si="26"/>
        <v>1</v>
      </c>
      <c r="AR34" s="1"/>
      <c r="AS34" s="1">
        <f t="shared" si="27"/>
        <v>0</v>
      </c>
      <c r="AT34" s="1">
        <f t="shared" si="28"/>
        <v>66</v>
      </c>
      <c r="AU34" s="1">
        <f t="shared" si="10"/>
        <v>412</v>
      </c>
      <c r="AV34" s="9">
        <f t="shared" si="11"/>
        <v>8.2400000000000008E-3</v>
      </c>
      <c r="AW34" s="9">
        <f t="shared" si="12"/>
        <v>8.1799999999999998E-3</v>
      </c>
      <c r="AX34" s="9">
        <f t="shared" si="13"/>
        <v>6.0000000000000002E-5</v>
      </c>
      <c r="AY34" s="9">
        <f t="shared" si="14"/>
        <v>0</v>
      </c>
      <c r="AZ34" s="9">
        <f t="shared" si="15"/>
        <v>1.32E-3</v>
      </c>
      <c r="BA34" s="9">
        <f t="shared" si="29"/>
        <v>7.6439999999999998E-3</v>
      </c>
      <c r="BJ34" s="7">
        <f t="shared" si="38"/>
        <v>21</v>
      </c>
      <c r="BK34" s="7">
        <f t="shared" si="38"/>
        <v>21</v>
      </c>
      <c r="BL34" s="1">
        <f t="shared" si="16"/>
        <v>0</v>
      </c>
      <c r="BM34" s="48">
        <f>+EvolOf!M23</f>
        <v>2871</v>
      </c>
      <c r="BN34" s="1">
        <f t="shared" si="17"/>
        <v>0</v>
      </c>
      <c r="BO34" s="1">
        <f t="shared" si="30"/>
        <v>0</v>
      </c>
      <c r="BP34" s="28">
        <f t="shared" si="31"/>
        <v>0</v>
      </c>
      <c r="BQ34" s="1">
        <f t="shared" si="18"/>
        <v>0</v>
      </c>
      <c r="BR34" s="1" cm="1">
        <f t="array" ref="BR34">IF(BK34&lt;=$BX$14,0,INDEX($AU$14:$AU$300,BK34-$BX$14+1))*$BY$14</f>
        <v>11271.107523616483</v>
      </c>
      <c r="BS34" s="1">
        <f t="shared" si="19"/>
        <v>11189.036352328014</v>
      </c>
      <c r="BT34" s="1">
        <f t="shared" si="37"/>
        <v>82.071171288469543</v>
      </c>
      <c r="BU34" s="1">
        <f t="shared" si="32"/>
        <v>11189.036352328014</v>
      </c>
      <c r="BV34" s="1">
        <f t="shared" si="20"/>
        <v>82.071171288469543</v>
      </c>
      <c r="BW34" s="1">
        <f t="shared" si="20"/>
        <v>0</v>
      </c>
      <c r="CQ34" s="4">
        <f t="shared" si="33"/>
        <v>0</v>
      </c>
      <c r="CR34" s="7" cm="1">
        <f t="array" ref="CR34">IF(BK34&lt;=$CW$48,0,INDEX($B$14:$B$300,BK34-$CW$48+1))</f>
        <v>0</v>
      </c>
      <c r="CS34" s="1">
        <f t="shared" si="21"/>
        <v>6</v>
      </c>
      <c r="CT34" s="100">
        <f t="shared" si="34"/>
        <v>0</v>
      </c>
    </row>
    <row r="35" spans="1:101" x14ac:dyDescent="0.3">
      <c r="A35" s="1">
        <f t="shared" si="22"/>
        <v>22</v>
      </c>
      <c r="B35" s="1">
        <f t="shared" si="0"/>
        <v>854</v>
      </c>
      <c r="C35" s="1">
        <v>22</v>
      </c>
      <c r="D35" s="1">
        <v>49145</v>
      </c>
      <c r="E35" s="1">
        <v>846</v>
      </c>
      <c r="F35" s="1">
        <v>0</v>
      </c>
      <c r="G35" s="1">
        <v>8</v>
      </c>
      <c r="H35" s="1">
        <v>0</v>
      </c>
      <c r="I35" s="1">
        <v>0</v>
      </c>
      <c r="J35" s="4">
        <v>53.63</v>
      </c>
      <c r="K35" s="4">
        <v>0.67</v>
      </c>
      <c r="L35" s="4">
        <v>12.2</v>
      </c>
      <c r="M35" s="61">
        <v>3.11</v>
      </c>
      <c r="N35" s="1">
        <v>184</v>
      </c>
      <c r="O35" s="1">
        <v>659</v>
      </c>
      <c r="P35" s="1">
        <v>654</v>
      </c>
      <c r="Q35" s="1">
        <v>5</v>
      </c>
      <c r="R35" s="1">
        <v>0</v>
      </c>
      <c r="S35" s="1">
        <v>0</v>
      </c>
      <c r="T35" s="1">
        <v>137</v>
      </c>
      <c r="U35" s="1">
        <v>12</v>
      </c>
      <c r="V35" s="1">
        <v>487</v>
      </c>
      <c r="W35" s="1">
        <v>3</v>
      </c>
      <c r="X35" s="1">
        <v>0</v>
      </c>
      <c r="Y35" s="58">
        <v>1.87</v>
      </c>
      <c r="AA35" s="1">
        <f t="shared" si="1"/>
        <v>1333</v>
      </c>
      <c r="AB35" s="1">
        <f t="shared" si="2"/>
        <v>11</v>
      </c>
      <c r="AC35" s="1">
        <f t="shared" si="3"/>
        <v>0</v>
      </c>
      <c r="AD35" s="1">
        <f t="shared" si="23"/>
        <v>117</v>
      </c>
      <c r="AE35" s="1">
        <f t="shared" si="24"/>
        <v>2</v>
      </c>
      <c r="AF35" s="1">
        <f t="shared" si="24"/>
        <v>0</v>
      </c>
      <c r="AG35" s="1">
        <f t="shared" si="24"/>
        <v>0</v>
      </c>
      <c r="AH35" s="1">
        <f t="shared" si="35"/>
        <v>119</v>
      </c>
      <c r="AI35" s="9">
        <f t="shared" si="25"/>
        <v>0</v>
      </c>
      <c r="AJ35" s="9">
        <f t="shared" si="4"/>
        <v>1.7080000000000001E-2</v>
      </c>
      <c r="AK35" s="9">
        <f t="shared" si="5"/>
        <v>1.6920000000000001E-2</v>
      </c>
      <c r="AL35" s="9">
        <f t="shared" si="6"/>
        <v>1.6000000000000001E-4</v>
      </c>
      <c r="AM35" s="9">
        <f t="shared" si="7"/>
        <v>0</v>
      </c>
      <c r="AN35" s="9">
        <f t="shared" si="8"/>
        <v>2.7399999999999998E-3</v>
      </c>
      <c r="AO35" s="9">
        <f t="shared" si="9"/>
        <v>2.3800000000000002E-3</v>
      </c>
      <c r="AP35" s="1">
        <f t="shared" si="26"/>
        <v>78</v>
      </c>
      <c r="AQ35" s="1">
        <f t="shared" si="26"/>
        <v>0</v>
      </c>
      <c r="AR35" s="1"/>
      <c r="AS35" s="1">
        <f t="shared" si="27"/>
        <v>0</v>
      </c>
      <c r="AT35" s="1">
        <f t="shared" si="28"/>
        <v>78</v>
      </c>
      <c r="AU35" s="1">
        <f t="shared" si="10"/>
        <v>490</v>
      </c>
      <c r="AV35" s="9">
        <f t="shared" si="11"/>
        <v>9.7999999999999997E-3</v>
      </c>
      <c r="AW35" s="9">
        <f t="shared" si="12"/>
        <v>9.7400000000000004E-3</v>
      </c>
      <c r="AX35" s="9">
        <f t="shared" si="13"/>
        <v>6.0000000000000002E-5</v>
      </c>
      <c r="AY35" s="9">
        <f t="shared" si="14"/>
        <v>0</v>
      </c>
      <c r="AZ35" s="9">
        <f t="shared" si="15"/>
        <v>1.56E-3</v>
      </c>
      <c r="BA35" s="9">
        <f t="shared" si="29"/>
        <v>8.8816000000000016E-3</v>
      </c>
      <c r="BJ35" s="7">
        <f t="shared" si="38"/>
        <v>22</v>
      </c>
      <c r="BK35" s="7">
        <f t="shared" si="38"/>
        <v>22</v>
      </c>
      <c r="BL35" s="1">
        <f t="shared" si="16"/>
        <v>0</v>
      </c>
      <c r="BM35" s="48">
        <f>+EvolOf!M24</f>
        <v>4163</v>
      </c>
      <c r="BN35" s="1">
        <f t="shared" si="17"/>
        <v>0</v>
      </c>
      <c r="BO35" s="1">
        <f t="shared" si="30"/>
        <v>0</v>
      </c>
      <c r="BP35" s="28">
        <f t="shared" si="31"/>
        <v>0</v>
      </c>
      <c r="BQ35" s="1">
        <f t="shared" si="18"/>
        <v>0</v>
      </c>
      <c r="BR35" s="1" cm="1">
        <f t="array" ref="BR35">IF(BK35&lt;=$BX$14,0,INDEX($AU$14:$AU$300,BK35-$BX$14+1))*$BY$14</f>
        <v>13404.957977116692</v>
      </c>
      <c r="BS35" s="1">
        <f t="shared" si="19"/>
        <v>13322.886805828222</v>
      </c>
      <c r="BT35" s="1">
        <f t="shared" si="37"/>
        <v>82.071171288469543</v>
      </c>
      <c r="BU35" s="1">
        <f t="shared" si="32"/>
        <v>13322.886805828222</v>
      </c>
      <c r="BV35" s="1">
        <f t="shared" si="20"/>
        <v>82.071171288469543</v>
      </c>
      <c r="BW35" s="1">
        <f t="shared" si="20"/>
        <v>0</v>
      </c>
      <c r="CQ35" s="4">
        <f t="shared" si="33"/>
        <v>0</v>
      </c>
      <c r="CR35" s="7" cm="1">
        <f t="array" ref="CR35">IF(BK35&lt;=$CW$48,0,INDEX($B$14:$B$300,BK35-$CW$48+1))</f>
        <v>0</v>
      </c>
      <c r="CS35" s="1">
        <f t="shared" si="21"/>
        <v>8</v>
      </c>
      <c r="CT35" s="100">
        <f t="shared" si="34"/>
        <v>0</v>
      </c>
    </row>
    <row r="36" spans="1:101" x14ac:dyDescent="0.3">
      <c r="A36" s="1">
        <f t="shared" si="22"/>
        <v>23</v>
      </c>
      <c r="B36" s="1">
        <f t="shared" si="0"/>
        <v>994</v>
      </c>
      <c r="C36" s="1">
        <v>23</v>
      </c>
      <c r="D36" s="1">
        <v>49004</v>
      </c>
      <c r="E36" s="1">
        <v>984</v>
      </c>
      <c r="F36" s="1">
        <v>0</v>
      </c>
      <c r="G36" s="1">
        <v>10</v>
      </c>
      <c r="H36" s="1">
        <v>0</v>
      </c>
      <c r="I36" s="1">
        <v>0</v>
      </c>
      <c r="J36" s="4">
        <v>53.63</v>
      </c>
      <c r="K36" s="4">
        <v>0.68</v>
      </c>
      <c r="L36" s="4">
        <v>13.1</v>
      </c>
      <c r="M36" s="61">
        <v>3.26</v>
      </c>
      <c r="N36" s="1">
        <v>219</v>
      </c>
      <c r="O36" s="1">
        <v>766</v>
      </c>
      <c r="P36" s="1">
        <v>759</v>
      </c>
      <c r="Q36" s="1">
        <v>7</v>
      </c>
      <c r="R36" s="1">
        <v>0</v>
      </c>
      <c r="S36" s="1">
        <v>0</v>
      </c>
      <c r="T36" s="1">
        <v>166</v>
      </c>
      <c r="U36" s="1">
        <v>16</v>
      </c>
      <c r="V36" s="1">
        <v>578</v>
      </c>
      <c r="W36" s="1">
        <v>5</v>
      </c>
      <c r="X36" s="1">
        <v>0</v>
      </c>
      <c r="Y36" s="58">
        <v>2.5099999999999998</v>
      </c>
      <c r="AA36" s="1">
        <f t="shared" si="1"/>
        <v>1562</v>
      </c>
      <c r="AB36" s="1">
        <f t="shared" si="2"/>
        <v>15</v>
      </c>
      <c r="AC36" s="1">
        <f t="shared" si="3"/>
        <v>0</v>
      </c>
      <c r="AD36" s="1">
        <f t="shared" si="23"/>
        <v>138</v>
      </c>
      <c r="AE36" s="1">
        <f t="shared" si="24"/>
        <v>2</v>
      </c>
      <c r="AF36" s="1">
        <f t="shared" si="24"/>
        <v>0</v>
      </c>
      <c r="AG36" s="1">
        <f t="shared" si="24"/>
        <v>0</v>
      </c>
      <c r="AH36" s="1">
        <f t="shared" si="35"/>
        <v>140</v>
      </c>
      <c r="AI36" s="9">
        <f t="shared" si="25"/>
        <v>0</v>
      </c>
      <c r="AJ36" s="9">
        <f t="shared" si="4"/>
        <v>1.9879999999999998E-2</v>
      </c>
      <c r="AK36" s="9">
        <f t="shared" si="5"/>
        <v>1.968E-2</v>
      </c>
      <c r="AL36" s="9">
        <f t="shared" si="6"/>
        <v>2.0000000000000001E-4</v>
      </c>
      <c r="AM36" s="9">
        <f t="shared" si="7"/>
        <v>0</v>
      </c>
      <c r="AN36" s="9">
        <f t="shared" si="8"/>
        <v>3.32E-3</v>
      </c>
      <c r="AO36" s="9">
        <f t="shared" si="9"/>
        <v>2.8E-3</v>
      </c>
      <c r="AP36" s="1">
        <f t="shared" si="26"/>
        <v>91</v>
      </c>
      <c r="AQ36" s="1">
        <f t="shared" si="26"/>
        <v>2</v>
      </c>
      <c r="AR36" s="1"/>
      <c r="AS36" s="1">
        <f t="shared" si="27"/>
        <v>0</v>
      </c>
      <c r="AT36" s="1">
        <f t="shared" si="28"/>
        <v>93</v>
      </c>
      <c r="AU36" s="1">
        <f t="shared" si="10"/>
        <v>583</v>
      </c>
      <c r="AV36" s="9">
        <f t="shared" si="11"/>
        <v>1.166E-2</v>
      </c>
      <c r="AW36" s="9">
        <f t="shared" si="12"/>
        <v>1.1560000000000001E-2</v>
      </c>
      <c r="AX36" s="9">
        <f t="shared" si="13"/>
        <v>1E-4</v>
      </c>
      <c r="AY36" s="9">
        <f t="shared" si="14"/>
        <v>0</v>
      </c>
      <c r="AZ36" s="9">
        <f t="shared" si="15"/>
        <v>1.8600000000000001E-3</v>
      </c>
      <c r="BA36" s="9">
        <f t="shared" si="29"/>
        <v>1.0337599999999999E-2</v>
      </c>
      <c r="BJ36" s="7">
        <f t="shared" si="38"/>
        <v>23</v>
      </c>
      <c r="BK36" s="7">
        <f t="shared" si="38"/>
        <v>23</v>
      </c>
      <c r="BL36" s="1">
        <f t="shared" si="16"/>
        <v>0</v>
      </c>
      <c r="BM36" s="48">
        <f>+EvolOf!M25</f>
        <v>5893</v>
      </c>
      <c r="BN36" s="1">
        <f t="shared" si="17"/>
        <v>0</v>
      </c>
      <c r="BO36" s="1">
        <f t="shared" si="30"/>
        <v>0</v>
      </c>
      <c r="BP36" s="28">
        <f t="shared" si="31"/>
        <v>0</v>
      </c>
      <c r="BQ36" s="1">
        <f t="shared" si="18"/>
        <v>0</v>
      </c>
      <c r="BR36" s="1" cm="1">
        <f t="array" ref="BR36">IF(BK36&lt;=$BX$14,0,INDEX($AU$14:$AU$300,BK36-$BX$14+1))*$BY$14</f>
        <v>15949.164287059248</v>
      </c>
      <c r="BS36" s="1">
        <f t="shared" si="19"/>
        <v>15812.379001578465</v>
      </c>
      <c r="BT36" s="1">
        <f t="shared" si="37"/>
        <v>136.78528548078256</v>
      </c>
      <c r="BU36" s="1">
        <f t="shared" si="32"/>
        <v>15812.379001578465</v>
      </c>
      <c r="BV36" s="1">
        <f t="shared" si="20"/>
        <v>136.78528548078256</v>
      </c>
      <c r="BW36" s="1">
        <f t="shared" si="20"/>
        <v>0</v>
      </c>
      <c r="CI36" s="1"/>
      <c r="CJ36" s="1"/>
      <c r="CK36" s="1"/>
      <c r="CL36" s="1"/>
      <c r="CQ36" s="4">
        <f t="shared" si="33"/>
        <v>0</v>
      </c>
      <c r="CR36" s="7" cm="1">
        <f t="array" ref="CR36">IF(BK36&lt;=$CW$48,0,INDEX($B$14:$B$300,BK36-$CW$48+1))</f>
        <v>0</v>
      </c>
      <c r="CS36" s="1">
        <f t="shared" si="21"/>
        <v>10</v>
      </c>
      <c r="CT36" s="100">
        <f t="shared" si="34"/>
        <v>0</v>
      </c>
    </row>
    <row r="37" spans="1:101" x14ac:dyDescent="0.3">
      <c r="A37" s="1">
        <f t="shared" si="22"/>
        <v>24</v>
      </c>
      <c r="B37" s="1">
        <f t="shared" si="0"/>
        <v>1163</v>
      </c>
      <c r="C37" s="1">
        <v>24</v>
      </c>
      <c r="D37" s="1">
        <v>48836</v>
      </c>
      <c r="E37" s="1">
        <v>1149</v>
      </c>
      <c r="F37" s="1">
        <v>0</v>
      </c>
      <c r="G37" s="1">
        <v>14</v>
      </c>
      <c r="H37" s="1">
        <v>0</v>
      </c>
      <c r="I37" s="1">
        <v>0</v>
      </c>
      <c r="J37" s="4">
        <v>53.63</v>
      </c>
      <c r="K37" s="4">
        <v>0.68</v>
      </c>
      <c r="L37" s="4">
        <v>13.4</v>
      </c>
      <c r="M37" s="61">
        <v>3.19</v>
      </c>
      <c r="N37" s="1">
        <v>257</v>
      </c>
      <c r="O37" s="1">
        <v>896</v>
      </c>
      <c r="P37" s="1">
        <v>886</v>
      </c>
      <c r="Q37" s="1">
        <v>9</v>
      </c>
      <c r="R37" s="1">
        <v>0</v>
      </c>
      <c r="S37" s="1">
        <v>0</v>
      </c>
      <c r="T37" s="1">
        <v>200</v>
      </c>
      <c r="U37" s="1">
        <v>19</v>
      </c>
      <c r="V37" s="1">
        <v>682</v>
      </c>
      <c r="W37" s="1">
        <v>7</v>
      </c>
      <c r="X37" s="1">
        <v>0</v>
      </c>
      <c r="Y37" s="58">
        <v>2.4700000000000002</v>
      </c>
      <c r="AA37" s="1">
        <f t="shared" si="1"/>
        <v>1831</v>
      </c>
      <c r="AB37" s="1">
        <f t="shared" si="2"/>
        <v>21</v>
      </c>
      <c r="AC37" s="1">
        <f t="shared" si="3"/>
        <v>0</v>
      </c>
      <c r="AD37" s="1">
        <f t="shared" si="23"/>
        <v>165</v>
      </c>
      <c r="AE37" s="1">
        <f t="shared" si="24"/>
        <v>4</v>
      </c>
      <c r="AF37" s="1">
        <f t="shared" si="24"/>
        <v>0</v>
      </c>
      <c r="AG37" s="1">
        <f t="shared" si="24"/>
        <v>0</v>
      </c>
      <c r="AH37" s="1">
        <f t="shared" si="35"/>
        <v>169</v>
      </c>
      <c r="AI37" s="9">
        <f t="shared" si="25"/>
        <v>0</v>
      </c>
      <c r="AJ37" s="9">
        <f t="shared" si="4"/>
        <v>2.3259999999999999E-2</v>
      </c>
      <c r="AK37" s="9">
        <f t="shared" si="5"/>
        <v>2.298E-2</v>
      </c>
      <c r="AL37" s="9">
        <f t="shared" si="6"/>
        <v>2.7999999999999998E-4</v>
      </c>
      <c r="AM37" s="9">
        <f t="shared" si="7"/>
        <v>0</v>
      </c>
      <c r="AN37" s="9">
        <f t="shared" si="8"/>
        <v>4.0000000000000001E-3</v>
      </c>
      <c r="AO37" s="9">
        <f t="shared" si="9"/>
        <v>3.3800000000000002E-3</v>
      </c>
      <c r="AP37" s="1">
        <f t="shared" si="26"/>
        <v>104</v>
      </c>
      <c r="AQ37" s="1">
        <f t="shared" si="26"/>
        <v>2</v>
      </c>
      <c r="AR37" s="1"/>
      <c r="AS37" s="1">
        <f t="shared" si="27"/>
        <v>0</v>
      </c>
      <c r="AT37" s="1">
        <f t="shared" si="28"/>
        <v>106</v>
      </c>
      <c r="AU37" s="1">
        <f t="shared" si="10"/>
        <v>689</v>
      </c>
      <c r="AV37" s="9">
        <f t="shared" si="11"/>
        <v>1.3780000000000001E-2</v>
      </c>
      <c r="AW37" s="9">
        <f t="shared" si="12"/>
        <v>1.3639999999999999E-2</v>
      </c>
      <c r="AX37" s="9">
        <f t="shared" si="13"/>
        <v>1.3999999999999999E-4</v>
      </c>
      <c r="AY37" s="9">
        <f t="shared" si="14"/>
        <v>0</v>
      </c>
      <c r="AZ37" s="9">
        <f t="shared" si="15"/>
        <v>2.1199999999999999E-3</v>
      </c>
      <c r="BA37" s="9">
        <f t="shared" si="29"/>
        <v>1.20952E-2</v>
      </c>
      <c r="BJ37" s="7">
        <f t="shared" si="38"/>
        <v>24</v>
      </c>
      <c r="BK37" s="7">
        <f t="shared" si="38"/>
        <v>24</v>
      </c>
      <c r="BL37" s="1">
        <f t="shared" si="16"/>
        <v>0</v>
      </c>
      <c r="BM37" s="48">
        <f>+EvolOf!M26</f>
        <v>7725</v>
      </c>
      <c r="BN37" s="1">
        <f t="shared" si="17"/>
        <v>0</v>
      </c>
      <c r="BO37" s="1">
        <f t="shared" si="30"/>
        <v>0</v>
      </c>
      <c r="BP37" s="28">
        <f t="shared" si="31"/>
        <v>0</v>
      </c>
      <c r="BQ37" s="1">
        <f t="shared" si="18"/>
        <v>0</v>
      </c>
      <c r="BR37" s="1" cm="1">
        <f t="array" ref="BR37">IF(BK37&lt;=$BX$14,0,INDEX($AU$14:$AU$300,BK37-$BX$14+1))*$BY$14</f>
        <v>18849.012339251836</v>
      </c>
      <c r="BS37" s="1">
        <f t="shared" si="19"/>
        <v>18657.512939578741</v>
      </c>
      <c r="BT37" s="1">
        <f t="shared" si="37"/>
        <v>191.49939967309558</v>
      </c>
      <c r="BU37" s="1">
        <f t="shared" si="32"/>
        <v>18657.512939578741</v>
      </c>
      <c r="BV37" s="1">
        <f t="shared" si="20"/>
        <v>191.49939967309558</v>
      </c>
      <c r="BW37" s="1">
        <f t="shared" si="20"/>
        <v>0</v>
      </c>
      <c r="CI37" s="1"/>
      <c r="CJ37" s="1"/>
      <c r="CK37" s="1"/>
      <c r="CL37" s="1"/>
      <c r="CQ37" s="4">
        <f t="shared" si="33"/>
        <v>0</v>
      </c>
      <c r="CR37" s="7" cm="1">
        <f t="array" ref="CR37">IF(BK37&lt;=$CW$48,0,INDEX($B$14:$B$300,BK37-$CW$48+1))</f>
        <v>0</v>
      </c>
      <c r="CS37" s="1">
        <f t="shared" si="21"/>
        <v>14</v>
      </c>
      <c r="CT37" s="100">
        <f t="shared" si="34"/>
        <v>0</v>
      </c>
    </row>
    <row r="38" spans="1:101" x14ac:dyDescent="0.3">
      <c r="A38" s="1">
        <f t="shared" si="22"/>
        <v>25</v>
      </c>
      <c r="B38" s="1">
        <f t="shared" si="0"/>
        <v>1359</v>
      </c>
      <c r="C38" s="1">
        <v>25</v>
      </c>
      <c r="D38" s="1">
        <v>48639</v>
      </c>
      <c r="E38" s="1">
        <v>1341</v>
      </c>
      <c r="F38" s="1">
        <v>0</v>
      </c>
      <c r="G38" s="1">
        <v>18</v>
      </c>
      <c r="H38" s="1">
        <v>0</v>
      </c>
      <c r="I38" s="1">
        <v>0</v>
      </c>
      <c r="J38" s="4">
        <v>53.63</v>
      </c>
      <c r="K38" s="4">
        <v>0.69</v>
      </c>
      <c r="L38" s="4">
        <v>13.7</v>
      </c>
      <c r="M38" s="61">
        <v>2.95</v>
      </c>
      <c r="N38" s="1">
        <v>300</v>
      </c>
      <c r="O38" s="1">
        <v>1049</v>
      </c>
      <c r="P38" s="1">
        <v>1036</v>
      </c>
      <c r="Q38" s="1">
        <v>13</v>
      </c>
      <c r="R38" s="1">
        <v>0</v>
      </c>
      <c r="S38" s="1">
        <v>0</v>
      </c>
      <c r="T38" s="1">
        <v>237</v>
      </c>
      <c r="U38" s="1">
        <v>22</v>
      </c>
      <c r="V38" s="1">
        <v>800</v>
      </c>
      <c r="W38" s="1">
        <v>9</v>
      </c>
      <c r="X38" s="1">
        <v>0</v>
      </c>
      <c r="Y38" s="58">
        <v>2.2400000000000002</v>
      </c>
      <c r="AA38" s="1">
        <f t="shared" si="1"/>
        <v>2141</v>
      </c>
      <c r="AB38" s="1">
        <f t="shared" si="2"/>
        <v>27</v>
      </c>
      <c r="AC38" s="1">
        <f t="shared" si="3"/>
        <v>0</v>
      </c>
      <c r="AD38" s="1">
        <f t="shared" si="23"/>
        <v>192</v>
      </c>
      <c r="AE38" s="1">
        <f t="shared" si="24"/>
        <v>4</v>
      </c>
      <c r="AF38" s="1">
        <f t="shared" si="24"/>
        <v>0</v>
      </c>
      <c r="AG38" s="1">
        <f t="shared" si="24"/>
        <v>0</v>
      </c>
      <c r="AH38" s="1">
        <f t="shared" si="35"/>
        <v>196</v>
      </c>
      <c r="AI38" s="9">
        <f t="shared" si="25"/>
        <v>0</v>
      </c>
      <c r="AJ38" s="9">
        <f t="shared" si="4"/>
        <v>2.7179999999999999E-2</v>
      </c>
      <c r="AK38" s="9">
        <f t="shared" si="5"/>
        <v>2.682E-2</v>
      </c>
      <c r="AL38" s="9">
        <f t="shared" si="6"/>
        <v>3.6000000000000002E-4</v>
      </c>
      <c r="AM38" s="9">
        <f t="shared" si="7"/>
        <v>0</v>
      </c>
      <c r="AN38" s="9">
        <f t="shared" si="8"/>
        <v>4.7400000000000003E-3</v>
      </c>
      <c r="AO38" s="9">
        <f t="shared" si="9"/>
        <v>3.9199999999999999E-3</v>
      </c>
      <c r="AP38" s="1">
        <f t="shared" si="26"/>
        <v>118</v>
      </c>
      <c r="AQ38" s="1">
        <f t="shared" si="26"/>
        <v>2</v>
      </c>
      <c r="AR38" s="1"/>
      <c r="AS38" s="1">
        <f t="shared" si="27"/>
        <v>0</v>
      </c>
      <c r="AT38" s="1">
        <f t="shared" si="28"/>
        <v>120</v>
      </c>
      <c r="AU38" s="1">
        <f t="shared" si="10"/>
        <v>809</v>
      </c>
      <c r="AV38" s="9">
        <f t="shared" si="11"/>
        <v>1.618E-2</v>
      </c>
      <c r="AW38" s="9">
        <f t="shared" si="12"/>
        <v>1.6E-2</v>
      </c>
      <c r="AX38" s="9">
        <f t="shared" si="13"/>
        <v>1.8000000000000001E-4</v>
      </c>
      <c r="AY38" s="9">
        <f t="shared" si="14"/>
        <v>0</v>
      </c>
      <c r="AZ38" s="9">
        <f t="shared" si="15"/>
        <v>2.3999999999999998E-3</v>
      </c>
      <c r="BA38" s="9">
        <f t="shared" si="29"/>
        <v>1.41336E-2</v>
      </c>
      <c r="BJ38" s="7">
        <f t="shared" si="38"/>
        <v>25</v>
      </c>
      <c r="BK38" s="7">
        <f t="shared" si="38"/>
        <v>25</v>
      </c>
      <c r="BL38" s="1">
        <f t="shared" si="16"/>
        <v>0</v>
      </c>
      <c r="BM38" s="48">
        <f>+EvolOf!M27</f>
        <v>9263</v>
      </c>
      <c r="BN38" s="1">
        <f t="shared" si="17"/>
        <v>0</v>
      </c>
      <c r="BO38" s="1">
        <f t="shared" si="30"/>
        <v>0</v>
      </c>
      <c r="BP38" s="28">
        <f t="shared" si="31"/>
        <v>0</v>
      </c>
      <c r="BQ38" s="1">
        <f t="shared" si="18"/>
        <v>0</v>
      </c>
      <c r="BR38" s="1" cm="1">
        <f t="array" ref="BR38">IF(BK38&lt;=$BX$14,0,INDEX($AU$14:$AU$300,BK38-$BX$14+1))*$BY$14</f>
        <v>22131.859190790619</v>
      </c>
      <c r="BS38" s="1">
        <f t="shared" si="19"/>
        <v>21885.645676925211</v>
      </c>
      <c r="BT38" s="1">
        <f t="shared" si="37"/>
        <v>246.21351386540863</v>
      </c>
      <c r="BU38" s="1">
        <f t="shared" si="32"/>
        <v>21885.645676925211</v>
      </c>
      <c r="BV38" s="1">
        <f t="shared" si="20"/>
        <v>246.21351386540863</v>
      </c>
      <c r="BW38" s="1">
        <f t="shared" si="20"/>
        <v>0</v>
      </c>
      <c r="CI38" s="1"/>
      <c r="CJ38" s="1"/>
      <c r="CK38" s="1"/>
      <c r="CL38" s="1"/>
      <c r="CQ38" s="4">
        <f t="shared" si="33"/>
        <v>0</v>
      </c>
      <c r="CR38" s="7" cm="1">
        <f t="array" ref="CR38">IF(BK38&lt;=$CW$48,0,INDEX($B$14:$B$300,BK38-$CW$48+1))</f>
        <v>0</v>
      </c>
      <c r="CS38" s="1">
        <f t="shared" si="21"/>
        <v>18</v>
      </c>
      <c r="CT38" s="100">
        <f t="shared" si="34"/>
        <v>0</v>
      </c>
    </row>
    <row r="39" spans="1:101" x14ac:dyDescent="0.3">
      <c r="A39" s="1">
        <f t="shared" si="22"/>
        <v>26</v>
      </c>
      <c r="B39" s="1">
        <f t="shared" si="0"/>
        <v>1584</v>
      </c>
      <c r="C39" s="1">
        <v>26</v>
      </c>
      <c r="D39" s="1">
        <v>48414</v>
      </c>
      <c r="E39" s="1">
        <v>1561</v>
      </c>
      <c r="F39" s="1">
        <v>0</v>
      </c>
      <c r="G39" s="1">
        <v>23</v>
      </c>
      <c r="H39" s="1">
        <v>0</v>
      </c>
      <c r="I39" s="1">
        <v>0</v>
      </c>
      <c r="J39" s="4">
        <v>53.63</v>
      </c>
      <c r="K39" s="4">
        <v>0.69</v>
      </c>
      <c r="L39" s="4">
        <v>14</v>
      </c>
      <c r="M39" s="61">
        <v>2.96</v>
      </c>
      <c r="N39" s="1">
        <v>352</v>
      </c>
      <c r="O39" s="1">
        <v>1222</v>
      </c>
      <c r="P39" s="1">
        <v>1205</v>
      </c>
      <c r="Q39" s="1">
        <v>16</v>
      </c>
      <c r="R39" s="1">
        <v>0</v>
      </c>
      <c r="S39" s="1">
        <v>0</v>
      </c>
      <c r="T39" s="1">
        <v>280</v>
      </c>
      <c r="U39" s="1">
        <v>27</v>
      </c>
      <c r="V39" s="1">
        <v>931</v>
      </c>
      <c r="W39" s="1">
        <v>11</v>
      </c>
      <c r="X39" s="1">
        <v>0</v>
      </c>
      <c r="Y39" s="58">
        <v>2.23</v>
      </c>
      <c r="AA39" s="1">
        <f t="shared" si="1"/>
        <v>2492</v>
      </c>
      <c r="AB39" s="1">
        <f t="shared" si="2"/>
        <v>34</v>
      </c>
      <c r="AC39" s="1">
        <f t="shared" si="3"/>
        <v>0</v>
      </c>
      <c r="AD39" s="1">
        <f t="shared" si="23"/>
        <v>220</v>
      </c>
      <c r="AE39" s="1">
        <f t="shared" si="24"/>
        <v>5</v>
      </c>
      <c r="AF39" s="1">
        <f t="shared" si="24"/>
        <v>0</v>
      </c>
      <c r="AG39" s="1">
        <f t="shared" si="24"/>
        <v>0</v>
      </c>
      <c r="AH39" s="1">
        <f t="shared" si="35"/>
        <v>225</v>
      </c>
      <c r="AI39" s="9">
        <f t="shared" si="25"/>
        <v>0</v>
      </c>
      <c r="AJ39" s="9">
        <f t="shared" si="4"/>
        <v>3.168E-2</v>
      </c>
      <c r="AK39" s="9">
        <f t="shared" si="5"/>
        <v>3.1220000000000001E-2</v>
      </c>
      <c r="AL39" s="9">
        <f t="shared" si="6"/>
        <v>4.6000000000000001E-4</v>
      </c>
      <c r="AM39" s="9">
        <f t="shared" si="7"/>
        <v>0</v>
      </c>
      <c r="AN39" s="9">
        <f t="shared" si="8"/>
        <v>5.5999999999999999E-3</v>
      </c>
      <c r="AO39" s="9">
        <f t="shared" si="9"/>
        <v>4.4999999999999997E-3</v>
      </c>
      <c r="AP39" s="1">
        <f t="shared" si="26"/>
        <v>131</v>
      </c>
      <c r="AQ39" s="1">
        <f t="shared" si="26"/>
        <v>2</v>
      </c>
      <c r="AR39" s="1"/>
      <c r="AS39" s="1">
        <f t="shared" si="27"/>
        <v>0</v>
      </c>
      <c r="AT39" s="1">
        <f t="shared" si="28"/>
        <v>133</v>
      </c>
      <c r="AU39" s="1">
        <f t="shared" si="10"/>
        <v>942</v>
      </c>
      <c r="AV39" s="9">
        <f t="shared" si="11"/>
        <v>1.8839999999999999E-2</v>
      </c>
      <c r="AW39" s="9">
        <f t="shared" si="12"/>
        <v>1.8620000000000001E-2</v>
      </c>
      <c r="AX39" s="9">
        <f t="shared" si="13"/>
        <v>2.2000000000000001E-4</v>
      </c>
      <c r="AY39" s="9">
        <f t="shared" si="14"/>
        <v>0</v>
      </c>
      <c r="AZ39" s="9">
        <f t="shared" si="15"/>
        <v>2.66E-3</v>
      </c>
      <c r="BA39" s="9">
        <f t="shared" si="29"/>
        <v>1.6473600000000001E-2</v>
      </c>
      <c r="BJ39" s="7">
        <f t="shared" si="38"/>
        <v>26</v>
      </c>
      <c r="BK39" s="7">
        <f t="shared" si="38"/>
        <v>26</v>
      </c>
      <c r="BL39" s="1">
        <f t="shared" si="16"/>
        <v>0</v>
      </c>
      <c r="BM39" s="48">
        <f>+EvolOf!M28</f>
        <v>11198</v>
      </c>
      <c r="BN39" s="1">
        <f t="shared" si="17"/>
        <v>0</v>
      </c>
      <c r="BO39" s="1">
        <f t="shared" si="30"/>
        <v>0</v>
      </c>
      <c r="BP39" s="28">
        <f t="shared" si="31"/>
        <v>0</v>
      </c>
      <c r="BQ39" s="1">
        <f t="shared" si="18"/>
        <v>0</v>
      </c>
      <c r="BR39" s="1" cm="1">
        <f t="array" ref="BR39">IF(BK39&lt;=$BX$14,0,INDEX($AU$14:$AU$300,BK39-$BX$14+1))*$BY$14</f>
        <v>25770.347784579437</v>
      </c>
      <c r="BS39" s="1">
        <f t="shared" si="19"/>
        <v>25469.420156521715</v>
      </c>
      <c r="BT39" s="1">
        <f t="shared" si="37"/>
        <v>300.92762805772162</v>
      </c>
      <c r="BU39" s="1">
        <f t="shared" si="32"/>
        <v>25469.420156521715</v>
      </c>
      <c r="BV39" s="1">
        <f t="shared" si="20"/>
        <v>300.92762805772162</v>
      </c>
      <c r="BW39" s="1">
        <f t="shared" si="20"/>
        <v>0</v>
      </c>
      <c r="CI39" s="1"/>
      <c r="CJ39" s="1"/>
      <c r="CK39" s="1"/>
      <c r="CL39" s="1"/>
      <c r="CQ39" s="4">
        <f t="shared" si="33"/>
        <v>0</v>
      </c>
      <c r="CR39" s="7" cm="1">
        <f t="array" ref="CR39">IF(BK39&lt;=$CW$48,0,INDEX($B$14:$B$300,BK39-$CW$48+1))</f>
        <v>10</v>
      </c>
      <c r="CS39" s="1">
        <f t="shared" si="21"/>
        <v>23</v>
      </c>
      <c r="CT39" s="100">
        <f t="shared" si="34"/>
        <v>2.2999999999999998</v>
      </c>
    </row>
    <row r="40" spans="1:101" x14ac:dyDescent="0.3">
      <c r="A40" s="1">
        <f t="shared" si="22"/>
        <v>27</v>
      </c>
      <c r="B40" s="1">
        <f t="shared" si="0"/>
        <v>1844</v>
      </c>
      <c r="C40" s="1">
        <v>27</v>
      </c>
      <c r="D40" s="1">
        <v>48154</v>
      </c>
      <c r="E40" s="1">
        <v>1815</v>
      </c>
      <c r="F40" s="1">
        <v>0</v>
      </c>
      <c r="G40" s="1">
        <v>29</v>
      </c>
      <c r="H40" s="1">
        <v>0</v>
      </c>
      <c r="I40" s="1">
        <v>0</v>
      </c>
      <c r="J40" s="4">
        <v>53.63</v>
      </c>
      <c r="K40" s="4">
        <v>0.69</v>
      </c>
      <c r="L40" s="4">
        <v>14.4</v>
      </c>
      <c r="M40" s="61">
        <v>3.05</v>
      </c>
      <c r="N40" s="1">
        <v>410</v>
      </c>
      <c r="O40" s="1">
        <v>1424</v>
      </c>
      <c r="P40" s="1">
        <v>1403</v>
      </c>
      <c r="Q40" s="1">
        <v>21</v>
      </c>
      <c r="R40" s="1">
        <v>0</v>
      </c>
      <c r="S40" s="1">
        <v>0</v>
      </c>
      <c r="T40" s="1">
        <v>332</v>
      </c>
      <c r="U40" s="1">
        <v>32</v>
      </c>
      <c r="V40" s="1">
        <v>1076</v>
      </c>
      <c r="W40" s="1">
        <v>14</v>
      </c>
      <c r="X40" s="1">
        <v>0</v>
      </c>
      <c r="Y40" s="58">
        <v>2.25</v>
      </c>
      <c r="AA40" s="1">
        <f t="shared" si="1"/>
        <v>2891</v>
      </c>
      <c r="AB40" s="1">
        <f t="shared" si="2"/>
        <v>43</v>
      </c>
      <c r="AC40" s="1">
        <f t="shared" si="3"/>
        <v>0</v>
      </c>
      <c r="AD40" s="1">
        <f t="shared" si="23"/>
        <v>254</v>
      </c>
      <c r="AE40" s="1">
        <f t="shared" si="24"/>
        <v>6</v>
      </c>
      <c r="AF40" s="1">
        <f t="shared" si="24"/>
        <v>0</v>
      </c>
      <c r="AG40" s="1">
        <f t="shared" si="24"/>
        <v>0</v>
      </c>
      <c r="AH40" s="1">
        <f t="shared" si="35"/>
        <v>260</v>
      </c>
      <c r="AI40" s="9">
        <f t="shared" si="25"/>
        <v>0</v>
      </c>
      <c r="AJ40" s="9">
        <f t="shared" si="4"/>
        <v>3.6880000000000003E-2</v>
      </c>
      <c r="AK40" s="9">
        <f t="shared" si="5"/>
        <v>3.6299999999999999E-2</v>
      </c>
      <c r="AL40" s="9">
        <f t="shared" si="6"/>
        <v>5.8E-4</v>
      </c>
      <c r="AM40" s="9">
        <f t="shared" si="7"/>
        <v>0</v>
      </c>
      <c r="AN40" s="9">
        <f t="shared" si="8"/>
        <v>6.6400000000000001E-3</v>
      </c>
      <c r="AO40" s="9">
        <f t="shared" si="9"/>
        <v>5.1999999999999998E-3</v>
      </c>
      <c r="AP40" s="1">
        <f t="shared" si="26"/>
        <v>145</v>
      </c>
      <c r="AQ40" s="1">
        <f t="shared" si="26"/>
        <v>3</v>
      </c>
      <c r="AR40" s="1"/>
      <c r="AS40" s="1">
        <f t="shared" si="27"/>
        <v>0</v>
      </c>
      <c r="AT40" s="1">
        <f t="shared" si="28"/>
        <v>148</v>
      </c>
      <c r="AU40" s="1">
        <f t="shared" si="10"/>
        <v>1090</v>
      </c>
      <c r="AV40" s="9">
        <f t="shared" si="11"/>
        <v>2.18E-2</v>
      </c>
      <c r="AW40" s="9">
        <f t="shared" si="12"/>
        <v>2.1520000000000001E-2</v>
      </c>
      <c r="AX40" s="9">
        <f t="shared" si="13"/>
        <v>2.7999999999999998E-4</v>
      </c>
      <c r="AY40" s="9">
        <f t="shared" si="14"/>
        <v>0</v>
      </c>
      <c r="AZ40" s="9">
        <f t="shared" si="15"/>
        <v>2.96E-3</v>
      </c>
      <c r="BA40" s="9">
        <f t="shared" si="29"/>
        <v>1.9177600000000003E-2</v>
      </c>
      <c r="BJ40" s="7">
        <f t="shared" si="38"/>
        <v>27</v>
      </c>
      <c r="BK40" s="7">
        <f t="shared" si="38"/>
        <v>27</v>
      </c>
      <c r="BL40" s="1">
        <f t="shared" si="16"/>
        <v>0</v>
      </c>
      <c r="BM40" s="48">
        <f>+EvolOf!M29</f>
        <v>13716</v>
      </c>
      <c r="BN40" s="1">
        <f t="shared" si="17"/>
        <v>0</v>
      </c>
      <c r="BO40" s="1">
        <f t="shared" si="30"/>
        <v>0</v>
      </c>
      <c r="BP40" s="28">
        <f t="shared" si="31"/>
        <v>0</v>
      </c>
      <c r="BQ40" s="1">
        <f t="shared" si="18"/>
        <v>0</v>
      </c>
      <c r="BR40" s="1" cm="1">
        <f t="array" ref="BR40">IF(BK40&lt;=$BX$14,0,INDEX($AU$14:$AU$300,BK40-$BX$14+1))*$BY$14</f>
        <v>29819.192234810598</v>
      </c>
      <c r="BS40" s="1">
        <f t="shared" si="19"/>
        <v>29436.193435464407</v>
      </c>
      <c r="BT40" s="1">
        <f t="shared" si="37"/>
        <v>382.99879934619116</v>
      </c>
      <c r="BU40" s="1">
        <f t="shared" si="32"/>
        <v>29436.193435464407</v>
      </c>
      <c r="BV40" s="1">
        <f t="shared" si="20"/>
        <v>382.99879934619116</v>
      </c>
      <c r="BW40" s="1">
        <f t="shared" si="20"/>
        <v>0</v>
      </c>
      <c r="CI40" s="1"/>
      <c r="CJ40" s="1"/>
      <c r="CK40" s="1"/>
      <c r="CL40" s="1"/>
      <c r="CQ40" s="4">
        <f t="shared" si="33"/>
        <v>0</v>
      </c>
      <c r="CR40" s="7" cm="1">
        <f t="array" ref="CR40">IF(BK40&lt;=$CW$48,0,INDEX($B$14:$B$300,BK40-$CW$48+1))</f>
        <v>10</v>
      </c>
      <c r="CS40" s="1">
        <f t="shared" si="21"/>
        <v>29</v>
      </c>
      <c r="CT40" s="100">
        <f t="shared" si="34"/>
        <v>2.9</v>
      </c>
    </row>
    <row r="41" spans="1:101" x14ac:dyDescent="0.3">
      <c r="A41" s="1">
        <f t="shared" si="22"/>
        <v>28</v>
      </c>
      <c r="B41" s="1">
        <f t="shared" si="0"/>
        <v>2145</v>
      </c>
      <c r="C41" s="1">
        <v>28</v>
      </c>
      <c r="D41" s="1">
        <v>47853</v>
      </c>
      <c r="E41" s="1">
        <v>2109</v>
      </c>
      <c r="F41" s="1">
        <v>0</v>
      </c>
      <c r="G41" s="1">
        <v>36</v>
      </c>
      <c r="H41" s="1">
        <v>0</v>
      </c>
      <c r="I41" s="1">
        <v>0</v>
      </c>
      <c r="J41" s="4">
        <v>53.62</v>
      </c>
      <c r="K41" s="4">
        <v>0.69</v>
      </c>
      <c r="L41" s="4">
        <v>14.8</v>
      </c>
      <c r="M41" s="61">
        <v>2.85</v>
      </c>
      <c r="N41" s="1">
        <v>477</v>
      </c>
      <c r="O41" s="1">
        <v>1659</v>
      </c>
      <c r="P41" s="1">
        <v>1631</v>
      </c>
      <c r="Q41" s="1">
        <v>26</v>
      </c>
      <c r="R41" s="1">
        <v>0</v>
      </c>
      <c r="S41" s="1">
        <v>0</v>
      </c>
      <c r="T41" s="1">
        <v>393</v>
      </c>
      <c r="U41" s="1">
        <v>39</v>
      </c>
      <c r="V41" s="1">
        <v>1236</v>
      </c>
      <c r="W41" s="1">
        <v>18</v>
      </c>
      <c r="X41" s="1">
        <v>0</v>
      </c>
      <c r="Y41" s="58">
        <v>2.11</v>
      </c>
      <c r="AA41" s="1">
        <f t="shared" si="1"/>
        <v>3345</v>
      </c>
      <c r="AB41" s="1">
        <f t="shared" si="2"/>
        <v>54</v>
      </c>
      <c r="AC41" s="1">
        <f t="shared" si="3"/>
        <v>0</v>
      </c>
      <c r="AD41" s="1">
        <f t="shared" si="23"/>
        <v>294</v>
      </c>
      <c r="AE41" s="1">
        <f t="shared" si="24"/>
        <v>7</v>
      </c>
      <c r="AF41" s="1">
        <f t="shared" si="24"/>
        <v>0</v>
      </c>
      <c r="AG41" s="1">
        <f t="shared" si="24"/>
        <v>0</v>
      </c>
      <c r="AH41" s="1">
        <f t="shared" si="35"/>
        <v>301</v>
      </c>
      <c r="AI41" s="9">
        <f t="shared" si="25"/>
        <v>0</v>
      </c>
      <c r="AJ41" s="9">
        <f t="shared" si="4"/>
        <v>4.2900000000000001E-2</v>
      </c>
      <c r="AK41" s="9">
        <f t="shared" si="5"/>
        <v>4.2180000000000002E-2</v>
      </c>
      <c r="AL41" s="9">
        <f t="shared" si="6"/>
        <v>7.2000000000000005E-4</v>
      </c>
      <c r="AM41" s="9">
        <f t="shared" si="7"/>
        <v>0</v>
      </c>
      <c r="AN41" s="9">
        <f t="shared" si="8"/>
        <v>7.8600000000000007E-3</v>
      </c>
      <c r="AO41" s="9">
        <f t="shared" si="9"/>
        <v>6.0200000000000002E-3</v>
      </c>
      <c r="AP41" s="1">
        <f t="shared" si="26"/>
        <v>160</v>
      </c>
      <c r="AQ41" s="1">
        <f t="shared" si="26"/>
        <v>4</v>
      </c>
      <c r="AR41" s="1"/>
      <c r="AS41" s="1">
        <f t="shared" si="27"/>
        <v>0</v>
      </c>
      <c r="AT41" s="1">
        <f t="shared" si="28"/>
        <v>164</v>
      </c>
      <c r="AU41" s="1">
        <f t="shared" si="10"/>
        <v>1254</v>
      </c>
      <c r="AV41" s="9">
        <f t="shared" si="11"/>
        <v>2.5080000000000002E-2</v>
      </c>
      <c r="AW41" s="9">
        <f t="shared" si="12"/>
        <v>2.4719999999999999E-2</v>
      </c>
      <c r="AX41" s="9">
        <f t="shared" si="13"/>
        <v>3.6000000000000002E-4</v>
      </c>
      <c r="AY41" s="9">
        <f t="shared" si="14"/>
        <v>0</v>
      </c>
      <c r="AZ41" s="9">
        <f t="shared" si="15"/>
        <v>3.2799999999999999E-3</v>
      </c>
      <c r="BA41" s="9">
        <f t="shared" si="29"/>
        <v>2.2308000000000001E-2</v>
      </c>
      <c r="BJ41" s="7">
        <f t="shared" si="38"/>
        <v>28</v>
      </c>
      <c r="BK41" s="7">
        <f t="shared" si="38"/>
        <v>28</v>
      </c>
      <c r="BL41" s="1">
        <f t="shared" si="16"/>
        <v>0</v>
      </c>
      <c r="BM41" s="48">
        <f>+EvolOf!M30</f>
        <v>17147</v>
      </c>
      <c r="BN41" s="1">
        <f t="shared" si="17"/>
        <v>0</v>
      </c>
      <c r="BO41" s="1">
        <f t="shared" si="30"/>
        <v>0</v>
      </c>
      <c r="BP41" s="28">
        <f t="shared" si="31"/>
        <v>0</v>
      </c>
      <c r="BQ41" s="1">
        <f t="shared" si="18"/>
        <v>0</v>
      </c>
      <c r="BR41" s="1" cm="1">
        <f t="array" ref="BR41">IF(BK41&lt;=$BX$14,0,INDEX($AU$14:$AU$300,BK41-$BX$14+1))*$BY$14</f>
        <v>34305.749598580267</v>
      </c>
      <c r="BS41" s="1">
        <f t="shared" si="19"/>
        <v>33813.32257084945</v>
      </c>
      <c r="BT41" s="1">
        <f t="shared" si="37"/>
        <v>492.42702773081726</v>
      </c>
      <c r="BU41" s="1">
        <f t="shared" si="32"/>
        <v>33813.32257084945</v>
      </c>
      <c r="BV41" s="1">
        <f t="shared" si="20"/>
        <v>492.42702773081726</v>
      </c>
      <c r="BW41" s="1">
        <f t="shared" si="20"/>
        <v>0</v>
      </c>
      <c r="CI41" s="1"/>
      <c r="CJ41" s="1"/>
      <c r="CK41" s="1"/>
      <c r="CL41" s="1"/>
      <c r="CQ41" s="4">
        <f t="shared" si="33"/>
        <v>0</v>
      </c>
      <c r="CR41" s="7" cm="1">
        <f t="array" ref="CR41">IF(BK41&lt;=$CW$48,0,INDEX($B$14:$B$300,BK41-$CW$48+1))</f>
        <v>15</v>
      </c>
      <c r="CS41" s="1">
        <f t="shared" si="21"/>
        <v>36</v>
      </c>
      <c r="CT41" s="100">
        <f t="shared" si="34"/>
        <v>2.4</v>
      </c>
    </row>
    <row r="42" spans="1:101" x14ac:dyDescent="0.3">
      <c r="A42" s="1">
        <f t="shared" si="22"/>
        <v>29</v>
      </c>
      <c r="B42" s="1">
        <f t="shared" si="0"/>
        <v>2488</v>
      </c>
      <c r="C42" s="1">
        <v>29</v>
      </c>
      <c r="D42" s="1">
        <v>47510</v>
      </c>
      <c r="E42" s="1">
        <v>2442</v>
      </c>
      <c r="F42" s="1">
        <v>0</v>
      </c>
      <c r="G42" s="1">
        <v>45</v>
      </c>
      <c r="H42" s="1">
        <v>0</v>
      </c>
      <c r="I42" s="1">
        <v>1</v>
      </c>
      <c r="J42" s="4">
        <v>53.62</v>
      </c>
      <c r="K42" s="4">
        <v>0.69</v>
      </c>
      <c r="L42" s="4">
        <v>15.1</v>
      </c>
      <c r="M42" s="61">
        <v>2.75</v>
      </c>
      <c r="N42" s="1">
        <v>557</v>
      </c>
      <c r="O42" s="1">
        <v>1921</v>
      </c>
      <c r="P42" s="1">
        <v>1887</v>
      </c>
      <c r="Q42" s="1">
        <v>33</v>
      </c>
      <c r="R42" s="1">
        <v>0</v>
      </c>
      <c r="S42" s="1">
        <v>0</v>
      </c>
      <c r="T42" s="1">
        <v>467</v>
      </c>
      <c r="U42" s="1">
        <v>46</v>
      </c>
      <c r="V42" s="1">
        <v>1414</v>
      </c>
      <c r="W42" s="1">
        <v>23</v>
      </c>
      <c r="X42" s="1">
        <v>1</v>
      </c>
      <c r="Y42" s="58">
        <v>2.0099999999999998</v>
      </c>
      <c r="AA42" s="1">
        <f t="shared" si="1"/>
        <v>3856</v>
      </c>
      <c r="AB42" s="1">
        <f t="shared" si="2"/>
        <v>68</v>
      </c>
      <c r="AC42" s="1">
        <f t="shared" si="3"/>
        <v>2</v>
      </c>
      <c r="AD42" s="1">
        <f t="shared" si="23"/>
        <v>333</v>
      </c>
      <c r="AE42" s="1">
        <f t="shared" si="24"/>
        <v>9</v>
      </c>
      <c r="AF42" s="1">
        <f t="shared" si="24"/>
        <v>0</v>
      </c>
      <c r="AG42" s="1">
        <f t="shared" si="24"/>
        <v>1</v>
      </c>
      <c r="AH42" s="1">
        <f t="shared" si="35"/>
        <v>343</v>
      </c>
      <c r="AI42" s="9">
        <f t="shared" si="25"/>
        <v>6.9541029207232264E-4</v>
      </c>
      <c r="AJ42" s="9">
        <f t="shared" si="4"/>
        <v>4.9759999999999999E-2</v>
      </c>
      <c r="AK42" s="9">
        <f t="shared" si="5"/>
        <v>4.8840000000000001E-2</v>
      </c>
      <c r="AL42" s="9">
        <f t="shared" si="6"/>
        <v>8.9999999999999998E-4</v>
      </c>
      <c r="AM42" s="9">
        <f t="shared" si="7"/>
        <v>2.0000000000000002E-5</v>
      </c>
      <c r="AN42" s="9">
        <f t="shared" si="8"/>
        <v>9.3399999999999993E-3</v>
      </c>
      <c r="AO42" s="9">
        <f t="shared" si="9"/>
        <v>6.8599999999999998E-3</v>
      </c>
      <c r="AP42" s="1">
        <f t="shared" si="26"/>
        <v>178</v>
      </c>
      <c r="AQ42" s="1">
        <f t="shared" si="26"/>
        <v>5</v>
      </c>
      <c r="AR42" s="1"/>
      <c r="AS42" s="1">
        <f t="shared" si="27"/>
        <v>1</v>
      </c>
      <c r="AT42" s="1">
        <f t="shared" si="28"/>
        <v>184</v>
      </c>
      <c r="AU42" s="1">
        <f t="shared" si="10"/>
        <v>1438</v>
      </c>
      <c r="AV42" s="9">
        <f t="shared" si="11"/>
        <v>2.8760000000000001E-2</v>
      </c>
      <c r="AW42" s="9">
        <f t="shared" si="12"/>
        <v>2.828E-2</v>
      </c>
      <c r="AX42" s="9">
        <f t="shared" si="13"/>
        <v>4.6000000000000001E-4</v>
      </c>
      <c r="AY42" s="9">
        <f t="shared" si="14"/>
        <v>2.0000000000000002E-5</v>
      </c>
      <c r="AZ42" s="9">
        <f t="shared" si="15"/>
        <v>3.6800000000000001E-3</v>
      </c>
      <c r="BA42" s="9">
        <f t="shared" si="29"/>
        <v>2.5875200000000001E-2</v>
      </c>
      <c r="BJ42" s="7">
        <f t="shared" si="38"/>
        <v>29</v>
      </c>
      <c r="BK42" s="7">
        <f t="shared" si="38"/>
        <v>29</v>
      </c>
      <c r="BL42" s="1">
        <f t="shared" si="16"/>
        <v>0</v>
      </c>
      <c r="BM42" s="48">
        <f>+EvolOf!M31</f>
        <v>19980</v>
      </c>
      <c r="BN42" s="1">
        <f t="shared" si="17"/>
        <v>0</v>
      </c>
      <c r="BO42" s="1">
        <f t="shared" si="30"/>
        <v>0</v>
      </c>
      <c r="BP42" s="28">
        <f t="shared" si="31"/>
        <v>0</v>
      </c>
      <c r="BQ42" s="1">
        <f t="shared" si="18"/>
        <v>0</v>
      </c>
      <c r="BR42" s="1" cm="1">
        <f t="array" ref="BR42">IF(BK42&lt;=$BX$14,0,INDEX($AU$14:$AU$300,BK42-$BX$14+1))*$BY$14</f>
        <v>39339.448104273069</v>
      </c>
      <c r="BS42" s="1">
        <f t="shared" si="19"/>
        <v>38682.878733965306</v>
      </c>
      <c r="BT42" s="1">
        <f t="shared" si="37"/>
        <v>656.56937030775634</v>
      </c>
      <c r="BU42" s="1">
        <f t="shared" si="32"/>
        <v>38682.878733965314</v>
      </c>
      <c r="BV42" s="1">
        <f t="shared" si="20"/>
        <v>629.21231321159985</v>
      </c>
      <c r="BW42" s="1">
        <f t="shared" si="20"/>
        <v>27.357057096156513</v>
      </c>
      <c r="CI42" s="1"/>
      <c r="CJ42" s="1"/>
      <c r="CK42" s="1"/>
      <c r="CL42" s="1"/>
      <c r="CQ42" s="4">
        <f t="shared" si="33"/>
        <v>23</v>
      </c>
      <c r="CR42" s="7" cm="1">
        <f t="array" ref="CR42">IF(BK42&lt;=$CW$48,0,INDEX($B$14:$B$300,BK42-$CW$48+1))</f>
        <v>20</v>
      </c>
      <c r="CS42" s="1">
        <f t="shared" si="21"/>
        <v>46</v>
      </c>
      <c r="CT42" s="100">
        <f t="shared" si="34"/>
        <v>2.2999999999999998</v>
      </c>
    </row>
    <row r="43" spans="1:101" x14ac:dyDescent="0.3">
      <c r="A43" s="1">
        <f t="shared" si="22"/>
        <v>30</v>
      </c>
      <c r="B43" s="1">
        <f t="shared" si="0"/>
        <v>2869</v>
      </c>
      <c r="C43" s="1">
        <v>30</v>
      </c>
      <c r="D43" s="1">
        <v>47129</v>
      </c>
      <c r="E43" s="1">
        <v>2813</v>
      </c>
      <c r="F43" s="1">
        <v>0</v>
      </c>
      <c r="G43" s="1">
        <v>55</v>
      </c>
      <c r="H43" s="1">
        <v>0</v>
      </c>
      <c r="I43" s="1">
        <v>1</v>
      </c>
      <c r="J43" s="4">
        <v>53.62</v>
      </c>
      <c r="K43" s="4">
        <v>0.69</v>
      </c>
      <c r="L43" s="4">
        <v>15.4</v>
      </c>
      <c r="M43" s="61">
        <v>2.62</v>
      </c>
      <c r="N43" s="1">
        <v>645</v>
      </c>
      <c r="O43" s="1">
        <v>2214</v>
      </c>
      <c r="P43" s="1">
        <v>2171</v>
      </c>
      <c r="Q43" s="1">
        <v>42</v>
      </c>
      <c r="R43" s="1">
        <v>0</v>
      </c>
      <c r="S43" s="1">
        <v>0</v>
      </c>
      <c r="T43" s="1">
        <v>554</v>
      </c>
      <c r="U43" s="1">
        <v>54</v>
      </c>
      <c r="V43" s="1">
        <v>1604</v>
      </c>
      <c r="W43" s="1">
        <v>28</v>
      </c>
      <c r="X43" s="1">
        <v>1</v>
      </c>
      <c r="Y43" s="58">
        <v>2</v>
      </c>
      <c r="AA43" s="1">
        <f t="shared" si="1"/>
        <v>4417</v>
      </c>
      <c r="AB43" s="1">
        <f t="shared" si="2"/>
        <v>83</v>
      </c>
      <c r="AC43" s="1">
        <f t="shared" si="3"/>
        <v>2</v>
      </c>
      <c r="AD43" s="1">
        <f t="shared" si="23"/>
        <v>371</v>
      </c>
      <c r="AE43" s="1">
        <f t="shared" si="24"/>
        <v>10</v>
      </c>
      <c r="AF43" s="1">
        <f t="shared" si="24"/>
        <v>0</v>
      </c>
      <c r="AG43" s="1">
        <f t="shared" si="24"/>
        <v>0</v>
      </c>
      <c r="AH43" s="1">
        <f t="shared" si="35"/>
        <v>381</v>
      </c>
      <c r="AI43" s="9">
        <f t="shared" si="25"/>
        <v>6.1236987140232701E-4</v>
      </c>
      <c r="AJ43" s="9">
        <f t="shared" si="4"/>
        <v>5.738E-2</v>
      </c>
      <c r="AK43" s="9">
        <f t="shared" si="5"/>
        <v>5.6259999999999998E-2</v>
      </c>
      <c r="AL43" s="9">
        <f t="shared" si="6"/>
        <v>1.1000000000000001E-3</v>
      </c>
      <c r="AM43" s="9">
        <f t="shared" si="7"/>
        <v>2.0000000000000002E-5</v>
      </c>
      <c r="AN43" s="9">
        <f t="shared" si="8"/>
        <v>1.108E-2</v>
      </c>
      <c r="AO43" s="9">
        <f t="shared" si="9"/>
        <v>7.62E-3</v>
      </c>
      <c r="AP43" s="1">
        <f t="shared" si="26"/>
        <v>190</v>
      </c>
      <c r="AQ43" s="1">
        <f t="shared" si="26"/>
        <v>5</v>
      </c>
      <c r="AR43" s="1"/>
      <c r="AS43" s="1">
        <f t="shared" si="27"/>
        <v>0</v>
      </c>
      <c r="AT43" s="1">
        <f t="shared" si="28"/>
        <v>195</v>
      </c>
      <c r="AU43" s="1">
        <f t="shared" si="10"/>
        <v>1633</v>
      </c>
      <c r="AV43" s="9">
        <f t="shared" si="11"/>
        <v>3.2660000000000002E-2</v>
      </c>
      <c r="AW43" s="9">
        <f t="shared" si="12"/>
        <v>3.2079999999999997E-2</v>
      </c>
      <c r="AX43" s="9">
        <f t="shared" si="13"/>
        <v>5.5999999999999995E-4</v>
      </c>
      <c r="AY43" s="9">
        <f t="shared" si="14"/>
        <v>2.0000000000000002E-5</v>
      </c>
      <c r="AZ43" s="9">
        <f t="shared" si="15"/>
        <v>3.8999999999999998E-3</v>
      </c>
      <c r="BA43" s="9">
        <f t="shared" si="29"/>
        <v>2.9837600000000002E-2</v>
      </c>
      <c r="BJ43" s="7">
        <f t="shared" si="38"/>
        <v>30</v>
      </c>
      <c r="BK43" s="7">
        <f t="shared" si="38"/>
        <v>30</v>
      </c>
      <c r="BL43" s="1">
        <f t="shared" si="16"/>
        <v>0</v>
      </c>
      <c r="BM43" s="48">
        <f>+EvolOf!M32</f>
        <v>24926</v>
      </c>
      <c r="BN43" s="1">
        <f t="shared" si="17"/>
        <v>0</v>
      </c>
      <c r="BO43" s="1">
        <f t="shared" si="30"/>
        <v>0</v>
      </c>
      <c r="BP43" s="28">
        <f t="shared" si="31"/>
        <v>0</v>
      </c>
      <c r="BQ43" s="1">
        <f t="shared" si="18"/>
        <v>0</v>
      </c>
      <c r="BR43" s="1" cm="1">
        <f t="array" ref="BR43">IF(BK43&lt;=$BX$14,0,INDEX($AU$14:$AU$300,BK43-$BX$14+1))*$BY$14</f>
        <v>44674.074238023582</v>
      </c>
      <c r="BS43" s="1">
        <f t="shared" si="19"/>
        <v>43880.719582235048</v>
      </c>
      <c r="BT43" s="1">
        <f t="shared" si="37"/>
        <v>793.35465578853893</v>
      </c>
      <c r="BU43" s="1">
        <f t="shared" si="32"/>
        <v>43880.71958223504</v>
      </c>
      <c r="BV43" s="1">
        <f t="shared" si="20"/>
        <v>765.99759869238233</v>
      </c>
      <c r="BW43" s="1">
        <f t="shared" si="20"/>
        <v>27.357057096156513</v>
      </c>
      <c r="CI43" s="1"/>
      <c r="CJ43" s="1"/>
      <c r="CK43" s="1"/>
      <c r="CL43" s="1"/>
      <c r="CQ43" s="4">
        <f t="shared" si="33"/>
        <v>28</v>
      </c>
      <c r="CR43" s="7" cm="1">
        <f t="array" ref="CR43">IF(BK43&lt;=$CW$48,0,INDEX($B$14:$B$300,BK43-$CW$48+1))</f>
        <v>25</v>
      </c>
      <c r="CS43" s="1">
        <f t="shared" si="21"/>
        <v>56</v>
      </c>
      <c r="CT43" s="100">
        <f t="shared" si="34"/>
        <v>2.2400000000000002</v>
      </c>
    </row>
    <row r="44" spans="1:101" x14ac:dyDescent="0.3">
      <c r="A44" s="1">
        <f t="shared" si="22"/>
        <v>31</v>
      </c>
      <c r="B44" s="1">
        <f t="shared" si="0"/>
        <v>3115</v>
      </c>
      <c r="C44" s="1">
        <v>31</v>
      </c>
      <c r="D44" s="1">
        <v>46883</v>
      </c>
      <c r="E44" s="1">
        <v>3045</v>
      </c>
      <c r="F44" s="1">
        <v>0</v>
      </c>
      <c r="G44" s="1">
        <v>69</v>
      </c>
      <c r="H44" s="1">
        <v>0</v>
      </c>
      <c r="I44" s="1">
        <v>1</v>
      </c>
      <c r="J44" s="4">
        <v>53.19</v>
      </c>
      <c r="K44" s="4">
        <v>0.68</v>
      </c>
      <c r="L44" s="4">
        <v>15.6</v>
      </c>
      <c r="M44" s="61">
        <v>2.6</v>
      </c>
      <c r="N44" s="1">
        <v>729</v>
      </c>
      <c r="O44" s="1">
        <v>2377</v>
      </c>
      <c r="P44" s="1">
        <v>2334</v>
      </c>
      <c r="Q44" s="1">
        <v>42</v>
      </c>
      <c r="R44" s="1">
        <v>0</v>
      </c>
      <c r="S44" s="1">
        <v>0</v>
      </c>
      <c r="T44" s="1">
        <v>652</v>
      </c>
      <c r="U44" s="1">
        <v>64</v>
      </c>
      <c r="V44" s="1">
        <v>1730</v>
      </c>
      <c r="W44" s="1">
        <v>36</v>
      </c>
      <c r="X44" s="1">
        <v>1</v>
      </c>
      <c r="Y44" s="58">
        <v>2.02</v>
      </c>
      <c r="AA44" s="1">
        <f t="shared" si="1"/>
        <v>4775</v>
      </c>
      <c r="AB44" s="1">
        <f t="shared" si="2"/>
        <v>105</v>
      </c>
      <c r="AC44" s="1">
        <f t="shared" si="3"/>
        <v>2</v>
      </c>
      <c r="AD44" s="1">
        <f t="shared" si="23"/>
        <v>232</v>
      </c>
      <c r="AE44" s="1">
        <f t="shared" si="24"/>
        <v>14</v>
      </c>
      <c r="AF44" s="1">
        <f t="shared" si="24"/>
        <v>0</v>
      </c>
      <c r="AG44" s="1">
        <f t="shared" si="24"/>
        <v>0</v>
      </c>
      <c r="AH44" s="1">
        <f t="shared" si="35"/>
        <v>246</v>
      </c>
      <c r="AI44" s="9">
        <f t="shared" si="25"/>
        <v>5.6593095642331638E-4</v>
      </c>
      <c r="AJ44" s="9">
        <f t="shared" si="4"/>
        <v>6.2300000000000001E-2</v>
      </c>
      <c r="AK44" s="9">
        <f t="shared" si="5"/>
        <v>6.0900000000000003E-2</v>
      </c>
      <c r="AL44" s="9">
        <f t="shared" si="6"/>
        <v>1.3799999999999999E-3</v>
      </c>
      <c r="AM44" s="9">
        <f t="shared" si="7"/>
        <v>2.0000000000000002E-5</v>
      </c>
      <c r="AN44" s="9">
        <f t="shared" si="8"/>
        <v>1.304E-2</v>
      </c>
      <c r="AO44" s="9">
        <f t="shared" si="9"/>
        <v>4.9199999999999999E-3</v>
      </c>
      <c r="AP44" s="1">
        <f t="shared" si="26"/>
        <v>126</v>
      </c>
      <c r="AQ44" s="1">
        <f t="shared" si="26"/>
        <v>8</v>
      </c>
      <c r="AR44" s="1"/>
      <c r="AS44" s="1">
        <f t="shared" si="27"/>
        <v>0</v>
      </c>
      <c r="AT44" s="1">
        <f t="shared" si="28"/>
        <v>134</v>
      </c>
      <c r="AU44" s="1">
        <f t="shared" si="10"/>
        <v>1767</v>
      </c>
      <c r="AV44" s="9">
        <f t="shared" si="11"/>
        <v>3.5340000000000003E-2</v>
      </c>
      <c r="AW44" s="9">
        <f t="shared" si="12"/>
        <v>3.4599999999999999E-2</v>
      </c>
      <c r="AX44" s="9">
        <f t="shared" si="13"/>
        <v>7.2000000000000005E-4</v>
      </c>
      <c r="AY44" s="9">
        <f t="shared" si="14"/>
        <v>2.0000000000000002E-5</v>
      </c>
      <c r="AZ44" s="9">
        <f t="shared" si="15"/>
        <v>2.6800000000000001E-3</v>
      </c>
      <c r="BA44" s="9">
        <f t="shared" si="29"/>
        <v>3.2396000000000001E-2</v>
      </c>
      <c r="BJ44" s="7">
        <f t="shared" si="38"/>
        <v>31</v>
      </c>
      <c r="BK44" s="7">
        <f t="shared" si="38"/>
        <v>31</v>
      </c>
      <c r="BL44" s="1">
        <f t="shared" si="16"/>
        <v>0</v>
      </c>
      <c r="BM44" s="48">
        <f>+EvolOf!M33</f>
        <v>28914</v>
      </c>
      <c r="BN44" s="1">
        <f t="shared" si="17"/>
        <v>0</v>
      </c>
      <c r="BO44" s="1">
        <f t="shared" si="30"/>
        <v>0</v>
      </c>
      <c r="BP44" s="28">
        <f t="shared" si="31"/>
        <v>0</v>
      </c>
      <c r="BQ44" s="1">
        <f t="shared" si="18"/>
        <v>0</v>
      </c>
      <c r="BR44" s="1" cm="1">
        <f t="array" ref="BR44">IF(BK44&lt;=$BX$14,0,INDEX($AU$14:$AU$300,BK44-$BX$14+1))*$BY$14</f>
        <v>48339.91988890856</v>
      </c>
      <c r="BS44" s="1">
        <f t="shared" si="19"/>
        <v>47327.708776350766</v>
      </c>
      <c r="BT44" s="1">
        <f t="shared" si="37"/>
        <v>1012.211112557791</v>
      </c>
      <c r="BU44" s="1">
        <f t="shared" si="32"/>
        <v>47327.708776350766</v>
      </c>
      <c r="BV44" s="1">
        <f t="shared" si="20"/>
        <v>984.85405546163452</v>
      </c>
      <c r="BW44" s="1">
        <f t="shared" si="20"/>
        <v>27.357057096156513</v>
      </c>
      <c r="CI44" s="1"/>
      <c r="CJ44" s="1"/>
      <c r="CK44" s="1"/>
      <c r="CL44" s="1"/>
      <c r="CQ44" s="4">
        <f t="shared" si="33"/>
        <v>36</v>
      </c>
      <c r="CR44" s="7" cm="1">
        <f t="array" ref="CR44">IF(BK44&lt;=$CW$48,0,INDEX($B$14:$B$300,BK44-$CW$48+1))</f>
        <v>37</v>
      </c>
      <c r="CS44" s="1">
        <f t="shared" si="21"/>
        <v>70</v>
      </c>
      <c r="CT44" s="100">
        <f t="shared" si="34"/>
        <v>1.8918918918918919</v>
      </c>
    </row>
    <row r="45" spans="1:101" x14ac:dyDescent="0.3">
      <c r="A45" s="1">
        <f t="shared" si="22"/>
        <v>32</v>
      </c>
      <c r="B45" s="1">
        <f t="shared" si="0"/>
        <v>3384</v>
      </c>
      <c r="C45" s="1">
        <v>32</v>
      </c>
      <c r="D45" s="1">
        <v>46614</v>
      </c>
      <c r="E45" s="1">
        <v>3293</v>
      </c>
      <c r="F45" s="1">
        <v>0</v>
      </c>
      <c r="G45" s="1">
        <v>89</v>
      </c>
      <c r="H45" s="1">
        <v>0</v>
      </c>
      <c r="I45" s="1">
        <v>2</v>
      </c>
      <c r="J45" s="4">
        <v>52.78</v>
      </c>
      <c r="K45" s="4">
        <v>0.67</v>
      </c>
      <c r="L45" s="4">
        <v>16.5</v>
      </c>
      <c r="M45" s="61">
        <v>2.61</v>
      </c>
      <c r="N45" s="1">
        <v>822</v>
      </c>
      <c r="O45" s="1">
        <v>2553</v>
      </c>
      <c r="P45" s="1">
        <v>2510</v>
      </c>
      <c r="Q45" s="1">
        <v>42</v>
      </c>
      <c r="R45" s="1">
        <v>0</v>
      </c>
      <c r="S45" s="1">
        <v>0</v>
      </c>
      <c r="T45" s="1">
        <v>762</v>
      </c>
      <c r="U45" s="1">
        <v>76</v>
      </c>
      <c r="V45" s="1">
        <v>1859</v>
      </c>
      <c r="W45" s="1">
        <v>46</v>
      </c>
      <c r="X45" s="1">
        <v>2</v>
      </c>
      <c r="Y45" s="58">
        <v>1.92</v>
      </c>
      <c r="AA45" s="1">
        <f t="shared" si="1"/>
        <v>5152</v>
      </c>
      <c r="AB45" s="1">
        <f t="shared" si="2"/>
        <v>135</v>
      </c>
      <c r="AC45" s="1">
        <f t="shared" si="3"/>
        <v>4</v>
      </c>
      <c r="AD45" s="1">
        <f t="shared" si="23"/>
        <v>248</v>
      </c>
      <c r="AE45" s="1">
        <f t="shared" si="24"/>
        <v>20</v>
      </c>
      <c r="AF45" s="1">
        <f t="shared" si="24"/>
        <v>0</v>
      </c>
      <c r="AG45" s="1">
        <f t="shared" si="24"/>
        <v>1</v>
      </c>
      <c r="AH45" s="1">
        <f t="shared" si="35"/>
        <v>269</v>
      </c>
      <c r="AI45" s="9">
        <f t="shared" si="25"/>
        <v>1.048767697954903E-3</v>
      </c>
      <c r="AJ45" s="9">
        <f t="shared" si="4"/>
        <v>6.7680000000000004E-2</v>
      </c>
      <c r="AK45" s="9">
        <f t="shared" si="5"/>
        <v>6.5860000000000002E-2</v>
      </c>
      <c r="AL45" s="9">
        <f t="shared" si="6"/>
        <v>1.7799999999999999E-3</v>
      </c>
      <c r="AM45" s="9">
        <f t="shared" si="7"/>
        <v>4.0000000000000003E-5</v>
      </c>
      <c r="AN45" s="9">
        <f t="shared" si="8"/>
        <v>1.524E-2</v>
      </c>
      <c r="AO45" s="9">
        <f t="shared" si="9"/>
        <v>5.3800000000000002E-3</v>
      </c>
      <c r="AP45" s="1">
        <f t="shared" si="26"/>
        <v>129</v>
      </c>
      <c r="AQ45" s="1">
        <f t="shared" si="26"/>
        <v>10</v>
      </c>
      <c r="AR45" s="1"/>
      <c r="AS45" s="1">
        <f t="shared" si="27"/>
        <v>1</v>
      </c>
      <c r="AT45" s="1">
        <f t="shared" si="28"/>
        <v>140</v>
      </c>
      <c r="AU45" s="1">
        <f t="shared" si="10"/>
        <v>1907</v>
      </c>
      <c r="AV45" s="9">
        <f t="shared" si="11"/>
        <v>3.814E-2</v>
      </c>
      <c r="AW45" s="9">
        <f t="shared" si="12"/>
        <v>3.7179999999999998E-2</v>
      </c>
      <c r="AX45" s="9">
        <f t="shared" si="13"/>
        <v>9.2000000000000003E-4</v>
      </c>
      <c r="AY45" s="9">
        <f t="shared" si="14"/>
        <v>4.0000000000000003E-5</v>
      </c>
      <c r="AZ45" s="9">
        <f t="shared" si="15"/>
        <v>2.8E-3</v>
      </c>
      <c r="BA45" s="9">
        <f t="shared" si="29"/>
        <v>3.5193600000000005E-2</v>
      </c>
      <c r="BJ45" s="7">
        <f t="shared" si="38"/>
        <v>32</v>
      </c>
      <c r="BK45" s="7">
        <f t="shared" si="38"/>
        <v>32</v>
      </c>
      <c r="BL45" s="1">
        <f t="shared" si="16"/>
        <v>0</v>
      </c>
      <c r="BM45" s="48">
        <f>+EvolOf!M34</f>
        <v>32911</v>
      </c>
      <c r="BN45" s="1">
        <f t="shared" si="17"/>
        <v>0</v>
      </c>
      <c r="BO45" s="1">
        <f t="shared" si="30"/>
        <v>0</v>
      </c>
      <c r="BP45" s="28">
        <f t="shared" si="31"/>
        <v>0</v>
      </c>
      <c r="BQ45" s="1">
        <f t="shared" si="18"/>
        <v>0</v>
      </c>
      <c r="BR45" s="1" cm="1">
        <f t="array" ref="BR45">IF(BK45&lt;=$BX$14,0,INDEX($AU$14:$AU$300,BK45-$BX$14+1))*$BY$14</f>
        <v>52169.907882370469</v>
      </c>
      <c r="BS45" s="1">
        <f t="shared" si="19"/>
        <v>50856.769141754958</v>
      </c>
      <c r="BT45" s="1">
        <f t="shared" si="37"/>
        <v>1313.1387406155127</v>
      </c>
      <c r="BU45" s="1">
        <f t="shared" si="32"/>
        <v>50856.769141754958</v>
      </c>
      <c r="BV45" s="1">
        <f t="shared" si="20"/>
        <v>1258.4246264231997</v>
      </c>
      <c r="BW45" s="1">
        <f t="shared" si="20"/>
        <v>54.714114192313026</v>
      </c>
      <c r="CI45" s="1"/>
      <c r="CJ45" s="1"/>
      <c r="CK45" s="1"/>
      <c r="CL45" s="1"/>
      <c r="CQ45" s="4">
        <f t="shared" si="33"/>
        <v>23</v>
      </c>
      <c r="CR45" s="7" cm="1">
        <f t="array" ref="CR45">IF(BK45&lt;=$CW$48,0,INDEX($B$14:$B$300,BK45-$CW$48+1))</f>
        <v>53</v>
      </c>
      <c r="CS45" s="1">
        <f t="shared" si="21"/>
        <v>91</v>
      </c>
      <c r="CT45" s="100">
        <f t="shared" si="34"/>
        <v>1.7169811320754718</v>
      </c>
    </row>
    <row r="46" spans="1:101" x14ac:dyDescent="0.3">
      <c r="A46" s="1">
        <f t="shared" si="22"/>
        <v>33</v>
      </c>
      <c r="B46" s="1">
        <f t="shared" si="0"/>
        <v>3688</v>
      </c>
      <c r="C46" s="1">
        <v>33</v>
      </c>
      <c r="D46" s="1">
        <v>46309</v>
      </c>
      <c r="E46" s="1">
        <v>3579</v>
      </c>
      <c r="F46" s="1">
        <v>0</v>
      </c>
      <c r="G46" s="1">
        <v>107</v>
      </c>
      <c r="H46" s="1">
        <v>0</v>
      </c>
      <c r="I46" s="1">
        <v>2</v>
      </c>
      <c r="J46" s="4">
        <v>52.4</v>
      </c>
      <c r="K46" s="4">
        <v>0.67</v>
      </c>
      <c r="L46" s="4">
        <v>16.600000000000001</v>
      </c>
      <c r="M46" s="61">
        <v>2.56</v>
      </c>
      <c r="N46" s="1">
        <v>928</v>
      </c>
      <c r="O46" s="1">
        <v>2751</v>
      </c>
      <c r="P46" s="1">
        <v>2708</v>
      </c>
      <c r="Q46" s="1">
        <v>42</v>
      </c>
      <c r="R46" s="1">
        <v>0</v>
      </c>
      <c r="S46" s="1">
        <v>0</v>
      </c>
      <c r="T46" s="1">
        <v>885</v>
      </c>
      <c r="U46" s="1">
        <v>88</v>
      </c>
      <c r="V46" s="1">
        <v>2007</v>
      </c>
      <c r="W46" s="1">
        <v>55</v>
      </c>
      <c r="X46" s="1">
        <v>2</v>
      </c>
      <c r="Y46" s="58">
        <v>1.92</v>
      </c>
      <c r="AA46" s="1">
        <f t="shared" si="1"/>
        <v>5586</v>
      </c>
      <c r="AB46" s="1">
        <f t="shared" si="2"/>
        <v>162</v>
      </c>
      <c r="AC46" s="1">
        <f t="shared" si="3"/>
        <v>4</v>
      </c>
      <c r="AD46" s="1">
        <f t="shared" si="23"/>
        <v>286</v>
      </c>
      <c r="AE46" s="1">
        <f t="shared" si="24"/>
        <v>18</v>
      </c>
      <c r="AF46" s="1">
        <f t="shared" si="24"/>
        <v>0</v>
      </c>
      <c r="AG46" s="1">
        <f t="shared" si="24"/>
        <v>0</v>
      </c>
      <c r="AH46" s="1">
        <f t="shared" si="35"/>
        <v>304</v>
      </c>
      <c r="AI46" s="9">
        <f t="shared" si="25"/>
        <v>9.6899224806201549E-4</v>
      </c>
      <c r="AJ46" s="9">
        <f t="shared" si="4"/>
        <v>7.3760000000000006E-2</v>
      </c>
      <c r="AK46" s="9">
        <f t="shared" si="5"/>
        <v>7.1580000000000005E-2</v>
      </c>
      <c r="AL46" s="9">
        <f t="shared" si="6"/>
        <v>2.14E-3</v>
      </c>
      <c r="AM46" s="9">
        <f t="shared" si="7"/>
        <v>4.0000000000000003E-5</v>
      </c>
      <c r="AN46" s="9">
        <f t="shared" si="8"/>
        <v>1.77E-2</v>
      </c>
      <c r="AO46" s="9">
        <f t="shared" si="9"/>
        <v>6.0800000000000003E-3</v>
      </c>
      <c r="AP46" s="1">
        <f t="shared" si="26"/>
        <v>148</v>
      </c>
      <c r="AQ46" s="1">
        <f t="shared" si="26"/>
        <v>9</v>
      </c>
      <c r="AR46" s="1"/>
      <c r="AS46" s="1">
        <f t="shared" si="27"/>
        <v>0</v>
      </c>
      <c r="AT46" s="1">
        <f t="shared" si="28"/>
        <v>157</v>
      </c>
      <c r="AU46" s="1">
        <f t="shared" si="10"/>
        <v>2064</v>
      </c>
      <c r="AV46" s="9">
        <f t="shared" si="11"/>
        <v>4.1279999999999997E-2</v>
      </c>
      <c r="AW46" s="9">
        <f t="shared" si="12"/>
        <v>4.0140000000000002E-2</v>
      </c>
      <c r="AX46" s="9">
        <f t="shared" si="13"/>
        <v>1.1000000000000001E-3</v>
      </c>
      <c r="AY46" s="9">
        <f t="shared" si="14"/>
        <v>4.0000000000000003E-5</v>
      </c>
      <c r="AZ46" s="9">
        <f t="shared" si="15"/>
        <v>3.14E-3</v>
      </c>
      <c r="BA46" s="9">
        <f t="shared" si="29"/>
        <v>3.8355200000000006E-2</v>
      </c>
      <c r="BJ46" s="7">
        <f t="shared" si="38"/>
        <v>33</v>
      </c>
      <c r="BK46" s="7">
        <f t="shared" si="38"/>
        <v>33</v>
      </c>
      <c r="BL46" s="1">
        <f t="shared" si="16"/>
        <v>0</v>
      </c>
      <c r="BM46" s="48">
        <f>+EvolOf!M35</f>
        <v>39673</v>
      </c>
      <c r="BN46" s="1">
        <f t="shared" si="17"/>
        <v>0</v>
      </c>
      <c r="BO46" s="1">
        <f t="shared" si="30"/>
        <v>0</v>
      </c>
      <c r="BP46" s="28">
        <f t="shared" si="31"/>
        <v>0</v>
      </c>
      <c r="BQ46" s="1">
        <f t="shared" si="18"/>
        <v>0</v>
      </c>
      <c r="BR46" s="1" cm="1">
        <f t="array" ref="BR46">IF(BK46&lt;=$BX$14,0,INDEX($AU$14:$AU$300,BK46-$BX$14+1))*$BY$14</f>
        <v>56464.965846467043</v>
      </c>
      <c r="BS46" s="1">
        <f t="shared" si="19"/>
        <v>54905.613591986119</v>
      </c>
      <c r="BT46" s="1">
        <f t="shared" si="37"/>
        <v>1559.3522544809211</v>
      </c>
      <c r="BU46" s="1">
        <f t="shared" si="32"/>
        <v>54905.613591986119</v>
      </c>
      <c r="BV46" s="1">
        <f t="shared" ref="BV46:BW77" si="39">+$BY$14*W46</f>
        <v>1504.6381402886082</v>
      </c>
      <c r="BW46" s="1">
        <f t="shared" si="39"/>
        <v>54.714114192313026</v>
      </c>
      <c r="CI46" s="1"/>
      <c r="CJ46" s="1"/>
      <c r="CK46" s="1"/>
      <c r="CL46" s="1"/>
      <c r="CQ46" s="4">
        <f t="shared" si="33"/>
        <v>27.5</v>
      </c>
      <c r="CR46" s="7" cm="1">
        <f t="array" ref="CR46">IF(BK46&lt;=$CW$48,0,INDEX($B$14:$B$300,BK46-$CW$48+1))</f>
        <v>67</v>
      </c>
      <c r="CS46" s="1">
        <f t="shared" si="21"/>
        <v>109</v>
      </c>
      <c r="CT46" s="100">
        <f t="shared" si="34"/>
        <v>1.6268656716417911</v>
      </c>
    </row>
    <row r="47" spans="1:101" x14ac:dyDescent="0.3">
      <c r="A47" s="1">
        <f t="shared" si="22"/>
        <v>34</v>
      </c>
      <c r="B47" s="1">
        <f t="shared" si="0"/>
        <v>4010</v>
      </c>
      <c r="C47" s="1">
        <v>34</v>
      </c>
      <c r="D47" s="1">
        <v>45989</v>
      </c>
      <c r="E47" s="1">
        <v>3877</v>
      </c>
      <c r="F47" s="1">
        <v>0</v>
      </c>
      <c r="G47" s="1">
        <v>130</v>
      </c>
      <c r="H47" s="1">
        <v>0</v>
      </c>
      <c r="I47" s="1">
        <v>3</v>
      </c>
      <c r="J47" s="4">
        <v>52.04</v>
      </c>
      <c r="K47" s="4">
        <v>0.66</v>
      </c>
      <c r="L47" s="4">
        <v>16.7</v>
      </c>
      <c r="M47" s="61">
        <v>2.5</v>
      </c>
      <c r="N47" s="1">
        <v>1039</v>
      </c>
      <c r="O47" s="1">
        <v>2961</v>
      </c>
      <c r="P47" s="1">
        <v>2918</v>
      </c>
      <c r="Q47" s="1">
        <v>42</v>
      </c>
      <c r="R47" s="1">
        <v>0</v>
      </c>
      <c r="S47" s="1">
        <v>0</v>
      </c>
      <c r="T47" s="1">
        <v>1019</v>
      </c>
      <c r="U47" s="1">
        <v>101</v>
      </c>
      <c r="V47" s="1">
        <v>2156</v>
      </c>
      <c r="W47" s="1">
        <v>68</v>
      </c>
      <c r="X47" s="1">
        <v>3</v>
      </c>
      <c r="Y47" s="58">
        <v>1.9</v>
      </c>
      <c r="AA47" s="1">
        <f t="shared" si="1"/>
        <v>6033</v>
      </c>
      <c r="AB47" s="1">
        <f t="shared" si="2"/>
        <v>198</v>
      </c>
      <c r="AC47" s="1">
        <f t="shared" si="3"/>
        <v>6</v>
      </c>
      <c r="AD47" s="1">
        <f t="shared" si="23"/>
        <v>298</v>
      </c>
      <c r="AE47" s="1">
        <f t="shared" si="24"/>
        <v>23</v>
      </c>
      <c r="AF47" s="1">
        <f t="shared" si="24"/>
        <v>0</v>
      </c>
      <c r="AG47" s="1">
        <f t="shared" si="24"/>
        <v>1</v>
      </c>
      <c r="AH47" s="1">
        <f t="shared" si="35"/>
        <v>322</v>
      </c>
      <c r="AI47" s="9">
        <f t="shared" si="25"/>
        <v>1.3471037269869781E-3</v>
      </c>
      <c r="AJ47" s="9">
        <f t="shared" si="4"/>
        <v>8.0199999999999994E-2</v>
      </c>
      <c r="AK47" s="9">
        <f t="shared" si="5"/>
        <v>7.7539999999999998E-2</v>
      </c>
      <c r="AL47" s="9">
        <f t="shared" si="6"/>
        <v>2.5999999999999999E-3</v>
      </c>
      <c r="AM47" s="9">
        <f t="shared" si="7"/>
        <v>6.0000000000000002E-5</v>
      </c>
      <c r="AN47" s="9">
        <f t="shared" si="8"/>
        <v>2.0379999999999999E-2</v>
      </c>
      <c r="AO47" s="9">
        <f t="shared" si="9"/>
        <v>6.4400000000000004E-3</v>
      </c>
      <c r="AP47" s="1">
        <f t="shared" si="26"/>
        <v>149</v>
      </c>
      <c r="AQ47" s="1">
        <f t="shared" si="26"/>
        <v>13</v>
      </c>
      <c r="AR47" s="1"/>
      <c r="AS47" s="1">
        <f t="shared" si="27"/>
        <v>1</v>
      </c>
      <c r="AT47" s="1">
        <f t="shared" si="28"/>
        <v>163</v>
      </c>
      <c r="AU47" s="1">
        <f t="shared" si="10"/>
        <v>2227</v>
      </c>
      <c r="AV47" s="9">
        <f t="shared" si="11"/>
        <v>4.4540000000000003E-2</v>
      </c>
      <c r="AW47" s="9">
        <f t="shared" si="12"/>
        <v>4.3119999999999999E-2</v>
      </c>
      <c r="AX47" s="9">
        <f t="shared" si="13"/>
        <v>1.3600000000000001E-3</v>
      </c>
      <c r="AY47" s="9">
        <f t="shared" si="14"/>
        <v>6.0000000000000002E-5</v>
      </c>
      <c r="AZ47" s="9">
        <f t="shared" si="15"/>
        <v>3.2599999999999999E-3</v>
      </c>
      <c r="BA47" s="9">
        <f t="shared" si="29"/>
        <v>4.1703999999999998E-2</v>
      </c>
      <c r="BJ47" s="7">
        <f t="shared" si="38"/>
        <v>34</v>
      </c>
      <c r="BK47" s="7">
        <f t="shared" si="38"/>
        <v>34</v>
      </c>
      <c r="BL47" s="1">
        <f t="shared" si="16"/>
        <v>60924.166153140555</v>
      </c>
      <c r="BM47" s="48">
        <f>+EvolOf!M36</f>
        <v>47610</v>
      </c>
      <c r="BN47" s="1">
        <f t="shared" si="17"/>
        <v>47610</v>
      </c>
      <c r="BO47" s="1">
        <f t="shared" si="30"/>
        <v>13314.166153140555</v>
      </c>
      <c r="BP47" s="28">
        <f t="shared" si="31"/>
        <v>0.2796506228342901</v>
      </c>
      <c r="BQ47" s="1">
        <f t="shared" si="18"/>
        <v>177267020.35343358</v>
      </c>
      <c r="BR47" s="1" cm="1">
        <f t="array" ref="BR47">IF(BK47&lt;=$BX$14,0,INDEX($AU$14:$AU$300,BK47-$BX$14+1))*$BY$14</f>
        <v>60924.166153140555</v>
      </c>
      <c r="BS47" s="1">
        <f t="shared" si="19"/>
        <v>58981.81509931344</v>
      </c>
      <c r="BT47" s="1">
        <f t="shared" si="37"/>
        <v>1942.3510538271125</v>
      </c>
      <c r="BU47" s="1">
        <f t="shared" si="32"/>
        <v>58981.81509931344</v>
      </c>
      <c r="BV47" s="1">
        <f t="shared" si="39"/>
        <v>1860.2798825386428</v>
      </c>
      <c r="BW47" s="1">
        <f t="shared" si="39"/>
        <v>82.071171288469543</v>
      </c>
      <c r="CQ47" s="4">
        <f t="shared" si="33"/>
        <v>22.666666666666668</v>
      </c>
      <c r="CR47" s="7" cm="1">
        <f t="array" ref="CR47">IF(BK47&lt;=$CW$48,0,INDEX($B$14:$B$300,BK47-$CW$48+1))</f>
        <v>86</v>
      </c>
      <c r="CS47" s="1">
        <f t="shared" si="21"/>
        <v>133</v>
      </c>
      <c r="CT47" s="100">
        <f t="shared" si="34"/>
        <v>1.5465116279069768</v>
      </c>
    </row>
    <row r="48" spans="1:101" x14ac:dyDescent="0.3">
      <c r="A48" s="1">
        <f t="shared" si="22"/>
        <v>35</v>
      </c>
      <c r="B48" s="1">
        <f t="shared" si="0"/>
        <v>4357</v>
      </c>
      <c r="C48" s="1">
        <v>35</v>
      </c>
      <c r="D48" s="1">
        <v>45641</v>
      </c>
      <c r="E48" s="1">
        <v>4196</v>
      </c>
      <c r="F48" s="1">
        <v>0</v>
      </c>
      <c r="G48" s="1">
        <v>157</v>
      </c>
      <c r="H48" s="1">
        <v>0</v>
      </c>
      <c r="I48" s="1">
        <v>4</v>
      </c>
      <c r="J48" s="4">
        <v>51.7</v>
      </c>
      <c r="K48" s="4">
        <v>0.66</v>
      </c>
      <c r="L48" s="4">
        <v>17.100000000000001</v>
      </c>
      <c r="M48" s="61">
        <v>2.4900000000000002</v>
      </c>
      <c r="N48" s="1">
        <v>1154</v>
      </c>
      <c r="O48" s="1">
        <v>3194</v>
      </c>
      <c r="P48" s="1">
        <v>3151</v>
      </c>
      <c r="Q48" s="1">
        <v>42</v>
      </c>
      <c r="R48" s="1">
        <v>0</v>
      </c>
      <c r="S48" s="1">
        <v>0</v>
      </c>
      <c r="T48" s="1">
        <v>1169</v>
      </c>
      <c r="U48" s="1">
        <v>116</v>
      </c>
      <c r="V48" s="1">
        <v>2307</v>
      </c>
      <c r="W48" s="1">
        <v>83</v>
      </c>
      <c r="X48" s="1">
        <v>4</v>
      </c>
      <c r="Y48" s="58">
        <v>1.92</v>
      </c>
      <c r="AA48" s="1">
        <f t="shared" si="1"/>
        <v>6503</v>
      </c>
      <c r="AB48" s="1">
        <f t="shared" si="2"/>
        <v>240</v>
      </c>
      <c r="AC48" s="1">
        <f t="shared" si="3"/>
        <v>8</v>
      </c>
      <c r="AD48" s="1">
        <f t="shared" si="23"/>
        <v>319</v>
      </c>
      <c r="AE48" s="1">
        <f t="shared" si="24"/>
        <v>27</v>
      </c>
      <c r="AF48" s="1">
        <f t="shared" si="24"/>
        <v>0</v>
      </c>
      <c r="AG48" s="1">
        <f t="shared" si="24"/>
        <v>1</v>
      </c>
      <c r="AH48" s="1">
        <f t="shared" si="35"/>
        <v>347</v>
      </c>
      <c r="AI48" s="9">
        <f t="shared" si="25"/>
        <v>1.6708437761069339E-3</v>
      </c>
      <c r="AJ48" s="9">
        <f t="shared" si="4"/>
        <v>8.7139999999999995E-2</v>
      </c>
      <c r="AK48" s="9">
        <f t="shared" si="5"/>
        <v>8.3919999999999995E-2</v>
      </c>
      <c r="AL48" s="9">
        <f t="shared" si="6"/>
        <v>3.14E-3</v>
      </c>
      <c r="AM48" s="9">
        <f t="shared" si="7"/>
        <v>8.0000000000000007E-5</v>
      </c>
      <c r="AN48" s="9">
        <f t="shared" si="8"/>
        <v>2.3380000000000001E-2</v>
      </c>
      <c r="AO48" s="9">
        <f t="shared" si="9"/>
        <v>6.94E-3</v>
      </c>
      <c r="AP48" s="1">
        <f t="shared" si="26"/>
        <v>151</v>
      </c>
      <c r="AQ48" s="1">
        <f t="shared" si="26"/>
        <v>15</v>
      </c>
      <c r="AR48" s="1"/>
      <c r="AS48" s="1">
        <f t="shared" si="27"/>
        <v>1</v>
      </c>
      <c r="AT48" s="1">
        <f t="shared" si="28"/>
        <v>167</v>
      </c>
      <c r="AU48" s="1">
        <f t="shared" si="10"/>
        <v>2394</v>
      </c>
      <c r="AV48" s="9">
        <f t="shared" si="11"/>
        <v>4.7879999999999999E-2</v>
      </c>
      <c r="AW48" s="9">
        <f t="shared" si="12"/>
        <v>4.614E-2</v>
      </c>
      <c r="AX48" s="9">
        <f t="shared" si="13"/>
        <v>1.66E-3</v>
      </c>
      <c r="AY48" s="9">
        <f t="shared" si="14"/>
        <v>8.0000000000000007E-5</v>
      </c>
      <c r="AZ48" s="9">
        <f t="shared" si="15"/>
        <v>3.3400000000000001E-3</v>
      </c>
      <c r="BA48" s="9">
        <f t="shared" si="29"/>
        <v>4.53128E-2</v>
      </c>
      <c r="BJ48" s="7">
        <f t="shared" ref="BJ48:BK63" si="40">+BJ47+1</f>
        <v>35</v>
      </c>
      <c r="BK48" s="7">
        <f t="shared" si="40"/>
        <v>35</v>
      </c>
      <c r="BL48" s="1">
        <f t="shared" si="16"/>
        <v>65492.794688198694</v>
      </c>
      <c r="BM48" s="48">
        <f>+EvolOf!M37</f>
        <v>56188</v>
      </c>
      <c r="BN48" s="1">
        <f t="shared" si="17"/>
        <v>56188</v>
      </c>
      <c r="BO48" s="1">
        <f t="shared" si="30"/>
        <v>9304.7946881986936</v>
      </c>
      <c r="BP48" s="28">
        <f t="shared" si="31"/>
        <v>0.16560110144868467</v>
      </c>
      <c r="BQ48" s="1">
        <f t="shared" si="18"/>
        <v>86579204.189530626</v>
      </c>
      <c r="BR48" s="1" cm="1">
        <f t="array" ref="BR48">IF(BK48&lt;=$BX$14,0,INDEX($AU$14:$AU$300,BK48-$BX$14+1))*$BY$14</f>
        <v>65492.794688198694</v>
      </c>
      <c r="BS48" s="1">
        <f t="shared" si="19"/>
        <v>63112.730720833075</v>
      </c>
      <c r="BT48" s="1">
        <f t="shared" si="37"/>
        <v>2380.0639673656165</v>
      </c>
      <c r="BU48" s="1">
        <f t="shared" si="32"/>
        <v>63112.730720833075</v>
      </c>
      <c r="BV48" s="1">
        <f t="shared" si="39"/>
        <v>2270.6357389809905</v>
      </c>
      <c r="BW48" s="1">
        <f t="shared" si="39"/>
        <v>109.42822838462605</v>
      </c>
      <c r="CQ48" s="4">
        <f t="shared" si="33"/>
        <v>20.75</v>
      </c>
      <c r="CR48" s="7" cm="1">
        <f t="array" ref="CR48">IF(BK48&lt;=$CW$48,0,INDEX($B$14:$B$300,BK48-$CW$48+1))</f>
        <v>112</v>
      </c>
      <c r="CS48" s="1">
        <f t="shared" si="21"/>
        <v>161</v>
      </c>
      <c r="CT48" s="100">
        <f t="shared" si="34"/>
        <v>1.4375</v>
      </c>
      <c r="CW48" s="7">
        <v>25</v>
      </c>
    </row>
    <row r="49" spans="1:101" x14ac:dyDescent="0.3">
      <c r="A49" s="1">
        <f t="shared" si="22"/>
        <v>36</v>
      </c>
      <c r="B49" s="1">
        <f t="shared" si="0"/>
        <v>4728</v>
      </c>
      <c r="C49" s="1">
        <v>36</v>
      </c>
      <c r="D49" s="1">
        <v>45270</v>
      </c>
      <c r="E49" s="1">
        <v>4534</v>
      </c>
      <c r="F49" s="1">
        <v>0</v>
      </c>
      <c r="G49" s="1">
        <v>189</v>
      </c>
      <c r="H49" s="1">
        <v>0</v>
      </c>
      <c r="I49" s="1">
        <v>5</v>
      </c>
      <c r="J49" s="4">
        <v>51.39</v>
      </c>
      <c r="K49" s="4">
        <v>0.66</v>
      </c>
      <c r="L49" s="4">
        <v>17.3</v>
      </c>
      <c r="M49" s="61">
        <v>2.46</v>
      </c>
      <c r="N49" s="1">
        <v>1278</v>
      </c>
      <c r="O49" s="1">
        <v>3440</v>
      </c>
      <c r="P49" s="1">
        <v>3397</v>
      </c>
      <c r="Q49" s="1">
        <v>42</v>
      </c>
      <c r="R49" s="1">
        <v>0</v>
      </c>
      <c r="S49" s="1">
        <v>0</v>
      </c>
      <c r="T49" s="1">
        <v>1333</v>
      </c>
      <c r="U49" s="1">
        <v>134</v>
      </c>
      <c r="V49" s="1">
        <v>2469</v>
      </c>
      <c r="W49" s="1">
        <v>100</v>
      </c>
      <c r="X49" s="1">
        <v>5</v>
      </c>
      <c r="Y49" s="58">
        <v>1.92</v>
      </c>
      <c r="AA49" s="1">
        <f t="shared" si="1"/>
        <v>7003</v>
      </c>
      <c r="AB49" s="1">
        <f t="shared" si="2"/>
        <v>289</v>
      </c>
      <c r="AC49" s="1">
        <f t="shared" si="3"/>
        <v>10</v>
      </c>
      <c r="AD49" s="1">
        <f t="shared" si="23"/>
        <v>338</v>
      </c>
      <c r="AE49" s="1">
        <f t="shared" si="24"/>
        <v>32</v>
      </c>
      <c r="AF49" s="1">
        <f t="shared" si="24"/>
        <v>0</v>
      </c>
      <c r="AG49" s="1">
        <f t="shared" si="24"/>
        <v>1</v>
      </c>
      <c r="AH49" s="1">
        <f t="shared" si="35"/>
        <v>371</v>
      </c>
      <c r="AI49" s="9">
        <f t="shared" si="25"/>
        <v>1.9425019425019425E-3</v>
      </c>
      <c r="AJ49" s="9">
        <f t="shared" si="4"/>
        <v>9.4560000000000005E-2</v>
      </c>
      <c r="AK49" s="9">
        <f t="shared" si="5"/>
        <v>9.0679999999999997E-2</v>
      </c>
      <c r="AL49" s="9">
        <f t="shared" si="6"/>
        <v>3.7799999999999999E-3</v>
      </c>
      <c r="AM49" s="9">
        <f t="shared" si="7"/>
        <v>1E-4</v>
      </c>
      <c r="AN49" s="9">
        <f t="shared" si="8"/>
        <v>2.666E-2</v>
      </c>
      <c r="AO49" s="9">
        <f t="shared" si="9"/>
        <v>7.4200000000000004E-3</v>
      </c>
      <c r="AP49" s="1">
        <f t="shared" si="26"/>
        <v>162</v>
      </c>
      <c r="AQ49" s="1">
        <f t="shared" si="26"/>
        <v>17</v>
      </c>
      <c r="AR49" s="1"/>
      <c r="AS49" s="1">
        <f t="shared" si="27"/>
        <v>1</v>
      </c>
      <c r="AT49" s="1">
        <f t="shared" si="28"/>
        <v>180</v>
      </c>
      <c r="AU49" s="1">
        <f t="shared" si="10"/>
        <v>2574</v>
      </c>
      <c r="AV49" s="9">
        <f t="shared" si="11"/>
        <v>5.1479999999999998E-2</v>
      </c>
      <c r="AW49" s="9">
        <f t="shared" si="12"/>
        <v>4.938E-2</v>
      </c>
      <c r="AX49" s="9">
        <f t="shared" si="13"/>
        <v>2E-3</v>
      </c>
      <c r="AY49" s="9">
        <f t="shared" si="14"/>
        <v>1E-4</v>
      </c>
      <c r="AZ49" s="9">
        <f t="shared" si="15"/>
        <v>3.5999999999999999E-3</v>
      </c>
      <c r="BA49" s="9">
        <f t="shared" si="29"/>
        <v>4.9171200000000005E-2</v>
      </c>
      <c r="BJ49" s="7">
        <f t="shared" si="40"/>
        <v>36</v>
      </c>
      <c r="BK49" s="7">
        <f t="shared" si="40"/>
        <v>36</v>
      </c>
      <c r="BL49" s="1">
        <f t="shared" si="16"/>
        <v>70417.06496550687</v>
      </c>
      <c r="BM49" s="48">
        <f>+EvolOf!M38</f>
        <v>64059</v>
      </c>
      <c r="BN49" s="1">
        <f t="shared" si="17"/>
        <v>64059</v>
      </c>
      <c r="BO49" s="1">
        <f t="shared" si="30"/>
        <v>6358.0649655068701</v>
      </c>
      <c r="BP49" s="28">
        <f t="shared" si="31"/>
        <v>9.9253265981468219E-2</v>
      </c>
      <c r="BQ49" s="1">
        <f t="shared" si="18"/>
        <v>40424990.105605878</v>
      </c>
      <c r="BR49" s="1" cm="1">
        <f t="array" ref="BR49">IF(BK49&lt;=$BX$14,0,INDEX($AU$14:$AU$300,BK49-$BX$14+1))*$BY$14</f>
        <v>70417.06496550687</v>
      </c>
      <c r="BS49" s="1">
        <f t="shared" si="19"/>
        <v>67544.573970410434</v>
      </c>
      <c r="BT49" s="1">
        <f t="shared" si="37"/>
        <v>2872.4909950964338</v>
      </c>
      <c r="BU49" s="1">
        <f t="shared" si="32"/>
        <v>67544.573970410434</v>
      </c>
      <c r="BV49" s="1">
        <f t="shared" si="39"/>
        <v>2735.7057096156514</v>
      </c>
      <c r="BW49" s="1">
        <f t="shared" si="39"/>
        <v>136.78528548078256</v>
      </c>
      <c r="CQ49" s="4">
        <f t="shared" si="33"/>
        <v>20</v>
      </c>
      <c r="CR49" s="7" cm="1">
        <f t="array" ref="CR49">IF(BK49&lt;=$CW$48,0,INDEX($B$14:$B$300,BK49-$CW$48+1))</f>
        <v>143</v>
      </c>
      <c r="CS49" s="1">
        <f t="shared" si="21"/>
        <v>194</v>
      </c>
      <c r="CT49" s="100">
        <f t="shared" si="34"/>
        <v>1.3566433566433567</v>
      </c>
    </row>
    <row r="50" spans="1:101" x14ac:dyDescent="0.3">
      <c r="A50" s="1">
        <f t="shared" si="22"/>
        <v>37</v>
      </c>
      <c r="B50" s="1">
        <f t="shared" si="0"/>
        <v>5124</v>
      </c>
      <c r="C50" s="1">
        <v>37</v>
      </c>
      <c r="D50" s="1">
        <v>44874</v>
      </c>
      <c r="E50" s="1">
        <v>4894</v>
      </c>
      <c r="F50" s="1">
        <v>0</v>
      </c>
      <c r="G50" s="1">
        <v>224</v>
      </c>
      <c r="H50" s="1">
        <v>0</v>
      </c>
      <c r="I50" s="1">
        <v>6</v>
      </c>
      <c r="J50" s="4">
        <v>51.08</v>
      </c>
      <c r="K50" s="4">
        <v>0.66</v>
      </c>
      <c r="L50" s="4">
        <v>17.600000000000001</v>
      </c>
      <c r="M50" s="61">
        <v>2.42</v>
      </c>
      <c r="N50" s="1">
        <v>1406</v>
      </c>
      <c r="O50" s="1">
        <v>3709</v>
      </c>
      <c r="P50" s="1">
        <v>3665</v>
      </c>
      <c r="Q50" s="1">
        <v>42</v>
      </c>
      <c r="R50" s="1">
        <v>0</v>
      </c>
      <c r="S50" s="1">
        <v>0</v>
      </c>
      <c r="T50" s="1">
        <v>1508</v>
      </c>
      <c r="U50" s="1">
        <v>151</v>
      </c>
      <c r="V50" s="1">
        <v>2637</v>
      </c>
      <c r="W50" s="1">
        <v>120</v>
      </c>
      <c r="X50" s="1">
        <v>6</v>
      </c>
      <c r="Y50" s="58">
        <v>1.89</v>
      </c>
      <c r="AA50" s="1">
        <f t="shared" si="1"/>
        <v>7531</v>
      </c>
      <c r="AB50" s="1">
        <f t="shared" si="2"/>
        <v>344</v>
      </c>
      <c r="AC50" s="1">
        <f t="shared" si="3"/>
        <v>12</v>
      </c>
      <c r="AD50" s="1">
        <f t="shared" si="23"/>
        <v>360</v>
      </c>
      <c r="AE50" s="1">
        <f t="shared" si="24"/>
        <v>35</v>
      </c>
      <c r="AF50" s="1">
        <f t="shared" si="24"/>
        <v>0</v>
      </c>
      <c r="AG50" s="1">
        <f t="shared" si="24"/>
        <v>1</v>
      </c>
      <c r="AH50" s="1">
        <f t="shared" si="35"/>
        <v>396</v>
      </c>
      <c r="AI50" s="9">
        <f t="shared" si="25"/>
        <v>2.1715526601520088E-3</v>
      </c>
      <c r="AJ50" s="9">
        <f t="shared" si="4"/>
        <v>0.10248</v>
      </c>
      <c r="AK50" s="9">
        <f t="shared" si="5"/>
        <v>9.7879999999999995E-2</v>
      </c>
      <c r="AL50" s="9">
        <f t="shared" si="6"/>
        <v>4.4799999999999996E-3</v>
      </c>
      <c r="AM50" s="9">
        <f t="shared" si="7"/>
        <v>1.2E-4</v>
      </c>
      <c r="AN50" s="9">
        <f t="shared" si="8"/>
        <v>3.0159999999999999E-2</v>
      </c>
      <c r="AO50" s="9">
        <f t="shared" si="9"/>
        <v>7.92E-3</v>
      </c>
      <c r="AP50" s="1">
        <f t="shared" si="26"/>
        <v>168</v>
      </c>
      <c r="AQ50" s="1">
        <f t="shared" si="26"/>
        <v>20</v>
      </c>
      <c r="AR50" s="1"/>
      <c r="AS50" s="1">
        <f t="shared" si="27"/>
        <v>1</v>
      </c>
      <c r="AT50" s="1">
        <f t="shared" si="28"/>
        <v>189</v>
      </c>
      <c r="AU50" s="1">
        <f t="shared" si="10"/>
        <v>2763</v>
      </c>
      <c r="AV50" s="9">
        <f t="shared" si="11"/>
        <v>5.5259999999999997E-2</v>
      </c>
      <c r="AW50" s="9">
        <f t="shared" si="12"/>
        <v>5.2740000000000002E-2</v>
      </c>
      <c r="AX50" s="9">
        <f t="shared" si="13"/>
        <v>2.3999999999999998E-3</v>
      </c>
      <c r="AY50" s="9">
        <f t="shared" si="14"/>
        <v>1.2E-4</v>
      </c>
      <c r="AZ50" s="9">
        <f t="shared" si="15"/>
        <v>3.7799999999999999E-3</v>
      </c>
      <c r="BA50" s="9">
        <f t="shared" si="29"/>
        <v>5.3289599999999999E-2</v>
      </c>
      <c r="BJ50" s="7">
        <f t="shared" si="40"/>
        <v>37</v>
      </c>
      <c r="BK50" s="7">
        <f t="shared" si="40"/>
        <v>37</v>
      </c>
      <c r="BL50" s="1">
        <f t="shared" si="16"/>
        <v>75587.548756680451</v>
      </c>
      <c r="BM50" s="48">
        <f>+EvolOf!M39</f>
        <v>72248</v>
      </c>
      <c r="BN50" s="1">
        <f t="shared" si="17"/>
        <v>72248</v>
      </c>
      <c r="BO50" s="1">
        <f t="shared" si="30"/>
        <v>3339.5487566804513</v>
      </c>
      <c r="BP50" s="28">
        <f t="shared" si="31"/>
        <v>4.6223407660841209E-2</v>
      </c>
      <c r="BQ50" s="1">
        <f t="shared" si="18"/>
        <v>11152585.898245947</v>
      </c>
      <c r="BR50" s="1" cm="1">
        <f t="array" ref="BR50">IF(BK50&lt;=$BX$14,0,INDEX($AU$14:$AU$300,BK50-$BX$14+1))*$BY$14</f>
        <v>75587.548756680451</v>
      </c>
      <c r="BS50" s="1">
        <f t="shared" si="19"/>
        <v>72140.559562564726</v>
      </c>
      <c r="BT50" s="1">
        <f t="shared" si="37"/>
        <v>3446.9891941157207</v>
      </c>
      <c r="BU50" s="1">
        <f t="shared" si="32"/>
        <v>72140.559562564726</v>
      </c>
      <c r="BV50" s="1">
        <f t="shared" si="39"/>
        <v>3282.8468515387817</v>
      </c>
      <c r="BW50" s="1">
        <f t="shared" si="39"/>
        <v>164.14234257693909</v>
      </c>
      <c r="CQ50" s="4">
        <f t="shared" si="33"/>
        <v>20</v>
      </c>
      <c r="CR50" s="7" cm="1">
        <f t="array" ref="CR50">IF(BK50&lt;=$CW$48,0,INDEX($B$14:$B$300,BK50-$CW$48+1))</f>
        <v>182</v>
      </c>
      <c r="CS50" s="1">
        <f t="shared" si="21"/>
        <v>230</v>
      </c>
      <c r="CT50" s="100">
        <f t="shared" si="34"/>
        <v>1.2637362637362637</v>
      </c>
    </row>
    <row r="51" spans="1:101" x14ac:dyDescent="0.3">
      <c r="A51" s="1">
        <f t="shared" si="22"/>
        <v>38</v>
      </c>
      <c r="B51" s="1">
        <f t="shared" si="0"/>
        <v>5535</v>
      </c>
      <c r="C51" s="1">
        <v>38</v>
      </c>
      <c r="D51" s="1">
        <v>44463</v>
      </c>
      <c r="E51" s="1">
        <v>5259</v>
      </c>
      <c r="F51" s="1">
        <v>0</v>
      </c>
      <c r="G51" s="1">
        <v>269</v>
      </c>
      <c r="H51" s="1">
        <v>0</v>
      </c>
      <c r="I51" s="1">
        <v>7</v>
      </c>
      <c r="J51" s="4">
        <v>50.8</v>
      </c>
      <c r="K51" s="4">
        <v>0.65</v>
      </c>
      <c r="L51" s="4">
        <v>17.899999999999999</v>
      </c>
      <c r="M51" s="61">
        <v>2.38</v>
      </c>
      <c r="N51" s="1">
        <v>1540</v>
      </c>
      <c r="O51" s="1">
        <v>3985</v>
      </c>
      <c r="P51" s="1">
        <v>3941</v>
      </c>
      <c r="Q51" s="1">
        <v>43</v>
      </c>
      <c r="R51" s="1">
        <v>0</v>
      </c>
      <c r="S51" s="1">
        <v>0</v>
      </c>
      <c r="T51" s="1">
        <v>1614</v>
      </c>
      <c r="U51" s="1">
        <v>162</v>
      </c>
      <c r="V51" s="1">
        <v>2810</v>
      </c>
      <c r="W51" s="1">
        <v>146</v>
      </c>
      <c r="X51" s="1">
        <v>7</v>
      </c>
      <c r="Y51" s="58">
        <v>1.87</v>
      </c>
      <c r="AA51" s="1">
        <f t="shared" si="1"/>
        <v>8069</v>
      </c>
      <c r="AB51" s="1">
        <f t="shared" si="2"/>
        <v>415</v>
      </c>
      <c r="AC51" s="1">
        <f t="shared" si="3"/>
        <v>14</v>
      </c>
      <c r="AD51" s="1">
        <f t="shared" si="23"/>
        <v>365</v>
      </c>
      <c r="AE51" s="1">
        <f t="shared" si="24"/>
        <v>45</v>
      </c>
      <c r="AF51" s="1">
        <f t="shared" si="24"/>
        <v>0</v>
      </c>
      <c r="AG51" s="1">
        <f t="shared" si="24"/>
        <v>1</v>
      </c>
      <c r="AH51" s="1">
        <f t="shared" si="35"/>
        <v>411</v>
      </c>
      <c r="AI51" s="9">
        <f t="shared" si="25"/>
        <v>2.3624704691191361E-3</v>
      </c>
      <c r="AJ51" s="9">
        <f t="shared" si="4"/>
        <v>0.11070000000000001</v>
      </c>
      <c r="AK51" s="9">
        <f t="shared" si="5"/>
        <v>0.10518</v>
      </c>
      <c r="AL51" s="9">
        <f t="shared" si="6"/>
        <v>5.3800000000000002E-3</v>
      </c>
      <c r="AM51" s="9">
        <f t="shared" si="7"/>
        <v>1.3999999999999999E-4</v>
      </c>
      <c r="AN51" s="9">
        <f t="shared" si="8"/>
        <v>3.2280000000000003E-2</v>
      </c>
      <c r="AO51" s="9">
        <f t="shared" si="9"/>
        <v>8.2199999999999999E-3</v>
      </c>
      <c r="AP51" s="1">
        <f t="shared" si="26"/>
        <v>173</v>
      </c>
      <c r="AQ51" s="1">
        <f t="shared" si="26"/>
        <v>26</v>
      </c>
      <c r="AR51" s="1"/>
      <c r="AS51" s="1">
        <f t="shared" si="27"/>
        <v>1</v>
      </c>
      <c r="AT51" s="1">
        <f t="shared" si="28"/>
        <v>200</v>
      </c>
      <c r="AU51" s="1">
        <f t="shared" si="10"/>
        <v>2963</v>
      </c>
      <c r="AV51" s="9">
        <f t="shared" si="11"/>
        <v>5.926E-2</v>
      </c>
      <c r="AW51" s="9">
        <f t="shared" si="12"/>
        <v>5.62E-2</v>
      </c>
      <c r="AX51" s="9">
        <f t="shared" si="13"/>
        <v>2.9199999999999999E-3</v>
      </c>
      <c r="AY51" s="9">
        <f t="shared" si="14"/>
        <v>1.3999999999999999E-4</v>
      </c>
      <c r="AZ51" s="9">
        <f t="shared" si="15"/>
        <v>4.0000000000000001E-3</v>
      </c>
      <c r="BA51" s="9">
        <f t="shared" si="29"/>
        <v>5.7564000000000004E-2</v>
      </c>
      <c r="BJ51" s="7">
        <f t="shared" si="40"/>
        <v>38</v>
      </c>
      <c r="BK51" s="7">
        <f t="shared" si="40"/>
        <v>38</v>
      </c>
      <c r="BL51" s="1">
        <f t="shared" si="16"/>
        <v>81058.96017591175</v>
      </c>
      <c r="BM51" s="48">
        <f>+EvolOf!M40</f>
        <v>78796</v>
      </c>
      <c r="BN51" s="1">
        <f t="shared" si="17"/>
        <v>78796</v>
      </c>
      <c r="BO51" s="1">
        <f t="shared" si="30"/>
        <v>2262.9601759117504</v>
      </c>
      <c r="BP51" s="28">
        <f t="shared" si="31"/>
        <v>2.8719226558603816E-2</v>
      </c>
      <c r="BQ51" s="1">
        <f t="shared" si="18"/>
        <v>5120988.7577625401</v>
      </c>
      <c r="BR51" s="1" cm="1">
        <f t="array" ref="BR51">IF(BK51&lt;=$BX$14,0,INDEX($AU$14:$AU$300,BK51-$BX$14+1))*$BY$14</f>
        <v>81058.96017591175</v>
      </c>
      <c r="BS51" s="1">
        <f t="shared" si="19"/>
        <v>76873.330440199803</v>
      </c>
      <c r="BT51" s="1">
        <f t="shared" si="37"/>
        <v>4185.6297357119465</v>
      </c>
      <c r="BU51" s="1">
        <f t="shared" si="32"/>
        <v>76873.330440199803</v>
      </c>
      <c r="BV51" s="1">
        <f t="shared" si="39"/>
        <v>3994.1303360388511</v>
      </c>
      <c r="BW51" s="1">
        <f t="shared" si="39"/>
        <v>191.49939967309558</v>
      </c>
      <c r="CQ51" s="4">
        <f t="shared" si="33"/>
        <v>20.857142857142858</v>
      </c>
      <c r="CR51" s="7" cm="1">
        <f t="array" ref="CR51">IF(BK51&lt;=$CW$48,0,INDEX($B$14:$B$300,BK51-$CW$48+1))</f>
        <v>229</v>
      </c>
      <c r="CS51" s="1">
        <f t="shared" si="21"/>
        <v>276</v>
      </c>
      <c r="CT51" s="100">
        <f t="shared" si="34"/>
        <v>1.205240174672489</v>
      </c>
    </row>
    <row r="52" spans="1:101" x14ac:dyDescent="0.3">
      <c r="A52" s="1">
        <f t="shared" si="22"/>
        <v>39</v>
      </c>
      <c r="B52" s="1">
        <f t="shared" si="0"/>
        <v>5972</v>
      </c>
      <c r="C52" s="1">
        <v>39</v>
      </c>
      <c r="D52" s="1">
        <v>44026</v>
      </c>
      <c r="E52" s="1">
        <v>5646</v>
      </c>
      <c r="F52" s="1">
        <v>0</v>
      </c>
      <c r="G52" s="1">
        <v>317</v>
      </c>
      <c r="H52" s="1">
        <v>0</v>
      </c>
      <c r="I52" s="1">
        <v>9</v>
      </c>
      <c r="J52" s="4">
        <v>50.53</v>
      </c>
      <c r="K52" s="4">
        <v>0.65</v>
      </c>
      <c r="L52" s="4">
        <v>18.100000000000001</v>
      </c>
      <c r="M52" s="61">
        <v>2.34</v>
      </c>
      <c r="N52" s="1">
        <v>1683</v>
      </c>
      <c r="O52" s="1">
        <v>4280</v>
      </c>
      <c r="P52" s="1">
        <v>4234</v>
      </c>
      <c r="Q52" s="1">
        <v>44</v>
      </c>
      <c r="R52" s="1">
        <v>0</v>
      </c>
      <c r="S52" s="1">
        <v>0</v>
      </c>
      <c r="T52" s="1">
        <v>1725</v>
      </c>
      <c r="U52" s="1">
        <v>173</v>
      </c>
      <c r="V52" s="1">
        <v>2991</v>
      </c>
      <c r="W52" s="1">
        <v>173</v>
      </c>
      <c r="X52" s="1">
        <v>9</v>
      </c>
      <c r="Y52" s="58">
        <v>1.86</v>
      </c>
      <c r="AA52" s="1">
        <f t="shared" si="1"/>
        <v>8637</v>
      </c>
      <c r="AB52" s="1">
        <f t="shared" si="2"/>
        <v>490</v>
      </c>
      <c r="AC52" s="1">
        <f t="shared" si="3"/>
        <v>18</v>
      </c>
      <c r="AD52" s="1">
        <f t="shared" si="23"/>
        <v>387</v>
      </c>
      <c r="AE52" s="1">
        <f t="shared" si="24"/>
        <v>48</v>
      </c>
      <c r="AF52" s="1">
        <f t="shared" si="24"/>
        <v>0</v>
      </c>
      <c r="AG52" s="1">
        <f t="shared" si="24"/>
        <v>2</v>
      </c>
      <c r="AH52" s="1">
        <f t="shared" si="35"/>
        <v>437</v>
      </c>
      <c r="AI52" s="9">
        <f t="shared" si="25"/>
        <v>2.8364323983611725E-3</v>
      </c>
      <c r="AJ52" s="9">
        <f t="shared" si="4"/>
        <v>0.11944</v>
      </c>
      <c r="AK52" s="9">
        <f t="shared" si="5"/>
        <v>0.11292000000000001</v>
      </c>
      <c r="AL52" s="9">
        <f t="shared" si="6"/>
        <v>6.3400000000000001E-3</v>
      </c>
      <c r="AM52" s="9">
        <f t="shared" si="7"/>
        <v>1.8000000000000001E-4</v>
      </c>
      <c r="AN52" s="9">
        <f t="shared" si="8"/>
        <v>3.4500000000000003E-2</v>
      </c>
      <c r="AO52" s="9">
        <f t="shared" si="9"/>
        <v>8.7399999999999995E-3</v>
      </c>
      <c r="AP52" s="1">
        <f t="shared" si="26"/>
        <v>181</v>
      </c>
      <c r="AQ52" s="1">
        <f t="shared" si="26"/>
        <v>27</v>
      </c>
      <c r="AR52" s="1"/>
      <c r="AS52" s="1">
        <f t="shared" si="27"/>
        <v>2</v>
      </c>
      <c r="AT52" s="1">
        <f t="shared" si="28"/>
        <v>210</v>
      </c>
      <c r="AU52" s="1">
        <f t="shared" si="10"/>
        <v>3173</v>
      </c>
      <c r="AV52" s="9">
        <f t="shared" si="11"/>
        <v>6.3460000000000003E-2</v>
      </c>
      <c r="AW52" s="9">
        <f t="shared" si="12"/>
        <v>5.9819999999999998E-2</v>
      </c>
      <c r="AX52" s="9">
        <f t="shared" si="13"/>
        <v>3.46E-3</v>
      </c>
      <c r="AY52" s="9">
        <f t="shared" si="14"/>
        <v>1.8000000000000001E-4</v>
      </c>
      <c r="AZ52" s="9">
        <f t="shared" si="15"/>
        <v>4.1999999999999997E-3</v>
      </c>
      <c r="BA52" s="9">
        <f t="shared" si="29"/>
        <v>6.2108800000000006E-2</v>
      </c>
      <c r="BJ52" s="7">
        <f t="shared" si="40"/>
        <v>39</v>
      </c>
      <c r="BK52" s="7">
        <f t="shared" si="40"/>
        <v>39</v>
      </c>
      <c r="BL52" s="1">
        <f t="shared" si="16"/>
        <v>86803.942166104622</v>
      </c>
      <c r="BM52" s="48">
        <f>+EvolOf!M41</f>
        <v>85142</v>
      </c>
      <c r="BN52" s="1">
        <f t="shared" si="17"/>
        <v>85142</v>
      </c>
      <c r="BO52" s="1">
        <f t="shared" si="30"/>
        <v>1661.9421661046217</v>
      </c>
      <c r="BP52" s="28">
        <f t="shared" si="31"/>
        <v>1.9519651477585942E-2</v>
      </c>
      <c r="BQ52" s="1">
        <f t="shared" si="18"/>
        <v>2762051.7634765222</v>
      </c>
      <c r="BR52" s="1" cm="1">
        <f t="array" ref="BR52">IF(BK52&lt;=$BX$14,0,INDEX($AU$14:$AU$300,BK52-$BX$14+1))*$BY$14</f>
        <v>86803.942166104622</v>
      </c>
      <c r="BS52" s="1">
        <f t="shared" si="19"/>
        <v>81824.957774604132</v>
      </c>
      <c r="BT52" s="1">
        <f t="shared" si="37"/>
        <v>4978.9843915004858</v>
      </c>
      <c r="BU52" s="1">
        <f t="shared" si="32"/>
        <v>81824.957774604132</v>
      </c>
      <c r="BV52" s="1">
        <f t="shared" si="39"/>
        <v>4732.7708776350764</v>
      </c>
      <c r="BW52" s="1">
        <f t="shared" si="39"/>
        <v>246.21351386540863</v>
      </c>
      <c r="CQ52" s="4">
        <f t="shared" si="33"/>
        <v>19.222222222222221</v>
      </c>
      <c r="CR52" s="7" cm="1">
        <f t="array" ref="CR52">IF(BK52&lt;=$CW$48,0,INDEX($B$14:$B$300,BK52-$CW$48+1))</f>
        <v>281</v>
      </c>
      <c r="CS52" s="1">
        <f t="shared" si="21"/>
        <v>326</v>
      </c>
      <c r="CT52" s="100">
        <f t="shared" si="34"/>
        <v>1.1601423487544484</v>
      </c>
      <c r="CV52" s="96" t="s">
        <v>93</v>
      </c>
      <c r="CW52" s="7">
        <v>10</v>
      </c>
    </row>
    <row r="53" spans="1:101" x14ac:dyDescent="0.3">
      <c r="A53" s="1">
        <f t="shared" si="22"/>
        <v>40</v>
      </c>
      <c r="B53" s="1">
        <f t="shared" si="0"/>
        <v>6419</v>
      </c>
      <c r="C53" s="1">
        <v>40</v>
      </c>
      <c r="D53" s="1">
        <v>43579</v>
      </c>
      <c r="E53" s="1">
        <v>6035</v>
      </c>
      <c r="F53" s="1">
        <v>0</v>
      </c>
      <c r="G53" s="1">
        <v>373</v>
      </c>
      <c r="H53" s="1">
        <v>0</v>
      </c>
      <c r="I53" s="1">
        <v>11</v>
      </c>
      <c r="J53" s="4">
        <v>50.27</v>
      </c>
      <c r="K53" s="4">
        <v>0.65</v>
      </c>
      <c r="L53" s="4">
        <v>18.3</v>
      </c>
      <c r="M53" s="61">
        <v>2.29</v>
      </c>
      <c r="N53" s="1">
        <v>1834</v>
      </c>
      <c r="O53" s="1">
        <v>4576</v>
      </c>
      <c r="P53" s="1">
        <v>4529</v>
      </c>
      <c r="Q53" s="1">
        <v>45</v>
      </c>
      <c r="R53" s="1">
        <v>0</v>
      </c>
      <c r="S53" s="1">
        <v>0</v>
      </c>
      <c r="T53" s="1">
        <v>1849</v>
      </c>
      <c r="U53" s="1">
        <v>185</v>
      </c>
      <c r="V53" s="1">
        <v>3174</v>
      </c>
      <c r="W53" s="1">
        <v>205</v>
      </c>
      <c r="X53" s="1">
        <v>11</v>
      </c>
      <c r="Y53" s="58">
        <v>1.81</v>
      </c>
      <c r="AA53" s="1">
        <f t="shared" si="1"/>
        <v>9209</v>
      </c>
      <c r="AB53" s="1">
        <f t="shared" si="2"/>
        <v>578</v>
      </c>
      <c r="AC53" s="1">
        <f t="shared" si="3"/>
        <v>22</v>
      </c>
      <c r="AD53" s="1">
        <f t="shared" si="23"/>
        <v>389</v>
      </c>
      <c r="AE53" s="1">
        <f t="shared" si="24"/>
        <v>56</v>
      </c>
      <c r="AF53" s="1">
        <f t="shared" si="24"/>
        <v>0</v>
      </c>
      <c r="AG53" s="1">
        <f t="shared" si="24"/>
        <v>2</v>
      </c>
      <c r="AH53" s="1">
        <f t="shared" si="35"/>
        <v>447</v>
      </c>
      <c r="AI53" s="9">
        <f t="shared" si="25"/>
        <v>3.2448377581120944E-3</v>
      </c>
      <c r="AJ53" s="9">
        <f t="shared" si="4"/>
        <v>0.12837999999999999</v>
      </c>
      <c r="AK53" s="9">
        <f t="shared" si="5"/>
        <v>0.1207</v>
      </c>
      <c r="AL53" s="9">
        <f t="shared" si="6"/>
        <v>7.4599999999999996E-3</v>
      </c>
      <c r="AM53" s="9">
        <f t="shared" si="7"/>
        <v>2.2000000000000001E-4</v>
      </c>
      <c r="AN53" s="9">
        <f t="shared" si="8"/>
        <v>3.6979999999999999E-2</v>
      </c>
      <c r="AO53" s="9">
        <f t="shared" si="9"/>
        <v>8.94E-3</v>
      </c>
      <c r="AP53" s="1">
        <f t="shared" si="26"/>
        <v>183</v>
      </c>
      <c r="AQ53" s="1">
        <f t="shared" si="26"/>
        <v>32</v>
      </c>
      <c r="AR53" s="1"/>
      <c r="AS53" s="1">
        <f t="shared" si="27"/>
        <v>2</v>
      </c>
      <c r="AT53" s="1">
        <f t="shared" si="28"/>
        <v>217</v>
      </c>
      <c r="AU53" s="1">
        <f t="shared" si="10"/>
        <v>3390</v>
      </c>
      <c r="AV53" s="9">
        <f t="shared" si="11"/>
        <v>6.7799999999999999E-2</v>
      </c>
      <c r="AW53" s="9">
        <f t="shared" si="12"/>
        <v>6.3479999999999995E-2</v>
      </c>
      <c r="AX53" s="9">
        <f t="shared" si="13"/>
        <v>4.1000000000000003E-3</v>
      </c>
      <c r="AY53" s="9">
        <f t="shared" si="14"/>
        <v>2.2000000000000001E-4</v>
      </c>
      <c r="AZ53" s="9">
        <f t="shared" si="15"/>
        <v>4.3400000000000001E-3</v>
      </c>
      <c r="BA53" s="9">
        <f t="shared" si="29"/>
        <v>6.67576E-2</v>
      </c>
      <c r="BJ53" s="7">
        <f t="shared" si="40"/>
        <v>40</v>
      </c>
      <c r="BK53" s="7">
        <f t="shared" si="40"/>
        <v>40</v>
      </c>
      <c r="BL53" s="1">
        <f t="shared" si="16"/>
        <v>92740.423555970585</v>
      </c>
      <c r="BM53" s="48">
        <f>+EvolOf!M42</f>
        <v>94164</v>
      </c>
      <c r="BN53" s="1">
        <f t="shared" si="17"/>
        <v>94164</v>
      </c>
      <c r="BO53" s="1">
        <f t="shared" si="30"/>
        <v>-1423.5764440294151</v>
      </c>
      <c r="BP53" s="28">
        <f t="shared" si="31"/>
        <v>-1.5118054076180054E-2</v>
      </c>
      <c r="BQ53" s="1">
        <f t="shared" si="18"/>
        <v>2026569.8919954346</v>
      </c>
      <c r="BR53" s="1" cm="1">
        <f t="array" ref="BR53">IF(BK53&lt;=$BX$14,0,INDEX($AU$14:$AU$300,BK53-$BX$14+1))*$BY$14</f>
        <v>92740.423555970585</v>
      </c>
      <c r="BS53" s="1">
        <f t="shared" si="19"/>
        <v>86831.299223200767</v>
      </c>
      <c r="BT53" s="1">
        <f t="shared" si="37"/>
        <v>5909.1243327698066</v>
      </c>
      <c r="BU53" s="1">
        <f t="shared" si="32"/>
        <v>86831.299223200782</v>
      </c>
      <c r="BV53" s="1">
        <f t="shared" si="39"/>
        <v>5608.1967047120852</v>
      </c>
      <c r="BW53" s="1">
        <f t="shared" si="39"/>
        <v>300.92762805772162</v>
      </c>
      <c r="CQ53" s="4">
        <f t="shared" si="33"/>
        <v>18.636363636363637</v>
      </c>
      <c r="CR53" s="7" cm="1">
        <f t="array" ref="CR53">IF(BK53&lt;=$CW$48,0,INDEX($B$14:$B$300,BK53-$CW$48+1))</f>
        <v>339</v>
      </c>
      <c r="CS53" s="1">
        <f t="shared" si="21"/>
        <v>384</v>
      </c>
      <c r="CT53" s="100">
        <f t="shared" si="34"/>
        <v>1.1327433628318584</v>
      </c>
      <c r="CV53" s="104" t="s">
        <v>163</v>
      </c>
      <c r="CW53" s="109">
        <f>+BX14+CW52</f>
        <v>11</v>
      </c>
    </row>
    <row r="54" spans="1:101" x14ac:dyDescent="0.3">
      <c r="A54" s="1">
        <f t="shared" si="22"/>
        <v>41</v>
      </c>
      <c r="B54" s="1">
        <f t="shared" si="0"/>
        <v>6870</v>
      </c>
      <c r="C54" s="1">
        <v>41</v>
      </c>
      <c r="D54" s="1">
        <v>43127</v>
      </c>
      <c r="E54" s="1">
        <v>6421</v>
      </c>
      <c r="F54" s="1">
        <v>0</v>
      </c>
      <c r="G54" s="1">
        <v>437</v>
      </c>
      <c r="H54" s="1">
        <v>0</v>
      </c>
      <c r="I54" s="1">
        <v>12</v>
      </c>
      <c r="J54" s="4">
        <v>50.02</v>
      </c>
      <c r="K54" s="4">
        <v>0.65</v>
      </c>
      <c r="L54" s="4">
        <v>18.5</v>
      </c>
      <c r="M54" s="61">
        <v>2.2400000000000002</v>
      </c>
      <c r="N54" s="1">
        <v>1996</v>
      </c>
      <c r="O54" s="1">
        <v>4865</v>
      </c>
      <c r="P54" s="1">
        <v>4816</v>
      </c>
      <c r="Q54" s="1">
        <v>48</v>
      </c>
      <c r="R54" s="1">
        <v>0</v>
      </c>
      <c r="S54" s="1">
        <v>0</v>
      </c>
      <c r="T54" s="1">
        <v>1977</v>
      </c>
      <c r="U54" s="1">
        <v>199</v>
      </c>
      <c r="V54" s="1">
        <v>3362</v>
      </c>
      <c r="W54" s="1">
        <v>239</v>
      </c>
      <c r="X54" s="1">
        <v>12</v>
      </c>
      <c r="Y54" s="58">
        <v>1.78</v>
      </c>
      <c r="AA54" s="1">
        <f t="shared" si="1"/>
        <v>9783</v>
      </c>
      <c r="AB54" s="1">
        <f t="shared" si="2"/>
        <v>676</v>
      </c>
      <c r="AC54" s="1">
        <f t="shared" si="3"/>
        <v>24</v>
      </c>
      <c r="AD54" s="1">
        <f t="shared" si="23"/>
        <v>386</v>
      </c>
      <c r="AE54" s="1">
        <f t="shared" si="24"/>
        <v>64</v>
      </c>
      <c r="AF54" s="1">
        <f t="shared" si="24"/>
        <v>0</v>
      </c>
      <c r="AG54" s="1">
        <f t="shared" si="24"/>
        <v>1</v>
      </c>
      <c r="AH54" s="1">
        <f t="shared" si="35"/>
        <v>451</v>
      </c>
      <c r="AI54" s="9">
        <f t="shared" si="25"/>
        <v>3.3213396069748133E-3</v>
      </c>
      <c r="AJ54" s="9">
        <f t="shared" si="4"/>
        <v>0.13739999999999999</v>
      </c>
      <c r="AK54" s="9">
        <f t="shared" si="5"/>
        <v>0.12842000000000001</v>
      </c>
      <c r="AL54" s="9">
        <f t="shared" si="6"/>
        <v>8.7399999999999995E-3</v>
      </c>
      <c r="AM54" s="9">
        <f t="shared" si="7"/>
        <v>2.4000000000000001E-4</v>
      </c>
      <c r="AN54" s="9">
        <f t="shared" si="8"/>
        <v>3.9539999999999999E-2</v>
      </c>
      <c r="AO54" s="9">
        <f t="shared" si="9"/>
        <v>9.0200000000000002E-3</v>
      </c>
      <c r="AP54" s="1">
        <f t="shared" si="26"/>
        <v>188</v>
      </c>
      <c r="AQ54" s="1">
        <f t="shared" si="26"/>
        <v>34</v>
      </c>
      <c r="AR54" s="1"/>
      <c r="AS54" s="1">
        <f t="shared" si="27"/>
        <v>1</v>
      </c>
      <c r="AT54" s="1">
        <f t="shared" si="28"/>
        <v>223</v>
      </c>
      <c r="AU54" s="1">
        <f t="shared" si="10"/>
        <v>3613</v>
      </c>
      <c r="AV54" s="9">
        <f t="shared" si="11"/>
        <v>7.2260000000000005E-2</v>
      </c>
      <c r="AW54" s="9">
        <f t="shared" si="12"/>
        <v>6.7239999999999994E-2</v>
      </c>
      <c r="AX54" s="9">
        <f t="shared" si="13"/>
        <v>4.7800000000000004E-3</v>
      </c>
      <c r="AY54" s="9">
        <f t="shared" si="14"/>
        <v>2.4000000000000001E-4</v>
      </c>
      <c r="AZ54" s="9">
        <f t="shared" si="15"/>
        <v>4.4600000000000004E-3</v>
      </c>
      <c r="BA54" s="9">
        <f t="shared" si="29"/>
        <v>7.1447999999999998E-2</v>
      </c>
      <c r="BJ54" s="7">
        <f t="shared" si="40"/>
        <v>41</v>
      </c>
      <c r="BK54" s="7">
        <f t="shared" si="40"/>
        <v>41</v>
      </c>
      <c r="BL54" s="1">
        <f t="shared" si="16"/>
        <v>98841.04728841348</v>
      </c>
      <c r="BM54" s="48">
        <f>+EvolOf!M43</f>
        <v>102136</v>
      </c>
      <c r="BN54" s="1">
        <f t="shared" si="17"/>
        <v>102136</v>
      </c>
      <c r="BO54" s="1">
        <f t="shared" si="30"/>
        <v>-3294.9527115865203</v>
      </c>
      <c r="BP54" s="28">
        <f t="shared" si="31"/>
        <v>-3.2260444031355417E-2</v>
      </c>
      <c r="BQ54" s="1">
        <f t="shared" si="18"/>
        <v>10856713.371591363</v>
      </c>
      <c r="BR54" s="1" cm="1">
        <f t="array" ref="BR54">IF(BK54&lt;=$BX$14,0,INDEX($AU$14:$AU$300,BK54-$BX$14+1))*$BY$14</f>
        <v>98841.04728841348</v>
      </c>
      <c r="BS54" s="1">
        <f t="shared" si="19"/>
        <v>91974.425957278203</v>
      </c>
      <c r="BT54" s="1">
        <f t="shared" si="37"/>
        <v>6866.6213311352849</v>
      </c>
      <c r="BU54" s="1">
        <f t="shared" si="32"/>
        <v>91974.425957278188</v>
      </c>
      <c r="BV54" s="1">
        <f t="shared" si="39"/>
        <v>6538.3366459814069</v>
      </c>
      <c r="BW54" s="1">
        <f t="shared" si="39"/>
        <v>328.28468515387817</v>
      </c>
      <c r="CQ54" s="4">
        <f t="shared" si="33"/>
        <v>19.916666666666668</v>
      </c>
      <c r="CR54" s="7" cm="1">
        <f t="array" ref="CR54">IF(BK54&lt;=$CW$48,0,INDEX($B$14:$B$300,BK54-$CW$48+1))</f>
        <v>402</v>
      </c>
      <c r="CS54" s="1">
        <f t="shared" si="21"/>
        <v>449</v>
      </c>
      <c r="CT54" s="100">
        <f t="shared" si="34"/>
        <v>1.1169154228855722</v>
      </c>
    </row>
    <row r="55" spans="1:101" x14ac:dyDescent="0.3">
      <c r="A55" s="1">
        <f t="shared" si="22"/>
        <v>42</v>
      </c>
      <c r="B55" s="1">
        <f t="shared" si="0"/>
        <v>7327</v>
      </c>
      <c r="C55" s="1">
        <v>42</v>
      </c>
      <c r="D55" s="1">
        <v>42671</v>
      </c>
      <c r="E55" s="1">
        <v>6800</v>
      </c>
      <c r="F55" s="1">
        <v>0</v>
      </c>
      <c r="G55" s="1">
        <v>512</v>
      </c>
      <c r="H55" s="1">
        <v>0</v>
      </c>
      <c r="I55" s="1">
        <v>15</v>
      </c>
      <c r="J55" s="4">
        <v>49.79</v>
      </c>
      <c r="K55" s="4">
        <v>0.64</v>
      </c>
      <c r="L55" s="4">
        <v>18.8</v>
      </c>
      <c r="M55" s="61">
        <v>2.19</v>
      </c>
      <c r="N55" s="1">
        <v>2163</v>
      </c>
      <c r="O55" s="1">
        <v>5155</v>
      </c>
      <c r="P55" s="1">
        <v>5102</v>
      </c>
      <c r="Q55" s="1">
        <v>51</v>
      </c>
      <c r="R55" s="1">
        <v>0</v>
      </c>
      <c r="S55" s="1">
        <v>0</v>
      </c>
      <c r="T55" s="1">
        <v>2101</v>
      </c>
      <c r="U55" s="1">
        <v>212</v>
      </c>
      <c r="V55" s="1">
        <v>3539</v>
      </c>
      <c r="W55" s="1">
        <v>279</v>
      </c>
      <c r="X55" s="1">
        <v>15</v>
      </c>
      <c r="Y55" s="58">
        <v>1.72</v>
      </c>
      <c r="AA55" s="1">
        <f t="shared" si="1"/>
        <v>10339</v>
      </c>
      <c r="AB55" s="1">
        <f t="shared" si="2"/>
        <v>791</v>
      </c>
      <c r="AC55" s="1">
        <f t="shared" si="3"/>
        <v>30</v>
      </c>
      <c r="AD55" s="1">
        <f t="shared" si="23"/>
        <v>379</v>
      </c>
      <c r="AE55" s="1">
        <f t="shared" si="24"/>
        <v>75</v>
      </c>
      <c r="AF55" s="1">
        <f t="shared" si="24"/>
        <v>0</v>
      </c>
      <c r="AG55" s="1">
        <f t="shared" si="24"/>
        <v>3</v>
      </c>
      <c r="AH55" s="1">
        <f t="shared" si="35"/>
        <v>457</v>
      </c>
      <c r="AI55" s="9">
        <f t="shared" si="25"/>
        <v>3.9133837725019568E-3</v>
      </c>
      <c r="AJ55" s="9">
        <f t="shared" si="4"/>
        <v>0.14654</v>
      </c>
      <c r="AK55" s="9">
        <f t="shared" si="5"/>
        <v>0.13600000000000001</v>
      </c>
      <c r="AL55" s="9">
        <f t="shared" si="6"/>
        <v>1.0240000000000001E-2</v>
      </c>
      <c r="AM55" s="9">
        <f t="shared" si="7"/>
        <v>2.9999999999999997E-4</v>
      </c>
      <c r="AN55" s="9">
        <f t="shared" si="8"/>
        <v>4.2020000000000002E-2</v>
      </c>
      <c r="AO55" s="9">
        <f t="shared" si="9"/>
        <v>9.1400000000000006E-3</v>
      </c>
      <c r="AP55" s="1">
        <f t="shared" si="26"/>
        <v>177</v>
      </c>
      <c r="AQ55" s="1">
        <f t="shared" si="26"/>
        <v>40</v>
      </c>
      <c r="AR55" s="1"/>
      <c r="AS55" s="1">
        <f t="shared" si="27"/>
        <v>3</v>
      </c>
      <c r="AT55" s="1">
        <f t="shared" si="28"/>
        <v>220</v>
      </c>
      <c r="AU55" s="1">
        <f t="shared" si="10"/>
        <v>3833</v>
      </c>
      <c r="AV55" s="9">
        <f t="shared" si="11"/>
        <v>7.6660000000000006E-2</v>
      </c>
      <c r="AW55" s="9">
        <f t="shared" si="12"/>
        <v>7.0779999999999996E-2</v>
      </c>
      <c r="AX55" s="9">
        <f t="shared" si="13"/>
        <v>5.5799999999999999E-3</v>
      </c>
      <c r="AY55" s="9">
        <f t="shared" si="14"/>
        <v>2.9999999999999997E-4</v>
      </c>
      <c r="AZ55" s="9">
        <f t="shared" si="15"/>
        <v>4.4000000000000003E-3</v>
      </c>
      <c r="BA55" s="9">
        <f t="shared" si="29"/>
        <v>7.6200799999999999E-2</v>
      </c>
      <c r="BJ55" s="7">
        <f t="shared" si="40"/>
        <v>42</v>
      </c>
      <c r="BK55" s="7">
        <f t="shared" si="40"/>
        <v>42</v>
      </c>
      <c r="BL55" s="1">
        <f t="shared" si="16"/>
        <v>104859.59984956791</v>
      </c>
      <c r="BM55" s="48">
        <f>+EvolOf!M44</f>
        <v>110238</v>
      </c>
      <c r="BN55" s="1">
        <f t="shared" si="17"/>
        <v>110238</v>
      </c>
      <c r="BO55" s="1">
        <f t="shared" si="30"/>
        <v>-5378.4001504320913</v>
      </c>
      <c r="BP55" s="28">
        <f t="shared" si="31"/>
        <v>-4.8788985199587187E-2</v>
      </c>
      <c r="BQ55" s="1">
        <f t="shared" si="18"/>
        <v>28927188.178167943</v>
      </c>
      <c r="BR55" s="1" cm="1">
        <f t="array" ref="BR55">IF(BK55&lt;=$BX$14,0,INDEX($AU$14:$AU$300,BK55-$BX$14+1))*$BY$14</f>
        <v>104859.59984956791</v>
      </c>
      <c r="BS55" s="1">
        <f t="shared" si="19"/>
        <v>96816.625063297906</v>
      </c>
      <c r="BT55" s="1">
        <f t="shared" si="37"/>
        <v>8042.9747862700151</v>
      </c>
      <c r="BU55" s="1">
        <f t="shared" si="32"/>
        <v>96816.625063297892</v>
      </c>
      <c r="BV55" s="1">
        <f t="shared" si="39"/>
        <v>7632.6189298276668</v>
      </c>
      <c r="BW55" s="1">
        <f t="shared" si="39"/>
        <v>410.35585644234772</v>
      </c>
      <c r="CQ55" s="4">
        <f t="shared" si="33"/>
        <v>18.600000000000001</v>
      </c>
      <c r="CR55" s="7" cm="1">
        <f t="array" ref="CR55">IF(BK55&lt;=$CW$48,0,INDEX($B$14:$B$300,BK55-$CW$48+1))</f>
        <v>471</v>
      </c>
      <c r="CS55" s="1">
        <f t="shared" si="21"/>
        <v>527</v>
      </c>
      <c r="CT55" s="100">
        <f t="shared" si="34"/>
        <v>1.118895966029724</v>
      </c>
    </row>
    <row r="56" spans="1:101" x14ac:dyDescent="0.3">
      <c r="A56" s="1">
        <f t="shared" si="22"/>
        <v>43</v>
      </c>
      <c r="B56" s="1">
        <f t="shared" si="0"/>
        <v>7791</v>
      </c>
      <c r="C56" s="1">
        <v>43</v>
      </c>
      <c r="D56" s="1">
        <v>42208</v>
      </c>
      <c r="E56" s="1">
        <v>7180</v>
      </c>
      <c r="F56" s="1">
        <v>0</v>
      </c>
      <c r="G56" s="1">
        <v>593</v>
      </c>
      <c r="H56" s="1">
        <v>0</v>
      </c>
      <c r="I56" s="1">
        <v>18</v>
      </c>
      <c r="J56" s="4">
        <v>49.57</v>
      </c>
      <c r="K56" s="4">
        <v>0.64</v>
      </c>
      <c r="L56" s="4">
        <v>19.100000000000001</v>
      </c>
      <c r="M56" s="61">
        <v>2.14</v>
      </c>
      <c r="N56" s="1">
        <v>2341</v>
      </c>
      <c r="O56" s="1">
        <v>5440</v>
      </c>
      <c r="P56" s="1">
        <v>5382</v>
      </c>
      <c r="Q56" s="1">
        <v>57</v>
      </c>
      <c r="R56" s="1">
        <v>1</v>
      </c>
      <c r="S56" s="1">
        <v>0</v>
      </c>
      <c r="T56" s="1">
        <v>2235</v>
      </c>
      <c r="U56" s="1">
        <v>225</v>
      </c>
      <c r="V56" s="1">
        <v>3718</v>
      </c>
      <c r="W56" s="1">
        <v>323</v>
      </c>
      <c r="X56" s="1">
        <v>18</v>
      </c>
      <c r="Y56" s="58">
        <v>1.68</v>
      </c>
      <c r="AA56" s="1">
        <f t="shared" si="1"/>
        <v>10898</v>
      </c>
      <c r="AB56" s="1">
        <f t="shared" si="2"/>
        <v>916</v>
      </c>
      <c r="AC56" s="1">
        <f t="shared" si="3"/>
        <v>36</v>
      </c>
      <c r="AD56" s="1">
        <f t="shared" si="23"/>
        <v>380</v>
      </c>
      <c r="AE56" s="1">
        <f t="shared" si="24"/>
        <v>81</v>
      </c>
      <c r="AF56" s="1">
        <f t="shared" si="24"/>
        <v>0</v>
      </c>
      <c r="AG56" s="1">
        <f t="shared" si="24"/>
        <v>3</v>
      </c>
      <c r="AH56" s="1">
        <f t="shared" si="35"/>
        <v>464</v>
      </c>
      <c r="AI56" s="9">
        <f t="shared" si="25"/>
        <v>4.434589800443459E-3</v>
      </c>
      <c r="AJ56" s="9">
        <f t="shared" si="4"/>
        <v>0.15581999999999999</v>
      </c>
      <c r="AK56" s="9">
        <f t="shared" si="5"/>
        <v>0.14360000000000001</v>
      </c>
      <c r="AL56" s="9">
        <f t="shared" si="6"/>
        <v>1.1860000000000001E-2</v>
      </c>
      <c r="AM56" s="9">
        <f t="shared" si="7"/>
        <v>3.6000000000000002E-4</v>
      </c>
      <c r="AN56" s="9">
        <f t="shared" si="8"/>
        <v>4.4699999999999997E-2</v>
      </c>
      <c r="AO56" s="9">
        <f t="shared" si="9"/>
        <v>9.2800000000000001E-3</v>
      </c>
      <c r="AP56" s="1">
        <f t="shared" si="26"/>
        <v>179</v>
      </c>
      <c r="AQ56" s="1">
        <f t="shared" si="26"/>
        <v>44</v>
      </c>
      <c r="AR56" s="1"/>
      <c r="AS56" s="1">
        <f t="shared" si="27"/>
        <v>3</v>
      </c>
      <c r="AT56" s="1">
        <f t="shared" si="28"/>
        <v>226</v>
      </c>
      <c r="AU56" s="1">
        <f t="shared" si="10"/>
        <v>4059</v>
      </c>
      <c r="AV56" s="9">
        <f t="shared" si="11"/>
        <v>8.1180000000000002E-2</v>
      </c>
      <c r="AW56" s="9">
        <f t="shared" si="12"/>
        <v>7.4359999999999996E-2</v>
      </c>
      <c r="AX56" s="9">
        <f t="shared" si="13"/>
        <v>6.4599999999999996E-3</v>
      </c>
      <c r="AY56" s="9">
        <f t="shared" si="14"/>
        <v>3.6000000000000002E-4</v>
      </c>
      <c r="AZ56" s="9">
        <f t="shared" si="15"/>
        <v>4.5199999999999997E-3</v>
      </c>
      <c r="BA56" s="9">
        <f t="shared" si="29"/>
        <v>8.1026399999999998E-2</v>
      </c>
      <c r="BJ56" s="7">
        <f t="shared" si="40"/>
        <v>43</v>
      </c>
      <c r="BK56" s="7">
        <f t="shared" si="40"/>
        <v>43</v>
      </c>
      <c r="BL56" s="1">
        <f t="shared" si="16"/>
        <v>111042.29475329928</v>
      </c>
      <c r="BM56" s="48">
        <f>+EvolOf!M45</f>
        <v>117710</v>
      </c>
      <c r="BN56" s="1">
        <f t="shared" si="17"/>
        <v>117710</v>
      </c>
      <c r="BO56" s="1">
        <f t="shared" si="30"/>
        <v>-6667.7052467007161</v>
      </c>
      <c r="BP56" s="28">
        <f t="shared" si="31"/>
        <v>-5.6645189420616027E-2</v>
      </c>
      <c r="BQ56" s="1">
        <f t="shared" si="18"/>
        <v>44458293.256880254</v>
      </c>
      <c r="BR56" s="1" cm="1">
        <f t="array" ref="BR56">IF(BK56&lt;=$BX$14,0,INDEX($AU$14:$AU$300,BK56-$BX$14+1))*$BY$14</f>
        <v>111042.29475329928</v>
      </c>
      <c r="BS56" s="1">
        <f t="shared" si="19"/>
        <v>101713.53828350992</v>
      </c>
      <c r="BT56" s="1">
        <f t="shared" si="37"/>
        <v>9328.7564697893704</v>
      </c>
      <c r="BU56" s="1">
        <f t="shared" si="32"/>
        <v>101713.53828350992</v>
      </c>
      <c r="BV56" s="1">
        <f t="shared" si="39"/>
        <v>8836.3294420585535</v>
      </c>
      <c r="BW56" s="1">
        <f t="shared" si="39"/>
        <v>492.42702773081726</v>
      </c>
      <c r="CQ56" s="4">
        <f t="shared" si="33"/>
        <v>17.944444444444443</v>
      </c>
      <c r="CR56" s="7" cm="1">
        <f t="array" ref="CR56">IF(BK56&lt;=$CW$48,0,INDEX($B$14:$B$300,BK56-$CW$48+1))</f>
        <v>545</v>
      </c>
      <c r="CS56" s="1">
        <f t="shared" si="21"/>
        <v>611</v>
      </c>
      <c r="CT56" s="100">
        <f t="shared" si="34"/>
        <v>1.1211009174311926</v>
      </c>
    </row>
    <row r="57" spans="1:101" x14ac:dyDescent="0.3">
      <c r="A57" s="1">
        <f t="shared" si="22"/>
        <v>44</v>
      </c>
      <c r="B57" s="1">
        <f t="shared" si="0"/>
        <v>8251</v>
      </c>
      <c r="C57" s="1">
        <v>44</v>
      </c>
      <c r="D57" s="1">
        <v>41747</v>
      </c>
      <c r="E57" s="1">
        <v>7543</v>
      </c>
      <c r="F57" s="1">
        <v>0</v>
      </c>
      <c r="G57" s="1">
        <v>687</v>
      </c>
      <c r="H57" s="1">
        <v>0</v>
      </c>
      <c r="I57" s="1">
        <v>21</v>
      </c>
      <c r="J57" s="4">
        <v>49.36</v>
      </c>
      <c r="K57" s="4">
        <v>0.64</v>
      </c>
      <c r="L57" s="4">
        <v>19.399999999999999</v>
      </c>
      <c r="M57" s="61">
        <v>2.11</v>
      </c>
      <c r="N57" s="1">
        <v>2528</v>
      </c>
      <c r="O57" s="1">
        <v>5713</v>
      </c>
      <c r="P57" s="1">
        <v>5648</v>
      </c>
      <c r="Q57" s="1">
        <v>64</v>
      </c>
      <c r="R57" s="1">
        <v>1</v>
      </c>
      <c r="S57" s="1">
        <v>0</v>
      </c>
      <c r="T57" s="1">
        <v>2368</v>
      </c>
      <c r="U57" s="1">
        <v>238</v>
      </c>
      <c r="V57" s="1">
        <v>3894</v>
      </c>
      <c r="W57" s="1">
        <v>375</v>
      </c>
      <c r="X57" s="1">
        <v>21</v>
      </c>
      <c r="Y57" s="58">
        <v>1.67</v>
      </c>
      <c r="AA57" s="1">
        <f t="shared" si="1"/>
        <v>11437</v>
      </c>
      <c r="AB57" s="1">
        <f t="shared" si="2"/>
        <v>1062</v>
      </c>
      <c r="AC57" s="1">
        <f t="shared" si="3"/>
        <v>42</v>
      </c>
      <c r="AD57" s="1">
        <f t="shared" si="23"/>
        <v>363</v>
      </c>
      <c r="AE57" s="1">
        <f t="shared" si="24"/>
        <v>94</v>
      </c>
      <c r="AF57" s="1">
        <f t="shared" si="24"/>
        <v>0</v>
      </c>
      <c r="AG57" s="1">
        <f t="shared" si="24"/>
        <v>3</v>
      </c>
      <c r="AH57" s="1">
        <f t="shared" si="35"/>
        <v>460</v>
      </c>
      <c r="AI57" s="9">
        <f t="shared" si="25"/>
        <v>4.8951048951048955E-3</v>
      </c>
      <c r="AJ57" s="9">
        <f t="shared" si="4"/>
        <v>0.16502</v>
      </c>
      <c r="AK57" s="9">
        <f t="shared" si="5"/>
        <v>0.15085999999999999</v>
      </c>
      <c r="AL57" s="9">
        <f t="shared" si="6"/>
        <v>1.374E-2</v>
      </c>
      <c r="AM57" s="9">
        <f t="shared" si="7"/>
        <v>4.2000000000000002E-4</v>
      </c>
      <c r="AN57" s="9">
        <f t="shared" si="8"/>
        <v>4.7359999999999999E-2</v>
      </c>
      <c r="AO57" s="9">
        <f t="shared" si="9"/>
        <v>9.1999999999999998E-3</v>
      </c>
      <c r="AP57" s="1">
        <f t="shared" si="26"/>
        <v>176</v>
      </c>
      <c r="AQ57" s="1">
        <f t="shared" si="26"/>
        <v>52</v>
      </c>
      <c r="AR57" s="1"/>
      <c r="AS57" s="1">
        <f t="shared" si="27"/>
        <v>3</v>
      </c>
      <c r="AT57" s="1">
        <f t="shared" si="28"/>
        <v>231</v>
      </c>
      <c r="AU57" s="1">
        <f t="shared" si="10"/>
        <v>4290</v>
      </c>
      <c r="AV57" s="9">
        <f t="shared" si="11"/>
        <v>8.5800000000000001E-2</v>
      </c>
      <c r="AW57" s="9">
        <f t="shared" si="12"/>
        <v>7.7880000000000005E-2</v>
      </c>
      <c r="AX57" s="9">
        <f t="shared" si="13"/>
        <v>7.4999999999999997E-3</v>
      </c>
      <c r="AY57" s="9">
        <f t="shared" si="14"/>
        <v>4.2000000000000002E-4</v>
      </c>
      <c r="AZ57" s="9">
        <f t="shared" si="15"/>
        <v>4.62E-3</v>
      </c>
      <c r="BA57" s="9">
        <f t="shared" si="29"/>
        <v>8.5810400000000009E-2</v>
      </c>
      <c r="BJ57" s="7">
        <f t="shared" si="40"/>
        <v>44</v>
      </c>
      <c r="BK57" s="7">
        <f t="shared" si="40"/>
        <v>44</v>
      </c>
      <c r="BL57" s="1">
        <f t="shared" si="16"/>
        <v>117361.77494251145</v>
      </c>
      <c r="BM57" s="48">
        <f>+EvolOf!M46</f>
        <v>124736</v>
      </c>
      <c r="BN57" s="1">
        <f t="shared" si="17"/>
        <v>124736</v>
      </c>
      <c r="BO57" s="1">
        <f t="shared" si="30"/>
        <v>-7374.2250574885547</v>
      </c>
      <c r="BP57" s="28">
        <f t="shared" si="31"/>
        <v>-5.9118659067859736E-2</v>
      </c>
      <c r="BQ57" s="1">
        <f t="shared" si="18"/>
        <v>54379195.19849208</v>
      </c>
      <c r="BR57" s="1" cm="1">
        <f t="array" ref="BR57">IF(BK57&lt;=$BX$14,0,INDEX($AU$14:$AU$300,BK57-$BX$14+1))*$BY$14</f>
        <v>117361.77494251145</v>
      </c>
      <c r="BS57" s="1">
        <f t="shared" si="19"/>
        <v>106528.38033243346</v>
      </c>
      <c r="BT57" s="1">
        <f t="shared" si="37"/>
        <v>10833.394610077979</v>
      </c>
      <c r="BU57" s="1">
        <f t="shared" si="32"/>
        <v>106528.38033243347</v>
      </c>
      <c r="BV57" s="1">
        <f t="shared" si="39"/>
        <v>10258.896411058693</v>
      </c>
      <c r="BW57" s="1">
        <f t="shared" si="39"/>
        <v>574.49819901928674</v>
      </c>
      <c r="CQ57" s="4">
        <f t="shared" si="33"/>
        <v>17.857142857142858</v>
      </c>
      <c r="CR57" s="7" cm="1">
        <f t="array" ref="CR57">IF(BK57&lt;=$CW$48,0,INDEX($B$14:$B$300,BK57-$CW$48+1))</f>
        <v>632</v>
      </c>
      <c r="CS57" s="1">
        <f t="shared" si="21"/>
        <v>708</v>
      </c>
      <c r="CT57" s="100">
        <f t="shared" si="34"/>
        <v>1.120253164556962</v>
      </c>
    </row>
    <row r="58" spans="1:101" x14ac:dyDescent="0.3">
      <c r="A58" s="1">
        <f t="shared" si="22"/>
        <v>45</v>
      </c>
      <c r="B58" s="1">
        <f t="shared" si="0"/>
        <v>8704</v>
      </c>
      <c r="C58" s="1">
        <v>45</v>
      </c>
      <c r="D58" s="1">
        <v>41294</v>
      </c>
      <c r="E58" s="1">
        <v>7889</v>
      </c>
      <c r="F58" s="1">
        <v>0</v>
      </c>
      <c r="G58" s="1">
        <v>791</v>
      </c>
      <c r="H58" s="1">
        <v>0</v>
      </c>
      <c r="I58" s="1">
        <v>24</v>
      </c>
      <c r="J58" s="4">
        <v>49.16</v>
      </c>
      <c r="K58" s="4">
        <v>0.64</v>
      </c>
      <c r="L58" s="4">
        <v>19.7</v>
      </c>
      <c r="M58" s="61">
        <v>2.09</v>
      </c>
      <c r="N58" s="1">
        <v>2720</v>
      </c>
      <c r="O58" s="1">
        <v>5974</v>
      </c>
      <c r="P58" s="1">
        <v>5898</v>
      </c>
      <c r="Q58" s="1">
        <v>74</v>
      </c>
      <c r="R58" s="1">
        <v>1</v>
      </c>
      <c r="S58" s="1">
        <v>0</v>
      </c>
      <c r="T58" s="1">
        <v>2507</v>
      </c>
      <c r="U58" s="1">
        <v>253</v>
      </c>
      <c r="V58" s="1">
        <v>4063</v>
      </c>
      <c r="W58" s="1">
        <v>432</v>
      </c>
      <c r="X58" s="1">
        <v>24</v>
      </c>
      <c r="Y58" s="58">
        <v>1.64</v>
      </c>
      <c r="AA58" s="1">
        <f t="shared" si="1"/>
        <v>11952</v>
      </c>
      <c r="AB58" s="1">
        <f t="shared" si="2"/>
        <v>1223</v>
      </c>
      <c r="AC58" s="1">
        <f t="shared" si="3"/>
        <v>48</v>
      </c>
      <c r="AD58" s="1">
        <f t="shared" si="23"/>
        <v>346</v>
      </c>
      <c r="AE58" s="1">
        <f t="shared" si="24"/>
        <v>104</v>
      </c>
      <c r="AF58" s="1">
        <f t="shared" si="24"/>
        <v>0</v>
      </c>
      <c r="AG58" s="1">
        <f t="shared" si="24"/>
        <v>3</v>
      </c>
      <c r="AH58" s="1">
        <f t="shared" si="35"/>
        <v>453</v>
      </c>
      <c r="AI58" s="9">
        <f t="shared" si="25"/>
        <v>5.3109094932507189E-3</v>
      </c>
      <c r="AJ58" s="9">
        <f t="shared" si="4"/>
        <v>0.17408000000000001</v>
      </c>
      <c r="AK58" s="9">
        <f t="shared" si="5"/>
        <v>0.15778</v>
      </c>
      <c r="AL58" s="9">
        <f t="shared" si="6"/>
        <v>1.5820000000000001E-2</v>
      </c>
      <c r="AM58" s="9">
        <f t="shared" si="7"/>
        <v>4.8000000000000001E-4</v>
      </c>
      <c r="AN58" s="9">
        <f t="shared" si="8"/>
        <v>5.0139999999999997E-2</v>
      </c>
      <c r="AO58" s="9">
        <f t="shared" si="9"/>
        <v>9.0600000000000003E-3</v>
      </c>
      <c r="AP58" s="1">
        <f t="shared" si="26"/>
        <v>169</v>
      </c>
      <c r="AQ58" s="1">
        <f t="shared" si="26"/>
        <v>57</v>
      </c>
      <c r="AR58" s="1"/>
      <c r="AS58" s="1">
        <f t="shared" si="27"/>
        <v>3</v>
      </c>
      <c r="AT58" s="1">
        <f t="shared" si="28"/>
        <v>229</v>
      </c>
      <c r="AU58" s="1">
        <f t="shared" si="10"/>
        <v>4519</v>
      </c>
      <c r="AV58" s="9">
        <f t="shared" si="11"/>
        <v>9.0380000000000002E-2</v>
      </c>
      <c r="AW58" s="9">
        <f t="shared" si="12"/>
        <v>8.1259999999999999E-2</v>
      </c>
      <c r="AX58" s="9">
        <f t="shared" si="13"/>
        <v>8.6400000000000001E-3</v>
      </c>
      <c r="AY58" s="9">
        <f t="shared" si="14"/>
        <v>4.8000000000000001E-4</v>
      </c>
      <c r="AZ58" s="9">
        <f t="shared" si="15"/>
        <v>4.5799999999999999E-3</v>
      </c>
      <c r="BA58" s="9">
        <f t="shared" si="29"/>
        <v>9.0521600000000008E-2</v>
      </c>
      <c r="BJ58" s="7">
        <f t="shared" si="40"/>
        <v>45</v>
      </c>
      <c r="BK58" s="7">
        <f t="shared" si="40"/>
        <v>45</v>
      </c>
      <c r="BL58" s="1">
        <f t="shared" si="16"/>
        <v>123626.54101753129</v>
      </c>
      <c r="BM58" s="48">
        <f>+EvolOf!M47</f>
        <v>130759</v>
      </c>
      <c r="BN58" s="1">
        <f t="shared" si="17"/>
        <v>130759</v>
      </c>
      <c r="BO58" s="1">
        <f t="shared" si="30"/>
        <v>-7132.4589824687137</v>
      </c>
      <c r="BP58" s="28">
        <f t="shared" si="31"/>
        <v>-5.4546600864710748E-2</v>
      </c>
      <c r="BQ58" s="1">
        <f t="shared" si="18"/>
        <v>50871971.136598639</v>
      </c>
      <c r="BR58" s="1" cm="1">
        <f t="array" ref="BR58">IF(BK58&lt;=$BX$14,0,INDEX($AU$14:$AU$300,BK58-$BX$14+1))*$BY$14</f>
        <v>123626.54101753129</v>
      </c>
      <c r="BS58" s="1">
        <f t="shared" si="19"/>
        <v>111151.72298168391</v>
      </c>
      <c r="BT58" s="1">
        <f t="shared" si="37"/>
        <v>12474.818035847369</v>
      </c>
      <c r="BU58" s="1">
        <f t="shared" si="32"/>
        <v>111151.72298168391</v>
      </c>
      <c r="BV58" s="1">
        <f t="shared" si="39"/>
        <v>11818.248665539613</v>
      </c>
      <c r="BW58" s="1">
        <f t="shared" si="39"/>
        <v>656.56937030775634</v>
      </c>
      <c r="CQ58" s="4">
        <f t="shared" si="33"/>
        <v>18</v>
      </c>
      <c r="CR58" s="7" cm="1">
        <f t="array" ref="CR58">IF(BK58&lt;=$CW$48,0,INDEX($B$14:$B$300,BK58-$CW$48+1))</f>
        <v>735</v>
      </c>
      <c r="CS58" s="1">
        <f t="shared" si="21"/>
        <v>815</v>
      </c>
      <c r="CT58" s="100">
        <f t="shared" si="34"/>
        <v>1.1088435374149659</v>
      </c>
    </row>
    <row r="59" spans="1:101" x14ac:dyDescent="0.3">
      <c r="A59" s="1">
        <f t="shared" si="22"/>
        <v>46</v>
      </c>
      <c r="B59" s="1">
        <f t="shared" si="0"/>
        <v>9137</v>
      </c>
      <c r="C59" s="1">
        <v>46</v>
      </c>
      <c r="D59" s="1">
        <v>40862</v>
      </c>
      <c r="E59" s="1">
        <v>8196</v>
      </c>
      <c r="F59" s="1">
        <v>0</v>
      </c>
      <c r="G59" s="1">
        <v>912</v>
      </c>
      <c r="H59" s="1">
        <v>0</v>
      </c>
      <c r="I59" s="1">
        <v>29</v>
      </c>
      <c r="J59" s="4">
        <v>48.96</v>
      </c>
      <c r="K59" s="4">
        <v>0.64</v>
      </c>
      <c r="L59" s="4">
        <v>19.899999999999999</v>
      </c>
      <c r="M59" s="61">
        <v>2.0499999999999998</v>
      </c>
      <c r="N59" s="1">
        <v>2915</v>
      </c>
      <c r="O59" s="1">
        <v>6211</v>
      </c>
      <c r="P59" s="1">
        <v>6122</v>
      </c>
      <c r="Q59" s="1">
        <v>87</v>
      </c>
      <c r="R59" s="1">
        <v>1</v>
      </c>
      <c r="S59" s="1">
        <v>0</v>
      </c>
      <c r="T59" s="1">
        <v>2648</v>
      </c>
      <c r="U59" s="1">
        <v>267</v>
      </c>
      <c r="V59" s="1">
        <v>4215</v>
      </c>
      <c r="W59" s="1">
        <v>497</v>
      </c>
      <c r="X59" s="1">
        <v>29</v>
      </c>
      <c r="Y59" s="58">
        <v>1.61</v>
      </c>
      <c r="AA59" s="1">
        <f t="shared" si="1"/>
        <v>12411</v>
      </c>
      <c r="AB59" s="1">
        <f t="shared" si="2"/>
        <v>1409</v>
      </c>
      <c r="AC59" s="1">
        <f t="shared" si="3"/>
        <v>58</v>
      </c>
      <c r="AD59" s="1">
        <f t="shared" si="23"/>
        <v>307</v>
      </c>
      <c r="AE59" s="1">
        <f t="shared" si="24"/>
        <v>121</v>
      </c>
      <c r="AF59" s="1">
        <f t="shared" si="24"/>
        <v>0</v>
      </c>
      <c r="AG59" s="1">
        <f t="shared" si="24"/>
        <v>5</v>
      </c>
      <c r="AH59" s="1">
        <f t="shared" si="35"/>
        <v>433</v>
      </c>
      <c r="AI59" s="9">
        <f t="shared" si="25"/>
        <v>6.1168529846024047E-3</v>
      </c>
      <c r="AJ59" s="9">
        <f t="shared" si="4"/>
        <v>0.18274000000000001</v>
      </c>
      <c r="AK59" s="9">
        <f t="shared" si="5"/>
        <v>0.16392000000000001</v>
      </c>
      <c r="AL59" s="9">
        <f t="shared" si="6"/>
        <v>1.8239999999999999E-2</v>
      </c>
      <c r="AM59" s="9">
        <f t="shared" si="7"/>
        <v>5.8E-4</v>
      </c>
      <c r="AN59" s="9">
        <f t="shared" si="8"/>
        <v>5.296E-2</v>
      </c>
      <c r="AO59" s="9">
        <f t="shared" si="9"/>
        <v>8.6599999999999993E-3</v>
      </c>
      <c r="AP59" s="1">
        <f t="shared" si="26"/>
        <v>152</v>
      </c>
      <c r="AQ59" s="1">
        <f t="shared" si="26"/>
        <v>65</v>
      </c>
      <c r="AR59" s="1"/>
      <c r="AS59" s="1">
        <f t="shared" si="27"/>
        <v>5</v>
      </c>
      <c r="AT59" s="1">
        <f t="shared" si="28"/>
        <v>222</v>
      </c>
      <c r="AU59" s="1">
        <f t="shared" si="10"/>
        <v>4741</v>
      </c>
      <c r="AV59" s="9">
        <f t="shared" si="11"/>
        <v>9.4820000000000002E-2</v>
      </c>
      <c r="AW59" s="9">
        <f t="shared" si="12"/>
        <v>8.43E-2</v>
      </c>
      <c r="AX59" s="9">
        <f t="shared" si="13"/>
        <v>9.9399999999999992E-3</v>
      </c>
      <c r="AY59" s="9">
        <f t="shared" si="14"/>
        <v>5.8E-4</v>
      </c>
      <c r="AZ59" s="9">
        <f t="shared" si="15"/>
        <v>4.4400000000000004E-3</v>
      </c>
      <c r="BA59" s="9">
        <f t="shared" si="29"/>
        <v>9.5024800000000006E-2</v>
      </c>
      <c r="BJ59" s="7">
        <f t="shared" si="40"/>
        <v>46</v>
      </c>
      <c r="BK59" s="7">
        <f t="shared" si="40"/>
        <v>46</v>
      </c>
      <c r="BL59" s="1">
        <f t="shared" si="16"/>
        <v>129699.80769287804</v>
      </c>
      <c r="BM59" s="48">
        <f>+EvolOf!M48</f>
        <v>135032</v>
      </c>
      <c r="BN59" s="1">
        <f t="shared" si="17"/>
        <v>135032</v>
      </c>
      <c r="BO59" s="1">
        <f t="shared" si="30"/>
        <v>-5332.1923071219644</v>
      </c>
      <c r="BP59" s="28">
        <f t="shared" si="31"/>
        <v>-3.9488360589504445E-2</v>
      </c>
      <c r="BQ59" s="1">
        <f t="shared" si="18"/>
        <v>28432274.800130658</v>
      </c>
      <c r="BR59" s="1" cm="1">
        <f t="array" ref="BR59">IF(BK59&lt;=$BX$14,0,INDEX($AU$14:$AU$300,BK59-$BX$14+1))*$BY$14</f>
        <v>129699.80769287804</v>
      </c>
      <c r="BS59" s="1">
        <f t="shared" si="19"/>
        <v>115309.9956602997</v>
      </c>
      <c r="BT59" s="1">
        <f t="shared" si="37"/>
        <v>14389.812032578326</v>
      </c>
      <c r="BU59" s="1">
        <f t="shared" si="32"/>
        <v>115309.99566029971</v>
      </c>
      <c r="BV59" s="1">
        <f t="shared" si="39"/>
        <v>13596.457376789787</v>
      </c>
      <c r="BW59" s="1">
        <f t="shared" si="39"/>
        <v>793.35465578853893</v>
      </c>
      <c r="CQ59" s="4">
        <f t="shared" si="33"/>
        <v>17.137931034482758</v>
      </c>
      <c r="CR59" s="7" cm="1">
        <f t="array" ref="CR59">IF(BK59&lt;=$CW$48,0,INDEX($B$14:$B$300,BK59-$CW$48+1))</f>
        <v>854</v>
      </c>
      <c r="CS59" s="1">
        <f t="shared" si="21"/>
        <v>941</v>
      </c>
      <c r="CT59" s="100">
        <f t="shared" si="34"/>
        <v>1.1018735362997658</v>
      </c>
    </row>
    <row r="60" spans="1:101" x14ac:dyDescent="0.3">
      <c r="A60" s="1">
        <f t="shared" si="22"/>
        <v>47</v>
      </c>
      <c r="B60" s="1">
        <f t="shared" si="0"/>
        <v>9554</v>
      </c>
      <c r="C60" s="1">
        <v>47</v>
      </c>
      <c r="D60" s="1">
        <v>40443</v>
      </c>
      <c r="E60" s="1">
        <v>8477</v>
      </c>
      <c r="F60" s="1">
        <v>0</v>
      </c>
      <c r="G60" s="1">
        <v>1043</v>
      </c>
      <c r="H60" s="1">
        <v>0</v>
      </c>
      <c r="I60" s="1">
        <v>34</v>
      </c>
      <c r="J60" s="4">
        <v>48.78</v>
      </c>
      <c r="K60" s="4">
        <v>0.64</v>
      </c>
      <c r="L60" s="4">
        <v>20.100000000000001</v>
      </c>
      <c r="M60" s="61">
        <v>2.0099999999999998</v>
      </c>
      <c r="N60" s="1">
        <v>3117</v>
      </c>
      <c r="O60" s="1">
        <v>6429</v>
      </c>
      <c r="P60" s="1">
        <v>6323</v>
      </c>
      <c r="Q60" s="1">
        <v>104</v>
      </c>
      <c r="R60" s="1">
        <v>1</v>
      </c>
      <c r="S60" s="1">
        <v>0</v>
      </c>
      <c r="T60" s="1">
        <v>2787</v>
      </c>
      <c r="U60" s="1">
        <v>280</v>
      </c>
      <c r="V60" s="1">
        <v>4355</v>
      </c>
      <c r="W60" s="1">
        <v>570</v>
      </c>
      <c r="X60" s="1">
        <v>34</v>
      </c>
      <c r="Y60" s="58">
        <v>1.58</v>
      </c>
      <c r="AA60" s="1">
        <f t="shared" si="1"/>
        <v>12832</v>
      </c>
      <c r="AB60" s="1">
        <f t="shared" si="2"/>
        <v>1613</v>
      </c>
      <c r="AC60" s="1">
        <f t="shared" si="3"/>
        <v>68</v>
      </c>
      <c r="AD60" s="1">
        <f t="shared" si="23"/>
        <v>281</v>
      </c>
      <c r="AE60" s="1">
        <f t="shared" si="24"/>
        <v>131</v>
      </c>
      <c r="AF60" s="1">
        <f t="shared" si="24"/>
        <v>0</v>
      </c>
      <c r="AG60" s="1">
        <f t="shared" si="24"/>
        <v>5</v>
      </c>
      <c r="AH60" s="1">
        <f t="shared" si="35"/>
        <v>417</v>
      </c>
      <c r="AI60" s="9">
        <f t="shared" si="25"/>
        <v>6.8562210123008669E-3</v>
      </c>
      <c r="AJ60" s="9">
        <f t="shared" si="4"/>
        <v>0.19108</v>
      </c>
      <c r="AK60" s="9">
        <f t="shared" si="5"/>
        <v>0.16954</v>
      </c>
      <c r="AL60" s="9">
        <f t="shared" si="6"/>
        <v>2.086E-2</v>
      </c>
      <c r="AM60" s="9">
        <f t="shared" si="7"/>
        <v>6.8000000000000005E-4</v>
      </c>
      <c r="AN60" s="9">
        <f t="shared" si="8"/>
        <v>5.5739999999999998E-2</v>
      </c>
      <c r="AO60" s="9">
        <f t="shared" si="9"/>
        <v>8.3400000000000002E-3</v>
      </c>
      <c r="AP60" s="1">
        <f t="shared" si="26"/>
        <v>140</v>
      </c>
      <c r="AQ60" s="1">
        <f t="shared" si="26"/>
        <v>73</v>
      </c>
      <c r="AR60" s="1"/>
      <c r="AS60" s="1">
        <f t="shared" si="27"/>
        <v>5</v>
      </c>
      <c r="AT60" s="1">
        <f t="shared" si="28"/>
        <v>218</v>
      </c>
      <c r="AU60" s="1">
        <f t="shared" si="10"/>
        <v>4959</v>
      </c>
      <c r="AV60" s="9">
        <f t="shared" si="11"/>
        <v>9.9180000000000004E-2</v>
      </c>
      <c r="AW60" s="9">
        <f t="shared" si="12"/>
        <v>8.7099999999999997E-2</v>
      </c>
      <c r="AX60" s="9">
        <f t="shared" si="13"/>
        <v>1.14E-2</v>
      </c>
      <c r="AY60" s="9">
        <f t="shared" si="14"/>
        <v>6.8000000000000005E-4</v>
      </c>
      <c r="AZ60" s="9">
        <f t="shared" si="15"/>
        <v>4.3600000000000002E-3</v>
      </c>
      <c r="BA60" s="9">
        <f t="shared" si="29"/>
        <v>9.9361600000000008E-2</v>
      </c>
      <c r="BJ60" s="7">
        <f t="shared" si="40"/>
        <v>47</v>
      </c>
      <c r="BK60" s="7">
        <f t="shared" si="40"/>
        <v>47</v>
      </c>
      <c r="BL60" s="1">
        <f t="shared" si="16"/>
        <v>135663.64613984016</v>
      </c>
      <c r="BM60" s="48">
        <f>+EvolOf!M49</f>
        <v>140510</v>
      </c>
      <c r="BN60" s="1">
        <f t="shared" si="17"/>
        <v>140510</v>
      </c>
      <c r="BO60" s="1">
        <f t="shared" si="30"/>
        <v>-4846.3538601598411</v>
      </c>
      <c r="BP60" s="28">
        <f t="shared" si="31"/>
        <v>-3.4491166893173775E-2</v>
      </c>
      <c r="BQ60" s="1">
        <f t="shared" si="18"/>
        <v>23487145.737886194</v>
      </c>
      <c r="BR60" s="1" cm="1">
        <f t="array" ref="BR60">IF(BK60&lt;=$BX$14,0,INDEX($AU$14:$AU$300,BK60-$BX$14+1))*$BY$14</f>
        <v>135663.64613984016</v>
      </c>
      <c r="BS60" s="1">
        <f t="shared" si="19"/>
        <v>119139.98365376162</v>
      </c>
      <c r="BT60" s="1">
        <f t="shared" si="37"/>
        <v>16523.662486078534</v>
      </c>
      <c r="BU60" s="1">
        <f t="shared" si="32"/>
        <v>119139.98365376162</v>
      </c>
      <c r="BV60" s="1">
        <f t="shared" si="39"/>
        <v>15593.522544809213</v>
      </c>
      <c r="BW60" s="1">
        <f t="shared" si="39"/>
        <v>930.13994126932141</v>
      </c>
      <c r="CQ60" s="4">
        <f t="shared" si="33"/>
        <v>16.764705882352942</v>
      </c>
      <c r="CR60" s="7" cm="1">
        <f t="array" ref="CR60">IF(BK60&lt;=$CW$48,0,INDEX($B$14:$B$300,BK60-$CW$48+1))</f>
        <v>994</v>
      </c>
      <c r="CS60" s="1">
        <f t="shared" si="21"/>
        <v>1077</v>
      </c>
      <c r="CT60" s="100">
        <f t="shared" si="34"/>
        <v>1.0835010060362174</v>
      </c>
    </row>
    <row r="61" spans="1:101" x14ac:dyDescent="0.3">
      <c r="A61" s="1">
        <f t="shared" si="22"/>
        <v>48</v>
      </c>
      <c r="B61" s="1">
        <f t="shared" si="0"/>
        <v>9961</v>
      </c>
      <c r="C61" s="1">
        <v>48</v>
      </c>
      <c r="D61" s="1">
        <v>40037</v>
      </c>
      <c r="E61" s="1">
        <v>8739</v>
      </c>
      <c r="F61" s="1">
        <v>0</v>
      </c>
      <c r="G61" s="1">
        <v>1183</v>
      </c>
      <c r="H61" s="1">
        <v>0</v>
      </c>
      <c r="I61" s="1">
        <v>39</v>
      </c>
      <c r="J61" s="4">
        <v>48.6</v>
      </c>
      <c r="K61" s="4">
        <v>0.64</v>
      </c>
      <c r="L61" s="4">
        <v>20.399999999999999</v>
      </c>
      <c r="M61" s="61">
        <v>1.99</v>
      </c>
      <c r="N61" s="1">
        <v>3326</v>
      </c>
      <c r="O61" s="1">
        <v>6626</v>
      </c>
      <c r="P61" s="1">
        <v>6498</v>
      </c>
      <c r="Q61" s="1">
        <v>126</v>
      </c>
      <c r="R61" s="1">
        <v>2</v>
      </c>
      <c r="S61" s="1">
        <v>0</v>
      </c>
      <c r="T61" s="1">
        <v>2930</v>
      </c>
      <c r="U61" s="1">
        <v>295</v>
      </c>
      <c r="V61" s="1">
        <v>4491</v>
      </c>
      <c r="W61" s="1">
        <v>646</v>
      </c>
      <c r="X61" s="1">
        <v>39</v>
      </c>
      <c r="Y61" s="58">
        <v>1.55</v>
      </c>
      <c r="AA61" s="1">
        <f t="shared" si="1"/>
        <v>13230</v>
      </c>
      <c r="AB61" s="1">
        <f t="shared" si="2"/>
        <v>1829</v>
      </c>
      <c r="AC61" s="1">
        <f t="shared" si="3"/>
        <v>78</v>
      </c>
      <c r="AD61" s="1">
        <f t="shared" si="23"/>
        <v>262</v>
      </c>
      <c r="AE61" s="1">
        <f t="shared" si="24"/>
        <v>140</v>
      </c>
      <c r="AF61" s="1">
        <f t="shared" si="24"/>
        <v>0</v>
      </c>
      <c r="AG61" s="1">
        <f t="shared" si="24"/>
        <v>5</v>
      </c>
      <c r="AH61" s="1">
        <f t="shared" si="35"/>
        <v>407</v>
      </c>
      <c r="AI61" s="9">
        <f t="shared" si="25"/>
        <v>7.5347758887171559E-3</v>
      </c>
      <c r="AJ61" s="9">
        <f t="shared" si="4"/>
        <v>0.19922000000000001</v>
      </c>
      <c r="AK61" s="9">
        <f t="shared" si="5"/>
        <v>0.17477999999999999</v>
      </c>
      <c r="AL61" s="9">
        <f t="shared" si="6"/>
        <v>2.366E-2</v>
      </c>
      <c r="AM61" s="9">
        <f t="shared" si="7"/>
        <v>7.7999999999999999E-4</v>
      </c>
      <c r="AN61" s="9">
        <f t="shared" si="8"/>
        <v>5.8599999999999999E-2</v>
      </c>
      <c r="AO61" s="9">
        <f t="shared" si="9"/>
        <v>8.1399999999999997E-3</v>
      </c>
      <c r="AP61" s="1">
        <f t="shared" si="26"/>
        <v>136</v>
      </c>
      <c r="AQ61" s="1">
        <f t="shared" si="26"/>
        <v>76</v>
      </c>
      <c r="AR61" s="1"/>
      <c r="AS61" s="1">
        <f t="shared" si="27"/>
        <v>5</v>
      </c>
      <c r="AT61" s="1">
        <f t="shared" si="28"/>
        <v>217</v>
      </c>
      <c r="AU61" s="1">
        <f t="shared" si="10"/>
        <v>5176</v>
      </c>
      <c r="AV61" s="9">
        <f t="shared" si="11"/>
        <v>0.10352</v>
      </c>
      <c r="AW61" s="9">
        <f t="shared" si="12"/>
        <v>8.9819999999999997E-2</v>
      </c>
      <c r="AX61" s="9">
        <f t="shared" si="13"/>
        <v>1.2919999999999999E-2</v>
      </c>
      <c r="AY61" s="9">
        <f t="shared" si="14"/>
        <v>7.7999999999999999E-4</v>
      </c>
      <c r="AZ61" s="9">
        <f t="shared" si="15"/>
        <v>4.3400000000000001E-3</v>
      </c>
      <c r="BA61" s="9">
        <f t="shared" si="29"/>
        <v>0.1035944</v>
      </c>
      <c r="BJ61" s="7">
        <f t="shared" si="40"/>
        <v>48</v>
      </c>
      <c r="BK61" s="7">
        <f t="shared" si="40"/>
        <v>48</v>
      </c>
      <c r="BL61" s="1">
        <f t="shared" si="16"/>
        <v>141600.12752970611</v>
      </c>
      <c r="BM61" s="48">
        <f>+EvolOf!M50</f>
        <v>146690</v>
      </c>
      <c r="BN61" s="1">
        <f t="shared" si="17"/>
        <v>146690</v>
      </c>
      <c r="BO61" s="1">
        <f t="shared" si="30"/>
        <v>-5089.8724702938925</v>
      </c>
      <c r="BP61" s="28">
        <f t="shared" si="31"/>
        <v>-3.469815577267632E-2</v>
      </c>
      <c r="BQ61" s="1">
        <f t="shared" si="18"/>
        <v>25906801.763855651</v>
      </c>
      <c r="BR61" s="1" cm="1">
        <f t="array" ref="BR61">IF(BK61&lt;=$BX$14,0,INDEX($AU$14:$AU$300,BK61-$BX$14+1))*$BY$14</f>
        <v>141600.12752970611</v>
      </c>
      <c r="BS61" s="1">
        <f t="shared" si="19"/>
        <v>122860.5434188389</v>
      </c>
      <c r="BT61" s="1">
        <f t="shared" si="37"/>
        <v>18739.58411086721</v>
      </c>
      <c r="BU61" s="1">
        <f t="shared" si="32"/>
        <v>122860.5434188389</v>
      </c>
      <c r="BV61" s="1">
        <f t="shared" si="39"/>
        <v>17672.658884117107</v>
      </c>
      <c r="BW61" s="1">
        <f t="shared" si="39"/>
        <v>1066.925226750104</v>
      </c>
      <c r="CQ61" s="4">
        <f t="shared" si="33"/>
        <v>16.564102564102566</v>
      </c>
      <c r="CR61" s="7" cm="1">
        <f t="array" ref="CR61">IF(BK61&lt;=$CW$48,0,INDEX($B$14:$B$300,BK61-$CW$48+1))</f>
        <v>1163</v>
      </c>
      <c r="CS61" s="1">
        <f t="shared" si="21"/>
        <v>1222</v>
      </c>
      <c r="CT61" s="100">
        <f t="shared" si="34"/>
        <v>1.0507308684436802</v>
      </c>
    </row>
    <row r="62" spans="1:101" x14ac:dyDescent="0.3">
      <c r="A62" s="1">
        <f t="shared" si="22"/>
        <v>49</v>
      </c>
      <c r="B62" s="1">
        <f t="shared" si="0"/>
        <v>10352</v>
      </c>
      <c r="C62" s="1">
        <v>49</v>
      </c>
      <c r="D62" s="1">
        <v>39646</v>
      </c>
      <c r="E62" s="1">
        <v>8971</v>
      </c>
      <c r="F62" s="1">
        <v>0</v>
      </c>
      <c r="G62" s="1">
        <v>1337</v>
      </c>
      <c r="H62" s="1">
        <v>0</v>
      </c>
      <c r="I62" s="1">
        <v>44</v>
      </c>
      <c r="J62" s="4">
        <v>48.43</v>
      </c>
      <c r="K62" s="4">
        <v>0.63</v>
      </c>
      <c r="L62" s="4">
        <v>20.6</v>
      </c>
      <c r="M62" s="61">
        <v>1.96</v>
      </c>
      <c r="N62" s="1">
        <v>3541</v>
      </c>
      <c r="O62" s="1">
        <v>6802</v>
      </c>
      <c r="P62" s="1">
        <v>6647</v>
      </c>
      <c r="Q62" s="1">
        <v>151</v>
      </c>
      <c r="R62" s="1">
        <v>2</v>
      </c>
      <c r="S62" s="1">
        <v>0</v>
      </c>
      <c r="T62" s="1">
        <v>3061</v>
      </c>
      <c r="U62" s="1">
        <v>307</v>
      </c>
      <c r="V62" s="1">
        <v>4615</v>
      </c>
      <c r="W62" s="1">
        <v>728</v>
      </c>
      <c r="X62" s="1">
        <v>44</v>
      </c>
      <c r="Y62" s="58">
        <v>1.53</v>
      </c>
      <c r="AA62" s="1">
        <f t="shared" si="1"/>
        <v>13586</v>
      </c>
      <c r="AB62" s="1">
        <f t="shared" si="2"/>
        <v>2065</v>
      </c>
      <c r="AC62" s="1">
        <f t="shared" si="3"/>
        <v>88</v>
      </c>
      <c r="AD62" s="1">
        <f t="shared" si="23"/>
        <v>232</v>
      </c>
      <c r="AE62" s="1">
        <f t="shared" si="24"/>
        <v>154</v>
      </c>
      <c r="AF62" s="1">
        <f t="shared" si="24"/>
        <v>0</v>
      </c>
      <c r="AG62" s="1">
        <f t="shared" si="24"/>
        <v>5</v>
      </c>
      <c r="AH62" s="1">
        <f t="shared" si="35"/>
        <v>391</v>
      </c>
      <c r="AI62" s="9">
        <f t="shared" si="25"/>
        <v>8.167811397809541E-3</v>
      </c>
      <c r="AJ62" s="9">
        <f t="shared" si="4"/>
        <v>0.20704</v>
      </c>
      <c r="AK62" s="9">
        <f t="shared" si="5"/>
        <v>0.17942</v>
      </c>
      <c r="AL62" s="9">
        <f t="shared" si="6"/>
        <v>2.674E-2</v>
      </c>
      <c r="AM62" s="9">
        <f t="shared" si="7"/>
        <v>8.8000000000000003E-4</v>
      </c>
      <c r="AN62" s="9">
        <f t="shared" si="8"/>
        <v>6.1219999999999997E-2</v>
      </c>
      <c r="AO62" s="9">
        <f t="shared" si="9"/>
        <v>7.8200000000000006E-3</v>
      </c>
      <c r="AP62" s="1">
        <f t="shared" si="26"/>
        <v>124</v>
      </c>
      <c r="AQ62" s="1">
        <f t="shared" si="26"/>
        <v>82</v>
      </c>
      <c r="AR62" s="1"/>
      <c r="AS62" s="1">
        <f t="shared" si="27"/>
        <v>5</v>
      </c>
      <c r="AT62" s="1">
        <f t="shared" si="28"/>
        <v>211</v>
      </c>
      <c r="AU62" s="1">
        <f t="shared" si="10"/>
        <v>5387</v>
      </c>
      <c r="AV62" s="9">
        <f t="shared" si="11"/>
        <v>0.10774</v>
      </c>
      <c r="AW62" s="9">
        <f t="shared" si="12"/>
        <v>9.2299999999999993E-2</v>
      </c>
      <c r="AX62" s="9">
        <f t="shared" si="13"/>
        <v>1.456E-2</v>
      </c>
      <c r="AY62" s="9">
        <f t="shared" si="14"/>
        <v>8.8000000000000003E-4</v>
      </c>
      <c r="AZ62" s="9">
        <f t="shared" si="15"/>
        <v>4.2199999999999998E-3</v>
      </c>
      <c r="BA62" s="9">
        <f t="shared" si="29"/>
        <v>0.1076608</v>
      </c>
      <c r="BJ62" s="7">
        <f t="shared" si="40"/>
        <v>49</v>
      </c>
      <c r="BK62" s="7">
        <f t="shared" si="40"/>
        <v>49</v>
      </c>
      <c r="BL62" s="1">
        <f t="shared" si="16"/>
        <v>147372.46657699512</v>
      </c>
      <c r="BM62" s="48">
        <f>+EvolOf!M51</f>
        <v>152446</v>
      </c>
      <c r="BN62" s="1">
        <f t="shared" si="17"/>
        <v>152446</v>
      </c>
      <c r="BO62" s="1">
        <f t="shared" si="30"/>
        <v>-5073.5334230048757</v>
      </c>
      <c r="BP62" s="28">
        <f t="shared" si="31"/>
        <v>-3.3280856322926655E-2</v>
      </c>
      <c r="BQ62" s="1">
        <f t="shared" si="18"/>
        <v>25740741.394347571</v>
      </c>
      <c r="BR62" s="1" cm="1">
        <f t="array" ref="BR62">IF(BK62&lt;=$BX$14,0,INDEX($AU$14:$AU$300,BK62-$BX$14+1))*$BY$14</f>
        <v>147372.46657699512</v>
      </c>
      <c r="BS62" s="1">
        <f t="shared" si="19"/>
        <v>126252.81849876231</v>
      </c>
      <c r="BT62" s="1">
        <f t="shared" si="37"/>
        <v>21119.648078232829</v>
      </c>
      <c r="BU62" s="1">
        <f t="shared" si="32"/>
        <v>126252.8184987623</v>
      </c>
      <c r="BV62" s="1">
        <f t="shared" si="39"/>
        <v>19915.937566001943</v>
      </c>
      <c r="BW62" s="1">
        <f t="shared" si="39"/>
        <v>1203.7105122308865</v>
      </c>
      <c r="CQ62" s="4">
        <f t="shared" si="33"/>
        <v>16.545454545454547</v>
      </c>
      <c r="CR62" s="7" cm="1">
        <f t="array" ref="CR62">IF(BK62&lt;=$CW$48,0,INDEX($B$14:$B$300,BK62-$CW$48+1))</f>
        <v>1359</v>
      </c>
      <c r="CS62" s="1">
        <f t="shared" si="21"/>
        <v>1381</v>
      </c>
      <c r="CT62" s="100">
        <f t="shared" si="34"/>
        <v>1.0161883738042679</v>
      </c>
    </row>
    <row r="63" spans="1:101" x14ac:dyDescent="0.3">
      <c r="A63" s="1">
        <f t="shared" si="22"/>
        <v>50</v>
      </c>
      <c r="B63" s="1">
        <f t="shared" si="0"/>
        <v>10719</v>
      </c>
      <c r="C63" s="1">
        <v>50</v>
      </c>
      <c r="D63" s="1">
        <v>39280</v>
      </c>
      <c r="E63" s="1">
        <v>9165</v>
      </c>
      <c r="F63" s="1">
        <v>0</v>
      </c>
      <c r="G63" s="1">
        <v>1504</v>
      </c>
      <c r="H63" s="1">
        <v>0</v>
      </c>
      <c r="I63" s="1">
        <v>50</v>
      </c>
      <c r="J63" s="4">
        <v>48.27</v>
      </c>
      <c r="K63" s="4">
        <v>0.63</v>
      </c>
      <c r="L63" s="4">
        <v>20.8</v>
      </c>
      <c r="M63" s="61">
        <v>1.94</v>
      </c>
      <c r="N63" s="1">
        <v>3753</v>
      </c>
      <c r="O63" s="1">
        <v>6955</v>
      </c>
      <c r="P63" s="1">
        <v>6768</v>
      </c>
      <c r="Q63" s="1">
        <v>184</v>
      </c>
      <c r="R63" s="1">
        <v>2</v>
      </c>
      <c r="S63" s="1">
        <v>0</v>
      </c>
      <c r="T63" s="1">
        <v>3188</v>
      </c>
      <c r="U63" s="1">
        <v>322</v>
      </c>
      <c r="V63" s="1">
        <v>4717</v>
      </c>
      <c r="W63" s="1">
        <v>821</v>
      </c>
      <c r="X63" s="1">
        <v>50</v>
      </c>
      <c r="Y63" s="58">
        <v>1.5</v>
      </c>
      <c r="AA63" s="1">
        <f t="shared" si="1"/>
        <v>13882</v>
      </c>
      <c r="AB63" s="1">
        <f t="shared" si="2"/>
        <v>2325</v>
      </c>
      <c r="AC63" s="1">
        <f t="shared" si="3"/>
        <v>100</v>
      </c>
      <c r="AD63" s="1">
        <f t="shared" si="23"/>
        <v>194</v>
      </c>
      <c r="AE63" s="1">
        <f t="shared" si="24"/>
        <v>167</v>
      </c>
      <c r="AF63" s="1">
        <f t="shared" si="24"/>
        <v>0</v>
      </c>
      <c r="AG63" s="1">
        <f t="shared" si="24"/>
        <v>6</v>
      </c>
      <c r="AH63" s="1">
        <f t="shared" si="35"/>
        <v>367</v>
      </c>
      <c r="AI63" s="9">
        <f t="shared" si="25"/>
        <v>8.94774516821761E-3</v>
      </c>
      <c r="AJ63" s="9">
        <f t="shared" si="4"/>
        <v>0.21437999999999999</v>
      </c>
      <c r="AK63" s="9">
        <f t="shared" si="5"/>
        <v>0.18329999999999999</v>
      </c>
      <c r="AL63" s="9">
        <f t="shared" si="6"/>
        <v>3.0079999999999999E-2</v>
      </c>
      <c r="AM63" s="9">
        <f t="shared" si="7"/>
        <v>1E-3</v>
      </c>
      <c r="AN63" s="9">
        <f t="shared" si="8"/>
        <v>6.3759999999999997E-2</v>
      </c>
      <c r="AO63" s="9">
        <f t="shared" si="9"/>
        <v>7.3400000000000002E-3</v>
      </c>
      <c r="AP63" s="1">
        <f t="shared" si="26"/>
        <v>102</v>
      </c>
      <c r="AQ63" s="1">
        <f t="shared" si="26"/>
        <v>93</v>
      </c>
      <c r="AR63" s="1"/>
      <c r="AS63" s="1">
        <f t="shared" si="27"/>
        <v>6</v>
      </c>
      <c r="AT63" s="1">
        <f t="shared" si="28"/>
        <v>201</v>
      </c>
      <c r="AU63" s="1">
        <f t="shared" si="10"/>
        <v>5588</v>
      </c>
      <c r="AV63" s="9">
        <f t="shared" si="11"/>
        <v>0.11176</v>
      </c>
      <c r="AW63" s="9">
        <f t="shared" si="12"/>
        <v>9.4339999999999993E-2</v>
      </c>
      <c r="AX63" s="9">
        <f t="shared" si="13"/>
        <v>1.6420000000000001E-2</v>
      </c>
      <c r="AY63" s="9">
        <f t="shared" si="14"/>
        <v>1E-3</v>
      </c>
      <c r="AZ63" s="9">
        <f t="shared" si="15"/>
        <v>4.0200000000000001E-3</v>
      </c>
      <c r="BA63" s="9">
        <f t="shared" si="29"/>
        <v>0.1114776</v>
      </c>
      <c r="BJ63" s="7">
        <f t="shared" si="40"/>
        <v>50</v>
      </c>
      <c r="BK63" s="7">
        <f t="shared" si="40"/>
        <v>50</v>
      </c>
      <c r="BL63" s="1">
        <f t="shared" si="16"/>
        <v>152871.2350533226</v>
      </c>
      <c r="BM63" s="48">
        <f>+EvolOf!M52</f>
        <v>157022</v>
      </c>
      <c r="BN63" s="1">
        <f t="shared" si="17"/>
        <v>157022</v>
      </c>
      <c r="BO63" s="1">
        <f t="shared" si="30"/>
        <v>-4150.7649466774019</v>
      </c>
      <c r="BP63" s="28">
        <f t="shared" si="31"/>
        <v>-2.6434289123036248E-2</v>
      </c>
      <c r="BQ63" s="1">
        <f t="shared" si="18"/>
        <v>17228849.642565854</v>
      </c>
      <c r="BR63" s="1" cm="1">
        <f t="array" ref="BR63">IF(BK63&lt;=$BX$14,0,INDEX($AU$14:$AU$300,BK63-$BX$14+1))*$BY$14</f>
        <v>152871.2350533226</v>
      </c>
      <c r="BS63" s="1">
        <f t="shared" si="19"/>
        <v>129043.23832257028</v>
      </c>
      <c r="BT63" s="1">
        <f t="shared" si="37"/>
        <v>23827.996730752322</v>
      </c>
      <c r="BU63" s="1">
        <f t="shared" si="32"/>
        <v>129043.23832257028</v>
      </c>
      <c r="BV63" s="1">
        <f t="shared" si="39"/>
        <v>22460.143875944497</v>
      </c>
      <c r="BW63" s="1">
        <f t="shared" si="39"/>
        <v>1367.8528548078257</v>
      </c>
      <c r="CQ63" s="4">
        <f t="shared" si="33"/>
        <v>16.420000000000002</v>
      </c>
      <c r="CR63" s="7" cm="1">
        <f t="array" ref="CR63">IF(BK63&lt;=$CW$48,0,INDEX($B$14:$B$300,BK63-$CW$48+1))</f>
        <v>1584</v>
      </c>
      <c r="CS63" s="1">
        <f t="shared" si="21"/>
        <v>1554</v>
      </c>
      <c r="CT63" s="100">
        <f t="shared" si="34"/>
        <v>0.98106060606060608</v>
      </c>
    </row>
    <row r="64" spans="1:101" x14ac:dyDescent="0.3">
      <c r="A64" s="1">
        <f t="shared" si="22"/>
        <v>51</v>
      </c>
      <c r="B64" s="1">
        <f t="shared" si="0"/>
        <v>11078</v>
      </c>
      <c r="C64" s="1">
        <v>51</v>
      </c>
      <c r="D64" s="1">
        <v>38920</v>
      </c>
      <c r="E64" s="1">
        <v>9331</v>
      </c>
      <c r="F64" s="1">
        <v>0</v>
      </c>
      <c r="G64" s="1">
        <v>1691</v>
      </c>
      <c r="H64" s="1">
        <v>0</v>
      </c>
      <c r="I64" s="1">
        <v>56</v>
      </c>
      <c r="J64" s="4">
        <v>48.12</v>
      </c>
      <c r="K64" s="4">
        <v>0.63</v>
      </c>
      <c r="L64" s="4">
        <v>21</v>
      </c>
      <c r="M64" s="61">
        <v>1.91</v>
      </c>
      <c r="N64" s="1">
        <v>3973</v>
      </c>
      <c r="O64" s="1">
        <v>7095</v>
      </c>
      <c r="P64" s="1">
        <v>6869</v>
      </c>
      <c r="Q64" s="1">
        <v>223</v>
      </c>
      <c r="R64" s="1">
        <v>3</v>
      </c>
      <c r="S64" s="1">
        <v>0</v>
      </c>
      <c r="T64" s="1">
        <v>3309</v>
      </c>
      <c r="U64" s="1">
        <v>335</v>
      </c>
      <c r="V64" s="1">
        <v>4805</v>
      </c>
      <c r="W64" s="1">
        <v>926</v>
      </c>
      <c r="X64" s="1">
        <v>56</v>
      </c>
      <c r="Y64" s="58">
        <v>1.49</v>
      </c>
      <c r="AA64" s="1">
        <f t="shared" si="1"/>
        <v>14136</v>
      </c>
      <c r="AB64" s="1">
        <f t="shared" si="2"/>
        <v>2617</v>
      </c>
      <c r="AC64" s="1">
        <f t="shared" si="3"/>
        <v>112</v>
      </c>
      <c r="AD64" s="1">
        <f t="shared" si="23"/>
        <v>166</v>
      </c>
      <c r="AE64" s="1">
        <f t="shared" si="24"/>
        <v>187</v>
      </c>
      <c r="AF64" s="1">
        <f t="shared" si="24"/>
        <v>0</v>
      </c>
      <c r="AG64" s="1">
        <f t="shared" si="24"/>
        <v>6</v>
      </c>
      <c r="AH64" s="1">
        <f t="shared" si="35"/>
        <v>359</v>
      </c>
      <c r="AI64" s="9">
        <f t="shared" si="25"/>
        <v>9.6768619319163637E-3</v>
      </c>
      <c r="AJ64" s="9">
        <f t="shared" si="4"/>
        <v>0.22156000000000001</v>
      </c>
      <c r="AK64" s="9">
        <f t="shared" si="5"/>
        <v>0.18662000000000001</v>
      </c>
      <c r="AL64" s="9">
        <f t="shared" si="6"/>
        <v>3.3820000000000003E-2</v>
      </c>
      <c r="AM64" s="9">
        <f t="shared" si="7"/>
        <v>1.1199999999999999E-3</v>
      </c>
      <c r="AN64" s="9">
        <f t="shared" si="8"/>
        <v>6.6180000000000003E-2</v>
      </c>
      <c r="AO64" s="9">
        <f t="shared" si="9"/>
        <v>7.1799999999999998E-3</v>
      </c>
      <c r="AP64" s="1">
        <f t="shared" si="26"/>
        <v>88</v>
      </c>
      <c r="AQ64" s="1">
        <f t="shared" si="26"/>
        <v>105</v>
      </c>
      <c r="AR64" s="1"/>
      <c r="AS64" s="1">
        <f t="shared" si="27"/>
        <v>6</v>
      </c>
      <c r="AT64" s="1">
        <f t="shared" si="28"/>
        <v>199</v>
      </c>
      <c r="AU64" s="1">
        <f t="shared" si="10"/>
        <v>5787</v>
      </c>
      <c r="AV64" s="9">
        <f t="shared" si="11"/>
        <v>0.11574</v>
      </c>
      <c r="AW64" s="9">
        <f t="shared" si="12"/>
        <v>9.6100000000000005E-2</v>
      </c>
      <c r="AX64" s="9">
        <f t="shared" si="13"/>
        <v>1.8519999999999998E-2</v>
      </c>
      <c r="AY64" s="9">
        <f t="shared" si="14"/>
        <v>1.1199999999999999E-3</v>
      </c>
      <c r="AZ64" s="9">
        <f t="shared" si="15"/>
        <v>3.98E-3</v>
      </c>
      <c r="BA64" s="9">
        <f t="shared" si="29"/>
        <v>0.11521120000000001</v>
      </c>
      <c r="BJ64" s="7">
        <f t="shared" ref="BJ64:BK79" si="41">+BJ63+1</f>
        <v>51</v>
      </c>
      <c r="BK64" s="7">
        <f t="shared" si="41"/>
        <v>51</v>
      </c>
      <c r="BL64" s="1">
        <f t="shared" si="16"/>
        <v>158315.28941545775</v>
      </c>
      <c r="BM64" s="48">
        <f>+EvolOf!M53</f>
        <v>161852</v>
      </c>
      <c r="BN64" s="1">
        <f t="shared" si="17"/>
        <v>161852</v>
      </c>
      <c r="BO64" s="1">
        <f t="shared" si="30"/>
        <v>-3536.7105845422484</v>
      </c>
      <c r="BP64" s="28">
        <f t="shared" si="31"/>
        <v>-2.1851509925995605E-2</v>
      </c>
      <c r="BQ64" s="1">
        <f t="shared" si="18"/>
        <v>12508321.758813173</v>
      </c>
      <c r="BR64" s="1" cm="1">
        <f t="array" ref="BR64">IF(BK64&lt;=$BX$14,0,INDEX($AU$14:$AU$300,BK64-$BX$14+1))*$BY$14</f>
        <v>158315.28941545775</v>
      </c>
      <c r="BS64" s="1">
        <f t="shared" si="19"/>
        <v>131450.65934703205</v>
      </c>
      <c r="BT64" s="1">
        <f t="shared" si="37"/>
        <v>26864.630068425697</v>
      </c>
      <c r="BU64" s="1">
        <f t="shared" si="32"/>
        <v>131450.65934703205</v>
      </c>
      <c r="BV64" s="1">
        <f t="shared" si="39"/>
        <v>25332.634871040933</v>
      </c>
      <c r="BW64" s="1">
        <f t="shared" si="39"/>
        <v>1531.9951973847647</v>
      </c>
      <c r="CQ64" s="4">
        <f t="shared" si="33"/>
        <v>16.535714285714285</v>
      </c>
      <c r="CR64" s="7" cm="1">
        <f t="array" ref="CR64">IF(BK64&lt;=$CW$48,0,INDEX($B$14:$B$300,BK64-$CW$48+1))</f>
        <v>1844</v>
      </c>
      <c r="CS64" s="1">
        <f t="shared" si="21"/>
        <v>1747</v>
      </c>
      <c r="CT64" s="100">
        <f t="shared" si="34"/>
        <v>0.9473969631236443</v>
      </c>
    </row>
    <row r="65" spans="1:98" x14ac:dyDescent="0.3">
      <c r="A65" s="1">
        <f t="shared" si="22"/>
        <v>52</v>
      </c>
      <c r="B65" s="1">
        <f t="shared" si="0"/>
        <v>11412</v>
      </c>
      <c r="C65" s="1">
        <v>52</v>
      </c>
      <c r="D65" s="1">
        <v>38586</v>
      </c>
      <c r="E65" s="1">
        <v>9464</v>
      </c>
      <c r="F65" s="1">
        <v>0</v>
      </c>
      <c r="G65" s="1">
        <v>1885</v>
      </c>
      <c r="H65" s="1">
        <v>0</v>
      </c>
      <c r="I65" s="1">
        <v>63</v>
      </c>
      <c r="J65" s="4">
        <v>47.97</v>
      </c>
      <c r="K65" s="4">
        <v>0.63</v>
      </c>
      <c r="L65" s="4">
        <v>21.2</v>
      </c>
      <c r="M65" s="61">
        <v>1.88</v>
      </c>
      <c r="N65" s="1">
        <v>4189</v>
      </c>
      <c r="O65" s="1">
        <v>7213</v>
      </c>
      <c r="P65" s="1">
        <v>6939</v>
      </c>
      <c r="Q65" s="1">
        <v>269</v>
      </c>
      <c r="R65" s="1">
        <v>4</v>
      </c>
      <c r="S65" s="1">
        <v>0</v>
      </c>
      <c r="T65" s="1">
        <v>3424</v>
      </c>
      <c r="U65" s="1">
        <v>346</v>
      </c>
      <c r="V65" s="1">
        <v>4883</v>
      </c>
      <c r="W65" s="1">
        <v>1033</v>
      </c>
      <c r="X65" s="1">
        <v>63</v>
      </c>
      <c r="Y65" s="58">
        <v>1.46</v>
      </c>
      <c r="AA65" s="1">
        <f t="shared" si="1"/>
        <v>14347</v>
      </c>
      <c r="AB65" s="1">
        <f t="shared" si="2"/>
        <v>2918</v>
      </c>
      <c r="AC65" s="1">
        <f t="shared" si="3"/>
        <v>126</v>
      </c>
      <c r="AD65" s="1">
        <f t="shared" si="23"/>
        <v>133</v>
      </c>
      <c r="AE65" s="1">
        <f t="shared" si="24"/>
        <v>194</v>
      </c>
      <c r="AF65" s="1">
        <f t="shared" si="24"/>
        <v>0</v>
      </c>
      <c r="AG65" s="1">
        <f t="shared" si="24"/>
        <v>7</v>
      </c>
      <c r="AH65" s="1">
        <f t="shared" si="35"/>
        <v>334</v>
      </c>
      <c r="AI65" s="9">
        <f t="shared" si="25"/>
        <v>1.0536879076768691E-2</v>
      </c>
      <c r="AJ65" s="9">
        <f t="shared" si="4"/>
        <v>0.22824</v>
      </c>
      <c r="AK65" s="9">
        <f t="shared" si="5"/>
        <v>0.18928</v>
      </c>
      <c r="AL65" s="9">
        <f t="shared" si="6"/>
        <v>3.7699999999999997E-2</v>
      </c>
      <c r="AM65" s="9">
        <f t="shared" si="7"/>
        <v>1.2600000000000001E-3</v>
      </c>
      <c r="AN65" s="9">
        <f t="shared" si="8"/>
        <v>6.8479999999999999E-2</v>
      </c>
      <c r="AO65" s="9">
        <f t="shared" si="9"/>
        <v>6.6800000000000002E-3</v>
      </c>
      <c r="AP65" s="1">
        <f t="shared" si="26"/>
        <v>78</v>
      </c>
      <c r="AQ65" s="1">
        <f t="shared" si="26"/>
        <v>107</v>
      </c>
      <c r="AR65" s="1"/>
      <c r="AS65" s="1">
        <f t="shared" si="27"/>
        <v>7</v>
      </c>
      <c r="AT65" s="1">
        <f t="shared" si="28"/>
        <v>192</v>
      </c>
      <c r="AU65" s="1">
        <f t="shared" si="10"/>
        <v>5979</v>
      </c>
      <c r="AV65" s="9">
        <f t="shared" si="11"/>
        <v>0.11958000000000001</v>
      </c>
      <c r="AW65" s="9">
        <f t="shared" si="12"/>
        <v>9.7659999999999997E-2</v>
      </c>
      <c r="AX65" s="9">
        <f t="shared" si="13"/>
        <v>2.0660000000000001E-2</v>
      </c>
      <c r="AY65" s="9">
        <f t="shared" si="14"/>
        <v>1.2600000000000001E-3</v>
      </c>
      <c r="AZ65" s="9">
        <f t="shared" si="15"/>
        <v>3.8400000000000001E-3</v>
      </c>
      <c r="BA65" s="9">
        <f t="shared" si="29"/>
        <v>0.11868480000000001</v>
      </c>
      <c r="BJ65" s="7">
        <f t="shared" si="41"/>
        <v>52</v>
      </c>
      <c r="BK65" s="7">
        <f t="shared" si="41"/>
        <v>52</v>
      </c>
      <c r="BL65" s="1">
        <f t="shared" si="16"/>
        <v>163567.8443779198</v>
      </c>
      <c r="BM65" s="48">
        <f>+EvolOf!M54</f>
        <v>166019</v>
      </c>
      <c r="BN65" s="1">
        <f t="shared" si="17"/>
        <v>166019</v>
      </c>
      <c r="BO65" s="1">
        <f t="shared" si="30"/>
        <v>-2451.1556220802013</v>
      </c>
      <c r="BP65" s="28">
        <f t="shared" si="31"/>
        <v>-1.4764307832719203E-2</v>
      </c>
      <c r="BQ65" s="1">
        <f t="shared" si="18"/>
        <v>6008163.8836553786</v>
      </c>
      <c r="BR65" s="1" cm="1">
        <f t="array" ref="BR65">IF(BK65&lt;=$BX$14,0,INDEX($AU$14:$AU$300,BK65-$BX$14+1))*$BY$14</f>
        <v>163567.8443779198</v>
      </c>
      <c r="BS65" s="1">
        <f t="shared" si="19"/>
        <v>133584.50980053225</v>
      </c>
      <c r="BT65" s="1">
        <f t="shared" si="37"/>
        <v>29983.334577387537</v>
      </c>
      <c r="BU65" s="1">
        <f t="shared" si="32"/>
        <v>133584.50980053225</v>
      </c>
      <c r="BV65" s="1">
        <f t="shared" si="39"/>
        <v>28259.839980329678</v>
      </c>
      <c r="BW65" s="1">
        <f t="shared" si="39"/>
        <v>1723.4945970578603</v>
      </c>
      <c r="CQ65" s="4">
        <f t="shared" si="33"/>
        <v>16.396825396825395</v>
      </c>
      <c r="CR65" s="7" cm="1">
        <f t="array" ref="CR65">IF(BK65&lt;=$CW$48,0,INDEX($B$14:$B$300,BK65-$CW$48+1))</f>
        <v>2145</v>
      </c>
      <c r="CS65" s="1">
        <f t="shared" si="21"/>
        <v>1948</v>
      </c>
      <c r="CT65" s="100">
        <f t="shared" si="34"/>
        <v>0.90815850815850818</v>
      </c>
    </row>
    <row r="66" spans="1:98" x14ac:dyDescent="0.3">
      <c r="A66" s="1">
        <f t="shared" si="22"/>
        <v>53</v>
      </c>
      <c r="B66" s="1">
        <f t="shared" si="0"/>
        <v>11727</v>
      </c>
      <c r="C66" s="1">
        <v>53</v>
      </c>
      <c r="D66" s="1">
        <v>38271</v>
      </c>
      <c r="E66" s="1">
        <v>9548</v>
      </c>
      <c r="F66" s="1">
        <v>0</v>
      </c>
      <c r="G66" s="1">
        <v>2108</v>
      </c>
      <c r="H66" s="1">
        <v>0</v>
      </c>
      <c r="I66" s="1">
        <v>71</v>
      </c>
      <c r="J66" s="4">
        <v>47.83</v>
      </c>
      <c r="K66" s="4">
        <v>0.63</v>
      </c>
      <c r="L66" s="4">
        <v>21.4</v>
      </c>
      <c r="M66" s="61">
        <v>1.86</v>
      </c>
      <c r="N66" s="1">
        <v>4404</v>
      </c>
      <c r="O66" s="1">
        <v>7314</v>
      </c>
      <c r="P66" s="1">
        <v>6980</v>
      </c>
      <c r="Q66" s="1">
        <v>329</v>
      </c>
      <c r="R66" s="1">
        <v>4</v>
      </c>
      <c r="S66" s="1">
        <v>0</v>
      </c>
      <c r="T66" s="1">
        <v>3515</v>
      </c>
      <c r="U66" s="1">
        <v>354</v>
      </c>
      <c r="V66" s="1">
        <v>4933</v>
      </c>
      <c r="W66" s="1">
        <v>1155</v>
      </c>
      <c r="X66" s="1">
        <v>71</v>
      </c>
      <c r="Y66" s="58">
        <v>1.44</v>
      </c>
      <c r="AA66" s="1">
        <f t="shared" si="1"/>
        <v>14481</v>
      </c>
      <c r="AB66" s="1">
        <f t="shared" si="2"/>
        <v>3263</v>
      </c>
      <c r="AC66" s="1">
        <f t="shared" si="3"/>
        <v>142</v>
      </c>
      <c r="AD66" s="1">
        <f t="shared" si="23"/>
        <v>84</v>
      </c>
      <c r="AE66" s="1">
        <f t="shared" si="24"/>
        <v>223</v>
      </c>
      <c r="AF66" s="1">
        <f t="shared" si="24"/>
        <v>0</v>
      </c>
      <c r="AG66" s="1">
        <f t="shared" si="24"/>
        <v>8</v>
      </c>
      <c r="AH66" s="1">
        <f t="shared" si="35"/>
        <v>315</v>
      </c>
      <c r="AI66" s="9">
        <f t="shared" si="25"/>
        <v>1.1527845429452833E-2</v>
      </c>
      <c r="AJ66" s="9">
        <f t="shared" si="4"/>
        <v>0.23454</v>
      </c>
      <c r="AK66" s="9">
        <f t="shared" si="5"/>
        <v>0.19095999999999999</v>
      </c>
      <c r="AL66" s="9">
        <f t="shared" si="6"/>
        <v>4.2160000000000003E-2</v>
      </c>
      <c r="AM66" s="9">
        <f t="shared" si="7"/>
        <v>1.42E-3</v>
      </c>
      <c r="AN66" s="9">
        <f t="shared" si="8"/>
        <v>7.0300000000000001E-2</v>
      </c>
      <c r="AO66" s="9">
        <f t="shared" si="9"/>
        <v>6.3E-3</v>
      </c>
      <c r="AP66" s="1">
        <f t="shared" si="26"/>
        <v>50</v>
      </c>
      <c r="AQ66" s="1">
        <f t="shared" si="26"/>
        <v>122</v>
      </c>
      <c r="AR66" s="1"/>
      <c r="AS66" s="1">
        <f t="shared" si="27"/>
        <v>8</v>
      </c>
      <c r="AT66" s="1">
        <f t="shared" si="28"/>
        <v>180</v>
      </c>
      <c r="AU66" s="1">
        <f t="shared" si="10"/>
        <v>6159</v>
      </c>
      <c r="AV66" s="9">
        <f t="shared" si="11"/>
        <v>0.12318</v>
      </c>
      <c r="AW66" s="9">
        <f t="shared" si="12"/>
        <v>9.8659999999999998E-2</v>
      </c>
      <c r="AX66" s="9">
        <f t="shared" si="13"/>
        <v>2.3099999999999999E-2</v>
      </c>
      <c r="AY66" s="9">
        <f t="shared" si="14"/>
        <v>1.42E-3</v>
      </c>
      <c r="AZ66" s="9">
        <f t="shared" si="15"/>
        <v>3.5999999999999999E-3</v>
      </c>
      <c r="BA66" s="9">
        <f t="shared" si="29"/>
        <v>0.12196080000000001</v>
      </c>
      <c r="BJ66" s="7">
        <f t="shared" si="41"/>
        <v>53</v>
      </c>
      <c r="BK66" s="7">
        <f t="shared" si="41"/>
        <v>53</v>
      </c>
      <c r="BL66" s="1">
        <f t="shared" si="16"/>
        <v>168492.11465522795</v>
      </c>
      <c r="BM66" s="48">
        <f>+EvolOf!M55</f>
        <v>169404</v>
      </c>
      <c r="BN66" s="1">
        <f t="shared" si="17"/>
        <v>169404</v>
      </c>
      <c r="BO66" s="1">
        <f t="shared" si="30"/>
        <v>-911.88534477204666</v>
      </c>
      <c r="BP66" s="28">
        <f t="shared" si="31"/>
        <v>-5.382903265401362E-3</v>
      </c>
      <c r="BQ66" s="1">
        <f t="shared" si="18"/>
        <v>831534.8820100344</v>
      </c>
      <c r="BR66" s="1" cm="1">
        <f t="array" ref="BR66">IF(BK66&lt;=$BX$14,0,INDEX($AU$14:$AU$300,BK66-$BX$14+1))*$BY$14</f>
        <v>168492.11465522795</v>
      </c>
      <c r="BS66" s="1">
        <f t="shared" si="19"/>
        <v>134952.36265534008</v>
      </c>
      <c r="BT66" s="1">
        <f t="shared" si="37"/>
        <v>33539.751999887885</v>
      </c>
      <c r="BU66" s="1">
        <f t="shared" si="32"/>
        <v>134952.36265534005</v>
      </c>
      <c r="BV66" s="1">
        <f t="shared" si="39"/>
        <v>31597.400946060774</v>
      </c>
      <c r="BW66" s="1">
        <f t="shared" si="39"/>
        <v>1942.3510538271125</v>
      </c>
      <c r="CQ66" s="4">
        <f t="shared" si="33"/>
        <v>16.267605633802816</v>
      </c>
      <c r="CR66" s="7" cm="1">
        <f t="array" ref="CR66">IF(BK66&lt;=$CW$48,0,INDEX($B$14:$B$300,BK66-$CW$48+1))</f>
        <v>2488</v>
      </c>
      <c r="CS66" s="1">
        <f t="shared" si="21"/>
        <v>2179</v>
      </c>
      <c r="CT66" s="100">
        <f t="shared" si="34"/>
        <v>0.87580385852090037</v>
      </c>
    </row>
    <row r="67" spans="1:98" x14ac:dyDescent="0.3">
      <c r="A67" s="1">
        <f t="shared" si="22"/>
        <v>54</v>
      </c>
      <c r="B67" s="1">
        <f t="shared" si="0"/>
        <v>12022</v>
      </c>
      <c r="C67" s="1">
        <v>54</v>
      </c>
      <c r="D67" s="1">
        <v>37977</v>
      </c>
      <c r="E67" s="1">
        <v>9599</v>
      </c>
      <c r="F67" s="1">
        <v>0</v>
      </c>
      <c r="G67" s="1">
        <v>2343</v>
      </c>
      <c r="H67" s="1">
        <v>0</v>
      </c>
      <c r="I67" s="1">
        <v>80</v>
      </c>
      <c r="J67" s="4">
        <v>47.69</v>
      </c>
      <c r="K67" s="4">
        <v>0.63</v>
      </c>
      <c r="L67" s="4">
        <v>21.6</v>
      </c>
      <c r="M67" s="61">
        <v>1.83</v>
      </c>
      <c r="N67" s="1">
        <v>4614</v>
      </c>
      <c r="O67" s="1">
        <v>7398</v>
      </c>
      <c r="P67" s="1">
        <v>6996</v>
      </c>
      <c r="Q67" s="1">
        <v>396</v>
      </c>
      <c r="R67" s="1">
        <v>5</v>
      </c>
      <c r="S67" s="1">
        <v>0</v>
      </c>
      <c r="T67" s="1">
        <v>3601</v>
      </c>
      <c r="U67" s="1">
        <v>363</v>
      </c>
      <c r="V67" s="1">
        <v>4969</v>
      </c>
      <c r="W67" s="1">
        <v>1279</v>
      </c>
      <c r="X67" s="1">
        <v>80</v>
      </c>
      <c r="Y67" s="58">
        <v>1.4</v>
      </c>
      <c r="AA67" s="1">
        <f t="shared" si="1"/>
        <v>14568</v>
      </c>
      <c r="AB67" s="1">
        <f t="shared" si="2"/>
        <v>3622</v>
      </c>
      <c r="AC67" s="1">
        <f t="shared" si="3"/>
        <v>160</v>
      </c>
      <c r="AD67" s="1">
        <f t="shared" si="23"/>
        <v>51</v>
      </c>
      <c r="AE67" s="1">
        <f t="shared" si="24"/>
        <v>235</v>
      </c>
      <c r="AF67" s="1">
        <f t="shared" si="24"/>
        <v>0</v>
      </c>
      <c r="AG67" s="1">
        <f t="shared" si="24"/>
        <v>9</v>
      </c>
      <c r="AH67" s="1">
        <f t="shared" si="35"/>
        <v>295</v>
      </c>
      <c r="AI67" s="9">
        <f t="shared" si="25"/>
        <v>1.2642225031605562E-2</v>
      </c>
      <c r="AJ67" s="9">
        <f t="shared" si="4"/>
        <v>0.24043999999999999</v>
      </c>
      <c r="AK67" s="9">
        <f t="shared" si="5"/>
        <v>0.19198000000000001</v>
      </c>
      <c r="AL67" s="9">
        <f t="shared" si="6"/>
        <v>4.6859999999999999E-2</v>
      </c>
      <c r="AM67" s="9">
        <f t="shared" si="7"/>
        <v>1.6000000000000001E-3</v>
      </c>
      <c r="AN67" s="9">
        <f t="shared" si="8"/>
        <v>7.2020000000000001E-2</v>
      </c>
      <c r="AO67" s="9">
        <f t="shared" si="9"/>
        <v>5.8999999999999999E-3</v>
      </c>
      <c r="AP67" s="1">
        <f t="shared" si="26"/>
        <v>36</v>
      </c>
      <c r="AQ67" s="1">
        <f t="shared" si="26"/>
        <v>124</v>
      </c>
      <c r="AR67" s="1"/>
      <c r="AS67" s="1">
        <f t="shared" si="27"/>
        <v>9</v>
      </c>
      <c r="AT67" s="1">
        <f t="shared" si="28"/>
        <v>169</v>
      </c>
      <c r="AU67" s="1">
        <f t="shared" si="10"/>
        <v>6328</v>
      </c>
      <c r="AV67" s="9">
        <f t="shared" si="11"/>
        <v>0.12656000000000001</v>
      </c>
      <c r="AW67" s="9">
        <f t="shared" si="12"/>
        <v>9.9379999999999996E-2</v>
      </c>
      <c r="AX67" s="9">
        <f t="shared" si="13"/>
        <v>2.5579999999999999E-2</v>
      </c>
      <c r="AY67" s="9">
        <f t="shared" si="14"/>
        <v>1.6000000000000001E-3</v>
      </c>
      <c r="AZ67" s="9">
        <f t="shared" si="15"/>
        <v>3.3800000000000002E-3</v>
      </c>
      <c r="BA67" s="9">
        <f t="shared" si="29"/>
        <v>0.1250288</v>
      </c>
      <c r="BJ67" s="7">
        <f t="shared" si="41"/>
        <v>54</v>
      </c>
      <c r="BK67" s="7">
        <f t="shared" si="41"/>
        <v>54</v>
      </c>
      <c r="BL67" s="1">
        <f t="shared" si="16"/>
        <v>173115.45730447842</v>
      </c>
      <c r="BM67" s="48">
        <f>+EvolOf!M56</f>
        <v>172552</v>
      </c>
      <c r="BN67" s="1">
        <f t="shared" si="17"/>
        <v>172552</v>
      </c>
      <c r="BO67" s="1">
        <f t="shared" si="30"/>
        <v>563.45730447841925</v>
      </c>
      <c r="BP67" s="28">
        <f t="shared" si="31"/>
        <v>3.2654347934444328E-3</v>
      </c>
      <c r="BQ67" s="1">
        <f t="shared" si="18"/>
        <v>317484.13397008606</v>
      </c>
      <c r="BR67" s="1" cm="1">
        <f t="array" ref="BR67">IF(BK67&lt;=$BX$14,0,INDEX($AU$14:$AU$300,BK67-$BX$14+1))*$BY$14</f>
        <v>173115.45730447842</v>
      </c>
      <c r="BS67" s="1">
        <f t="shared" si="19"/>
        <v>135937.2167108017</v>
      </c>
      <c r="BT67" s="1">
        <f t="shared" si="37"/>
        <v>37178.240593676703</v>
      </c>
      <c r="BU67" s="1">
        <f t="shared" si="32"/>
        <v>135937.2167108017</v>
      </c>
      <c r="BV67" s="1">
        <f t="shared" si="39"/>
        <v>34989.676025984183</v>
      </c>
      <c r="BW67" s="1">
        <f t="shared" si="39"/>
        <v>2188.564567692521</v>
      </c>
      <c r="CQ67" s="4">
        <f t="shared" si="33"/>
        <v>15.987500000000001</v>
      </c>
      <c r="CR67" s="7" cm="1">
        <f t="array" ref="CR67">IF(BK67&lt;=$CW$48,0,INDEX($B$14:$B$300,BK67-$CW$48+1))</f>
        <v>2869</v>
      </c>
      <c r="CS67" s="1">
        <f t="shared" si="21"/>
        <v>2423</v>
      </c>
      <c r="CT67" s="100">
        <f t="shared" si="34"/>
        <v>0.84454513767863371</v>
      </c>
    </row>
    <row r="68" spans="1:98" x14ac:dyDescent="0.3">
      <c r="A68" s="1">
        <f t="shared" si="22"/>
        <v>55</v>
      </c>
      <c r="B68" s="1">
        <f t="shared" si="0"/>
        <v>12304</v>
      </c>
      <c r="C68" s="1">
        <v>55</v>
      </c>
      <c r="D68" s="1">
        <v>37694</v>
      </c>
      <c r="E68" s="1">
        <v>9613</v>
      </c>
      <c r="F68" s="1">
        <v>0</v>
      </c>
      <c r="G68" s="1">
        <v>2602</v>
      </c>
      <c r="H68" s="1">
        <v>0</v>
      </c>
      <c r="I68" s="1">
        <v>89</v>
      </c>
      <c r="J68" s="4">
        <v>47.56</v>
      </c>
      <c r="K68" s="4">
        <v>0.63</v>
      </c>
      <c r="L68" s="4">
        <v>21.9</v>
      </c>
      <c r="M68" s="61">
        <v>1.8</v>
      </c>
      <c r="N68" s="1">
        <v>4827</v>
      </c>
      <c r="O68" s="1">
        <v>7468</v>
      </c>
      <c r="P68" s="1">
        <v>6984</v>
      </c>
      <c r="Q68" s="1">
        <v>476</v>
      </c>
      <c r="R68" s="1">
        <v>6</v>
      </c>
      <c r="S68" s="1">
        <v>0</v>
      </c>
      <c r="T68" s="1">
        <v>3672</v>
      </c>
      <c r="U68" s="1">
        <v>368</v>
      </c>
      <c r="V68" s="1">
        <v>4989</v>
      </c>
      <c r="W68" s="1">
        <v>1415</v>
      </c>
      <c r="X68" s="1">
        <v>89</v>
      </c>
      <c r="Y68" s="58">
        <v>1.38</v>
      </c>
      <c r="AA68" s="1">
        <f t="shared" si="1"/>
        <v>14602</v>
      </c>
      <c r="AB68" s="1">
        <f t="shared" si="2"/>
        <v>4017</v>
      </c>
      <c r="AC68" s="1">
        <f t="shared" si="3"/>
        <v>178</v>
      </c>
      <c r="AD68" s="1">
        <f t="shared" si="23"/>
        <v>14</v>
      </c>
      <c r="AE68" s="1">
        <f t="shared" si="24"/>
        <v>259</v>
      </c>
      <c r="AF68" s="1">
        <f t="shared" si="24"/>
        <v>0</v>
      </c>
      <c r="AG68" s="1">
        <f t="shared" si="24"/>
        <v>9</v>
      </c>
      <c r="AH68" s="1">
        <f t="shared" si="35"/>
        <v>282</v>
      </c>
      <c r="AI68" s="9">
        <f t="shared" si="25"/>
        <v>1.3707069151393809E-2</v>
      </c>
      <c r="AJ68" s="9">
        <f t="shared" si="4"/>
        <v>0.24607999999999999</v>
      </c>
      <c r="AK68" s="9">
        <f t="shared" si="5"/>
        <v>0.19225999999999999</v>
      </c>
      <c r="AL68" s="9">
        <f t="shared" si="6"/>
        <v>5.2040000000000003E-2</v>
      </c>
      <c r="AM68" s="9">
        <f t="shared" si="7"/>
        <v>1.7799999999999999E-3</v>
      </c>
      <c r="AN68" s="9">
        <f t="shared" si="8"/>
        <v>7.3440000000000005E-2</v>
      </c>
      <c r="AO68" s="9">
        <f t="shared" si="9"/>
        <v>5.64E-3</v>
      </c>
      <c r="AP68" s="1">
        <f t="shared" si="26"/>
        <v>20</v>
      </c>
      <c r="AQ68" s="1">
        <f t="shared" si="26"/>
        <v>136</v>
      </c>
      <c r="AR68" s="1"/>
      <c r="AS68" s="1">
        <f t="shared" si="27"/>
        <v>9</v>
      </c>
      <c r="AT68" s="1">
        <f t="shared" si="28"/>
        <v>165</v>
      </c>
      <c r="AU68" s="1">
        <f t="shared" si="10"/>
        <v>6493</v>
      </c>
      <c r="AV68" s="9">
        <f t="shared" si="11"/>
        <v>0.12986</v>
      </c>
      <c r="AW68" s="9">
        <f t="shared" si="12"/>
        <v>9.9779999999999994E-2</v>
      </c>
      <c r="AX68" s="9">
        <f t="shared" si="13"/>
        <v>2.8299999999999999E-2</v>
      </c>
      <c r="AY68" s="9">
        <f t="shared" si="14"/>
        <v>1.7799999999999999E-3</v>
      </c>
      <c r="AZ68" s="9">
        <f t="shared" si="15"/>
        <v>3.3E-3</v>
      </c>
      <c r="BA68" s="9">
        <f t="shared" si="29"/>
        <v>0.12796160000000001</v>
      </c>
      <c r="BJ68" s="7">
        <f t="shared" si="41"/>
        <v>55</v>
      </c>
      <c r="BK68" s="7">
        <f t="shared" si="41"/>
        <v>55</v>
      </c>
      <c r="BL68" s="1">
        <f t="shared" si="16"/>
        <v>177629.37172534424</v>
      </c>
      <c r="BM68" s="48">
        <f>+EvolOf!M57</f>
        <v>177464</v>
      </c>
      <c r="BN68" s="1">
        <f t="shared" si="17"/>
        <v>177464</v>
      </c>
      <c r="BO68" s="1">
        <f t="shared" si="30"/>
        <v>165.37172534424462</v>
      </c>
      <c r="BP68" s="28">
        <f t="shared" si="31"/>
        <v>9.3186068917772147E-4</v>
      </c>
      <c r="BQ68" s="1">
        <f t="shared" si="18"/>
        <v>27347.807543332281</v>
      </c>
      <c r="BR68" s="1" cm="1">
        <f t="array" ref="BR68">IF(BK68&lt;=$BX$14,0,INDEX($AU$14:$AU$300,BK68-$BX$14+1))*$BY$14</f>
        <v>177629.37172534424</v>
      </c>
      <c r="BS68" s="1">
        <f t="shared" si="19"/>
        <v>136484.35785272485</v>
      </c>
      <c r="BT68" s="1">
        <f t="shared" si="37"/>
        <v>41145.013872619398</v>
      </c>
      <c r="BU68" s="1">
        <f t="shared" si="32"/>
        <v>136484.35785272485</v>
      </c>
      <c r="BV68" s="1">
        <f t="shared" si="39"/>
        <v>38710.235791061466</v>
      </c>
      <c r="BW68" s="1">
        <f t="shared" si="39"/>
        <v>2434.7780815579295</v>
      </c>
      <c r="CQ68" s="4">
        <f t="shared" si="33"/>
        <v>15.898876404494382</v>
      </c>
      <c r="CR68" s="7" cm="1">
        <f t="array" ref="CR68">IF(BK68&lt;=$CW$48,0,INDEX($B$14:$B$300,BK68-$CW$48+1))</f>
        <v>3115</v>
      </c>
      <c r="CS68" s="1">
        <f t="shared" si="21"/>
        <v>2691</v>
      </c>
      <c r="CT68" s="100">
        <f t="shared" si="34"/>
        <v>0.86388443017656502</v>
      </c>
    </row>
    <row r="69" spans="1:98" x14ac:dyDescent="0.3">
      <c r="A69" s="1">
        <f t="shared" si="22"/>
        <v>56</v>
      </c>
      <c r="B69" s="1">
        <f t="shared" si="0"/>
        <v>12976</v>
      </c>
      <c r="C69" s="1">
        <v>56</v>
      </c>
      <c r="D69" s="1">
        <v>37021</v>
      </c>
      <c r="E69" s="1">
        <v>9997</v>
      </c>
      <c r="F69" s="1">
        <v>0</v>
      </c>
      <c r="G69" s="1">
        <v>2881</v>
      </c>
      <c r="H69" s="1">
        <v>0</v>
      </c>
      <c r="I69" s="1">
        <v>98</v>
      </c>
      <c r="J69" s="4">
        <v>47.66</v>
      </c>
      <c r="K69" s="4">
        <v>0.64</v>
      </c>
      <c r="L69" s="4">
        <v>22.1</v>
      </c>
      <c r="M69" s="61">
        <v>1.78</v>
      </c>
      <c r="N69" s="1">
        <v>5083</v>
      </c>
      <c r="O69" s="1">
        <v>7884</v>
      </c>
      <c r="P69" s="1">
        <v>7401</v>
      </c>
      <c r="Q69" s="1">
        <v>476</v>
      </c>
      <c r="R69" s="1">
        <v>6</v>
      </c>
      <c r="S69" s="1">
        <v>0</v>
      </c>
      <c r="T69" s="1">
        <v>3728</v>
      </c>
      <c r="U69" s="1">
        <v>374</v>
      </c>
      <c r="V69" s="1">
        <v>5175</v>
      </c>
      <c r="W69" s="1">
        <v>1562</v>
      </c>
      <c r="X69" s="1">
        <v>98</v>
      </c>
      <c r="Y69" s="58">
        <v>1.35</v>
      </c>
      <c r="AA69" s="1">
        <f t="shared" si="1"/>
        <v>15172</v>
      </c>
      <c r="AB69" s="1">
        <f t="shared" si="2"/>
        <v>4443</v>
      </c>
      <c r="AC69" s="1">
        <f t="shared" si="3"/>
        <v>196</v>
      </c>
      <c r="AD69" s="1">
        <f t="shared" si="23"/>
        <v>384</v>
      </c>
      <c r="AE69" s="1">
        <f t="shared" si="24"/>
        <v>279</v>
      </c>
      <c r="AF69" s="1">
        <f t="shared" si="24"/>
        <v>0</v>
      </c>
      <c r="AG69" s="1">
        <f t="shared" si="24"/>
        <v>9</v>
      </c>
      <c r="AH69" s="1">
        <f t="shared" si="35"/>
        <v>672</v>
      </c>
      <c r="AI69" s="9">
        <f t="shared" si="25"/>
        <v>1.4337966349670812E-2</v>
      </c>
      <c r="AJ69" s="9">
        <f t="shared" si="4"/>
        <v>0.25951999999999997</v>
      </c>
      <c r="AK69" s="9">
        <f t="shared" si="5"/>
        <v>0.19994000000000001</v>
      </c>
      <c r="AL69" s="9">
        <f t="shared" si="6"/>
        <v>5.7619999999999998E-2</v>
      </c>
      <c r="AM69" s="9">
        <f t="shared" si="7"/>
        <v>1.9599999999999999E-3</v>
      </c>
      <c r="AN69" s="9">
        <f t="shared" si="8"/>
        <v>7.4560000000000001E-2</v>
      </c>
      <c r="AO69" s="9">
        <f t="shared" si="9"/>
        <v>1.3440000000000001E-2</v>
      </c>
      <c r="AP69" s="1">
        <f t="shared" si="26"/>
        <v>186</v>
      </c>
      <c r="AQ69" s="1">
        <f t="shared" si="26"/>
        <v>147</v>
      </c>
      <c r="AR69" s="1"/>
      <c r="AS69" s="1">
        <f t="shared" si="27"/>
        <v>9</v>
      </c>
      <c r="AT69" s="1">
        <f t="shared" si="28"/>
        <v>342</v>
      </c>
      <c r="AU69" s="1">
        <f t="shared" si="10"/>
        <v>6835</v>
      </c>
      <c r="AV69" s="9">
        <f t="shared" si="11"/>
        <v>0.13669999999999999</v>
      </c>
      <c r="AW69" s="9">
        <f t="shared" si="12"/>
        <v>0.10349999999999999</v>
      </c>
      <c r="AX69" s="9">
        <f t="shared" si="13"/>
        <v>3.124E-2</v>
      </c>
      <c r="AY69" s="9">
        <f t="shared" si="14"/>
        <v>1.9599999999999999E-3</v>
      </c>
      <c r="AZ69" s="9">
        <f t="shared" si="15"/>
        <v>6.8399999999999997E-3</v>
      </c>
      <c r="BA69" s="9">
        <f t="shared" si="29"/>
        <v>0.1349504</v>
      </c>
      <c r="BJ69" s="7">
        <f t="shared" si="41"/>
        <v>56</v>
      </c>
      <c r="BK69" s="7">
        <f t="shared" si="41"/>
        <v>56</v>
      </c>
      <c r="BL69" s="1">
        <f t="shared" si="16"/>
        <v>186985.48525222976</v>
      </c>
      <c r="BM69" s="48">
        <f>+EvolOf!M58</f>
        <v>181504</v>
      </c>
      <c r="BN69" s="1">
        <f t="shared" si="17"/>
        <v>181504</v>
      </c>
      <c r="BO69" s="1">
        <f t="shared" si="30"/>
        <v>5481.4852522297588</v>
      </c>
      <c r="BP69" s="28">
        <f t="shared" si="31"/>
        <v>3.020035510087804E-2</v>
      </c>
      <c r="BQ69" s="1">
        <f t="shared" si="18"/>
        <v>30046680.570412342</v>
      </c>
      <c r="BR69" s="1" cm="1">
        <f t="array" ref="BR69">IF(BK69&lt;=$BX$14,0,INDEX($AU$14:$AU$300,BK69-$BX$14+1))*$BY$14</f>
        <v>186985.48525222976</v>
      </c>
      <c r="BS69" s="1">
        <f t="shared" si="19"/>
        <v>141572.77047260996</v>
      </c>
      <c r="BT69" s="1">
        <f t="shared" si="37"/>
        <v>45412.714779619811</v>
      </c>
      <c r="BU69" s="1">
        <f t="shared" si="32"/>
        <v>141572.77047260996</v>
      </c>
      <c r="BV69" s="1">
        <f t="shared" si="39"/>
        <v>42731.723184196475</v>
      </c>
      <c r="BW69" s="1">
        <f t="shared" si="39"/>
        <v>2680.9915954233384</v>
      </c>
      <c r="CQ69" s="4">
        <f t="shared" si="33"/>
        <v>15.938775510204081</v>
      </c>
      <c r="CR69" s="7" cm="1">
        <f t="array" ref="CR69">IF(BK69&lt;=$CW$48,0,INDEX($B$14:$B$300,BK69-$CW$48+1))</f>
        <v>3384</v>
      </c>
      <c r="CS69" s="1">
        <f t="shared" si="21"/>
        <v>2979</v>
      </c>
      <c r="CT69" s="100">
        <f t="shared" si="34"/>
        <v>0.88031914893617025</v>
      </c>
    </row>
    <row r="70" spans="1:98" x14ac:dyDescent="0.3">
      <c r="A70" s="1">
        <f t="shared" si="22"/>
        <v>57</v>
      </c>
      <c r="B70" s="1">
        <f t="shared" si="0"/>
        <v>13589</v>
      </c>
      <c r="C70" s="1">
        <v>57</v>
      </c>
      <c r="D70" s="1">
        <v>36410</v>
      </c>
      <c r="E70" s="1">
        <v>10309</v>
      </c>
      <c r="F70" s="1">
        <v>0</v>
      </c>
      <c r="G70" s="1">
        <v>3170</v>
      </c>
      <c r="H70" s="1">
        <v>0</v>
      </c>
      <c r="I70" s="1">
        <v>110</v>
      </c>
      <c r="J70" s="4">
        <v>47.76</v>
      </c>
      <c r="K70" s="4">
        <v>0.64</v>
      </c>
      <c r="L70" s="4">
        <v>22.3</v>
      </c>
      <c r="M70" s="61">
        <v>1.76</v>
      </c>
      <c r="N70" s="1">
        <v>5333</v>
      </c>
      <c r="O70" s="1">
        <v>8245</v>
      </c>
      <c r="P70" s="1">
        <v>7762</v>
      </c>
      <c r="Q70" s="1">
        <v>476</v>
      </c>
      <c r="R70" s="1">
        <v>6</v>
      </c>
      <c r="S70" s="1">
        <v>0</v>
      </c>
      <c r="T70" s="1">
        <v>3764</v>
      </c>
      <c r="U70" s="1">
        <v>380</v>
      </c>
      <c r="V70" s="1">
        <v>5318</v>
      </c>
      <c r="W70" s="1">
        <v>1714</v>
      </c>
      <c r="X70" s="1">
        <v>110</v>
      </c>
      <c r="Y70" s="58">
        <v>1.32</v>
      </c>
      <c r="AA70" s="1">
        <f t="shared" si="1"/>
        <v>15627</v>
      </c>
      <c r="AB70" s="1">
        <f t="shared" si="2"/>
        <v>4884</v>
      </c>
      <c r="AC70" s="1">
        <f t="shared" si="3"/>
        <v>220</v>
      </c>
      <c r="AD70" s="1">
        <f t="shared" si="23"/>
        <v>312</v>
      </c>
      <c r="AE70" s="1">
        <f t="shared" si="24"/>
        <v>289</v>
      </c>
      <c r="AF70" s="1">
        <f t="shared" si="24"/>
        <v>0</v>
      </c>
      <c r="AG70" s="1">
        <f t="shared" si="24"/>
        <v>12</v>
      </c>
      <c r="AH70" s="1">
        <f t="shared" si="35"/>
        <v>613</v>
      </c>
      <c r="AI70" s="9">
        <f t="shared" si="25"/>
        <v>1.5401848221786614E-2</v>
      </c>
      <c r="AJ70" s="9">
        <f t="shared" si="4"/>
        <v>0.27178000000000002</v>
      </c>
      <c r="AK70" s="9">
        <f t="shared" si="5"/>
        <v>0.20618</v>
      </c>
      <c r="AL70" s="9">
        <f t="shared" si="6"/>
        <v>6.3399999999999998E-2</v>
      </c>
      <c r="AM70" s="9">
        <f t="shared" si="7"/>
        <v>2.2000000000000001E-3</v>
      </c>
      <c r="AN70" s="9">
        <f t="shared" si="8"/>
        <v>7.528E-2</v>
      </c>
      <c r="AO70" s="9">
        <f t="shared" si="9"/>
        <v>1.226E-2</v>
      </c>
      <c r="AP70" s="1">
        <f t="shared" si="26"/>
        <v>143</v>
      </c>
      <c r="AQ70" s="1">
        <f t="shared" si="26"/>
        <v>152</v>
      </c>
      <c r="AR70" s="1"/>
      <c r="AS70" s="1">
        <f t="shared" si="27"/>
        <v>12</v>
      </c>
      <c r="AT70" s="1">
        <f t="shared" si="28"/>
        <v>307</v>
      </c>
      <c r="AU70" s="1">
        <f t="shared" si="10"/>
        <v>7142</v>
      </c>
      <c r="AV70" s="9">
        <f t="shared" si="11"/>
        <v>0.14283999999999999</v>
      </c>
      <c r="AW70" s="9">
        <f t="shared" si="12"/>
        <v>0.10636</v>
      </c>
      <c r="AX70" s="9">
        <f t="shared" si="13"/>
        <v>3.4279999999999998E-2</v>
      </c>
      <c r="AY70" s="9">
        <f t="shared" si="14"/>
        <v>2.2000000000000001E-3</v>
      </c>
      <c r="AZ70" s="9">
        <f t="shared" si="15"/>
        <v>6.1399999999999996E-3</v>
      </c>
      <c r="BA70" s="9">
        <f t="shared" si="29"/>
        <v>0.14132560000000002</v>
      </c>
      <c r="BJ70" s="7">
        <f t="shared" si="41"/>
        <v>57</v>
      </c>
      <c r="BK70" s="7">
        <f t="shared" si="41"/>
        <v>57</v>
      </c>
      <c r="BL70" s="1">
        <f t="shared" si="16"/>
        <v>195384.10178074983</v>
      </c>
      <c r="BM70" s="48">
        <f>+EvolOf!M59</f>
        <v>185904</v>
      </c>
      <c r="BN70" s="1">
        <f t="shared" si="17"/>
        <v>185904</v>
      </c>
      <c r="BO70" s="1">
        <f t="shared" si="30"/>
        <v>9480.1017807498283</v>
      </c>
      <c r="BP70" s="28">
        <f t="shared" si="31"/>
        <v>5.0994608941979935E-2</v>
      </c>
      <c r="BQ70" s="1">
        <f t="shared" si="18"/>
        <v>89872329.773376063</v>
      </c>
      <c r="BR70" s="1" cm="1">
        <f t="array" ref="BR70">IF(BK70&lt;=$BX$14,0,INDEX($AU$14:$AU$300,BK70-$BX$14+1))*$BY$14</f>
        <v>195384.10178074983</v>
      </c>
      <c r="BS70" s="1">
        <f t="shared" si="19"/>
        <v>145484.82963736032</v>
      </c>
      <c r="BT70" s="1">
        <f t="shared" si="37"/>
        <v>49899.272143389477</v>
      </c>
      <c r="BU70" s="1">
        <f t="shared" si="32"/>
        <v>145484.82963736035</v>
      </c>
      <c r="BV70" s="1">
        <f t="shared" si="39"/>
        <v>46889.995862812262</v>
      </c>
      <c r="BW70" s="1">
        <f t="shared" si="39"/>
        <v>3009.2762805772163</v>
      </c>
      <c r="CQ70" s="4">
        <f t="shared" si="33"/>
        <v>15.581818181818182</v>
      </c>
      <c r="CR70" s="7" cm="1">
        <f t="array" ref="CR70">IF(BK70&lt;=$CW$48,0,INDEX($B$14:$B$300,BK70-$CW$48+1))</f>
        <v>3688</v>
      </c>
      <c r="CS70" s="1">
        <f t="shared" si="21"/>
        <v>3280</v>
      </c>
      <c r="CT70" s="100">
        <f t="shared" si="34"/>
        <v>0.88937093275488066</v>
      </c>
    </row>
    <row r="71" spans="1:98" x14ac:dyDescent="0.3">
      <c r="A71" s="1">
        <f t="shared" si="22"/>
        <v>58</v>
      </c>
      <c r="B71" s="1">
        <f t="shared" si="0"/>
        <v>14142</v>
      </c>
      <c r="C71" s="1">
        <v>58</v>
      </c>
      <c r="D71" s="1">
        <v>35856</v>
      </c>
      <c r="E71" s="1">
        <v>10544</v>
      </c>
      <c r="F71" s="1">
        <v>0</v>
      </c>
      <c r="G71" s="1">
        <v>3478</v>
      </c>
      <c r="H71" s="1">
        <v>0</v>
      </c>
      <c r="I71" s="1">
        <v>120</v>
      </c>
      <c r="J71" s="4">
        <v>47.86</v>
      </c>
      <c r="K71" s="4">
        <v>0.64</v>
      </c>
      <c r="L71" s="4">
        <v>22.5</v>
      </c>
      <c r="M71" s="61">
        <v>1.74</v>
      </c>
      <c r="N71" s="1">
        <v>5570</v>
      </c>
      <c r="O71" s="1">
        <v>8562</v>
      </c>
      <c r="P71" s="1">
        <v>8079</v>
      </c>
      <c r="Q71" s="1">
        <v>476</v>
      </c>
      <c r="R71" s="1">
        <v>6</v>
      </c>
      <c r="S71" s="1">
        <v>0</v>
      </c>
      <c r="T71" s="1">
        <v>3798</v>
      </c>
      <c r="U71" s="1">
        <v>386</v>
      </c>
      <c r="V71" s="1">
        <v>5428</v>
      </c>
      <c r="W71" s="1">
        <v>1870</v>
      </c>
      <c r="X71" s="1">
        <v>120</v>
      </c>
      <c r="Y71" s="58">
        <v>1.29</v>
      </c>
      <c r="AA71" s="1">
        <f t="shared" si="1"/>
        <v>15972</v>
      </c>
      <c r="AB71" s="1">
        <f t="shared" si="2"/>
        <v>5348</v>
      </c>
      <c r="AC71" s="1">
        <f t="shared" si="3"/>
        <v>240</v>
      </c>
      <c r="AD71" s="1">
        <f t="shared" si="23"/>
        <v>235</v>
      </c>
      <c r="AE71" s="1">
        <f t="shared" si="24"/>
        <v>308</v>
      </c>
      <c r="AF71" s="1">
        <f t="shared" si="24"/>
        <v>0</v>
      </c>
      <c r="AG71" s="1">
        <f t="shared" si="24"/>
        <v>10</v>
      </c>
      <c r="AH71" s="1">
        <f t="shared" si="35"/>
        <v>553</v>
      </c>
      <c r="AI71" s="9">
        <f t="shared" si="25"/>
        <v>1.6176867080075492E-2</v>
      </c>
      <c r="AJ71" s="9">
        <f t="shared" si="4"/>
        <v>0.28283999999999998</v>
      </c>
      <c r="AK71" s="9">
        <f t="shared" si="5"/>
        <v>0.21088000000000001</v>
      </c>
      <c r="AL71" s="9">
        <f t="shared" si="6"/>
        <v>6.9559999999999997E-2</v>
      </c>
      <c r="AM71" s="9">
        <f t="shared" si="7"/>
        <v>2.3999999999999998E-3</v>
      </c>
      <c r="AN71" s="9">
        <f t="shared" si="8"/>
        <v>7.596E-2</v>
      </c>
      <c r="AO71" s="9">
        <f t="shared" si="9"/>
        <v>1.106E-2</v>
      </c>
      <c r="AP71" s="1">
        <f t="shared" si="26"/>
        <v>110</v>
      </c>
      <c r="AQ71" s="1">
        <f t="shared" si="26"/>
        <v>156</v>
      </c>
      <c r="AR71" s="1"/>
      <c r="AS71" s="1">
        <f t="shared" si="27"/>
        <v>10</v>
      </c>
      <c r="AT71" s="1">
        <f t="shared" si="28"/>
        <v>276</v>
      </c>
      <c r="AU71" s="1">
        <f t="shared" si="10"/>
        <v>7418</v>
      </c>
      <c r="AV71" s="9">
        <f t="shared" si="11"/>
        <v>0.14835999999999999</v>
      </c>
      <c r="AW71" s="9">
        <f t="shared" si="12"/>
        <v>0.10856</v>
      </c>
      <c r="AX71" s="9">
        <f t="shared" si="13"/>
        <v>3.7400000000000003E-2</v>
      </c>
      <c r="AY71" s="9">
        <f t="shared" si="14"/>
        <v>2.3999999999999998E-3</v>
      </c>
      <c r="AZ71" s="9">
        <f t="shared" si="15"/>
        <v>5.5199999999999997E-3</v>
      </c>
      <c r="BA71" s="9">
        <f t="shared" si="29"/>
        <v>0.14707680000000001</v>
      </c>
      <c r="BJ71" s="7">
        <f t="shared" si="41"/>
        <v>58</v>
      </c>
      <c r="BK71" s="7">
        <f t="shared" si="41"/>
        <v>58</v>
      </c>
      <c r="BL71" s="1">
        <f t="shared" si="16"/>
        <v>202934.64953928901</v>
      </c>
      <c r="BM71" s="48">
        <f>+EvolOf!M60</f>
        <v>190008</v>
      </c>
      <c r="BN71" s="1">
        <f t="shared" si="17"/>
        <v>190008</v>
      </c>
      <c r="BO71" s="1">
        <f t="shared" si="30"/>
        <v>12926.649539289006</v>
      </c>
      <c r="BP71" s="28">
        <f t="shared" si="31"/>
        <v>6.8032133064339417E-2</v>
      </c>
      <c r="BQ71" s="1">
        <f t="shared" si="18"/>
        <v>167098268.31160069</v>
      </c>
      <c r="BR71" s="1" cm="1">
        <f t="array" ref="BR71">IF(BK71&lt;=$BX$14,0,INDEX($AU$14:$AU$300,BK71-$BX$14+1))*$BY$14</f>
        <v>202934.64953928901</v>
      </c>
      <c r="BS71" s="1">
        <f t="shared" si="19"/>
        <v>148494.10591793756</v>
      </c>
      <c r="BT71" s="1">
        <f t="shared" si="37"/>
        <v>54440.543621351462</v>
      </c>
      <c r="BU71" s="1">
        <f t="shared" si="32"/>
        <v>148494.10591793753</v>
      </c>
      <c r="BV71" s="1">
        <f t="shared" si="39"/>
        <v>51157.696769812683</v>
      </c>
      <c r="BW71" s="1">
        <f t="shared" si="39"/>
        <v>3282.8468515387817</v>
      </c>
      <c r="CQ71" s="4">
        <f t="shared" si="33"/>
        <v>15.583333333333334</v>
      </c>
      <c r="CR71" s="7" cm="1">
        <f t="array" ref="CR71">IF(BK71&lt;=$CW$48,0,INDEX($B$14:$B$300,BK71-$CW$48+1))</f>
        <v>4010</v>
      </c>
      <c r="CS71" s="1">
        <f t="shared" si="21"/>
        <v>3598</v>
      </c>
      <c r="CT71" s="100">
        <f t="shared" si="34"/>
        <v>0.89725685785536158</v>
      </c>
    </row>
    <row r="72" spans="1:98" x14ac:dyDescent="0.3">
      <c r="A72" s="1">
        <f t="shared" si="22"/>
        <v>59</v>
      </c>
      <c r="B72" s="1">
        <f t="shared" si="0"/>
        <v>14866</v>
      </c>
      <c r="C72" s="1">
        <v>59</v>
      </c>
      <c r="D72" s="1">
        <v>35132</v>
      </c>
      <c r="E72" s="1">
        <v>10926</v>
      </c>
      <c r="F72" s="1">
        <v>0</v>
      </c>
      <c r="G72" s="1">
        <v>3810</v>
      </c>
      <c r="H72" s="1">
        <v>0</v>
      </c>
      <c r="I72" s="1">
        <v>130</v>
      </c>
      <c r="J72" s="4">
        <v>47.95</v>
      </c>
      <c r="K72" s="4">
        <v>0.64</v>
      </c>
      <c r="L72" s="4">
        <v>22.8</v>
      </c>
      <c r="M72" s="61">
        <v>1.72</v>
      </c>
      <c r="N72" s="1">
        <v>5814</v>
      </c>
      <c r="O72" s="1">
        <v>9042</v>
      </c>
      <c r="P72" s="1">
        <v>8559</v>
      </c>
      <c r="Q72" s="1">
        <v>476</v>
      </c>
      <c r="R72" s="1">
        <v>6</v>
      </c>
      <c r="S72" s="1">
        <v>0</v>
      </c>
      <c r="T72" s="1">
        <v>3814</v>
      </c>
      <c r="U72" s="1">
        <v>389</v>
      </c>
      <c r="V72" s="1">
        <v>5600</v>
      </c>
      <c r="W72" s="1">
        <v>2036</v>
      </c>
      <c r="X72" s="1">
        <v>130</v>
      </c>
      <c r="Y72" s="58">
        <v>1.27</v>
      </c>
      <c r="AA72" s="1">
        <f t="shared" si="1"/>
        <v>16526</v>
      </c>
      <c r="AB72" s="1">
        <f t="shared" si="2"/>
        <v>5846</v>
      </c>
      <c r="AC72" s="1">
        <f t="shared" si="3"/>
        <v>260</v>
      </c>
      <c r="AD72" s="1">
        <f t="shared" si="23"/>
        <v>382</v>
      </c>
      <c r="AE72" s="1">
        <f t="shared" si="24"/>
        <v>332</v>
      </c>
      <c r="AF72" s="1">
        <f t="shared" si="24"/>
        <v>0</v>
      </c>
      <c r="AG72" s="1">
        <f t="shared" si="24"/>
        <v>10</v>
      </c>
      <c r="AH72" s="1">
        <f t="shared" si="35"/>
        <v>724</v>
      </c>
      <c r="AI72" s="9">
        <f t="shared" si="25"/>
        <v>1.673963430337368E-2</v>
      </c>
      <c r="AJ72" s="9">
        <f t="shared" si="4"/>
        <v>0.29731999999999997</v>
      </c>
      <c r="AK72" s="9">
        <f t="shared" si="5"/>
        <v>0.21851999999999999</v>
      </c>
      <c r="AL72" s="9">
        <f t="shared" si="6"/>
        <v>7.6200000000000004E-2</v>
      </c>
      <c r="AM72" s="9">
        <f t="shared" si="7"/>
        <v>2.5999999999999999E-3</v>
      </c>
      <c r="AN72" s="9">
        <f t="shared" si="8"/>
        <v>7.6280000000000001E-2</v>
      </c>
      <c r="AO72" s="9">
        <f t="shared" si="9"/>
        <v>1.448E-2</v>
      </c>
      <c r="AP72" s="1">
        <f t="shared" si="26"/>
        <v>172</v>
      </c>
      <c r="AQ72" s="1">
        <f t="shared" si="26"/>
        <v>166</v>
      </c>
      <c r="AR72" s="1"/>
      <c r="AS72" s="1">
        <f t="shared" si="27"/>
        <v>10</v>
      </c>
      <c r="AT72" s="1">
        <f t="shared" si="28"/>
        <v>348</v>
      </c>
      <c r="AU72" s="1">
        <f t="shared" si="10"/>
        <v>7766</v>
      </c>
      <c r="AV72" s="9">
        <f t="shared" si="11"/>
        <v>0.15532000000000001</v>
      </c>
      <c r="AW72" s="9">
        <f t="shared" si="12"/>
        <v>0.112</v>
      </c>
      <c r="AX72" s="9">
        <f t="shared" si="13"/>
        <v>4.0719999999999999E-2</v>
      </c>
      <c r="AY72" s="9">
        <f t="shared" si="14"/>
        <v>2.5999999999999999E-3</v>
      </c>
      <c r="AZ72" s="9">
        <f t="shared" si="15"/>
        <v>6.96E-3</v>
      </c>
      <c r="BA72" s="9">
        <f t="shared" si="29"/>
        <v>0.1546064</v>
      </c>
      <c r="BJ72" s="7">
        <f t="shared" si="41"/>
        <v>59</v>
      </c>
      <c r="BK72" s="7">
        <f t="shared" si="41"/>
        <v>59</v>
      </c>
      <c r="BL72" s="1">
        <f t="shared" si="16"/>
        <v>0</v>
      </c>
      <c r="BM72" s="48">
        <f>+EvolOf!M61</f>
        <v>188578</v>
      </c>
      <c r="BN72" s="1">
        <f t="shared" si="17"/>
        <v>0</v>
      </c>
      <c r="BO72" s="1">
        <f t="shared" si="30"/>
        <v>0</v>
      </c>
      <c r="BP72" s="28">
        <f t="shared" si="31"/>
        <v>0</v>
      </c>
      <c r="BQ72" s="1">
        <f t="shared" si="18"/>
        <v>0</v>
      </c>
      <c r="BR72" s="1" cm="1">
        <f t="array" ref="BR72">IF(BK72&lt;=$BX$14,0,INDEX($AU$14:$AU$300,BK72-$BX$14+1))*$BY$14</f>
        <v>212454.90540875148</v>
      </c>
      <c r="BS72" s="1">
        <f t="shared" si="19"/>
        <v>153199.51973847646</v>
      </c>
      <c r="BT72" s="1">
        <f t="shared" si="37"/>
        <v>59255.385670275005</v>
      </c>
      <c r="BU72" s="1">
        <f t="shared" si="32"/>
        <v>153199.51973847649</v>
      </c>
      <c r="BV72" s="1">
        <f t="shared" si="39"/>
        <v>55698.968247774661</v>
      </c>
      <c r="BW72" s="1">
        <f t="shared" si="39"/>
        <v>3556.4174225003467</v>
      </c>
      <c r="CQ72" s="4">
        <f t="shared" si="33"/>
        <v>15.661538461538461</v>
      </c>
      <c r="CR72" s="7" cm="1">
        <f t="array" ref="CR72">IF(BK72&lt;=$CW$48,0,INDEX($B$14:$B$300,BK72-$CW$48+1))</f>
        <v>4357</v>
      </c>
      <c r="CS72" s="1">
        <f t="shared" si="21"/>
        <v>3940</v>
      </c>
      <c r="CT72" s="100">
        <f t="shared" si="34"/>
        <v>0.90429194399816393</v>
      </c>
    </row>
    <row r="73" spans="1:98" x14ac:dyDescent="0.3">
      <c r="A73" s="1">
        <f t="shared" si="22"/>
        <v>60</v>
      </c>
      <c r="B73" s="1">
        <f t="shared" si="0"/>
        <v>15663</v>
      </c>
      <c r="C73" s="1">
        <v>60</v>
      </c>
      <c r="D73" s="1">
        <v>34334</v>
      </c>
      <c r="E73" s="1">
        <v>11363</v>
      </c>
      <c r="F73" s="1">
        <v>0</v>
      </c>
      <c r="G73" s="1">
        <v>4158</v>
      </c>
      <c r="H73" s="1">
        <v>0</v>
      </c>
      <c r="I73" s="1">
        <v>142</v>
      </c>
      <c r="J73" s="4">
        <v>48.03</v>
      </c>
      <c r="K73" s="4">
        <v>0.64</v>
      </c>
      <c r="L73" s="4">
        <v>23</v>
      </c>
      <c r="M73" s="61">
        <v>1.71</v>
      </c>
      <c r="N73" s="1">
        <v>6065</v>
      </c>
      <c r="O73" s="1">
        <v>9589</v>
      </c>
      <c r="P73" s="1">
        <v>9105</v>
      </c>
      <c r="Q73" s="1">
        <v>477</v>
      </c>
      <c r="R73" s="1">
        <v>6</v>
      </c>
      <c r="S73" s="1">
        <v>0</v>
      </c>
      <c r="T73" s="1">
        <v>3813</v>
      </c>
      <c r="U73" s="1">
        <v>387</v>
      </c>
      <c r="V73" s="1">
        <v>5794</v>
      </c>
      <c r="W73" s="1">
        <v>2205</v>
      </c>
      <c r="X73" s="1">
        <v>142</v>
      </c>
      <c r="Y73" s="58">
        <v>1.24</v>
      </c>
      <c r="AA73" s="1">
        <f t="shared" si="1"/>
        <v>17157</v>
      </c>
      <c r="AB73" s="1">
        <f t="shared" si="2"/>
        <v>6363</v>
      </c>
      <c r="AC73" s="1">
        <f t="shared" si="3"/>
        <v>284</v>
      </c>
      <c r="AD73" s="1">
        <f t="shared" si="23"/>
        <v>437</v>
      </c>
      <c r="AE73" s="1">
        <f t="shared" si="24"/>
        <v>348</v>
      </c>
      <c r="AF73" s="1">
        <f t="shared" si="24"/>
        <v>0</v>
      </c>
      <c r="AG73" s="1">
        <f t="shared" si="24"/>
        <v>12</v>
      </c>
      <c r="AH73" s="1">
        <f t="shared" si="35"/>
        <v>797</v>
      </c>
      <c r="AI73" s="9">
        <f t="shared" si="25"/>
        <v>1.7442574622282273E-2</v>
      </c>
      <c r="AJ73" s="9">
        <f t="shared" si="4"/>
        <v>0.31325999999999998</v>
      </c>
      <c r="AK73" s="9">
        <f t="shared" si="5"/>
        <v>0.22725999999999999</v>
      </c>
      <c r="AL73" s="9">
        <f t="shared" si="6"/>
        <v>8.3159999999999998E-2</v>
      </c>
      <c r="AM73" s="9">
        <f t="shared" si="7"/>
        <v>2.8400000000000001E-3</v>
      </c>
      <c r="AN73" s="9">
        <f t="shared" si="8"/>
        <v>7.6259999999999994E-2</v>
      </c>
      <c r="AO73" s="9">
        <f t="shared" si="9"/>
        <v>1.5939999999999999E-2</v>
      </c>
      <c r="AP73" s="1">
        <f t="shared" si="26"/>
        <v>194</v>
      </c>
      <c r="AQ73" s="1">
        <f t="shared" si="26"/>
        <v>169</v>
      </c>
      <c r="AR73" s="1"/>
      <c r="AS73" s="1">
        <f t="shared" si="27"/>
        <v>12</v>
      </c>
      <c r="AT73" s="1">
        <f t="shared" si="28"/>
        <v>375</v>
      </c>
      <c r="AU73" s="1">
        <f t="shared" si="10"/>
        <v>8141</v>
      </c>
      <c r="AV73" s="9">
        <f t="shared" si="11"/>
        <v>0.16281999999999999</v>
      </c>
      <c r="AW73" s="9">
        <f t="shared" si="12"/>
        <v>0.11588</v>
      </c>
      <c r="AX73" s="9">
        <f t="shared" si="13"/>
        <v>4.41E-2</v>
      </c>
      <c r="AY73" s="9">
        <f t="shared" si="14"/>
        <v>2.8400000000000001E-3</v>
      </c>
      <c r="AZ73" s="9">
        <f t="shared" si="15"/>
        <v>7.4999999999999997E-3</v>
      </c>
      <c r="BA73" s="9">
        <f t="shared" si="29"/>
        <v>0.16289519999999999</v>
      </c>
      <c r="BJ73" s="7">
        <f t="shared" si="41"/>
        <v>60</v>
      </c>
      <c r="BK73" s="7">
        <f t="shared" si="41"/>
        <v>60</v>
      </c>
      <c r="BL73" s="1">
        <f t="shared" si="16"/>
        <v>0</v>
      </c>
      <c r="BM73" s="48">
        <f>+EvolOf!M62</f>
        <v>191163</v>
      </c>
      <c r="BN73" s="1">
        <f t="shared" si="17"/>
        <v>0</v>
      </c>
      <c r="BO73" s="1">
        <f t="shared" si="30"/>
        <v>0</v>
      </c>
      <c r="BP73" s="28">
        <f t="shared" si="31"/>
        <v>0</v>
      </c>
      <c r="BQ73" s="1">
        <f t="shared" si="18"/>
        <v>0</v>
      </c>
      <c r="BR73" s="1" cm="1">
        <f t="array" ref="BR73">IF(BK73&lt;=$BX$14,0,INDEX($AU$14:$AU$300,BK73-$BX$14+1))*$BY$14</f>
        <v>222713.80181981018</v>
      </c>
      <c r="BS73" s="1">
        <f t="shared" si="19"/>
        <v>158506.78881513083</v>
      </c>
      <c r="BT73" s="1">
        <f t="shared" si="37"/>
        <v>64207.013004679335</v>
      </c>
      <c r="BU73" s="1">
        <f t="shared" si="32"/>
        <v>158506.78881513083</v>
      </c>
      <c r="BV73" s="1">
        <f t="shared" si="39"/>
        <v>60322.310897025112</v>
      </c>
      <c r="BW73" s="1">
        <f t="shared" si="39"/>
        <v>3884.7021076542251</v>
      </c>
      <c r="CQ73" s="4">
        <f t="shared" si="33"/>
        <v>15.528169014084508</v>
      </c>
      <c r="CR73" s="7" cm="1">
        <f t="array" ref="CR73">IF(BK73&lt;=$CW$48,0,INDEX($B$14:$B$300,BK73-$CW$48+1))</f>
        <v>4728</v>
      </c>
      <c r="CS73" s="1">
        <f t="shared" si="21"/>
        <v>4300</v>
      </c>
      <c r="CT73" s="100">
        <f t="shared" si="34"/>
        <v>0.90947546531302881</v>
      </c>
    </row>
    <row r="74" spans="1:98" x14ac:dyDescent="0.3">
      <c r="A74" s="1">
        <f t="shared" si="22"/>
        <v>61</v>
      </c>
      <c r="B74" s="1">
        <f t="shared" si="0"/>
        <v>16469</v>
      </c>
      <c r="C74" s="1">
        <v>61</v>
      </c>
      <c r="D74" s="1">
        <v>33530</v>
      </c>
      <c r="E74" s="1">
        <v>11797</v>
      </c>
      <c r="F74" s="1">
        <v>0</v>
      </c>
      <c r="G74" s="1">
        <v>4518</v>
      </c>
      <c r="H74" s="1">
        <v>0</v>
      </c>
      <c r="I74" s="1">
        <v>154</v>
      </c>
      <c r="J74" s="4">
        <v>48.12</v>
      </c>
      <c r="K74" s="4">
        <v>0.64</v>
      </c>
      <c r="L74" s="4">
        <v>23.2</v>
      </c>
      <c r="M74" s="61">
        <v>1.7</v>
      </c>
      <c r="N74" s="1">
        <v>6310</v>
      </c>
      <c r="O74" s="1">
        <v>10149</v>
      </c>
      <c r="P74" s="1">
        <v>9665</v>
      </c>
      <c r="Q74" s="1">
        <v>477</v>
      </c>
      <c r="R74" s="1">
        <v>6</v>
      </c>
      <c r="S74" s="1">
        <v>0</v>
      </c>
      <c r="T74" s="1">
        <v>3795</v>
      </c>
      <c r="U74" s="1">
        <v>385</v>
      </c>
      <c r="V74" s="1">
        <v>5977</v>
      </c>
      <c r="W74" s="1">
        <v>2380</v>
      </c>
      <c r="X74" s="1">
        <v>154</v>
      </c>
      <c r="Y74" s="58">
        <v>1.22</v>
      </c>
      <c r="AA74" s="1">
        <f t="shared" si="1"/>
        <v>17774</v>
      </c>
      <c r="AB74" s="1">
        <f t="shared" si="2"/>
        <v>6898</v>
      </c>
      <c r="AC74" s="1">
        <f t="shared" si="3"/>
        <v>308</v>
      </c>
      <c r="AD74" s="1">
        <f t="shared" si="23"/>
        <v>434</v>
      </c>
      <c r="AE74" s="1">
        <f t="shared" si="24"/>
        <v>360</v>
      </c>
      <c r="AF74" s="1">
        <f t="shared" si="24"/>
        <v>0</v>
      </c>
      <c r="AG74" s="1">
        <f t="shared" si="24"/>
        <v>12</v>
      </c>
      <c r="AH74" s="1">
        <f t="shared" si="35"/>
        <v>806</v>
      </c>
      <c r="AI74" s="9">
        <f t="shared" si="25"/>
        <v>1.8094230995182706E-2</v>
      </c>
      <c r="AJ74" s="9">
        <f t="shared" si="4"/>
        <v>0.32938000000000001</v>
      </c>
      <c r="AK74" s="9">
        <f t="shared" si="5"/>
        <v>0.23594000000000001</v>
      </c>
      <c r="AL74" s="9">
        <f t="shared" si="6"/>
        <v>9.0359999999999996E-2</v>
      </c>
      <c r="AM74" s="9">
        <f t="shared" si="7"/>
        <v>3.0799999999999998E-3</v>
      </c>
      <c r="AN74" s="9">
        <f t="shared" si="8"/>
        <v>7.5899999999999995E-2</v>
      </c>
      <c r="AO74" s="9">
        <f t="shared" si="9"/>
        <v>1.6119999999999999E-2</v>
      </c>
      <c r="AP74" s="1">
        <f t="shared" si="26"/>
        <v>183</v>
      </c>
      <c r="AQ74" s="1">
        <f t="shared" si="26"/>
        <v>175</v>
      </c>
      <c r="AR74" s="1"/>
      <c r="AS74" s="1">
        <f t="shared" si="27"/>
        <v>12</v>
      </c>
      <c r="AT74" s="1">
        <f t="shared" si="28"/>
        <v>370</v>
      </c>
      <c r="AU74" s="1">
        <f t="shared" si="10"/>
        <v>8511</v>
      </c>
      <c r="AV74" s="9">
        <f t="shared" si="11"/>
        <v>0.17022000000000001</v>
      </c>
      <c r="AW74" s="9">
        <f t="shared" si="12"/>
        <v>0.11953999999999999</v>
      </c>
      <c r="AX74" s="9">
        <f t="shared" si="13"/>
        <v>4.7600000000000003E-2</v>
      </c>
      <c r="AY74" s="9">
        <f t="shared" si="14"/>
        <v>3.0799999999999998E-3</v>
      </c>
      <c r="AZ74" s="9">
        <f t="shared" si="15"/>
        <v>7.4000000000000003E-3</v>
      </c>
      <c r="BA74" s="9">
        <f t="shared" si="29"/>
        <v>0.1712776</v>
      </c>
      <c r="BJ74" s="7">
        <f t="shared" si="41"/>
        <v>61</v>
      </c>
      <c r="BK74" s="7">
        <f t="shared" si="41"/>
        <v>61</v>
      </c>
      <c r="BL74" s="1">
        <f t="shared" si="16"/>
        <v>0</v>
      </c>
      <c r="BM74" s="48">
        <f>+EvolOf!M63</f>
        <v>194515</v>
      </c>
      <c r="BN74" s="1">
        <f t="shared" si="17"/>
        <v>0</v>
      </c>
      <c r="BO74" s="1">
        <f t="shared" si="30"/>
        <v>0</v>
      </c>
      <c r="BP74" s="28">
        <f t="shared" si="31"/>
        <v>0</v>
      </c>
      <c r="BQ74" s="1">
        <f t="shared" si="18"/>
        <v>0</v>
      </c>
      <c r="BR74" s="1" cm="1">
        <f t="array" ref="BR74">IF(BK74&lt;=$BX$14,0,INDEX($AU$14:$AU$300,BK74-$BX$14+1))*$BY$14</f>
        <v>232835.91294538809</v>
      </c>
      <c r="BS74" s="1">
        <f t="shared" si="19"/>
        <v>163513.13026372748</v>
      </c>
      <c r="BT74" s="1">
        <f t="shared" si="37"/>
        <v>69322.78268166061</v>
      </c>
      <c r="BU74" s="1">
        <f t="shared" si="32"/>
        <v>163513.13026372748</v>
      </c>
      <c r="BV74" s="1">
        <f t="shared" si="39"/>
        <v>65109.795888852503</v>
      </c>
      <c r="BW74" s="1">
        <f t="shared" si="39"/>
        <v>4212.986792808103</v>
      </c>
      <c r="CQ74" s="4">
        <f t="shared" si="33"/>
        <v>15.454545454545455</v>
      </c>
      <c r="CR74" s="7" cm="1">
        <f t="array" ref="CR74">IF(BK74&lt;=$CW$48,0,INDEX($B$14:$B$300,BK74-$CW$48+1))</f>
        <v>5124</v>
      </c>
      <c r="CS74" s="1">
        <f t="shared" si="21"/>
        <v>4672</v>
      </c>
      <c r="CT74" s="100">
        <f t="shared" si="34"/>
        <v>0.91178766588602655</v>
      </c>
    </row>
    <row r="75" spans="1:98" x14ac:dyDescent="0.3">
      <c r="A75" s="1">
        <f t="shared" si="22"/>
        <v>62</v>
      </c>
      <c r="B75" s="1">
        <f t="shared" si="0"/>
        <v>17301</v>
      </c>
      <c r="C75" s="1">
        <v>62</v>
      </c>
      <c r="D75" s="1">
        <v>32697</v>
      </c>
      <c r="E75" s="1">
        <v>12292</v>
      </c>
      <c r="F75" s="1">
        <v>0</v>
      </c>
      <c r="G75" s="1">
        <v>4844</v>
      </c>
      <c r="H75" s="1">
        <v>0</v>
      </c>
      <c r="I75" s="1">
        <v>165</v>
      </c>
      <c r="J75" s="4">
        <v>48.2</v>
      </c>
      <c r="K75" s="4">
        <v>0.64</v>
      </c>
      <c r="L75" s="4">
        <v>23.3</v>
      </c>
      <c r="M75" s="61">
        <v>1.68</v>
      </c>
      <c r="N75" s="1">
        <v>6570</v>
      </c>
      <c r="O75" s="1">
        <v>10721</v>
      </c>
      <c r="P75" s="1">
        <v>10236</v>
      </c>
      <c r="Q75" s="1">
        <v>478</v>
      </c>
      <c r="R75" s="1">
        <v>6</v>
      </c>
      <c r="S75" s="1">
        <v>0</v>
      </c>
      <c r="T75" s="1">
        <v>3786</v>
      </c>
      <c r="U75" s="1">
        <v>382</v>
      </c>
      <c r="V75" s="1">
        <v>6180</v>
      </c>
      <c r="W75" s="1">
        <v>2544</v>
      </c>
      <c r="X75" s="1">
        <v>165</v>
      </c>
      <c r="Y75" s="58">
        <v>1.2</v>
      </c>
      <c r="AA75" s="1">
        <f t="shared" si="1"/>
        <v>18472</v>
      </c>
      <c r="AB75" s="1">
        <f t="shared" si="2"/>
        <v>7388</v>
      </c>
      <c r="AC75" s="1">
        <f t="shared" si="3"/>
        <v>330</v>
      </c>
      <c r="AD75" s="1">
        <f t="shared" si="23"/>
        <v>495</v>
      </c>
      <c r="AE75" s="1">
        <f t="shared" si="24"/>
        <v>326</v>
      </c>
      <c r="AF75" s="1">
        <f t="shared" si="24"/>
        <v>0</v>
      </c>
      <c r="AG75" s="1">
        <f t="shared" si="24"/>
        <v>11</v>
      </c>
      <c r="AH75" s="1">
        <f t="shared" si="35"/>
        <v>832</v>
      </c>
      <c r="AI75" s="9">
        <f t="shared" si="25"/>
        <v>1.8562267971650354E-2</v>
      </c>
      <c r="AJ75" s="9">
        <f t="shared" si="4"/>
        <v>0.34601999999999999</v>
      </c>
      <c r="AK75" s="9">
        <f t="shared" si="5"/>
        <v>0.24584</v>
      </c>
      <c r="AL75" s="9">
        <f t="shared" si="6"/>
        <v>9.6879999999999994E-2</v>
      </c>
      <c r="AM75" s="9">
        <f t="shared" si="7"/>
        <v>3.3E-3</v>
      </c>
      <c r="AN75" s="9">
        <f t="shared" si="8"/>
        <v>7.5719999999999996E-2</v>
      </c>
      <c r="AO75" s="9">
        <f t="shared" si="9"/>
        <v>1.6639999999999999E-2</v>
      </c>
      <c r="AP75" s="1">
        <f t="shared" si="26"/>
        <v>203</v>
      </c>
      <c r="AQ75" s="1">
        <f t="shared" si="26"/>
        <v>164</v>
      </c>
      <c r="AR75" s="1"/>
      <c r="AS75" s="1">
        <f t="shared" si="27"/>
        <v>11</v>
      </c>
      <c r="AT75" s="1">
        <f t="shared" si="28"/>
        <v>378</v>
      </c>
      <c r="AU75" s="1">
        <f t="shared" si="10"/>
        <v>8889</v>
      </c>
      <c r="AV75" s="9">
        <f t="shared" si="11"/>
        <v>0.17777999999999999</v>
      </c>
      <c r="AW75" s="9">
        <f t="shared" si="12"/>
        <v>0.1236</v>
      </c>
      <c r="AX75" s="9">
        <f t="shared" si="13"/>
        <v>5.0880000000000002E-2</v>
      </c>
      <c r="AY75" s="9">
        <f t="shared" si="14"/>
        <v>3.3E-3</v>
      </c>
      <c r="AZ75" s="9">
        <f t="shared" si="15"/>
        <v>7.5599999999999999E-3</v>
      </c>
      <c r="BA75" s="9">
        <f t="shared" si="29"/>
        <v>0.17993039999999999</v>
      </c>
      <c r="BJ75" s="7">
        <f t="shared" si="41"/>
        <v>62</v>
      </c>
      <c r="BK75" s="7">
        <f t="shared" si="41"/>
        <v>62</v>
      </c>
      <c r="BL75" s="1">
        <f t="shared" si="16"/>
        <v>0</v>
      </c>
      <c r="BM75" s="48">
        <f>+EvolOf!M64</f>
        <v>197142</v>
      </c>
      <c r="BN75" s="1">
        <f t="shared" si="17"/>
        <v>0</v>
      </c>
      <c r="BO75" s="1">
        <f t="shared" si="30"/>
        <v>0</v>
      </c>
      <c r="BP75" s="28">
        <f t="shared" si="31"/>
        <v>0</v>
      </c>
      <c r="BQ75" s="1">
        <f t="shared" si="18"/>
        <v>0</v>
      </c>
      <c r="BR75" s="1" cm="1">
        <f t="array" ref="BR75">IF(BK75&lt;=$BX$14,0,INDEX($AU$14:$AU$300,BK75-$BX$14+1))*$BY$14</f>
        <v>243176.88052773525</v>
      </c>
      <c r="BS75" s="1">
        <f t="shared" si="19"/>
        <v>169066.61285424724</v>
      </c>
      <c r="BT75" s="1">
        <f t="shared" si="37"/>
        <v>74110.267673487993</v>
      </c>
      <c r="BU75" s="1">
        <f t="shared" si="32"/>
        <v>169066.61285424727</v>
      </c>
      <c r="BV75" s="1">
        <f t="shared" si="39"/>
        <v>69596.353252622168</v>
      </c>
      <c r="BW75" s="1">
        <f t="shared" si="39"/>
        <v>4513.9144208658245</v>
      </c>
      <c r="CQ75" s="4">
        <f t="shared" si="33"/>
        <v>15.418181818181818</v>
      </c>
      <c r="CR75" s="7" cm="1">
        <f t="array" ref="CR75">IF(BK75&lt;=$CW$48,0,INDEX($B$14:$B$300,BK75-$CW$48+1))</f>
        <v>5535</v>
      </c>
      <c r="CS75" s="1">
        <f t="shared" si="21"/>
        <v>5009</v>
      </c>
      <c r="CT75" s="100">
        <f t="shared" si="34"/>
        <v>0.90496838301716354</v>
      </c>
    </row>
    <row r="76" spans="1:98" x14ac:dyDescent="0.3">
      <c r="A76" s="1">
        <f t="shared" si="22"/>
        <v>63</v>
      </c>
      <c r="B76" s="1">
        <f t="shared" si="0"/>
        <v>18102</v>
      </c>
      <c r="C76" s="1">
        <v>63</v>
      </c>
      <c r="D76" s="1">
        <v>31896</v>
      </c>
      <c r="E76" s="1">
        <v>12742</v>
      </c>
      <c r="F76" s="1">
        <v>0</v>
      </c>
      <c r="G76" s="1">
        <v>5184</v>
      </c>
      <c r="H76" s="1">
        <v>0</v>
      </c>
      <c r="I76" s="1">
        <v>176</v>
      </c>
      <c r="J76" s="4">
        <v>48.28</v>
      </c>
      <c r="K76" s="4">
        <v>0.64</v>
      </c>
      <c r="L76" s="4">
        <v>23.4</v>
      </c>
      <c r="M76" s="61">
        <v>1.66</v>
      </c>
      <c r="N76" s="1">
        <v>6838</v>
      </c>
      <c r="O76" s="1">
        <v>11254</v>
      </c>
      <c r="P76" s="1">
        <v>10768</v>
      </c>
      <c r="Q76" s="1">
        <v>479</v>
      </c>
      <c r="R76" s="1">
        <v>6</v>
      </c>
      <c r="S76" s="1">
        <v>0</v>
      </c>
      <c r="T76" s="1">
        <v>3951</v>
      </c>
      <c r="U76" s="1">
        <v>399</v>
      </c>
      <c r="V76" s="1">
        <v>6366</v>
      </c>
      <c r="W76" s="1">
        <v>2710</v>
      </c>
      <c r="X76" s="1">
        <v>176</v>
      </c>
      <c r="Y76" s="58">
        <v>1.17</v>
      </c>
      <c r="AA76" s="1">
        <f t="shared" si="1"/>
        <v>19108</v>
      </c>
      <c r="AB76" s="1">
        <f t="shared" si="2"/>
        <v>7894</v>
      </c>
      <c r="AC76" s="1">
        <f t="shared" si="3"/>
        <v>352</v>
      </c>
      <c r="AD76" s="1">
        <f t="shared" si="23"/>
        <v>450</v>
      </c>
      <c r="AE76" s="1">
        <f t="shared" si="24"/>
        <v>340</v>
      </c>
      <c r="AF76" s="1">
        <f t="shared" si="24"/>
        <v>0</v>
      </c>
      <c r="AG76" s="1">
        <f t="shared" si="24"/>
        <v>11</v>
      </c>
      <c r="AH76" s="1">
        <f t="shared" si="35"/>
        <v>801</v>
      </c>
      <c r="AI76" s="9">
        <f t="shared" si="25"/>
        <v>1.9022913964548204E-2</v>
      </c>
      <c r="AJ76" s="9">
        <f t="shared" si="4"/>
        <v>0.36203999999999997</v>
      </c>
      <c r="AK76" s="9">
        <f t="shared" si="5"/>
        <v>0.25484000000000001</v>
      </c>
      <c r="AL76" s="9">
        <f t="shared" si="6"/>
        <v>0.10367999999999999</v>
      </c>
      <c r="AM76" s="9">
        <f t="shared" si="7"/>
        <v>3.5200000000000001E-3</v>
      </c>
      <c r="AN76" s="9">
        <f t="shared" si="8"/>
        <v>7.9020000000000007E-2</v>
      </c>
      <c r="AO76" s="9">
        <f t="shared" si="9"/>
        <v>1.602E-2</v>
      </c>
      <c r="AP76" s="1">
        <f t="shared" si="26"/>
        <v>186</v>
      </c>
      <c r="AQ76" s="1">
        <f t="shared" si="26"/>
        <v>166</v>
      </c>
      <c r="AR76" s="1"/>
      <c r="AS76" s="1">
        <f t="shared" si="27"/>
        <v>11</v>
      </c>
      <c r="AT76" s="1">
        <f t="shared" si="28"/>
        <v>363</v>
      </c>
      <c r="AU76" s="1">
        <f t="shared" si="10"/>
        <v>9252</v>
      </c>
      <c r="AV76" s="9">
        <f t="shared" si="11"/>
        <v>0.18504000000000001</v>
      </c>
      <c r="AW76" s="9">
        <f t="shared" si="12"/>
        <v>0.12731999999999999</v>
      </c>
      <c r="AX76" s="9">
        <f t="shared" si="13"/>
        <v>5.4199999999999998E-2</v>
      </c>
      <c r="AY76" s="9">
        <f t="shared" si="14"/>
        <v>3.5200000000000001E-3</v>
      </c>
      <c r="AZ76" s="9">
        <f t="shared" si="15"/>
        <v>7.26E-3</v>
      </c>
      <c r="BA76" s="9">
        <f t="shared" si="29"/>
        <v>0.18826080000000001</v>
      </c>
      <c r="BJ76" s="7">
        <f t="shared" si="41"/>
        <v>63</v>
      </c>
      <c r="BK76" s="7">
        <f t="shared" si="41"/>
        <v>63</v>
      </c>
      <c r="BL76" s="1">
        <f t="shared" si="16"/>
        <v>0</v>
      </c>
      <c r="BM76" s="48">
        <f>+EvolOf!M65</f>
        <v>200194</v>
      </c>
      <c r="BN76" s="1">
        <f t="shared" si="17"/>
        <v>0</v>
      </c>
      <c r="BO76" s="1">
        <f t="shared" si="30"/>
        <v>0</v>
      </c>
      <c r="BP76" s="28">
        <f t="shared" si="31"/>
        <v>0</v>
      </c>
      <c r="BQ76" s="1">
        <f t="shared" si="18"/>
        <v>0</v>
      </c>
      <c r="BR76" s="1" cm="1">
        <f t="array" ref="BR76">IF(BK76&lt;=$BX$14,0,INDEX($AU$14:$AU$300,BK76-$BX$14+1))*$BY$14</f>
        <v>253107.49225364006</v>
      </c>
      <c r="BS76" s="1">
        <f t="shared" si="19"/>
        <v>174155.02547413236</v>
      </c>
      <c r="BT76" s="1">
        <f t="shared" si="37"/>
        <v>78952.466779507697</v>
      </c>
      <c r="BU76" s="1">
        <f t="shared" si="32"/>
        <v>174155.02547413236</v>
      </c>
      <c r="BV76" s="1">
        <f t="shared" si="39"/>
        <v>74137.624730584153</v>
      </c>
      <c r="BW76" s="1">
        <f t="shared" si="39"/>
        <v>4814.8420489235459</v>
      </c>
      <c r="CQ76" s="4">
        <f t="shared" si="33"/>
        <v>15.397727272727273</v>
      </c>
      <c r="CR76" s="7" cm="1">
        <f t="array" ref="CR76">IF(BK76&lt;=$CW$48,0,INDEX($B$14:$B$300,BK76-$CW$48+1))</f>
        <v>5972</v>
      </c>
      <c r="CS76" s="1">
        <f t="shared" si="21"/>
        <v>5360</v>
      </c>
      <c r="CT76" s="100">
        <f t="shared" si="34"/>
        <v>0.89752176825184193</v>
      </c>
    </row>
    <row r="77" spans="1:98" x14ac:dyDescent="0.3">
      <c r="A77" s="1">
        <f t="shared" si="22"/>
        <v>64</v>
      </c>
      <c r="B77" s="1">
        <f t="shared" si="0"/>
        <v>18810</v>
      </c>
      <c r="C77" s="1">
        <v>64</v>
      </c>
      <c r="D77" s="1">
        <v>31187</v>
      </c>
      <c r="E77" s="1">
        <v>13078</v>
      </c>
      <c r="F77" s="1">
        <v>0</v>
      </c>
      <c r="G77" s="1">
        <v>5542</v>
      </c>
      <c r="H77" s="1">
        <v>0</v>
      </c>
      <c r="I77" s="1">
        <v>190</v>
      </c>
      <c r="J77" s="4">
        <v>48.36</v>
      </c>
      <c r="K77" s="4">
        <v>0.64</v>
      </c>
      <c r="L77" s="4">
        <v>23.5</v>
      </c>
      <c r="M77" s="61">
        <v>1.65</v>
      </c>
      <c r="N77" s="1">
        <v>7107</v>
      </c>
      <c r="O77" s="1">
        <v>11694</v>
      </c>
      <c r="P77" s="1">
        <v>11206</v>
      </c>
      <c r="Q77" s="1">
        <v>481</v>
      </c>
      <c r="R77" s="1">
        <v>6</v>
      </c>
      <c r="S77" s="1">
        <v>0</v>
      </c>
      <c r="T77" s="1">
        <v>4071</v>
      </c>
      <c r="U77" s="1">
        <v>414</v>
      </c>
      <c r="V77" s="1">
        <v>6514</v>
      </c>
      <c r="W77" s="1">
        <v>2883</v>
      </c>
      <c r="X77" s="1">
        <v>190</v>
      </c>
      <c r="Y77" s="58">
        <v>1.1599999999999999</v>
      </c>
      <c r="AA77" s="1">
        <f t="shared" si="1"/>
        <v>19592</v>
      </c>
      <c r="AB77" s="1">
        <f t="shared" si="2"/>
        <v>8425</v>
      </c>
      <c r="AC77" s="1">
        <f t="shared" si="3"/>
        <v>380</v>
      </c>
      <c r="AD77" s="1">
        <f t="shared" si="23"/>
        <v>336</v>
      </c>
      <c r="AE77" s="1">
        <f t="shared" si="24"/>
        <v>358</v>
      </c>
      <c r="AF77" s="1">
        <f t="shared" si="24"/>
        <v>0</v>
      </c>
      <c r="AG77" s="1">
        <f t="shared" si="24"/>
        <v>14</v>
      </c>
      <c r="AH77" s="1">
        <f t="shared" si="35"/>
        <v>708</v>
      </c>
      <c r="AI77" s="9">
        <f t="shared" si="25"/>
        <v>1.9818504224470637E-2</v>
      </c>
      <c r="AJ77" s="9">
        <f t="shared" si="4"/>
        <v>0.37619999999999998</v>
      </c>
      <c r="AK77" s="9">
        <f t="shared" si="5"/>
        <v>0.26156000000000001</v>
      </c>
      <c r="AL77" s="9">
        <f t="shared" si="6"/>
        <v>0.11083999999999999</v>
      </c>
      <c r="AM77" s="9">
        <f t="shared" si="7"/>
        <v>3.8E-3</v>
      </c>
      <c r="AN77" s="9">
        <f t="shared" si="8"/>
        <v>8.1420000000000006E-2</v>
      </c>
      <c r="AO77" s="9">
        <f t="shared" si="9"/>
        <v>1.4160000000000001E-2</v>
      </c>
      <c r="AP77" s="1">
        <f t="shared" si="26"/>
        <v>148</v>
      </c>
      <c r="AQ77" s="1">
        <f t="shared" si="26"/>
        <v>173</v>
      </c>
      <c r="AR77" s="1"/>
      <c r="AS77" s="1">
        <f t="shared" si="27"/>
        <v>14</v>
      </c>
      <c r="AT77" s="1">
        <f t="shared" si="28"/>
        <v>335</v>
      </c>
      <c r="AU77" s="1">
        <f t="shared" si="10"/>
        <v>9587</v>
      </c>
      <c r="AV77" s="9">
        <f t="shared" si="11"/>
        <v>0.19173999999999999</v>
      </c>
      <c r="AW77" s="9">
        <f t="shared" si="12"/>
        <v>0.13028000000000001</v>
      </c>
      <c r="AX77" s="9">
        <f t="shared" si="13"/>
        <v>5.7660000000000003E-2</v>
      </c>
      <c r="AY77" s="9">
        <f t="shared" si="14"/>
        <v>3.8E-3</v>
      </c>
      <c r="AZ77" s="9">
        <f t="shared" si="15"/>
        <v>6.7000000000000002E-3</v>
      </c>
      <c r="BA77" s="9">
        <f t="shared" si="29"/>
        <v>0.19562399999999999</v>
      </c>
      <c r="BJ77" s="7">
        <f t="shared" si="41"/>
        <v>64</v>
      </c>
      <c r="BK77" s="7">
        <f t="shared" si="41"/>
        <v>64</v>
      </c>
      <c r="BL77" s="1">
        <f t="shared" si="16"/>
        <v>0</v>
      </c>
      <c r="BM77" s="48">
        <f>+EvolOf!M66</f>
        <v>202961</v>
      </c>
      <c r="BN77" s="1">
        <f t="shared" si="17"/>
        <v>0</v>
      </c>
      <c r="BO77" s="1">
        <f t="shared" si="30"/>
        <v>0</v>
      </c>
      <c r="BP77" s="28">
        <f t="shared" si="31"/>
        <v>0</v>
      </c>
      <c r="BQ77" s="1">
        <f t="shared" si="18"/>
        <v>0</v>
      </c>
      <c r="BR77" s="1" cm="1">
        <f t="array" ref="BR77">IF(BK77&lt;=$BX$14,0,INDEX($AU$14:$AU$300,BK77-$BX$14+1))*$BY$14</f>
        <v>262272.10638085246</v>
      </c>
      <c r="BS77" s="1">
        <f t="shared" si="19"/>
        <v>178203.86992436353</v>
      </c>
      <c r="BT77" s="1">
        <f t="shared" si="37"/>
        <v>84068.236456488972</v>
      </c>
      <c r="BU77" s="1">
        <f t="shared" si="32"/>
        <v>178203.86992436351</v>
      </c>
      <c r="BV77" s="1">
        <f t="shared" si="39"/>
        <v>78870.395608219231</v>
      </c>
      <c r="BW77" s="1">
        <f t="shared" si="39"/>
        <v>5197.8408482697378</v>
      </c>
      <c r="CQ77" s="4">
        <f t="shared" si="33"/>
        <v>15.173684210526316</v>
      </c>
      <c r="CR77" s="7" cm="1">
        <f t="array" ref="CR77">IF(BK77&lt;=$CW$48,0,INDEX($B$14:$B$300,BK77-$CW$48+1))</f>
        <v>6419</v>
      </c>
      <c r="CS77" s="1">
        <f t="shared" si="21"/>
        <v>5732</v>
      </c>
      <c r="CT77" s="100">
        <f t="shared" si="34"/>
        <v>0.89297398348652435</v>
      </c>
    </row>
    <row r="78" spans="1:98" x14ac:dyDescent="0.3">
      <c r="A78" s="1">
        <f t="shared" si="22"/>
        <v>65</v>
      </c>
      <c r="B78" s="1">
        <f t="shared" ref="B78:B141" si="42">IF(C78="",NA(),E78+G78+H78+I78)</f>
        <v>19428</v>
      </c>
      <c r="C78" s="1">
        <v>65</v>
      </c>
      <c r="D78" s="1">
        <v>30570</v>
      </c>
      <c r="E78" s="1">
        <v>13308</v>
      </c>
      <c r="F78" s="1">
        <v>0</v>
      </c>
      <c r="G78" s="1">
        <v>5917</v>
      </c>
      <c r="H78" s="1">
        <v>0</v>
      </c>
      <c r="I78" s="1">
        <v>203</v>
      </c>
      <c r="J78" s="4">
        <v>48.43</v>
      </c>
      <c r="K78" s="4">
        <v>0.64</v>
      </c>
      <c r="L78" s="4">
        <v>23.6</v>
      </c>
      <c r="M78" s="61">
        <v>1.63</v>
      </c>
      <c r="N78" s="1">
        <v>7388</v>
      </c>
      <c r="O78" s="1">
        <v>12031</v>
      </c>
      <c r="P78" s="1">
        <v>11538</v>
      </c>
      <c r="Q78" s="1">
        <v>485</v>
      </c>
      <c r="R78" s="1">
        <v>6</v>
      </c>
      <c r="S78" s="1">
        <v>0</v>
      </c>
      <c r="T78" s="1">
        <v>4156</v>
      </c>
      <c r="U78" s="1">
        <v>423</v>
      </c>
      <c r="V78" s="1">
        <v>6626</v>
      </c>
      <c r="W78" s="1">
        <v>3061</v>
      </c>
      <c r="X78" s="1">
        <v>203</v>
      </c>
      <c r="Y78" s="58">
        <v>1.1399999999999999</v>
      </c>
      <c r="AA78" s="1">
        <f t="shared" ref="AA78:AA141" si="43">+E78+V78</f>
        <v>19934</v>
      </c>
      <c r="AB78" s="1">
        <f t="shared" ref="AB78:AB141" si="44">+G78+W78</f>
        <v>8978</v>
      </c>
      <c r="AC78" s="1">
        <f t="shared" ref="AC78:AC141" si="45">+I78+X78</f>
        <v>406</v>
      </c>
      <c r="AD78" s="1">
        <f t="shared" si="23"/>
        <v>230</v>
      </c>
      <c r="AE78" s="1">
        <f t="shared" si="24"/>
        <v>375</v>
      </c>
      <c r="AF78" s="1">
        <f t="shared" si="24"/>
        <v>0</v>
      </c>
      <c r="AG78" s="1">
        <f t="shared" si="24"/>
        <v>13</v>
      </c>
      <c r="AH78" s="1">
        <f t="shared" si="35"/>
        <v>618</v>
      </c>
      <c r="AI78" s="9">
        <f t="shared" si="25"/>
        <v>2.0525783619817998E-2</v>
      </c>
      <c r="AJ78" s="9">
        <f t="shared" ref="AJ78:AJ141" si="46">IF(OR(ISNA(B78),B78=0),NA(),B78/$AJ$11)</f>
        <v>0.38856000000000002</v>
      </c>
      <c r="AK78" s="9">
        <f t="shared" ref="AK78:AK141" si="47">IF(OR(ISNA(B78),B78=0),NA(),E78/$AJ$11)</f>
        <v>0.26616000000000001</v>
      </c>
      <c r="AL78" s="9">
        <f t="shared" ref="AL78:AL141" si="48">IF(OR(ISNA(B78),B78=0),NA(),G78/$AJ$11)</f>
        <v>0.11834</v>
      </c>
      <c r="AM78" s="9">
        <f t="shared" ref="AM78:AM141" si="49">IF(OR(ISNA(B78),B78=0),NA(),I78/$AJ$11)</f>
        <v>4.0600000000000002E-3</v>
      </c>
      <c r="AN78" s="9">
        <f t="shared" ref="AN78:AN141" si="50">IF(OR(ISNA(B78),B78=0),NA(),T78/$AJ$11)</f>
        <v>8.3119999999999999E-2</v>
      </c>
      <c r="AO78" s="9">
        <f t="shared" ref="AO78:AO141" si="51">+IF(OR(ISNA(B78),B78=0),NA(),AH78/$AJ$11)</f>
        <v>1.2359999999999999E-2</v>
      </c>
      <c r="AP78" s="1">
        <f t="shared" si="26"/>
        <v>112</v>
      </c>
      <c r="AQ78" s="1">
        <f t="shared" si="26"/>
        <v>178</v>
      </c>
      <c r="AR78" s="1"/>
      <c r="AS78" s="1">
        <f t="shared" si="27"/>
        <v>13</v>
      </c>
      <c r="AT78" s="1">
        <f t="shared" si="28"/>
        <v>303</v>
      </c>
      <c r="AU78" s="1">
        <f t="shared" ref="AU78:AU141" si="52">IF(C78="",NA(),V78+W78+X78)</f>
        <v>9890</v>
      </c>
      <c r="AV78" s="9">
        <f t="shared" ref="AV78:AV141" si="53">IF(OR(ISNA(B78),B78=0),NA(),AU78/$AJ$11)</f>
        <v>0.1978</v>
      </c>
      <c r="AW78" s="9">
        <f t="shared" ref="AW78:AW141" si="54">IF(OR(ISNA(B78),B78=0),NA(),V78/$AJ$11)</f>
        <v>0.13252</v>
      </c>
      <c r="AX78" s="9">
        <f t="shared" ref="AX78:AX141" si="55">IF(OR(ISNA(B78),B78=0),NA(),W78/$AJ$11)</f>
        <v>6.1219999999999997E-2</v>
      </c>
      <c r="AY78" s="9">
        <f t="shared" ref="AY78:AY141" si="56">IF(OR(ISNA(B78),B78=0),NA(),X78/$AJ$11)</f>
        <v>4.0600000000000002E-3</v>
      </c>
      <c r="AZ78" s="9">
        <f t="shared" ref="AZ78:AZ141" si="57">IF(OR(ISNA(B78),B78=0),NA(),AT78/$AJ$11)</f>
        <v>6.0600000000000003E-3</v>
      </c>
      <c r="BA78" s="9">
        <f t="shared" si="29"/>
        <v>0.20205120000000001</v>
      </c>
      <c r="BJ78" s="7">
        <f t="shared" si="41"/>
        <v>65</v>
      </c>
      <c r="BK78" s="7">
        <f t="shared" si="41"/>
        <v>65</v>
      </c>
      <c r="BL78" s="1">
        <f t="shared" ref="BL78:BL103" si="58">IF(OR(BJ78&lt;$BY$12,BJ78&gt;$CA$12),0,$BY$14*AU78)</f>
        <v>0</v>
      </c>
      <c r="BM78" s="48">
        <f>+EvolOf!M67</f>
        <v>205905</v>
      </c>
      <c r="BN78" s="1">
        <f t="shared" ref="BN78:BN103" si="59">IF(OR(BJ78&lt;$BY$12,BJ78&gt;$CA$12),0,IF(BJ78&gt;$CA$12,0,VLOOKUP(BJ78,$BK$14:$BM$87,3)))</f>
        <v>0</v>
      </c>
      <c r="BO78" s="1">
        <f t="shared" si="30"/>
        <v>0</v>
      </c>
      <c r="BP78" s="28">
        <f t="shared" si="31"/>
        <v>0</v>
      </c>
      <c r="BQ78" s="1">
        <f t="shared" ref="BQ78:BQ103" si="60">+BO78*BO78</f>
        <v>0</v>
      </c>
      <c r="BR78" s="1" cm="1">
        <f t="array" ref="BR78">IF(BK78&lt;=$BX$14,0,INDEX($AU$14:$AU$300,BK78-$BX$14+1))*$BY$14</f>
        <v>270561.29468098789</v>
      </c>
      <c r="BS78" s="1">
        <f t="shared" ref="BS78:BS113" si="61">+$BY$14*V78</f>
        <v>181267.86031913306</v>
      </c>
      <c r="BT78" s="1">
        <f t="shared" si="37"/>
        <v>89293.434361854859</v>
      </c>
      <c r="BU78" s="1">
        <f t="shared" si="32"/>
        <v>181267.86031913303</v>
      </c>
      <c r="BV78" s="1">
        <f t="shared" ref="BV78:BW103" si="62">+$BY$14*W78</f>
        <v>83739.95177133508</v>
      </c>
      <c r="BW78" s="1">
        <f t="shared" si="62"/>
        <v>5553.4825905197722</v>
      </c>
      <c r="CQ78" s="4">
        <f t="shared" si="33"/>
        <v>15.078817733990148</v>
      </c>
      <c r="CR78" s="7" cm="1">
        <f t="array" ref="CR78">IF(BK78&lt;=$CW$48,0,INDEX($B$14:$B$300,BK78-$CW$48+1))</f>
        <v>6870</v>
      </c>
      <c r="CS78" s="1">
        <f t="shared" ref="CS78:CS121" si="63">+G78+I78</f>
        <v>6120</v>
      </c>
      <c r="CT78" s="100">
        <f t="shared" si="34"/>
        <v>0.89082969432314407</v>
      </c>
    </row>
    <row r="79" spans="1:98" x14ac:dyDescent="0.3">
      <c r="A79" s="1">
        <f t="shared" ref="A79:A142" si="64">+C79</f>
        <v>66</v>
      </c>
      <c r="B79" s="1">
        <f t="shared" si="42"/>
        <v>19943</v>
      </c>
      <c r="C79" s="1">
        <v>66</v>
      </c>
      <c r="D79" s="1">
        <v>30056</v>
      </c>
      <c r="E79" s="1">
        <v>13427</v>
      </c>
      <c r="F79" s="1">
        <v>0</v>
      </c>
      <c r="G79" s="1">
        <v>6300</v>
      </c>
      <c r="H79" s="1">
        <v>0</v>
      </c>
      <c r="I79" s="1">
        <v>216</v>
      </c>
      <c r="J79" s="4">
        <v>48.5</v>
      </c>
      <c r="K79" s="4">
        <v>0.64</v>
      </c>
      <c r="L79" s="4">
        <v>23.7</v>
      </c>
      <c r="M79" s="61">
        <v>1.61</v>
      </c>
      <c r="N79" s="1">
        <v>7664</v>
      </c>
      <c r="O79" s="1">
        <v>12268</v>
      </c>
      <c r="P79" s="1">
        <v>11771</v>
      </c>
      <c r="Q79" s="1">
        <v>490</v>
      </c>
      <c r="R79" s="1">
        <v>6</v>
      </c>
      <c r="S79" s="1">
        <v>0</v>
      </c>
      <c r="T79" s="1">
        <v>4306</v>
      </c>
      <c r="U79" s="1">
        <v>437</v>
      </c>
      <c r="V79" s="1">
        <v>6697</v>
      </c>
      <c r="W79" s="1">
        <v>3245</v>
      </c>
      <c r="X79" s="1">
        <v>216</v>
      </c>
      <c r="Y79" s="58">
        <v>1.1200000000000001</v>
      </c>
      <c r="AA79" s="1">
        <f t="shared" si="43"/>
        <v>20124</v>
      </c>
      <c r="AB79" s="1">
        <f t="shared" si="44"/>
        <v>9545</v>
      </c>
      <c r="AC79" s="1">
        <f t="shared" si="45"/>
        <v>432</v>
      </c>
      <c r="AD79" s="1">
        <f t="shared" ref="AD79:AD142" si="65">IF($C79="","",E79-E78)</f>
        <v>119</v>
      </c>
      <c r="AE79" s="1">
        <f t="shared" ref="AE79:AG142" si="66">IF($C79="","",G79-G78)</f>
        <v>383</v>
      </c>
      <c r="AF79" s="1">
        <f t="shared" si="66"/>
        <v>0</v>
      </c>
      <c r="AG79" s="1">
        <f t="shared" si="66"/>
        <v>13</v>
      </c>
      <c r="AH79" s="1">
        <f t="shared" si="35"/>
        <v>515</v>
      </c>
      <c r="AI79" s="9">
        <f t="shared" ref="AI79:AI142" si="67">IF(OR(ISNA(AU79),AU79=0),NA(),X79/AU79)</f>
        <v>2.1264028352037802E-2</v>
      </c>
      <c r="AJ79" s="9">
        <f t="shared" si="46"/>
        <v>0.39885999999999999</v>
      </c>
      <c r="AK79" s="9">
        <f t="shared" si="47"/>
        <v>0.26854</v>
      </c>
      <c r="AL79" s="9">
        <f t="shared" si="48"/>
        <v>0.126</v>
      </c>
      <c r="AM79" s="9">
        <f t="shared" si="49"/>
        <v>4.3200000000000001E-3</v>
      </c>
      <c r="AN79" s="9">
        <f t="shared" si="50"/>
        <v>8.6120000000000002E-2</v>
      </c>
      <c r="AO79" s="9">
        <f t="shared" si="51"/>
        <v>1.03E-2</v>
      </c>
      <c r="AP79" s="1">
        <f t="shared" ref="AP79:AQ142" si="68">IF($C79="","",V79-V78)</f>
        <v>71</v>
      </c>
      <c r="AQ79" s="1">
        <f t="shared" si="68"/>
        <v>184</v>
      </c>
      <c r="AR79" s="1"/>
      <c r="AS79" s="1">
        <f t="shared" ref="AS79:AS142" si="69">IF($C79="","",X79-X78)</f>
        <v>13</v>
      </c>
      <c r="AT79" s="1">
        <f t="shared" ref="AT79:AT142" si="70">IF(OR($C79="",ISNA($C79)),NA(),AP79+AQ79+AR79+AS79)</f>
        <v>268</v>
      </c>
      <c r="AU79" s="1">
        <f t="shared" si="52"/>
        <v>10158</v>
      </c>
      <c r="AV79" s="9">
        <f t="shared" si="53"/>
        <v>0.20316000000000001</v>
      </c>
      <c r="AW79" s="9">
        <f t="shared" si="54"/>
        <v>0.13394</v>
      </c>
      <c r="AX79" s="9">
        <f t="shared" si="55"/>
        <v>6.4899999999999999E-2</v>
      </c>
      <c r="AY79" s="9">
        <f t="shared" si="56"/>
        <v>4.3200000000000001E-3</v>
      </c>
      <c r="AZ79" s="9">
        <f t="shared" si="57"/>
        <v>5.3600000000000002E-3</v>
      </c>
      <c r="BA79" s="9">
        <f t="shared" ref="BA79:BA142" si="71">+AJ79*$BA$12</f>
        <v>0.20740720000000001</v>
      </c>
      <c r="BJ79" s="7">
        <f t="shared" si="41"/>
        <v>66</v>
      </c>
      <c r="BK79" s="7">
        <f t="shared" si="41"/>
        <v>66</v>
      </c>
      <c r="BL79" s="1">
        <f t="shared" si="58"/>
        <v>0</v>
      </c>
      <c r="BM79" s="48">
        <f>+EvolOf!M68</f>
        <v>207634</v>
      </c>
      <c r="BN79" s="1">
        <f t="shared" si="59"/>
        <v>0</v>
      </c>
      <c r="BO79" s="1">
        <f t="shared" ref="BO79:BO103" si="72">+BL79-BN79</f>
        <v>0</v>
      </c>
      <c r="BP79" s="28">
        <f t="shared" ref="BP79:BP103" si="73">IF(BN79=0,0,BL79/BN79-1)</f>
        <v>0</v>
      </c>
      <c r="BQ79" s="1">
        <f t="shared" si="60"/>
        <v>0</v>
      </c>
      <c r="BR79" s="1" cm="1">
        <f t="array" ref="BR79">IF(BK79&lt;=$BX$14,0,INDEX($AU$14:$AU$300,BK79-$BX$14+1))*$BY$14</f>
        <v>277892.98598275788</v>
      </c>
      <c r="BS79" s="1">
        <f t="shared" si="61"/>
        <v>183210.21137296016</v>
      </c>
      <c r="BT79" s="1">
        <f t="shared" si="37"/>
        <v>94682.774609797692</v>
      </c>
      <c r="BU79" s="1">
        <f t="shared" ref="BU79:BU113" si="74">IF(BS79=0,0,BR79-BT79)</f>
        <v>183210.21137296018</v>
      </c>
      <c r="BV79" s="1">
        <f t="shared" si="62"/>
        <v>88773.650277027889</v>
      </c>
      <c r="BW79" s="1">
        <f t="shared" si="62"/>
        <v>5909.1243327698066</v>
      </c>
      <c r="CQ79" s="4">
        <f t="shared" ref="CQ79:CQ121" si="75">IF(X79=0,0,W79/X79)</f>
        <v>15.023148148148149</v>
      </c>
      <c r="CR79" s="7" cm="1">
        <f t="array" ref="CR79">IF(BK79&lt;=$CW$48,0,INDEX($B$14:$B$300,BK79-$CW$48+1))</f>
        <v>7327</v>
      </c>
      <c r="CS79" s="1">
        <f t="shared" si="63"/>
        <v>6516</v>
      </c>
      <c r="CT79" s="100">
        <f t="shared" ref="CT79:CT121" si="76">IF(CR79=0,0,CS79/CR79)</f>
        <v>0.88931349802101811</v>
      </c>
    </row>
    <row r="80" spans="1:98" x14ac:dyDescent="0.3">
      <c r="A80" s="1">
        <f t="shared" si="64"/>
        <v>67</v>
      </c>
      <c r="B80" s="1">
        <f t="shared" si="42"/>
        <v>20376</v>
      </c>
      <c r="C80" s="1">
        <v>67</v>
      </c>
      <c r="D80" s="1">
        <v>29623</v>
      </c>
      <c r="E80" s="1">
        <v>13450</v>
      </c>
      <c r="F80" s="1">
        <v>0</v>
      </c>
      <c r="G80" s="1">
        <v>6694</v>
      </c>
      <c r="H80" s="1">
        <v>0</v>
      </c>
      <c r="I80" s="1">
        <v>232</v>
      </c>
      <c r="J80" s="4">
        <v>48.57</v>
      </c>
      <c r="K80" s="4">
        <v>0.63</v>
      </c>
      <c r="L80" s="4">
        <v>23.8</v>
      </c>
      <c r="M80" s="61">
        <v>1.6</v>
      </c>
      <c r="N80" s="1">
        <v>7945</v>
      </c>
      <c r="O80" s="1">
        <v>12421</v>
      </c>
      <c r="P80" s="1">
        <v>11915</v>
      </c>
      <c r="Q80" s="1">
        <v>498</v>
      </c>
      <c r="R80" s="1">
        <v>6</v>
      </c>
      <c r="S80" s="1">
        <v>0</v>
      </c>
      <c r="T80" s="1">
        <v>4478</v>
      </c>
      <c r="U80" s="1">
        <v>455</v>
      </c>
      <c r="V80" s="1">
        <v>6733</v>
      </c>
      <c r="W80" s="1">
        <v>3433</v>
      </c>
      <c r="X80" s="1">
        <v>232</v>
      </c>
      <c r="Y80" s="58">
        <v>1.1100000000000001</v>
      </c>
      <c r="AA80" s="1">
        <f t="shared" si="43"/>
        <v>20183</v>
      </c>
      <c r="AB80" s="1">
        <f t="shared" si="44"/>
        <v>10127</v>
      </c>
      <c r="AC80" s="1">
        <f t="shared" si="45"/>
        <v>464</v>
      </c>
      <c r="AD80" s="1">
        <f t="shared" si="65"/>
        <v>23</v>
      </c>
      <c r="AE80" s="1">
        <f t="shared" si="66"/>
        <v>394</v>
      </c>
      <c r="AF80" s="1">
        <f t="shared" si="66"/>
        <v>0</v>
      </c>
      <c r="AG80" s="1">
        <f t="shared" si="66"/>
        <v>16</v>
      </c>
      <c r="AH80" s="1">
        <f t="shared" ref="AH80:AH143" si="77">IF(OR($C80="",ISNA($C80)),NA(),AD80+AE80+AF80+AG80)</f>
        <v>433</v>
      </c>
      <c r="AI80" s="9">
        <f t="shared" si="67"/>
        <v>2.2311983073668013E-2</v>
      </c>
      <c r="AJ80" s="9">
        <f t="shared" si="46"/>
        <v>0.40751999999999999</v>
      </c>
      <c r="AK80" s="9">
        <f t="shared" si="47"/>
        <v>0.26900000000000002</v>
      </c>
      <c r="AL80" s="9">
        <f t="shared" si="48"/>
        <v>0.13388</v>
      </c>
      <c r="AM80" s="9">
        <f t="shared" si="49"/>
        <v>4.64E-3</v>
      </c>
      <c r="AN80" s="9">
        <f t="shared" si="50"/>
        <v>8.9560000000000001E-2</v>
      </c>
      <c r="AO80" s="9">
        <f t="shared" si="51"/>
        <v>8.6599999999999993E-3</v>
      </c>
      <c r="AP80" s="1">
        <f t="shared" si="68"/>
        <v>36</v>
      </c>
      <c r="AQ80" s="1">
        <f t="shared" si="68"/>
        <v>188</v>
      </c>
      <c r="AR80" s="1"/>
      <c r="AS80" s="1">
        <f t="shared" si="69"/>
        <v>16</v>
      </c>
      <c r="AT80" s="1">
        <f t="shared" si="70"/>
        <v>240</v>
      </c>
      <c r="AU80" s="1">
        <f t="shared" si="52"/>
        <v>10398</v>
      </c>
      <c r="AV80" s="9">
        <f t="shared" si="53"/>
        <v>0.20796000000000001</v>
      </c>
      <c r="AW80" s="9">
        <f t="shared" si="54"/>
        <v>0.13466</v>
      </c>
      <c r="AX80" s="9">
        <f t="shared" si="55"/>
        <v>6.8659999999999999E-2</v>
      </c>
      <c r="AY80" s="9">
        <f t="shared" si="56"/>
        <v>4.64E-3</v>
      </c>
      <c r="AZ80" s="9">
        <f t="shared" si="57"/>
        <v>4.7999999999999996E-3</v>
      </c>
      <c r="BA80" s="9">
        <f t="shared" si="71"/>
        <v>0.2119104</v>
      </c>
      <c r="BJ80" s="7">
        <f t="shared" ref="BJ80:BK95" si="78">+BJ79+1</f>
        <v>67</v>
      </c>
      <c r="BK80" s="7">
        <f t="shared" si="78"/>
        <v>67</v>
      </c>
      <c r="BL80" s="1">
        <f t="shared" si="58"/>
        <v>0</v>
      </c>
      <c r="BM80" s="48">
        <f>+EvolOf!M69</f>
        <v>209465</v>
      </c>
      <c r="BN80" s="1">
        <f t="shared" si="59"/>
        <v>0</v>
      </c>
      <c r="BO80" s="1">
        <f t="shared" si="72"/>
        <v>0</v>
      </c>
      <c r="BP80" s="28">
        <f t="shared" si="73"/>
        <v>0</v>
      </c>
      <c r="BQ80" s="1">
        <f t="shared" si="60"/>
        <v>0</v>
      </c>
      <c r="BR80" s="1" cm="1">
        <f t="array" ref="BR80">IF(BK80&lt;=$BX$14,0,INDEX($AU$14:$AU$300,BK80-$BX$14+1))*$BY$14</f>
        <v>284458.67968583544</v>
      </c>
      <c r="BS80" s="1">
        <f t="shared" si="61"/>
        <v>184195.0654284218</v>
      </c>
      <c r="BT80" s="1">
        <f t="shared" ref="BT80:BT113" si="79">$BY$14*(W80+X80)</f>
        <v>100263.61425741362</v>
      </c>
      <c r="BU80" s="1">
        <f t="shared" si="74"/>
        <v>184195.06542842183</v>
      </c>
      <c r="BV80" s="1">
        <f t="shared" si="62"/>
        <v>93916.777011105311</v>
      </c>
      <c r="BW80" s="1">
        <f t="shared" si="62"/>
        <v>6346.8372463083115</v>
      </c>
      <c r="CQ80" s="4">
        <f t="shared" si="75"/>
        <v>14.797413793103448</v>
      </c>
      <c r="CR80" s="7" cm="1">
        <f t="array" ref="CR80">IF(BK80&lt;=$CW$48,0,INDEX($B$14:$B$300,BK80-$CW$48+1))</f>
        <v>7791</v>
      </c>
      <c r="CS80" s="1">
        <f t="shared" si="63"/>
        <v>6926</v>
      </c>
      <c r="CT80" s="100">
        <f t="shared" si="76"/>
        <v>0.8889744577076113</v>
      </c>
    </row>
    <row r="81" spans="1:98" x14ac:dyDescent="0.3">
      <c r="A81" s="1">
        <f t="shared" si="64"/>
        <v>68</v>
      </c>
      <c r="B81" s="1">
        <f t="shared" si="42"/>
        <v>20734</v>
      </c>
      <c r="C81" s="1">
        <v>68</v>
      </c>
      <c r="D81" s="1">
        <v>29265</v>
      </c>
      <c r="E81" s="1">
        <v>13387</v>
      </c>
      <c r="F81" s="1">
        <v>0</v>
      </c>
      <c r="G81" s="1">
        <v>7101</v>
      </c>
      <c r="H81" s="1">
        <v>0</v>
      </c>
      <c r="I81" s="1">
        <v>246</v>
      </c>
      <c r="J81" s="4">
        <v>48.64</v>
      </c>
      <c r="K81" s="4">
        <v>0.63</v>
      </c>
      <c r="L81" s="4">
        <v>23.9</v>
      </c>
      <c r="M81" s="61">
        <v>1.58</v>
      </c>
      <c r="N81" s="1">
        <v>8214</v>
      </c>
      <c r="O81" s="1">
        <v>12510</v>
      </c>
      <c r="P81" s="1">
        <v>11993</v>
      </c>
      <c r="Q81" s="1">
        <v>510</v>
      </c>
      <c r="R81" s="1">
        <v>7</v>
      </c>
      <c r="S81" s="1">
        <v>0</v>
      </c>
      <c r="T81" s="1">
        <v>4638</v>
      </c>
      <c r="U81" s="1">
        <v>474</v>
      </c>
      <c r="V81" s="1">
        <v>6731</v>
      </c>
      <c r="W81" s="1">
        <v>3628</v>
      </c>
      <c r="X81" s="1">
        <v>246</v>
      </c>
      <c r="Y81" s="58">
        <v>1.0900000000000001</v>
      </c>
      <c r="AA81" s="1">
        <f t="shared" si="43"/>
        <v>20118</v>
      </c>
      <c r="AB81" s="1">
        <f t="shared" si="44"/>
        <v>10729</v>
      </c>
      <c r="AC81" s="1">
        <f t="shared" si="45"/>
        <v>492</v>
      </c>
      <c r="AD81" s="1">
        <f t="shared" si="65"/>
        <v>-63</v>
      </c>
      <c r="AE81" s="1">
        <f t="shared" si="66"/>
        <v>407</v>
      </c>
      <c r="AF81" s="1">
        <f t="shared" si="66"/>
        <v>0</v>
      </c>
      <c r="AG81" s="1">
        <f t="shared" si="66"/>
        <v>14</v>
      </c>
      <c r="AH81" s="1">
        <f t="shared" si="77"/>
        <v>358</v>
      </c>
      <c r="AI81" s="9">
        <f t="shared" si="67"/>
        <v>2.3196605374823195E-2</v>
      </c>
      <c r="AJ81" s="9">
        <f t="shared" si="46"/>
        <v>0.41467999999999999</v>
      </c>
      <c r="AK81" s="9">
        <f t="shared" si="47"/>
        <v>0.26773999999999998</v>
      </c>
      <c r="AL81" s="9">
        <f t="shared" si="48"/>
        <v>0.14202000000000001</v>
      </c>
      <c r="AM81" s="9">
        <f t="shared" si="49"/>
        <v>4.9199999999999999E-3</v>
      </c>
      <c r="AN81" s="9">
        <f t="shared" si="50"/>
        <v>9.2759999999999995E-2</v>
      </c>
      <c r="AO81" s="9">
        <f t="shared" si="51"/>
        <v>7.1599999999999997E-3</v>
      </c>
      <c r="AP81" s="1">
        <f t="shared" si="68"/>
        <v>-2</v>
      </c>
      <c r="AQ81" s="1">
        <f t="shared" si="68"/>
        <v>195</v>
      </c>
      <c r="AR81" s="1"/>
      <c r="AS81" s="1">
        <f t="shared" si="69"/>
        <v>14</v>
      </c>
      <c r="AT81" s="1">
        <f t="shared" si="70"/>
        <v>207</v>
      </c>
      <c r="AU81" s="1">
        <f t="shared" si="52"/>
        <v>10605</v>
      </c>
      <c r="AV81" s="9">
        <f t="shared" si="53"/>
        <v>0.21210000000000001</v>
      </c>
      <c r="AW81" s="9">
        <f t="shared" si="54"/>
        <v>0.13461999999999999</v>
      </c>
      <c r="AX81" s="9">
        <f t="shared" si="55"/>
        <v>7.2559999999999999E-2</v>
      </c>
      <c r="AY81" s="9">
        <f t="shared" si="56"/>
        <v>4.9199999999999999E-3</v>
      </c>
      <c r="AZ81" s="9">
        <f t="shared" si="57"/>
        <v>4.1399999999999996E-3</v>
      </c>
      <c r="BA81" s="9">
        <f t="shared" si="71"/>
        <v>0.21563360000000001</v>
      </c>
      <c r="BJ81" s="7">
        <f t="shared" si="78"/>
        <v>68</v>
      </c>
      <c r="BK81" s="7">
        <f t="shared" si="78"/>
        <v>68</v>
      </c>
      <c r="BL81" s="1">
        <f t="shared" si="58"/>
        <v>0</v>
      </c>
      <c r="BM81" s="48">
        <f>+EvolOf!M70</f>
        <v>210773</v>
      </c>
      <c r="BN81" s="1">
        <f t="shared" si="59"/>
        <v>0</v>
      </c>
      <c r="BO81" s="1">
        <f t="shared" si="72"/>
        <v>0</v>
      </c>
      <c r="BP81" s="28">
        <f t="shared" si="73"/>
        <v>0</v>
      </c>
      <c r="BQ81" s="1">
        <f t="shared" si="60"/>
        <v>0</v>
      </c>
      <c r="BR81" s="1" cm="1">
        <f t="array" ref="BR81">IF(BK81&lt;=$BX$14,0,INDEX($AU$14:$AU$300,BK81-$BX$14+1))*$BY$14</f>
        <v>290121.59050473984</v>
      </c>
      <c r="BS81" s="1">
        <f t="shared" si="61"/>
        <v>184140.35131422948</v>
      </c>
      <c r="BT81" s="1">
        <f t="shared" si="79"/>
        <v>105981.23919051033</v>
      </c>
      <c r="BU81" s="1">
        <f t="shared" si="74"/>
        <v>184140.35131422951</v>
      </c>
      <c r="BV81" s="1">
        <f t="shared" si="62"/>
        <v>99251.403144855823</v>
      </c>
      <c r="BW81" s="1">
        <f t="shared" si="62"/>
        <v>6729.8360456545024</v>
      </c>
      <c r="CQ81" s="4">
        <f t="shared" si="75"/>
        <v>14.747967479674797</v>
      </c>
      <c r="CR81" s="7" cm="1">
        <f t="array" ref="CR81">IF(BK81&lt;=$CW$48,0,INDEX($B$14:$B$300,BK81-$CW$48+1))</f>
        <v>8251</v>
      </c>
      <c r="CS81" s="1">
        <f t="shared" si="63"/>
        <v>7347</v>
      </c>
      <c r="CT81" s="100">
        <f t="shared" si="76"/>
        <v>0.89043752272451826</v>
      </c>
    </row>
    <row r="82" spans="1:98" x14ac:dyDescent="0.3">
      <c r="A82" s="1">
        <f t="shared" si="64"/>
        <v>69</v>
      </c>
      <c r="B82" s="1">
        <f t="shared" si="42"/>
        <v>21045</v>
      </c>
      <c r="C82" s="1">
        <v>69</v>
      </c>
      <c r="D82" s="1">
        <v>28953</v>
      </c>
      <c r="E82" s="1">
        <v>13272</v>
      </c>
      <c r="F82" s="1">
        <v>0</v>
      </c>
      <c r="G82" s="1">
        <v>7511</v>
      </c>
      <c r="H82" s="1">
        <v>0</v>
      </c>
      <c r="I82" s="1">
        <v>262</v>
      </c>
      <c r="J82" s="4">
        <v>48.7</v>
      </c>
      <c r="K82" s="4">
        <v>0.63</v>
      </c>
      <c r="L82" s="4">
        <v>24</v>
      </c>
      <c r="M82" s="61">
        <v>1.56</v>
      </c>
      <c r="N82" s="1">
        <v>8475</v>
      </c>
      <c r="O82" s="1">
        <v>12560</v>
      </c>
      <c r="P82" s="1">
        <v>12026</v>
      </c>
      <c r="Q82" s="1">
        <v>527</v>
      </c>
      <c r="R82" s="1">
        <v>7</v>
      </c>
      <c r="S82" s="1">
        <v>0</v>
      </c>
      <c r="T82" s="1">
        <v>4803</v>
      </c>
      <c r="U82" s="1">
        <v>488</v>
      </c>
      <c r="V82" s="1">
        <v>6706</v>
      </c>
      <c r="W82" s="1">
        <v>3825</v>
      </c>
      <c r="X82" s="1">
        <v>262</v>
      </c>
      <c r="Y82" s="58">
        <v>1.07</v>
      </c>
      <c r="AA82" s="1">
        <f t="shared" si="43"/>
        <v>19978</v>
      </c>
      <c r="AB82" s="1">
        <f t="shared" si="44"/>
        <v>11336</v>
      </c>
      <c r="AC82" s="1">
        <f t="shared" si="45"/>
        <v>524</v>
      </c>
      <c r="AD82" s="1">
        <f t="shared" si="65"/>
        <v>-115</v>
      </c>
      <c r="AE82" s="1">
        <f t="shared" si="66"/>
        <v>410</v>
      </c>
      <c r="AF82" s="1">
        <f t="shared" si="66"/>
        <v>0</v>
      </c>
      <c r="AG82" s="1">
        <f t="shared" si="66"/>
        <v>16</v>
      </c>
      <c r="AH82" s="1">
        <f t="shared" si="77"/>
        <v>311</v>
      </c>
      <c r="AI82" s="9">
        <f t="shared" si="67"/>
        <v>2.4274993051051609E-2</v>
      </c>
      <c r="AJ82" s="9">
        <f t="shared" si="46"/>
        <v>0.4209</v>
      </c>
      <c r="AK82" s="9">
        <f t="shared" si="47"/>
        <v>0.26544000000000001</v>
      </c>
      <c r="AL82" s="9">
        <f t="shared" si="48"/>
        <v>0.15021999999999999</v>
      </c>
      <c r="AM82" s="9">
        <f t="shared" si="49"/>
        <v>5.2399999999999999E-3</v>
      </c>
      <c r="AN82" s="9">
        <f t="shared" si="50"/>
        <v>9.6060000000000006E-2</v>
      </c>
      <c r="AO82" s="9">
        <f t="shared" si="51"/>
        <v>6.2199999999999998E-3</v>
      </c>
      <c r="AP82" s="1">
        <f t="shared" si="68"/>
        <v>-25</v>
      </c>
      <c r="AQ82" s="1">
        <f t="shared" si="68"/>
        <v>197</v>
      </c>
      <c r="AR82" s="1"/>
      <c r="AS82" s="1">
        <f t="shared" si="69"/>
        <v>16</v>
      </c>
      <c r="AT82" s="1">
        <f t="shared" si="70"/>
        <v>188</v>
      </c>
      <c r="AU82" s="1">
        <f t="shared" si="52"/>
        <v>10793</v>
      </c>
      <c r="AV82" s="9">
        <f t="shared" si="53"/>
        <v>0.21586</v>
      </c>
      <c r="AW82" s="9">
        <f t="shared" si="54"/>
        <v>0.13411999999999999</v>
      </c>
      <c r="AX82" s="9">
        <f t="shared" si="55"/>
        <v>7.6499999999999999E-2</v>
      </c>
      <c r="AY82" s="9">
        <f t="shared" si="56"/>
        <v>5.2399999999999999E-3</v>
      </c>
      <c r="AZ82" s="9">
        <f t="shared" si="57"/>
        <v>3.7599999999999999E-3</v>
      </c>
      <c r="BA82" s="9">
        <f t="shared" si="71"/>
        <v>0.21886800000000001</v>
      </c>
      <c r="BJ82" s="7">
        <f t="shared" si="78"/>
        <v>69</v>
      </c>
      <c r="BK82" s="7">
        <f t="shared" si="78"/>
        <v>69</v>
      </c>
      <c r="BL82" s="1">
        <f t="shared" si="58"/>
        <v>0</v>
      </c>
      <c r="BM82" s="48">
        <f>+EvolOf!M71</f>
        <v>212126</v>
      </c>
      <c r="BN82" s="1">
        <f t="shared" si="59"/>
        <v>0</v>
      </c>
      <c r="BO82" s="1">
        <f t="shared" si="72"/>
        <v>0</v>
      </c>
      <c r="BP82" s="28">
        <f t="shared" si="73"/>
        <v>0</v>
      </c>
      <c r="BQ82" s="1">
        <f t="shared" si="60"/>
        <v>0</v>
      </c>
      <c r="BR82" s="1" cm="1">
        <f t="array" ref="BR82">IF(BK82&lt;=$BX$14,0,INDEX($AU$14:$AU$300,BK82-$BX$14+1))*$BY$14</f>
        <v>295264.71723881725</v>
      </c>
      <c r="BS82" s="1">
        <f t="shared" si="61"/>
        <v>183456.42488682558</v>
      </c>
      <c r="BT82" s="1">
        <f t="shared" si="79"/>
        <v>111808.29235199167</v>
      </c>
      <c r="BU82" s="1">
        <f t="shared" si="74"/>
        <v>183456.42488682558</v>
      </c>
      <c r="BV82" s="1">
        <f t="shared" si="62"/>
        <v>104640.74339279866</v>
      </c>
      <c r="BW82" s="1">
        <f t="shared" si="62"/>
        <v>7167.5489591930063</v>
      </c>
      <c r="CQ82" s="4">
        <f t="shared" si="75"/>
        <v>14.599236641221374</v>
      </c>
      <c r="CR82" s="7" cm="1">
        <f t="array" ref="CR82">IF(BK82&lt;=$CW$48,0,INDEX($B$14:$B$300,BK82-$CW$48+1))</f>
        <v>8704</v>
      </c>
      <c r="CS82" s="1">
        <f t="shared" si="63"/>
        <v>7773</v>
      </c>
      <c r="CT82" s="100">
        <f t="shared" si="76"/>
        <v>0.89303768382352944</v>
      </c>
    </row>
    <row r="83" spans="1:98" x14ac:dyDescent="0.3">
      <c r="A83" s="1">
        <f t="shared" si="64"/>
        <v>70</v>
      </c>
      <c r="B83" s="1">
        <f t="shared" si="42"/>
        <v>21329</v>
      </c>
      <c r="C83" s="1">
        <v>70</v>
      </c>
      <c r="D83" s="1">
        <v>28670</v>
      </c>
      <c r="E83" s="1">
        <v>13116</v>
      </c>
      <c r="F83" s="1">
        <v>0</v>
      </c>
      <c r="G83" s="1">
        <v>7936</v>
      </c>
      <c r="H83" s="1">
        <v>0</v>
      </c>
      <c r="I83" s="1">
        <v>277</v>
      </c>
      <c r="J83" s="4">
        <v>48.76</v>
      </c>
      <c r="K83" s="4">
        <v>0.63</v>
      </c>
      <c r="L83" s="4">
        <v>24.1</v>
      </c>
      <c r="M83" s="61">
        <v>1.54</v>
      </c>
      <c r="N83" s="1">
        <v>8732</v>
      </c>
      <c r="O83" s="1">
        <v>12587</v>
      </c>
      <c r="P83" s="1">
        <v>12030</v>
      </c>
      <c r="Q83" s="1">
        <v>549</v>
      </c>
      <c r="R83" s="1">
        <v>7</v>
      </c>
      <c r="S83" s="1">
        <v>0</v>
      </c>
      <c r="T83" s="1">
        <v>4947</v>
      </c>
      <c r="U83" s="1">
        <v>502</v>
      </c>
      <c r="V83" s="1">
        <v>6663</v>
      </c>
      <c r="W83" s="1">
        <v>4029</v>
      </c>
      <c r="X83" s="1">
        <v>277</v>
      </c>
      <c r="Y83" s="58">
        <v>1.05</v>
      </c>
      <c r="AA83" s="1">
        <f t="shared" si="43"/>
        <v>19779</v>
      </c>
      <c r="AB83" s="1">
        <f t="shared" si="44"/>
        <v>11965</v>
      </c>
      <c r="AC83" s="1">
        <f t="shared" si="45"/>
        <v>554</v>
      </c>
      <c r="AD83" s="1">
        <f t="shared" si="65"/>
        <v>-156</v>
      </c>
      <c r="AE83" s="1">
        <f t="shared" si="66"/>
        <v>425</v>
      </c>
      <c r="AF83" s="1">
        <f t="shared" si="66"/>
        <v>0</v>
      </c>
      <c r="AG83" s="1">
        <f t="shared" si="66"/>
        <v>15</v>
      </c>
      <c r="AH83" s="1">
        <f t="shared" si="77"/>
        <v>284</v>
      </c>
      <c r="AI83" s="9">
        <f t="shared" si="67"/>
        <v>2.525298568693591E-2</v>
      </c>
      <c r="AJ83" s="9">
        <f t="shared" si="46"/>
        <v>0.42658000000000001</v>
      </c>
      <c r="AK83" s="9">
        <f t="shared" si="47"/>
        <v>0.26232</v>
      </c>
      <c r="AL83" s="9">
        <f t="shared" si="48"/>
        <v>0.15872</v>
      </c>
      <c r="AM83" s="9">
        <f t="shared" si="49"/>
        <v>5.5399999999999998E-3</v>
      </c>
      <c r="AN83" s="9">
        <f t="shared" si="50"/>
        <v>9.894E-2</v>
      </c>
      <c r="AO83" s="9">
        <f t="shared" si="51"/>
        <v>5.6800000000000002E-3</v>
      </c>
      <c r="AP83" s="1">
        <f t="shared" si="68"/>
        <v>-43</v>
      </c>
      <c r="AQ83" s="1">
        <f t="shared" si="68"/>
        <v>204</v>
      </c>
      <c r="AR83" s="1"/>
      <c r="AS83" s="1">
        <f t="shared" si="69"/>
        <v>15</v>
      </c>
      <c r="AT83" s="1">
        <f t="shared" si="70"/>
        <v>176</v>
      </c>
      <c r="AU83" s="1">
        <f t="shared" si="52"/>
        <v>10969</v>
      </c>
      <c r="AV83" s="9">
        <f t="shared" si="53"/>
        <v>0.21937999999999999</v>
      </c>
      <c r="AW83" s="9">
        <f t="shared" si="54"/>
        <v>0.13325999999999999</v>
      </c>
      <c r="AX83" s="9">
        <f t="shared" si="55"/>
        <v>8.0579999999999999E-2</v>
      </c>
      <c r="AY83" s="9">
        <f t="shared" si="56"/>
        <v>5.5399999999999998E-3</v>
      </c>
      <c r="AZ83" s="9">
        <f t="shared" si="57"/>
        <v>3.5200000000000001E-3</v>
      </c>
      <c r="BA83" s="9">
        <f t="shared" si="71"/>
        <v>0.22182160000000001</v>
      </c>
      <c r="BJ83" s="7">
        <f t="shared" si="78"/>
        <v>70</v>
      </c>
      <c r="BK83" s="7">
        <f t="shared" si="78"/>
        <v>70</v>
      </c>
      <c r="BL83" s="1">
        <f t="shared" si="58"/>
        <v>0</v>
      </c>
      <c r="BM83" s="48">
        <f>+EvolOf!M72</f>
        <v>213435</v>
      </c>
      <c r="BN83" s="1">
        <f t="shared" si="59"/>
        <v>0</v>
      </c>
      <c r="BO83" s="1">
        <f t="shared" si="72"/>
        <v>0</v>
      </c>
      <c r="BP83" s="28">
        <f t="shared" si="73"/>
        <v>0</v>
      </c>
      <c r="BQ83" s="1">
        <f t="shared" si="60"/>
        <v>0</v>
      </c>
      <c r="BR83" s="1" cm="1">
        <f t="array" ref="BR83">IF(BK83&lt;=$BX$14,0,INDEX($AU$14:$AU$300,BK83-$BX$14+1))*$BY$14</f>
        <v>300079.55928774079</v>
      </c>
      <c r="BS83" s="1">
        <f t="shared" si="61"/>
        <v>182280.07143169086</v>
      </c>
      <c r="BT83" s="1">
        <f t="shared" si="79"/>
        <v>117799.48785604995</v>
      </c>
      <c r="BU83" s="1">
        <f t="shared" si="74"/>
        <v>182280.07143169083</v>
      </c>
      <c r="BV83" s="1">
        <f t="shared" si="62"/>
        <v>110221.5830404146</v>
      </c>
      <c r="BW83" s="1">
        <f t="shared" si="62"/>
        <v>7577.9048156353538</v>
      </c>
      <c r="CQ83" s="4">
        <f t="shared" si="75"/>
        <v>14.545126353790614</v>
      </c>
      <c r="CR83" s="7" cm="1">
        <f t="array" ref="CR83">IF(BK83&lt;=$CW$48,0,INDEX($B$14:$B$300,BK83-$CW$48+1))</f>
        <v>9137</v>
      </c>
      <c r="CS83" s="1">
        <f t="shared" si="63"/>
        <v>8213</v>
      </c>
      <c r="CT83" s="100">
        <f t="shared" si="76"/>
        <v>0.89887271533326041</v>
      </c>
    </row>
    <row r="84" spans="1:98" x14ac:dyDescent="0.3">
      <c r="A84" s="1">
        <f t="shared" si="64"/>
        <v>71</v>
      </c>
      <c r="B84" s="1">
        <f t="shared" si="42"/>
        <v>21584</v>
      </c>
      <c r="C84" s="1">
        <v>71</v>
      </c>
      <c r="D84" s="1">
        <v>28414</v>
      </c>
      <c r="E84" s="1">
        <v>12938</v>
      </c>
      <c r="F84" s="1">
        <v>0</v>
      </c>
      <c r="G84" s="1">
        <v>8354</v>
      </c>
      <c r="H84" s="1">
        <v>0</v>
      </c>
      <c r="I84" s="1">
        <v>292</v>
      </c>
      <c r="J84" s="4">
        <v>48.82</v>
      </c>
      <c r="K84" s="4">
        <v>0.63</v>
      </c>
      <c r="L84" s="4">
        <v>24.2</v>
      </c>
      <c r="M84" s="61">
        <v>1.52</v>
      </c>
      <c r="N84" s="1">
        <v>8973</v>
      </c>
      <c r="O84" s="1">
        <v>12602</v>
      </c>
      <c r="P84" s="1">
        <v>12018</v>
      </c>
      <c r="Q84" s="1">
        <v>576</v>
      </c>
      <c r="R84" s="1">
        <v>7</v>
      </c>
      <c r="S84" s="1">
        <v>0</v>
      </c>
      <c r="T84" s="1">
        <v>5063</v>
      </c>
      <c r="U84" s="1">
        <v>512</v>
      </c>
      <c r="V84" s="1">
        <v>6605</v>
      </c>
      <c r="W84" s="1">
        <v>4233</v>
      </c>
      <c r="X84" s="1">
        <v>292</v>
      </c>
      <c r="Y84" s="58">
        <v>1.03</v>
      </c>
      <c r="AA84" s="1">
        <f t="shared" si="43"/>
        <v>19543</v>
      </c>
      <c r="AB84" s="1">
        <f t="shared" si="44"/>
        <v>12587</v>
      </c>
      <c r="AC84" s="1">
        <f t="shared" si="45"/>
        <v>584</v>
      </c>
      <c r="AD84" s="1">
        <f t="shared" si="65"/>
        <v>-178</v>
      </c>
      <c r="AE84" s="1">
        <f t="shared" si="66"/>
        <v>418</v>
      </c>
      <c r="AF84" s="1">
        <f t="shared" si="66"/>
        <v>0</v>
      </c>
      <c r="AG84" s="1">
        <f t="shared" si="66"/>
        <v>15</v>
      </c>
      <c r="AH84" s="1">
        <f t="shared" si="77"/>
        <v>255</v>
      </c>
      <c r="AI84" s="9">
        <f t="shared" si="67"/>
        <v>2.6235399820305479E-2</v>
      </c>
      <c r="AJ84" s="9">
        <f t="shared" si="46"/>
        <v>0.43168000000000001</v>
      </c>
      <c r="AK84" s="9">
        <f t="shared" si="47"/>
        <v>0.25875999999999999</v>
      </c>
      <c r="AL84" s="9">
        <f t="shared" si="48"/>
        <v>0.16708000000000001</v>
      </c>
      <c r="AM84" s="9">
        <f t="shared" si="49"/>
        <v>5.8399999999999997E-3</v>
      </c>
      <c r="AN84" s="9">
        <f t="shared" si="50"/>
        <v>0.10126</v>
      </c>
      <c r="AO84" s="9">
        <f t="shared" si="51"/>
        <v>5.1000000000000004E-3</v>
      </c>
      <c r="AP84" s="1">
        <f t="shared" si="68"/>
        <v>-58</v>
      </c>
      <c r="AQ84" s="1">
        <f t="shared" si="68"/>
        <v>204</v>
      </c>
      <c r="AR84" s="1"/>
      <c r="AS84" s="1">
        <f t="shared" si="69"/>
        <v>15</v>
      </c>
      <c r="AT84" s="1">
        <f t="shared" si="70"/>
        <v>161</v>
      </c>
      <c r="AU84" s="1">
        <f t="shared" si="52"/>
        <v>11130</v>
      </c>
      <c r="AV84" s="9">
        <f t="shared" si="53"/>
        <v>0.22259999999999999</v>
      </c>
      <c r="AW84" s="9">
        <f t="shared" si="54"/>
        <v>0.1321</v>
      </c>
      <c r="AX84" s="9">
        <f t="shared" si="55"/>
        <v>8.4659999999999999E-2</v>
      </c>
      <c r="AY84" s="9">
        <f t="shared" si="56"/>
        <v>5.8399999999999997E-3</v>
      </c>
      <c r="AZ84" s="9">
        <f t="shared" si="57"/>
        <v>3.2200000000000002E-3</v>
      </c>
      <c r="BA84" s="9">
        <f t="shared" si="71"/>
        <v>0.22447360000000002</v>
      </c>
      <c r="BJ84" s="7">
        <f t="shared" si="78"/>
        <v>71</v>
      </c>
      <c r="BK84" s="7">
        <f t="shared" si="78"/>
        <v>71</v>
      </c>
      <c r="BL84" s="1">
        <f t="shared" si="58"/>
        <v>0</v>
      </c>
      <c r="BM84" s="48">
        <f>+EvolOf!M73</f>
        <v>215216</v>
      </c>
      <c r="BN84" s="1">
        <f t="shared" si="59"/>
        <v>0</v>
      </c>
      <c r="BO84" s="1">
        <f t="shared" si="72"/>
        <v>0</v>
      </c>
      <c r="BP84" s="28">
        <f t="shared" si="73"/>
        <v>0</v>
      </c>
      <c r="BQ84" s="1">
        <f t="shared" si="60"/>
        <v>0</v>
      </c>
      <c r="BR84" s="1" cm="1">
        <f t="array" ref="BR84">IF(BK84&lt;=$BX$14,0,INDEX($AU$14:$AU$300,BK84-$BX$14+1))*$BY$14</f>
        <v>304484.04548022198</v>
      </c>
      <c r="BS84" s="1">
        <f t="shared" si="61"/>
        <v>180693.36212011377</v>
      </c>
      <c r="BT84" s="1">
        <f t="shared" si="79"/>
        <v>123790.68336010822</v>
      </c>
      <c r="BU84" s="1">
        <f t="shared" si="74"/>
        <v>180693.36212011374</v>
      </c>
      <c r="BV84" s="1">
        <f t="shared" si="62"/>
        <v>115802.42268803052</v>
      </c>
      <c r="BW84" s="1">
        <f t="shared" si="62"/>
        <v>7988.2606720777021</v>
      </c>
      <c r="CQ84" s="4">
        <f t="shared" si="75"/>
        <v>14.496575342465754</v>
      </c>
      <c r="CR84" s="7" cm="1">
        <f t="array" ref="CR84">IF(BK84&lt;=$CW$48,0,INDEX($B$14:$B$300,BK84-$CW$48+1))</f>
        <v>9554</v>
      </c>
      <c r="CS84" s="1">
        <f t="shared" si="63"/>
        <v>8646</v>
      </c>
      <c r="CT84" s="100">
        <f t="shared" si="76"/>
        <v>0.90496127276533389</v>
      </c>
    </row>
    <row r="85" spans="1:98" x14ac:dyDescent="0.3">
      <c r="A85" s="1">
        <f t="shared" si="64"/>
        <v>72</v>
      </c>
      <c r="B85" s="1">
        <f t="shared" si="42"/>
        <v>21820</v>
      </c>
      <c r="C85" s="1">
        <v>72</v>
      </c>
      <c r="D85" s="1">
        <v>28178</v>
      </c>
      <c r="E85" s="1">
        <v>12726</v>
      </c>
      <c r="F85" s="1">
        <v>0</v>
      </c>
      <c r="G85" s="1">
        <v>8784</v>
      </c>
      <c r="H85" s="1">
        <v>0</v>
      </c>
      <c r="I85" s="1">
        <v>310</v>
      </c>
      <c r="J85" s="4">
        <v>48.88</v>
      </c>
      <c r="K85" s="4">
        <v>0.63</v>
      </c>
      <c r="L85" s="4">
        <v>24.3</v>
      </c>
      <c r="M85" s="61">
        <v>1.5</v>
      </c>
      <c r="N85" s="1">
        <v>9201</v>
      </c>
      <c r="O85" s="1">
        <v>12609</v>
      </c>
      <c r="P85" s="1">
        <v>11990</v>
      </c>
      <c r="Q85" s="1">
        <v>611</v>
      </c>
      <c r="R85" s="1">
        <v>8</v>
      </c>
      <c r="S85" s="1">
        <v>0</v>
      </c>
      <c r="T85" s="1">
        <v>5139</v>
      </c>
      <c r="U85" s="1">
        <v>519</v>
      </c>
      <c r="V85" s="1">
        <v>6528</v>
      </c>
      <c r="W85" s="1">
        <v>4441</v>
      </c>
      <c r="X85" s="1">
        <v>310</v>
      </c>
      <c r="Y85" s="58">
        <v>1.02</v>
      </c>
      <c r="AA85" s="1">
        <f t="shared" si="43"/>
        <v>19254</v>
      </c>
      <c r="AB85" s="1">
        <f t="shared" si="44"/>
        <v>13225</v>
      </c>
      <c r="AC85" s="1">
        <f t="shared" si="45"/>
        <v>620</v>
      </c>
      <c r="AD85" s="1">
        <f t="shared" si="65"/>
        <v>-212</v>
      </c>
      <c r="AE85" s="1">
        <f t="shared" si="66"/>
        <v>430</v>
      </c>
      <c r="AF85" s="1">
        <f t="shared" si="66"/>
        <v>0</v>
      </c>
      <c r="AG85" s="1">
        <f t="shared" si="66"/>
        <v>18</v>
      </c>
      <c r="AH85" s="1">
        <f t="shared" si="77"/>
        <v>236</v>
      </c>
      <c r="AI85" s="9">
        <f t="shared" si="67"/>
        <v>2.7484706090965511E-2</v>
      </c>
      <c r="AJ85" s="9">
        <f t="shared" si="46"/>
        <v>0.43640000000000001</v>
      </c>
      <c r="AK85" s="9">
        <f t="shared" si="47"/>
        <v>0.25452000000000002</v>
      </c>
      <c r="AL85" s="9">
        <f t="shared" si="48"/>
        <v>0.17568</v>
      </c>
      <c r="AM85" s="9">
        <f t="shared" si="49"/>
        <v>6.1999999999999998E-3</v>
      </c>
      <c r="AN85" s="9">
        <f t="shared" si="50"/>
        <v>0.10278</v>
      </c>
      <c r="AO85" s="9">
        <f t="shared" si="51"/>
        <v>4.7200000000000002E-3</v>
      </c>
      <c r="AP85" s="1">
        <f t="shared" si="68"/>
        <v>-77</v>
      </c>
      <c r="AQ85" s="1">
        <f t="shared" si="68"/>
        <v>208</v>
      </c>
      <c r="AR85" s="1"/>
      <c r="AS85" s="1">
        <f t="shared" si="69"/>
        <v>18</v>
      </c>
      <c r="AT85" s="1">
        <f t="shared" si="70"/>
        <v>149</v>
      </c>
      <c r="AU85" s="1">
        <f t="shared" si="52"/>
        <v>11279</v>
      </c>
      <c r="AV85" s="9">
        <f t="shared" si="53"/>
        <v>0.22558</v>
      </c>
      <c r="AW85" s="9">
        <f t="shared" si="54"/>
        <v>0.13056000000000001</v>
      </c>
      <c r="AX85" s="9">
        <f t="shared" si="55"/>
        <v>8.8819999999999996E-2</v>
      </c>
      <c r="AY85" s="9">
        <f t="shared" si="56"/>
        <v>6.1999999999999998E-3</v>
      </c>
      <c r="AZ85" s="9">
        <f t="shared" si="57"/>
        <v>2.98E-3</v>
      </c>
      <c r="BA85" s="9">
        <f t="shared" si="71"/>
        <v>0.22692800000000002</v>
      </c>
      <c r="BJ85" s="7">
        <f t="shared" si="78"/>
        <v>72</v>
      </c>
      <c r="BK85" s="7">
        <f t="shared" si="78"/>
        <v>72</v>
      </c>
      <c r="BL85" s="1">
        <f t="shared" si="58"/>
        <v>0</v>
      </c>
      <c r="BM85" s="48">
        <f>+EvolOf!M74</f>
        <v>216582</v>
      </c>
      <c r="BN85" s="1">
        <f t="shared" si="59"/>
        <v>0</v>
      </c>
      <c r="BO85" s="1">
        <f t="shared" si="72"/>
        <v>0</v>
      </c>
      <c r="BP85" s="28">
        <f t="shared" si="73"/>
        <v>0</v>
      </c>
      <c r="BQ85" s="1">
        <f t="shared" si="60"/>
        <v>0</v>
      </c>
      <c r="BR85" s="1" cm="1">
        <f t="array" ref="BR85">IF(BK85&lt;=$BX$14,0,INDEX($AU$14:$AU$300,BK85-$BX$14+1))*$BY$14</f>
        <v>308560.2469875493</v>
      </c>
      <c r="BS85" s="1">
        <f t="shared" si="61"/>
        <v>178586.86872370972</v>
      </c>
      <c r="BT85" s="1">
        <f t="shared" si="79"/>
        <v>129973.37826383959</v>
      </c>
      <c r="BU85" s="1">
        <f t="shared" si="74"/>
        <v>178586.86872370972</v>
      </c>
      <c r="BV85" s="1">
        <f t="shared" si="62"/>
        <v>121492.69056403107</v>
      </c>
      <c r="BW85" s="1">
        <f t="shared" si="62"/>
        <v>8480.687699808519</v>
      </c>
      <c r="CQ85" s="4">
        <f t="shared" si="75"/>
        <v>14.325806451612904</v>
      </c>
      <c r="CR85" s="7" cm="1">
        <f t="array" ref="CR85">IF(BK85&lt;=$CW$48,0,INDEX($B$14:$B$300,BK85-$CW$48+1))</f>
        <v>9961</v>
      </c>
      <c r="CS85" s="1">
        <f t="shared" si="63"/>
        <v>9094</v>
      </c>
      <c r="CT85" s="100">
        <f t="shared" si="76"/>
        <v>0.91296054612990662</v>
      </c>
    </row>
    <row r="86" spans="1:98" x14ac:dyDescent="0.3">
      <c r="A86" s="1">
        <f t="shared" si="64"/>
        <v>73</v>
      </c>
      <c r="B86" s="1">
        <f t="shared" si="42"/>
        <v>22038</v>
      </c>
      <c r="C86" s="1">
        <v>73</v>
      </c>
      <c r="D86" s="1">
        <v>27961</v>
      </c>
      <c r="E86" s="1">
        <v>12502</v>
      </c>
      <c r="F86" s="1">
        <v>0</v>
      </c>
      <c r="G86" s="1">
        <v>9210</v>
      </c>
      <c r="H86" s="1">
        <v>0</v>
      </c>
      <c r="I86" s="1">
        <v>326</v>
      </c>
      <c r="J86" s="4">
        <v>48.94</v>
      </c>
      <c r="K86" s="4">
        <v>0.63</v>
      </c>
      <c r="L86" s="4">
        <v>24.3</v>
      </c>
      <c r="M86" s="61">
        <v>1.48</v>
      </c>
      <c r="N86" s="1">
        <v>9414</v>
      </c>
      <c r="O86" s="1">
        <v>12614</v>
      </c>
      <c r="P86" s="1">
        <v>11952</v>
      </c>
      <c r="Q86" s="1">
        <v>653</v>
      </c>
      <c r="R86" s="1">
        <v>8</v>
      </c>
      <c r="S86" s="1">
        <v>0</v>
      </c>
      <c r="T86" s="1">
        <v>5185</v>
      </c>
      <c r="U86" s="1">
        <v>523</v>
      </c>
      <c r="V86" s="1">
        <v>6442</v>
      </c>
      <c r="W86" s="1">
        <v>4648</v>
      </c>
      <c r="X86" s="1">
        <v>326</v>
      </c>
      <c r="Y86" s="58">
        <v>1</v>
      </c>
      <c r="AA86" s="1">
        <f t="shared" si="43"/>
        <v>18944</v>
      </c>
      <c r="AB86" s="1">
        <f t="shared" si="44"/>
        <v>13858</v>
      </c>
      <c r="AC86" s="1">
        <f t="shared" si="45"/>
        <v>652</v>
      </c>
      <c r="AD86" s="1">
        <f t="shared" si="65"/>
        <v>-224</v>
      </c>
      <c r="AE86" s="1">
        <f t="shared" si="66"/>
        <v>426</v>
      </c>
      <c r="AF86" s="1">
        <f t="shared" si="66"/>
        <v>0</v>
      </c>
      <c r="AG86" s="1">
        <f t="shared" si="66"/>
        <v>16</v>
      </c>
      <c r="AH86" s="1">
        <f t="shared" si="77"/>
        <v>218</v>
      </c>
      <c r="AI86" s="9">
        <f t="shared" si="67"/>
        <v>2.8556412053258585E-2</v>
      </c>
      <c r="AJ86" s="9">
        <f t="shared" si="46"/>
        <v>0.44075999999999999</v>
      </c>
      <c r="AK86" s="9">
        <f t="shared" si="47"/>
        <v>0.25003999999999998</v>
      </c>
      <c r="AL86" s="9">
        <f t="shared" si="48"/>
        <v>0.1842</v>
      </c>
      <c r="AM86" s="9">
        <f t="shared" si="49"/>
        <v>6.5199999999999998E-3</v>
      </c>
      <c r="AN86" s="9">
        <f t="shared" si="50"/>
        <v>0.1037</v>
      </c>
      <c r="AO86" s="9">
        <f t="shared" si="51"/>
        <v>4.3600000000000002E-3</v>
      </c>
      <c r="AP86" s="1">
        <f t="shared" si="68"/>
        <v>-86</v>
      </c>
      <c r="AQ86" s="1">
        <f t="shared" si="68"/>
        <v>207</v>
      </c>
      <c r="AR86" s="1"/>
      <c r="AS86" s="1">
        <f t="shared" si="69"/>
        <v>16</v>
      </c>
      <c r="AT86" s="1">
        <f t="shared" si="70"/>
        <v>137</v>
      </c>
      <c r="AU86" s="1">
        <f t="shared" si="52"/>
        <v>11416</v>
      </c>
      <c r="AV86" s="9">
        <f t="shared" si="53"/>
        <v>0.22832</v>
      </c>
      <c r="AW86" s="9">
        <f t="shared" si="54"/>
        <v>0.12884000000000001</v>
      </c>
      <c r="AX86" s="9">
        <f t="shared" si="55"/>
        <v>9.2960000000000001E-2</v>
      </c>
      <c r="AY86" s="9">
        <f t="shared" si="56"/>
        <v>6.5199999999999998E-3</v>
      </c>
      <c r="AZ86" s="9">
        <f t="shared" si="57"/>
        <v>2.7399999999999998E-3</v>
      </c>
      <c r="BA86" s="9">
        <f t="shared" si="71"/>
        <v>0.22919519999999999</v>
      </c>
      <c r="BJ86" s="7">
        <f t="shared" si="78"/>
        <v>73</v>
      </c>
      <c r="BK86" s="7">
        <f t="shared" si="78"/>
        <v>73</v>
      </c>
      <c r="BL86" s="1">
        <f t="shared" si="58"/>
        <v>0</v>
      </c>
      <c r="BM86" s="48">
        <f>+EvolOf!M75</f>
        <v>217466</v>
      </c>
      <c r="BN86" s="1">
        <f t="shared" si="59"/>
        <v>0</v>
      </c>
      <c r="BO86" s="1">
        <f t="shared" si="72"/>
        <v>0</v>
      </c>
      <c r="BP86" s="28">
        <f t="shared" si="73"/>
        <v>0</v>
      </c>
      <c r="BQ86" s="1">
        <f t="shared" si="60"/>
        <v>0</v>
      </c>
      <c r="BR86" s="1" cm="1">
        <f t="array" ref="BR86">IF(BK86&lt;=$BX$14,0,INDEX($AU$14:$AU$300,BK86-$BX$14+1))*$BY$14</f>
        <v>312308.16380972276</v>
      </c>
      <c r="BS86" s="1">
        <f t="shared" si="61"/>
        <v>176234.16181344027</v>
      </c>
      <c r="BT86" s="1">
        <f t="shared" si="79"/>
        <v>136074.00199628249</v>
      </c>
      <c r="BU86" s="1">
        <f t="shared" si="74"/>
        <v>176234.16181344027</v>
      </c>
      <c r="BV86" s="1">
        <f t="shared" si="62"/>
        <v>127155.60138293548</v>
      </c>
      <c r="BW86" s="1">
        <f t="shared" si="62"/>
        <v>8918.400613347023</v>
      </c>
      <c r="CQ86" s="4">
        <f t="shared" si="75"/>
        <v>14.257668711656441</v>
      </c>
      <c r="CR86" s="7" cm="1">
        <f t="array" ref="CR86">IF(BK86&lt;=$CW$48,0,INDEX($B$14:$B$300,BK86-$CW$48+1))</f>
        <v>10352</v>
      </c>
      <c r="CS86" s="1">
        <f t="shared" si="63"/>
        <v>9536</v>
      </c>
      <c r="CT86" s="100">
        <f t="shared" si="76"/>
        <v>0.92117465224111283</v>
      </c>
    </row>
    <row r="87" spans="1:98" s="1" customFormat="1" x14ac:dyDescent="0.3">
      <c r="A87" s="1">
        <f t="shared" si="64"/>
        <v>74</v>
      </c>
      <c r="B87" s="1">
        <f t="shared" si="42"/>
        <v>22252</v>
      </c>
      <c r="C87" s="1">
        <v>74</v>
      </c>
      <c r="D87" s="1">
        <v>27746</v>
      </c>
      <c r="E87" s="1">
        <v>12262</v>
      </c>
      <c r="F87" s="1">
        <v>0</v>
      </c>
      <c r="G87" s="1">
        <v>9646</v>
      </c>
      <c r="H87" s="1">
        <v>0</v>
      </c>
      <c r="I87" s="1">
        <v>344</v>
      </c>
      <c r="J87" s="4">
        <v>48.99</v>
      </c>
      <c r="K87" s="4">
        <v>0.63</v>
      </c>
      <c r="L87" s="4">
        <v>24.4</v>
      </c>
      <c r="M87" s="61">
        <v>1.47</v>
      </c>
      <c r="N87" s="1">
        <v>9626</v>
      </c>
      <c r="O87" s="1">
        <v>12617</v>
      </c>
      <c r="P87" s="1">
        <v>11898</v>
      </c>
      <c r="Q87" s="1">
        <v>709</v>
      </c>
      <c r="R87" s="1">
        <v>9</v>
      </c>
      <c r="S87" s="1">
        <v>0</v>
      </c>
      <c r="T87" s="1">
        <v>5193</v>
      </c>
      <c r="U87" s="1">
        <v>525</v>
      </c>
      <c r="V87" s="1">
        <v>6345</v>
      </c>
      <c r="W87" s="1">
        <v>4862</v>
      </c>
      <c r="X87" s="1">
        <v>344</v>
      </c>
      <c r="Y87" s="58">
        <v>0.98</v>
      </c>
      <c r="AA87" s="1">
        <f t="shared" si="43"/>
        <v>18607</v>
      </c>
      <c r="AB87" s="1">
        <f t="shared" si="44"/>
        <v>14508</v>
      </c>
      <c r="AC87" s="1">
        <f t="shared" si="45"/>
        <v>688</v>
      </c>
      <c r="AD87" s="1">
        <f t="shared" si="65"/>
        <v>-240</v>
      </c>
      <c r="AE87" s="1">
        <f t="shared" si="66"/>
        <v>436</v>
      </c>
      <c r="AF87" s="1">
        <f t="shared" si="66"/>
        <v>0</v>
      </c>
      <c r="AG87" s="1">
        <f t="shared" si="66"/>
        <v>18</v>
      </c>
      <c r="AH87" s="1">
        <f t="shared" si="77"/>
        <v>214</v>
      </c>
      <c r="AI87" s="9">
        <f t="shared" si="67"/>
        <v>2.9780971344472339E-2</v>
      </c>
      <c r="AJ87" s="9">
        <f t="shared" si="46"/>
        <v>0.44503999999999999</v>
      </c>
      <c r="AK87" s="9">
        <f t="shared" si="47"/>
        <v>0.24524000000000001</v>
      </c>
      <c r="AL87" s="9">
        <f t="shared" si="48"/>
        <v>0.19292000000000001</v>
      </c>
      <c r="AM87" s="9">
        <f t="shared" si="49"/>
        <v>6.8799999999999998E-3</v>
      </c>
      <c r="AN87" s="9">
        <f t="shared" si="50"/>
        <v>0.10385999999999999</v>
      </c>
      <c r="AO87" s="9">
        <f t="shared" si="51"/>
        <v>4.28E-3</v>
      </c>
      <c r="AP87" s="1">
        <f t="shared" si="68"/>
        <v>-97</v>
      </c>
      <c r="AQ87" s="1">
        <f t="shared" si="68"/>
        <v>214</v>
      </c>
      <c r="AS87" s="1">
        <f t="shared" si="69"/>
        <v>18</v>
      </c>
      <c r="AT87" s="1">
        <f t="shared" si="70"/>
        <v>135</v>
      </c>
      <c r="AU87" s="1">
        <f t="shared" si="52"/>
        <v>11551</v>
      </c>
      <c r="AV87" s="9">
        <f t="shared" si="53"/>
        <v>0.23102</v>
      </c>
      <c r="AW87" s="9">
        <f t="shared" si="54"/>
        <v>0.12690000000000001</v>
      </c>
      <c r="AX87" s="9">
        <f t="shared" si="55"/>
        <v>9.7239999999999993E-2</v>
      </c>
      <c r="AY87" s="9">
        <f t="shared" si="56"/>
        <v>6.8799999999999998E-3</v>
      </c>
      <c r="AZ87" s="9">
        <f t="shared" si="57"/>
        <v>2.7000000000000001E-3</v>
      </c>
      <c r="BA87" s="9">
        <f t="shared" si="71"/>
        <v>0.23142080000000001</v>
      </c>
      <c r="BB87" s="7"/>
      <c r="BC87" s="7"/>
      <c r="BD87" s="7"/>
      <c r="BE87" s="7"/>
      <c r="BF87" s="7"/>
      <c r="BG87" s="7"/>
      <c r="BH87" s="7"/>
      <c r="BI87" s="7"/>
      <c r="BJ87" s="7">
        <f t="shared" si="78"/>
        <v>74</v>
      </c>
      <c r="BK87" s="7">
        <f t="shared" si="78"/>
        <v>74</v>
      </c>
      <c r="BL87" s="1">
        <f t="shared" si="58"/>
        <v>0</v>
      </c>
      <c r="BM87" s="48">
        <f>+EvolOf!M76</f>
        <v>0</v>
      </c>
      <c r="BN87" s="1">
        <f t="shared" si="59"/>
        <v>0</v>
      </c>
      <c r="BO87" s="1">
        <f t="shared" si="72"/>
        <v>0</v>
      </c>
      <c r="BP87" s="28">
        <f t="shared" si="73"/>
        <v>0</v>
      </c>
      <c r="BQ87" s="1">
        <f t="shared" si="60"/>
        <v>0</v>
      </c>
      <c r="BR87" s="1" cm="1">
        <f t="array" ref="BR87">IF(BK87&lt;=$BX$14,0,INDEX($AU$14:$AU$300,BK87-$BX$14+1))*$BY$14</f>
        <v>316001.36651770386</v>
      </c>
      <c r="BS87" s="1">
        <f t="shared" si="61"/>
        <v>173580.52727511307</v>
      </c>
      <c r="BT87" s="1">
        <f t="shared" si="79"/>
        <v>142420.8392425908</v>
      </c>
      <c r="BU87" s="1">
        <f t="shared" si="74"/>
        <v>173580.52727511307</v>
      </c>
      <c r="BV87" s="1">
        <f t="shared" si="62"/>
        <v>133010.01160151296</v>
      </c>
      <c r="BW87" s="1">
        <f t="shared" si="62"/>
        <v>9410.8276410778399</v>
      </c>
      <c r="BX87" s="7"/>
      <c r="BY87" s="4"/>
      <c r="BZ87" s="7"/>
      <c r="CA87" s="7"/>
      <c r="CB87" s="7"/>
      <c r="CE87" s="7"/>
      <c r="CF87" s="7"/>
      <c r="CG87" s="7"/>
      <c r="CH87" s="7"/>
      <c r="CI87" s="7"/>
      <c r="CJ87" s="7"/>
      <c r="CK87" s="7"/>
      <c r="CL87" s="7"/>
      <c r="CN87" s="47"/>
      <c r="CO87" s="47"/>
      <c r="CP87" s="47"/>
      <c r="CQ87" s="4">
        <f t="shared" si="75"/>
        <v>14.133720930232558</v>
      </c>
      <c r="CR87" s="7" cm="1">
        <f t="array" ref="CR87">IF(BK87&lt;=$CW$48,0,INDEX($B$14:$B$300,BK87-$CW$48+1))</f>
        <v>10719</v>
      </c>
      <c r="CS87" s="1">
        <f t="shared" si="63"/>
        <v>9990</v>
      </c>
      <c r="CT87" s="100">
        <f t="shared" si="76"/>
        <v>0.93198992443324935</v>
      </c>
    </row>
    <row r="88" spans="1:98" s="1" customFormat="1" x14ac:dyDescent="0.3">
      <c r="A88" s="1">
        <f t="shared" si="64"/>
        <v>75</v>
      </c>
      <c r="B88" s="1">
        <f t="shared" si="42"/>
        <v>22450</v>
      </c>
      <c r="C88" s="1">
        <v>75</v>
      </c>
      <c r="D88" s="1">
        <v>27548</v>
      </c>
      <c r="E88" s="1">
        <v>12006</v>
      </c>
      <c r="F88" s="1">
        <v>0</v>
      </c>
      <c r="G88" s="1">
        <v>10084</v>
      </c>
      <c r="H88" s="1">
        <v>0</v>
      </c>
      <c r="I88" s="1">
        <v>360</v>
      </c>
      <c r="J88" s="4">
        <v>49.05</v>
      </c>
      <c r="K88" s="4">
        <v>0.63</v>
      </c>
      <c r="L88" s="4">
        <v>24.4</v>
      </c>
      <c r="M88" s="61">
        <v>1.45</v>
      </c>
      <c r="N88" s="1">
        <v>9822</v>
      </c>
      <c r="O88" s="1">
        <v>12619</v>
      </c>
      <c r="P88" s="1">
        <v>11834</v>
      </c>
      <c r="Q88" s="1">
        <v>775</v>
      </c>
      <c r="R88" s="1">
        <v>9</v>
      </c>
      <c r="S88" s="1">
        <v>0</v>
      </c>
      <c r="T88" s="1">
        <v>5168</v>
      </c>
      <c r="U88" s="1">
        <v>521</v>
      </c>
      <c r="V88" s="1">
        <v>6236</v>
      </c>
      <c r="W88" s="1">
        <v>5078</v>
      </c>
      <c r="X88" s="1">
        <v>360</v>
      </c>
      <c r="Y88" s="58">
        <v>0.97</v>
      </c>
      <c r="AA88" s="1">
        <f t="shared" si="43"/>
        <v>18242</v>
      </c>
      <c r="AB88" s="1">
        <f t="shared" si="44"/>
        <v>15162</v>
      </c>
      <c r="AC88" s="1">
        <f t="shared" si="45"/>
        <v>720</v>
      </c>
      <c r="AD88" s="1">
        <f t="shared" si="65"/>
        <v>-256</v>
      </c>
      <c r="AE88" s="1">
        <f t="shared" si="66"/>
        <v>438</v>
      </c>
      <c r="AF88" s="1">
        <f t="shared" si="66"/>
        <v>0</v>
      </c>
      <c r="AG88" s="1">
        <f t="shared" si="66"/>
        <v>16</v>
      </c>
      <c r="AH88" s="1">
        <f t="shared" si="77"/>
        <v>198</v>
      </c>
      <c r="AI88" s="9">
        <f t="shared" si="67"/>
        <v>3.0837759122837073E-2</v>
      </c>
      <c r="AJ88" s="9">
        <f t="shared" si="46"/>
        <v>0.44900000000000001</v>
      </c>
      <c r="AK88" s="9">
        <f t="shared" si="47"/>
        <v>0.24012</v>
      </c>
      <c r="AL88" s="9">
        <f t="shared" si="48"/>
        <v>0.20168</v>
      </c>
      <c r="AM88" s="9">
        <f t="shared" si="49"/>
        <v>7.1999999999999998E-3</v>
      </c>
      <c r="AN88" s="9">
        <f t="shared" si="50"/>
        <v>0.10335999999999999</v>
      </c>
      <c r="AO88" s="9">
        <f t="shared" si="51"/>
        <v>3.96E-3</v>
      </c>
      <c r="AP88" s="1">
        <f t="shared" si="68"/>
        <v>-109</v>
      </c>
      <c r="AQ88" s="1">
        <f t="shared" si="68"/>
        <v>216</v>
      </c>
      <c r="AS88" s="1">
        <f t="shared" si="69"/>
        <v>16</v>
      </c>
      <c r="AT88" s="1">
        <f t="shared" si="70"/>
        <v>123</v>
      </c>
      <c r="AU88" s="1">
        <f t="shared" si="52"/>
        <v>11674</v>
      </c>
      <c r="AV88" s="9">
        <f t="shared" si="53"/>
        <v>0.23347999999999999</v>
      </c>
      <c r="AW88" s="9">
        <f t="shared" si="54"/>
        <v>0.12472</v>
      </c>
      <c r="AX88" s="9">
        <f t="shared" si="55"/>
        <v>0.10156</v>
      </c>
      <c r="AY88" s="9">
        <f t="shared" si="56"/>
        <v>7.1999999999999998E-3</v>
      </c>
      <c r="AZ88" s="9">
        <f t="shared" si="57"/>
        <v>2.4599999999999999E-3</v>
      </c>
      <c r="BA88" s="9">
        <f t="shared" si="71"/>
        <v>0.23348000000000002</v>
      </c>
      <c r="BB88" s="7"/>
      <c r="BC88" s="7"/>
      <c r="BD88" s="7"/>
      <c r="BE88" s="7"/>
      <c r="BF88" s="7"/>
      <c r="BG88" s="7"/>
      <c r="BH88" s="7"/>
      <c r="BI88" s="7"/>
      <c r="BJ88" s="7">
        <f t="shared" si="78"/>
        <v>75</v>
      </c>
      <c r="BK88" s="7">
        <f t="shared" si="78"/>
        <v>75</v>
      </c>
      <c r="BL88" s="1">
        <f t="shared" si="58"/>
        <v>0</v>
      </c>
      <c r="BM88" s="48">
        <f>+EvolOf!M77</f>
        <v>0</v>
      </c>
      <c r="BN88" s="1">
        <f t="shared" si="59"/>
        <v>0</v>
      </c>
      <c r="BO88" s="1">
        <f t="shared" si="72"/>
        <v>0</v>
      </c>
      <c r="BP88" s="28">
        <f t="shared" si="73"/>
        <v>0</v>
      </c>
      <c r="BQ88" s="1">
        <f t="shared" si="60"/>
        <v>0</v>
      </c>
      <c r="BR88" s="1" cm="1">
        <f t="array" ref="BR88">IF(BK88&lt;=$BX$14,0,INDEX($AU$14:$AU$300,BK88-$BX$14+1))*$BY$14</f>
        <v>319366.28454053111</v>
      </c>
      <c r="BS88" s="1">
        <f t="shared" si="61"/>
        <v>170598.60805163201</v>
      </c>
      <c r="BT88" s="1">
        <f t="shared" si="79"/>
        <v>148767.67648889913</v>
      </c>
      <c r="BU88" s="1">
        <f t="shared" si="74"/>
        <v>170598.60805163198</v>
      </c>
      <c r="BV88" s="1">
        <f t="shared" si="62"/>
        <v>138919.13593428276</v>
      </c>
      <c r="BW88" s="1">
        <f t="shared" si="62"/>
        <v>9848.5405546163456</v>
      </c>
      <c r="BX88" s="7"/>
      <c r="BY88" s="4"/>
      <c r="BZ88" s="7"/>
      <c r="CA88" s="7"/>
      <c r="CB88" s="7"/>
      <c r="CE88" s="7"/>
      <c r="CF88" s="7"/>
      <c r="CG88" s="7"/>
      <c r="CH88" s="7"/>
      <c r="CI88" s="7"/>
      <c r="CJ88" s="7"/>
      <c r="CK88" s="7"/>
      <c r="CL88" s="7"/>
      <c r="CN88" s="47"/>
      <c r="CO88" s="47"/>
      <c r="CP88" s="47"/>
      <c r="CQ88" s="4">
        <f t="shared" si="75"/>
        <v>14.105555555555556</v>
      </c>
      <c r="CR88" s="7" cm="1">
        <f t="array" ref="CR88">IF(BK88&lt;=$CW$48,0,INDEX($B$14:$B$300,BK88-$CW$48+1))</f>
        <v>11078</v>
      </c>
      <c r="CS88" s="1">
        <f t="shared" si="63"/>
        <v>10444</v>
      </c>
      <c r="CT88" s="100">
        <f t="shared" si="76"/>
        <v>0.94276945296985015</v>
      </c>
    </row>
    <row r="89" spans="1:98" s="1" customFormat="1" x14ac:dyDescent="0.3">
      <c r="A89" s="1">
        <f t="shared" si="64"/>
        <v>76</v>
      </c>
      <c r="B89" s="1">
        <f t="shared" si="42"/>
        <v>22644</v>
      </c>
      <c r="C89" s="1">
        <v>76</v>
      </c>
      <c r="D89" s="1">
        <v>27354</v>
      </c>
      <c r="E89" s="1">
        <v>11751</v>
      </c>
      <c r="F89" s="1">
        <v>0</v>
      </c>
      <c r="G89" s="1">
        <v>10515</v>
      </c>
      <c r="H89" s="1">
        <v>0</v>
      </c>
      <c r="I89" s="1">
        <v>378</v>
      </c>
      <c r="J89" s="4">
        <v>49.1</v>
      </c>
      <c r="K89" s="4">
        <v>0.63</v>
      </c>
      <c r="L89" s="4">
        <v>24.5</v>
      </c>
      <c r="M89" s="61">
        <v>1.43</v>
      </c>
      <c r="N89" s="1">
        <v>10014</v>
      </c>
      <c r="O89" s="1">
        <v>12620</v>
      </c>
      <c r="P89" s="1">
        <v>11755</v>
      </c>
      <c r="Q89" s="1">
        <v>854</v>
      </c>
      <c r="R89" s="1">
        <v>10</v>
      </c>
      <c r="S89" s="1">
        <v>0</v>
      </c>
      <c r="T89" s="1">
        <v>5128</v>
      </c>
      <c r="U89" s="1">
        <v>517</v>
      </c>
      <c r="V89" s="1">
        <v>6129</v>
      </c>
      <c r="W89" s="1">
        <v>5288</v>
      </c>
      <c r="X89" s="1">
        <v>378</v>
      </c>
      <c r="Y89" s="58">
        <v>0.96</v>
      </c>
      <c r="AA89" s="1">
        <f t="shared" si="43"/>
        <v>17880</v>
      </c>
      <c r="AB89" s="1">
        <f t="shared" si="44"/>
        <v>15803</v>
      </c>
      <c r="AC89" s="1">
        <f t="shared" si="45"/>
        <v>756</v>
      </c>
      <c r="AD89" s="1">
        <f t="shared" si="65"/>
        <v>-255</v>
      </c>
      <c r="AE89" s="1">
        <f t="shared" si="66"/>
        <v>431</v>
      </c>
      <c r="AF89" s="1">
        <f t="shared" si="66"/>
        <v>0</v>
      </c>
      <c r="AG89" s="1">
        <f t="shared" si="66"/>
        <v>18</v>
      </c>
      <c r="AH89" s="1">
        <f t="shared" si="77"/>
        <v>194</v>
      </c>
      <c r="AI89" s="9">
        <f t="shared" si="67"/>
        <v>3.2047477744807124E-2</v>
      </c>
      <c r="AJ89" s="9">
        <f t="shared" si="46"/>
        <v>0.45288</v>
      </c>
      <c r="AK89" s="9">
        <f t="shared" si="47"/>
        <v>0.23502000000000001</v>
      </c>
      <c r="AL89" s="9">
        <f t="shared" si="48"/>
        <v>0.21029999999999999</v>
      </c>
      <c r="AM89" s="9">
        <f t="shared" si="49"/>
        <v>7.5599999999999999E-3</v>
      </c>
      <c r="AN89" s="9">
        <f t="shared" si="50"/>
        <v>0.10256</v>
      </c>
      <c r="AO89" s="9">
        <f t="shared" si="51"/>
        <v>3.8800000000000002E-3</v>
      </c>
      <c r="AP89" s="1">
        <f t="shared" si="68"/>
        <v>-107</v>
      </c>
      <c r="AQ89" s="1">
        <f t="shared" si="68"/>
        <v>210</v>
      </c>
      <c r="AS89" s="1">
        <f t="shared" si="69"/>
        <v>18</v>
      </c>
      <c r="AT89" s="1">
        <f t="shared" si="70"/>
        <v>121</v>
      </c>
      <c r="AU89" s="1">
        <f t="shared" si="52"/>
        <v>11795</v>
      </c>
      <c r="AV89" s="9">
        <f t="shared" si="53"/>
        <v>0.2359</v>
      </c>
      <c r="AW89" s="9">
        <f t="shared" si="54"/>
        <v>0.12257999999999999</v>
      </c>
      <c r="AX89" s="9">
        <f t="shared" si="55"/>
        <v>0.10576000000000001</v>
      </c>
      <c r="AY89" s="9">
        <f t="shared" si="56"/>
        <v>7.5599999999999999E-3</v>
      </c>
      <c r="AZ89" s="9">
        <f t="shared" si="57"/>
        <v>2.4199999999999998E-3</v>
      </c>
      <c r="BA89" s="9">
        <f t="shared" si="71"/>
        <v>0.2354976</v>
      </c>
      <c r="BB89" s="7"/>
      <c r="BC89" s="7"/>
      <c r="BD89" s="7"/>
      <c r="BE89" s="7"/>
      <c r="BF89" s="7"/>
      <c r="BG89" s="7"/>
      <c r="BH89" s="7"/>
      <c r="BI89" s="7"/>
      <c r="BJ89" s="7">
        <f t="shared" si="78"/>
        <v>76</v>
      </c>
      <c r="BK89" s="7">
        <f t="shared" si="78"/>
        <v>76</v>
      </c>
      <c r="BL89" s="1">
        <f t="shared" si="58"/>
        <v>0</v>
      </c>
      <c r="BM89" s="48">
        <f>+EvolOf!M78</f>
        <v>0</v>
      </c>
      <c r="BN89" s="1">
        <f t="shared" si="59"/>
        <v>0</v>
      </c>
      <c r="BO89" s="1">
        <f t="shared" si="72"/>
        <v>0</v>
      </c>
      <c r="BP89" s="28">
        <f t="shared" si="73"/>
        <v>0</v>
      </c>
      <c r="BQ89" s="1">
        <f t="shared" si="60"/>
        <v>0</v>
      </c>
      <c r="BR89" s="1" cm="1">
        <f t="array" ref="BR89">IF(BK89&lt;=$BX$14,0,INDEX($AU$14:$AU$300,BK89-$BX$14+1))*$BY$14</f>
        <v>322676.48844916606</v>
      </c>
      <c r="BS89" s="1">
        <f t="shared" si="61"/>
        <v>167671.40294234327</v>
      </c>
      <c r="BT89" s="1">
        <f t="shared" si="79"/>
        <v>155005.0855068228</v>
      </c>
      <c r="BU89" s="1">
        <f t="shared" si="74"/>
        <v>167671.40294234327</v>
      </c>
      <c r="BV89" s="1">
        <f t="shared" si="62"/>
        <v>144664.11792447563</v>
      </c>
      <c r="BW89" s="1">
        <f t="shared" si="62"/>
        <v>10340.967582347163</v>
      </c>
      <c r="BX89" s="7"/>
      <c r="BY89" s="4"/>
      <c r="BZ89" s="7"/>
      <c r="CA89" s="7"/>
      <c r="CB89" s="7"/>
      <c r="CE89" s="7"/>
      <c r="CF89" s="7"/>
      <c r="CG89" s="7"/>
      <c r="CH89" s="7"/>
      <c r="CI89" s="7"/>
      <c r="CJ89" s="7"/>
      <c r="CK89" s="7"/>
      <c r="CL89" s="7"/>
      <c r="CN89" s="47"/>
      <c r="CO89" s="47"/>
      <c r="CP89" s="47"/>
      <c r="CQ89" s="4">
        <f t="shared" si="75"/>
        <v>13.989417989417989</v>
      </c>
      <c r="CR89" s="7" cm="1">
        <f t="array" ref="CR89">IF(BK89&lt;=$CW$48,0,INDEX($B$14:$B$300,BK89-$CW$48+1))</f>
        <v>11412</v>
      </c>
      <c r="CS89" s="1">
        <f t="shared" si="63"/>
        <v>10893</v>
      </c>
      <c r="CT89" s="100">
        <f t="shared" si="76"/>
        <v>0.95452155625657198</v>
      </c>
    </row>
    <row r="90" spans="1:98" s="1" customFormat="1" x14ac:dyDescent="0.3">
      <c r="A90" s="1">
        <f t="shared" si="64"/>
        <v>77</v>
      </c>
      <c r="B90" s="1">
        <f t="shared" si="42"/>
        <v>22828</v>
      </c>
      <c r="C90" s="1">
        <v>77</v>
      </c>
      <c r="D90" s="1">
        <v>27170</v>
      </c>
      <c r="E90" s="1">
        <v>11481</v>
      </c>
      <c r="F90" s="1">
        <v>0</v>
      </c>
      <c r="G90" s="1">
        <v>10949</v>
      </c>
      <c r="H90" s="1">
        <v>0</v>
      </c>
      <c r="I90" s="1">
        <v>398</v>
      </c>
      <c r="J90" s="4">
        <v>49.15</v>
      </c>
      <c r="K90" s="4">
        <v>0.63</v>
      </c>
      <c r="L90" s="4">
        <v>24.5</v>
      </c>
      <c r="M90" s="61">
        <v>1.41</v>
      </c>
      <c r="N90" s="1">
        <v>10197</v>
      </c>
      <c r="O90" s="1">
        <v>12622</v>
      </c>
      <c r="P90" s="1">
        <v>11665</v>
      </c>
      <c r="Q90" s="1">
        <v>944</v>
      </c>
      <c r="R90" s="1">
        <v>11</v>
      </c>
      <c r="S90" s="1">
        <v>0</v>
      </c>
      <c r="T90" s="1">
        <v>5069</v>
      </c>
      <c r="U90" s="1">
        <v>511</v>
      </c>
      <c r="V90" s="1">
        <v>6009</v>
      </c>
      <c r="W90" s="1">
        <v>5503</v>
      </c>
      <c r="X90" s="1">
        <v>398</v>
      </c>
      <c r="Y90" s="58">
        <v>0.94</v>
      </c>
      <c r="AA90" s="1">
        <f t="shared" si="43"/>
        <v>17490</v>
      </c>
      <c r="AB90" s="1">
        <f t="shared" si="44"/>
        <v>16452</v>
      </c>
      <c r="AC90" s="1">
        <f t="shared" si="45"/>
        <v>796</v>
      </c>
      <c r="AD90" s="1">
        <f t="shared" si="65"/>
        <v>-270</v>
      </c>
      <c r="AE90" s="1">
        <f t="shared" si="66"/>
        <v>434</v>
      </c>
      <c r="AF90" s="1">
        <f t="shared" si="66"/>
        <v>0</v>
      </c>
      <c r="AG90" s="1">
        <f t="shared" si="66"/>
        <v>20</v>
      </c>
      <c r="AH90" s="1">
        <f t="shared" si="77"/>
        <v>184</v>
      </c>
      <c r="AI90" s="9">
        <f t="shared" si="67"/>
        <v>3.3417296389588583E-2</v>
      </c>
      <c r="AJ90" s="9">
        <f t="shared" si="46"/>
        <v>0.45656000000000002</v>
      </c>
      <c r="AK90" s="9">
        <f t="shared" si="47"/>
        <v>0.22961999999999999</v>
      </c>
      <c r="AL90" s="9">
        <f t="shared" si="48"/>
        <v>0.21898000000000001</v>
      </c>
      <c r="AM90" s="9">
        <f t="shared" si="49"/>
        <v>7.9600000000000001E-3</v>
      </c>
      <c r="AN90" s="9">
        <f t="shared" si="50"/>
        <v>0.10138</v>
      </c>
      <c r="AO90" s="9">
        <f t="shared" si="51"/>
        <v>3.6800000000000001E-3</v>
      </c>
      <c r="AP90" s="1">
        <f t="shared" si="68"/>
        <v>-120</v>
      </c>
      <c r="AQ90" s="1">
        <f t="shared" si="68"/>
        <v>215</v>
      </c>
      <c r="AS90" s="1">
        <f t="shared" si="69"/>
        <v>20</v>
      </c>
      <c r="AT90" s="1">
        <f t="shared" si="70"/>
        <v>115</v>
      </c>
      <c r="AU90" s="1">
        <f t="shared" si="52"/>
        <v>11910</v>
      </c>
      <c r="AV90" s="9">
        <f t="shared" si="53"/>
        <v>0.2382</v>
      </c>
      <c r="AW90" s="9">
        <f t="shared" si="54"/>
        <v>0.12018</v>
      </c>
      <c r="AX90" s="9">
        <f t="shared" si="55"/>
        <v>0.11006000000000001</v>
      </c>
      <c r="AY90" s="9">
        <f t="shared" si="56"/>
        <v>7.9600000000000001E-3</v>
      </c>
      <c r="AZ90" s="9">
        <f t="shared" si="57"/>
        <v>2.3E-3</v>
      </c>
      <c r="BA90" s="9">
        <f t="shared" si="71"/>
        <v>0.23741120000000002</v>
      </c>
      <c r="BB90" s="7"/>
      <c r="BC90" s="7"/>
      <c r="BD90" s="7"/>
      <c r="BE90" s="7"/>
      <c r="BF90" s="7"/>
      <c r="BG90" s="7"/>
      <c r="BH90" s="7"/>
      <c r="BI90" s="7"/>
      <c r="BJ90" s="7">
        <f t="shared" si="78"/>
        <v>77</v>
      </c>
      <c r="BK90" s="7">
        <f t="shared" si="78"/>
        <v>77</v>
      </c>
      <c r="BL90" s="1">
        <f t="shared" si="58"/>
        <v>0</v>
      </c>
      <c r="BM90" s="48">
        <f>+EvolOf!M79</f>
        <v>0</v>
      </c>
      <c r="BN90" s="1">
        <f t="shared" si="59"/>
        <v>0</v>
      </c>
      <c r="BO90" s="1">
        <f t="shared" si="72"/>
        <v>0</v>
      </c>
      <c r="BP90" s="28">
        <f t="shared" si="73"/>
        <v>0</v>
      </c>
      <c r="BQ90" s="1">
        <f t="shared" si="60"/>
        <v>0</v>
      </c>
      <c r="BR90" s="1" cm="1">
        <f t="array" ref="BR90">IF(BK90&lt;=$BX$14,0,INDEX($AU$14:$AU$300,BK90-$BX$14+1))*$BY$14</f>
        <v>325822.55001522409</v>
      </c>
      <c r="BS90" s="1">
        <f t="shared" si="61"/>
        <v>164388.55609080449</v>
      </c>
      <c r="BT90" s="1">
        <f t="shared" si="79"/>
        <v>161433.99392441957</v>
      </c>
      <c r="BU90" s="1">
        <f t="shared" si="74"/>
        <v>164388.55609080452</v>
      </c>
      <c r="BV90" s="1">
        <f t="shared" si="62"/>
        <v>150545.88520014929</v>
      </c>
      <c r="BW90" s="1">
        <f t="shared" si="62"/>
        <v>10888.108724270292</v>
      </c>
      <c r="BX90" s="7"/>
      <c r="BY90" s="4"/>
      <c r="BZ90" s="7"/>
      <c r="CA90" s="7"/>
      <c r="CB90" s="7"/>
      <c r="CE90" s="7"/>
      <c r="CF90" s="7"/>
      <c r="CG90" s="7"/>
      <c r="CH90" s="7"/>
      <c r="CI90" s="7"/>
      <c r="CJ90" s="7"/>
      <c r="CK90" s="7"/>
      <c r="CL90" s="7"/>
      <c r="CN90" s="47"/>
      <c r="CO90" s="47"/>
      <c r="CP90" s="47"/>
      <c r="CQ90" s="4">
        <f t="shared" si="75"/>
        <v>13.826633165829145</v>
      </c>
      <c r="CR90" s="7" cm="1">
        <f t="array" ref="CR90">IF(BK90&lt;=$CW$48,0,INDEX($B$14:$B$300,BK90-$CW$48+1))</f>
        <v>11727</v>
      </c>
      <c r="CS90" s="1">
        <f t="shared" si="63"/>
        <v>11347</v>
      </c>
      <c r="CT90" s="100">
        <f t="shared" si="76"/>
        <v>0.96759614564679797</v>
      </c>
    </row>
    <row r="91" spans="1:98" s="1" customFormat="1" x14ac:dyDescent="0.3">
      <c r="A91" s="1">
        <f t="shared" si="64"/>
        <v>78</v>
      </c>
      <c r="B91" s="1">
        <f t="shared" si="42"/>
        <v>23001</v>
      </c>
      <c r="C91" s="1">
        <v>78</v>
      </c>
      <c r="D91" s="1">
        <v>26997</v>
      </c>
      <c r="E91" s="1">
        <v>11205</v>
      </c>
      <c r="F91" s="1">
        <v>0</v>
      </c>
      <c r="G91" s="1">
        <v>11379</v>
      </c>
      <c r="H91" s="1">
        <v>0</v>
      </c>
      <c r="I91" s="1">
        <v>417</v>
      </c>
      <c r="J91" s="4">
        <v>49.2</v>
      </c>
      <c r="K91" s="4">
        <v>0.63</v>
      </c>
      <c r="L91" s="4">
        <v>24.5</v>
      </c>
      <c r="M91" s="61">
        <v>1.4</v>
      </c>
      <c r="N91" s="1">
        <v>10369</v>
      </c>
      <c r="O91" s="1">
        <v>12623</v>
      </c>
      <c r="P91" s="1">
        <v>11563</v>
      </c>
      <c r="Q91" s="1">
        <v>1046</v>
      </c>
      <c r="R91" s="1">
        <v>13</v>
      </c>
      <c r="S91" s="1">
        <v>0</v>
      </c>
      <c r="T91" s="1">
        <v>4994</v>
      </c>
      <c r="U91" s="1">
        <v>503</v>
      </c>
      <c r="V91" s="1">
        <v>5878</v>
      </c>
      <c r="W91" s="1">
        <v>5719</v>
      </c>
      <c r="X91" s="1">
        <v>417</v>
      </c>
      <c r="Y91" s="58">
        <v>0.93</v>
      </c>
      <c r="AA91" s="1">
        <f t="shared" si="43"/>
        <v>17083</v>
      </c>
      <c r="AB91" s="1">
        <f t="shared" si="44"/>
        <v>17098</v>
      </c>
      <c r="AC91" s="1">
        <f t="shared" si="45"/>
        <v>834</v>
      </c>
      <c r="AD91" s="1">
        <f t="shared" si="65"/>
        <v>-276</v>
      </c>
      <c r="AE91" s="1">
        <f t="shared" si="66"/>
        <v>430</v>
      </c>
      <c r="AF91" s="1">
        <f t="shared" si="66"/>
        <v>0</v>
      </c>
      <c r="AG91" s="1">
        <f t="shared" si="66"/>
        <v>19</v>
      </c>
      <c r="AH91" s="1">
        <f t="shared" si="77"/>
        <v>173</v>
      </c>
      <c r="AI91" s="9">
        <f t="shared" si="67"/>
        <v>3.4709505576827032E-2</v>
      </c>
      <c r="AJ91" s="9">
        <f t="shared" si="46"/>
        <v>0.46001999999999998</v>
      </c>
      <c r="AK91" s="9">
        <f t="shared" si="47"/>
        <v>0.22409999999999999</v>
      </c>
      <c r="AL91" s="9">
        <f t="shared" si="48"/>
        <v>0.22758</v>
      </c>
      <c r="AM91" s="9">
        <f t="shared" si="49"/>
        <v>8.3400000000000002E-3</v>
      </c>
      <c r="AN91" s="9">
        <f t="shared" si="50"/>
        <v>9.9879999999999997E-2</v>
      </c>
      <c r="AO91" s="9">
        <f t="shared" si="51"/>
        <v>3.46E-3</v>
      </c>
      <c r="AP91" s="1">
        <f t="shared" si="68"/>
        <v>-131</v>
      </c>
      <c r="AQ91" s="1">
        <f t="shared" si="68"/>
        <v>216</v>
      </c>
      <c r="AS91" s="1">
        <f t="shared" si="69"/>
        <v>19</v>
      </c>
      <c r="AT91" s="1">
        <f t="shared" si="70"/>
        <v>104</v>
      </c>
      <c r="AU91" s="1">
        <f t="shared" si="52"/>
        <v>12014</v>
      </c>
      <c r="AV91" s="9">
        <f t="shared" si="53"/>
        <v>0.24027999999999999</v>
      </c>
      <c r="AW91" s="9">
        <f t="shared" si="54"/>
        <v>0.11756</v>
      </c>
      <c r="AX91" s="9">
        <f t="shared" si="55"/>
        <v>0.11438</v>
      </c>
      <c r="AY91" s="9">
        <f t="shared" si="56"/>
        <v>8.3400000000000002E-3</v>
      </c>
      <c r="AZ91" s="9">
        <f t="shared" si="57"/>
        <v>2.0799999999999998E-3</v>
      </c>
      <c r="BA91" s="9">
        <f t="shared" si="71"/>
        <v>0.23921039999999999</v>
      </c>
      <c r="BB91" s="7"/>
      <c r="BC91" s="7"/>
      <c r="BD91" s="7"/>
      <c r="BE91" s="7"/>
      <c r="BF91" s="7"/>
      <c r="BG91" s="7"/>
      <c r="BH91" s="7"/>
      <c r="BI91" s="7"/>
      <c r="BJ91" s="7">
        <f t="shared" si="78"/>
        <v>78</v>
      </c>
      <c r="BK91" s="7">
        <f t="shared" si="78"/>
        <v>78</v>
      </c>
      <c r="BL91" s="1">
        <f t="shared" si="58"/>
        <v>0</v>
      </c>
      <c r="BM91" s="48">
        <f>+EvolOf!M80</f>
        <v>0</v>
      </c>
      <c r="BN91" s="1">
        <f t="shared" si="59"/>
        <v>0</v>
      </c>
      <c r="BO91" s="1">
        <f t="shared" si="72"/>
        <v>0</v>
      </c>
      <c r="BP91" s="28">
        <f t="shared" si="73"/>
        <v>0</v>
      </c>
      <c r="BQ91" s="1">
        <f t="shared" si="60"/>
        <v>0</v>
      </c>
      <c r="BR91" s="1" cm="1">
        <f t="array" ref="BR91">IF(BK91&lt;=$BX$14,0,INDEX($AU$14:$AU$300,BK91-$BX$14+1))*$BY$14</f>
        <v>328667.68395322433</v>
      </c>
      <c r="BS91" s="1">
        <f t="shared" si="61"/>
        <v>160804.78161120799</v>
      </c>
      <c r="BT91" s="1">
        <f t="shared" si="79"/>
        <v>167862.90234201637</v>
      </c>
      <c r="BU91" s="1">
        <f t="shared" si="74"/>
        <v>160804.78161120796</v>
      </c>
      <c r="BV91" s="1">
        <f t="shared" si="62"/>
        <v>156455.0095329191</v>
      </c>
      <c r="BW91" s="1">
        <f t="shared" si="62"/>
        <v>11407.892809097266</v>
      </c>
      <c r="BX91" s="7"/>
      <c r="BY91" s="4"/>
      <c r="BZ91" s="7"/>
      <c r="CA91" s="7"/>
      <c r="CB91" s="7"/>
      <c r="CE91" s="7"/>
      <c r="CF91" s="7"/>
      <c r="CG91" s="7"/>
      <c r="CH91" s="7"/>
      <c r="CI91" s="7"/>
      <c r="CJ91" s="7"/>
      <c r="CK91" s="7"/>
      <c r="CL91" s="7"/>
      <c r="CN91" s="47"/>
      <c r="CO91" s="47"/>
      <c r="CP91" s="47"/>
      <c r="CQ91" s="4">
        <f t="shared" si="75"/>
        <v>13.714628297362111</v>
      </c>
      <c r="CR91" s="7" cm="1">
        <f t="array" ref="CR91">IF(BK91&lt;=$CW$48,0,INDEX($B$14:$B$300,BK91-$CW$48+1))</f>
        <v>12022</v>
      </c>
      <c r="CS91" s="1">
        <f t="shared" si="63"/>
        <v>11796</v>
      </c>
      <c r="CT91" s="100">
        <f t="shared" si="76"/>
        <v>0.98120113125935782</v>
      </c>
    </row>
    <row r="92" spans="1:98" s="1" customFormat="1" x14ac:dyDescent="0.3">
      <c r="A92" s="1">
        <f t="shared" si="64"/>
        <v>79</v>
      </c>
      <c r="B92" s="1">
        <f t="shared" si="42"/>
        <v>23169</v>
      </c>
      <c r="C92" s="1">
        <v>79</v>
      </c>
      <c r="D92" s="1">
        <v>26830</v>
      </c>
      <c r="E92" s="1">
        <v>10911</v>
      </c>
      <c r="F92" s="1">
        <v>0</v>
      </c>
      <c r="G92" s="1">
        <v>11823</v>
      </c>
      <c r="H92" s="1">
        <v>0</v>
      </c>
      <c r="I92" s="1">
        <v>435</v>
      </c>
      <c r="J92" s="4">
        <v>49.25</v>
      </c>
      <c r="K92" s="4">
        <v>0.63</v>
      </c>
      <c r="L92" s="4">
        <v>24.5</v>
      </c>
      <c r="M92" s="61">
        <v>1.38</v>
      </c>
      <c r="N92" s="1">
        <v>10535</v>
      </c>
      <c r="O92" s="1">
        <v>12624</v>
      </c>
      <c r="P92" s="1">
        <v>11447</v>
      </c>
      <c r="Q92" s="1">
        <v>1162</v>
      </c>
      <c r="R92" s="1">
        <v>14</v>
      </c>
      <c r="S92" s="1">
        <v>0</v>
      </c>
      <c r="T92" s="1">
        <v>4901</v>
      </c>
      <c r="U92" s="1">
        <v>494</v>
      </c>
      <c r="V92" s="1">
        <v>5737</v>
      </c>
      <c r="W92" s="1">
        <v>5944</v>
      </c>
      <c r="X92" s="1">
        <v>435</v>
      </c>
      <c r="Y92" s="58">
        <v>0.91</v>
      </c>
      <c r="AA92" s="1">
        <f t="shared" si="43"/>
        <v>16648</v>
      </c>
      <c r="AB92" s="1">
        <f t="shared" si="44"/>
        <v>17767</v>
      </c>
      <c r="AC92" s="1">
        <f t="shared" si="45"/>
        <v>870</v>
      </c>
      <c r="AD92" s="1">
        <f t="shared" si="65"/>
        <v>-294</v>
      </c>
      <c r="AE92" s="1">
        <f t="shared" si="66"/>
        <v>444</v>
      </c>
      <c r="AF92" s="1">
        <f t="shared" si="66"/>
        <v>0</v>
      </c>
      <c r="AG92" s="1">
        <f t="shared" si="66"/>
        <v>18</v>
      </c>
      <c r="AH92" s="1">
        <f t="shared" si="77"/>
        <v>168</v>
      </c>
      <c r="AI92" s="9">
        <f t="shared" si="67"/>
        <v>3.5902938263453282E-2</v>
      </c>
      <c r="AJ92" s="9">
        <f t="shared" si="46"/>
        <v>0.46338000000000001</v>
      </c>
      <c r="AK92" s="9">
        <f t="shared" si="47"/>
        <v>0.21822</v>
      </c>
      <c r="AL92" s="9">
        <f t="shared" si="48"/>
        <v>0.23646</v>
      </c>
      <c r="AM92" s="9">
        <f t="shared" si="49"/>
        <v>8.6999999999999994E-3</v>
      </c>
      <c r="AN92" s="9">
        <f t="shared" si="50"/>
        <v>9.8019999999999996E-2</v>
      </c>
      <c r="AO92" s="9">
        <f t="shared" si="51"/>
        <v>3.3600000000000001E-3</v>
      </c>
      <c r="AP92" s="1">
        <f t="shared" si="68"/>
        <v>-141</v>
      </c>
      <c r="AQ92" s="1">
        <f t="shared" si="68"/>
        <v>225</v>
      </c>
      <c r="AS92" s="1">
        <f t="shared" si="69"/>
        <v>18</v>
      </c>
      <c r="AT92" s="1">
        <f t="shared" si="70"/>
        <v>102</v>
      </c>
      <c r="AU92" s="1">
        <f t="shared" si="52"/>
        <v>12116</v>
      </c>
      <c r="AV92" s="9">
        <f t="shared" si="53"/>
        <v>0.24232000000000001</v>
      </c>
      <c r="AW92" s="9">
        <f t="shared" si="54"/>
        <v>0.11473999999999999</v>
      </c>
      <c r="AX92" s="9">
        <f t="shared" si="55"/>
        <v>0.11888</v>
      </c>
      <c r="AY92" s="9">
        <f t="shared" si="56"/>
        <v>8.6999999999999994E-3</v>
      </c>
      <c r="AZ92" s="9">
        <f t="shared" si="57"/>
        <v>2.0400000000000001E-3</v>
      </c>
      <c r="BA92" s="9">
        <f t="shared" si="71"/>
        <v>0.24095760000000002</v>
      </c>
      <c r="BB92" s="7"/>
      <c r="BC92" s="96" t="s">
        <v>101</v>
      </c>
      <c r="BD92" s="119">
        <v>0.52</v>
      </c>
      <c r="BE92" s="7"/>
      <c r="BF92" s="7"/>
      <c r="BG92" s="7"/>
      <c r="BH92" s="7"/>
      <c r="BI92" s="7"/>
      <c r="BJ92" s="7">
        <f t="shared" si="78"/>
        <v>79</v>
      </c>
      <c r="BK92" s="7">
        <f t="shared" si="78"/>
        <v>79</v>
      </c>
      <c r="BL92" s="1">
        <f t="shared" si="58"/>
        <v>0</v>
      </c>
      <c r="BM92" s="48">
        <f>+EvolOf!M81</f>
        <v>0</v>
      </c>
      <c r="BN92" s="1">
        <f t="shared" si="59"/>
        <v>0</v>
      </c>
      <c r="BO92" s="1">
        <f t="shared" si="72"/>
        <v>0</v>
      </c>
      <c r="BP92" s="28">
        <f t="shared" si="73"/>
        <v>0</v>
      </c>
      <c r="BQ92" s="1">
        <f t="shared" si="60"/>
        <v>0</v>
      </c>
      <c r="BR92" s="1" cm="1">
        <f t="array" ref="BR92">IF(BK92&lt;=$BX$14,0,INDEX($AU$14:$AU$300,BK92-$BX$14+1))*$BY$14</f>
        <v>331458.10377703229</v>
      </c>
      <c r="BS92" s="1">
        <f t="shared" si="61"/>
        <v>156947.43656064992</v>
      </c>
      <c r="BT92" s="1">
        <f t="shared" si="79"/>
        <v>174510.6672163824</v>
      </c>
      <c r="BU92" s="1">
        <f t="shared" si="74"/>
        <v>156947.43656064989</v>
      </c>
      <c r="BV92" s="1">
        <f t="shared" si="62"/>
        <v>162610.34737955433</v>
      </c>
      <c r="BW92" s="1">
        <f t="shared" si="62"/>
        <v>11900.319836828083</v>
      </c>
      <c r="BX92" s="7"/>
      <c r="BY92" s="4"/>
      <c r="BZ92" s="7"/>
      <c r="CA92" s="7"/>
      <c r="CB92" s="7"/>
      <c r="CE92" s="7"/>
      <c r="CF92" s="7"/>
      <c r="CG92" s="7"/>
      <c r="CH92" s="7"/>
      <c r="CI92" s="7"/>
      <c r="CJ92" s="7"/>
      <c r="CK92" s="7"/>
      <c r="CL92" s="7"/>
      <c r="CN92" s="47"/>
      <c r="CO92" s="47"/>
      <c r="CP92" s="47"/>
      <c r="CQ92" s="4">
        <f t="shared" si="75"/>
        <v>13.664367816091954</v>
      </c>
      <c r="CR92" s="7" cm="1">
        <f t="array" ref="CR92">IF(BK92&lt;=$CW$48,0,INDEX($B$14:$B$300,BK92-$CW$48+1))</f>
        <v>12304</v>
      </c>
      <c r="CS92" s="1">
        <f t="shared" si="63"/>
        <v>12258</v>
      </c>
      <c r="CT92" s="100">
        <f t="shared" si="76"/>
        <v>0.99626137841352402</v>
      </c>
    </row>
    <row r="93" spans="1:98" s="1" customFormat="1" x14ac:dyDescent="0.3">
      <c r="A93" s="1">
        <f t="shared" si="64"/>
        <v>80</v>
      </c>
      <c r="B93" s="1">
        <f t="shared" si="42"/>
        <v>23327</v>
      </c>
      <c r="C93" s="1">
        <v>80</v>
      </c>
      <c r="D93" s="1">
        <v>26671</v>
      </c>
      <c r="E93" s="1">
        <v>10607</v>
      </c>
      <c r="F93" s="1">
        <v>0</v>
      </c>
      <c r="G93" s="1">
        <v>12267</v>
      </c>
      <c r="H93" s="1">
        <v>0</v>
      </c>
      <c r="I93" s="1">
        <v>453</v>
      </c>
      <c r="J93" s="4">
        <v>49.29</v>
      </c>
      <c r="K93" s="4">
        <v>0.63</v>
      </c>
      <c r="L93" s="4">
        <v>24.5</v>
      </c>
      <c r="M93" s="61">
        <v>1.36</v>
      </c>
      <c r="N93" s="1">
        <v>10692</v>
      </c>
      <c r="O93" s="1">
        <v>12625</v>
      </c>
      <c r="P93" s="1">
        <v>11311</v>
      </c>
      <c r="Q93" s="1">
        <v>1298</v>
      </c>
      <c r="R93" s="1">
        <v>15</v>
      </c>
      <c r="S93" s="1">
        <v>0</v>
      </c>
      <c r="T93" s="1">
        <v>4798</v>
      </c>
      <c r="U93" s="1">
        <v>484</v>
      </c>
      <c r="V93" s="1">
        <v>5593</v>
      </c>
      <c r="W93" s="1">
        <v>6166</v>
      </c>
      <c r="X93" s="1">
        <v>453</v>
      </c>
      <c r="Y93" s="58">
        <v>0.9</v>
      </c>
      <c r="AA93" s="1">
        <f t="shared" si="43"/>
        <v>16200</v>
      </c>
      <c r="AB93" s="1">
        <f t="shared" si="44"/>
        <v>18433</v>
      </c>
      <c r="AC93" s="1">
        <f t="shared" si="45"/>
        <v>906</v>
      </c>
      <c r="AD93" s="1">
        <f t="shared" si="65"/>
        <v>-304</v>
      </c>
      <c r="AE93" s="1">
        <f t="shared" si="66"/>
        <v>444</v>
      </c>
      <c r="AF93" s="1">
        <f t="shared" si="66"/>
        <v>0</v>
      </c>
      <c r="AG93" s="1">
        <f t="shared" si="66"/>
        <v>18</v>
      </c>
      <c r="AH93" s="1">
        <f t="shared" si="77"/>
        <v>158</v>
      </c>
      <c r="AI93" s="9">
        <f t="shared" si="67"/>
        <v>3.709466098919096E-2</v>
      </c>
      <c r="AJ93" s="9">
        <f t="shared" si="46"/>
        <v>0.46654000000000001</v>
      </c>
      <c r="AK93" s="9">
        <f t="shared" si="47"/>
        <v>0.21214</v>
      </c>
      <c r="AL93" s="9">
        <f t="shared" si="48"/>
        <v>0.24534</v>
      </c>
      <c r="AM93" s="9">
        <f t="shared" si="49"/>
        <v>9.0600000000000003E-3</v>
      </c>
      <c r="AN93" s="9">
        <f t="shared" si="50"/>
        <v>9.5960000000000004E-2</v>
      </c>
      <c r="AO93" s="9">
        <f t="shared" si="51"/>
        <v>3.16E-3</v>
      </c>
      <c r="AP93" s="1">
        <f t="shared" si="68"/>
        <v>-144</v>
      </c>
      <c r="AQ93" s="1">
        <f t="shared" si="68"/>
        <v>222</v>
      </c>
      <c r="AS93" s="1">
        <f t="shared" si="69"/>
        <v>18</v>
      </c>
      <c r="AT93" s="1">
        <f t="shared" si="70"/>
        <v>96</v>
      </c>
      <c r="AU93" s="1">
        <f t="shared" si="52"/>
        <v>12212</v>
      </c>
      <c r="AV93" s="9">
        <f t="shared" si="53"/>
        <v>0.24424000000000001</v>
      </c>
      <c r="AW93" s="9">
        <f t="shared" si="54"/>
        <v>0.11186</v>
      </c>
      <c r="AX93" s="9">
        <f t="shared" si="55"/>
        <v>0.12332</v>
      </c>
      <c r="AY93" s="9">
        <f t="shared" si="56"/>
        <v>9.0600000000000003E-3</v>
      </c>
      <c r="AZ93" s="9">
        <f t="shared" si="57"/>
        <v>1.92E-3</v>
      </c>
      <c r="BA93" s="9">
        <f t="shared" si="71"/>
        <v>0.24260080000000001</v>
      </c>
      <c r="BB93" s="7"/>
      <c r="BC93" s="7"/>
      <c r="BD93" s="7"/>
      <c r="BE93" s="7"/>
      <c r="BF93" s="7"/>
      <c r="BG93" s="7"/>
      <c r="BH93" s="7"/>
      <c r="BI93" s="7"/>
      <c r="BJ93" s="7">
        <f t="shared" si="78"/>
        <v>80</v>
      </c>
      <c r="BK93" s="7">
        <f t="shared" si="78"/>
        <v>80</v>
      </c>
      <c r="BL93" s="1">
        <f t="shared" si="58"/>
        <v>0</v>
      </c>
      <c r="BM93" s="48">
        <f>+EvolOf!M82</f>
        <v>0</v>
      </c>
      <c r="BN93" s="1">
        <f t="shared" si="59"/>
        <v>0</v>
      </c>
      <c r="BO93" s="1">
        <f t="shared" si="72"/>
        <v>0</v>
      </c>
      <c r="BP93" s="28">
        <f t="shared" si="73"/>
        <v>0</v>
      </c>
      <c r="BQ93" s="1">
        <f t="shared" si="60"/>
        <v>0</v>
      </c>
      <c r="BR93" s="1" cm="1">
        <f t="array" ref="BR93">IF(BK93&lt;=$BX$14,0,INDEX($AU$14:$AU$300,BK93-$BX$14+1))*$BY$14</f>
        <v>334084.38125826331</v>
      </c>
      <c r="BS93" s="1">
        <f t="shared" si="61"/>
        <v>153008.02033880338</v>
      </c>
      <c r="BT93" s="1">
        <f t="shared" si="79"/>
        <v>181076.36091945996</v>
      </c>
      <c r="BU93" s="1">
        <f t="shared" si="74"/>
        <v>153008.02033880336</v>
      </c>
      <c r="BV93" s="1">
        <f t="shared" si="62"/>
        <v>168683.61405490106</v>
      </c>
      <c r="BW93" s="1">
        <f t="shared" si="62"/>
        <v>12392.7468645589</v>
      </c>
      <c r="BX93" s="7"/>
      <c r="BY93" s="4"/>
      <c r="BZ93" s="7"/>
      <c r="CA93" s="7"/>
      <c r="CB93" s="7"/>
      <c r="CE93" s="7"/>
      <c r="CF93" s="7"/>
      <c r="CG93" s="7"/>
      <c r="CH93" s="7"/>
      <c r="CI93" s="7"/>
      <c r="CJ93" s="7"/>
      <c r="CK93" s="7"/>
      <c r="CL93" s="7"/>
      <c r="CN93" s="47"/>
      <c r="CO93" s="47"/>
      <c r="CP93" s="47"/>
      <c r="CQ93" s="4">
        <f t="shared" si="75"/>
        <v>13.611479028697572</v>
      </c>
      <c r="CR93" s="7" cm="1">
        <f t="array" ref="CR93">IF(BK93&lt;=$CW$48,0,INDEX($B$14:$B$300,BK93-$CW$48+1))</f>
        <v>12976</v>
      </c>
      <c r="CS93" s="1">
        <f t="shared" si="63"/>
        <v>12720</v>
      </c>
      <c r="CT93" s="100">
        <f t="shared" si="76"/>
        <v>0.98027127003699133</v>
      </c>
    </row>
    <row r="94" spans="1:98" s="1" customFormat="1" x14ac:dyDescent="0.3">
      <c r="A94" s="1">
        <f t="shared" si="64"/>
        <v>81</v>
      </c>
      <c r="B94" s="1">
        <f t="shared" si="42"/>
        <v>23480</v>
      </c>
      <c r="C94" s="1">
        <v>81</v>
      </c>
      <c r="D94" s="1">
        <v>26518</v>
      </c>
      <c r="E94" s="1">
        <v>10293</v>
      </c>
      <c r="F94" s="1">
        <v>0</v>
      </c>
      <c r="G94" s="1">
        <v>12715</v>
      </c>
      <c r="H94" s="1">
        <v>0</v>
      </c>
      <c r="I94" s="1">
        <v>472</v>
      </c>
      <c r="J94" s="4">
        <v>49.34</v>
      </c>
      <c r="K94" s="4">
        <v>0.63</v>
      </c>
      <c r="L94" s="4">
        <v>24.5</v>
      </c>
      <c r="M94" s="61">
        <v>1.35</v>
      </c>
      <c r="N94" s="1">
        <v>10844</v>
      </c>
      <c r="O94" s="1">
        <v>12626</v>
      </c>
      <c r="P94" s="1">
        <v>11158</v>
      </c>
      <c r="Q94" s="1">
        <v>1451</v>
      </c>
      <c r="R94" s="1">
        <v>17</v>
      </c>
      <c r="S94" s="1">
        <v>0</v>
      </c>
      <c r="T94" s="1">
        <v>4687</v>
      </c>
      <c r="U94" s="1">
        <v>472</v>
      </c>
      <c r="V94" s="1">
        <v>5441</v>
      </c>
      <c r="W94" s="1">
        <v>6392</v>
      </c>
      <c r="X94" s="1">
        <v>472</v>
      </c>
      <c r="Y94" s="58">
        <v>0.89</v>
      </c>
      <c r="AA94" s="1">
        <f t="shared" si="43"/>
        <v>15734</v>
      </c>
      <c r="AB94" s="1">
        <f t="shared" si="44"/>
        <v>19107</v>
      </c>
      <c r="AC94" s="1">
        <f t="shared" si="45"/>
        <v>944</v>
      </c>
      <c r="AD94" s="1">
        <f t="shared" si="65"/>
        <v>-314</v>
      </c>
      <c r="AE94" s="1">
        <f t="shared" si="66"/>
        <v>448</v>
      </c>
      <c r="AF94" s="1">
        <f t="shared" si="66"/>
        <v>0</v>
      </c>
      <c r="AG94" s="1">
        <f t="shared" si="66"/>
        <v>19</v>
      </c>
      <c r="AH94" s="1">
        <f t="shared" si="77"/>
        <v>153</v>
      </c>
      <c r="AI94" s="9">
        <f t="shared" si="67"/>
        <v>3.8358390898008937E-2</v>
      </c>
      <c r="AJ94" s="9">
        <f t="shared" si="46"/>
        <v>0.46960000000000002</v>
      </c>
      <c r="AK94" s="9">
        <f t="shared" si="47"/>
        <v>0.20585999999999999</v>
      </c>
      <c r="AL94" s="9">
        <f t="shared" si="48"/>
        <v>0.25430000000000003</v>
      </c>
      <c r="AM94" s="9">
        <f t="shared" si="49"/>
        <v>9.4400000000000005E-3</v>
      </c>
      <c r="AN94" s="9">
        <f t="shared" si="50"/>
        <v>9.3740000000000004E-2</v>
      </c>
      <c r="AO94" s="9">
        <f t="shared" si="51"/>
        <v>3.0599999999999998E-3</v>
      </c>
      <c r="AP94" s="1">
        <f t="shared" si="68"/>
        <v>-152</v>
      </c>
      <c r="AQ94" s="1">
        <f t="shared" si="68"/>
        <v>226</v>
      </c>
      <c r="AS94" s="1">
        <f t="shared" si="69"/>
        <v>19</v>
      </c>
      <c r="AT94" s="1">
        <f t="shared" si="70"/>
        <v>93</v>
      </c>
      <c r="AU94" s="1">
        <f t="shared" si="52"/>
        <v>12305</v>
      </c>
      <c r="AV94" s="9">
        <f t="shared" si="53"/>
        <v>0.24610000000000001</v>
      </c>
      <c r="AW94" s="9">
        <f t="shared" si="54"/>
        <v>0.10882</v>
      </c>
      <c r="AX94" s="9">
        <f t="shared" si="55"/>
        <v>0.12784000000000001</v>
      </c>
      <c r="AY94" s="9">
        <f t="shared" si="56"/>
        <v>9.4400000000000005E-3</v>
      </c>
      <c r="AZ94" s="9">
        <f t="shared" si="57"/>
        <v>1.8600000000000001E-3</v>
      </c>
      <c r="BA94" s="9">
        <f t="shared" si="71"/>
        <v>0.24419200000000002</v>
      </c>
      <c r="BB94" s="7"/>
      <c r="BC94" s="7"/>
      <c r="BD94" s="7"/>
      <c r="BE94" s="7"/>
      <c r="BF94" s="7"/>
      <c r="BG94" s="7"/>
      <c r="BH94" s="7"/>
      <c r="BI94" s="7"/>
      <c r="BJ94" s="7">
        <f t="shared" si="78"/>
        <v>81</v>
      </c>
      <c r="BK94" s="7">
        <f t="shared" si="78"/>
        <v>81</v>
      </c>
      <c r="BL94" s="1">
        <f t="shared" si="58"/>
        <v>0</v>
      </c>
      <c r="BM94" s="48">
        <f>+EvolOf!M83</f>
        <v>0</v>
      </c>
      <c r="BN94" s="1">
        <f t="shared" si="59"/>
        <v>0</v>
      </c>
      <c r="BO94" s="1">
        <f t="shared" si="72"/>
        <v>0</v>
      </c>
      <c r="BP94" s="28">
        <f t="shared" si="73"/>
        <v>0</v>
      </c>
      <c r="BQ94" s="1">
        <f t="shared" si="60"/>
        <v>0</v>
      </c>
      <c r="BR94" s="1" cm="1">
        <f t="array" ref="BR94">IF(BK94&lt;=$BX$14,0,INDEX($AU$14:$AU$300,BK94-$BX$14+1))*$BY$14</f>
        <v>336628.5875682059</v>
      </c>
      <c r="BS94" s="1">
        <f t="shared" si="61"/>
        <v>148849.7476601876</v>
      </c>
      <c r="BT94" s="1">
        <f t="shared" si="79"/>
        <v>187778.8399080183</v>
      </c>
      <c r="BU94" s="1">
        <f t="shared" si="74"/>
        <v>148849.7476601876</v>
      </c>
      <c r="BV94" s="1">
        <f t="shared" si="62"/>
        <v>174866.30895863243</v>
      </c>
      <c r="BW94" s="1">
        <f t="shared" si="62"/>
        <v>12912.530949385875</v>
      </c>
      <c r="BX94" s="7"/>
      <c r="BY94" s="4"/>
      <c r="BZ94" s="7"/>
      <c r="CA94" s="7"/>
      <c r="CB94" s="7"/>
      <c r="CE94" s="7"/>
      <c r="CF94" s="7"/>
      <c r="CG94" s="7"/>
      <c r="CH94" s="7"/>
      <c r="CI94" s="7"/>
      <c r="CJ94" s="7"/>
      <c r="CK94" s="7"/>
      <c r="CL94" s="7"/>
      <c r="CN94" s="47"/>
      <c r="CO94" s="47"/>
      <c r="CP94" s="47"/>
      <c r="CQ94" s="4">
        <f t="shared" si="75"/>
        <v>13.542372881355933</v>
      </c>
      <c r="CR94" s="7" cm="1">
        <f t="array" ref="CR94">IF(BK94&lt;=$CW$48,0,INDEX($B$14:$B$300,BK94-$CW$48+1))</f>
        <v>13589</v>
      </c>
      <c r="CS94" s="1">
        <f t="shared" si="63"/>
        <v>13187</v>
      </c>
      <c r="CT94" s="100">
        <f t="shared" si="76"/>
        <v>0.97041724924571349</v>
      </c>
    </row>
    <row r="95" spans="1:98" s="1" customFormat="1" x14ac:dyDescent="0.3">
      <c r="A95" s="1">
        <f t="shared" si="64"/>
        <v>82</v>
      </c>
      <c r="B95" s="1">
        <f t="shared" si="42"/>
        <v>23627</v>
      </c>
      <c r="C95" s="1">
        <v>82</v>
      </c>
      <c r="D95" s="1">
        <v>26372</v>
      </c>
      <c r="E95" s="1">
        <v>9963</v>
      </c>
      <c r="F95" s="1">
        <v>0</v>
      </c>
      <c r="G95" s="1">
        <v>13172</v>
      </c>
      <c r="H95" s="1">
        <v>0</v>
      </c>
      <c r="I95" s="1">
        <v>492</v>
      </c>
      <c r="J95" s="4">
        <v>49.39</v>
      </c>
      <c r="K95" s="4">
        <v>0.63</v>
      </c>
      <c r="L95" s="4">
        <v>24.5</v>
      </c>
      <c r="M95" s="61">
        <v>1.33</v>
      </c>
      <c r="N95" s="1">
        <v>10989</v>
      </c>
      <c r="O95" s="1">
        <v>12628</v>
      </c>
      <c r="P95" s="1">
        <v>10989</v>
      </c>
      <c r="Q95" s="1">
        <v>1620</v>
      </c>
      <c r="R95" s="1">
        <v>18</v>
      </c>
      <c r="S95" s="1">
        <v>0</v>
      </c>
      <c r="T95" s="1">
        <v>4565</v>
      </c>
      <c r="U95" s="1">
        <v>460</v>
      </c>
      <c r="V95" s="1">
        <v>5282</v>
      </c>
      <c r="W95" s="1">
        <v>6618</v>
      </c>
      <c r="X95" s="1">
        <v>492</v>
      </c>
      <c r="Y95" s="58">
        <v>0.88</v>
      </c>
      <c r="AA95" s="1">
        <f t="shared" si="43"/>
        <v>15245</v>
      </c>
      <c r="AB95" s="1">
        <f t="shared" si="44"/>
        <v>19790</v>
      </c>
      <c r="AC95" s="1">
        <f t="shared" si="45"/>
        <v>984</v>
      </c>
      <c r="AD95" s="1">
        <f t="shared" si="65"/>
        <v>-330</v>
      </c>
      <c r="AE95" s="1">
        <f t="shared" si="66"/>
        <v>457</v>
      </c>
      <c r="AF95" s="1">
        <f t="shared" si="66"/>
        <v>0</v>
      </c>
      <c r="AG95" s="1">
        <f t="shared" si="66"/>
        <v>20</v>
      </c>
      <c r="AH95" s="1">
        <f t="shared" si="77"/>
        <v>147</v>
      </c>
      <c r="AI95" s="9">
        <f t="shared" si="67"/>
        <v>3.9703034215622983E-2</v>
      </c>
      <c r="AJ95" s="9">
        <f t="shared" si="46"/>
        <v>0.47254000000000002</v>
      </c>
      <c r="AK95" s="9">
        <f t="shared" si="47"/>
        <v>0.19925999999999999</v>
      </c>
      <c r="AL95" s="9">
        <f t="shared" si="48"/>
        <v>0.26344000000000001</v>
      </c>
      <c r="AM95" s="9">
        <f t="shared" si="49"/>
        <v>9.8399999999999998E-3</v>
      </c>
      <c r="AN95" s="9">
        <f t="shared" si="50"/>
        <v>9.1300000000000006E-2</v>
      </c>
      <c r="AO95" s="9">
        <f t="shared" si="51"/>
        <v>2.9399999999999999E-3</v>
      </c>
      <c r="AP95" s="1">
        <f t="shared" si="68"/>
        <v>-159</v>
      </c>
      <c r="AQ95" s="1">
        <f t="shared" si="68"/>
        <v>226</v>
      </c>
      <c r="AS95" s="1">
        <f t="shared" si="69"/>
        <v>20</v>
      </c>
      <c r="AT95" s="1">
        <f t="shared" si="70"/>
        <v>87</v>
      </c>
      <c r="AU95" s="1">
        <f t="shared" si="52"/>
        <v>12392</v>
      </c>
      <c r="AV95" s="9">
        <f t="shared" si="53"/>
        <v>0.24784</v>
      </c>
      <c r="AW95" s="9">
        <f t="shared" si="54"/>
        <v>0.10564</v>
      </c>
      <c r="AX95" s="9">
        <f t="shared" si="55"/>
        <v>0.13236000000000001</v>
      </c>
      <c r="AY95" s="9">
        <f t="shared" si="56"/>
        <v>9.8399999999999998E-3</v>
      </c>
      <c r="AZ95" s="9">
        <f t="shared" si="57"/>
        <v>1.74E-3</v>
      </c>
      <c r="BA95" s="9">
        <f t="shared" si="71"/>
        <v>0.24572080000000002</v>
      </c>
      <c r="BB95" s="7"/>
      <c r="BC95" s="7"/>
      <c r="BD95" s="7"/>
      <c r="BE95" s="7"/>
      <c r="BF95" s="7"/>
      <c r="BG95" s="7"/>
      <c r="BH95" s="7"/>
      <c r="BI95" s="7"/>
      <c r="BJ95" s="7">
        <f t="shared" si="78"/>
        <v>82</v>
      </c>
      <c r="BK95" s="7">
        <f t="shared" si="78"/>
        <v>82</v>
      </c>
      <c r="BL95" s="1">
        <f t="shared" si="58"/>
        <v>0</v>
      </c>
      <c r="BM95" s="48">
        <f>+EvolOf!M84</f>
        <v>0</v>
      </c>
      <c r="BN95" s="1">
        <f t="shared" si="59"/>
        <v>0</v>
      </c>
      <c r="BO95" s="1">
        <f t="shared" si="72"/>
        <v>0</v>
      </c>
      <c r="BP95" s="28">
        <f t="shared" si="73"/>
        <v>0</v>
      </c>
      <c r="BQ95" s="1">
        <f t="shared" si="60"/>
        <v>0</v>
      </c>
      <c r="BR95" s="1" cm="1">
        <f t="array" ref="BR95">IF(BK95&lt;=$BX$14,0,INDEX($AU$14:$AU$300,BK95-$BX$14+1))*$BY$14</f>
        <v>339008.65153557149</v>
      </c>
      <c r="BS95" s="1">
        <f t="shared" si="61"/>
        <v>144499.9755818987</v>
      </c>
      <c r="BT95" s="1">
        <f t="shared" si="79"/>
        <v>194508.67595367282</v>
      </c>
      <c r="BU95" s="1">
        <f t="shared" si="74"/>
        <v>144499.97558189867</v>
      </c>
      <c r="BV95" s="1">
        <f t="shared" si="62"/>
        <v>181049.00386236381</v>
      </c>
      <c r="BW95" s="1">
        <f t="shared" si="62"/>
        <v>13459.672091309005</v>
      </c>
      <c r="BX95" s="7"/>
      <c r="BY95" s="4"/>
      <c r="BZ95" s="7"/>
      <c r="CA95" s="7"/>
      <c r="CB95" s="7"/>
      <c r="CE95" s="7"/>
      <c r="CF95" s="7"/>
      <c r="CG95" s="7"/>
      <c r="CH95" s="7"/>
      <c r="CI95" s="7"/>
      <c r="CJ95" s="7"/>
      <c r="CK95" s="7"/>
      <c r="CL95" s="7"/>
      <c r="CN95" s="47"/>
      <c r="CO95" s="47"/>
      <c r="CP95" s="47"/>
      <c r="CQ95" s="4">
        <f t="shared" si="75"/>
        <v>13.451219512195122</v>
      </c>
      <c r="CR95" s="7" cm="1">
        <f t="array" ref="CR95">IF(BK95&lt;=$CW$48,0,INDEX($B$14:$B$300,BK95-$CW$48+1))</f>
        <v>14142</v>
      </c>
      <c r="CS95" s="1">
        <f t="shared" si="63"/>
        <v>13664</v>
      </c>
      <c r="CT95" s="100">
        <f t="shared" si="76"/>
        <v>0.96619997171545746</v>
      </c>
    </row>
    <row r="96" spans="1:98" s="1" customFormat="1" x14ac:dyDescent="0.3">
      <c r="A96" s="1">
        <f t="shared" si="64"/>
        <v>83</v>
      </c>
      <c r="B96" s="1">
        <f t="shared" si="42"/>
        <v>23763</v>
      </c>
      <c r="C96" s="1">
        <v>83</v>
      </c>
      <c r="D96" s="1">
        <v>26236</v>
      </c>
      <c r="E96" s="1">
        <v>9625</v>
      </c>
      <c r="F96" s="1">
        <v>0</v>
      </c>
      <c r="G96" s="1">
        <v>13627</v>
      </c>
      <c r="H96" s="1">
        <v>0</v>
      </c>
      <c r="I96" s="1">
        <v>511</v>
      </c>
      <c r="J96" s="4">
        <v>49.43</v>
      </c>
      <c r="K96" s="4">
        <v>0.63</v>
      </c>
      <c r="L96" s="4">
        <v>24.5</v>
      </c>
      <c r="M96" s="61">
        <v>1.32</v>
      </c>
      <c r="N96" s="1">
        <v>11124</v>
      </c>
      <c r="O96" s="1">
        <v>12629</v>
      </c>
      <c r="P96" s="1">
        <v>10804</v>
      </c>
      <c r="Q96" s="1">
        <v>1804</v>
      </c>
      <c r="R96" s="1">
        <v>20</v>
      </c>
      <c r="S96" s="1">
        <v>0</v>
      </c>
      <c r="T96" s="1">
        <v>4439</v>
      </c>
      <c r="U96" s="1">
        <v>448</v>
      </c>
      <c r="V96" s="1">
        <v>5117</v>
      </c>
      <c r="W96" s="1">
        <v>6846</v>
      </c>
      <c r="X96" s="1">
        <v>511</v>
      </c>
      <c r="Y96" s="58">
        <v>0.87</v>
      </c>
      <c r="AA96" s="1">
        <f t="shared" si="43"/>
        <v>14742</v>
      </c>
      <c r="AB96" s="1">
        <f t="shared" si="44"/>
        <v>20473</v>
      </c>
      <c r="AC96" s="1">
        <f t="shared" si="45"/>
        <v>1022</v>
      </c>
      <c r="AD96" s="1">
        <f t="shared" si="65"/>
        <v>-338</v>
      </c>
      <c r="AE96" s="1">
        <f t="shared" si="66"/>
        <v>455</v>
      </c>
      <c r="AF96" s="1">
        <f t="shared" si="66"/>
        <v>0</v>
      </c>
      <c r="AG96" s="1">
        <f t="shared" si="66"/>
        <v>19</v>
      </c>
      <c r="AH96" s="1">
        <f t="shared" si="77"/>
        <v>136</v>
      </c>
      <c r="AI96" s="9">
        <f t="shared" si="67"/>
        <v>4.0965207631874299E-2</v>
      </c>
      <c r="AJ96" s="9">
        <f t="shared" si="46"/>
        <v>0.47526000000000002</v>
      </c>
      <c r="AK96" s="9">
        <f t="shared" si="47"/>
        <v>0.1925</v>
      </c>
      <c r="AL96" s="9">
        <f t="shared" si="48"/>
        <v>0.27254</v>
      </c>
      <c r="AM96" s="9">
        <f t="shared" si="49"/>
        <v>1.022E-2</v>
      </c>
      <c r="AN96" s="9">
        <f t="shared" si="50"/>
        <v>8.8779999999999998E-2</v>
      </c>
      <c r="AO96" s="9">
        <f t="shared" si="51"/>
        <v>2.7200000000000002E-3</v>
      </c>
      <c r="AP96" s="1">
        <f t="shared" si="68"/>
        <v>-165</v>
      </c>
      <c r="AQ96" s="1">
        <f t="shared" si="68"/>
        <v>228</v>
      </c>
      <c r="AS96" s="1">
        <f t="shared" si="69"/>
        <v>19</v>
      </c>
      <c r="AT96" s="1">
        <f t="shared" si="70"/>
        <v>82</v>
      </c>
      <c r="AU96" s="1">
        <f t="shared" si="52"/>
        <v>12474</v>
      </c>
      <c r="AV96" s="9">
        <f t="shared" si="53"/>
        <v>0.24948000000000001</v>
      </c>
      <c r="AW96" s="9">
        <f t="shared" si="54"/>
        <v>0.10234</v>
      </c>
      <c r="AX96" s="9">
        <f t="shared" si="55"/>
        <v>0.13691999999999999</v>
      </c>
      <c r="AY96" s="9">
        <f t="shared" si="56"/>
        <v>1.022E-2</v>
      </c>
      <c r="AZ96" s="9">
        <f t="shared" si="57"/>
        <v>1.64E-3</v>
      </c>
      <c r="BA96" s="9">
        <f t="shared" si="71"/>
        <v>0.24713520000000003</v>
      </c>
      <c r="BB96" s="7"/>
      <c r="BC96" s="7"/>
      <c r="BD96" s="7"/>
      <c r="BE96" s="7"/>
      <c r="BF96" s="7"/>
      <c r="BG96" s="7"/>
      <c r="BH96" s="7"/>
      <c r="BI96" s="7"/>
      <c r="BJ96" s="7">
        <f t="shared" ref="BJ96:BK103" si="80">+BJ95+1</f>
        <v>83</v>
      </c>
      <c r="BK96" s="7">
        <f t="shared" si="80"/>
        <v>83</v>
      </c>
      <c r="BL96" s="1">
        <f t="shared" si="58"/>
        <v>0</v>
      </c>
      <c r="BM96" s="48">
        <f>+EvolOf!M85</f>
        <v>0</v>
      </c>
      <c r="BN96" s="1">
        <f t="shared" si="59"/>
        <v>0</v>
      </c>
      <c r="BO96" s="1">
        <f t="shared" si="72"/>
        <v>0</v>
      </c>
      <c r="BP96" s="28">
        <f t="shared" si="73"/>
        <v>0</v>
      </c>
      <c r="BQ96" s="1">
        <f t="shared" si="60"/>
        <v>0</v>
      </c>
      <c r="BR96" s="1" cm="1">
        <f t="array" ref="BR96">IF(BK96&lt;=$BX$14,0,INDEX($AU$14:$AU$300,BK96-$BX$14+1))*$BY$14</f>
        <v>341251.93021745636</v>
      </c>
      <c r="BS96" s="1">
        <f t="shared" si="61"/>
        <v>139986.06116103288</v>
      </c>
      <c r="BT96" s="1">
        <f t="shared" si="79"/>
        <v>201265.86905642346</v>
      </c>
      <c r="BU96" s="1">
        <f t="shared" si="74"/>
        <v>139986.06116103291</v>
      </c>
      <c r="BV96" s="1">
        <f t="shared" si="62"/>
        <v>187286.41288028748</v>
      </c>
      <c r="BW96" s="1">
        <f t="shared" si="62"/>
        <v>13979.456176135978</v>
      </c>
      <c r="BX96" s="7"/>
      <c r="BY96" s="4"/>
      <c r="BZ96" s="7"/>
      <c r="CA96" s="7"/>
      <c r="CB96" s="7"/>
      <c r="CE96" s="7"/>
      <c r="CF96" s="7"/>
      <c r="CG96" s="7"/>
      <c r="CH96" s="7"/>
      <c r="CI96" s="7"/>
      <c r="CJ96" s="7"/>
      <c r="CK96" s="7"/>
      <c r="CL96" s="7"/>
      <c r="CN96" s="47"/>
      <c r="CO96" s="47"/>
      <c r="CP96" s="47"/>
      <c r="CQ96" s="4">
        <f t="shared" si="75"/>
        <v>13.397260273972602</v>
      </c>
      <c r="CR96" s="7" cm="1">
        <f t="array" ref="CR96">IF(BK96&lt;=$CW$48,0,INDEX($B$14:$B$300,BK96-$CW$48+1))</f>
        <v>14866</v>
      </c>
      <c r="CS96" s="1">
        <f t="shared" si="63"/>
        <v>14138</v>
      </c>
      <c r="CT96" s="100">
        <f t="shared" si="76"/>
        <v>0.95102919413426612</v>
      </c>
    </row>
    <row r="97" spans="1:98" s="1" customFormat="1" x14ac:dyDescent="0.3">
      <c r="A97" s="1">
        <f t="shared" si="64"/>
        <v>84</v>
      </c>
      <c r="B97" s="1">
        <f t="shared" si="42"/>
        <v>23897</v>
      </c>
      <c r="C97" s="1">
        <v>84</v>
      </c>
      <c r="D97" s="1">
        <v>26100</v>
      </c>
      <c r="E97" s="1">
        <v>9278</v>
      </c>
      <c r="F97" s="1">
        <v>0</v>
      </c>
      <c r="G97" s="1">
        <v>14089</v>
      </c>
      <c r="H97" s="1">
        <v>0</v>
      </c>
      <c r="I97" s="1">
        <v>530</v>
      </c>
      <c r="J97" s="4">
        <v>49.47</v>
      </c>
      <c r="K97" s="4">
        <v>0.62</v>
      </c>
      <c r="L97" s="4">
        <v>24.6</v>
      </c>
      <c r="M97" s="61">
        <v>1.31</v>
      </c>
      <c r="N97" s="1">
        <v>11258</v>
      </c>
      <c r="O97" s="1">
        <v>12630</v>
      </c>
      <c r="P97" s="1">
        <v>10606</v>
      </c>
      <c r="Q97" s="1">
        <v>2001</v>
      </c>
      <c r="R97" s="1">
        <v>22</v>
      </c>
      <c r="S97" s="1">
        <v>0</v>
      </c>
      <c r="T97" s="1">
        <v>4302</v>
      </c>
      <c r="U97" s="1">
        <v>433</v>
      </c>
      <c r="V97" s="1">
        <v>4944</v>
      </c>
      <c r="W97" s="1">
        <v>7077</v>
      </c>
      <c r="X97" s="1">
        <v>530</v>
      </c>
      <c r="Y97" s="58">
        <v>0.86</v>
      </c>
      <c r="AA97" s="1">
        <f t="shared" si="43"/>
        <v>14222</v>
      </c>
      <c r="AB97" s="1">
        <f t="shared" si="44"/>
        <v>21166</v>
      </c>
      <c r="AC97" s="1">
        <f t="shared" si="45"/>
        <v>1060</v>
      </c>
      <c r="AD97" s="1">
        <f t="shared" si="65"/>
        <v>-347</v>
      </c>
      <c r="AE97" s="1">
        <f t="shared" si="66"/>
        <v>462</v>
      </c>
      <c r="AF97" s="1">
        <f t="shared" si="66"/>
        <v>0</v>
      </c>
      <c r="AG97" s="1">
        <f t="shared" si="66"/>
        <v>19</v>
      </c>
      <c r="AH97" s="1">
        <f t="shared" si="77"/>
        <v>134</v>
      </c>
      <c r="AI97" s="9">
        <f t="shared" si="67"/>
        <v>4.2227710939367384E-2</v>
      </c>
      <c r="AJ97" s="9">
        <f t="shared" si="46"/>
        <v>0.47793999999999998</v>
      </c>
      <c r="AK97" s="9">
        <f t="shared" si="47"/>
        <v>0.18556</v>
      </c>
      <c r="AL97" s="9">
        <f t="shared" si="48"/>
        <v>0.28177999999999997</v>
      </c>
      <c r="AM97" s="9">
        <f t="shared" si="49"/>
        <v>1.06E-2</v>
      </c>
      <c r="AN97" s="9">
        <f t="shared" si="50"/>
        <v>8.6040000000000005E-2</v>
      </c>
      <c r="AO97" s="9">
        <f t="shared" si="51"/>
        <v>2.6800000000000001E-3</v>
      </c>
      <c r="AP97" s="1">
        <f t="shared" si="68"/>
        <v>-173</v>
      </c>
      <c r="AQ97" s="1">
        <f t="shared" si="68"/>
        <v>231</v>
      </c>
      <c r="AS97" s="1">
        <f t="shared" si="69"/>
        <v>19</v>
      </c>
      <c r="AT97" s="1">
        <f t="shared" si="70"/>
        <v>77</v>
      </c>
      <c r="AU97" s="1">
        <f t="shared" si="52"/>
        <v>12551</v>
      </c>
      <c r="AV97" s="9">
        <f t="shared" si="53"/>
        <v>0.25102000000000002</v>
      </c>
      <c r="AW97" s="9">
        <f t="shared" si="54"/>
        <v>9.8879999999999996E-2</v>
      </c>
      <c r="AX97" s="9">
        <f t="shared" si="55"/>
        <v>0.14154</v>
      </c>
      <c r="AY97" s="9">
        <f t="shared" si="56"/>
        <v>1.06E-2</v>
      </c>
      <c r="AZ97" s="9">
        <f t="shared" si="57"/>
        <v>1.5399999999999999E-3</v>
      </c>
      <c r="BA97" s="9">
        <f t="shared" si="71"/>
        <v>0.24852879999999999</v>
      </c>
      <c r="BB97" s="7"/>
      <c r="BC97" s="7"/>
      <c r="BD97" s="7"/>
      <c r="BE97" s="7"/>
      <c r="BF97" s="7"/>
      <c r="BG97" s="7"/>
      <c r="BH97" s="7"/>
      <c r="BI97" s="7"/>
      <c r="BJ97" s="7">
        <f t="shared" si="80"/>
        <v>84</v>
      </c>
      <c r="BK97" s="7">
        <f t="shared" si="80"/>
        <v>84</v>
      </c>
      <c r="BL97" s="1">
        <f t="shared" si="58"/>
        <v>0</v>
      </c>
      <c r="BM97" s="48">
        <f>+EvolOf!M86</f>
        <v>0</v>
      </c>
      <c r="BN97" s="1">
        <f t="shared" si="59"/>
        <v>0</v>
      </c>
      <c r="BO97" s="1">
        <f t="shared" si="72"/>
        <v>0</v>
      </c>
      <c r="BP97" s="28">
        <f t="shared" si="73"/>
        <v>0</v>
      </c>
      <c r="BQ97" s="1">
        <f t="shared" si="60"/>
        <v>0</v>
      </c>
      <c r="BR97" s="1" cm="1">
        <f t="array" ref="BR97">IF(BK97&lt;=$BX$14,0,INDEX($AU$14:$AU$300,BK97-$BX$14+1))*$BY$14</f>
        <v>343358.42361386039</v>
      </c>
      <c r="BS97" s="1">
        <f t="shared" si="61"/>
        <v>135253.2902833978</v>
      </c>
      <c r="BT97" s="1">
        <f t="shared" si="79"/>
        <v>208105.13333046259</v>
      </c>
      <c r="BU97" s="1">
        <f t="shared" si="74"/>
        <v>135253.2902833978</v>
      </c>
      <c r="BV97" s="1">
        <f t="shared" si="62"/>
        <v>193605.89306949964</v>
      </c>
      <c r="BW97" s="1">
        <f t="shared" si="62"/>
        <v>14499.240260962952</v>
      </c>
      <c r="BX97" s="7"/>
      <c r="BY97" s="4"/>
      <c r="BZ97" s="7"/>
      <c r="CA97" s="7"/>
      <c r="CB97" s="7"/>
      <c r="CE97" s="7"/>
      <c r="CF97" s="7"/>
      <c r="CG97" s="7"/>
      <c r="CH97" s="7"/>
      <c r="CI97" s="7"/>
      <c r="CJ97" s="7"/>
      <c r="CK97" s="7"/>
      <c r="CL97" s="7"/>
      <c r="CN97" s="47"/>
      <c r="CO97" s="47"/>
      <c r="CP97" s="47"/>
      <c r="CQ97" s="4">
        <f t="shared" si="75"/>
        <v>13.352830188679246</v>
      </c>
      <c r="CR97" s="7" cm="1">
        <f t="array" ref="CR97">IF(BK97&lt;=$CW$48,0,INDEX($B$14:$B$300,BK97-$CW$48+1))</f>
        <v>15663</v>
      </c>
      <c r="CS97" s="1">
        <f t="shared" si="63"/>
        <v>14619</v>
      </c>
      <c r="CT97" s="100">
        <f t="shared" si="76"/>
        <v>0.93334610227925685</v>
      </c>
    </row>
    <row r="98" spans="1:98" s="1" customFormat="1" x14ac:dyDescent="0.3">
      <c r="A98" s="1">
        <f t="shared" si="64"/>
        <v>85</v>
      </c>
      <c r="B98" s="1">
        <f t="shared" si="42"/>
        <v>24023</v>
      </c>
      <c r="C98" s="1">
        <v>85</v>
      </c>
      <c r="D98" s="1">
        <v>25976</v>
      </c>
      <c r="E98" s="1">
        <v>8923</v>
      </c>
      <c r="F98" s="1">
        <v>0</v>
      </c>
      <c r="G98" s="1">
        <v>14550</v>
      </c>
      <c r="H98" s="1">
        <v>0</v>
      </c>
      <c r="I98" s="1">
        <v>550</v>
      </c>
      <c r="J98" s="4">
        <v>49.51</v>
      </c>
      <c r="K98" s="4">
        <v>0.62</v>
      </c>
      <c r="L98" s="4">
        <v>24.6</v>
      </c>
      <c r="M98" s="61">
        <v>1.29</v>
      </c>
      <c r="N98" s="1">
        <v>11381</v>
      </c>
      <c r="O98" s="1">
        <v>12631</v>
      </c>
      <c r="P98" s="1">
        <v>10392</v>
      </c>
      <c r="Q98" s="1">
        <v>2214</v>
      </c>
      <c r="R98" s="1">
        <v>24</v>
      </c>
      <c r="S98" s="1">
        <v>0</v>
      </c>
      <c r="T98" s="1">
        <v>4162</v>
      </c>
      <c r="U98" s="1">
        <v>417</v>
      </c>
      <c r="V98" s="1">
        <v>4770</v>
      </c>
      <c r="W98" s="1">
        <v>7304</v>
      </c>
      <c r="X98" s="1">
        <v>550</v>
      </c>
      <c r="Y98" s="58">
        <v>0.85</v>
      </c>
      <c r="AA98" s="1">
        <f t="shared" si="43"/>
        <v>13693</v>
      </c>
      <c r="AB98" s="1">
        <f t="shared" si="44"/>
        <v>21854</v>
      </c>
      <c r="AC98" s="1">
        <f t="shared" si="45"/>
        <v>1100</v>
      </c>
      <c r="AD98" s="1">
        <f t="shared" si="65"/>
        <v>-355</v>
      </c>
      <c r="AE98" s="1">
        <f t="shared" si="66"/>
        <v>461</v>
      </c>
      <c r="AF98" s="1">
        <f t="shared" si="66"/>
        <v>0</v>
      </c>
      <c r="AG98" s="1">
        <f t="shared" si="66"/>
        <v>20</v>
      </c>
      <c r="AH98" s="1">
        <f t="shared" si="77"/>
        <v>126</v>
      </c>
      <c r="AI98" s="9">
        <f t="shared" si="67"/>
        <v>4.3567807351077313E-2</v>
      </c>
      <c r="AJ98" s="9">
        <f t="shared" si="46"/>
        <v>0.48046</v>
      </c>
      <c r="AK98" s="9">
        <f t="shared" si="47"/>
        <v>0.17846000000000001</v>
      </c>
      <c r="AL98" s="9">
        <f t="shared" si="48"/>
        <v>0.29099999999999998</v>
      </c>
      <c r="AM98" s="9">
        <f t="shared" si="49"/>
        <v>1.0999999999999999E-2</v>
      </c>
      <c r="AN98" s="9">
        <f t="shared" si="50"/>
        <v>8.3239999999999995E-2</v>
      </c>
      <c r="AO98" s="9">
        <f t="shared" si="51"/>
        <v>2.5200000000000001E-3</v>
      </c>
      <c r="AP98" s="1">
        <f t="shared" si="68"/>
        <v>-174</v>
      </c>
      <c r="AQ98" s="1">
        <f t="shared" si="68"/>
        <v>227</v>
      </c>
      <c r="AS98" s="1">
        <f t="shared" si="69"/>
        <v>20</v>
      </c>
      <c r="AT98" s="1">
        <f t="shared" si="70"/>
        <v>73</v>
      </c>
      <c r="AU98" s="1">
        <f t="shared" si="52"/>
        <v>12624</v>
      </c>
      <c r="AV98" s="9">
        <f t="shared" si="53"/>
        <v>0.25247999999999998</v>
      </c>
      <c r="AW98" s="9">
        <f t="shared" si="54"/>
        <v>9.5399999999999999E-2</v>
      </c>
      <c r="AX98" s="9">
        <f t="shared" si="55"/>
        <v>0.14607999999999999</v>
      </c>
      <c r="AY98" s="9">
        <f t="shared" si="56"/>
        <v>1.0999999999999999E-2</v>
      </c>
      <c r="AZ98" s="9">
        <f t="shared" si="57"/>
        <v>1.4599999999999999E-3</v>
      </c>
      <c r="BA98" s="9">
        <f t="shared" si="71"/>
        <v>0.24983920000000001</v>
      </c>
      <c r="BB98" s="7"/>
      <c r="BC98" s="7"/>
      <c r="BD98" s="7"/>
      <c r="BE98" s="7"/>
      <c r="BF98" s="7"/>
      <c r="BG98" s="7"/>
      <c r="BH98" s="7"/>
      <c r="BI98" s="7"/>
      <c r="BJ98" s="7">
        <f t="shared" si="80"/>
        <v>85</v>
      </c>
      <c r="BK98" s="7">
        <f t="shared" si="80"/>
        <v>85</v>
      </c>
      <c r="BL98" s="1">
        <f t="shared" si="58"/>
        <v>0</v>
      </c>
      <c r="BM98" s="48">
        <f>+EvolOf!M87</f>
        <v>0</v>
      </c>
      <c r="BN98" s="1">
        <f t="shared" si="59"/>
        <v>0</v>
      </c>
      <c r="BO98" s="1">
        <f t="shared" si="72"/>
        <v>0</v>
      </c>
      <c r="BP98" s="28">
        <f t="shared" si="73"/>
        <v>0</v>
      </c>
      <c r="BQ98" s="1">
        <f t="shared" si="60"/>
        <v>0</v>
      </c>
      <c r="BR98" s="1" cm="1">
        <f t="array" ref="BR98">IF(BK98&lt;=$BX$14,0,INDEX($AU$14:$AU$300,BK98-$BX$14+1))*$BY$14</f>
        <v>345355.48878187983</v>
      </c>
      <c r="BS98" s="1">
        <f t="shared" si="61"/>
        <v>130493.16234866656</v>
      </c>
      <c r="BT98" s="1">
        <f t="shared" si="79"/>
        <v>214862.32643321325</v>
      </c>
      <c r="BU98" s="1">
        <f t="shared" si="74"/>
        <v>130493.16234866658</v>
      </c>
      <c r="BV98" s="1">
        <f t="shared" si="62"/>
        <v>199815.94503032716</v>
      </c>
      <c r="BW98" s="1">
        <f t="shared" si="62"/>
        <v>15046.381402886082</v>
      </c>
      <c r="BX98" s="7"/>
      <c r="BY98" s="4"/>
      <c r="BZ98" s="7"/>
      <c r="CA98" s="7"/>
      <c r="CB98" s="7"/>
      <c r="CE98" s="7"/>
      <c r="CF98" s="7"/>
      <c r="CG98" s="7"/>
      <c r="CH98" s="7"/>
      <c r="CI98" s="7"/>
      <c r="CJ98" s="7"/>
      <c r="CK98" s="7"/>
      <c r="CL98" s="7"/>
      <c r="CN98" s="47"/>
      <c r="CO98" s="47"/>
      <c r="CP98" s="47"/>
      <c r="CQ98" s="4">
        <f t="shared" si="75"/>
        <v>13.28</v>
      </c>
      <c r="CR98" s="7" cm="1">
        <f t="array" ref="CR98">IF(BK98&lt;=$CW$48,0,INDEX($B$14:$B$300,BK98-$CW$48+1))</f>
        <v>16469</v>
      </c>
      <c r="CS98" s="1">
        <f t="shared" si="63"/>
        <v>15100</v>
      </c>
      <c r="CT98" s="100">
        <f t="shared" si="76"/>
        <v>0.916874127147975</v>
      </c>
    </row>
    <row r="99" spans="1:98" s="1" customFormat="1" x14ac:dyDescent="0.3">
      <c r="A99" s="1">
        <f t="shared" si="64"/>
        <v>86</v>
      </c>
      <c r="B99" s="1">
        <f t="shared" si="42"/>
        <v>24141</v>
      </c>
      <c r="C99" s="1">
        <v>86</v>
      </c>
      <c r="D99" s="1">
        <v>25857</v>
      </c>
      <c r="E99" s="1">
        <v>8555</v>
      </c>
      <c r="F99" s="1">
        <v>0</v>
      </c>
      <c r="G99" s="1">
        <v>15018</v>
      </c>
      <c r="H99" s="1">
        <v>0</v>
      </c>
      <c r="I99" s="1">
        <v>568</v>
      </c>
      <c r="J99" s="4">
        <v>49.56</v>
      </c>
      <c r="K99" s="4">
        <v>0.62</v>
      </c>
      <c r="L99" s="4">
        <v>24.6</v>
      </c>
      <c r="M99" s="61">
        <v>1.28</v>
      </c>
      <c r="N99" s="1">
        <v>11500</v>
      </c>
      <c r="O99" s="1">
        <v>12632</v>
      </c>
      <c r="P99" s="1">
        <v>10172</v>
      </c>
      <c r="Q99" s="1">
        <v>2434</v>
      </c>
      <c r="R99" s="1">
        <v>26</v>
      </c>
      <c r="S99" s="1">
        <v>0</v>
      </c>
      <c r="T99" s="1">
        <v>4009</v>
      </c>
      <c r="U99" s="1">
        <v>401</v>
      </c>
      <c r="V99" s="1">
        <v>4586</v>
      </c>
      <c r="W99" s="1">
        <v>7539</v>
      </c>
      <c r="X99" s="1">
        <v>568</v>
      </c>
      <c r="Y99" s="58">
        <v>0.84</v>
      </c>
      <c r="AA99" s="1">
        <f t="shared" si="43"/>
        <v>13141</v>
      </c>
      <c r="AB99" s="1">
        <f t="shared" si="44"/>
        <v>22557</v>
      </c>
      <c r="AC99" s="1">
        <f t="shared" si="45"/>
        <v>1136</v>
      </c>
      <c r="AD99" s="1">
        <f t="shared" si="65"/>
        <v>-368</v>
      </c>
      <c r="AE99" s="1">
        <f t="shared" si="66"/>
        <v>468</v>
      </c>
      <c r="AF99" s="1">
        <f t="shared" si="66"/>
        <v>0</v>
      </c>
      <c r="AG99" s="1">
        <f t="shared" si="66"/>
        <v>18</v>
      </c>
      <c r="AH99" s="1">
        <f t="shared" si="77"/>
        <v>118</v>
      </c>
      <c r="AI99" s="9">
        <f t="shared" si="67"/>
        <v>4.4749074292917357E-2</v>
      </c>
      <c r="AJ99" s="9">
        <f t="shared" si="46"/>
        <v>0.48282000000000003</v>
      </c>
      <c r="AK99" s="9">
        <f t="shared" si="47"/>
        <v>0.1711</v>
      </c>
      <c r="AL99" s="9">
        <f t="shared" si="48"/>
        <v>0.30036000000000002</v>
      </c>
      <c r="AM99" s="9">
        <f t="shared" si="49"/>
        <v>1.136E-2</v>
      </c>
      <c r="AN99" s="9">
        <f t="shared" si="50"/>
        <v>8.0180000000000001E-2</v>
      </c>
      <c r="AO99" s="9">
        <f t="shared" si="51"/>
        <v>2.3600000000000001E-3</v>
      </c>
      <c r="AP99" s="1">
        <f t="shared" si="68"/>
        <v>-184</v>
      </c>
      <c r="AQ99" s="1">
        <f t="shared" si="68"/>
        <v>235</v>
      </c>
      <c r="AS99" s="1">
        <f t="shared" si="69"/>
        <v>18</v>
      </c>
      <c r="AT99" s="1">
        <f t="shared" si="70"/>
        <v>69</v>
      </c>
      <c r="AU99" s="1">
        <f t="shared" si="52"/>
        <v>12693</v>
      </c>
      <c r="AV99" s="9">
        <f t="shared" si="53"/>
        <v>0.25385999999999997</v>
      </c>
      <c r="AW99" s="9">
        <f t="shared" si="54"/>
        <v>9.1719999999999996E-2</v>
      </c>
      <c r="AX99" s="9">
        <f t="shared" si="55"/>
        <v>0.15078</v>
      </c>
      <c r="AY99" s="9">
        <f t="shared" si="56"/>
        <v>1.136E-2</v>
      </c>
      <c r="AZ99" s="9">
        <f t="shared" si="57"/>
        <v>1.3799999999999999E-3</v>
      </c>
      <c r="BA99" s="9">
        <f t="shared" si="71"/>
        <v>0.25106640000000002</v>
      </c>
      <c r="BB99" s="7"/>
      <c r="BC99" s="7"/>
      <c r="BD99" s="7"/>
      <c r="BE99" s="7"/>
      <c r="BF99" s="7"/>
      <c r="BG99" s="7"/>
      <c r="BH99" s="7"/>
      <c r="BI99" s="7"/>
      <c r="BJ99" s="7">
        <f t="shared" si="80"/>
        <v>86</v>
      </c>
      <c r="BK99" s="7">
        <f t="shared" si="80"/>
        <v>86</v>
      </c>
      <c r="BL99" s="1">
        <f t="shared" si="58"/>
        <v>0</v>
      </c>
      <c r="BM99" s="48">
        <f>+EvolOf!M88</f>
        <v>0</v>
      </c>
      <c r="BN99" s="1">
        <f t="shared" si="59"/>
        <v>0</v>
      </c>
      <c r="BO99" s="1">
        <f t="shared" si="72"/>
        <v>0</v>
      </c>
      <c r="BP99" s="28">
        <f t="shared" si="73"/>
        <v>0</v>
      </c>
      <c r="BQ99" s="1">
        <f t="shared" si="60"/>
        <v>0</v>
      </c>
      <c r="BR99" s="1" cm="1">
        <f t="array" ref="BR99">IF(BK99&lt;=$BX$14,0,INDEX($AU$14:$AU$300,BK99-$BX$14+1))*$BY$14</f>
        <v>347243.12572151463</v>
      </c>
      <c r="BS99" s="1">
        <f t="shared" si="61"/>
        <v>125459.46384297377</v>
      </c>
      <c r="BT99" s="1">
        <f t="shared" si="79"/>
        <v>221783.66187854085</v>
      </c>
      <c r="BU99" s="1">
        <f t="shared" si="74"/>
        <v>125459.46384297378</v>
      </c>
      <c r="BV99" s="1">
        <f t="shared" si="62"/>
        <v>206244.85344792396</v>
      </c>
      <c r="BW99" s="1">
        <f t="shared" si="62"/>
        <v>15538.8084306169</v>
      </c>
      <c r="BX99" s="7"/>
      <c r="BY99" s="4"/>
      <c r="BZ99" s="7"/>
      <c r="CA99" s="7"/>
      <c r="CB99" s="7"/>
      <c r="CE99" s="7"/>
      <c r="CF99" s="7"/>
      <c r="CG99" s="7"/>
      <c r="CH99" s="7"/>
      <c r="CI99" s="7"/>
      <c r="CJ99" s="7"/>
      <c r="CK99" s="7"/>
      <c r="CL99" s="7"/>
      <c r="CN99" s="47"/>
      <c r="CO99" s="47"/>
      <c r="CP99" s="47"/>
      <c r="CQ99" s="4">
        <f t="shared" si="75"/>
        <v>13.272887323943662</v>
      </c>
      <c r="CR99" s="7" cm="1">
        <f t="array" ref="CR99">IF(BK99&lt;=$CW$48,0,INDEX($B$14:$B$300,BK99-$CW$48+1))</f>
        <v>17301</v>
      </c>
      <c r="CS99" s="1">
        <f t="shared" si="63"/>
        <v>15586</v>
      </c>
      <c r="CT99" s="100">
        <f t="shared" si="76"/>
        <v>0.90087278192012021</v>
      </c>
    </row>
    <row r="100" spans="1:98" s="1" customFormat="1" x14ac:dyDescent="0.3">
      <c r="A100" s="1">
        <f t="shared" si="64"/>
        <v>87</v>
      </c>
      <c r="B100" s="1">
        <f t="shared" si="42"/>
        <v>24254</v>
      </c>
      <c r="C100" s="1">
        <v>87</v>
      </c>
      <c r="D100" s="1">
        <v>25744</v>
      </c>
      <c r="E100" s="1">
        <v>8041</v>
      </c>
      <c r="F100" s="1">
        <v>0</v>
      </c>
      <c r="G100" s="1">
        <v>15624</v>
      </c>
      <c r="H100" s="1">
        <v>0</v>
      </c>
      <c r="I100" s="1">
        <v>589</v>
      </c>
      <c r="J100" s="4">
        <v>49.6</v>
      </c>
      <c r="K100" s="4">
        <v>0.62</v>
      </c>
      <c r="L100" s="4">
        <v>24.7</v>
      </c>
      <c r="M100" s="61">
        <v>1.27</v>
      </c>
      <c r="N100" s="1">
        <v>11610</v>
      </c>
      <c r="O100" s="1">
        <v>12634</v>
      </c>
      <c r="P100" s="1">
        <v>9803</v>
      </c>
      <c r="Q100" s="1">
        <v>2800</v>
      </c>
      <c r="R100" s="1">
        <v>30</v>
      </c>
      <c r="S100" s="1">
        <v>0</v>
      </c>
      <c r="T100" s="1">
        <v>3791</v>
      </c>
      <c r="U100" s="1">
        <v>380</v>
      </c>
      <c r="V100" s="1">
        <v>4339</v>
      </c>
      <c r="W100" s="1">
        <v>7832</v>
      </c>
      <c r="X100" s="1">
        <v>589</v>
      </c>
      <c r="Y100" s="58">
        <v>0.84</v>
      </c>
      <c r="AA100" s="1">
        <f t="shared" si="43"/>
        <v>12380</v>
      </c>
      <c r="AB100" s="1">
        <f t="shared" si="44"/>
        <v>23456</v>
      </c>
      <c r="AC100" s="1">
        <f t="shared" si="45"/>
        <v>1178</v>
      </c>
      <c r="AD100" s="1">
        <f t="shared" si="65"/>
        <v>-514</v>
      </c>
      <c r="AE100" s="1">
        <f t="shared" si="66"/>
        <v>606</v>
      </c>
      <c r="AF100" s="1">
        <f t="shared" si="66"/>
        <v>0</v>
      </c>
      <c r="AG100" s="1">
        <f t="shared" si="66"/>
        <v>21</v>
      </c>
      <c r="AH100" s="1">
        <f t="shared" si="77"/>
        <v>113</v>
      </c>
      <c r="AI100" s="9">
        <f t="shared" si="67"/>
        <v>4.6159874608150471E-2</v>
      </c>
      <c r="AJ100" s="9">
        <f t="shared" si="46"/>
        <v>0.48508000000000001</v>
      </c>
      <c r="AK100" s="9">
        <f t="shared" si="47"/>
        <v>0.16081999999999999</v>
      </c>
      <c r="AL100" s="9">
        <f t="shared" si="48"/>
        <v>0.31247999999999998</v>
      </c>
      <c r="AM100" s="9">
        <f t="shared" si="49"/>
        <v>1.1780000000000001E-2</v>
      </c>
      <c r="AN100" s="9">
        <f t="shared" si="50"/>
        <v>7.5819999999999999E-2</v>
      </c>
      <c r="AO100" s="9">
        <f t="shared" si="51"/>
        <v>2.2599999999999999E-3</v>
      </c>
      <c r="AP100" s="1">
        <f t="shared" si="68"/>
        <v>-247</v>
      </c>
      <c r="AQ100" s="1">
        <f t="shared" si="68"/>
        <v>293</v>
      </c>
      <c r="AS100" s="1">
        <f t="shared" si="69"/>
        <v>21</v>
      </c>
      <c r="AT100" s="1">
        <f t="shared" si="70"/>
        <v>67</v>
      </c>
      <c r="AU100" s="1">
        <f t="shared" si="52"/>
        <v>12760</v>
      </c>
      <c r="AV100" s="9">
        <f t="shared" si="53"/>
        <v>0.25519999999999998</v>
      </c>
      <c r="AW100" s="9">
        <f t="shared" si="54"/>
        <v>8.6779999999999996E-2</v>
      </c>
      <c r="AX100" s="9">
        <f t="shared" si="55"/>
        <v>0.15664</v>
      </c>
      <c r="AY100" s="9">
        <f t="shared" si="56"/>
        <v>1.1780000000000001E-2</v>
      </c>
      <c r="AZ100" s="9">
        <f t="shared" si="57"/>
        <v>1.34E-3</v>
      </c>
      <c r="BA100" s="9">
        <f t="shared" si="71"/>
        <v>0.25224160000000001</v>
      </c>
      <c r="BB100" s="7"/>
      <c r="BC100" s="7"/>
      <c r="BD100" s="7"/>
      <c r="BE100" s="7"/>
      <c r="BF100" s="7"/>
      <c r="BG100" s="7"/>
      <c r="BH100" s="7"/>
      <c r="BI100" s="7"/>
      <c r="BJ100" s="7">
        <f t="shared" si="80"/>
        <v>87</v>
      </c>
      <c r="BK100" s="7">
        <f t="shared" si="80"/>
        <v>87</v>
      </c>
      <c r="BL100" s="1">
        <f t="shared" si="58"/>
        <v>0</v>
      </c>
      <c r="BM100" s="48">
        <f>+EvolOf!M89</f>
        <v>0</v>
      </c>
      <c r="BN100" s="1">
        <f t="shared" si="59"/>
        <v>0</v>
      </c>
      <c r="BO100" s="1">
        <f t="shared" si="72"/>
        <v>0</v>
      </c>
      <c r="BP100" s="28">
        <f t="shared" si="73"/>
        <v>0</v>
      </c>
      <c r="BQ100" s="1">
        <f t="shared" si="60"/>
        <v>0</v>
      </c>
      <c r="BR100" s="1" cm="1">
        <f t="array" ref="BR100">IF(BK100&lt;=$BX$14,0,INDEX($AU$14:$AU$300,BK100-$BX$14+1))*$BY$14</f>
        <v>349076.04854695708</v>
      </c>
      <c r="BS100" s="1">
        <f t="shared" si="61"/>
        <v>118702.27074022312</v>
      </c>
      <c r="BT100" s="1">
        <f t="shared" si="79"/>
        <v>230373.777806734</v>
      </c>
      <c r="BU100" s="1">
        <f t="shared" si="74"/>
        <v>118702.27074022309</v>
      </c>
      <c r="BV100" s="1">
        <f t="shared" si="62"/>
        <v>214260.47117709782</v>
      </c>
      <c r="BW100" s="1">
        <f t="shared" si="62"/>
        <v>16113.306629636187</v>
      </c>
      <c r="BX100" s="7"/>
      <c r="BY100" s="4"/>
      <c r="BZ100" s="7"/>
      <c r="CA100" s="7"/>
      <c r="CB100" s="7"/>
      <c r="CE100" s="7"/>
      <c r="CF100" s="7"/>
      <c r="CG100" s="7"/>
      <c r="CH100" s="7"/>
      <c r="CI100" s="7"/>
      <c r="CJ100" s="7"/>
      <c r="CK100" s="7"/>
      <c r="CL100" s="7"/>
      <c r="CN100" s="47"/>
      <c r="CO100" s="47"/>
      <c r="CP100" s="47"/>
      <c r="CQ100" s="4">
        <f t="shared" si="75"/>
        <v>13.297113752122241</v>
      </c>
      <c r="CR100" s="7" cm="1">
        <f t="array" ref="CR100">IF(BK100&lt;=$CW$48,0,INDEX($B$14:$B$300,BK100-$CW$48+1))</f>
        <v>18102</v>
      </c>
      <c r="CS100" s="1">
        <f t="shared" si="63"/>
        <v>16213</v>
      </c>
      <c r="CT100" s="100">
        <f t="shared" si="76"/>
        <v>0.89564688984642582</v>
      </c>
    </row>
    <row r="101" spans="1:98" s="1" customFormat="1" x14ac:dyDescent="0.3">
      <c r="A101" s="1">
        <f t="shared" si="64"/>
        <v>88</v>
      </c>
      <c r="B101" s="1">
        <f t="shared" si="42"/>
        <v>24356</v>
      </c>
      <c r="C101" s="1">
        <v>88</v>
      </c>
      <c r="D101" s="1">
        <v>25642</v>
      </c>
      <c r="E101" s="1">
        <v>7554</v>
      </c>
      <c r="F101" s="1">
        <v>0</v>
      </c>
      <c r="G101" s="1">
        <v>16193</v>
      </c>
      <c r="H101" s="1">
        <v>0</v>
      </c>
      <c r="I101" s="1">
        <v>609</v>
      </c>
      <c r="J101" s="4">
        <v>49.63</v>
      </c>
      <c r="K101" s="4">
        <v>0.62</v>
      </c>
      <c r="L101" s="4">
        <v>24.8</v>
      </c>
      <c r="M101" s="61">
        <v>1.26</v>
      </c>
      <c r="N101" s="1">
        <v>11711</v>
      </c>
      <c r="O101" s="1">
        <v>12635</v>
      </c>
      <c r="P101" s="1">
        <v>9471</v>
      </c>
      <c r="Q101" s="1">
        <v>3131</v>
      </c>
      <c r="R101" s="1">
        <v>33</v>
      </c>
      <c r="S101" s="1">
        <v>0</v>
      </c>
      <c r="T101" s="1">
        <v>3594</v>
      </c>
      <c r="U101" s="1">
        <v>359</v>
      </c>
      <c r="V101" s="1">
        <v>4109</v>
      </c>
      <c r="W101" s="1">
        <v>8102</v>
      </c>
      <c r="X101" s="1">
        <v>609</v>
      </c>
      <c r="Y101" s="58">
        <v>0.83</v>
      </c>
      <c r="AA101" s="1">
        <f t="shared" si="43"/>
        <v>11663</v>
      </c>
      <c r="AB101" s="1">
        <f t="shared" si="44"/>
        <v>24295</v>
      </c>
      <c r="AC101" s="1">
        <f t="shared" si="45"/>
        <v>1218</v>
      </c>
      <c r="AD101" s="1">
        <f t="shared" si="65"/>
        <v>-487</v>
      </c>
      <c r="AE101" s="1">
        <f t="shared" si="66"/>
        <v>569</v>
      </c>
      <c r="AF101" s="1">
        <f t="shared" si="66"/>
        <v>0</v>
      </c>
      <c r="AG101" s="1">
        <f t="shared" si="66"/>
        <v>20</v>
      </c>
      <c r="AH101" s="1">
        <f t="shared" si="77"/>
        <v>102</v>
      </c>
      <c r="AI101" s="9">
        <f t="shared" si="67"/>
        <v>4.7503900156006237E-2</v>
      </c>
      <c r="AJ101" s="9">
        <f t="shared" si="46"/>
        <v>0.48712</v>
      </c>
      <c r="AK101" s="9">
        <f t="shared" si="47"/>
        <v>0.15107999999999999</v>
      </c>
      <c r="AL101" s="9">
        <f t="shared" si="48"/>
        <v>0.32385999999999998</v>
      </c>
      <c r="AM101" s="9">
        <f t="shared" si="49"/>
        <v>1.218E-2</v>
      </c>
      <c r="AN101" s="9">
        <f t="shared" si="50"/>
        <v>7.1879999999999999E-2</v>
      </c>
      <c r="AO101" s="9">
        <f t="shared" si="51"/>
        <v>2.0400000000000001E-3</v>
      </c>
      <c r="AP101" s="1">
        <f t="shared" si="68"/>
        <v>-230</v>
      </c>
      <c r="AQ101" s="1">
        <f t="shared" si="68"/>
        <v>270</v>
      </c>
      <c r="AS101" s="1">
        <f t="shared" si="69"/>
        <v>20</v>
      </c>
      <c r="AT101" s="1">
        <f t="shared" si="70"/>
        <v>60</v>
      </c>
      <c r="AU101" s="1">
        <f t="shared" si="52"/>
        <v>12820</v>
      </c>
      <c r="AV101" s="9">
        <f t="shared" si="53"/>
        <v>0.25640000000000002</v>
      </c>
      <c r="AW101" s="9">
        <f t="shared" si="54"/>
        <v>8.2180000000000003E-2</v>
      </c>
      <c r="AX101" s="9">
        <f t="shared" si="55"/>
        <v>0.16203999999999999</v>
      </c>
      <c r="AY101" s="9">
        <f t="shared" si="56"/>
        <v>1.218E-2</v>
      </c>
      <c r="AZ101" s="9">
        <f t="shared" si="57"/>
        <v>1.1999999999999999E-3</v>
      </c>
      <c r="BA101" s="9">
        <f t="shared" si="71"/>
        <v>0.25330239999999998</v>
      </c>
      <c r="BB101" s="7"/>
      <c r="BC101" s="7"/>
      <c r="BD101" s="7"/>
      <c r="BE101" s="7"/>
      <c r="BF101" s="7"/>
      <c r="BG101" s="7"/>
      <c r="BH101" s="7"/>
      <c r="BI101" s="7"/>
      <c r="BJ101" s="7">
        <f t="shared" si="80"/>
        <v>88</v>
      </c>
      <c r="BK101" s="7">
        <f t="shared" si="80"/>
        <v>88</v>
      </c>
      <c r="BL101" s="1">
        <f t="shared" si="58"/>
        <v>0</v>
      </c>
      <c r="BM101" s="48">
        <f>+EvolOf!M90</f>
        <v>0</v>
      </c>
      <c r="BN101" s="1">
        <f t="shared" si="59"/>
        <v>0</v>
      </c>
      <c r="BO101" s="1">
        <f t="shared" si="72"/>
        <v>0</v>
      </c>
      <c r="BP101" s="28">
        <f t="shared" si="73"/>
        <v>0</v>
      </c>
      <c r="BQ101" s="1">
        <f t="shared" si="60"/>
        <v>0</v>
      </c>
      <c r="BR101" s="1" cm="1">
        <f t="array" ref="BR101">IF(BK101&lt;=$BX$14,0,INDEX($AU$14:$AU$300,BK101-$BX$14+1))*$BY$14</f>
        <v>350717.47197272652</v>
      </c>
      <c r="BS101" s="1">
        <f t="shared" si="61"/>
        <v>112410.14760810712</v>
      </c>
      <c r="BT101" s="1">
        <f t="shared" si="79"/>
        <v>238307.32436461939</v>
      </c>
      <c r="BU101" s="1">
        <f t="shared" si="74"/>
        <v>112410.14760810713</v>
      </c>
      <c r="BV101" s="1">
        <f t="shared" si="62"/>
        <v>221646.87659306006</v>
      </c>
      <c r="BW101" s="1">
        <f t="shared" si="62"/>
        <v>16660.447771559317</v>
      </c>
      <c r="BX101" s="7"/>
      <c r="BY101" s="4"/>
      <c r="BZ101" s="7"/>
      <c r="CA101" s="7"/>
      <c r="CB101" s="7"/>
      <c r="CE101" s="7"/>
      <c r="CF101" s="7"/>
      <c r="CG101" s="7"/>
      <c r="CH101" s="7"/>
      <c r="CI101" s="7"/>
      <c r="CJ101" s="7"/>
      <c r="CK101" s="7"/>
      <c r="CL101" s="7"/>
      <c r="CN101" s="47"/>
      <c r="CO101" s="47"/>
      <c r="CP101" s="47"/>
      <c r="CQ101" s="4">
        <f t="shared" si="75"/>
        <v>13.303776683087028</v>
      </c>
      <c r="CR101" s="7" cm="1">
        <f t="array" ref="CR101">IF(BK101&lt;=$CW$48,0,INDEX($B$14:$B$300,BK101-$CW$48+1))</f>
        <v>18810</v>
      </c>
      <c r="CS101" s="1">
        <f t="shared" si="63"/>
        <v>16802</v>
      </c>
      <c r="CT101" s="100">
        <f t="shared" si="76"/>
        <v>0.89324827219564062</v>
      </c>
    </row>
    <row r="102" spans="1:98" s="1" customFormat="1" x14ac:dyDescent="0.3">
      <c r="A102" s="1">
        <f t="shared" si="64"/>
        <v>89</v>
      </c>
      <c r="B102" s="1">
        <f t="shared" si="42"/>
        <v>24454</v>
      </c>
      <c r="C102" s="1">
        <v>89</v>
      </c>
      <c r="D102" s="1">
        <v>25544</v>
      </c>
      <c r="E102" s="1">
        <v>7102</v>
      </c>
      <c r="F102" s="1">
        <v>0</v>
      </c>
      <c r="G102" s="1">
        <v>16723</v>
      </c>
      <c r="H102" s="1">
        <v>0</v>
      </c>
      <c r="I102" s="1">
        <v>629</v>
      </c>
      <c r="J102" s="4">
        <v>49.67</v>
      </c>
      <c r="K102" s="4">
        <v>0.62</v>
      </c>
      <c r="L102" s="4">
        <v>24.9</v>
      </c>
      <c r="M102" s="61">
        <v>1.25</v>
      </c>
      <c r="N102" s="1">
        <v>11807</v>
      </c>
      <c r="O102" s="1">
        <v>12637</v>
      </c>
      <c r="P102" s="1">
        <v>9169</v>
      </c>
      <c r="Q102" s="1">
        <v>3431</v>
      </c>
      <c r="R102" s="1">
        <v>35</v>
      </c>
      <c r="S102" s="1">
        <v>0</v>
      </c>
      <c r="T102" s="1">
        <v>3401</v>
      </c>
      <c r="U102" s="1">
        <v>339</v>
      </c>
      <c r="V102" s="1">
        <v>3884</v>
      </c>
      <c r="W102" s="1">
        <v>8362</v>
      </c>
      <c r="X102" s="1">
        <v>629</v>
      </c>
      <c r="Y102" s="58">
        <v>0.82</v>
      </c>
      <c r="AA102" s="1">
        <f t="shared" si="43"/>
        <v>10986</v>
      </c>
      <c r="AB102" s="1">
        <f t="shared" si="44"/>
        <v>25085</v>
      </c>
      <c r="AC102" s="1">
        <f t="shared" si="45"/>
        <v>1258</v>
      </c>
      <c r="AD102" s="1">
        <f t="shared" si="65"/>
        <v>-452</v>
      </c>
      <c r="AE102" s="1">
        <f t="shared" si="66"/>
        <v>530</v>
      </c>
      <c r="AF102" s="1">
        <f t="shared" si="66"/>
        <v>0</v>
      </c>
      <c r="AG102" s="1">
        <f t="shared" si="66"/>
        <v>20</v>
      </c>
      <c r="AH102" s="1">
        <f t="shared" si="77"/>
        <v>98</v>
      </c>
      <c r="AI102" s="9">
        <f t="shared" si="67"/>
        <v>4.8854368932038837E-2</v>
      </c>
      <c r="AJ102" s="9">
        <f t="shared" si="46"/>
        <v>0.48908000000000001</v>
      </c>
      <c r="AK102" s="9">
        <f t="shared" si="47"/>
        <v>0.14204</v>
      </c>
      <c r="AL102" s="9">
        <f t="shared" si="48"/>
        <v>0.33445999999999998</v>
      </c>
      <c r="AM102" s="9">
        <f t="shared" si="49"/>
        <v>1.2579999999999999E-2</v>
      </c>
      <c r="AN102" s="9">
        <f t="shared" si="50"/>
        <v>6.8019999999999997E-2</v>
      </c>
      <c r="AO102" s="9">
        <f t="shared" si="51"/>
        <v>1.9599999999999999E-3</v>
      </c>
      <c r="AP102" s="1">
        <f t="shared" si="68"/>
        <v>-225</v>
      </c>
      <c r="AQ102" s="1">
        <f t="shared" si="68"/>
        <v>260</v>
      </c>
      <c r="AS102" s="1">
        <f t="shared" si="69"/>
        <v>20</v>
      </c>
      <c r="AT102" s="1">
        <f t="shared" si="70"/>
        <v>55</v>
      </c>
      <c r="AU102" s="1">
        <f t="shared" si="52"/>
        <v>12875</v>
      </c>
      <c r="AV102" s="9">
        <f t="shared" si="53"/>
        <v>0.25750000000000001</v>
      </c>
      <c r="AW102" s="9">
        <f t="shared" si="54"/>
        <v>7.7679999999999999E-2</v>
      </c>
      <c r="AX102" s="9">
        <f t="shared" si="55"/>
        <v>0.16724</v>
      </c>
      <c r="AY102" s="9">
        <f t="shared" si="56"/>
        <v>1.2579999999999999E-2</v>
      </c>
      <c r="AZ102" s="9">
        <f t="shared" si="57"/>
        <v>1.1000000000000001E-3</v>
      </c>
      <c r="BA102" s="9">
        <f t="shared" si="71"/>
        <v>0.25432160000000004</v>
      </c>
      <c r="BB102" s="7"/>
      <c r="BC102" s="7"/>
      <c r="BD102" s="7"/>
      <c r="BE102" s="7"/>
      <c r="BF102" s="7"/>
      <c r="BG102" s="7"/>
      <c r="BH102" s="7"/>
      <c r="BI102" s="7"/>
      <c r="BJ102" s="7">
        <f t="shared" si="80"/>
        <v>89</v>
      </c>
      <c r="BK102" s="7">
        <f t="shared" si="80"/>
        <v>89</v>
      </c>
      <c r="BL102" s="1">
        <f t="shared" si="58"/>
        <v>0</v>
      </c>
      <c r="BM102" s="48">
        <f>+EvolOf!M91</f>
        <v>0</v>
      </c>
      <c r="BN102" s="1">
        <f t="shared" si="59"/>
        <v>0</v>
      </c>
      <c r="BO102" s="1">
        <f t="shared" si="72"/>
        <v>0</v>
      </c>
      <c r="BP102" s="28">
        <f t="shared" si="73"/>
        <v>0</v>
      </c>
      <c r="BQ102" s="1">
        <f t="shared" si="60"/>
        <v>0</v>
      </c>
      <c r="BR102" s="1" cm="1">
        <f t="array" ref="BR102">IF(BK102&lt;=$BX$14,0,INDEX($AU$14:$AU$300,BK102-$BX$14+1))*$BY$14</f>
        <v>352222.11011301511</v>
      </c>
      <c r="BS102" s="1">
        <f t="shared" si="61"/>
        <v>106254.8097614719</v>
      </c>
      <c r="BT102" s="1">
        <f t="shared" si="79"/>
        <v>245967.30035154321</v>
      </c>
      <c r="BU102" s="1">
        <f t="shared" si="74"/>
        <v>106254.8097614719</v>
      </c>
      <c r="BV102" s="1">
        <f t="shared" si="62"/>
        <v>228759.71143806077</v>
      </c>
      <c r="BW102" s="1">
        <f t="shared" si="62"/>
        <v>17207.588913482447</v>
      </c>
      <c r="BX102" s="7"/>
      <c r="BY102" s="4"/>
      <c r="BZ102" s="7"/>
      <c r="CA102" s="7"/>
      <c r="CB102" s="7"/>
      <c r="CE102" s="7"/>
      <c r="CF102" s="7"/>
      <c r="CG102" s="7"/>
      <c r="CH102" s="7"/>
      <c r="CI102" s="7"/>
      <c r="CJ102" s="7"/>
      <c r="CK102" s="7"/>
      <c r="CL102" s="7"/>
      <c r="CN102" s="47"/>
      <c r="CO102" s="47"/>
      <c r="CP102" s="47"/>
      <c r="CQ102" s="4">
        <f t="shared" si="75"/>
        <v>13.294117647058824</v>
      </c>
      <c r="CR102" s="7" cm="1">
        <f t="array" ref="CR102">IF(BK102&lt;=$CW$48,0,INDEX($B$14:$B$300,BK102-$CW$48+1))</f>
        <v>19428</v>
      </c>
      <c r="CS102" s="1">
        <f t="shared" si="63"/>
        <v>17352</v>
      </c>
      <c r="CT102" s="100">
        <f t="shared" si="76"/>
        <v>0.89314391599752929</v>
      </c>
    </row>
    <row r="103" spans="1:98" s="1" customFormat="1" x14ac:dyDescent="0.3">
      <c r="A103" s="1">
        <f t="shared" si="64"/>
        <v>90</v>
      </c>
      <c r="B103" s="1">
        <f t="shared" si="42"/>
        <v>24541</v>
      </c>
      <c r="C103" s="1">
        <v>90</v>
      </c>
      <c r="D103" s="1">
        <v>25457</v>
      </c>
      <c r="E103" s="1">
        <v>6590</v>
      </c>
      <c r="F103" s="1">
        <v>0</v>
      </c>
      <c r="G103" s="1">
        <v>17301</v>
      </c>
      <c r="H103" s="1">
        <v>0</v>
      </c>
      <c r="I103" s="1">
        <v>650</v>
      </c>
      <c r="J103" s="4">
        <v>49.71</v>
      </c>
      <c r="K103" s="4">
        <v>0.62</v>
      </c>
      <c r="L103" s="4">
        <v>25</v>
      </c>
      <c r="M103" s="61">
        <v>1.24</v>
      </c>
      <c r="N103" s="1">
        <v>11894</v>
      </c>
      <c r="O103" s="1">
        <v>12638</v>
      </c>
      <c r="P103" s="1">
        <v>8823</v>
      </c>
      <c r="Q103" s="1">
        <v>3776</v>
      </c>
      <c r="R103" s="1">
        <v>38</v>
      </c>
      <c r="S103" s="1">
        <v>0</v>
      </c>
      <c r="T103" s="1">
        <v>3187</v>
      </c>
      <c r="U103" s="1">
        <v>316</v>
      </c>
      <c r="V103" s="1">
        <v>3640</v>
      </c>
      <c r="W103" s="1">
        <v>8636</v>
      </c>
      <c r="X103" s="1">
        <v>650</v>
      </c>
      <c r="Y103" s="58">
        <v>0.81</v>
      </c>
      <c r="AA103" s="1">
        <f t="shared" si="43"/>
        <v>10230</v>
      </c>
      <c r="AB103" s="1">
        <f t="shared" si="44"/>
        <v>25937</v>
      </c>
      <c r="AC103" s="1">
        <f t="shared" si="45"/>
        <v>1300</v>
      </c>
      <c r="AD103" s="1">
        <f t="shared" si="65"/>
        <v>-512</v>
      </c>
      <c r="AE103" s="1">
        <f t="shared" si="66"/>
        <v>578</v>
      </c>
      <c r="AF103" s="1">
        <f t="shared" si="66"/>
        <v>0</v>
      </c>
      <c r="AG103" s="1">
        <f t="shared" si="66"/>
        <v>21</v>
      </c>
      <c r="AH103" s="1">
        <f t="shared" si="77"/>
        <v>87</v>
      </c>
      <c r="AI103" s="9">
        <f t="shared" si="67"/>
        <v>5.0286244777966886E-2</v>
      </c>
      <c r="AJ103" s="9">
        <f t="shared" si="46"/>
        <v>0.49081999999999998</v>
      </c>
      <c r="AK103" s="9">
        <f t="shared" si="47"/>
        <v>0.1318</v>
      </c>
      <c r="AL103" s="9">
        <f t="shared" si="48"/>
        <v>0.34601999999999999</v>
      </c>
      <c r="AM103" s="9">
        <f t="shared" si="49"/>
        <v>1.2999999999999999E-2</v>
      </c>
      <c r="AN103" s="9">
        <f t="shared" si="50"/>
        <v>6.3740000000000005E-2</v>
      </c>
      <c r="AO103" s="9">
        <f t="shared" si="51"/>
        <v>1.74E-3</v>
      </c>
      <c r="AP103" s="1">
        <f t="shared" si="68"/>
        <v>-244</v>
      </c>
      <c r="AQ103" s="1">
        <f t="shared" si="68"/>
        <v>274</v>
      </c>
      <c r="AS103" s="1">
        <f t="shared" si="69"/>
        <v>21</v>
      </c>
      <c r="AT103" s="1">
        <f t="shared" si="70"/>
        <v>51</v>
      </c>
      <c r="AU103" s="1">
        <f t="shared" si="52"/>
        <v>12926</v>
      </c>
      <c r="AV103" s="9">
        <f t="shared" si="53"/>
        <v>0.25852000000000003</v>
      </c>
      <c r="AW103" s="9">
        <f t="shared" si="54"/>
        <v>7.2800000000000004E-2</v>
      </c>
      <c r="AX103" s="9">
        <f t="shared" si="55"/>
        <v>0.17272000000000001</v>
      </c>
      <c r="AY103" s="9">
        <f t="shared" si="56"/>
        <v>1.2999999999999999E-2</v>
      </c>
      <c r="AZ103" s="9">
        <f t="shared" si="57"/>
        <v>1.0200000000000001E-3</v>
      </c>
      <c r="BA103" s="9">
        <f t="shared" si="71"/>
        <v>0.25522640000000002</v>
      </c>
      <c r="BB103" s="7"/>
      <c r="BC103" s="7"/>
      <c r="BD103" s="7"/>
      <c r="BE103" s="7"/>
      <c r="BF103" s="7"/>
      <c r="BG103" s="7"/>
      <c r="BH103" s="7"/>
      <c r="BI103" s="7"/>
      <c r="BJ103" s="7">
        <f t="shared" si="80"/>
        <v>90</v>
      </c>
      <c r="BK103" s="7">
        <f t="shared" si="80"/>
        <v>90</v>
      </c>
      <c r="BL103" s="1">
        <f t="shared" si="58"/>
        <v>0</v>
      </c>
      <c r="BM103" s="48">
        <f>+EvolOf!M92</f>
        <v>0</v>
      </c>
      <c r="BN103" s="1">
        <f t="shared" si="59"/>
        <v>0</v>
      </c>
      <c r="BO103" s="1">
        <f t="shared" si="72"/>
        <v>0</v>
      </c>
      <c r="BP103" s="28">
        <f t="shared" si="73"/>
        <v>0</v>
      </c>
      <c r="BQ103" s="1">
        <f t="shared" si="60"/>
        <v>0</v>
      </c>
      <c r="BR103" s="1" cm="1">
        <f t="array" ref="BR103">IF(BK103&lt;=$BX$14,0,INDEX($AU$14:$AU$300,BK103-$BX$14+1))*$BY$14</f>
        <v>353617.32002491911</v>
      </c>
      <c r="BS103" s="1">
        <f t="shared" si="61"/>
        <v>99579.687830009701</v>
      </c>
      <c r="BT103" s="1">
        <f t="shared" si="79"/>
        <v>254037.63219490938</v>
      </c>
      <c r="BU103" s="1">
        <f t="shared" si="74"/>
        <v>99579.687830009731</v>
      </c>
      <c r="BV103" s="1">
        <f t="shared" si="62"/>
        <v>236255.54508240765</v>
      </c>
      <c r="BW103" s="1">
        <f t="shared" si="62"/>
        <v>17782.087112501733</v>
      </c>
      <c r="BX103" s="7"/>
      <c r="BY103" s="4"/>
      <c r="BZ103" s="7"/>
      <c r="CA103" s="7"/>
      <c r="CB103" s="7"/>
      <c r="CE103" s="7"/>
      <c r="CF103" s="7"/>
      <c r="CG103" s="7"/>
      <c r="CH103" s="7"/>
      <c r="CI103" s="7"/>
      <c r="CJ103" s="7"/>
      <c r="CK103" s="7"/>
      <c r="CL103" s="7"/>
      <c r="CN103" s="47"/>
      <c r="CO103" s="47"/>
      <c r="CP103" s="47"/>
      <c r="CQ103" s="4">
        <f t="shared" si="75"/>
        <v>13.286153846153846</v>
      </c>
      <c r="CR103" s="7" cm="1">
        <f t="array" ref="CR103">IF(BK103&lt;=$CW$48,0,INDEX($B$14:$B$300,BK103-$CW$48+1))</f>
        <v>19943</v>
      </c>
      <c r="CS103" s="1">
        <f t="shared" si="63"/>
        <v>17951</v>
      </c>
      <c r="CT103" s="100">
        <f t="shared" si="76"/>
        <v>0.90011532868675725</v>
      </c>
    </row>
    <row r="104" spans="1:98" s="1" customFormat="1" x14ac:dyDescent="0.3">
      <c r="A104" s="1">
        <f t="shared" si="64"/>
        <v>91</v>
      </c>
      <c r="B104" s="1">
        <f t="shared" si="42"/>
        <v>24621</v>
      </c>
      <c r="C104" s="1">
        <v>91</v>
      </c>
      <c r="D104" s="1">
        <v>25376</v>
      </c>
      <c r="E104" s="1">
        <v>6078</v>
      </c>
      <c r="F104" s="1">
        <v>0</v>
      </c>
      <c r="G104" s="1">
        <v>17873</v>
      </c>
      <c r="H104" s="1">
        <v>0</v>
      </c>
      <c r="I104" s="1">
        <v>670</v>
      </c>
      <c r="J104" s="4">
        <v>49.75</v>
      </c>
      <c r="K104" s="4">
        <v>0.62</v>
      </c>
      <c r="L104" s="4">
        <v>25.1</v>
      </c>
      <c r="M104" s="61">
        <v>1.22</v>
      </c>
      <c r="N104" s="1">
        <v>11973</v>
      </c>
      <c r="O104" s="1">
        <v>12639</v>
      </c>
      <c r="P104" s="1">
        <v>8481</v>
      </c>
      <c r="Q104" s="1">
        <v>4116</v>
      </c>
      <c r="R104" s="1">
        <v>41</v>
      </c>
      <c r="S104" s="1">
        <v>0</v>
      </c>
      <c r="T104" s="1">
        <v>2976</v>
      </c>
      <c r="U104" s="1">
        <v>296</v>
      </c>
      <c r="V104" s="1">
        <v>3396</v>
      </c>
      <c r="W104" s="1">
        <v>8905</v>
      </c>
      <c r="X104" s="1">
        <v>670</v>
      </c>
      <c r="Y104" s="58">
        <v>0.8</v>
      </c>
      <c r="AA104" s="1">
        <f t="shared" si="43"/>
        <v>9474</v>
      </c>
      <c r="AB104" s="1">
        <f t="shared" si="44"/>
        <v>26778</v>
      </c>
      <c r="AC104" s="1">
        <f t="shared" si="45"/>
        <v>1340</v>
      </c>
      <c r="AD104" s="1">
        <f t="shared" si="65"/>
        <v>-512</v>
      </c>
      <c r="AE104" s="1">
        <f t="shared" si="66"/>
        <v>572</v>
      </c>
      <c r="AF104" s="1">
        <f t="shared" si="66"/>
        <v>0</v>
      </c>
      <c r="AG104" s="1">
        <f t="shared" si="66"/>
        <v>20</v>
      </c>
      <c r="AH104" s="1">
        <f t="shared" si="77"/>
        <v>80</v>
      </c>
      <c r="AI104" s="9">
        <f t="shared" si="67"/>
        <v>5.1653688998535195E-2</v>
      </c>
      <c r="AJ104" s="9">
        <f t="shared" si="46"/>
        <v>0.49242000000000002</v>
      </c>
      <c r="AK104" s="9">
        <f t="shared" si="47"/>
        <v>0.12156</v>
      </c>
      <c r="AL104" s="9">
        <f t="shared" si="48"/>
        <v>0.35746</v>
      </c>
      <c r="AM104" s="9">
        <f t="shared" si="49"/>
        <v>1.34E-2</v>
      </c>
      <c r="AN104" s="9">
        <f t="shared" si="50"/>
        <v>5.9520000000000003E-2</v>
      </c>
      <c r="AO104" s="9">
        <f t="shared" si="51"/>
        <v>1.6000000000000001E-3</v>
      </c>
      <c r="AP104" s="1">
        <f t="shared" si="68"/>
        <v>-244</v>
      </c>
      <c r="AQ104" s="1">
        <f t="shared" si="68"/>
        <v>269</v>
      </c>
      <c r="AS104" s="1">
        <f t="shared" si="69"/>
        <v>20</v>
      </c>
      <c r="AT104" s="1">
        <f t="shared" si="70"/>
        <v>45</v>
      </c>
      <c r="AU104" s="1">
        <f t="shared" si="52"/>
        <v>12971</v>
      </c>
      <c r="AV104" s="9">
        <f t="shared" si="53"/>
        <v>0.25941999999999998</v>
      </c>
      <c r="AW104" s="9">
        <f t="shared" si="54"/>
        <v>6.7919999999999994E-2</v>
      </c>
      <c r="AX104" s="9">
        <f t="shared" si="55"/>
        <v>0.17810000000000001</v>
      </c>
      <c r="AY104" s="9">
        <f t="shared" si="56"/>
        <v>1.34E-2</v>
      </c>
      <c r="AZ104" s="9">
        <f t="shared" si="57"/>
        <v>8.9999999999999998E-4</v>
      </c>
      <c r="BA104" s="9">
        <f t="shared" si="71"/>
        <v>0.25605840000000002</v>
      </c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M104" s="48"/>
      <c r="BR104" s="1" cm="1">
        <f t="array" ref="BR104">IF(BK104&lt;=$BX$14,0,INDEX($AU$14:$AU$300,BK104-$BX$14+1))*$BY$14</f>
        <v>0</v>
      </c>
      <c r="BS104" s="1">
        <f t="shared" si="61"/>
        <v>92904.565898547517</v>
      </c>
      <c r="BT104" s="1">
        <f t="shared" si="79"/>
        <v>261943.8216956986</v>
      </c>
      <c r="BU104" s="1">
        <f t="shared" si="74"/>
        <v>-261943.8216956986</v>
      </c>
      <c r="BV104" s="1">
        <f t="shared" ref="BV104:BW113" si="81">+$BY$14*W104</f>
        <v>243614.59344127376</v>
      </c>
      <c r="BW104" s="1">
        <f t="shared" si="81"/>
        <v>18329.228254424863</v>
      </c>
      <c r="BX104" s="7"/>
      <c r="BY104" s="4"/>
      <c r="BZ104" s="7"/>
      <c r="CA104" s="7"/>
      <c r="CB104" s="7"/>
      <c r="CE104" s="7"/>
      <c r="CF104" s="7"/>
      <c r="CG104" s="7"/>
      <c r="CH104" s="7"/>
      <c r="CI104" s="7"/>
      <c r="CJ104" s="7"/>
      <c r="CK104" s="7"/>
      <c r="CL104" s="7"/>
      <c r="CN104" s="47"/>
      <c r="CO104" s="47"/>
      <c r="CP104" s="47"/>
      <c r="CQ104" s="4">
        <f t="shared" si="75"/>
        <v>13.291044776119403</v>
      </c>
      <c r="CR104" s="7" cm="1">
        <f t="array" ref="CR104">IF(BK104&lt;=$CW$48,0,INDEX($B$14:$B$300,BK104-$CW$48+1))</f>
        <v>0</v>
      </c>
      <c r="CS104" s="1">
        <f t="shared" si="63"/>
        <v>18543</v>
      </c>
      <c r="CT104" s="100">
        <f t="shared" si="76"/>
        <v>0</v>
      </c>
    </row>
    <row r="105" spans="1:98" s="1" customFormat="1" x14ac:dyDescent="0.3">
      <c r="A105" s="1">
        <f t="shared" si="64"/>
        <v>92</v>
      </c>
      <c r="B105" s="1">
        <f t="shared" si="42"/>
        <v>24695</v>
      </c>
      <c r="C105" s="1">
        <v>92</v>
      </c>
      <c r="D105" s="1">
        <v>25302</v>
      </c>
      <c r="E105" s="1">
        <v>5585</v>
      </c>
      <c r="F105" s="1">
        <v>0</v>
      </c>
      <c r="G105" s="1">
        <v>18419</v>
      </c>
      <c r="H105" s="1">
        <v>0</v>
      </c>
      <c r="I105" s="1">
        <v>691</v>
      </c>
      <c r="J105" s="4">
        <v>49.78</v>
      </c>
      <c r="K105" s="4">
        <v>0.62</v>
      </c>
      <c r="L105" s="4">
        <v>25.2</v>
      </c>
      <c r="M105" s="61">
        <v>1.2</v>
      </c>
      <c r="N105" s="1">
        <v>12046</v>
      </c>
      <c r="O105" s="1">
        <v>12640</v>
      </c>
      <c r="P105" s="1">
        <v>8159</v>
      </c>
      <c r="Q105" s="1">
        <v>4436</v>
      </c>
      <c r="R105" s="1">
        <v>44</v>
      </c>
      <c r="S105" s="1">
        <v>0</v>
      </c>
      <c r="T105" s="1">
        <v>2772</v>
      </c>
      <c r="U105" s="1">
        <v>275</v>
      </c>
      <c r="V105" s="1">
        <v>3163</v>
      </c>
      <c r="W105" s="1">
        <v>9160</v>
      </c>
      <c r="X105" s="1">
        <v>691</v>
      </c>
      <c r="Y105" s="58">
        <v>0.79</v>
      </c>
      <c r="AA105" s="1">
        <f t="shared" si="43"/>
        <v>8748</v>
      </c>
      <c r="AB105" s="1">
        <f t="shared" si="44"/>
        <v>27579</v>
      </c>
      <c r="AC105" s="1">
        <f t="shared" si="45"/>
        <v>1382</v>
      </c>
      <c r="AD105" s="1">
        <f t="shared" si="65"/>
        <v>-493</v>
      </c>
      <c r="AE105" s="1">
        <f t="shared" si="66"/>
        <v>546</v>
      </c>
      <c r="AF105" s="1">
        <f t="shared" si="66"/>
        <v>0</v>
      </c>
      <c r="AG105" s="1">
        <f t="shared" si="66"/>
        <v>21</v>
      </c>
      <c r="AH105" s="1">
        <f t="shared" si="77"/>
        <v>74</v>
      </c>
      <c r="AI105" s="9">
        <f t="shared" si="67"/>
        <v>5.3096665129860152E-2</v>
      </c>
      <c r="AJ105" s="9">
        <f t="shared" si="46"/>
        <v>0.49390000000000001</v>
      </c>
      <c r="AK105" s="9">
        <f t="shared" si="47"/>
        <v>0.11169999999999999</v>
      </c>
      <c r="AL105" s="9">
        <f t="shared" si="48"/>
        <v>0.36837999999999999</v>
      </c>
      <c r="AM105" s="9">
        <f t="shared" si="49"/>
        <v>1.3820000000000001E-2</v>
      </c>
      <c r="AN105" s="9">
        <f t="shared" si="50"/>
        <v>5.5440000000000003E-2</v>
      </c>
      <c r="AO105" s="9">
        <f t="shared" si="51"/>
        <v>1.48E-3</v>
      </c>
      <c r="AP105" s="1">
        <f t="shared" si="68"/>
        <v>-233</v>
      </c>
      <c r="AQ105" s="1">
        <f t="shared" si="68"/>
        <v>255</v>
      </c>
      <c r="AS105" s="1">
        <f t="shared" si="69"/>
        <v>21</v>
      </c>
      <c r="AT105" s="1">
        <f t="shared" si="70"/>
        <v>43</v>
      </c>
      <c r="AU105" s="1">
        <f t="shared" si="52"/>
        <v>13014</v>
      </c>
      <c r="AV105" s="9">
        <f t="shared" si="53"/>
        <v>0.26028000000000001</v>
      </c>
      <c r="AW105" s="9">
        <f t="shared" si="54"/>
        <v>6.3259999999999997E-2</v>
      </c>
      <c r="AX105" s="9">
        <f t="shared" si="55"/>
        <v>0.1832</v>
      </c>
      <c r="AY105" s="9">
        <f t="shared" si="56"/>
        <v>1.3820000000000001E-2</v>
      </c>
      <c r="AZ105" s="9">
        <f t="shared" si="57"/>
        <v>8.5999999999999998E-4</v>
      </c>
      <c r="BA105" s="9">
        <f t="shared" si="71"/>
        <v>0.256828</v>
      </c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M105" s="48"/>
      <c r="BR105" s="1" cm="1">
        <f t="array" ref="BR105">IF(BK105&lt;=$BX$14,0,INDEX($AU$14:$AU$300,BK105-$BX$14+1))*$BY$14</f>
        <v>0</v>
      </c>
      <c r="BS105" s="1">
        <f t="shared" si="61"/>
        <v>86530.371595143049</v>
      </c>
      <c r="BT105" s="1">
        <f t="shared" si="79"/>
        <v>269494.36945423781</v>
      </c>
      <c r="BU105" s="1">
        <f t="shared" si="74"/>
        <v>-269494.36945423781</v>
      </c>
      <c r="BV105" s="1">
        <f t="shared" si="81"/>
        <v>250590.64300079367</v>
      </c>
      <c r="BW105" s="1">
        <f t="shared" si="81"/>
        <v>18903.726453444149</v>
      </c>
      <c r="BX105" s="7"/>
      <c r="BY105" s="4"/>
      <c r="BZ105" s="7"/>
      <c r="CA105" s="7"/>
      <c r="CB105" s="7"/>
      <c r="CE105" s="7"/>
      <c r="CF105" s="7"/>
      <c r="CG105" s="7"/>
      <c r="CH105" s="7"/>
      <c r="CI105" s="7"/>
      <c r="CJ105" s="7"/>
      <c r="CK105" s="7"/>
      <c r="CL105" s="7"/>
      <c r="CN105" s="47"/>
      <c r="CO105" s="47"/>
      <c r="CP105" s="47"/>
      <c r="CQ105" s="4">
        <f t="shared" si="75"/>
        <v>13.2561505065123</v>
      </c>
      <c r="CR105" s="7" cm="1">
        <f t="array" ref="CR105">IF(BK105&lt;=$CW$48,0,INDEX($B$14:$B$300,BK105-$CW$48+1))</f>
        <v>0</v>
      </c>
      <c r="CS105" s="1">
        <f t="shared" si="63"/>
        <v>19110</v>
      </c>
      <c r="CT105" s="100">
        <f t="shared" si="76"/>
        <v>0</v>
      </c>
    </row>
    <row r="106" spans="1:98" s="1" customFormat="1" x14ac:dyDescent="0.3">
      <c r="A106" s="1">
        <f t="shared" si="64"/>
        <v>93</v>
      </c>
      <c r="B106" s="1">
        <f t="shared" si="42"/>
        <v>24763</v>
      </c>
      <c r="C106" s="1">
        <v>93</v>
      </c>
      <c r="D106" s="1">
        <v>25235</v>
      </c>
      <c r="E106" s="1">
        <v>5113</v>
      </c>
      <c r="F106" s="1">
        <v>0</v>
      </c>
      <c r="G106" s="1">
        <v>18940</v>
      </c>
      <c r="H106" s="1">
        <v>0</v>
      </c>
      <c r="I106" s="1">
        <v>710</v>
      </c>
      <c r="J106" s="4">
        <v>49.82</v>
      </c>
      <c r="K106" s="4">
        <v>0.62</v>
      </c>
      <c r="L106" s="4">
        <v>25.3</v>
      </c>
      <c r="M106" s="61">
        <v>1.19</v>
      </c>
      <c r="N106" s="1">
        <v>12112</v>
      </c>
      <c r="O106" s="1">
        <v>12642</v>
      </c>
      <c r="P106" s="1">
        <v>7866</v>
      </c>
      <c r="Q106" s="1">
        <v>4729</v>
      </c>
      <c r="R106" s="1">
        <v>46</v>
      </c>
      <c r="S106" s="1">
        <v>0</v>
      </c>
      <c r="T106" s="1">
        <v>2578</v>
      </c>
      <c r="U106" s="1">
        <v>255</v>
      </c>
      <c r="V106" s="1">
        <v>2937</v>
      </c>
      <c r="W106" s="1">
        <v>9405</v>
      </c>
      <c r="X106" s="1">
        <v>710</v>
      </c>
      <c r="Y106" s="58">
        <v>0.78</v>
      </c>
      <c r="AA106" s="1">
        <f t="shared" si="43"/>
        <v>8050</v>
      </c>
      <c r="AB106" s="1">
        <f t="shared" si="44"/>
        <v>28345</v>
      </c>
      <c r="AC106" s="1">
        <f t="shared" si="45"/>
        <v>1420</v>
      </c>
      <c r="AD106" s="1">
        <f t="shared" si="65"/>
        <v>-472</v>
      </c>
      <c r="AE106" s="1">
        <f t="shared" si="66"/>
        <v>521</v>
      </c>
      <c r="AF106" s="1">
        <f t="shared" si="66"/>
        <v>0</v>
      </c>
      <c r="AG106" s="1">
        <f t="shared" si="66"/>
        <v>19</v>
      </c>
      <c r="AH106" s="1">
        <f t="shared" si="77"/>
        <v>68</v>
      </c>
      <c r="AI106" s="9">
        <f t="shared" si="67"/>
        <v>5.4397793441618145E-2</v>
      </c>
      <c r="AJ106" s="9">
        <f t="shared" si="46"/>
        <v>0.49525999999999998</v>
      </c>
      <c r="AK106" s="9">
        <f t="shared" si="47"/>
        <v>0.10226</v>
      </c>
      <c r="AL106" s="9">
        <f t="shared" si="48"/>
        <v>0.37880000000000003</v>
      </c>
      <c r="AM106" s="9">
        <f t="shared" si="49"/>
        <v>1.4200000000000001E-2</v>
      </c>
      <c r="AN106" s="9">
        <f t="shared" si="50"/>
        <v>5.1560000000000002E-2</v>
      </c>
      <c r="AO106" s="9">
        <f t="shared" si="51"/>
        <v>1.3600000000000001E-3</v>
      </c>
      <c r="AP106" s="1">
        <f t="shared" si="68"/>
        <v>-226</v>
      </c>
      <c r="AQ106" s="1">
        <f t="shared" si="68"/>
        <v>245</v>
      </c>
      <c r="AS106" s="1">
        <f t="shared" si="69"/>
        <v>19</v>
      </c>
      <c r="AT106" s="1">
        <f t="shared" si="70"/>
        <v>38</v>
      </c>
      <c r="AU106" s="1">
        <f t="shared" si="52"/>
        <v>13052</v>
      </c>
      <c r="AV106" s="9">
        <f t="shared" si="53"/>
        <v>0.26103999999999999</v>
      </c>
      <c r="AW106" s="9">
        <f t="shared" si="54"/>
        <v>5.8740000000000001E-2</v>
      </c>
      <c r="AX106" s="9">
        <f t="shared" si="55"/>
        <v>0.18809999999999999</v>
      </c>
      <c r="AY106" s="9">
        <f t="shared" si="56"/>
        <v>1.4200000000000001E-2</v>
      </c>
      <c r="AZ106" s="9">
        <f t="shared" si="57"/>
        <v>7.6000000000000004E-4</v>
      </c>
      <c r="BA106" s="9">
        <f t="shared" si="71"/>
        <v>0.25753520000000002</v>
      </c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M106" s="48"/>
      <c r="BR106" s="1" cm="1">
        <f t="array" ref="BR106">IF(BK106&lt;=$BX$14,0,INDEX($AU$14:$AU$300,BK106-$BX$14+1))*$BY$14</f>
        <v>0</v>
      </c>
      <c r="BS106" s="1">
        <f t="shared" si="61"/>
        <v>80347.676691411674</v>
      </c>
      <c r="BT106" s="1">
        <f t="shared" si="79"/>
        <v>276716.63252762315</v>
      </c>
      <c r="BU106" s="1">
        <f t="shared" si="74"/>
        <v>-276716.63252762315</v>
      </c>
      <c r="BV106" s="1">
        <f t="shared" si="81"/>
        <v>257293.12198935202</v>
      </c>
      <c r="BW106" s="1">
        <f t="shared" si="81"/>
        <v>19423.510538271123</v>
      </c>
      <c r="BX106" s="7"/>
      <c r="BY106" s="4"/>
      <c r="BZ106" s="7"/>
      <c r="CA106" s="7"/>
      <c r="CB106" s="7"/>
      <c r="CE106" s="7"/>
      <c r="CF106" s="7"/>
      <c r="CG106" s="7"/>
      <c r="CH106" s="7"/>
      <c r="CI106" s="7"/>
      <c r="CJ106" s="7"/>
      <c r="CK106" s="7"/>
      <c r="CL106" s="7"/>
      <c r="CN106" s="47"/>
      <c r="CO106" s="47"/>
      <c r="CP106" s="47"/>
      <c r="CQ106" s="4">
        <f t="shared" si="75"/>
        <v>13.246478873239436</v>
      </c>
      <c r="CR106" s="7" cm="1">
        <f t="array" ref="CR106">IF(BK106&lt;=$CW$48,0,INDEX($B$14:$B$300,BK106-$CW$48+1))</f>
        <v>0</v>
      </c>
      <c r="CS106" s="1">
        <f t="shared" si="63"/>
        <v>19650</v>
      </c>
      <c r="CT106" s="100">
        <f t="shared" si="76"/>
        <v>0</v>
      </c>
    </row>
    <row r="107" spans="1:98" s="1" customFormat="1" x14ac:dyDescent="0.3">
      <c r="A107" s="1">
        <f t="shared" si="64"/>
        <v>94</v>
      </c>
      <c r="B107" s="1">
        <f t="shared" si="42"/>
        <v>24823</v>
      </c>
      <c r="C107" s="1">
        <v>94</v>
      </c>
      <c r="D107" s="1">
        <v>25175</v>
      </c>
      <c r="E107" s="1">
        <v>4668</v>
      </c>
      <c r="F107" s="1">
        <v>0</v>
      </c>
      <c r="G107" s="1">
        <v>19427</v>
      </c>
      <c r="H107" s="1">
        <v>0</v>
      </c>
      <c r="I107" s="1">
        <v>728</v>
      </c>
      <c r="J107" s="4">
        <v>49.85</v>
      </c>
      <c r="K107" s="4">
        <v>0.62</v>
      </c>
      <c r="L107" s="4">
        <v>25.4</v>
      </c>
      <c r="M107" s="61">
        <v>1.17</v>
      </c>
      <c r="N107" s="1">
        <v>12171</v>
      </c>
      <c r="O107" s="1">
        <v>12643</v>
      </c>
      <c r="P107" s="1">
        <v>7606</v>
      </c>
      <c r="Q107" s="1">
        <v>4989</v>
      </c>
      <c r="R107" s="1">
        <v>47</v>
      </c>
      <c r="S107" s="1">
        <v>0</v>
      </c>
      <c r="T107" s="1">
        <v>2393</v>
      </c>
      <c r="U107" s="1">
        <v>237</v>
      </c>
      <c r="V107" s="1">
        <v>2720</v>
      </c>
      <c r="W107" s="1">
        <v>9639</v>
      </c>
      <c r="X107" s="1">
        <v>728</v>
      </c>
      <c r="Y107" s="58">
        <v>0.76</v>
      </c>
      <c r="AA107" s="1">
        <f t="shared" si="43"/>
        <v>7388</v>
      </c>
      <c r="AB107" s="1">
        <f t="shared" si="44"/>
        <v>29066</v>
      </c>
      <c r="AC107" s="1">
        <f t="shared" si="45"/>
        <v>1456</v>
      </c>
      <c r="AD107" s="1">
        <f t="shared" si="65"/>
        <v>-445</v>
      </c>
      <c r="AE107" s="1">
        <f t="shared" si="66"/>
        <v>487</v>
      </c>
      <c r="AF107" s="1">
        <f t="shared" si="66"/>
        <v>0</v>
      </c>
      <c r="AG107" s="1">
        <f t="shared" si="66"/>
        <v>18</v>
      </c>
      <c r="AH107" s="1">
        <f t="shared" si="77"/>
        <v>60</v>
      </c>
      <c r="AI107" s="9">
        <f t="shared" si="67"/>
        <v>5.5627722167035987E-2</v>
      </c>
      <c r="AJ107" s="9">
        <f t="shared" si="46"/>
        <v>0.49646000000000001</v>
      </c>
      <c r="AK107" s="9">
        <f t="shared" si="47"/>
        <v>9.3359999999999999E-2</v>
      </c>
      <c r="AL107" s="9">
        <f t="shared" si="48"/>
        <v>0.38854</v>
      </c>
      <c r="AM107" s="9">
        <f t="shared" si="49"/>
        <v>1.456E-2</v>
      </c>
      <c r="AN107" s="9">
        <f t="shared" si="50"/>
        <v>4.786E-2</v>
      </c>
      <c r="AO107" s="9">
        <f t="shared" si="51"/>
        <v>1.1999999999999999E-3</v>
      </c>
      <c r="AP107" s="1">
        <f t="shared" si="68"/>
        <v>-217</v>
      </c>
      <c r="AQ107" s="1">
        <f t="shared" si="68"/>
        <v>234</v>
      </c>
      <c r="AS107" s="1">
        <f t="shared" si="69"/>
        <v>18</v>
      </c>
      <c r="AT107" s="1">
        <f t="shared" si="70"/>
        <v>35</v>
      </c>
      <c r="AU107" s="1">
        <f t="shared" si="52"/>
        <v>13087</v>
      </c>
      <c r="AV107" s="9">
        <f t="shared" si="53"/>
        <v>0.26173999999999997</v>
      </c>
      <c r="AW107" s="9">
        <f t="shared" si="54"/>
        <v>5.4399999999999997E-2</v>
      </c>
      <c r="AX107" s="9">
        <f t="shared" si="55"/>
        <v>0.19278000000000001</v>
      </c>
      <c r="AY107" s="9">
        <f t="shared" si="56"/>
        <v>1.456E-2</v>
      </c>
      <c r="AZ107" s="9">
        <f t="shared" si="57"/>
        <v>6.9999999999999999E-4</v>
      </c>
      <c r="BA107" s="9">
        <f t="shared" si="71"/>
        <v>0.25815920000000003</v>
      </c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M107" s="48"/>
      <c r="BR107" s="1" cm="1">
        <f t="array" ref="BR107">IF(BK107&lt;=$BX$14,0,INDEX($AU$14:$AU$300,BK107-$BX$14+1))*$BY$14</f>
        <v>0</v>
      </c>
      <c r="BS107" s="1">
        <f t="shared" si="61"/>
        <v>74411.195301545711</v>
      </c>
      <c r="BT107" s="1">
        <f t="shared" si="79"/>
        <v>283610.61091585457</v>
      </c>
      <c r="BU107" s="1">
        <f t="shared" si="74"/>
        <v>-283610.61091585457</v>
      </c>
      <c r="BV107" s="1">
        <f t="shared" si="81"/>
        <v>263694.67334985262</v>
      </c>
      <c r="BW107" s="1">
        <f t="shared" si="81"/>
        <v>19915.937566001943</v>
      </c>
      <c r="BX107" s="7"/>
      <c r="BY107" s="4"/>
      <c r="BZ107" s="7"/>
      <c r="CA107" s="7"/>
      <c r="CB107" s="7"/>
      <c r="CE107" s="7"/>
      <c r="CF107" s="7"/>
      <c r="CG107" s="7"/>
      <c r="CH107" s="7"/>
      <c r="CI107" s="7"/>
      <c r="CJ107" s="7"/>
      <c r="CK107" s="7"/>
      <c r="CL107" s="7"/>
      <c r="CN107" s="47"/>
      <c r="CO107" s="47"/>
      <c r="CP107" s="47"/>
      <c r="CQ107" s="4">
        <f t="shared" si="75"/>
        <v>13.240384615384615</v>
      </c>
      <c r="CR107" s="7" cm="1">
        <f t="array" ref="CR107">IF(BK107&lt;=$CW$48,0,INDEX($B$14:$B$300,BK107-$CW$48+1))</f>
        <v>0</v>
      </c>
      <c r="CS107" s="1">
        <f t="shared" si="63"/>
        <v>20155</v>
      </c>
      <c r="CT107" s="100">
        <f t="shared" si="76"/>
        <v>0</v>
      </c>
    </row>
    <row r="108" spans="1:98" s="1" customFormat="1" x14ac:dyDescent="0.3">
      <c r="A108" s="1">
        <f t="shared" si="64"/>
        <v>95</v>
      </c>
      <c r="B108" s="1">
        <f t="shared" si="42"/>
        <v>24877</v>
      </c>
      <c r="C108" s="1">
        <v>95</v>
      </c>
      <c r="D108" s="1">
        <v>25120</v>
      </c>
      <c r="E108" s="1">
        <v>4276</v>
      </c>
      <c r="F108" s="1">
        <v>0</v>
      </c>
      <c r="G108" s="1">
        <v>19855</v>
      </c>
      <c r="H108" s="1">
        <v>0</v>
      </c>
      <c r="I108" s="1">
        <v>746</v>
      </c>
      <c r="J108" s="4">
        <v>49.88</v>
      </c>
      <c r="K108" s="4">
        <v>0.62</v>
      </c>
      <c r="L108" s="4">
        <v>25.4</v>
      </c>
      <c r="M108" s="61">
        <v>1.1599999999999999</v>
      </c>
      <c r="N108" s="1">
        <v>12224</v>
      </c>
      <c r="O108" s="1">
        <v>12644</v>
      </c>
      <c r="P108" s="1">
        <v>7404</v>
      </c>
      <c r="Q108" s="1">
        <v>5192</v>
      </c>
      <c r="R108" s="1">
        <v>48</v>
      </c>
      <c r="S108" s="1">
        <v>0</v>
      </c>
      <c r="T108" s="1">
        <v>2222</v>
      </c>
      <c r="U108" s="1">
        <v>219</v>
      </c>
      <c r="V108" s="1">
        <v>2519</v>
      </c>
      <c r="W108" s="1">
        <v>9853</v>
      </c>
      <c r="X108" s="1">
        <v>746</v>
      </c>
      <c r="Y108" s="58">
        <v>0.75</v>
      </c>
      <c r="AA108" s="1">
        <f t="shared" si="43"/>
        <v>6795</v>
      </c>
      <c r="AB108" s="1">
        <f t="shared" si="44"/>
        <v>29708</v>
      </c>
      <c r="AC108" s="1">
        <f t="shared" si="45"/>
        <v>1492</v>
      </c>
      <c r="AD108" s="1">
        <f t="shared" si="65"/>
        <v>-392</v>
      </c>
      <c r="AE108" s="1">
        <f t="shared" si="66"/>
        <v>428</v>
      </c>
      <c r="AF108" s="1">
        <f t="shared" si="66"/>
        <v>0</v>
      </c>
      <c r="AG108" s="1">
        <f t="shared" si="66"/>
        <v>18</v>
      </c>
      <c r="AH108" s="1">
        <f t="shared" si="77"/>
        <v>54</v>
      </c>
      <c r="AI108" s="9">
        <f t="shared" si="67"/>
        <v>5.686842506479646E-2</v>
      </c>
      <c r="AJ108" s="9">
        <f t="shared" si="46"/>
        <v>0.49753999999999998</v>
      </c>
      <c r="AK108" s="9">
        <f t="shared" si="47"/>
        <v>8.5519999999999999E-2</v>
      </c>
      <c r="AL108" s="9">
        <f t="shared" si="48"/>
        <v>0.39710000000000001</v>
      </c>
      <c r="AM108" s="9">
        <f t="shared" si="49"/>
        <v>1.4919999999999999E-2</v>
      </c>
      <c r="AN108" s="9">
        <f t="shared" si="50"/>
        <v>4.444E-2</v>
      </c>
      <c r="AO108" s="9">
        <f t="shared" si="51"/>
        <v>1.08E-3</v>
      </c>
      <c r="AP108" s="1">
        <f t="shared" si="68"/>
        <v>-201</v>
      </c>
      <c r="AQ108" s="1">
        <f t="shared" si="68"/>
        <v>214</v>
      </c>
      <c r="AS108" s="1">
        <f t="shared" si="69"/>
        <v>18</v>
      </c>
      <c r="AT108" s="1">
        <f t="shared" si="70"/>
        <v>31</v>
      </c>
      <c r="AU108" s="1">
        <f t="shared" si="52"/>
        <v>13118</v>
      </c>
      <c r="AV108" s="9">
        <f t="shared" si="53"/>
        <v>0.26235999999999998</v>
      </c>
      <c r="AW108" s="9">
        <f t="shared" si="54"/>
        <v>5.0380000000000001E-2</v>
      </c>
      <c r="AX108" s="9">
        <f t="shared" si="55"/>
        <v>0.19706000000000001</v>
      </c>
      <c r="AY108" s="9">
        <f t="shared" si="56"/>
        <v>1.4919999999999999E-2</v>
      </c>
      <c r="AZ108" s="9">
        <f t="shared" si="57"/>
        <v>6.2E-4</v>
      </c>
      <c r="BA108" s="9">
        <f t="shared" si="71"/>
        <v>0.25872079999999997</v>
      </c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M108" s="48"/>
      <c r="BR108" s="1" cm="1">
        <f t="array" ref="BR108">IF(BK108&lt;=$BX$14,0,INDEX($AU$14:$AU$300,BK108-$BX$14+1))*$BY$14</f>
        <v>0</v>
      </c>
      <c r="BS108" s="1">
        <f t="shared" si="61"/>
        <v>68912.426825218252</v>
      </c>
      <c r="BT108" s="1">
        <f t="shared" si="79"/>
        <v>289957.44816216291</v>
      </c>
      <c r="BU108" s="1">
        <f t="shared" si="74"/>
        <v>-289957.44816216291</v>
      </c>
      <c r="BV108" s="1">
        <f t="shared" si="81"/>
        <v>269549.0835684301</v>
      </c>
      <c r="BW108" s="1">
        <f t="shared" si="81"/>
        <v>20408.36459373276</v>
      </c>
      <c r="BX108" s="7"/>
      <c r="BY108" s="4"/>
      <c r="BZ108" s="7"/>
      <c r="CA108" s="7"/>
      <c r="CB108" s="7"/>
      <c r="CE108" s="7"/>
      <c r="CF108" s="7"/>
      <c r="CG108" s="7"/>
      <c r="CH108" s="7"/>
      <c r="CI108" s="7"/>
      <c r="CJ108" s="7"/>
      <c r="CK108" s="7"/>
      <c r="CL108" s="7"/>
      <c r="CN108" s="47"/>
      <c r="CO108" s="47"/>
      <c r="CP108" s="47"/>
      <c r="CQ108" s="4">
        <f t="shared" si="75"/>
        <v>13.207774798927614</v>
      </c>
      <c r="CR108" s="7" cm="1">
        <f t="array" ref="CR108">IF(BK108&lt;=$CW$48,0,INDEX($B$14:$B$300,BK108-$CW$48+1))</f>
        <v>0</v>
      </c>
      <c r="CS108" s="1">
        <f t="shared" si="63"/>
        <v>20601</v>
      </c>
      <c r="CT108" s="100">
        <f t="shared" si="76"/>
        <v>0</v>
      </c>
    </row>
    <row r="109" spans="1:98" s="1" customFormat="1" x14ac:dyDescent="0.3">
      <c r="A109" s="1">
        <f t="shared" si="64"/>
        <v>96</v>
      </c>
      <c r="B109" s="1">
        <f t="shared" si="42"/>
        <v>24927</v>
      </c>
      <c r="C109" s="1">
        <v>96</v>
      </c>
      <c r="D109" s="1">
        <v>25072</v>
      </c>
      <c r="E109" s="1">
        <v>3937</v>
      </c>
      <c r="F109" s="1">
        <v>0</v>
      </c>
      <c r="G109" s="1">
        <v>20226</v>
      </c>
      <c r="H109" s="1">
        <v>0</v>
      </c>
      <c r="I109" s="1">
        <v>764</v>
      </c>
      <c r="J109" s="4">
        <v>49.92</v>
      </c>
      <c r="K109" s="4">
        <v>0.62</v>
      </c>
      <c r="L109" s="4">
        <v>25.5</v>
      </c>
      <c r="M109" s="61">
        <v>1.1399999999999999</v>
      </c>
      <c r="N109" s="1">
        <v>12271</v>
      </c>
      <c r="O109" s="1">
        <v>12646</v>
      </c>
      <c r="P109" s="1">
        <v>7259</v>
      </c>
      <c r="Q109" s="1">
        <v>5337</v>
      </c>
      <c r="R109" s="1">
        <v>48</v>
      </c>
      <c r="S109" s="1">
        <v>0</v>
      </c>
      <c r="T109" s="1">
        <v>2068</v>
      </c>
      <c r="U109" s="1">
        <v>205</v>
      </c>
      <c r="V109" s="1">
        <v>2337</v>
      </c>
      <c r="W109" s="1">
        <v>10044</v>
      </c>
      <c r="X109" s="1">
        <v>764</v>
      </c>
      <c r="Y109" s="58">
        <v>0.74</v>
      </c>
      <c r="AA109" s="1">
        <f t="shared" si="43"/>
        <v>6274</v>
      </c>
      <c r="AB109" s="1">
        <f t="shared" si="44"/>
        <v>30270</v>
      </c>
      <c r="AC109" s="1">
        <f t="shared" si="45"/>
        <v>1528</v>
      </c>
      <c r="AD109" s="1">
        <f t="shared" si="65"/>
        <v>-339</v>
      </c>
      <c r="AE109" s="1">
        <f t="shared" si="66"/>
        <v>371</v>
      </c>
      <c r="AF109" s="1">
        <f t="shared" si="66"/>
        <v>0</v>
      </c>
      <c r="AG109" s="1">
        <f t="shared" si="66"/>
        <v>18</v>
      </c>
      <c r="AH109" s="1">
        <f t="shared" si="77"/>
        <v>50</v>
      </c>
      <c r="AI109" s="9">
        <f t="shared" si="67"/>
        <v>5.8120958539368578E-2</v>
      </c>
      <c r="AJ109" s="9">
        <f t="shared" si="46"/>
        <v>0.49853999999999998</v>
      </c>
      <c r="AK109" s="9">
        <f t="shared" si="47"/>
        <v>7.8740000000000004E-2</v>
      </c>
      <c r="AL109" s="9">
        <f t="shared" si="48"/>
        <v>0.40451999999999999</v>
      </c>
      <c r="AM109" s="9">
        <f t="shared" si="49"/>
        <v>1.528E-2</v>
      </c>
      <c r="AN109" s="9">
        <f t="shared" si="50"/>
        <v>4.1360000000000001E-2</v>
      </c>
      <c r="AO109" s="9">
        <f t="shared" si="51"/>
        <v>1E-3</v>
      </c>
      <c r="AP109" s="1">
        <f t="shared" si="68"/>
        <v>-182</v>
      </c>
      <c r="AQ109" s="1">
        <f t="shared" si="68"/>
        <v>191</v>
      </c>
      <c r="AS109" s="1">
        <f t="shared" si="69"/>
        <v>18</v>
      </c>
      <c r="AT109" s="1">
        <f t="shared" si="70"/>
        <v>27</v>
      </c>
      <c r="AU109" s="1">
        <f t="shared" si="52"/>
        <v>13145</v>
      </c>
      <c r="AV109" s="9">
        <f t="shared" si="53"/>
        <v>0.26290000000000002</v>
      </c>
      <c r="AW109" s="9">
        <f t="shared" si="54"/>
        <v>4.6739999999999997E-2</v>
      </c>
      <c r="AX109" s="9">
        <f t="shared" si="55"/>
        <v>0.20088</v>
      </c>
      <c r="AY109" s="9">
        <f t="shared" si="56"/>
        <v>1.528E-2</v>
      </c>
      <c r="AZ109" s="9">
        <f t="shared" si="57"/>
        <v>5.4000000000000001E-4</v>
      </c>
      <c r="BA109" s="9">
        <f t="shared" si="71"/>
        <v>0.25924079999999999</v>
      </c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M109" s="48"/>
      <c r="BR109" s="1" cm="1">
        <f t="array" ref="BR109">IF(BK109&lt;=$BX$14,0,INDEX($AU$14:$AU$300,BK109-$BX$14+1))*$BY$14</f>
        <v>0</v>
      </c>
      <c r="BS109" s="1">
        <f t="shared" si="61"/>
        <v>63933.44243371777</v>
      </c>
      <c r="BT109" s="1">
        <f t="shared" si="79"/>
        <v>295675.07309525961</v>
      </c>
      <c r="BU109" s="1">
        <f t="shared" si="74"/>
        <v>-295675.07309525961</v>
      </c>
      <c r="BV109" s="1">
        <f t="shared" si="81"/>
        <v>274774.281473796</v>
      </c>
      <c r="BW109" s="1">
        <f t="shared" si="81"/>
        <v>20900.791621463577</v>
      </c>
      <c r="BX109" s="7"/>
      <c r="BY109" s="4"/>
      <c r="BZ109" s="7"/>
      <c r="CA109" s="7"/>
      <c r="CB109" s="7"/>
      <c r="CE109" s="7"/>
      <c r="CF109" s="7"/>
      <c r="CG109" s="7"/>
      <c r="CH109" s="7"/>
      <c r="CI109" s="7"/>
      <c r="CJ109" s="7"/>
      <c r="CK109" s="7"/>
      <c r="CL109" s="7"/>
      <c r="CN109" s="47"/>
      <c r="CO109" s="47"/>
      <c r="CP109" s="47"/>
      <c r="CQ109" s="4">
        <f t="shared" si="75"/>
        <v>13.146596858638743</v>
      </c>
      <c r="CR109" s="7" cm="1">
        <f t="array" ref="CR109">IF(BK109&lt;=$CW$48,0,INDEX($B$14:$B$300,BK109-$CW$48+1))</f>
        <v>0</v>
      </c>
      <c r="CS109" s="1">
        <f t="shared" si="63"/>
        <v>20990</v>
      </c>
      <c r="CT109" s="100">
        <f t="shared" si="76"/>
        <v>0</v>
      </c>
    </row>
    <row r="110" spans="1:98" s="1" customFormat="1" x14ac:dyDescent="0.3">
      <c r="A110" s="1">
        <f t="shared" si="64"/>
        <v>97</v>
      </c>
      <c r="B110" s="1">
        <f t="shared" si="42"/>
        <v>24972</v>
      </c>
      <c r="C110" s="1">
        <v>97</v>
      </c>
      <c r="D110" s="1">
        <v>25026</v>
      </c>
      <c r="E110" s="1">
        <v>3638</v>
      </c>
      <c r="F110" s="1">
        <v>0</v>
      </c>
      <c r="G110" s="1">
        <v>20553</v>
      </c>
      <c r="H110" s="1">
        <v>0</v>
      </c>
      <c r="I110" s="1">
        <v>781</v>
      </c>
      <c r="J110" s="4">
        <v>49.95</v>
      </c>
      <c r="K110" s="4">
        <v>0.62</v>
      </c>
      <c r="L110" s="4">
        <v>25.5</v>
      </c>
      <c r="M110" s="61">
        <v>1.1299999999999999</v>
      </c>
      <c r="N110" s="1">
        <v>12316</v>
      </c>
      <c r="O110" s="1">
        <v>12647</v>
      </c>
      <c r="P110" s="1">
        <v>7155</v>
      </c>
      <c r="Q110" s="1">
        <v>5442</v>
      </c>
      <c r="R110" s="1">
        <v>49</v>
      </c>
      <c r="S110" s="1">
        <v>0</v>
      </c>
      <c r="T110" s="1">
        <v>1928</v>
      </c>
      <c r="U110" s="1">
        <v>190</v>
      </c>
      <c r="V110" s="1">
        <v>2173</v>
      </c>
      <c r="W110" s="1">
        <v>10217</v>
      </c>
      <c r="X110" s="1">
        <v>781</v>
      </c>
      <c r="Y110" s="58">
        <v>0.73</v>
      </c>
      <c r="AA110" s="1">
        <f t="shared" si="43"/>
        <v>5811</v>
      </c>
      <c r="AB110" s="1">
        <f t="shared" si="44"/>
        <v>30770</v>
      </c>
      <c r="AC110" s="1">
        <f t="shared" si="45"/>
        <v>1562</v>
      </c>
      <c r="AD110" s="1">
        <f t="shared" si="65"/>
        <v>-299</v>
      </c>
      <c r="AE110" s="1">
        <f t="shared" si="66"/>
        <v>327</v>
      </c>
      <c r="AF110" s="1">
        <f t="shared" si="66"/>
        <v>0</v>
      </c>
      <c r="AG110" s="1">
        <f t="shared" si="66"/>
        <v>17</v>
      </c>
      <c r="AH110" s="1">
        <f t="shared" si="77"/>
        <v>45</v>
      </c>
      <c r="AI110" s="9">
        <f t="shared" si="67"/>
        <v>5.9296940247513474E-2</v>
      </c>
      <c r="AJ110" s="9">
        <f t="shared" si="46"/>
        <v>0.49944</v>
      </c>
      <c r="AK110" s="9">
        <f t="shared" si="47"/>
        <v>7.2760000000000005E-2</v>
      </c>
      <c r="AL110" s="9">
        <f t="shared" si="48"/>
        <v>0.41105999999999998</v>
      </c>
      <c r="AM110" s="9">
        <f t="shared" si="49"/>
        <v>1.562E-2</v>
      </c>
      <c r="AN110" s="9">
        <f t="shared" si="50"/>
        <v>3.8559999999999997E-2</v>
      </c>
      <c r="AO110" s="9">
        <f t="shared" si="51"/>
        <v>8.9999999999999998E-4</v>
      </c>
      <c r="AP110" s="1">
        <f t="shared" si="68"/>
        <v>-164</v>
      </c>
      <c r="AQ110" s="1">
        <f t="shared" si="68"/>
        <v>173</v>
      </c>
      <c r="AS110" s="1">
        <f t="shared" si="69"/>
        <v>17</v>
      </c>
      <c r="AT110" s="1">
        <f t="shared" si="70"/>
        <v>26</v>
      </c>
      <c r="AU110" s="1">
        <f t="shared" si="52"/>
        <v>13171</v>
      </c>
      <c r="AV110" s="9">
        <f t="shared" si="53"/>
        <v>0.26341999999999999</v>
      </c>
      <c r="AW110" s="9">
        <f t="shared" si="54"/>
        <v>4.3459999999999999E-2</v>
      </c>
      <c r="AX110" s="9">
        <f t="shared" si="55"/>
        <v>0.20433999999999999</v>
      </c>
      <c r="AY110" s="9">
        <f t="shared" si="56"/>
        <v>1.562E-2</v>
      </c>
      <c r="AZ110" s="9">
        <f t="shared" si="57"/>
        <v>5.1999999999999995E-4</v>
      </c>
      <c r="BA110" s="9">
        <f t="shared" si="71"/>
        <v>0.25970880000000002</v>
      </c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M110" s="48"/>
      <c r="BR110" s="1" cm="1">
        <f t="array" ref="BR110">IF(BK110&lt;=$BX$14,0,INDEX($AU$14:$AU$300,BK110-$BX$14+1))*$BY$14</f>
        <v>0</v>
      </c>
      <c r="BS110" s="1">
        <f t="shared" si="61"/>
        <v>59446.885069948105</v>
      </c>
      <c r="BT110" s="1">
        <f t="shared" si="79"/>
        <v>300872.9139435293</v>
      </c>
      <c r="BU110" s="1">
        <f t="shared" si="74"/>
        <v>-300872.9139435293</v>
      </c>
      <c r="BV110" s="1">
        <f t="shared" si="81"/>
        <v>279507.05235143111</v>
      </c>
      <c r="BW110" s="1">
        <f t="shared" si="81"/>
        <v>21365.861592098237</v>
      </c>
      <c r="BX110" s="7"/>
      <c r="BY110" s="4"/>
      <c r="BZ110" s="7"/>
      <c r="CA110" s="7"/>
      <c r="CB110" s="7"/>
      <c r="CE110" s="7"/>
      <c r="CF110" s="7"/>
      <c r="CG110" s="7"/>
      <c r="CH110" s="7"/>
      <c r="CI110" s="7"/>
      <c r="CJ110" s="7"/>
      <c r="CK110" s="7"/>
      <c r="CL110" s="7"/>
      <c r="CN110" s="47"/>
      <c r="CO110" s="47"/>
      <c r="CP110" s="47"/>
      <c r="CQ110" s="4">
        <f t="shared" si="75"/>
        <v>13.081946222791293</v>
      </c>
      <c r="CR110" s="7" cm="1">
        <f t="array" ref="CR110">IF(BK110&lt;=$CW$48,0,INDEX($B$14:$B$300,BK110-$CW$48+1))</f>
        <v>0</v>
      </c>
      <c r="CS110" s="1">
        <f t="shared" si="63"/>
        <v>21334</v>
      </c>
      <c r="CT110" s="100">
        <f t="shared" si="76"/>
        <v>0</v>
      </c>
    </row>
    <row r="111" spans="1:98" s="1" customFormat="1" x14ac:dyDescent="0.3">
      <c r="A111" s="1">
        <f t="shared" si="64"/>
        <v>98</v>
      </c>
      <c r="B111" s="1">
        <f t="shared" si="42"/>
        <v>25014</v>
      </c>
      <c r="C111" s="1">
        <v>98</v>
      </c>
      <c r="D111" s="1">
        <v>24985</v>
      </c>
      <c r="E111" s="1">
        <v>3384</v>
      </c>
      <c r="F111" s="1">
        <v>0</v>
      </c>
      <c r="G111" s="1">
        <v>20833</v>
      </c>
      <c r="H111" s="1">
        <v>0</v>
      </c>
      <c r="I111" s="1">
        <v>797</v>
      </c>
      <c r="J111" s="4">
        <v>49.98</v>
      </c>
      <c r="K111" s="4">
        <v>0.62</v>
      </c>
      <c r="L111" s="4">
        <v>25.6</v>
      </c>
      <c r="M111" s="61">
        <v>1.1200000000000001</v>
      </c>
      <c r="N111" s="1">
        <v>12355</v>
      </c>
      <c r="O111" s="1">
        <v>12649</v>
      </c>
      <c r="P111" s="1">
        <v>7092</v>
      </c>
      <c r="Q111" s="1">
        <v>5507</v>
      </c>
      <c r="R111" s="1">
        <v>49</v>
      </c>
      <c r="S111" s="1">
        <v>0</v>
      </c>
      <c r="T111" s="1">
        <v>1805</v>
      </c>
      <c r="U111" s="1">
        <v>176</v>
      </c>
      <c r="V111" s="1">
        <v>2027</v>
      </c>
      <c r="W111" s="1">
        <v>10370</v>
      </c>
      <c r="X111" s="1">
        <v>797</v>
      </c>
      <c r="Y111" s="58">
        <v>0.73</v>
      </c>
      <c r="AA111" s="1">
        <f t="shared" si="43"/>
        <v>5411</v>
      </c>
      <c r="AB111" s="1">
        <f t="shared" si="44"/>
        <v>31203</v>
      </c>
      <c r="AC111" s="1">
        <f t="shared" si="45"/>
        <v>1594</v>
      </c>
      <c r="AD111" s="1">
        <f t="shared" si="65"/>
        <v>-254</v>
      </c>
      <c r="AE111" s="1">
        <f t="shared" si="66"/>
        <v>280</v>
      </c>
      <c r="AF111" s="1">
        <f t="shared" si="66"/>
        <v>0</v>
      </c>
      <c r="AG111" s="1">
        <f t="shared" si="66"/>
        <v>16</v>
      </c>
      <c r="AH111" s="1">
        <f t="shared" si="77"/>
        <v>42</v>
      </c>
      <c r="AI111" s="9">
        <f t="shared" si="67"/>
        <v>6.0406245262998336E-2</v>
      </c>
      <c r="AJ111" s="9">
        <f t="shared" si="46"/>
        <v>0.50027999999999995</v>
      </c>
      <c r="AK111" s="9">
        <f t="shared" si="47"/>
        <v>6.7680000000000004E-2</v>
      </c>
      <c r="AL111" s="9">
        <f t="shared" si="48"/>
        <v>0.41665999999999997</v>
      </c>
      <c r="AM111" s="9">
        <f t="shared" si="49"/>
        <v>1.5939999999999999E-2</v>
      </c>
      <c r="AN111" s="9">
        <f t="shared" si="50"/>
        <v>3.61E-2</v>
      </c>
      <c r="AO111" s="9">
        <f t="shared" si="51"/>
        <v>8.4000000000000003E-4</v>
      </c>
      <c r="AP111" s="1">
        <f t="shared" si="68"/>
        <v>-146</v>
      </c>
      <c r="AQ111" s="1">
        <f t="shared" si="68"/>
        <v>153</v>
      </c>
      <c r="AS111" s="1">
        <f t="shared" si="69"/>
        <v>16</v>
      </c>
      <c r="AT111" s="1">
        <f t="shared" si="70"/>
        <v>23</v>
      </c>
      <c r="AU111" s="1">
        <f t="shared" si="52"/>
        <v>13194</v>
      </c>
      <c r="AV111" s="9">
        <f t="shared" si="53"/>
        <v>0.26388</v>
      </c>
      <c r="AW111" s="9">
        <f t="shared" si="54"/>
        <v>4.054E-2</v>
      </c>
      <c r="AX111" s="9">
        <f t="shared" si="55"/>
        <v>0.2074</v>
      </c>
      <c r="AY111" s="9">
        <f t="shared" si="56"/>
        <v>1.5939999999999999E-2</v>
      </c>
      <c r="AZ111" s="9">
        <f t="shared" si="57"/>
        <v>4.6000000000000001E-4</v>
      </c>
      <c r="BA111" s="9">
        <f t="shared" si="71"/>
        <v>0.26014559999999998</v>
      </c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M111" s="48"/>
      <c r="BR111" s="1" cm="1">
        <f t="array" ref="BR111">IF(BK111&lt;=$BX$14,0,INDEX($AU$14:$AU$300,BK111-$BX$14+1))*$BY$14</f>
        <v>0</v>
      </c>
      <c r="BS111" s="1">
        <f t="shared" si="61"/>
        <v>55452.754733909249</v>
      </c>
      <c r="BT111" s="1">
        <f t="shared" si="79"/>
        <v>305496.25659277977</v>
      </c>
      <c r="BU111" s="1">
        <f t="shared" si="74"/>
        <v>-305496.25659277977</v>
      </c>
      <c r="BV111" s="1">
        <f t="shared" si="81"/>
        <v>283692.68208714307</v>
      </c>
      <c r="BW111" s="1">
        <f t="shared" si="81"/>
        <v>21803.574505636741</v>
      </c>
      <c r="BX111" s="7"/>
      <c r="BY111" s="4"/>
      <c r="BZ111" s="7"/>
      <c r="CA111" s="7"/>
      <c r="CB111" s="7"/>
      <c r="CE111" s="7"/>
      <c r="CF111" s="7"/>
      <c r="CG111" s="7"/>
      <c r="CH111" s="7"/>
      <c r="CI111" s="7"/>
      <c r="CJ111" s="7"/>
      <c r="CK111" s="7"/>
      <c r="CL111" s="7"/>
      <c r="CN111" s="47"/>
      <c r="CO111" s="47"/>
      <c r="CP111" s="47"/>
      <c r="CQ111" s="4">
        <f t="shared" si="75"/>
        <v>13.011292346298619</v>
      </c>
      <c r="CR111" s="7" cm="1">
        <f t="array" ref="CR111">IF(BK111&lt;=$CW$48,0,INDEX($B$14:$B$300,BK111-$CW$48+1))</f>
        <v>0</v>
      </c>
      <c r="CS111" s="1">
        <f t="shared" si="63"/>
        <v>21630</v>
      </c>
      <c r="CT111" s="100">
        <f t="shared" si="76"/>
        <v>0</v>
      </c>
    </row>
    <row r="112" spans="1:98" s="1" customFormat="1" x14ac:dyDescent="0.3">
      <c r="A112" s="1">
        <f t="shared" si="64"/>
        <v>99</v>
      </c>
      <c r="B112" s="1">
        <f t="shared" si="42"/>
        <v>25050</v>
      </c>
      <c r="C112" s="1">
        <v>99</v>
      </c>
      <c r="D112" s="1">
        <v>24949</v>
      </c>
      <c r="E112" s="1">
        <v>3163</v>
      </c>
      <c r="F112" s="1">
        <v>0</v>
      </c>
      <c r="G112" s="1">
        <v>21074</v>
      </c>
      <c r="H112" s="1">
        <v>0</v>
      </c>
      <c r="I112" s="1">
        <v>813</v>
      </c>
      <c r="J112" s="4">
        <v>50.01</v>
      </c>
      <c r="K112" s="4">
        <v>0.62</v>
      </c>
      <c r="L112" s="4">
        <v>25.6</v>
      </c>
      <c r="M112" s="61">
        <v>1.1100000000000001</v>
      </c>
      <c r="N112" s="1">
        <v>12390</v>
      </c>
      <c r="O112" s="1">
        <v>12650</v>
      </c>
      <c r="P112" s="1">
        <v>7057</v>
      </c>
      <c r="Q112" s="1">
        <v>5543</v>
      </c>
      <c r="R112" s="1">
        <v>49</v>
      </c>
      <c r="S112" s="1">
        <v>0</v>
      </c>
      <c r="T112" s="1">
        <v>1693</v>
      </c>
      <c r="U112" s="1">
        <v>165</v>
      </c>
      <c r="V112" s="1">
        <v>1893</v>
      </c>
      <c r="W112" s="1">
        <v>10508</v>
      </c>
      <c r="X112" s="1">
        <v>813</v>
      </c>
      <c r="Y112" s="58">
        <v>0.72</v>
      </c>
      <c r="AA112" s="1">
        <f t="shared" si="43"/>
        <v>5056</v>
      </c>
      <c r="AB112" s="1">
        <f t="shared" si="44"/>
        <v>31582</v>
      </c>
      <c r="AC112" s="1">
        <f t="shared" si="45"/>
        <v>1626</v>
      </c>
      <c r="AD112" s="1">
        <f t="shared" si="65"/>
        <v>-221</v>
      </c>
      <c r="AE112" s="1">
        <f t="shared" si="66"/>
        <v>241</v>
      </c>
      <c r="AF112" s="1">
        <f t="shared" si="66"/>
        <v>0</v>
      </c>
      <c r="AG112" s="1">
        <f t="shared" si="66"/>
        <v>16</v>
      </c>
      <c r="AH112" s="1">
        <f t="shared" si="77"/>
        <v>36</v>
      </c>
      <c r="AI112" s="9">
        <f t="shared" si="67"/>
        <v>6.1525654608748294E-2</v>
      </c>
      <c r="AJ112" s="9">
        <f t="shared" si="46"/>
        <v>0.501</v>
      </c>
      <c r="AK112" s="9">
        <f t="shared" si="47"/>
        <v>6.3259999999999997E-2</v>
      </c>
      <c r="AL112" s="9">
        <f t="shared" si="48"/>
        <v>0.42148000000000002</v>
      </c>
      <c r="AM112" s="9">
        <f t="shared" si="49"/>
        <v>1.626E-2</v>
      </c>
      <c r="AN112" s="9">
        <f t="shared" si="50"/>
        <v>3.3860000000000001E-2</v>
      </c>
      <c r="AO112" s="9">
        <f t="shared" si="51"/>
        <v>7.2000000000000005E-4</v>
      </c>
      <c r="AP112" s="1">
        <f t="shared" si="68"/>
        <v>-134</v>
      </c>
      <c r="AQ112" s="1">
        <f t="shared" si="68"/>
        <v>138</v>
      </c>
      <c r="AS112" s="1">
        <f t="shared" si="69"/>
        <v>16</v>
      </c>
      <c r="AT112" s="1">
        <f t="shared" si="70"/>
        <v>20</v>
      </c>
      <c r="AU112" s="1">
        <f t="shared" si="52"/>
        <v>13214</v>
      </c>
      <c r="AV112" s="9">
        <f t="shared" si="53"/>
        <v>0.26428000000000001</v>
      </c>
      <c r="AW112" s="9">
        <f t="shared" si="54"/>
        <v>3.7859999999999998E-2</v>
      </c>
      <c r="AX112" s="9">
        <f t="shared" si="55"/>
        <v>0.21016000000000001</v>
      </c>
      <c r="AY112" s="9">
        <f t="shared" si="56"/>
        <v>1.626E-2</v>
      </c>
      <c r="AZ112" s="9">
        <f t="shared" si="57"/>
        <v>4.0000000000000002E-4</v>
      </c>
      <c r="BA112" s="9">
        <f t="shared" si="71"/>
        <v>0.26052000000000003</v>
      </c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M112" s="48"/>
      <c r="BR112" s="1" cm="1">
        <f t="array" ref="BR112">IF(BK112&lt;=$BX$14,0,INDEX($AU$14:$AU$300,BK112-$BX$14+1))*$BY$14</f>
        <v>0</v>
      </c>
      <c r="BS112" s="1">
        <f t="shared" si="61"/>
        <v>51786.909083024279</v>
      </c>
      <c r="BT112" s="1">
        <f t="shared" si="79"/>
        <v>309709.24338558788</v>
      </c>
      <c r="BU112" s="1">
        <f t="shared" si="74"/>
        <v>-309709.24338558788</v>
      </c>
      <c r="BV112" s="1">
        <f t="shared" si="81"/>
        <v>287467.95596641261</v>
      </c>
      <c r="BW112" s="1">
        <f t="shared" si="81"/>
        <v>22241.287419175245</v>
      </c>
      <c r="BX112" s="7"/>
      <c r="BY112" s="4"/>
      <c r="BZ112" s="7"/>
      <c r="CA112" s="7"/>
      <c r="CB112" s="7"/>
      <c r="CE112" s="7"/>
      <c r="CF112" s="7"/>
      <c r="CG112" s="7"/>
      <c r="CH112" s="7"/>
      <c r="CI112" s="7"/>
      <c r="CJ112" s="7"/>
      <c r="CK112" s="7"/>
      <c r="CL112" s="7"/>
      <c r="CN112" s="47"/>
      <c r="CO112" s="47"/>
      <c r="CP112" s="47"/>
      <c r="CQ112" s="4">
        <f t="shared" si="75"/>
        <v>12.924969249692497</v>
      </c>
      <c r="CR112" s="7" cm="1">
        <f t="array" ref="CR112">IF(BK112&lt;=$CW$48,0,INDEX($B$14:$B$300,BK112-$CW$48+1))</f>
        <v>0</v>
      </c>
      <c r="CS112" s="1">
        <f t="shared" si="63"/>
        <v>21887</v>
      </c>
      <c r="CT112" s="100">
        <f t="shared" si="76"/>
        <v>0</v>
      </c>
    </row>
    <row r="113" spans="1:98" s="1" customFormat="1" x14ac:dyDescent="0.3">
      <c r="A113" s="1">
        <f t="shared" si="64"/>
        <v>100</v>
      </c>
      <c r="B113" s="1">
        <f t="shared" si="42"/>
        <v>25082</v>
      </c>
      <c r="C113" s="1">
        <v>100</v>
      </c>
      <c r="D113" s="1">
        <v>24916</v>
      </c>
      <c r="E113" s="1">
        <v>2964</v>
      </c>
      <c r="F113" s="1">
        <v>0</v>
      </c>
      <c r="G113" s="1">
        <v>21291</v>
      </c>
      <c r="H113" s="1">
        <v>0</v>
      </c>
      <c r="I113" s="1">
        <v>827</v>
      </c>
      <c r="J113" s="4">
        <v>50.04</v>
      </c>
      <c r="K113" s="4">
        <v>0.62</v>
      </c>
      <c r="L113" s="4">
        <v>25.6</v>
      </c>
      <c r="M113" s="61">
        <v>1.1000000000000001</v>
      </c>
      <c r="N113" s="1">
        <v>12422</v>
      </c>
      <c r="O113" s="1">
        <v>12651</v>
      </c>
      <c r="P113" s="1">
        <v>7037</v>
      </c>
      <c r="Q113" s="1">
        <v>5564</v>
      </c>
      <c r="R113" s="1">
        <v>49</v>
      </c>
      <c r="S113" s="1">
        <v>0</v>
      </c>
      <c r="T113" s="1">
        <v>1592</v>
      </c>
      <c r="U113" s="1">
        <v>155</v>
      </c>
      <c r="V113" s="1">
        <v>1771</v>
      </c>
      <c r="W113" s="1">
        <v>10635</v>
      </c>
      <c r="X113" s="1">
        <v>827</v>
      </c>
      <c r="Y113" s="58">
        <v>0.71</v>
      </c>
      <c r="AA113" s="1">
        <f t="shared" si="43"/>
        <v>4735</v>
      </c>
      <c r="AB113" s="1">
        <f t="shared" si="44"/>
        <v>31926</v>
      </c>
      <c r="AC113" s="1">
        <f t="shared" si="45"/>
        <v>1654</v>
      </c>
      <c r="AD113" s="1">
        <f t="shared" si="65"/>
        <v>-199</v>
      </c>
      <c r="AE113" s="1">
        <f t="shared" si="66"/>
        <v>217</v>
      </c>
      <c r="AF113" s="1">
        <f t="shared" si="66"/>
        <v>0</v>
      </c>
      <c r="AG113" s="1">
        <f t="shared" si="66"/>
        <v>14</v>
      </c>
      <c r="AH113" s="1">
        <f t="shared" si="77"/>
        <v>32</v>
      </c>
      <c r="AI113" s="9">
        <f t="shared" si="67"/>
        <v>6.2495276959117357E-2</v>
      </c>
      <c r="AJ113" s="9">
        <f t="shared" si="46"/>
        <v>0.50163999999999997</v>
      </c>
      <c r="AK113" s="9">
        <f t="shared" si="47"/>
        <v>5.9279999999999999E-2</v>
      </c>
      <c r="AL113" s="9">
        <f t="shared" si="48"/>
        <v>0.42581999999999998</v>
      </c>
      <c r="AM113" s="9">
        <f t="shared" si="49"/>
        <v>1.6539999999999999E-2</v>
      </c>
      <c r="AN113" s="9">
        <f t="shared" si="50"/>
        <v>3.184E-2</v>
      </c>
      <c r="AO113" s="9">
        <f t="shared" si="51"/>
        <v>6.4000000000000005E-4</v>
      </c>
      <c r="AP113" s="1">
        <f t="shared" si="68"/>
        <v>-122</v>
      </c>
      <c r="AQ113" s="1">
        <f t="shared" si="68"/>
        <v>127</v>
      </c>
      <c r="AS113" s="1">
        <f t="shared" si="69"/>
        <v>14</v>
      </c>
      <c r="AT113" s="1">
        <f t="shared" si="70"/>
        <v>19</v>
      </c>
      <c r="AU113" s="1">
        <f t="shared" si="52"/>
        <v>13233</v>
      </c>
      <c r="AV113" s="9">
        <f t="shared" si="53"/>
        <v>0.26466000000000001</v>
      </c>
      <c r="AW113" s="9">
        <f t="shared" si="54"/>
        <v>3.542E-2</v>
      </c>
      <c r="AX113" s="9">
        <f t="shared" si="55"/>
        <v>0.2127</v>
      </c>
      <c r="AY113" s="9">
        <f t="shared" si="56"/>
        <v>1.6539999999999999E-2</v>
      </c>
      <c r="AZ113" s="9">
        <f t="shared" si="57"/>
        <v>3.8000000000000002E-4</v>
      </c>
      <c r="BA113" s="9">
        <f t="shared" si="71"/>
        <v>0.2608528</v>
      </c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M113" s="48"/>
      <c r="BR113" s="1" cm="1">
        <f t="array" ref="BR113">IF(BK113&lt;=$BX$14,0,INDEX($AU$14:$AU$300,BK113-$BX$14+1))*$BY$14</f>
        <v>0</v>
      </c>
      <c r="BS113" s="1">
        <f t="shared" si="61"/>
        <v>48449.348117293186</v>
      </c>
      <c r="BT113" s="1">
        <f t="shared" si="79"/>
        <v>313566.58843614598</v>
      </c>
      <c r="BU113" s="1">
        <f t="shared" si="74"/>
        <v>-313566.58843614598</v>
      </c>
      <c r="BV113" s="1">
        <f t="shared" si="81"/>
        <v>290942.3022176245</v>
      </c>
      <c r="BW113" s="1">
        <f t="shared" si="81"/>
        <v>22624.286218521436</v>
      </c>
      <c r="BX113" s="7"/>
      <c r="BY113" s="4"/>
      <c r="BZ113" s="7"/>
      <c r="CA113" s="7"/>
      <c r="CB113" s="7"/>
      <c r="CE113" s="7"/>
      <c r="CF113" s="7"/>
      <c r="CG113" s="7"/>
      <c r="CH113" s="7"/>
      <c r="CI113" s="7"/>
      <c r="CJ113" s="7"/>
      <c r="CK113" s="7"/>
      <c r="CL113" s="7"/>
      <c r="CN113" s="47"/>
      <c r="CO113" s="47"/>
      <c r="CP113" s="47"/>
      <c r="CQ113" s="4">
        <f t="shared" si="75"/>
        <v>12.859733978234583</v>
      </c>
      <c r="CR113" s="7" cm="1">
        <f t="array" ref="CR113">IF(BK113&lt;=$CW$48,0,INDEX($B$14:$B$300,BK113-$CW$48+1))</f>
        <v>0</v>
      </c>
      <c r="CS113" s="1">
        <f t="shared" si="63"/>
        <v>22118</v>
      </c>
      <c r="CT113" s="100">
        <f t="shared" si="76"/>
        <v>0</v>
      </c>
    </row>
    <row r="114" spans="1:98" s="1" customFormat="1" x14ac:dyDescent="0.3">
      <c r="A114" s="1">
        <f t="shared" si="64"/>
        <v>101</v>
      </c>
      <c r="B114" s="1">
        <f t="shared" si="42"/>
        <v>25114</v>
      </c>
      <c r="C114" s="1">
        <v>101</v>
      </c>
      <c r="D114" s="1">
        <v>24884</v>
      </c>
      <c r="E114" s="1">
        <v>2778</v>
      </c>
      <c r="F114" s="1">
        <v>0</v>
      </c>
      <c r="G114" s="1">
        <v>21495</v>
      </c>
      <c r="H114" s="1">
        <v>0</v>
      </c>
      <c r="I114" s="1">
        <v>841</v>
      </c>
      <c r="J114" s="4">
        <v>50.07</v>
      </c>
      <c r="K114" s="4">
        <v>0.62</v>
      </c>
      <c r="L114" s="4">
        <v>25.6</v>
      </c>
      <c r="M114" s="61">
        <v>1.1000000000000001</v>
      </c>
      <c r="N114" s="1">
        <v>12453</v>
      </c>
      <c r="O114" s="1">
        <v>12652</v>
      </c>
      <c r="P114" s="1">
        <v>7027</v>
      </c>
      <c r="Q114" s="1">
        <v>5575</v>
      </c>
      <c r="R114" s="1">
        <v>49</v>
      </c>
      <c r="S114" s="1">
        <v>0</v>
      </c>
      <c r="T114" s="1">
        <v>1490</v>
      </c>
      <c r="U114" s="1">
        <v>146</v>
      </c>
      <c r="V114" s="1">
        <v>1652</v>
      </c>
      <c r="W114" s="1">
        <v>10756</v>
      </c>
      <c r="X114" s="1">
        <v>841</v>
      </c>
      <c r="Y114" s="58">
        <v>0.71</v>
      </c>
      <c r="AA114" s="1">
        <f t="shared" si="43"/>
        <v>4430</v>
      </c>
      <c r="AB114" s="1">
        <f t="shared" si="44"/>
        <v>32251</v>
      </c>
      <c r="AC114" s="1">
        <f t="shared" si="45"/>
        <v>1682</v>
      </c>
      <c r="AD114" s="1">
        <f t="shared" si="65"/>
        <v>-186</v>
      </c>
      <c r="AE114" s="1">
        <f t="shared" si="66"/>
        <v>204</v>
      </c>
      <c r="AF114" s="1">
        <f t="shared" si="66"/>
        <v>0</v>
      </c>
      <c r="AG114" s="1">
        <f t="shared" si="66"/>
        <v>14</v>
      </c>
      <c r="AH114" s="1">
        <f t="shared" si="77"/>
        <v>32</v>
      </c>
      <c r="AI114" s="9">
        <f t="shared" si="67"/>
        <v>6.3476488791606916E-2</v>
      </c>
      <c r="AJ114" s="9">
        <f t="shared" si="46"/>
        <v>0.50227999999999995</v>
      </c>
      <c r="AK114" s="9">
        <f t="shared" si="47"/>
        <v>5.5559999999999998E-2</v>
      </c>
      <c r="AL114" s="9">
        <f t="shared" si="48"/>
        <v>0.4299</v>
      </c>
      <c r="AM114" s="9">
        <f t="shared" si="49"/>
        <v>1.6820000000000002E-2</v>
      </c>
      <c r="AN114" s="9">
        <f t="shared" si="50"/>
        <v>2.98E-2</v>
      </c>
      <c r="AO114" s="9">
        <f t="shared" si="51"/>
        <v>6.4000000000000005E-4</v>
      </c>
      <c r="AP114" s="1">
        <f t="shared" si="68"/>
        <v>-119</v>
      </c>
      <c r="AQ114" s="1">
        <f t="shared" si="68"/>
        <v>121</v>
      </c>
      <c r="AS114" s="1">
        <f t="shared" si="69"/>
        <v>14</v>
      </c>
      <c r="AT114" s="1">
        <f t="shared" si="70"/>
        <v>16</v>
      </c>
      <c r="AU114" s="1">
        <f t="shared" si="52"/>
        <v>13249</v>
      </c>
      <c r="AV114" s="9">
        <f t="shared" si="53"/>
        <v>0.26497999999999999</v>
      </c>
      <c r="AW114" s="9">
        <f t="shared" si="54"/>
        <v>3.304E-2</v>
      </c>
      <c r="AX114" s="9">
        <f t="shared" si="55"/>
        <v>0.21512000000000001</v>
      </c>
      <c r="AY114" s="9">
        <f t="shared" si="56"/>
        <v>1.6820000000000002E-2</v>
      </c>
      <c r="AZ114" s="9">
        <f t="shared" si="57"/>
        <v>3.2000000000000003E-4</v>
      </c>
      <c r="BA114" s="9">
        <f t="shared" si="71"/>
        <v>0.26118559999999996</v>
      </c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M114" s="48"/>
      <c r="BX114" s="7"/>
      <c r="BY114" s="4"/>
      <c r="BZ114" s="7"/>
      <c r="CA114" s="7"/>
      <c r="CB114" s="7"/>
      <c r="CE114" s="7"/>
      <c r="CF114" s="7"/>
      <c r="CG114" s="7"/>
      <c r="CH114" s="7"/>
      <c r="CI114" s="7"/>
      <c r="CJ114" s="7"/>
      <c r="CK114" s="7"/>
      <c r="CL114" s="7"/>
      <c r="CN114" s="47"/>
      <c r="CO114" s="47"/>
      <c r="CP114" s="47"/>
      <c r="CQ114" s="4">
        <f t="shared" si="75"/>
        <v>12.789536266349584</v>
      </c>
      <c r="CR114" s="7" cm="1">
        <f t="array" ref="CR114">IF(BK114&lt;=$CW$48,0,INDEX($B$14:$B$300,BK114-$CW$48+1))</f>
        <v>0</v>
      </c>
      <c r="CS114" s="1">
        <f t="shared" si="63"/>
        <v>22336</v>
      </c>
      <c r="CT114" s="100">
        <f t="shared" si="76"/>
        <v>0</v>
      </c>
    </row>
    <row r="115" spans="1:98" s="1" customFormat="1" x14ac:dyDescent="0.3">
      <c r="A115" s="1">
        <f t="shared" si="64"/>
        <v>102</v>
      </c>
      <c r="B115" s="1">
        <f t="shared" si="42"/>
        <v>25145</v>
      </c>
      <c r="C115" s="1">
        <v>102</v>
      </c>
      <c r="D115" s="1">
        <v>24853</v>
      </c>
      <c r="E115" s="1">
        <v>2608</v>
      </c>
      <c r="F115" s="1">
        <v>0</v>
      </c>
      <c r="G115" s="1">
        <v>21682</v>
      </c>
      <c r="H115" s="1">
        <v>0</v>
      </c>
      <c r="I115" s="1">
        <v>855</v>
      </c>
      <c r="J115" s="4">
        <v>50.11</v>
      </c>
      <c r="K115" s="4">
        <v>0.62</v>
      </c>
      <c r="L115" s="4">
        <v>25.6</v>
      </c>
      <c r="M115" s="61">
        <v>1.0900000000000001</v>
      </c>
      <c r="N115" s="1">
        <v>12482</v>
      </c>
      <c r="O115" s="1">
        <v>12653</v>
      </c>
      <c r="P115" s="1">
        <v>7021</v>
      </c>
      <c r="Q115" s="1">
        <v>5582</v>
      </c>
      <c r="R115" s="1">
        <v>49</v>
      </c>
      <c r="S115" s="1">
        <v>0</v>
      </c>
      <c r="T115" s="1">
        <v>1398</v>
      </c>
      <c r="U115" s="1">
        <v>137</v>
      </c>
      <c r="V115" s="1">
        <v>1546</v>
      </c>
      <c r="W115" s="1">
        <v>10866</v>
      </c>
      <c r="X115" s="1">
        <v>855</v>
      </c>
      <c r="Y115" s="58">
        <v>0.7</v>
      </c>
      <c r="AA115" s="1">
        <f t="shared" si="43"/>
        <v>4154</v>
      </c>
      <c r="AB115" s="1">
        <f t="shared" si="44"/>
        <v>32548</v>
      </c>
      <c r="AC115" s="1">
        <f t="shared" si="45"/>
        <v>1710</v>
      </c>
      <c r="AD115" s="1">
        <f t="shared" si="65"/>
        <v>-170</v>
      </c>
      <c r="AE115" s="1">
        <f t="shared" si="66"/>
        <v>187</v>
      </c>
      <c r="AF115" s="1">
        <f t="shared" si="66"/>
        <v>0</v>
      </c>
      <c r="AG115" s="1">
        <f t="shared" si="66"/>
        <v>14</v>
      </c>
      <c r="AH115" s="1">
        <f t="shared" si="77"/>
        <v>31</v>
      </c>
      <c r="AI115" s="9">
        <f t="shared" si="67"/>
        <v>6.4445616944297887E-2</v>
      </c>
      <c r="AJ115" s="9">
        <f t="shared" si="46"/>
        <v>0.50290000000000001</v>
      </c>
      <c r="AK115" s="9">
        <f t="shared" si="47"/>
        <v>5.2159999999999998E-2</v>
      </c>
      <c r="AL115" s="9">
        <f t="shared" si="48"/>
        <v>0.43364000000000003</v>
      </c>
      <c r="AM115" s="9">
        <f t="shared" si="49"/>
        <v>1.7100000000000001E-2</v>
      </c>
      <c r="AN115" s="9">
        <f t="shared" si="50"/>
        <v>2.7959999999999999E-2</v>
      </c>
      <c r="AO115" s="9">
        <f t="shared" si="51"/>
        <v>6.2E-4</v>
      </c>
      <c r="AP115" s="1">
        <f t="shared" si="68"/>
        <v>-106</v>
      </c>
      <c r="AQ115" s="1">
        <f t="shared" si="68"/>
        <v>110</v>
      </c>
      <c r="AS115" s="1">
        <f t="shared" si="69"/>
        <v>14</v>
      </c>
      <c r="AT115" s="1">
        <f t="shared" si="70"/>
        <v>18</v>
      </c>
      <c r="AU115" s="1">
        <f t="shared" si="52"/>
        <v>13267</v>
      </c>
      <c r="AV115" s="9">
        <f t="shared" si="53"/>
        <v>0.26534000000000002</v>
      </c>
      <c r="AW115" s="9">
        <f t="shared" si="54"/>
        <v>3.092E-2</v>
      </c>
      <c r="AX115" s="9">
        <f t="shared" si="55"/>
        <v>0.21732000000000001</v>
      </c>
      <c r="AY115" s="9">
        <f t="shared" si="56"/>
        <v>1.7100000000000001E-2</v>
      </c>
      <c r="AZ115" s="9">
        <f t="shared" si="57"/>
        <v>3.6000000000000002E-4</v>
      </c>
      <c r="BA115" s="9">
        <f t="shared" si="71"/>
        <v>0.26150800000000002</v>
      </c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M115" s="48"/>
      <c r="BX115" s="7"/>
      <c r="BY115" s="4"/>
      <c r="BZ115" s="7"/>
      <c r="CA115" s="7"/>
      <c r="CB115" s="7"/>
      <c r="CE115" s="7"/>
      <c r="CF115" s="7"/>
      <c r="CG115" s="7"/>
      <c r="CH115" s="7"/>
      <c r="CI115" s="7"/>
      <c r="CJ115" s="7"/>
      <c r="CK115" s="7"/>
      <c r="CL115" s="7"/>
      <c r="CN115" s="47"/>
      <c r="CO115" s="47"/>
      <c r="CP115" s="47"/>
      <c r="CQ115" s="4">
        <f t="shared" si="75"/>
        <v>12.708771929824561</v>
      </c>
      <c r="CR115" s="7" cm="1">
        <f t="array" ref="CR115">IF(BK115&lt;=$CW$48,0,INDEX($B$14:$B$300,BK115-$CW$48+1))</f>
        <v>0</v>
      </c>
      <c r="CS115" s="1">
        <f t="shared" si="63"/>
        <v>22537</v>
      </c>
      <c r="CT115" s="100">
        <f t="shared" si="76"/>
        <v>0</v>
      </c>
    </row>
    <row r="116" spans="1:98" s="1" customFormat="1" x14ac:dyDescent="0.3">
      <c r="A116" s="1">
        <f t="shared" si="64"/>
        <v>103</v>
      </c>
      <c r="B116" s="1">
        <f t="shared" si="42"/>
        <v>25174</v>
      </c>
      <c r="C116" s="1">
        <v>103</v>
      </c>
      <c r="D116" s="1">
        <v>24823</v>
      </c>
      <c r="E116" s="1">
        <v>2451</v>
      </c>
      <c r="F116" s="1">
        <v>0</v>
      </c>
      <c r="G116" s="1">
        <v>21857</v>
      </c>
      <c r="H116" s="1">
        <v>0</v>
      </c>
      <c r="I116" s="1">
        <v>866</v>
      </c>
      <c r="J116" s="4">
        <v>50.14</v>
      </c>
      <c r="K116" s="4">
        <v>0.62</v>
      </c>
      <c r="L116" s="4">
        <v>25.6</v>
      </c>
      <c r="M116" s="61">
        <v>1.08</v>
      </c>
      <c r="N116" s="1">
        <v>12511</v>
      </c>
      <c r="O116" s="1">
        <v>12654</v>
      </c>
      <c r="P116" s="1">
        <v>7019</v>
      </c>
      <c r="Q116" s="1">
        <v>5585</v>
      </c>
      <c r="R116" s="1">
        <v>49</v>
      </c>
      <c r="S116" s="1">
        <v>0</v>
      </c>
      <c r="T116" s="1">
        <v>1308</v>
      </c>
      <c r="U116" s="1">
        <v>128</v>
      </c>
      <c r="V116" s="1">
        <v>1446</v>
      </c>
      <c r="W116" s="1">
        <v>10970</v>
      </c>
      <c r="X116" s="1">
        <v>866</v>
      </c>
      <c r="Y116" s="58">
        <v>0.7</v>
      </c>
      <c r="AA116" s="1">
        <f t="shared" si="43"/>
        <v>3897</v>
      </c>
      <c r="AB116" s="1">
        <f t="shared" si="44"/>
        <v>32827</v>
      </c>
      <c r="AC116" s="1">
        <f t="shared" si="45"/>
        <v>1732</v>
      </c>
      <c r="AD116" s="1">
        <f t="shared" si="65"/>
        <v>-157</v>
      </c>
      <c r="AE116" s="1">
        <f t="shared" si="66"/>
        <v>175</v>
      </c>
      <c r="AF116" s="1">
        <f t="shared" si="66"/>
        <v>0</v>
      </c>
      <c r="AG116" s="1">
        <f t="shared" si="66"/>
        <v>11</v>
      </c>
      <c r="AH116" s="1">
        <f t="shared" si="77"/>
        <v>29</v>
      </c>
      <c r="AI116" s="9">
        <f t="shared" si="67"/>
        <v>6.5201023942177389E-2</v>
      </c>
      <c r="AJ116" s="9">
        <f t="shared" si="46"/>
        <v>0.50348000000000004</v>
      </c>
      <c r="AK116" s="9">
        <f t="shared" si="47"/>
        <v>4.9020000000000001E-2</v>
      </c>
      <c r="AL116" s="9">
        <f t="shared" si="48"/>
        <v>0.43713999999999997</v>
      </c>
      <c r="AM116" s="9">
        <f t="shared" si="49"/>
        <v>1.7319999999999999E-2</v>
      </c>
      <c r="AN116" s="9">
        <f t="shared" si="50"/>
        <v>2.6159999999999999E-2</v>
      </c>
      <c r="AO116" s="9">
        <f t="shared" si="51"/>
        <v>5.8E-4</v>
      </c>
      <c r="AP116" s="1">
        <f t="shared" si="68"/>
        <v>-100</v>
      </c>
      <c r="AQ116" s="1">
        <f t="shared" si="68"/>
        <v>104</v>
      </c>
      <c r="AS116" s="1">
        <f t="shared" si="69"/>
        <v>11</v>
      </c>
      <c r="AT116" s="1">
        <f t="shared" si="70"/>
        <v>15</v>
      </c>
      <c r="AU116" s="1">
        <f t="shared" si="52"/>
        <v>13282</v>
      </c>
      <c r="AV116" s="9">
        <f t="shared" si="53"/>
        <v>0.26563999999999999</v>
      </c>
      <c r="AW116" s="9">
        <f t="shared" si="54"/>
        <v>2.8920000000000001E-2</v>
      </c>
      <c r="AX116" s="9">
        <f t="shared" si="55"/>
        <v>0.21940000000000001</v>
      </c>
      <c r="AY116" s="9">
        <f t="shared" si="56"/>
        <v>1.7319999999999999E-2</v>
      </c>
      <c r="AZ116" s="9">
        <f t="shared" si="57"/>
        <v>2.9999999999999997E-4</v>
      </c>
      <c r="BA116" s="9">
        <f t="shared" si="71"/>
        <v>0.26180960000000003</v>
      </c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M116" s="48"/>
      <c r="BX116" s="7"/>
      <c r="BY116" s="4"/>
      <c r="BZ116" s="7"/>
      <c r="CA116" s="7"/>
      <c r="CB116" s="7"/>
      <c r="CE116" s="7"/>
      <c r="CF116" s="7"/>
      <c r="CG116" s="7"/>
      <c r="CH116" s="7"/>
      <c r="CI116" s="7"/>
      <c r="CJ116" s="7"/>
      <c r="CK116" s="7"/>
      <c r="CL116" s="7"/>
      <c r="CN116" s="47"/>
      <c r="CO116" s="47"/>
      <c r="CP116" s="47"/>
      <c r="CQ116" s="4">
        <f t="shared" si="75"/>
        <v>12.66743648960739</v>
      </c>
      <c r="CR116" s="7" cm="1">
        <f t="array" ref="CR116">IF(BK116&lt;=$CW$48,0,INDEX($B$14:$B$300,BK116-$CW$48+1))</f>
        <v>0</v>
      </c>
      <c r="CS116" s="1">
        <f t="shared" si="63"/>
        <v>22723</v>
      </c>
      <c r="CT116" s="100">
        <f t="shared" si="76"/>
        <v>0</v>
      </c>
    </row>
    <row r="117" spans="1:98" s="1" customFormat="1" x14ac:dyDescent="0.3">
      <c r="A117" s="1">
        <f t="shared" si="64"/>
        <v>104</v>
      </c>
      <c r="B117" s="1">
        <f t="shared" si="42"/>
        <v>25203</v>
      </c>
      <c r="C117" s="1">
        <v>104</v>
      </c>
      <c r="D117" s="1">
        <v>24796</v>
      </c>
      <c r="E117" s="1">
        <v>2297</v>
      </c>
      <c r="F117" s="1">
        <v>0</v>
      </c>
      <c r="G117" s="1">
        <v>22028</v>
      </c>
      <c r="H117" s="1">
        <v>0</v>
      </c>
      <c r="I117" s="1">
        <v>878</v>
      </c>
      <c r="J117" s="4">
        <v>50.17</v>
      </c>
      <c r="K117" s="4">
        <v>0.62</v>
      </c>
      <c r="L117" s="4">
        <v>25.7</v>
      </c>
      <c r="M117" s="61">
        <v>1.08</v>
      </c>
      <c r="N117" s="1">
        <v>12537</v>
      </c>
      <c r="O117" s="1">
        <v>12655</v>
      </c>
      <c r="P117" s="1">
        <v>7017</v>
      </c>
      <c r="Q117" s="1">
        <v>5588</v>
      </c>
      <c r="R117" s="1">
        <v>49</v>
      </c>
      <c r="S117" s="1">
        <v>0</v>
      </c>
      <c r="T117" s="1">
        <v>1222</v>
      </c>
      <c r="U117" s="1">
        <v>119</v>
      </c>
      <c r="V117" s="1">
        <v>1349</v>
      </c>
      <c r="W117" s="1">
        <v>11071</v>
      </c>
      <c r="X117" s="1">
        <v>878</v>
      </c>
      <c r="Y117" s="58">
        <v>0.69</v>
      </c>
      <c r="AA117" s="1">
        <f t="shared" si="43"/>
        <v>3646</v>
      </c>
      <c r="AB117" s="1">
        <f t="shared" si="44"/>
        <v>33099</v>
      </c>
      <c r="AC117" s="1">
        <f t="shared" si="45"/>
        <v>1756</v>
      </c>
      <c r="AD117" s="1">
        <f t="shared" si="65"/>
        <v>-154</v>
      </c>
      <c r="AE117" s="1">
        <f t="shared" si="66"/>
        <v>171</v>
      </c>
      <c r="AF117" s="1">
        <f t="shared" si="66"/>
        <v>0</v>
      </c>
      <c r="AG117" s="1">
        <f t="shared" si="66"/>
        <v>12</v>
      </c>
      <c r="AH117" s="1">
        <f t="shared" si="77"/>
        <v>29</v>
      </c>
      <c r="AI117" s="9">
        <f t="shared" si="67"/>
        <v>6.6024966160324855E-2</v>
      </c>
      <c r="AJ117" s="9">
        <f t="shared" si="46"/>
        <v>0.50405999999999995</v>
      </c>
      <c r="AK117" s="9">
        <f t="shared" si="47"/>
        <v>4.5940000000000002E-2</v>
      </c>
      <c r="AL117" s="9">
        <f t="shared" si="48"/>
        <v>0.44056000000000001</v>
      </c>
      <c r="AM117" s="9">
        <f t="shared" si="49"/>
        <v>1.7559999999999999E-2</v>
      </c>
      <c r="AN117" s="9">
        <f t="shared" si="50"/>
        <v>2.444E-2</v>
      </c>
      <c r="AO117" s="9">
        <f t="shared" si="51"/>
        <v>5.8E-4</v>
      </c>
      <c r="AP117" s="1">
        <f t="shared" si="68"/>
        <v>-97</v>
      </c>
      <c r="AQ117" s="1">
        <f t="shared" si="68"/>
        <v>101</v>
      </c>
      <c r="AS117" s="1">
        <f t="shared" si="69"/>
        <v>12</v>
      </c>
      <c r="AT117" s="1">
        <f t="shared" si="70"/>
        <v>16</v>
      </c>
      <c r="AU117" s="1">
        <f t="shared" si="52"/>
        <v>13298</v>
      </c>
      <c r="AV117" s="9">
        <f t="shared" si="53"/>
        <v>0.26595999999999997</v>
      </c>
      <c r="AW117" s="9">
        <f t="shared" si="54"/>
        <v>2.6980000000000001E-2</v>
      </c>
      <c r="AX117" s="9">
        <f t="shared" si="55"/>
        <v>0.22142000000000001</v>
      </c>
      <c r="AY117" s="9">
        <f t="shared" si="56"/>
        <v>1.7559999999999999E-2</v>
      </c>
      <c r="AZ117" s="9">
        <f t="shared" si="57"/>
        <v>3.2000000000000003E-4</v>
      </c>
      <c r="BA117" s="9">
        <f t="shared" si="71"/>
        <v>0.26211119999999999</v>
      </c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M117" s="48"/>
      <c r="BX117" s="7"/>
      <c r="BY117" s="4"/>
      <c r="BZ117" s="7"/>
      <c r="CA117" s="7"/>
      <c r="CB117" s="7"/>
      <c r="CE117" s="7"/>
      <c r="CF117" s="7"/>
      <c r="CG117" s="7"/>
      <c r="CH117" s="7"/>
      <c r="CI117" s="7"/>
      <c r="CJ117" s="7"/>
      <c r="CK117" s="7"/>
      <c r="CL117" s="7"/>
      <c r="CN117" s="47"/>
      <c r="CO117" s="47"/>
      <c r="CP117" s="47"/>
      <c r="CQ117" s="4">
        <f t="shared" si="75"/>
        <v>12.609339407744875</v>
      </c>
      <c r="CR117" s="7" cm="1">
        <f t="array" ref="CR117">IF(BK117&lt;=$CW$48,0,INDEX($B$14:$B$300,BK117-$CW$48+1))</f>
        <v>0</v>
      </c>
      <c r="CS117" s="1">
        <f t="shared" si="63"/>
        <v>22906</v>
      </c>
      <c r="CT117" s="100">
        <f t="shared" si="76"/>
        <v>0</v>
      </c>
    </row>
    <row r="118" spans="1:98" s="1" customFormat="1" x14ac:dyDescent="0.3">
      <c r="A118" s="1">
        <f t="shared" si="64"/>
        <v>105</v>
      </c>
      <c r="B118" s="1">
        <f t="shared" si="42"/>
        <v>25228</v>
      </c>
      <c r="C118" s="1">
        <v>105</v>
      </c>
      <c r="D118" s="1">
        <v>24770</v>
      </c>
      <c r="E118" s="1">
        <v>2151</v>
      </c>
      <c r="F118" s="1">
        <v>0</v>
      </c>
      <c r="G118" s="1">
        <v>22189</v>
      </c>
      <c r="H118" s="1">
        <v>0</v>
      </c>
      <c r="I118" s="1">
        <v>888</v>
      </c>
      <c r="J118" s="4">
        <v>50.2</v>
      </c>
      <c r="K118" s="4">
        <v>0.62</v>
      </c>
      <c r="L118" s="4">
        <v>25.7</v>
      </c>
      <c r="M118" s="61">
        <v>1.07</v>
      </c>
      <c r="N118" s="1">
        <v>12562</v>
      </c>
      <c r="O118" s="1">
        <v>12656</v>
      </c>
      <c r="P118" s="1">
        <v>7017</v>
      </c>
      <c r="Q118" s="1">
        <v>5590</v>
      </c>
      <c r="R118" s="1">
        <v>49</v>
      </c>
      <c r="S118" s="1">
        <v>0</v>
      </c>
      <c r="T118" s="1">
        <v>1140</v>
      </c>
      <c r="U118" s="1">
        <v>111</v>
      </c>
      <c r="V118" s="1">
        <v>1258</v>
      </c>
      <c r="W118" s="1">
        <v>11166</v>
      </c>
      <c r="X118" s="1">
        <v>888</v>
      </c>
      <c r="Y118" s="58">
        <v>0.69</v>
      </c>
      <c r="AA118" s="1">
        <f t="shared" si="43"/>
        <v>3409</v>
      </c>
      <c r="AB118" s="1">
        <f t="shared" si="44"/>
        <v>33355</v>
      </c>
      <c r="AC118" s="1">
        <f t="shared" si="45"/>
        <v>1776</v>
      </c>
      <c r="AD118" s="1">
        <f t="shared" si="65"/>
        <v>-146</v>
      </c>
      <c r="AE118" s="1">
        <f t="shared" si="66"/>
        <v>161</v>
      </c>
      <c r="AF118" s="1">
        <f t="shared" si="66"/>
        <v>0</v>
      </c>
      <c r="AG118" s="1">
        <f t="shared" si="66"/>
        <v>10</v>
      </c>
      <c r="AH118" s="1">
        <f t="shared" si="77"/>
        <v>25</v>
      </c>
      <c r="AI118" s="9">
        <f t="shared" si="67"/>
        <v>6.6706730769230768E-2</v>
      </c>
      <c r="AJ118" s="9">
        <f t="shared" si="46"/>
        <v>0.50456000000000001</v>
      </c>
      <c r="AK118" s="9">
        <f t="shared" si="47"/>
        <v>4.3020000000000003E-2</v>
      </c>
      <c r="AL118" s="9">
        <f t="shared" si="48"/>
        <v>0.44378000000000001</v>
      </c>
      <c r="AM118" s="9">
        <f t="shared" si="49"/>
        <v>1.7760000000000001E-2</v>
      </c>
      <c r="AN118" s="9">
        <f t="shared" si="50"/>
        <v>2.2800000000000001E-2</v>
      </c>
      <c r="AO118" s="9">
        <f t="shared" si="51"/>
        <v>5.0000000000000001E-4</v>
      </c>
      <c r="AP118" s="1">
        <f t="shared" si="68"/>
        <v>-91</v>
      </c>
      <c r="AQ118" s="1">
        <f t="shared" si="68"/>
        <v>95</v>
      </c>
      <c r="AS118" s="1">
        <f t="shared" si="69"/>
        <v>10</v>
      </c>
      <c r="AT118" s="1">
        <f t="shared" si="70"/>
        <v>14</v>
      </c>
      <c r="AU118" s="1">
        <f t="shared" si="52"/>
        <v>13312</v>
      </c>
      <c r="AV118" s="9">
        <f t="shared" si="53"/>
        <v>0.26623999999999998</v>
      </c>
      <c r="AW118" s="9">
        <f t="shared" si="54"/>
        <v>2.5159999999999998E-2</v>
      </c>
      <c r="AX118" s="9">
        <f t="shared" si="55"/>
        <v>0.22331999999999999</v>
      </c>
      <c r="AY118" s="9">
        <f t="shared" si="56"/>
        <v>1.7760000000000001E-2</v>
      </c>
      <c r="AZ118" s="9">
        <f t="shared" si="57"/>
        <v>2.7999999999999998E-4</v>
      </c>
      <c r="BA118" s="9">
        <f t="shared" si="71"/>
        <v>0.26237120000000003</v>
      </c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M118" s="48"/>
      <c r="BX118" s="7"/>
      <c r="BY118" s="4"/>
      <c r="BZ118" s="7"/>
      <c r="CA118" s="7"/>
      <c r="CB118" s="7"/>
      <c r="CE118" s="7"/>
      <c r="CF118" s="7"/>
      <c r="CG118" s="7"/>
      <c r="CH118" s="7"/>
      <c r="CI118" s="7"/>
      <c r="CJ118" s="7"/>
      <c r="CK118" s="7"/>
      <c r="CL118" s="7"/>
      <c r="CN118" s="47"/>
      <c r="CO118" s="47"/>
      <c r="CP118" s="47"/>
      <c r="CQ118" s="4">
        <f t="shared" si="75"/>
        <v>12.574324324324325</v>
      </c>
      <c r="CR118" s="7" cm="1">
        <f t="array" ref="CR118">IF(BK118&lt;=$CW$48,0,INDEX($B$14:$B$300,BK118-$CW$48+1))</f>
        <v>0</v>
      </c>
      <c r="CS118" s="1">
        <f t="shared" si="63"/>
        <v>23077</v>
      </c>
      <c r="CT118" s="100">
        <f t="shared" si="76"/>
        <v>0</v>
      </c>
    </row>
    <row r="119" spans="1:98" s="1" customFormat="1" x14ac:dyDescent="0.3">
      <c r="A119" s="1">
        <f t="shared" si="64"/>
        <v>106</v>
      </c>
      <c r="B119" s="1">
        <f t="shared" si="42"/>
        <v>25250</v>
      </c>
      <c r="C119" s="1">
        <v>106</v>
      </c>
      <c r="D119" s="1">
        <v>24748</v>
      </c>
      <c r="E119" s="1">
        <v>2010</v>
      </c>
      <c r="F119" s="1">
        <v>0</v>
      </c>
      <c r="G119" s="1">
        <v>22341</v>
      </c>
      <c r="H119" s="1">
        <v>0</v>
      </c>
      <c r="I119" s="1">
        <v>899</v>
      </c>
      <c r="J119" s="4">
        <v>50.23</v>
      </c>
      <c r="K119" s="4">
        <v>0.62</v>
      </c>
      <c r="L119" s="4">
        <v>25.7</v>
      </c>
      <c r="M119" s="61">
        <v>1.07</v>
      </c>
      <c r="N119" s="1">
        <v>12583</v>
      </c>
      <c r="O119" s="1">
        <v>12657</v>
      </c>
      <c r="P119" s="1">
        <v>7016</v>
      </c>
      <c r="Q119" s="1">
        <v>5591</v>
      </c>
      <c r="R119" s="1">
        <v>49</v>
      </c>
      <c r="S119" s="1">
        <v>0</v>
      </c>
      <c r="T119" s="1">
        <v>1059</v>
      </c>
      <c r="U119" s="1">
        <v>104</v>
      </c>
      <c r="V119" s="1">
        <v>1169</v>
      </c>
      <c r="W119" s="1">
        <v>11256</v>
      </c>
      <c r="X119" s="1">
        <v>899</v>
      </c>
      <c r="Y119" s="58">
        <v>0.68</v>
      </c>
      <c r="AA119" s="1">
        <f t="shared" si="43"/>
        <v>3179</v>
      </c>
      <c r="AB119" s="1">
        <f t="shared" si="44"/>
        <v>33597</v>
      </c>
      <c r="AC119" s="1">
        <f t="shared" si="45"/>
        <v>1798</v>
      </c>
      <c r="AD119" s="1">
        <f t="shared" si="65"/>
        <v>-141</v>
      </c>
      <c r="AE119" s="1">
        <f t="shared" si="66"/>
        <v>152</v>
      </c>
      <c r="AF119" s="1">
        <f t="shared" si="66"/>
        <v>0</v>
      </c>
      <c r="AG119" s="1">
        <f t="shared" si="66"/>
        <v>11</v>
      </c>
      <c r="AH119" s="1">
        <f t="shared" si="77"/>
        <v>22</v>
      </c>
      <c r="AI119" s="9">
        <f t="shared" si="67"/>
        <v>6.7472230561392982E-2</v>
      </c>
      <c r="AJ119" s="9">
        <f t="shared" si="46"/>
        <v>0.505</v>
      </c>
      <c r="AK119" s="9">
        <f t="shared" si="47"/>
        <v>4.02E-2</v>
      </c>
      <c r="AL119" s="9">
        <f t="shared" si="48"/>
        <v>0.44681999999999999</v>
      </c>
      <c r="AM119" s="9">
        <f t="shared" si="49"/>
        <v>1.7979999999999999E-2</v>
      </c>
      <c r="AN119" s="9">
        <f t="shared" si="50"/>
        <v>2.1180000000000001E-2</v>
      </c>
      <c r="AO119" s="9">
        <f t="shared" si="51"/>
        <v>4.4000000000000002E-4</v>
      </c>
      <c r="AP119" s="1">
        <f t="shared" si="68"/>
        <v>-89</v>
      </c>
      <c r="AQ119" s="1">
        <f t="shared" si="68"/>
        <v>90</v>
      </c>
      <c r="AS119" s="1">
        <f t="shared" si="69"/>
        <v>11</v>
      </c>
      <c r="AT119" s="1">
        <f t="shared" si="70"/>
        <v>12</v>
      </c>
      <c r="AU119" s="1">
        <f t="shared" si="52"/>
        <v>13324</v>
      </c>
      <c r="AV119" s="9">
        <f t="shared" si="53"/>
        <v>0.26647999999999999</v>
      </c>
      <c r="AW119" s="9">
        <f t="shared" si="54"/>
        <v>2.3380000000000001E-2</v>
      </c>
      <c r="AX119" s="9">
        <f t="shared" si="55"/>
        <v>0.22511999999999999</v>
      </c>
      <c r="AY119" s="9">
        <f t="shared" si="56"/>
        <v>1.7979999999999999E-2</v>
      </c>
      <c r="AZ119" s="9">
        <f t="shared" si="57"/>
        <v>2.4000000000000001E-4</v>
      </c>
      <c r="BA119" s="9">
        <f t="shared" si="71"/>
        <v>0.2626</v>
      </c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M119" s="48"/>
      <c r="BX119" s="7"/>
      <c r="BY119" s="4"/>
      <c r="BZ119" s="7"/>
      <c r="CA119" s="7"/>
      <c r="CB119" s="7"/>
      <c r="CE119" s="7"/>
      <c r="CF119" s="7"/>
      <c r="CG119" s="7"/>
      <c r="CH119" s="7"/>
      <c r="CI119" s="7"/>
      <c r="CJ119" s="7"/>
      <c r="CK119" s="7"/>
      <c r="CL119" s="7"/>
      <c r="CN119" s="47"/>
      <c r="CO119" s="47"/>
      <c r="CP119" s="47"/>
      <c r="CQ119" s="4">
        <f t="shared" si="75"/>
        <v>12.520578420467185</v>
      </c>
      <c r="CR119" s="7" cm="1">
        <f t="array" ref="CR119">IF(BK119&lt;=$CW$48,0,INDEX($B$14:$B$300,BK119-$CW$48+1))</f>
        <v>0</v>
      </c>
      <c r="CS119" s="1">
        <f t="shared" si="63"/>
        <v>23240</v>
      </c>
      <c r="CT119" s="100">
        <f t="shared" si="76"/>
        <v>0</v>
      </c>
    </row>
    <row r="120" spans="1:98" s="1" customFormat="1" x14ac:dyDescent="0.3">
      <c r="A120" s="1">
        <f t="shared" si="64"/>
        <v>107</v>
      </c>
      <c r="B120" s="1">
        <f t="shared" si="42"/>
        <v>25272</v>
      </c>
      <c r="C120" s="1">
        <v>107</v>
      </c>
      <c r="D120" s="1">
        <v>24725</v>
      </c>
      <c r="E120" s="1">
        <v>1883</v>
      </c>
      <c r="F120" s="1">
        <v>0</v>
      </c>
      <c r="G120" s="1">
        <v>22480</v>
      </c>
      <c r="H120" s="1">
        <v>0</v>
      </c>
      <c r="I120" s="1">
        <v>909</v>
      </c>
      <c r="J120" s="4">
        <v>50.26</v>
      </c>
      <c r="K120" s="4">
        <v>0.62</v>
      </c>
      <c r="L120" s="4">
        <v>25.7</v>
      </c>
      <c r="M120" s="61">
        <v>1.06</v>
      </c>
      <c r="N120" s="1">
        <v>12605</v>
      </c>
      <c r="O120" s="1">
        <v>12659</v>
      </c>
      <c r="P120" s="1">
        <v>7016</v>
      </c>
      <c r="Q120" s="1">
        <v>5592</v>
      </c>
      <c r="R120" s="1">
        <v>49</v>
      </c>
      <c r="S120" s="1">
        <v>0</v>
      </c>
      <c r="T120" s="1">
        <v>985</v>
      </c>
      <c r="U120" s="1">
        <v>96</v>
      </c>
      <c r="V120" s="1">
        <v>1089</v>
      </c>
      <c r="W120" s="1">
        <v>11338</v>
      </c>
      <c r="X120" s="1">
        <v>909</v>
      </c>
      <c r="Y120" s="58">
        <v>0.68</v>
      </c>
      <c r="AA120" s="1">
        <f t="shared" si="43"/>
        <v>2972</v>
      </c>
      <c r="AB120" s="1">
        <f t="shared" si="44"/>
        <v>33818</v>
      </c>
      <c r="AC120" s="1">
        <f t="shared" si="45"/>
        <v>1818</v>
      </c>
      <c r="AD120" s="1">
        <f t="shared" si="65"/>
        <v>-127</v>
      </c>
      <c r="AE120" s="1">
        <f t="shared" si="66"/>
        <v>139</v>
      </c>
      <c r="AF120" s="1">
        <f t="shared" si="66"/>
        <v>0</v>
      </c>
      <c r="AG120" s="1">
        <f t="shared" si="66"/>
        <v>10</v>
      </c>
      <c r="AH120" s="1">
        <f t="shared" si="77"/>
        <v>22</v>
      </c>
      <c r="AI120" s="9">
        <f t="shared" si="67"/>
        <v>6.8161367726454702E-2</v>
      </c>
      <c r="AJ120" s="9">
        <f t="shared" si="46"/>
        <v>0.50544</v>
      </c>
      <c r="AK120" s="9">
        <f t="shared" si="47"/>
        <v>3.7659999999999999E-2</v>
      </c>
      <c r="AL120" s="9">
        <f t="shared" si="48"/>
        <v>0.4496</v>
      </c>
      <c r="AM120" s="9">
        <f t="shared" si="49"/>
        <v>1.8180000000000002E-2</v>
      </c>
      <c r="AN120" s="9">
        <f t="shared" si="50"/>
        <v>1.9699999999999999E-2</v>
      </c>
      <c r="AO120" s="9">
        <f t="shared" si="51"/>
        <v>4.4000000000000002E-4</v>
      </c>
      <c r="AP120" s="1">
        <f t="shared" si="68"/>
        <v>-80</v>
      </c>
      <c r="AQ120" s="1">
        <f t="shared" si="68"/>
        <v>82</v>
      </c>
      <c r="AS120" s="1">
        <f t="shared" si="69"/>
        <v>10</v>
      </c>
      <c r="AT120" s="1">
        <f t="shared" si="70"/>
        <v>12</v>
      </c>
      <c r="AU120" s="1">
        <f t="shared" si="52"/>
        <v>13336</v>
      </c>
      <c r="AV120" s="9">
        <f t="shared" si="53"/>
        <v>0.26672000000000001</v>
      </c>
      <c r="AW120" s="9">
        <f t="shared" si="54"/>
        <v>2.1780000000000001E-2</v>
      </c>
      <c r="AX120" s="9">
        <f t="shared" si="55"/>
        <v>0.22675999999999999</v>
      </c>
      <c r="AY120" s="9">
        <f t="shared" si="56"/>
        <v>1.8180000000000002E-2</v>
      </c>
      <c r="AZ120" s="9">
        <f t="shared" si="57"/>
        <v>2.4000000000000001E-4</v>
      </c>
      <c r="BA120" s="9">
        <f t="shared" si="71"/>
        <v>0.26282880000000003</v>
      </c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M120" s="48"/>
      <c r="BX120" s="7"/>
      <c r="BY120" s="4"/>
      <c r="BZ120" s="7"/>
      <c r="CA120" s="7"/>
      <c r="CB120" s="7"/>
      <c r="CE120" s="7"/>
      <c r="CF120" s="7"/>
      <c r="CG120" s="7"/>
      <c r="CH120" s="7"/>
      <c r="CI120" s="7"/>
      <c r="CJ120" s="7"/>
      <c r="CK120" s="7"/>
      <c r="CL120" s="7"/>
      <c r="CN120" s="47"/>
      <c r="CO120" s="47"/>
      <c r="CP120" s="47"/>
      <c r="CQ120" s="4">
        <f t="shared" si="75"/>
        <v>12.473047304730473</v>
      </c>
      <c r="CR120" s="7" cm="1">
        <f t="array" ref="CR120">IF(BK120&lt;=$CW$48,0,INDEX($B$14:$B$300,BK120-$CW$48+1))</f>
        <v>0</v>
      </c>
      <c r="CS120" s="1">
        <f t="shared" si="63"/>
        <v>23389</v>
      </c>
      <c r="CT120" s="100">
        <f t="shared" si="76"/>
        <v>0</v>
      </c>
    </row>
    <row r="121" spans="1:98" s="1" customFormat="1" x14ac:dyDescent="0.3">
      <c r="A121" s="1">
        <f t="shared" si="64"/>
        <v>108</v>
      </c>
      <c r="B121" s="1">
        <f t="shared" si="42"/>
        <v>25294</v>
      </c>
      <c r="C121" s="1">
        <v>108</v>
      </c>
      <c r="D121" s="1">
        <v>24705</v>
      </c>
      <c r="E121" s="1">
        <v>1761</v>
      </c>
      <c r="F121" s="1">
        <v>0</v>
      </c>
      <c r="G121" s="1">
        <v>22614</v>
      </c>
      <c r="H121" s="1">
        <v>0</v>
      </c>
      <c r="I121" s="1">
        <v>919</v>
      </c>
      <c r="J121" s="4">
        <v>50.29</v>
      </c>
      <c r="K121" s="4">
        <v>0.62</v>
      </c>
      <c r="L121" s="4">
        <v>25.7</v>
      </c>
      <c r="M121" s="61">
        <v>1.06</v>
      </c>
      <c r="N121" s="1">
        <v>12624</v>
      </c>
      <c r="O121" s="1">
        <v>12659</v>
      </c>
      <c r="P121" s="1">
        <v>7016</v>
      </c>
      <c r="Q121" s="1">
        <v>5593</v>
      </c>
      <c r="R121" s="1">
        <v>49</v>
      </c>
      <c r="S121" s="1">
        <v>0</v>
      </c>
      <c r="T121" s="1">
        <v>916</v>
      </c>
      <c r="U121" s="1">
        <v>88</v>
      </c>
      <c r="V121" s="1">
        <v>1014</v>
      </c>
      <c r="W121" s="1">
        <v>11415</v>
      </c>
      <c r="X121" s="1">
        <v>919</v>
      </c>
      <c r="Y121" s="58">
        <v>0.68</v>
      </c>
      <c r="AA121" s="1">
        <f t="shared" si="43"/>
        <v>2775</v>
      </c>
      <c r="AB121" s="1">
        <f t="shared" si="44"/>
        <v>34029</v>
      </c>
      <c r="AC121" s="1">
        <f t="shared" si="45"/>
        <v>1838</v>
      </c>
      <c r="AD121" s="1">
        <f t="shared" si="65"/>
        <v>-122</v>
      </c>
      <c r="AE121" s="1">
        <f t="shared" si="66"/>
        <v>134</v>
      </c>
      <c r="AF121" s="1">
        <f t="shared" si="66"/>
        <v>0</v>
      </c>
      <c r="AG121" s="1">
        <f t="shared" si="66"/>
        <v>10</v>
      </c>
      <c r="AH121" s="1">
        <f t="shared" si="77"/>
        <v>22</v>
      </c>
      <c r="AI121" s="9">
        <f t="shared" si="67"/>
        <v>6.8849265807611623E-2</v>
      </c>
      <c r="AJ121" s="9">
        <f t="shared" si="46"/>
        <v>0.50588</v>
      </c>
      <c r="AK121" s="9">
        <f t="shared" si="47"/>
        <v>3.5220000000000001E-2</v>
      </c>
      <c r="AL121" s="9">
        <f t="shared" si="48"/>
        <v>0.45228000000000002</v>
      </c>
      <c r="AM121" s="9">
        <f t="shared" si="49"/>
        <v>1.8380000000000001E-2</v>
      </c>
      <c r="AN121" s="9">
        <f t="shared" si="50"/>
        <v>1.8319999999999999E-2</v>
      </c>
      <c r="AO121" s="9">
        <f t="shared" si="51"/>
        <v>4.4000000000000002E-4</v>
      </c>
      <c r="AP121" s="1">
        <f t="shared" si="68"/>
        <v>-75</v>
      </c>
      <c r="AQ121" s="1">
        <f t="shared" si="68"/>
        <v>77</v>
      </c>
      <c r="AS121" s="1">
        <f t="shared" si="69"/>
        <v>10</v>
      </c>
      <c r="AT121" s="1">
        <f t="shared" si="70"/>
        <v>12</v>
      </c>
      <c r="AU121" s="1">
        <f t="shared" si="52"/>
        <v>13348</v>
      </c>
      <c r="AV121" s="9">
        <f t="shared" si="53"/>
        <v>0.26695999999999998</v>
      </c>
      <c r="AW121" s="9">
        <f t="shared" si="54"/>
        <v>2.0279999999999999E-2</v>
      </c>
      <c r="AX121" s="9">
        <f t="shared" si="55"/>
        <v>0.2283</v>
      </c>
      <c r="AY121" s="9">
        <f t="shared" si="56"/>
        <v>1.8380000000000001E-2</v>
      </c>
      <c r="AZ121" s="9">
        <f t="shared" si="57"/>
        <v>2.4000000000000001E-4</v>
      </c>
      <c r="BA121" s="9">
        <f t="shared" si="71"/>
        <v>0.2630576</v>
      </c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M121" s="48"/>
      <c r="BX121" s="7"/>
      <c r="BY121" s="4"/>
      <c r="BZ121" s="7"/>
      <c r="CA121" s="7"/>
      <c r="CB121" s="7"/>
      <c r="CE121" s="7"/>
      <c r="CF121" s="7"/>
      <c r="CG121" s="7"/>
      <c r="CH121" s="7"/>
      <c r="CI121" s="7"/>
      <c r="CJ121" s="7"/>
      <c r="CK121" s="7"/>
      <c r="CL121" s="7"/>
      <c r="CN121" s="47"/>
      <c r="CO121" s="47"/>
      <c r="CP121" s="47"/>
      <c r="CQ121" s="4">
        <f t="shared" si="75"/>
        <v>12.421109902067464</v>
      </c>
      <c r="CR121" s="7" cm="1">
        <f t="array" ref="CR121">IF(BK121&lt;=$CW$48,0,INDEX($B$14:$B$300,BK121-$CW$48+1))</f>
        <v>0</v>
      </c>
      <c r="CS121" s="1">
        <f t="shared" si="63"/>
        <v>23533</v>
      </c>
      <c r="CT121" s="100">
        <f t="shared" si="76"/>
        <v>0</v>
      </c>
    </row>
    <row r="122" spans="1:98" s="1" customFormat="1" x14ac:dyDescent="0.3">
      <c r="A122" s="1">
        <f t="shared" si="64"/>
        <v>109</v>
      </c>
      <c r="B122" s="1">
        <f t="shared" si="42"/>
        <v>25313</v>
      </c>
      <c r="C122" s="1">
        <v>109</v>
      </c>
      <c r="D122" s="1">
        <v>24686</v>
      </c>
      <c r="E122" s="1">
        <v>1642</v>
      </c>
      <c r="F122" s="1">
        <v>0</v>
      </c>
      <c r="G122" s="1">
        <v>22744</v>
      </c>
      <c r="H122" s="1">
        <v>0</v>
      </c>
      <c r="I122" s="1">
        <v>927</v>
      </c>
      <c r="J122" s="4">
        <v>50.32</v>
      </c>
      <c r="K122" s="4">
        <v>0.62</v>
      </c>
      <c r="L122" s="4">
        <v>25.7</v>
      </c>
      <c r="M122" s="61">
        <v>1.05</v>
      </c>
      <c r="N122" s="1">
        <v>12642</v>
      </c>
      <c r="O122" s="1">
        <v>12660</v>
      </c>
      <c r="P122" s="1">
        <v>7015</v>
      </c>
      <c r="Q122" s="1">
        <v>5595</v>
      </c>
      <c r="R122" s="1">
        <v>49</v>
      </c>
      <c r="S122" s="1">
        <v>0</v>
      </c>
      <c r="T122" s="1">
        <v>851</v>
      </c>
      <c r="U122" s="1">
        <v>82</v>
      </c>
      <c r="V122" s="1">
        <v>942</v>
      </c>
      <c r="W122" s="1">
        <v>11489</v>
      </c>
      <c r="X122" s="1">
        <v>927</v>
      </c>
      <c r="Y122" s="58">
        <v>0.67</v>
      </c>
      <c r="AA122" s="1">
        <f t="shared" si="43"/>
        <v>2584</v>
      </c>
      <c r="AB122" s="1">
        <f t="shared" si="44"/>
        <v>34233</v>
      </c>
      <c r="AC122" s="1">
        <f t="shared" si="45"/>
        <v>1854</v>
      </c>
      <c r="AD122" s="1">
        <f t="shared" si="65"/>
        <v>-119</v>
      </c>
      <c r="AE122" s="1">
        <f t="shared" si="66"/>
        <v>130</v>
      </c>
      <c r="AF122" s="1">
        <f t="shared" si="66"/>
        <v>0</v>
      </c>
      <c r="AG122" s="1">
        <f t="shared" si="66"/>
        <v>8</v>
      </c>
      <c r="AH122" s="1">
        <f t="shared" si="77"/>
        <v>19</v>
      </c>
      <c r="AI122" s="9">
        <f t="shared" si="67"/>
        <v>6.939661625991915E-2</v>
      </c>
      <c r="AJ122" s="9">
        <f t="shared" si="46"/>
        <v>0.50626000000000004</v>
      </c>
      <c r="AK122" s="9">
        <f t="shared" si="47"/>
        <v>3.2840000000000001E-2</v>
      </c>
      <c r="AL122" s="9">
        <f t="shared" si="48"/>
        <v>0.45488000000000001</v>
      </c>
      <c r="AM122" s="9">
        <f t="shared" si="49"/>
        <v>1.8540000000000001E-2</v>
      </c>
      <c r="AN122" s="9">
        <f t="shared" si="50"/>
        <v>1.702E-2</v>
      </c>
      <c r="AO122" s="9">
        <f t="shared" si="51"/>
        <v>3.8000000000000002E-4</v>
      </c>
      <c r="AP122" s="1">
        <f t="shared" si="68"/>
        <v>-72</v>
      </c>
      <c r="AQ122" s="1">
        <f t="shared" si="68"/>
        <v>74</v>
      </c>
      <c r="AS122" s="1">
        <f t="shared" si="69"/>
        <v>8</v>
      </c>
      <c r="AT122" s="1">
        <f t="shared" si="70"/>
        <v>10</v>
      </c>
      <c r="AU122" s="1">
        <f t="shared" si="52"/>
        <v>13358</v>
      </c>
      <c r="AV122" s="9">
        <f t="shared" si="53"/>
        <v>0.26716000000000001</v>
      </c>
      <c r="AW122" s="9">
        <f t="shared" si="54"/>
        <v>1.8839999999999999E-2</v>
      </c>
      <c r="AX122" s="9">
        <f t="shared" si="55"/>
        <v>0.22978000000000001</v>
      </c>
      <c r="AY122" s="9">
        <f t="shared" si="56"/>
        <v>1.8540000000000001E-2</v>
      </c>
      <c r="AZ122" s="9">
        <f t="shared" si="57"/>
        <v>2.0000000000000001E-4</v>
      </c>
      <c r="BA122" s="9">
        <f t="shared" si="71"/>
        <v>0.26325520000000002</v>
      </c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M122" s="48"/>
      <c r="BX122" s="7"/>
      <c r="BY122" s="4"/>
      <c r="BZ122" s="7"/>
      <c r="CA122" s="7"/>
      <c r="CB122" s="7"/>
      <c r="CE122" s="7"/>
      <c r="CF122" s="7"/>
      <c r="CG122" s="7"/>
      <c r="CH122" s="7"/>
      <c r="CI122" s="7"/>
      <c r="CJ122" s="7"/>
      <c r="CK122" s="7"/>
      <c r="CL122" s="7"/>
      <c r="CN122" s="47"/>
      <c r="CO122" s="47"/>
      <c r="CP122" s="47"/>
      <c r="CQ122" s="4"/>
      <c r="CR122" s="4"/>
      <c r="CS122" s="4"/>
      <c r="CT122" s="4"/>
    </row>
    <row r="123" spans="1:98" s="1" customFormat="1" x14ac:dyDescent="0.3">
      <c r="A123" s="1">
        <f t="shared" si="64"/>
        <v>110</v>
      </c>
      <c r="B123" s="1">
        <f t="shared" si="42"/>
        <v>25331</v>
      </c>
      <c r="C123" s="1">
        <v>110</v>
      </c>
      <c r="D123" s="1">
        <v>24667</v>
      </c>
      <c r="E123" s="1">
        <v>1527</v>
      </c>
      <c r="F123" s="1">
        <v>0</v>
      </c>
      <c r="G123" s="1">
        <v>22870</v>
      </c>
      <c r="H123" s="1">
        <v>0</v>
      </c>
      <c r="I123" s="1">
        <v>934</v>
      </c>
      <c r="J123" s="4">
        <v>50.35</v>
      </c>
      <c r="K123" s="4">
        <v>0.62</v>
      </c>
      <c r="L123" s="4">
        <v>25.7</v>
      </c>
      <c r="M123" s="61">
        <v>1.05</v>
      </c>
      <c r="N123" s="1">
        <v>12660</v>
      </c>
      <c r="O123" s="1">
        <v>12661</v>
      </c>
      <c r="P123" s="1">
        <v>7015</v>
      </c>
      <c r="Q123" s="1">
        <v>5596</v>
      </c>
      <c r="R123" s="1">
        <v>49</v>
      </c>
      <c r="S123" s="1">
        <v>0</v>
      </c>
      <c r="T123" s="1">
        <v>789</v>
      </c>
      <c r="U123" s="1">
        <v>76</v>
      </c>
      <c r="V123" s="1">
        <v>874</v>
      </c>
      <c r="W123" s="1">
        <v>11559</v>
      </c>
      <c r="X123" s="1">
        <v>934</v>
      </c>
      <c r="Y123" s="58">
        <v>0.67</v>
      </c>
      <c r="AA123" s="1">
        <f t="shared" si="43"/>
        <v>2401</v>
      </c>
      <c r="AB123" s="1">
        <f t="shared" si="44"/>
        <v>34429</v>
      </c>
      <c r="AC123" s="1">
        <f t="shared" si="45"/>
        <v>1868</v>
      </c>
      <c r="AD123" s="1">
        <f t="shared" si="65"/>
        <v>-115</v>
      </c>
      <c r="AE123" s="1">
        <f t="shared" si="66"/>
        <v>126</v>
      </c>
      <c r="AF123" s="1">
        <f t="shared" si="66"/>
        <v>0</v>
      </c>
      <c r="AG123" s="1">
        <f t="shared" si="66"/>
        <v>7</v>
      </c>
      <c r="AH123" s="1">
        <f t="shared" si="77"/>
        <v>18</v>
      </c>
      <c r="AI123" s="9">
        <f t="shared" si="67"/>
        <v>6.9873569237674876E-2</v>
      </c>
      <c r="AJ123" s="9">
        <f t="shared" si="46"/>
        <v>0.50661999999999996</v>
      </c>
      <c r="AK123" s="9">
        <f t="shared" si="47"/>
        <v>3.0540000000000001E-2</v>
      </c>
      <c r="AL123" s="9">
        <f t="shared" si="48"/>
        <v>0.45739999999999997</v>
      </c>
      <c r="AM123" s="9">
        <f t="shared" si="49"/>
        <v>1.8679999999999999E-2</v>
      </c>
      <c r="AN123" s="9">
        <f t="shared" si="50"/>
        <v>1.5779999999999999E-2</v>
      </c>
      <c r="AO123" s="9">
        <f t="shared" si="51"/>
        <v>3.6000000000000002E-4</v>
      </c>
      <c r="AP123" s="1">
        <f t="shared" si="68"/>
        <v>-68</v>
      </c>
      <c r="AQ123" s="1">
        <f t="shared" si="68"/>
        <v>70</v>
      </c>
      <c r="AS123" s="1">
        <f t="shared" si="69"/>
        <v>7</v>
      </c>
      <c r="AT123" s="1">
        <f t="shared" si="70"/>
        <v>9</v>
      </c>
      <c r="AU123" s="1">
        <f t="shared" si="52"/>
        <v>13367</v>
      </c>
      <c r="AV123" s="9">
        <f t="shared" si="53"/>
        <v>0.26734000000000002</v>
      </c>
      <c r="AW123" s="9">
        <f t="shared" si="54"/>
        <v>1.7479999999999999E-2</v>
      </c>
      <c r="AX123" s="9">
        <f t="shared" si="55"/>
        <v>0.23118</v>
      </c>
      <c r="AY123" s="9">
        <f t="shared" si="56"/>
        <v>1.8679999999999999E-2</v>
      </c>
      <c r="AZ123" s="9">
        <f t="shared" si="57"/>
        <v>1.8000000000000001E-4</v>
      </c>
      <c r="BA123" s="9">
        <f t="shared" si="71"/>
        <v>0.26344239999999997</v>
      </c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M123" s="48"/>
      <c r="BX123" s="7"/>
      <c r="BY123" s="4"/>
      <c r="BZ123" s="7"/>
      <c r="CA123" s="7"/>
      <c r="CB123" s="7"/>
      <c r="CE123" s="7"/>
      <c r="CF123" s="7"/>
      <c r="CG123" s="7"/>
      <c r="CH123" s="7"/>
      <c r="CI123" s="7"/>
      <c r="CJ123" s="7"/>
      <c r="CK123" s="7"/>
      <c r="CL123" s="7"/>
      <c r="CN123" s="47"/>
      <c r="CO123" s="47"/>
      <c r="CP123" s="47"/>
      <c r="CQ123" s="4"/>
      <c r="CR123" s="4"/>
      <c r="CS123" s="4"/>
      <c r="CT123" s="4"/>
    </row>
    <row r="124" spans="1:98" s="1" customFormat="1" x14ac:dyDescent="0.3">
      <c r="A124" s="1">
        <f t="shared" si="64"/>
        <v>111</v>
      </c>
      <c r="B124" s="1">
        <f t="shared" si="42"/>
        <v>25350</v>
      </c>
      <c r="C124" s="1">
        <v>111</v>
      </c>
      <c r="D124" s="1">
        <v>24648</v>
      </c>
      <c r="E124" s="1">
        <v>1422</v>
      </c>
      <c r="F124" s="1">
        <v>0</v>
      </c>
      <c r="G124" s="1">
        <v>22986</v>
      </c>
      <c r="H124" s="1">
        <v>0</v>
      </c>
      <c r="I124" s="1">
        <v>942</v>
      </c>
      <c r="J124" s="4">
        <v>50.38</v>
      </c>
      <c r="K124" s="4">
        <v>0.62</v>
      </c>
      <c r="L124" s="4">
        <v>25.7</v>
      </c>
      <c r="M124" s="61">
        <v>1.05</v>
      </c>
      <c r="N124" s="1">
        <v>12678</v>
      </c>
      <c r="O124" s="1">
        <v>12662</v>
      </c>
      <c r="P124" s="1">
        <v>7015</v>
      </c>
      <c r="Q124" s="1">
        <v>5597</v>
      </c>
      <c r="R124" s="1">
        <v>49</v>
      </c>
      <c r="S124" s="1">
        <v>0</v>
      </c>
      <c r="T124" s="1">
        <v>732</v>
      </c>
      <c r="U124" s="1">
        <v>70</v>
      </c>
      <c r="V124" s="1">
        <v>811</v>
      </c>
      <c r="W124" s="1">
        <v>11624</v>
      </c>
      <c r="X124" s="1">
        <v>942</v>
      </c>
      <c r="Y124" s="58">
        <v>0.67</v>
      </c>
      <c r="AA124" s="1">
        <f t="shared" si="43"/>
        <v>2233</v>
      </c>
      <c r="AB124" s="1">
        <f t="shared" si="44"/>
        <v>34610</v>
      </c>
      <c r="AC124" s="1">
        <f t="shared" si="45"/>
        <v>1884</v>
      </c>
      <c r="AD124" s="1">
        <f t="shared" si="65"/>
        <v>-105</v>
      </c>
      <c r="AE124" s="1">
        <f t="shared" si="66"/>
        <v>116</v>
      </c>
      <c r="AF124" s="1">
        <f t="shared" si="66"/>
        <v>0</v>
      </c>
      <c r="AG124" s="1">
        <f t="shared" si="66"/>
        <v>8</v>
      </c>
      <c r="AH124" s="1">
        <f t="shared" si="77"/>
        <v>19</v>
      </c>
      <c r="AI124" s="9">
        <f t="shared" si="67"/>
        <v>7.0419376541825521E-2</v>
      </c>
      <c r="AJ124" s="9">
        <f t="shared" si="46"/>
        <v>0.50700000000000001</v>
      </c>
      <c r="AK124" s="9">
        <f t="shared" si="47"/>
        <v>2.844E-2</v>
      </c>
      <c r="AL124" s="9">
        <f t="shared" si="48"/>
        <v>0.45972000000000002</v>
      </c>
      <c r="AM124" s="9">
        <f t="shared" si="49"/>
        <v>1.8839999999999999E-2</v>
      </c>
      <c r="AN124" s="9">
        <f t="shared" si="50"/>
        <v>1.464E-2</v>
      </c>
      <c r="AO124" s="9">
        <f t="shared" si="51"/>
        <v>3.8000000000000002E-4</v>
      </c>
      <c r="AP124" s="1">
        <f t="shared" si="68"/>
        <v>-63</v>
      </c>
      <c r="AQ124" s="1">
        <f t="shared" si="68"/>
        <v>65</v>
      </c>
      <c r="AS124" s="1">
        <f t="shared" si="69"/>
        <v>8</v>
      </c>
      <c r="AT124" s="1">
        <f t="shared" si="70"/>
        <v>10</v>
      </c>
      <c r="AU124" s="1">
        <f t="shared" si="52"/>
        <v>13377</v>
      </c>
      <c r="AV124" s="9">
        <f t="shared" si="53"/>
        <v>0.26754</v>
      </c>
      <c r="AW124" s="9">
        <f t="shared" si="54"/>
        <v>1.6219999999999998E-2</v>
      </c>
      <c r="AX124" s="9">
        <f t="shared" si="55"/>
        <v>0.23247999999999999</v>
      </c>
      <c r="AY124" s="9">
        <f t="shared" si="56"/>
        <v>1.8839999999999999E-2</v>
      </c>
      <c r="AZ124" s="9">
        <f t="shared" si="57"/>
        <v>2.0000000000000001E-4</v>
      </c>
      <c r="BA124" s="9">
        <f t="shared" si="71"/>
        <v>0.26363999999999999</v>
      </c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M124" s="48"/>
      <c r="BX124" s="7"/>
      <c r="BY124" s="4"/>
      <c r="BZ124" s="7"/>
      <c r="CA124" s="7"/>
      <c r="CB124" s="7"/>
      <c r="CE124" s="7"/>
      <c r="CF124" s="7"/>
      <c r="CG124" s="7"/>
      <c r="CH124" s="7"/>
      <c r="CI124" s="7"/>
      <c r="CJ124" s="7"/>
      <c r="CK124" s="7"/>
      <c r="CL124" s="7"/>
      <c r="CN124" s="47"/>
      <c r="CO124" s="47"/>
      <c r="CP124" s="47"/>
      <c r="CQ124" s="4"/>
      <c r="CR124" s="4"/>
      <c r="CS124" s="4"/>
      <c r="CT124" s="4"/>
    </row>
    <row r="125" spans="1:98" s="1" customFormat="1" x14ac:dyDescent="0.3">
      <c r="A125" s="1">
        <f t="shared" si="64"/>
        <v>112</v>
      </c>
      <c r="B125" s="1">
        <f t="shared" si="42"/>
        <v>25366</v>
      </c>
      <c r="C125" s="1">
        <v>112</v>
      </c>
      <c r="D125" s="1">
        <v>24632</v>
      </c>
      <c r="E125" s="1">
        <v>1322</v>
      </c>
      <c r="F125" s="1">
        <v>0</v>
      </c>
      <c r="G125" s="1">
        <v>23095</v>
      </c>
      <c r="H125" s="1">
        <v>0</v>
      </c>
      <c r="I125" s="1">
        <v>949</v>
      </c>
      <c r="J125" s="4">
        <v>50.41</v>
      </c>
      <c r="K125" s="4">
        <v>0.62</v>
      </c>
      <c r="L125" s="4">
        <v>25.7</v>
      </c>
      <c r="M125" s="61">
        <v>1.04</v>
      </c>
      <c r="N125" s="1">
        <v>12693</v>
      </c>
      <c r="O125" s="1">
        <v>12664</v>
      </c>
      <c r="P125" s="1">
        <v>7015</v>
      </c>
      <c r="Q125" s="1">
        <v>5599</v>
      </c>
      <c r="R125" s="1">
        <v>49</v>
      </c>
      <c r="S125" s="1">
        <v>0</v>
      </c>
      <c r="T125" s="1">
        <v>678</v>
      </c>
      <c r="U125" s="1">
        <v>65</v>
      </c>
      <c r="V125" s="1">
        <v>752</v>
      </c>
      <c r="W125" s="1">
        <v>11685</v>
      </c>
      <c r="X125" s="1">
        <v>949</v>
      </c>
      <c r="Y125" s="58">
        <v>0.67</v>
      </c>
      <c r="AA125" s="1">
        <f t="shared" si="43"/>
        <v>2074</v>
      </c>
      <c r="AB125" s="1">
        <f t="shared" si="44"/>
        <v>34780</v>
      </c>
      <c r="AC125" s="1">
        <f t="shared" si="45"/>
        <v>1898</v>
      </c>
      <c r="AD125" s="1">
        <f t="shared" si="65"/>
        <v>-100</v>
      </c>
      <c r="AE125" s="1">
        <f t="shared" si="66"/>
        <v>109</v>
      </c>
      <c r="AF125" s="1">
        <f t="shared" si="66"/>
        <v>0</v>
      </c>
      <c r="AG125" s="1">
        <f t="shared" si="66"/>
        <v>7</v>
      </c>
      <c r="AH125" s="1">
        <f t="shared" si="77"/>
        <v>16</v>
      </c>
      <c r="AI125" s="9">
        <f t="shared" si="67"/>
        <v>7.0894964888689682E-2</v>
      </c>
      <c r="AJ125" s="9">
        <f t="shared" si="46"/>
        <v>0.50731999999999999</v>
      </c>
      <c r="AK125" s="9">
        <f t="shared" si="47"/>
        <v>2.6440000000000002E-2</v>
      </c>
      <c r="AL125" s="9">
        <f t="shared" si="48"/>
        <v>0.46189999999999998</v>
      </c>
      <c r="AM125" s="9">
        <f t="shared" si="49"/>
        <v>1.898E-2</v>
      </c>
      <c r="AN125" s="9">
        <f t="shared" si="50"/>
        <v>1.3559999999999999E-2</v>
      </c>
      <c r="AO125" s="9">
        <f t="shared" si="51"/>
        <v>3.2000000000000003E-4</v>
      </c>
      <c r="AP125" s="1">
        <f t="shared" si="68"/>
        <v>-59</v>
      </c>
      <c r="AQ125" s="1">
        <f t="shared" si="68"/>
        <v>61</v>
      </c>
      <c r="AS125" s="1">
        <f t="shared" si="69"/>
        <v>7</v>
      </c>
      <c r="AT125" s="1">
        <f t="shared" si="70"/>
        <v>9</v>
      </c>
      <c r="AU125" s="1">
        <f t="shared" si="52"/>
        <v>13386</v>
      </c>
      <c r="AV125" s="9">
        <f t="shared" si="53"/>
        <v>0.26772000000000001</v>
      </c>
      <c r="AW125" s="9">
        <f t="shared" si="54"/>
        <v>1.504E-2</v>
      </c>
      <c r="AX125" s="9">
        <f t="shared" si="55"/>
        <v>0.23369999999999999</v>
      </c>
      <c r="AY125" s="9">
        <f t="shared" si="56"/>
        <v>1.898E-2</v>
      </c>
      <c r="AZ125" s="9">
        <f t="shared" si="57"/>
        <v>1.8000000000000001E-4</v>
      </c>
      <c r="BA125" s="9">
        <f t="shared" si="71"/>
        <v>0.2638064</v>
      </c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M125" s="48"/>
      <c r="BX125" s="7"/>
      <c r="BY125" s="4"/>
      <c r="BZ125" s="7"/>
      <c r="CA125" s="7"/>
      <c r="CB125" s="7"/>
      <c r="CE125" s="7"/>
      <c r="CF125" s="7"/>
      <c r="CG125" s="7"/>
      <c r="CH125" s="7"/>
      <c r="CI125" s="7"/>
      <c r="CJ125" s="7"/>
      <c r="CK125" s="7"/>
      <c r="CL125" s="7"/>
      <c r="CN125" s="47"/>
      <c r="CO125" s="47"/>
      <c r="CP125" s="47"/>
      <c r="CQ125" s="4"/>
      <c r="CR125" s="4"/>
      <c r="CS125" s="4"/>
      <c r="CT125" s="4"/>
    </row>
    <row r="126" spans="1:98" s="1" customFormat="1" x14ac:dyDescent="0.3">
      <c r="A126" s="1">
        <f t="shared" si="64"/>
        <v>113</v>
      </c>
      <c r="B126" s="1">
        <f t="shared" si="42"/>
        <v>25380</v>
      </c>
      <c r="C126" s="1">
        <v>113</v>
      </c>
      <c r="D126" s="1">
        <v>24617</v>
      </c>
      <c r="E126" s="1">
        <v>1225</v>
      </c>
      <c r="F126" s="1">
        <v>0</v>
      </c>
      <c r="G126" s="1">
        <v>23199</v>
      </c>
      <c r="H126" s="1">
        <v>0</v>
      </c>
      <c r="I126" s="1">
        <v>956</v>
      </c>
      <c r="J126" s="4">
        <v>50.44</v>
      </c>
      <c r="K126" s="4">
        <v>0.62</v>
      </c>
      <c r="L126" s="4">
        <v>25.8</v>
      </c>
      <c r="M126" s="61">
        <v>1.04</v>
      </c>
      <c r="N126" s="1">
        <v>12706</v>
      </c>
      <c r="O126" s="1">
        <v>12665</v>
      </c>
      <c r="P126" s="1">
        <v>7015</v>
      </c>
      <c r="Q126" s="1">
        <v>5600</v>
      </c>
      <c r="R126" s="1">
        <v>49</v>
      </c>
      <c r="S126" s="1">
        <v>0</v>
      </c>
      <c r="T126" s="1">
        <v>626</v>
      </c>
      <c r="U126" s="1">
        <v>60</v>
      </c>
      <c r="V126" s="1">
        <v>695</v>
      </c>
      <c r="W126" s="1">
        <v>11742</v>
      </c>
      <c r="X126" s="1">
        <v>956</v>
      </c>
      <c r="Y126" s="58">
        <v>0.66</v>
      </c>
      <c r="AA126" s="1">
        <f t="shared" si="43"/>
        <v>1920</v>
      </c>
      <c r="AB126" s="1">
        <f t="shared" si="44"/>
        <v>34941</v>
      </c>
      <c r="AC126" s="1">
        <f t="shared" si="45"/>
        <v>1912</v>
      </c>
      <c r="AD126" s="1">
        <f t="shared" si="65"/>
        <v>-97</v>
      </c>
      <c r="AE126" s="1">
        <f t="shared" si="66"/>
        <v>104</v>
      </c>
      <c r="AF126" s="1">
        <f t="shared" si="66"/>
        <v>0</v>
      </c>
      <c r="AG126" s="1">
        <f t="shared" si="66"/>
        <v>7</v>
      </c>
      <c r="AH126" s="1">
        <f t="shared" si="77"/>
        <v>14</v>
      </c>
      <c r="AI126" s="9">
        <f t="shared" si="67"/>
        <v>7.1380571940565962E-2</v>
      </c>
      <c r="AJ126" s="9">
        <f t="shared" si="46"/>
        <v>0.50760000000000005</v>
      </c>
      <c r="AK126" s="9">
        <f t="shared" si="47"/>
        <v>2.4500000000000001E-2</v>
      </c>
      <c r="AL126" s="9">
        <f t="shared" si="48"/>
        <v>0.46398</v>
      </c>
      <c r="AM126" s="9">
        <f t="shared" si="49"/>
        <v>1.9120000000000002E-2</v>
      </c>
      <c r="AN126" s="9">
        <f t="shared" si="50"/>
        <v>1.252E-2</v>
      </c>
      <c r="AO126" s="9">
        <f t="shared" si="51"/>
        <v>2.7999999999999998E-4</v>
      </c>
      <c r="AP126" s="1">
        <f t="shared" si="68"/>
        <v>-57</v>
      </c>
      <c r="AQ126" s="1">
        <f t="shared" si="68"/>
        <v>57</v>
      </c>
      <c r="AS126" s="1">
        <f t="shared" si="69"/>
        <v>7</v>
      </c>
      <c r="AT126" s="1">
        <f t="shared" si="70"/>
        <v>7</v>
      </c>
      <c r="AU126" s="1">
        <f t="shared" si="52"/>
        <v>13393</v>
      </c>
      <c r="AV126" s="9">
        <f t="shared" si="53"/>
        <v>0.26785999999999999</v>
      </c>
      <c r="AW126" s="9">
        <f t="shared" si="54"/>
        <v>1.3899999999999999E-2</v>
      </c>
      <c r="AX126" s="9">
        <f t="shared" si="55"/>
        <v>0.23483999999999999</v>
      </c>
      <c r="AY126" s="9">
        <f t="shared" si="56"/>
        <v>1.9120000000000002E-2</v>
      </c>
      <c r="AZ126" s="9">
        <f t="shared" si="57"/>
        <v>1.3999999999999999E-4</v>
      </c>
      <c r="BA126" s="9">
        <f t="shared" si="71"/>
        <v>0.26395200000000002</v>
      </c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M126" s="48"/>
      <c r="BX126" s="7"/>
      <c r="BY126" s="4"/>
      <c r="BZ126" s="7"/>
      <c r="CA126" s="7"/>
      <c r="CB126" s="7"/>
      <c r="CE126" s="7"/>
      <c r="CF126" s="7"/>
      <c r="CG126" s="7"/>
      <c r="CH126" s="7"/>
      <c r="CI126" s="7"/>
      <c r="CJ126" s="7"/>
      <c r="CK126" s="7"/>
      <c r="CL126" s="7"/>
      <c r="CN126" s="47"/>
      <c r="CO126" s="47"/>
      <c r="CP126" s="47"/>
      <c r="CQ126" s="4"/>
      <c r="CR126" s="4"/>
      <c r="CS126" s="4"/>
      <c r="CT126" s="4"/>
    </row>
    <row r="127" spans="1:98" s="1" customFormat="1" x14ac:dyDescent="0.3">
      <c r="A127" s="1">
        <f t="shared" si="64"/>
        <v>114</v>
      </c>
      <c r="B127" s="1">
        <f t="shared" si="42"/>
        <v>25395</v>
      </c>
      <c r="C127" s="1">
        <v>114</v>
      </c>
      <c r="D127" s="1">
        <v>24603</v>
      </c>
      <c r="E127" s="1">
        <v>1134</v>
      </c>
      <c r="F127" s="1">
        <v>0</v>
      </c>
      <c r="G127" s="1">
        <v>23299</v>
      </c>
      <c r="H127" s="1">
        <v>0</v>
      </c>
      <c r="I127" s="1">
        <v>962</v>
      </c>
      <c r="J127" s="4">
        <v>50.47</v>
      </c>
      <c r="K127" s="4">
        <v>0.62</v>
      </c>
      <c r="L127" s="4">
        <v>25.8</v>
      </c>
      <c r="M127" s="61">
        <v>1.04</v>
      </c>
      <c r="N127" s="1">
        <v>12720</v>
      </c>
      <c r="O127" s="1">
        <v>12666</v>
      </c>
      <c r="P127" s="1">
        <v>7014</v>
      </c>
      <c r="Q127" s="1">
        <v>5601</v>
      </c>
      <c r="R127" s="1">
        <v>49</v>
      </c>
      <c r="S127" s="1">
        <v>0</v>
      </c>
      <c r="T127" s="1">
        <v>575</v>
      </c>
      <c r="U127" s="1">
        <v>55</v>
      </c>
      <c r="V127" s="1">
        <v>641</v>
      </c>
      <c r="W127" s="1">
        <v>11799</v>
      </c>
      <c r="X127" s="1">
        <v>962</v>
      </c>
      <c r="Y127" s="58">
        <v>0.66</v>
      </c>
      <c r="AA127" s="1">
        <f t="shared" si="43"/>
        <v>1775</v>
      </c>
      <c r="AB127" s="1">
        <f t="shared" si="44"/>
        <v>35098</v>
      </c>
      <c r="AC127" s="1">
        <f t="shared" si="45"/>
        <v>1924</v>
      </c>
      <c r="AD127" s="1">
        <f t="shared" si="65"/>
        <v>-91</v>
      </c>
      <c r="AE127" s="1">
        <f t="shared" si="66"/>
        <v>100</v>
      </c>
      <c r="AF127" s="1">
        <f t="shared" si="66"/>
        <v>0</v>
      </c>
      <c r="AG127" s="1">
        <f t="shared" si="66"/>
        <v>6</v>
      </c>
      <c r="AH127" s="1">
        <f t="shared" si="77"/>
        <v>15</v>
      </c>
      <c r="AI127" s="9">
        <f t="shared" si="67"/>
        <v>7.1780331293836735E-2</v>
      </c>
      <c r="AJ127" s="9">
        <f t="shared" si="46"/>
        <v>0.50790000000000002</v>
      </c>
      <c r="AK127" s="9">
        <f t="shared" si="47"/>
        <v>2.2679999999999999E-2</v>
      </c>
      <c r="AL127" s="9">
        <f t="shared" si="48"/>
        <v>0.46598000000000001</v>
      </c>
      <c r="AM127" s="9">
        <f t="shared" si="49"/>
        <v>1.924E-2</v>
      </c>
      <c r="AN127" s="9">
        <f t="shared" si="50"/>
        <v>1.15E-2</v>
      </c>
      <c r="AO127" s="9">
        <f t="shared" si="51"/>
        <v>2.9999999999999997E-4</v>
      </c>
      <c r="AP127" s="1">
        <f t="shared" si="68"/>
        <v>-54</v>
      </c>
      <c r="AQ127" s="1">
        <f t="shared" si="68"/>
        <v>57</v>
      </c>
      <c r="AS127" s="1">
        <f t="shared" si="69"/>
        <v>6</v>
      </c>
      <c r="AT127" s="1">
        <f t="shared" si="70"/>
        <v>9</v>
      </c>
      <c r="AU127" s="1">
        <f t="shared" si="52"/>
        <v>13402</v>
      </c>
      <c r="AV127" s="9">
        <f t="shared" si="53"/>
        <v>0.26804</v>
      </c>
      <c r="AW127" s="9">
        <f t="shared" si="54"/>
        <v>1.282E-2</v>
      </c>
      <c r="AX127" s="9">
        <f t="shared" si="55"/>
        <v>0.23598</v>
      </c>
      <c r="AY127" s="9">
        <f t="shared" si="56"/>
        <v>1.924E-2</v>
      </c>
      <c r="AZ127" s="9">
        <f t="shared" si="57"/>
        <v>1.8000000000000001E-4</v>
      </c>
      <c r="BA127" s="9">
        <f t="shared" si="71"/>
        <v>0.26410800000000001</v>
      </c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M127" s="48"/>
      <c r="BX127" s="7"/>
      <c r="BY127" s="4"/>
      <c r="BZ127" s="7"/>
      <c r="CA127" s="7"/>
      <c r="CB127" s="7"/>
      <c r="CE127" s="7"/>
      <c r="CF127" s="7"/>
      <c r="CG127" s="7"/>
      <c r="CH127" s="7"/>
      <c r="CI127" s="7"/>
      <c r="CJ127" s="7"/>
      <c r="CK127" s="7"/>
      <c r="CL127" s="7"/>
      <c r="CN127" s="47"/>
      <c r="CO127" s="47"/>
      <c r="CP127" s="47"/>
      <c r="CQ127" s="4"/>
      <c r="CR127" s="4"/>
      <c r="CS127" s="4"/>
      <c r="CT127" s="4"/>
    </row>
    <row r="128" spans="1:98" s="1" customFormat="1" x14ac:dyDescent="0.3">
      <c r="A128" s="1">
        <f t="shared" si="64"/>
        <v>115</v>
      </c>
      <c r="B128" s="1">
        <f t="shared" si="42"/>
        <v>25409</v>
      </c>
      <c r="C128" s="1">
        <v>115</v>
      </c>
      <c r="D128" s="1">
        <v>24590</v>
      </c>
      <c r="E128" s="1">
        <v>1050</v>
      </c>
      <c r="F128" s="1">
        <v>0</v>
      </c>
      <c r="G128" s="1">
        <v>23391</v>
      </c>
      <c r="H128" s="1">
        <v>0</v>
      </c>
      <c r="I128" s="1">
        <v>968</v>
      </c>
      <c r="J128" s="4">
        <v>50.5</v>
      </c>
      <c r="K128" s="4">
        <v>0.62</v>
      </c>
      <c r="L128" s="4">
        <v>25.8</v>
      </c>
      <c r="M128" s="61">
        <v>1.03</v>
      </c>
      <c r="N128" s="1">
        <v>12732</v>
      </c>
      <c r="O128" s="1">
        <v>12666</v>
      </c>
      <c r="P128" s="1">
        <v>7014</v>
      </c>
      <c r="Q128" s="1">
        <v>5603</v>
      </c>
      <c r="R128" s="1">
        <v>49</v>
      </c>
      <c r="S128" s="1">
        <v>0</v>
      </c>
      <c r="T128" s="1">
        <v>531</v>
      </c>
      <c r="U128" s="1">
        <v>50</v>
      </c>
      <c r="V128" s="1">
        <v>592</v>
      </c>
      <c r="W128" s="1">
        <v>11849</v>
      </c>
      <c r="X128" s="1">
        <v>968</v>
      </c>
      <c r="Y128" s="58">
        <v>0.66</v>
      </c>
      <c r="AA128" s="1">
        <f t="shared" si="43"/>
        <v>1642</v>
      </c>
      <c r="AB128" s="1">
        <f t="shared" si="44"/>
        <v>35240</v>
      </c>
      <c r="AC128" s="1">
        <f t="shared" si="45"/>
        <v>1936</v>
      </c>
      <c r="AD128" s="1">
        <f t="shared" si="65"/>
        <v>-84</v>
      </c>
      <c r="AE128" s="1">
        <f t="shared" si="66"/>
        <v>92</v>
      </c>
      <c r="AF128" s="1">
        <f t="shared" si="66"/>
        <v>0</v>
      </c>
      <c r="AG128" s="1">
        <f t="shared" si="66"/>
        <v>6</v>
      </c>
      <c r="AH128" s="1">
        <f t="shared" si="77"/>
        <v>14</v>
      </c>
      <c r="AI128" s="9">
        <f t="shared" si="67"/>
        <v>7.2190319934372443E-2</v>
      </c>
      <c r="AJ128" s="9">
        <f t="shared" si="46"/>
        <v>0.50817999999999997</v>
      </c>
      <c r="AK128" s="9">
        <f t="shared" si="47"/>
        <v>2.1000000000000001E-2</v>
      </c>
      <c r="AL128" s="9">
        <f t="shared" si="48"/>
        <v>0.46782000000000001</v>
      </c>
      <c r="AM128" s="9">
        <f t="shared" si="49"/>
        <v>1.9359999999999999E-2</v>
      </c>
      <c r="AN128" s="9">
        <f t="shared" si="50"/>
        <v>1.0619999999999999E-2</v>
      </c>
      <c r="AO128" s="9">
        <f t="shared" si="51"/>
        <v>2.7999999999999998E-4</v>
      </c>
      <c r="AP128" s="1">
        <f t="shared" si="68"/>
        <v>-49</v>
      </c>
      <c r="AQ128" s="1">
        <f t="shared" si="68"/>
        <v>50</v>
      </c>
      <c r="AS128" s="1">
        <f t="shared" si="69"/>
        <v>6</v>
      </c>
      <c r="AT128" s="1">
        <f t="shared" si="70"/>
        <v>7</v>
      </c>
      <c r="AU128" s="1">
        <f t="shared" si="52"/>
        <v>13409</v>
      </c>
      <c r="AV128" s="9">
        <f t="shared" si="53"/>
        <v>0.26817999999999997</v>
      </c>
      <c r="AW128" s="9">
        <f t="shared" si="54"/>
        <v>1.184E-2</v>
      </c>
      <c r="AX128" s="9">
        <f t="shared" si="55"/>
        <v>0.23698</v>
      </c>
      <c r="AY128" s="9">
        <f t="shared" si="56"/>
        <v>1.9359999999999999E-2</v>
      </c>
      <c r="AZ128" s="9">
        <f t="shared" si="57"/>
        <v>1.3999999999999999E-4</v>
      </c>
      <c r="BA128" s="9">
        <f t="shared" si="71"/>
        <v>0.26425359999999998</v>
      </c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M128" s="48"/>
      <c r="BX128" s="7"/>
      <c r="BY128" s="4"/>
      <c r="BZ128" s="7"/>
      <c r="CA128" s="7"/>
      <c r="CB128" s="7"/>
      <c r="CE128" s="7"/>
      <c r="CF128" s="7"/>
      <c r="CG128" s="7"/>
      <c r="CH128" s="7"/>
      <c r="CI128" s="7"/>
      <c r="CJ128" s="7"/>
      <c r="CK128" s="7"/>
      <c r="CL128" s="7"/>
      <c r="CN128" s="47"/>
      <c r="CO128" s="47"/>
      <c r="CP128" s="47"/>
      <c r="CQ128" s="4"/>
      <c r="CR128" s="4"/>
      <c r="CS128" s="4"/>
      <c r="CT128" s="4"/>
    </row>
    <row r="129" spans="1:98" s="1" customFormat="1" x14ac:dyDescent="0.3">
      <c r="A129" s="1">
        <f t="shared" si="64"/>
        <v>116</v>
      </c>
      <c r="B129" s="1">
        <f t="shared" si="42"/>
        <v>25419</v>
      </c>
      <c r="C129" s="1">
        <v>116</v>
      </c>
      <c r="D129" s="1">
        <v>24579</v>
      </c>
      <c r="E129" s="1">
        <v>968</v>
      </c>
      <c r="F129" s="1">
        <v>0</v>
      </c>
      <c r="G129" s="1">
        <v>23479</v>
      </c>
      <c r="H129" s="1">
        <v>0</v>
      </c>
      <c r="I129" s="1">
        <v>972</v>
      </c>
      <c r="J129" s="4">
        <v>50.53</v>
      </c>
      <c r="K129" s="4">
        <v>0.62</v>
      </c>
      <c r="L129" s="4">
        <v>25.8</v>
      </c>
      <c r="M129" s="61">
        <v>1.03</v>
      </c>
      <c r="N129" s="1">
        <v>12743</v>
      </c>
      <c r="O129" s="1">
        <v>12667</v>
      </c>
      <c r="P129" s="1">
        <v>7013</v>
      </c>
      <c r="Q129" s="1">
        <v>5604</v>
      </c>
      <c r="R129" s="1">
        <v>49</v>
      </c>
      <c r="S129" s="1">
        <v>0</v>
      </c>
      <c r="T129" s="1">
        <v>486</v>
      </c>
      <c r="U129" s="1">
        <v>46</v>
      </c>
      <c r="V129" s="1">
        <v>544</v>
      </c>
      <c r="W129" s="1">
        <v>11898</v>
      </c>
      <c r="X129" s="1">
        <v>972</v>
      </c>
      <c r="Y129" s="58">
        <v>0.66</v>
      </c>
      <c r="AA129" s="1">
        <f t="shared" si="43"/>
        <v>1512</v>
      </c>
      <c r="AB129" s="1">
        <f t="shared" si="44"/>
        <v>35377</v>
      </c>
      <c r="AC129" s="1">
        <f t="shared" si="45"/>
        <v>1944</v>
      </c>
      <c r="AD129" s="1">
        <f t="shared" si="65"/>
        <v>-82</v>
      </c>
      <c r="AE129" s="1">
        <f t="shared" si="66"/>
        <v>88</v>
      </c>
      <c r="AF129" s="1">
        <f t="shared" si="66"/>
        <v>0</v>
      </c>
      <c r="AG129" s="1">
        <f t="shared" si="66"/>
        <v>4</v>
      </c>
      <c r="AH129" s="1">
        <f t="shared" si="77"/>
        <v>10</v>
      </c>
      <c r="AI129" s="9">
        <f t="shared" si="67"/>
        <v>7.2461607275980319E-2</v>
      </c>
      <c r="AJ129" s="9">
        <f t="shared" si="46"/>
        <v>0.50838000000000005</v>
      </c>
      <c r="AK129" s="9">
        <f t="shared" si="47"/>
        <v>1.9359999999999999E-2</v>
      </c>
      <c r="AL129" s="9">
        <f t="shared" si="48"/>
        <v>0.46958</v>
      </c>
      <c r="AM129" s="9">
        <f t="shared" si="49"/>
        <v>1.9439999999999999E-2</v>
      </c>
      <c r="AN129" s="9">
        <f t="shared" si="50"/>
        <v>9.7199999999999995E-3</v>
      </c>
      <c r="AO129" s="9">
        <f t="shared" si="51"/>
        <v>2.0000000000000001E-4</v>
      </c>
      <c r="AP129" s="1">
        <f t="shared" si="68"/>
        <v>-48</v>
      </c>
      <c r="AQ129" s="1">
        <f t="shared" si="68"/>
        <v>49</v>
      </c>
      <c r="AS129" s="1">
        <f t="shared" si="69"/>
        <v>4</v>
      </c>
      <c r="AT129" s="1">
        <f t="shared" si="70"/>
        <v>5</v>
      </c>
      <c r="AU129" s="1">
        <f t="shared" si="52"/>
        <v>13414</v>
      </c>
      <c r="AV129" s="9">
        <f t="shared" si="53"/>
        <v>0.26828000000000002</v>
      </c>
      <c r="AW129" s="9">
        <f t="shared" si="54"/>
        <v>1.0880000000000001E-2</v>
      </c>
      <c r="AX129" s="9">
        <f t="shared" si="55"/>
        <v>0.23796</v>
      </c>
      <c r="AY129" s="9">
        <f t="shared" si="56"/>
        <v>1.9439999999999999E-2</v>
      </c>
      <c r="AZ129" s="9">
        <f t="shared" si="57"/>
        <v>1E-4</v>
      </c>
      <c r="BA129" s="9">
        <f t="shared" si="71"/>
        <v>0.26435760000000003</v>
      </c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M129" s="48"/>
      <c r="BX129" s="7"/>
      <c r="BY129" s="4"/>
      <c r="BZ129" s="7"/>
      <c r="CA129" s="7"/>
      <c r="CB129" s="7"/>
      <c r="CE129" s="7"/>
      <c r="CF129" s="7"/>
      <c r="CG129" s="7"/>
      <c r="CH129" s="7"/>
      <c r="CI129" s="7"/>
      <c r="CJ129" s="7"/>
      <c r="CK129" s="7"/>
      <c r="CL129" s="7"/>
      <c r="CN129" s="47"/>
      <c r="CO129" s="47"/>
      <c r="CP129" s="47"/>
      <c r="CQ129" s="4"/>
      <c r="CR129" s="4"/>
      <c r="CS129" s="4"/>
      <c r="CT129" s="4"/>
    </row>
    <row r="130" spans="1:98" s="1" customFormat="1" x14ac:dyDescent="0.3">
      <c r="A130" s="1">
        <f t="shared" si="64"/>
        <v>117</v>
      </c>
      <c r="B130" s="1">
        <f t="shared" si="42"/>
        <v>25430</v>
      </c>
      <c r="C130" s="1">
        <v>117</v>
      </c>
      <c r="D130" s="1">
        <v>24568</v>
      </c>
      <c r="E130" s="1">
        <v>895</v>
      </c>
      <c r="F130" s="1">
        <v>0</v>
      </c>
      <c r="G130" s="1">
        <v>23558</v>
      </c>
      <c r="H130" s="1">
        <v>0</v>
      </c>
      <c r="I130" s="1">
        <v>977</v>
      </c>
      <c r="J130" s="4">
        <v>50.56</v>
      </c>
      <c r="K130" s="4">
        <v>0.62</v>
      </c>
      <c r="L130" s="4">
        <v>25.8</v>
      </c>
      <c r="M130" s="61">
        <v>1.03</v>
      </c>
      <c r="N130" s="1">
        <v>12753</v>
      </c>
      <c r="O130" s="1">
        <v>12668</v>
      </c>
      <c r="P130" s="1">
        <v>7013</v>
      </c>
      <c r="Q130" s="1">
        <v>5605</v>
      </c>
      <c r="R130" s="1">
        <v>49</v>
      </c>
      <c r="S130" s="1">
        <v>0</v>
      </c>
      <c r="T130" s="1">
        <v>448</v>
      </c>
      <c r="U130" s="1">
        <v>42</v>
      </c>
      <c r="V130" s="1">
        <v>501</v>
      </c>
      <c r="W130" s="1">
        <v>11942</v>
      </c>
      <c r="X130" s="1">
        <v>977</v>
      </c>
      <c r="Y130" s="58">
        <v>0.65</v>
      </c>
      <c r="AA130" s="1">
        <f t="shared" si="43"/>
        <v>1396</v>
      </c>
      <c r="AB130" s="1">
        <f t="shared" si="44"/>
        <v>35500</v>
      </c>
      <c r="AC130" s="1">
        <f t="shared" si="45"/>
        <v>1954</v>
      </c>
      <c r="AD130" s="1">
        <f t="shared" si="65"/>
        <v>-73</v>
      </c>
      <c r="AE130" s="1">
        <f t="shared" si="66"/>
        <v>79</v>
      </c>
      <c r="AF130" s="1">
        <f t="shared" si="66"/>
        <v>0</v>
      </c>
      <c r="AG130" s="1">
        <f t="shared" si="66"/>
        <v>5</v>
      </c>
      <c r="AH130" s="1">
        <f t="shared" si="77"/>
        <v>11</v>
      </c>
      <c r="AI130" s="9">
        <f t="shared" si="67"/>
        <v>7.2801788375558868E-2</v>
      </c>
      <c r="AJ130" s="9">
        <f t="shared" si="46"/>
        <v>0.50860000000000005</v>
      </c>
      <c r="AK130" s="9">
        <f t="shared" si="47"/>
        <v>1.7899999999999999E-2</v>
      </c>
      <c r="AL130" s="9">
        <f t="shared" si="48"/>
        <v>0.47116000000000002</v>
      </c>
      <c r="AM130" s="9">
        <f t="shared" si="49"/>
        <v>1.9539999999999998E-2</v>
      </c>
      <c r="AN130" s="9">
        <f t="shared" si="50"/>
        <v>8.9599999999999992E-3</v>
      </c>
      <c r="AO130" s="9">
        <f t="shared" si="51"/>
        <v>2.2000000000000001E-4</v>
      </c>
      <c r="AP130" s="1">
        <f t="shared" si="68"/>
        <v>-43</v>
      </c>
      <c r="AQ130" s="1">
        <f t="shared" si="68"/>
        <v>44</v>
      </c>
      <c r="AS130" s="1">
        <f t="shared" si="69"/>
        <v>5</v>
      </c>
      <c r="AT130" s="1">
        <f t="shared" si="70"/>
        <v>6</v>
      </c>
      <c r="AU130" s="1">
        <f t="shared" si="52"/>
        <v>13420</v>
      </c>
      <c r="AV130" s="9">
        <f t="shared" si="53"/>
        <v>0.26840000000000003</v>
      </c>
      <c r="AW130" s="9">
        <f t="shared" si="54"/>
        <v>1.0019999999999999E-2</v>
      </c>
      <c r="AX130" s="9">
        <f t="shared" si="55"/>
        <v>0.23884</v>
      </c>
      <c r="AY130" s="9">
        <f t="shared" si="56"/>
        <v>1.9539999999999998E-2</v>
      </c>
      <c r="AZ130" s="9">
        <f t="shared" si="57"/>
        <v>1.2E-4</v>
      </c>
      <c r="BA130" s="9">
        <f t="shared" si="71"/>
        <v>0.26447200000000004</v>
      </c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M130" s="48"/>
      <c r="BX130" s="7"/>
      <c r="BY130" s="4"/>
      <c r="BZ130" s="7"/>
      <c r="CA130" s="7"/>
      <c r="CB130" s="7"/>
      <c r="CE130" s="7"/>
      <c r="CF130" s="7"/>
      <c r="CG130" s="7"/>
      <c r="CH130" s="7"/>
      <c r="CI130" s="7"/>
      <c r="CJ130" s="7"/>
      <c r="CK130" s="7"/>
      <c r="CL130" s="7"/>
      <c r="CN130" s="47"/>
      <c r="CO130" s="47"/>
      <c r="CP130" s="47"/>
      <c r="CQ130" s="4"/>
      <c r="CR130" s="4"/>
      <c r="CS130" s="4"/>
      <c r="CT130" s="4"/>
    </row>
    <row r="131" spans="1:98" s="1" customFormat="1" x14ac:dyDescent="0.3">
      <c r="A131" s="1">
        <f t="shared" si="64"/>
        <v>118</v>
      </c>
      <c r="B131" s="1">
        <f t="shared" si="42"/>
        <v>25440</v>
      </c>
      <c r="C131" s="1">
        <v>118</v>
      </c>
      <c r="D131" s="1">
        <v>24557</v>
      </c>
      <c r="E131" s="1">
        <v>823</v>
      </c>
      <c r="F131" s="1">
        <v>0</v>
      </c>
      <c r="G131" s="1">
        <v>23635</v>
      </c>
      <c r="H131" s="1">
        <v>0</v>
      </c>
      <c r="I131" s="1">
        <v>982</v>
      </c>
      <c r="J131" s="4">
        <v>50.59</v>
      </c>
      <c r="K131" s="4">
        <v>0.62</v>
      </c>
      <c r="L131" s="4">
        <v>25.8</v>
      </c>
      <c r="M131" s="61">
        <v>1.03</v>
      </c>
      <c r="N131" s="1">
        <v>12763</v>
      </c>
      <c r="O131" s="1">
        <v>12669</v>
      </c>
      <c r="P131" s="1">
        <v>7012</v>
      </c>
      <c r="Q131" s="1">
        <v>5606</v>
      </c>
      <c r="R131" s="1">
        <v>49</v>
      </c>
      <c r="S131" s="1">
        <v>0</v>
      </c>
      <c r="T131" s="1">
        <v>410</v>
      </c>
      <c r="U131" s="1">
        <v>38</v>
      </c>
      <c r="V131" s="1">
        <v>458</v>
      </c>
      <c r="W131" s="1">
        <v>11985</v>
      </c>
      <c r="X131" s="1">
        <v>982</v>
      </c>
      <c r="Y131" s="58">
        <v>0.65</v>
      </c>
      <c r="AA131" s="1">
        <f t="shared" si="43"/>
        <v>1281</v>
      </c>
      <c r="AB131" s="1">
        <f t="shared" si="44"/>
        <v>35620</v>
      </c>
      <c r="AC131" s="1">
        <f t="shared" si="45"/>
        <v>1964</v>
      </c>
      <c r="AD131" s="1">
        <f t="shared" si="65"/>
        <v>-72</v>
      </c>
      <c r="AE131" s="1">
        <f t="shared" si="66"/>
        <v>77</v>
      </c>
      <c r="AF131" s="1">
        <f t="shared" si="66"/>
        <v>0</v>
      </c>
      <c r="AG131" s="1">
        <f t="shared" si="66"/>
        <v>5</v>
      </c>
      <c r="AH131" s="1">
        <f t="shared" si="77"/>
        <v>10</v>
      </c>
      <c r="AI131" s="9">
        <f t="shared" si="67"/>
        <v>7.3147113594040969E-2</v>
      </c>
      <c r="AJ131" s="9">
        <f t="shared" si="46"/>
        <v>0.50880000000000003</v>
      </c>
      <c r="AK131" s="9">
        <f t="shared" si="47"/>
        <v>1.6459999999999999E-2</v>
      </c>
      <c r="AL131" s="9">
        <f t="shared" si="48"/>
        <v>0.47270000000000001</v>
      </c>
      <c r="AM131" s="9">
        <f t="shared" si="49"/>
        <v>1.9640000000000001E-2</v>
      </c>
      <c r="AN131" s="9">
        <f t="shared" si="50"/>
        <v>8.2000000000000007E-3</v>
      </c>
      <c r="AO131" s="9">
        <f t="shared" si="51"/>
        <v>2.0000000000000001E-4</v>
      </c>
      <c r="AP131" s="1">
        <f t="shared" si="68"/>
        <v>-43</v>
      </c>
      <c r="AQ131" s="1">
        <f t="shared" si="68"/>
        <v>43</v>
      </c>
      <c r="AS131" s="1">
        <f t="shared" si="69"/>
        <v>5</v>
      </c>
      <c r="AT131" s="1">
        <f t="shared" si="70"/>
        <v>5</v>
      </c>
      <c r="AU131" s="1">
        <f t="shared" si="52"/>
        <v>13425</v>
      </c>
      <c r="AV131" s="9">
        <f t="shared" si="53"/>
        <v>0.26850000000000002</v>
      </c>
      <c r="AW131" s="9">
        <f t="shared" si="54"/>
        <v>9.1599999999999997E-3</v>
      </c>
      <c r="AX131" s="9">
        <f t="shared" si="55"/>
        <v>0.2397</v>
      </c>
      <c r="AY131" s="9">
        <f t="shared" si="56"/>
        <v>1.9640000000000001E-2</v>
      </c>
      <c r="AZ131" s="9">
        <f t="shared" si="57"/>
        <v>1E-4</v>
      </c>
      <c r="BA131" s="9">
        <f t="shared" si="71"/>
        <v>0.26457600000000003</v>
      </c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M131" s="48"/>
      <c r="BX131" s="7"/>
      <c r="BY131" s="4"/>
      <c r="BZ131" s="7"/>
      <c r="CA131" s="7"/>
      <c r="CB131" s="7"/>
      <c r="CE131" s="7"/>
      <c r="CF131" s="7"/>
      <c r="CG131" s="7"/>
      <c r="CH131" s="7"/>
      <c r="CI131" s="7"/>
      <c r="CJ131" s="7"/>
      <c r="CK131" s="7"/>
      <c r="CL131" s="7"/>
      <c r="CN131" s="47"/>
      <c r="CO131" s="47"/>
      <c r="CP131" s="47"/>
      <c r="CQ131" s="4"/>
      <c r="CR131" s="4"/>
      <c r="CS131" s="4"/>
      <c r="CT131" s="4"/>
    </row>
    <row r="132" spans="1:98" s="1" customFormat="1" x14ac:dyDescent="0.3">
      <c r="A132" s="1">
        <f t="shared" si="64"/>
        <v>119</v>
      </c>
      <c r="B132" s="1">
        <f t="shared" si="42"/>
        <v>25450</v>
      </c>
      <c r="C132" s="1">
        <v>119</v>
      </c>
      <c r="D132" s="1">
        <v>24548</v>
      </c>
      <c r="E132" s="1">
        <v>758</v>
      </c>
      <c r="F132" s="1">
        <v>0</v>
      </c>
      <c r="G132" s="1">
        <v>23705</v>
      </c>
      <c r="H132" s="1">
        <v>0</v>
      </c>
      <c r="I132" s="1">
        <v>987</v>
      </c>
      <c r="J132" s="4">
        <v>50.61</v>
      </c>
      <c r="K132" s="4">
        <v>0.62</v>
      </c>
      <c r="L132" s="4">
        <v>25.8</v>
      </c>
      <c r="M132" s="61">
        <v>1.02</v>
      </c>
      <c r="N132" s="1">
        <v>12771</v>
      </c>
      <c r="O132" s="1">
        <v>12670</v>
      </c>
      <c r="P132" s="1">
        <v>7011</v>
      </c>
      <c r="Q132" s="1">
        <v>5608</v>
      </c>
      <c r="R132" s="1">
        <v>49</v>
      </c>
      <c r="S132" s="1">
        <v>0</v>
      </c>
      <c r="T132" s="1">
        <v>375</v>
      </c>
      <c r="U132" s="1">
        <v>35</v>
      </c>
      <c r="V132" s="1">
        <v>420</v>
      </c>
      <c r="W132" s="1">
        <v>12024</v>
      </c>
      <c r="X132" s="1">
        <v>987</v>
      </c>
      <c r="Y132" s="58">
        <v>0.65</v>
      </c>
      <c r="AA132" s="1">
        <f t="shared" si="43"/>
        <v>1178</v>
      </c>
      <c r="AB132" s="1">
        <f t="shared" si="44"/>
        <v>35729</v>
      </c>
      <c r="AC132" s="1">
        <f t="shared" si="45"/>
        <v>1974</v>
      </c>
      <c r="AD132" s="1">
        <f t="shared" si="65"/>
        <v>-65</v>
      </c>
      <c r="AE132" s="1">
        <f t="shared" si="66"/>
        <v>70</v>
      </c>
      <c r="AF132" s="1">
        <f t="shared" si="66"/>
        <v>0</v>
      </c>
      <c r="AG132" s="1">
        <f t="shared" si="66"/>
        <v>5</v>
      </c>
      <c r="AH132" s="1">
        <f t="shared" si="77"/>
        <v>10</v>
      </c>
      <c r="AI132" s="9">
        <f t="shared" si="67"/>
        <v>7.3486709850346207E-2</v>
      </c>
      <c r="AJ132" s="9">
        <f t="shared" si="46"/>
        <v>0.50900000000000001</v>
      </c>
      <c r="AK132" s="9">
        <f t="shared" si="47"/>
        <v>1.516E-2</v>
      </c>
      <c r="AL132" s="9">
        <f t="shared" si="48"/>
        <v>0.47410000000000002</v>
      </c>
      <c r="AM132" s="9">
        <f t="shared" si="49"/>
        <v>1.9740000000000001E-2</v>
      </c>
      <c r="AN132" s="9">
        <f t="shared" si="50"/>
        <v>7.4999999999999997E-3</v>
      </c>
      <c r="AO132" s="9">
        <f t="shared" si="51"/>
        <v>2.0000000000000001E-4</v>
      </c>
      <c r="AP132" s="1">
        <f t="shared" si="68"/>
        <v>-38</v>
      </c>
      <c r="AQ132" s="1">
        <f t="shared" si="68"/>
        <v>39</v>
      </c>
      <c r="AS132" s="1">
        <f t="shared" si="69"/>
        <v>5</v>
      </c>
      <c r="AT132" s="1">
        <f t="shared" si="70"/>
        <v>6</v>
      </c>
      <c r="AU132" s="1">
        <f t="shared" si="52"/>
        <v>13431</v>
      </c>
      <c r="AV132" s="9">
        <f t="shared" si="53"/>
        <v>0.26862000000000003</v>
      </c>
      <c r="AW132" s="9">
        <f t="shared" si="54"/>
        <v>8.3999999999999995E-3</v>
      </c>
      <c r="AX132" s="9">
        <f t="shared" si="55"/>
        <v>0.24048</v>
      </c>
      <c r="AY132" s="9">
        <f t="shared" si="56"/>
        <v>1.9740000000000001E-2</v>
      </c>
      <c r="AZ132" s="9">
        <f t="shared" si="57"/>
        <v>1.2E-4</v>
      </c>
      <c r="BA132" s="9">
        <f t="shared" si="71"/>
        <v>0.26468000000000003</v>
      </c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M132" s="48"/>
      <c r="BX132" s="7"/>
      <c r="BY132" s="4"/>
      <c r="BZ132" s="7"/>
      <c r="CA132" s="7"/>
      <c r="CB132" s="7"/>
      <c r="CE132" s="7"/>
      <c r="CF132" s="7"/>
      <c r="CG132" s="7"/>
      <c r="CH132" s="7"/>
      <c r="CI132" s="7"/>
      <c r="CJ132" s="7"/>
      <c r="CK132" s="7"/>
      <c r="CL132" s="7"/>
      <c r="CN132" s="47"/>
      <c r="CO132" s="47"/>
      <c r="CP132" s="47"/>
      <c r="CQ132" s="4"/>
      <c r="CR132" s="4"/>
      <c r="CS132" s="4"/>
      <c r="CT132" s="4"/>
    </row>
    <row r="133" spans="1:98" s="1" customFormat="1" x14ac:dyDescent="0.3">
      <c r="A133" s="1">
        <f t="shared" si="64"/>
        <v>120</v>
      </c>
      <c r="B133" s="1">
        <f t="shared" si="42"/>
        <v>25459</v>
      </c>
      <c r="C133" s="1">
        <v>120</v>
      </c>
      <c r="D133" s="1">
        <v>24539</v>
      </c>
      <c r="E133" s="1">
        <v>699</v>
      </c>
      <c r="F133" s="1">
        <v>0</v>
      </c>
      <c r="G133" s="1">
        <v>23769</v>
      </c>
      <c r="H133" s="1">
        <v>0</v>
      </c>
      <c r="I133" s="1">
        <v>991</v>
      </c>
      <c r="J133" s="4">
        <v>50.64</v>
      </c>
      <c r="K133" s="4">
        <v>0.62</v>
      </c>
      <c r="L133" s="4">
        <v>25.8</v>
      </c>
      <c r="M133" s="61">
        <v>1.02</v>
      </c>
      <c r="N133" s="1">
        <v>12779</v>
      </c>
      <c r="O133" s="1">
        <v>12670</v>
      </c>
      <c r="P133" s="1">
        <v>7011</v>
      </c>
      <c r="Q133" s="1">
        <v>5609</v>
      </c>
      <c r="R133" s="1">
        <v>49</v>
      </c>
      <c r="S133" s="1">
        <v>0</v>
      </c>
      <c r="T133" s="1">
        <v>344</v>
      </c>
      <c r="U133" s="1">
        <v>32</v>
      </c>
      <c r="V133" s="1">
        <v>385</v>
      </c>
      <c r="W133" s="1">
        <v>12059</v>
      </c>
      <c r="X133" s="1">
        <v>991</v>
      </c>
      <c r="Y133" s="58">
        <v>0.65</v>
      </c>
      <c r="AA133" s="1">
        <f t="shared" si="43"/>
        <v>1084</v>
      </c>
      <c r="AB133" s="1">
        <f t="shared" si="44"/>
        <v>35828</v>
      </c>
      <c r="AC133" s="1">
        <f t="shared" si="45"/>
        <v>1982</v>
      </c>
      <c r="AD133" s="1">
        <f t="shared" si="65"/>
        <v>-59</v>
      </c>
      <c r="AE133" s="1">
        <f t="shared" si="66"/>
        <v>64</v>
      </c>
      <c r="AF133" s="1">
        <f t="shared" si="66"/>
        <v>0</v>
      </c>
      <c r="AG133" s="1">
        <f t="shared" si="66"/>
        <v>4</v>
      </c>
      <c r="AH133" s="1">
        <f t="shared" si="77"/>
        <v>9</v>
      </c>
      <c r="AI133" s="9">
        <f t="shared" si="67"/>
        <v>7.37625604763677E-2</v>
      </c>
      <c r="AJ133" s="9">
        <f t="shared" si="46"/>
        <v>0.50917999999999997</v>
      </c>
      <c r="AK133" s="9">
        <f t="shared" si="47"/>
        <v>1.3979999999999999E-2</v>
      </c>
      <c r="AL133" s="9">
        <f t="shared" si="48"/>
        <v>0.47538000000000002</v>
      </c>
      <c r="AM133" s="9">
        <f t="shared" si="49"/>
        <v>1.9820000000000001E-2</v>
      </c>
      <c r="AN133" s="9">
        <f t="shared" si="50"/>
        <v>6.8799999999999998E-3</v>
      </c>
      <c r="AO133" s="9">
        <f t="shared" si="51"/>
        <v>1.8000000000000001E-4</v>
      </c>
      <c r="AP133" s="1">
        <f t="shared" si="68"/>
        <v>-35</v>
      </c>
      <c r="AQ133" s="1">
        <f t="shared" si="68"/>
        <v>35</v>
      </c>
      <c r="AS133" s="1">
        <f t="shared" si="69"/>
        <v>4</v>
      </c>
      <c r="AT133" s="1">
        <f t="shared" si="70"/>
        <v>4</v>
      </c>
      <c r="AU133" s="1">
        <f t="shared" si="52"/>
        <v>13435</v>
      </c>
      <c r="AV133" s="9">
        <f t="shared" si="53"/>
        <v>0.26869999999999999</v>
      </c>
      <c r="AW133" s="9">
        <f t="shared" si="54"/>
        <v>7.7000000000000002E-3</v>
      </c>
      <c r="AX133" s="9">
        <f t="shared" si="55"/>
        <v>0.24118000000000001</v>
      </c>
      <c r="AY133" s="9">
        <f t="shared" si="56"/>
        <v>1.9820000000000001E-2</v>
      </c>
      <c r="AZ133" s="9">
        <f t="shared" si="57"/>
        <v>8.0000000000000007E-5</v>
      </c>
      <c r="BA133" s="9">
        <f t="shared" si="71"/>
        <v>0.2647736</v>
      </c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M133" s="48"/>
      <c r="BX133" s="7"/>
      <c r="BY133" s="4"/>
      <c r="BZ133" s="7"/>
      <c r="CA133" s="7"/>
      <c r="CB133" s="7"/>
      <c r="CE133" s="7"/>
      <c r="CF133" s="7"/>
      <c r="CG133" s="7"/>
      <c r="CH133" s="7"/>
      <c r="CI133" s="7"/>
      <c r="CJ133" s="7"/>
      <c r="CK133" s="7"/>
      <c r="CL133" s="7"/>
      <c r="CN133" s="47"/>
      <c r="CO133" s="47"/>
      <c r="CP133" s="47"/>
      <c r="CQ133" s="4"/>
      <c r="CR133" s="4"/>
      <c r="CS133" s="4"/>
      <c r="CT133" s="4"/>
    </row>
    <row r="134" spans="1:98" s="1" customFormat="1" x14ac:dyDescent="0.3">
      <c r="A134" s="1">
        <f t="shared" si="64"/>
        <v>121</v>
      </c>
      <c r="B134" s="1">
        <f t="shared" si="42"/>
        <v>25466</v>
      </c>
      <c r="C134" s="1">
        <v>121</v>
      </c>
      <c r="D134" s="1">
        <v>24532</v>
      </c>
      <c r="E134" s="1">
        <v>646</v>
      </c>
      <c r="F134" s="1">
        <v>0</v>
      </c>
      <c r="G134" s="1">
        <v>23826</v>
      </c>
      <c r="H134" s="1">
        <v>0</v>
      </c>
      <c r="I134" s="1">
        <v>994</v>
      </c>
      <c r="J134" s="4">
        <v>50.67</v>
      </c>
      <c r="K134" s="4">
        <v>0.62</v>
      </c>
      <c r="L134" s="4">
        <v>25.8</v>
      </c>
      <c r="M134" s="61">
        <v>1.02</v>
      </c>
      <c r="N134" s="1">
        <v>12785</v>
      </c>
      <c r="O134" s="1">
        <v>12671</v>
      </c>
      <c r="P134" s="1">
        <v>7010</v>
      </c>
      <c r="Q134" s="1">
        <v>5610</v>
      </c>
      <c r="R134" s="1">
        <v>49</v>
      </c>
      <c r="S134" s="1">
        <v>0</v>
      </c>
      <c r="T134" s="1">
        <v>318</v>
      </c>
      <c r="U134" s="1">
        <v>30</v>
      </c>
      <c r="V134" s="1">
        <v>355</v>
      </c>
      <c r="W134" s="1">
        <v>12090</v>
      </c>
      <c r="X134" s="1">
        <v>994</v>
      </c>
      <c r="Y134" s="58">
        <v>0.65</v>
      </c>
      <c r="AA134" s="1">
        <f t="shared" si="43"/>
        <v>1001</v>
      </c>
      <c r="AB134" s="1">
        <f t="shared" si="44"/>
        <v>35916</v>
      </c>
      <c r="AC134" s="1">
        <f t="shared" si="45"/>
        <v>1988</v>
      </c>
      <c r="AD134" s="1">
        <f t="shared" si="65"/>
        <v>-53</v>
      </c>
      <c r="AE134" s="1">
        <f t="shared" si="66"/>
        <v>57</v>
      </c>
      <c r="AF134" s="1">
        <f t="shared" si="66"/>
        <v>0</v>
      </c>
      <c r="AG134" s="1">
        <f t="shared" si="66"/>
        <v>3</v>
      </c>
      <c r="AH134" s="1">
        <f t="shared" si="77"/>
        <v>7</v>
      </c>
      <c r="AI134" s="9">
        <f t="shared" si="67"/>
        <v>7.3963836594984747E-2</v>
      </c>
      <c r="AJ134" s="9">
        <f t="shared" si="46"/>
        <v>0.50931999999999999</v>
      </c>
      <c r="AK134" s="9">
        <f t="shared" si="47"/>
        <v>1.2919999999999999E-2</v>
      </c>
      <c r="AL134" s="9">
        <f t="shared" si="48"/>
        <v>0.47652</v>
      </c>
      <c r="AM134" s="9">
        <f t="shared" si="49"/>
        <v>1.9879999999999998E-2</v>
      </c>
      <c r="AN134" s="9">
        <f t="shared" si="50"/>
        <v>6.3600000000000002E-3</v>
      </c>
      <c r="AO134" s="9">
        <f t="shared" si="51"/>
        <v>1.3999999999999999E-4</v>
      </c>
      <c r="AP134" s="1">
        <f t="shared" si="68"/>
        <v>-30</v>
      </c>
      <c r="AQ134" s="1">
        <f t="shared" si="68"/>
        <v>31</v>
      </c>
      <c r="AS134" s="1">
        <f t="shared" si="69"/>
        <v>3</v>
      </c>
      <c r="AT134" s="1">
        <f t="shared" si="70"/>
        <v>4</v>
      </c>
      <c r="AU134" s="1">
        <f t="shared" si="52"/>
        <v>13439</v>
      </c>
      <c r="AV134" s="9">
        <f t="shared" si="53"/>
        <v>0.26878000000000002</v>
      </c>
      <c r="AW134" s="9">
        <f t="shared" si="54"/>
        <v>7.1000000000000004E-3</v>
      </c>
      <c r="AX134" s="9">
        <f t="shared" si="55"/>
        <v>0.24179999999999999</v>
      </c>
      <c r="AY134" s="9">
        <f t="shared" si="56"/>
        <v>1.9879999999999998E-2</v>
      </c>
      <c r="AZ134" s="9">
        <f t="shared" si="57"/>
        <v>8.0000000000000007E-5</v>
      </c>
      <c r="BA134" s="9">
        <f t="shared" si="71"/>
        <v>0.26484639999999998</v>
      </c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M134" s="48"/>
      <c r="BX134" s="7"/>
      <c r="BY134" s="4"/>
      <c r="BZ134" s="7"/>
      <c r="CA134" s="7"/>
      <c r="CB134" s="7"/>
      <c r="CE134" s="7"/>
      <c r="CF134" s="7"/>
      <c r="CG134" s="7"/>
      <c r="CH134" s="7"/>
      <c r="CI134" s="7"/>
      <c r="CJ134" s="7"/>
      <c r="CK134" s="7"/>
      <c r="CL134" s="7"/>
      <c r="CN134" s="47"/>
      <c r="CO134" s="47"/>
      <c r="CP134" s="47"/>
      <c r="CQ134" s="4"/>
      <c r="CR134" s="4"/>
      <c r="CS134" s="4"/>
      <c r="CT134" s="4"/>
    </row>
    <row r="135" spans="1:98" s="1" customFormat="1" x14ac:dyDescent="0.3">
      <c r="A135" s="1">
        <f t="shared" si="64"/>
        <v>122</v>
      </c>
      <c r="B135" s="1">
        <f t="shared" si="42"/>
        <v>25474</v>
      </c>
      <c r="C135" s="1">
        <v>122</v>
      </c>
      <c r="D135" s="1">
        <v>24525</v>
      </c>
      <c r="E135" s="1">
        <v>596</v>
      </c>
      <c r="F135" s="1">
        <v>0</v>
      </c>
      <c r="G135" s="1">
        <v>23881</v>
      </c>
      <c r="H135" s="1">
        <v>0</v>
      </c>
      <c r="I135" s="1">
        <v>997</v>
      </c>
      <c r="J135" s="4">
        <v>50.7</v>
      </c>
      <c r="K135" s="4">
        <v>0.62</v>
      </c>
      <c r="L135" s="4">
        <v>25.8</v>
      </c>
      <c r="M135" s="61">
        <v>1.02</v>
      </c>
      <c r="N135" s="1">
        <v>12792</v>
      </c>
      <c r="O135" s="1">
        <v>12672</v>
      </c>
      <c r="P135" s="1">
        <v>7010</v>
      </c>
      <c r="Q135" s="1">
        <v>5612</v>
      </c>
      <c r="R135" s="1">
        <v>49</v>
      </c>
      <c r="S135" s="1">
        <v>0</v>
      </c>
      <c r="T135" s="1">
        <v>292</v>
      </c>
      <c r="U135" s="1">
        <v>27</v>
      </c>
      <c r="V135" s="1">
        <v>326</v>
      </c>
      <c r="W135" s="1">
        <v>12120</v>
      </c>
      <c r="X135" s="1">
        <v>997</v>
      </c>
      <c r="Y135" s="58">
        <v>0.65</v>
      </c>
      <c r="AA135" s="1">
        <f t="shared" si="43"/>
        <v>922</v>
      </c>
      <c r="AB135" s="1">
        <f t="shared" si="44"/>
        <v>36001</v>
      </c>
      <c r="AC135" s="1">
        <f t="shared" si="45"/>
        <v>1994</v>
      </c>
      <c r="AD135" s="1">
        <f t="shared" si="65"/>
        <v>-50</v>
      </c>
      <c r="AE135" s="1">
        <f t="shared" si="66"/>
        <v>55</v>
      </c>
      <c r="AF135" s="1">
        <f t="shared" si="66"/>
        <v>0</v>
      </c>
      <c r="AG135" s="1">
        <f t="shared" si="66"/>
        <v>3</v>
      </c>
      <c r="AH135" s="1">
        <f t="shared" si="77"/>
        <v>8</v>
      </c>
      <c r="AI135" s="9">
        <f t="shared" si="67"/>
        <v>7.4164992933125048E-2</v>
      </c>
      <c r="AJ135" s="9">
        <f t="shared" si="46"/>
        <v>0.50948000000000004</v>
      </c>
      <c r="AK135" s="9">
        <f t="shared" si="47"/>
        <v>1.192E-2</v>
      </c>
      <c r="AL135" s="9">
        <f t="shared" si="48"/>
        <v>0.47761999999999999</v>
      </c>
      <c r="AM135" s="9">
        <f t="shared" si="49"/>
        <v>1.9939999999999999E-2</v>
      </c>
      <c r="AN135" s="9">
        <f t="shared" si="50"/>
        <v>5.8399999999999997E-3</v>
      </c>
      <c r="AO135" s="9">
        <f t="shared" si="51"/>
        <v>1.6000000000000001E-4</v>
      </c>
      <c r="AP135" s="1">
        <f t="shared" si="68"/>
        <v>-29</v>
      </c>
      <c r="AQ135" s="1">
        <f t="shared" si="68"/>
        <v>30</v>
      </c>
      <c r="AS135" s="1">
        <f t="shared" si="69"/>
        <v>3</v>
      </c>
      <c r="AT135" s="1">
        <f t="shared" si="70"/>
        <v>4</v>
      </c>
      <c r="AU135" s="1">
        <f t="shared" si="52"/>
        <v>13443</v>
      </c>
      <c r="AV135" s="9">
        <f t="shared" si="53"/>
        <v>0.26885999999999999</v>
      </c>
      <c r="AW135" s="9">
        <f t="shared" si="54"/>
        <v>6.5199999999999998E-3</v>
      </c>
      <c r="AX135" s="9">
        <f t="shared" si="55"/>
        <v>0.2424</v>
      </c>
      <c r="AY135" s="9">
        <f t="shared" si="56"/>
        <v>1.9939999999999999E-2</v>
      </c>
      <c r="AZ135" s="9">
        <f t="shared" si="57"/>
        <v>8.0000000000000007E-5</v>
      </c>
      <c r="BA135" s="9">
        <f t="shared" si="71"/>
        <v>0.26492960000000004</v>
      </c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M135" s="48"/>
      <c r="BX135" s="7"/>
      <c r="BY135" s="4"/>
      <c r="BZ135" s="7"/>
      <c r="CA135" s="7"/>
      <c r="CB135" s="7"/>
      <c r="CE135" s="7"/>
      <c r="CF135" s="7"/>
      <c r="CG135" s="7"/>
      <c r="CH135" s="7"/>
      <c r="CI135" s="7"/>
      <c r="CJ135" s="7"/>
      <c r="CK135" s="7"/>
      <c r="CL135" s="7"/>
      <c r="CN135" s="47"/>
      <c r="CO135" s="47"/>
      <c r="CP135" s="47"/>
      <c r="CQ135" s="4"/>
      <c r="CR135" s="4"/>
      <c r="CS135" s="4"/>
      <c r="CT135" s="4"/>
    </row>
    <row r="136" spans="1:98" s="1" customFormat="1" x14ac:dyDescent="0.3">
      <c r="A136" s="1">
        <f t="shared" si="64"/>
        <v>123</v>
      </c>
      <c r="B136" s="1">
        <f t="shared" si="42"/>
        <v>25481</v>
      </c>
      <c r="C136" s="1">
        <v>123</v>
      </c>
      <c r="D136" s="1">
        <v>24517</v>
      </c>
      <c r="E136" s="1">
        <v>553</v>
      </c>
      <c r="F136" s="1">
        <v>0</v>
      </c>
      <c r="G136" s="1">
        <v>23928</v>
      </c>
      <c r="H136" s="1">
        <v>0</v>
      </c>
      <c r="I136" s="1">
        <v>1000</v>
      </c>
      <c r="J136" s="4">
        <v>50.72</v>
      </c>
      <c r="K136" s="4">
        <v>0.62</v>
      </c>
      <c r="L136" s="4">
        <v>25.8</v>
      </c>
      <c r="M136" s="61">
        <v>1.02</v>
      </c>
      <c r="N136" s="1">
        <v>12799</v>
      </c>
      <c r="O136" s="1">
        <v>12672</v>
      </c>
      <c r="P136" s="1">
        <v>7010</v>
      </c>
      <c r="Q136" s="1">
        <v>5613</v>
      </c>
      <c r="R136" s="1">
        <v>49</v>
      </c>
      <c r="S136" s="1">
        <v>0</v>
      </c>
      <c r="T136" s="1">
        <v>270</v>
      </c>
      <c r="U136" s="1">
        <v>25</v>
      </c>
      <c r="V136" s="1">
        <v>302</v>
      </c>
      <c r="W136" s="1">
        <v>12145</v>
      </c>
      <c r="X136" s="1">
        <v>1000</v>
      </c>
      <c r="Y136" s="58">
        <v>0.65</v>
      </c>
      <c r="AA136" s="1">
        <f t="shared" si="43"/>
        <v>855</v>
      </c>
      <c r="AB136" s="1">
        <f t="shared" si="44"/>
        <v>36073</v>
      </c>
      <c r="AC136" s="1">
        <f t="shared" si="45"/>
        <v>2000</v>
      </c>
      <c r="AD136" s="1">
        <f t="shared" si="65"/>
        <v>-43</v>
      </c>
      <c r="AE136" s="1">
        <f t="shared" si="66"/>
        <v>47</v>
      </c>
      <c r="AF136" s="1">
        <f t="shared" si="66"/>
        <v>0</v>
      </c>
      <c r="AG136" s="1">
        <f t="shared" si="66"/>
        <v>3</v>
      </c>
      <c r="AH136" s="1">
        <f t="shared" si="77"/>
        <v>7</v>
      </c>
      <c r="AI136" s="9">
        <f t="shared" si="67"/>
        <v>7.4366029597679781E-2</v>
      </c>
      <c r="AJ136" s="9">
        <f t="shared" si="46"/>
        <v>0.50961999999999996</v>
      </c>
      <c r="AK136" s="9">
        <f t="shared" si="47"/>
        <v>1.106E-2</v>
      </c>
      <c r="AL136" s="9">
        <f t="shared" si="48"/>
        <v>0.47855999999999999</v>
      </c>
      <c r="AM136" s="9">
        <f t="shared" si="49"/>
        <v>0.02</v>
      </c>
      <c r="AN136" s="9">
        <f t="shared" si="50"/>
        <v>5.4000000000000003E-3</v>
      </c>
      <c r="AO136" s="9">
        <f t="shared" si="51"/>
        <v>1.3999999999999999E-4</v>
      </c>
      <c r="AP136" s="1">
        <f t="shared" si="68"/>
        <v>-24</v>
      </c>
      <c r="AQ136" s="1">
        <f t="shared" si="68"/>
        <v>25</v>
      </c>
      <c r="AS136" s="1">
        <f t="shared" si="69"/>
        <v>3</v>
      </c>
      <c r="AT136" s="1">
        <f t="shared" si="70"/>
        <v>4</v>
      </c>
      <c r="AU136" s="1">
        <f t="shared" si="52"/>
        <v>13447</v>
      </c>
      <c r="AV136" s="9">
        <f t="shared" si="53"/>
        <v>0.26894000000000001</v>
      </c>
      <c r="AW136" s="9">
        <f t="shared" si="54"/>
        <v>6.0400000000000002E-3</v>
      </c>
      <c r="AX136" s="9">
        <f t="shared" si="55"/>
        <v>0.2429</v>
      </c>
      <c r="AY136" s="9">
        <f t="shared" si="56"/>
        <v>0.02</v>
      </c>
      <c r="AZ136" s="9">
        <f t="shared" si="57"/>
        <v>8.0000000000000007E-5</v>
      </c>
      <c r="BA136" s="9">
        <f t="shared" si="71"/>
        <v>0.26500239999999997</v>
      </c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M136" s="48"/>
      <c r="BX136" s="7"/>
      <c r="BY136" s="4"/>
      <c r="BZ136" s="7"/>
      <c r="CA136" s="7"/>
      <c r="CB136" s="7"/>
      <c r="CE136" s="7"/>
      <c r="CF136" s="7"/>
      <c r="CG136" s="7"/>
      <c r="CH136" s="7"/>
      <c r="CI136" s="7"/>
      <c r="CJ136" s="7"/>
      <c r="CK136" s="7"/>
      <c r="CL136" s="7"/>
      <c r="CN136" s="47"/>
      <c r="CO136" s="47"/>
      <c r="CP136" s="47"/>
      <c r="CQ136" s="4"/>
    </row>
    <row r="137" spans="1:98" s="1" customFormat="1" x14ac:dyDescent="0.3">
      <c r="A137" s="1">
        <f t="shared" si="64"/>
        <v>124</v>
      </c>
      <c r="B137" s="1">
        <f t="shared" si="42"/>
        <v>25488</v>
      </c>
      <c r="C137" s="1">
        <v>124</v>
      </c>
      <c r="D137" s="1">
        <v>24510</v>
      </c>
      <c r="E137" s="1">
        <v>514</v>
      </c>
      <c r="F137" s="1">
        <v>0</v>
      </c>
      <c r="G137" s="1">
        <v>23972</v>
      </c>
      <c r="H137" s="1">
        <v>0</v>
      </c>
      <c r="I137" s="1">
        <v>1002</v>
      </c>
      <c r="J137" s="4">
        <v>50.75</v>
      </c>
      <c r="K137" s="4">
        <v>0.62</v>
      </c>
      <c r="L137" s="4">
        <v>25.8</v>
      </c>
      <c r="M137" s="61">
        <v>1.02</v>
      </c>
      <c r="N137" s="1">
        <v>12805</v>
      </c>
      <c r="O137" s="1">
        <v>12673</v>
      </c>
      <c r="P137" s="1">
        <v>7009</v>
      </c>
      <c r="Q137" s="1">
        <v>5614</v>
      </c>
      <c r="R137" s="1">
        <v>49</v>
      </c>
      <c r="S137" s="1">
        <v>0</v>
      </c>
      <c r="T137" s="1">
        <v>250</v>
      </c>
      <c r="U137" s="1">
        <v>23</v>
      </c>
      <c r="V137" s="1">
        <v>280</v>
      </c>
      <c r="W137" s="1">
        <v>12168</v>
      </c>
      <c r="X137" s="1">
        <v>1002</v>
      </c>
      <c r="Y137" s="58">
        <v>0.65</v>
      </c>
      <c r="AA137" s="1">
        <f t="shared" si="43"/>
        <v>794</v>
      </c>
      <c r="AB137" s="1">
        <f t="shared" si="44"/>
        <v>36140</v>
      </c>
      <c r="AC137" s="1">
        <f t="shared" si="45"/>
        <v>2004</v>
      </c>
      <c r="AD137" s="1">
        <f t="shared" si="65"/>
        <v>-39</v>
      </c>
      <c r="AE137" s="1">
        <f t="shared" si="66"/>
        <v>44</v>
      </c>
      <c r="AF137" s="1">
        <f t="shared" si="66"/>
        <v>0</v>
      </c>
      <c r="AG137" s="1">
        <f t="shared" si="66"/>
        <v>2</v>
      </c>
      <c r="AH137" s="1">
        <f t="shared" si="77"/>
        <v>7</v>
      </c>
      <c r="AI137" s="9">
        <f t="shared" si="67"/>
        <v>7.4498141263940526E-2</v>
      </c>
      <c r="AJ137" s="9">
        <f t="shared" si="46"/>
        <v>0.50975999999999999</v>
      </c>
      <c r="AK137" s="9">
        <f t="shared" si="47"/>
        <v>1.0279999999999999E-2</v>
      </c>
      <c r="AL137" s="9">
        <f t="shared" si="48"/>
        <v>0.47943999999999998</v>
      </c>
      <c r="AM137" s="9">
        <f t="shared" si="49"/>
        <v>2.0039999999999999E-2</v>
      </c>
      <c r="AN137" s="9">
        <f t="shared" si="50"/>
        <v>5.0000000000000001E-3</v>
      </c>
      <c r="AO137" s="9">
        <f t="shared" si="51"/>
        <v>1.3999999999999999E-4</v>
      </c>
      <c r="AP137" s="1">
        <f t="shared" si="68"/>
        <v>-22</v>
      </c>
      <c r="AQ137" s="1">
        <f t="shared" si="68"/>
        <v>23</v>
      </c>
      <c r="AS137" s="1">
        <f t="shared" si="69"/>
        <v>2</v>
      </c>
      <c r="AT137" s="1">
        <f t="shared" si="70"/>
        <v>3</v>
      </c>
      <c r="AU137" s="1">
        <f t="shared" si="52"/>
        <v>13450</v>
      </c>
      <c r="AV137" s="9">
        <f t="shared" si="53"/>
        <v>0.26900000000000002</v>
      </c>
      <c r="AW137" s="9">
        <f t="shared" si="54"/>
        <v>5.5999999999999999E-3</v>
      </c>
      <c r="AX137" s="9">
        <f t="shared" si="55"/>
        <v>0.24335999999999999</v>
      </c>
      <c r="AY137" s="9">
        <f t="shared" si="56"/>
        <v>2.0039999999999999E-2</v>
      </c>
      <c r="AZ137" s="9">
        <f t="shared" si="57"/>
        <v>6.0000000000000002E-5</v>
      </c>
      <c r="BA137" s="9">
        <f t="shared" si="71"/>
        <v>0.26507520000000001</v>
      </c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M137" s="48"/>
      <c r="BX137" s="7"/>
      <c r="BY137" s="4"/>
      <c r="BZ137" s="7"/>
      <c r="CA137" s="7"/>
      <c r="CB137" s="7"/>
      <c r="CE137" s="7"/>
      <c r="CF137" s="7"/>
      <c r="CG137" s="7"/>
      <c r="CH137" s="7"/>
      <c r="CI137" s="7"/>
      <c r="CJ137" s="7"/>
      <c r="CK137" s="7"/>
      <c r="CL137" s="7"/>
      <c r="CN137" s="47"/>
      <c r="CO137" s="47"/>
      <c r="CP137" s="47"/>
      <c r="CQ137" s="4"/>
    </row>
    <row r="138" spans="1:98" s="1" customFormat="1" x14ac:dyDescent="0.3">
      <c r="A138" s="1">
        <f t="shared" si="64"/>
        <v>125</v>
      </c>
      <c r="B138" s="1">
        <f t="shared" si="42"/>
        <v>25495</v>
      </c>
      <c r="C138" s="1">
        <v>125</v>
      </c>
      <c r="D138" s="1">
        <v>24504</v>
      </c>
      <c r="E138" s="1">
        <v>477</v>
      </c>
      <c r="F138" s="1">
        <v>0</v>
      </c>
      <c r="G138" s="1">
        <v>24013</v>
      </c>
      <c r="H138" s="1">
        <v>0</v>
      </c>
      <c r="I138" s="1">
        <v>1005</v>
      </c>
      <c r="J138" s="4">
        <v>50.78</v>
      </c>
      <c r="K138" s="4">
        <v>0.62</v>
      </c>
      <c r="L138" s="4">
        <v>25.8</v>
      </c>
      <c r="M138" s="61">
        <v>1.01</v>
      </c>
      <c r="N138" s="1">
        <v>12811</v>
      </c>
      <c r="O138" s="1">
        <v>12674</v>
      </c>
      <c r="P138" s="1">
        <v>7008</v>
      </c>
      <c r="Q138" s="1">
        <v>5615</v>
      </c>
      <c r="R138" s="1">
        <v>49</v>
      </c>
      <c r="S138" s="1">
        <v>0</v>
      </c>
      <c r="T138" s="1">
        <v>232</v>
      </c>
      <c r="U138" s="1">
        <v>22</v>
      </c>
      <c r="V138" s="1">
        <v>259</v>
      </c>
      <c r="W138" s="1">
        <v>12190</v>
      </c>
      <c r="X138" s="1">
        <v>1005</v>
      </c>
      <c r="Y138" s="58">
        <v>0.65</v>
      </c>
      <c r="AA138" s="1">
        <f t="shared" si="43"/>
        <v>736</v>
      </c>
      <c r="AB138" s="1">
        <f t="shared" si="44"/>
        <v>36203</v>
      </c>
      <c r="AC138" s="1">
        <f t="shared" si="45"/>
        <v>2010</v>
      </c>
      <c r="AD138" s="1">
        <f t="shared" si="65"/>
        <v>-37</v>
      </c>
      <c r="AE138" s="1">
        <f t="shared" si="66"/>
        <v>41</v>
      </c>
      <c r="AF138" s="1">
        <f t="shared" si="66"/>
        <v>0</v>
      </c>
      <c r="AG138" s="1">
        <f t="shared" si="66"/>
        <v>3</v>
      </c>
      <c r="AH138" s="1">
        <f t="shared" si="77"/>
        <v>7</v>
      </c>
      <c r="AI138" s="9">
        <f t="shared" si="67"/>
        <v>7.4698974282741193E-2</v>
      </c>
      <c r="AJ138" s="9">
        <f t="shared" si="46"/>
        <v>0.50990000000000002</v>
      </c>
      <c r="AK138" s="9">
        <f t="shared" si="47"/>
        <v>9.5399999999999999E-3</v>
      </c>
      <c r="AL138" s="9">
        <f t="shared" si="48"/>
        <v>0.48026000000000002</v>
      </c>
      <c r="AM138" s="9">
        <f t="shared" si="49"/>
        <v>2.01E-2</v>
      </c>
      <c r="AN138" s="9">
        <f t="shared" si="50"/>
        <v>4.64E-3</v>
      </c>
      <c r="AO138" s="9">
        <f t="shared" si="51"/>
        <v>1.3999999999999999E-4</v>
      </c>
      <c r="AP138" s="1">
        <f t="shared" si="68"/>
        <v>-21</v>
      </c>
      <c r="AQ138" s="1">
        <f t="shared" si="68"/>
        <v>22</v>
      </c>
      <c r="AS138" s="1">
        <f t="shared" si="69"/>
        <v>3</v>
      </c>
      <c r="AT138" s="1">
        <f t="shared" si="70"/>
        <v>4</v>
      </c>
      <c r="AU138" s="1">
        <f t="shared" si="52"/>
        <v>13454</v>
      </c>
      <c r="AV138" s="9">
        <f t="shared" si="53"/>
        <v>0.26907999999999999</v>
      </c>
      <c r="AW138" s="9">
        <f t="shared" si="54"/>
        <v>5.1799999999999997E-3</v>
      </c>
      <c r="AX138" s="9">
        <f t="shared" si="55"/>
        <v>0.24379999999999999</v>
      </c>
      <c r="AY138" s="9">
        <f t="shared" si="56"/>
        <v>2.01E-2</v>
      </c>
      <c r="AZ138" s="9">
        <f t="shared" si="57"/>
        <v>8.0000000000000007E-5</v>
      </c>
      <c r="BA138" s="9">
        <f t="shared" si="71"/>
        <v>0.26514799999999999</v>
      </c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M138" s="48"/>
      <c r="BX138" s="7"/>
      <c r="BY138" s="4"/>
      <c r="BZ138" s="7"/>
      <c r="CA138" s="7"/>
      <c r="CB138" s="7"/>
      <c r="CE138" s="7"/>
      <c r="CF138" s="7"/>
      <c r="CG138" s="7"/>
      <c r="CH138" s="7"/>
      <c r="CI138" s="7"/>
      <c r="CJ138" s="7"/>
      <c r="CK138" s="7"/>
      <c r="CL138" s="7"/>
      <c r="CN138" s="47"/>
      <c r="CO138" s="47"/>
      <c r="CP138" s="47"/>
      <c r="CQ138" s="4"/>
    </row>
    <row r="139" spans="1:98" s="1" customFormat="1" x14ac:dyDescent="0.3">
      <c r="A139" s="1">
        <f t="shared" si="64"/>
        <v>126</v>
      </c>
      <c r="B139" s="1">
        <f t="shared" si="42"/>
        <v>25500</v>
      </c>
      <c r="C139" s="1">
        <v>126</v>
      </c>
      <c r="D139" s="1">
        <v>24498</v>
      </c>
      <c r="E139" s="1">
        <v>445</v>
      </c>
      <c r="F139" s="1">
        <v>0</v>
      </c>
      <c r="G139" s="1">
        <v>24049</v>
      </c>
      <c r="H139" s="1">
        <v>0</v>
      </c>
      <c r="I139" s="1">
        <v>1006</v>
      </c>
      <c r="J139" s="4">
        <v>50.8</v>
      </c>
      <c r="K139" s="4">
        <v>0.62</v>
      </c>
      <c r="L139" s="4">
        <v>25.8</v>
      </c>
      <c r="M139" s="61">
        <v>1.01</v>
      </c>
      <c r="N139" s="1">
        <v>12816</v>
      </c>
      <c r="O139" s="1">
        <v>12674</v>
      </c>
      <c r="P139" s="1">
        <v>7008</v>
      </c>
      <c r="Q139" s="1">
        <v>5616</v>
      </c>
      <c r="R139" s="1">
        <v>49</v>
      </c>
      <c r="S139" s="1">
        <v>0</v>
      </c>
      <c r="T139" s="1">
        <v>215</v>
      </c>
      <c r="U139" s="1">
        <v>21</v>
      </c>
      <c r="V139" s="1">
        <v>241</v>
      </c>
      <c r="W139" s="1">
        <v>12209</v>
      </c>
      <c r="X139" s="1">
        <v>1006</v>
      </c>
      <c r="Y139" s="58">
        <v>0.64</v>
      </c>
      <c r="AA139" s="1">
        <f t="shared" si="43"/>
        <v>686</v>
      </c>
      <c r="AB139" s="1">
        <f t="shared" si="44"/>
        <v>36258</v>
      </c>
      <c r="AC139" s="1">
        <f t="shared" si="45"/>
        <v>2012</v>
      </c>
      <c r="AD139" s="1">
        <f t="shared" si="65"/>
        <v>-32</v>
      </c>
      <c r="AE139" s="1">
        <f t="shared" si="66"/>
        <v>36</v>
      </c>
      <c r="AF139" s="1">
        <f t="shared" si="66"/>
        <v>0</v>
      </c>
      <c r="AG139" s="1">
        <f t="shared" si="66"/>
        <v>1</v>
      </c>
      <c r="AH139" s="1">
        <f t="shared" si="77"/>
        <v>5</v>
      </c>
      <c r="AI139" s="9">
        <f t="shared" si="67"/>
        <v>7.4762187871581454E-2</v>
      </c>
      <c r="AJ139" s="9">
        <f t="shared" si="46"/>
        <v>0.51</v>
      </c>
      <c r="AK139" s="9">
        <f t="shared" si="47"/>
        <v>8.8999999999999999E-3</v>
      </c>
      <c r="AL139" s="9">
        <f t="shared" si="48"/>
        <v>0.48098000000000002</v>
      </c>
      <c r="AM139" s="9">
        <f t="shared" si="49"/>
        <v>2.0119999999999999E-2</v>
      </c>
      <c r="AN139" s="9">
        <f t="shared" si="50"/>
        <v>4.3E-3</v>
      </c>
      <c r="AO139" s="9">
        <f t="shared" si="51"/>
        <v>1E-4</v>
      </c>
      <c r="AP139" s="1">
        <f t="shared" si="68"/>
        <v>-18</v>
      </c>
      <c r="AQ139" s="1">
        <f t="shared" si="68"/>
        <v>19</v>
      </c>
      <c r="AS139" s="1">
        <f t="shared" si="69"/>
        <v>1</v>
      </c>
      <c r="AT139" s="1">
        <f t="shared" si="70"/>
        <v>2</v>
      </c>
      <c r="AU139" s="1">
        <f t="shared" si="52"/>
        <v>13456</v>
      </c>
      <c r="AV139" s="9">
        <f t="shared" si="53"/>
        <v>0.26912000000000003</v>
      </c>
      <c r="AW139" s="9">
        <f t="shared" si="54"/>
        <v>4.8199999999999996E-3</v>
      </c>
      <c r="AX139" s="9">
        <f t="shared" si="55"/>
        <v>0.24418000000000001</v>
      </c>
      <c r="AY139" s="9">
        <f t="shared" si="56"/>
        <v>2.0119999999999999E-2</v>
      </c>
      <c r="AZ139" s="9">
        <f t="shared" si="57"/>
        <v>4.0000000000000003E-5</v>
      </c>
      <c r="BA139" s="9">
        <f t="shared" si="71"/>
        <v>0.26519999999999999</v>
      </c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M139" s="48"/>
      <c r="BX139" s="7"/>
      <c r="BY139" s="4"/>
      <c r="BZ139" s="7"/>
      <c r="CA139" s="7"/>
      <c r="CB139" s="7"/>
      <c r="CE139" s="7"/>
      <c r="CF139" s="7"/>
      <c r="CG139" s="7"/>
      <c r="CH139" s="7"/>
      <c r="CI139" s="7"/>
      <c r="CJ139" s="7"/>
      <c r="CK139" s="7"/>
      <c r="CL139" s="7"/>
      <c r="CN139" s="47"/>
      <c r="CO139" s="47"/>
      <c r="CP139" s="47"/>
      <c r="CQ139" s="4"/>
    </row>
    <row r="140" spans="1:98" s="1" customFormat="1" x14ac:dyDescent="0.3">
      <c r="A140" s="1">
        <f t="shared" si="64"/>
        <v>127</v>
      </c>
      <c r="B140" s="1">
        <f t="shared" si="42"/>
        <v>25506</v>
      </c>
      <c r="C140" s="1">
        <v>127</v>
      </c>
      <c r="D140" s="1">
        <v>24492</v>
      </c>
      <c r="E140" s="1">
        <v>414</v>
      </c>
      <c r="F140" s="1">
        <v>0</v>
      </c>
      <c r="G140" s="1">
        <v>24084</v>
      </c>
      <c r="H140" s="1">
        <v>0</v>
      </c>
      <c r="I140" s="1">
        <v>1008</v>
      </c>
      <c r="J140" s="4">
        <v>50.83</v>
      </c>
      <c r="K140" s="4">
        <v>0.62</v>
      </c>
      <c r="L140" s="4">
        <v>25.8</v>
      </c>
      <c r="M140" s="61">
        <v>1.01</v>
      </c>
      <c r="N140" s="1">
        <v>12822</v>
      </c>
      <c r="O140" s="1">
        <v>12674</v>
      </c>
      <c r="P140" s="1">
        <v>7007</v>
      </c>
      <c r="Q140" s="1">
        <v>5618</v>
      </c>
      <c r="R140" s="1">
        <v>49</v>
      </c>
      <c r="S140" s="1">
        <v>0</v>
      </c>
      <c r="T140" s="1">
        <v>199</v>
      </c>
      <c r="U140" s="1">
        <v>19</v>
      </c>
      <c r="V140" s="1">
        <v>225</v>
      </c>
      <c r="W140" s="1">
        <v>12227</v>
      </c>
      <c r="X140" s="1">
        <v>1008</v>
      </c>
      <c r="Y140" s="58">
        <v>0.64</v>
      </c>
      <c r="AA140" s="1">
        <f t="shared" si="43"/>
        <v>639</v>
      </c>
      <c r="AB140" s="1">
        <f t="shared" si="44"/>
        <v>36311</v>
      </c>
      <c r="AC140" s="1">
        <f t="shared" si="45"/>
        <v>2016</v>
      </c>
      <c r="AD140" s="1">
        <f t="shared" si="65"/>
        <v>-31</v>
      </c>
      <c r="AE140" s="1">
        <f t="shared" si="66"/>
        <v>35</v>
      </c>
      <c r="AF140" s="1">
        <f t="shared" si="66"/>
        <v>0</v>
      </c>
      <c r="AG140" s="1">
        <f t="shared" si="66"/>
        <v>2</v>
      </c>
      <c r="AH140" s="1">
        <f t="shared" si="77"/>
        <v>6</v>
      </c>
      <c r="AI140" s="9">
        <f t="shared" si="67"/>
        <v>7.4888558692421989E-2</v>
      </c>
      <c r="AJ140" s="9">
        <f t="shared" si="46"/>
        <v>0.51012000000000002</v>
      </c>
      <c r="AK140" s="9">
        <f t="shared" si="47"/>
        <v>8.2799999999999992E-3</v>
      </c>
      <c r="AL140" s="9">
        <f t="shared" si="48"/>
        <v>0.48168</v>
      </c>
      <c r="AM140" s="9">
        <f t="shared" si="49"/>
        <v>2.0160000000000001E-2</v>
      </c>
      <c r="AN140" s="9">
        <f t="shared" si="50"/>
        <v>3.98E-3</v>
      </c>
      <c r="AO140" s="9">
        <f t="shared" si="51"/>
        <v>1.2E-4</v>
      </c>
      <c r="AP140" s="1">
        <f t="shared" si="68"/>
        <v>-16</v>
      </c>
      <c r="AQ140" s="1">
        <f t="shared" si="68"/>
        <v>18</v>
      </c>
      <c r="AS140" s="1">
        <f t="shared" si="69"/>
        <v>2</v>
      </c>
      <c r="AT140" s="1">
        <f t="shared" si="70"/>
        <v>4</v>
      </c>
      <c r="AU140" s="1">
        <f t="shared" si="52"/>
        <v>13460</v>
      </c>
      <c r="AV140" s="9">
        <f t="shared" si="53"/>
        <v>0.26919999999999999</v>
      </c>
      <c r="AW140" s="9">
        <f t="shared" si="54"/>
        <v>4.4999999999999997E-3</v>
      </c>
      <c r="AX140" s="9">
        <f t="shared" si="55"/>
        <v>0.24454000000000001</v>
      </c>
      <c r="AY140" s="9">
        <f t="shared" si="56"/>
        <v>2.0160000000000001E-2</v>
      </c>
      <c r="AZ140" s="9">
        <f t="shared" si="57"/>
        <v>8.0000000000000007E-5</v>
      </c>
      <c r="BA140" s="9">
        <f t="shared" si="71"/>
        <v>0.26526240000000001</v>
      </c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M140" s="48"/>
      <c r="BX140" s="7"/>
      <c r="BY140" s="4"/>
      <c r="BZ140" s="7"/>
      <c r="CA140" s="7"/>
      <c r="CB140" s="7"/>
      <c r="CE140" s="7"/>
      <c r="CF140" s="7"/>
      <c r="CG140" s="7"/>
      <c r="CH140" s="7"/>
      <c r="CI140" s="7"/>
      <c r="CJ140" s="7"/>
      <c r="CK140" s="7"/>
      <c r="CL140" s="7"/>
      <c r="CN140" s="47"/>
      <c r="CO140" s="47"/>
      <c r="CP140" s="47"/>
      <c r="CQ140" s="4"/>
    </row>
    <row r="141" spans="1:98" s="1" customFormat="1" x14ac:dyDescent="0.3">
      <c r="A141" s="1">
        <f t="shared" si="64"/>
        <v>128</v>
      </c>
      <c r="B141" s="1">
        <f t="shared" si="42"/>
        <v>25511</v>
      </c>
      <c r="C141" s="1">
        <v>128</v>
      </c>
      <c r="D141" s="1">
        <v>24487</v>
      </c>
      <c r="E141" s="1">
        <v>387</v>
      </c>
      <c r="F141" s="1">
        <v>0</v>
      </c>
      <c r="G141" s="1">
        <v>24114</v>
      </c>
      <c r="H141" s="1">
        <v>0</v>
      </c>
      <c r="I141" s="1">
        <v>1010</v>
      </c>
      <c r="J141" s="4">
        <v>50.86</v>
      </c>
      <c r="K141" s="4">
        <v>0.62</v>
      </c>
      <c r="L141" s="4">
        <v>25.8</v>
      </c>
      <c r="M141" s="61">
        <v>1.01</v>
      </c>
      <c r="N141" s="1">
        <v>12827</v>
      </c>
      <c r="O141" s="1">
        <v>12675</v>
      </c>
      <c r="P141" s="1">
        <v>7006</v>
      </c>
      <c r="Q141" s="1">
        <v>5619</v>
      </c>
      <c r="R141" s="1">
        <v>49</v>
      </c>
      <c r="S141" s="1">
        <v>0</v>
      </c>
      <c r="T141" s="1">
        <v>185</v>
      </c>
      <c r="U141" s="1">
        <v>18</v>
      </c>
      <c r="V141" s="1">
        <v>208</v>
      </c>
      <c r="W141" s="1">
        <v>12244</v>
      </c>
      <c r="X141" s="1">
        <v>1010</v>
      </c>
      <c r="Y141" s="58">
        <v>0.64</v>
      </c>
      <c r="AA141" s="1">
        <f t="shared" si="43"/>
        <v>595</v>
      </c>
      <c r="AB141" s="1">
        <f t="shared" si="44"/>
        <v>36358</v>
      </c>
      <c r="AC141" s="1">
        <f t="shared" si="45"/>
        <v>2020</v>
      </c>
      <c r="AD141" s="1">
        <f t="shared" si="65"/>
        <v>-27</v>
      </c>
      <c r="AE141" s="1">
        <f t="shared" si="66"/>
        <v>30</v>
      </c>
      <c r="AF141" s="1">
        <f t="shared" si="66"/>
        <v>0</v>
      </c>
      <c r="AG141" s="1">
        <f t="shared" si="66"/>
        <v>2</v>
      </c>
      <c r="AH141" s="1">
        <f t="shared" si="77"/>
        <v>5</v>
      </c>
      <c r="AI141" s="9">
        <f t="shared" si="67"/>
        <v>7.5025999108601985E-2</v>
      </c>
      <c r="AJ141" s="9">
        <f t="shared" si="46"/>
        <v>0.51022000000000001</v>
      </c>
      <c r="AK141" s="9">
        <f t="shared" si="47"/>
        <v>7.7400000000000004E-3</v>
      </c>
      <c r="AL141" s="9">
        <f t="shared" si="48"/>
        <v>0.48227999999999999</v>
      </c>
      <c r="AM141" s="9">
        <f t="shared" si="49"/>
        <v>2.0199999999999999E-2</v>
      </c>
      <c r="AN141" s="9">
        <f t="shared" si="50"/>
        <v>3.7000000000000002E-3</v>
      </c>
      <c r="AO141" s="9">
        <f t="shared" si="51"/>
        <v>1E-4</v>
      </c>
      <c r="AP141" s="1">
        <f t="shared" si="68"/>
        <v>-17</v>
      </c>
      <c r="AQ141" s="1">
        <f t="shared" si="68"/>
        <v>17</v>
      </c>
      <c r="AS141" s="1">
        <f t="shared" si="69"/>
        <v>2</v>
      </c>
      <c r="AT141" s="1">
        <f t="shared" si="70"/>
        <v>2</v>
      </c>
      <c r="AU141" s="1">
        <f t="shared" si="52"/>
        <v>13462</v>
      </c>
      <c r="AV141" s="9">
        <f t="shared" si="53"/>
        <v>0.26923999999999998</v>
      </c>
      <c r="AW141" s="9">
        <f t="shared" si="54"/>
        <v>4.1599999999999996E-3</v>
      </c>
      <c r="AX141" s="9">
        <f t="shared" si="55"/>
        <v>0.24487999999999999</v>
      </c>
      <c r="AY141" s="9">
        <f t="shared" si="56"/>
        <v>2.0199999999999999E-2</v>
      </c>
      <c r="AZ141" s="9">
        <f t="shared" si="57"/>
        <v>4.0000000000000003E-5</v>
      </c>
      <c r="BA141" s="9">
        <f t="shared" si="71"/>
        <v>0.26531440000000001</v>
      </c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M141" s="48"/>
      <c r="BX141" s="7"/>
      <c r="BY141" s="4"/>
      <c r="BZ141" s="7"/>
      <c r="CA141" s="7"/>
      <c r="CB141" s="7"/>
      <c r="CE141" s="7"/>
      <c r="CF141" s="7"/>
      <c r="CG141" s="7"/>
      <c r="CH141" s="7"/>
      <c r="CI141" s="7"/>
      <c r="CJ141" s="7"/>
      <c r="CK141" s="7"/>
      <c r="CL141" s="7"/>
      <c r="CN141" s="47"/>
      <c r="CO141" s="47"/>
      <c r="CP141" s="47"/>
      <c r="CQ141" s="4"/>
    </row>
    <row r="142" spans="1:98" s="1" customFormat="1" x14ac:dyDescent="0.3">
      <c r="A142" s="1">
        <f t="shared" si="64"/>
        <v>129</v>
      </c>
      <c r="B142" s="1">
        <f t="shared" ref="B142:B205" si="82">IF(C142="",NA(),E142+G142+H142+I142)</f>
        <v>25517</v>
      </c>
      <c r="C142" s="1">
        <v>129</v>
      </c>
      <c r="D142" s="1">
        <v>24482</v>
      </c>
      <c r="E142" s="1">
        <v>364</v>
      </c>
      <c r="F142" s="1">
        <v>0</v>
      </c>
      <c r="G142" s="1">
        <v>24141</v>
      </c>
      <c r="H142" s="1">
        <v>0</v>
      </c>
      <c r="I142" s="1">
        <v>1012</v>
      </c>
      <c r="J142" s="4">
        <v>50.88</v>
      </c>
      <c r="K142" s="4">
        <v>0.62</v>
      </c>
      <c r="L142" s="4">
        <v>25.8</v>
      </c>
      <c r="M142" s="61">
        <v>1.01</v>
      </c>
      <c r="N142" s="1">
        <v>12831</v>
      </c>
      <c r="O142" s="1">
        <v>12676</v>
      </c>
      <c r="P142" s="1">
        <v>7005</v>
      </c>
      <c r="Q142" s="1">
        <v>5620</v>
      </c>
      <c r="R142" s="1">
        <v>49</v>
      </c>
      <c r="S142" s="1">
        <v>0</v>
      </c>
      <c r="T142" s="1">
        <v>173</v>
      </c>
      <c r="U142" s="1">
        <v>17</v>
      </c>
      <c r="V142" s="1">
        <v>196</v>
      </c>
      <c r="W142" s="1">
        <v>12258</v>
      </c>
      <c r="X142" s="1">
        <v>1012</v>
      </c>
      <c r="Y142" s="58">
        <v>0.64</v>
      </c>
      <c r="AA142" s="1">
        <f t="shared" ref="AA142:AA205" si="83">+E142+V142</f>
        <v>560</v>
      </c>
      <c r="AB142" s="1">
        <f t="shared" ref="AB142:AB205" si="84">+G142+W142</f>
        <v>36399</v>
      </c>
      <c r="AC142" s="1">
        <f t="shared" ref="AC142:AC205" si="85">+I142+X142</f>
        <v>2024</v>
      </c>
      <c r="AD142" s="1">
        <f t="shared" si="65"/>
        <v>-23</v>
      </c>
      <c r="AE142" s="1">
        <f t="shared" si="66"/>
        <v>27</v>
      </c>
      <c r="AF142" s="1">
        <f t="shared" si="66"/>
        <v>0</v>
      </c>
      <c r="AG142" s="1">
        <f t="shared" si="66"/>
        <v>2</v>
      </c>
      <c r="AH142" s="1">
        <f t="shared" si="77"/>
        <v>6</v>
      </c>
      <c r="AI142" s="9">
        <f t="shared" si="67"/>
        <v>7.5152235259171252E-2</v>
      </c>
      <c r="AJ142" s="9">
        <f t="shared" ref="AJ142:AJ205" si="86">IF(OR(ISNA(B142),B142=0),NA(),B142/$AJ$11)</f>
        <v>0.51034000000000002</v>
      </c>
      <c r="AK142" s="9">
        <f t="shared" ref="AK142:AK205" si="87">IF(OR(ISNA(B142),B142=0),NA(),E142/$AJ$11)</f>
        <v>7.28E-3</v>
      </c>
      <c r="AL142" s="9">
        <f t="shared" ref="AL142:AL205" si="88">IF(OR(ISNA(B142),B142=0),NA(),G142/$AJ$11)</f>
        <v>0.48282000000000003</v>
      </c>
      <c r="AM142" s="9">
        <f t="shared" ref="AM142:AM205" si="89">IF(OR(ISNA(B142),B142=0),NA(),I142/$AJ$11)</f>
        <v>2.0240000000000001E-2</v>
      </c>
      <c r="AN142" s="9">
        <f t="shared" ref="AN142:AN205" si="90">IF(OR(ISNA(B142),B142=0),NA(),T142/$AJ$11)</f>
        <v>3.46E-3</v>
      </c>
      <c r="AO142" s="9">
        <f t="shared" ref="AO142:AO205" si="91">+IF(OR(ISNA(B142),B142=0),NA(),AH142/$AJ$11)</f>
        <v>1.2E-4</v>
      </c>
      <c r="AP142" s="1">
        <f t="shared" si="68"/>
        <v>-12</v>
      </c>
      <c r="AQ142" s="1">
        <f t="shared" si="68"/>
        <v>14</v>
      </c>
      <c r="AS142" s="1">
        <f t="shared" si="69"/>
        <v>2</v>
      </c>
      <c r="AT142" s="1">
        <f t="shared" si="70"/>
        <v>4</v>
      </c>
      <c r="AU142" s="1">
        <f t="shared" ref="AU142:AU205" si="92">IF(C142="",NA(),V142+W142+X142)</f>
        <v>13466</v>
      </c>
      <c r="AV142" s="9">
        <f t="shared" ref="AV142:AV205" si="93">IF(OR(ISNA(B142),B142=0),NA(),AU142/$AJ$11)</f>
        <v>0.26932</v>
      </c>
      <c r="AW142" s="9">
        <f t="shared" ref="AW142:AW205" si="94">IF(OR(ISNA(B142),B142=0),NA(),V142/$AJ$11)</f>
        <v>3.9199999999999999E-3</v>
      </c>
      <c r="AX142" s="9">
        <f t="shared" ref="AX142:AX205" si="95">IF(OR(ISNA(B142),B142=0),NA(),W142/$AJ$11)</f>
        <v>0.24515999999999999</v>
      </c>
      <c r="AY142" s="9">
        <f t="shared" ref="AY142:AY205" si="96">IF(OR(ISNA(B142),B142=0),NA(),X142/$AJ$11)</f>
        <v>2.0240000000000001E-2</v>
      </c>
      <c r="AZ142" s="9">
        <f t="shared" ref="AZ142:AZ205" si="97">IF(OR(ISNA(B142),B142=0),NA(),AT142/$AJ$11)</f>
        <v>8.0000000000000007E-5</v>
      </c>
      <c r="BA142" s="9">
        <f t="shared" si="71"/>
        <v>0.26537680000000002</v>
      </c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M142" s="48"/>
      <c r="BX142" s="7"/>
      <c r="BY142" s="4"/>
      <c r="BZ142" s="7"/>
      <c r="CA142" s="7"/>
      <c r="CB142" s="7"/>
      <c r="CE142" s="7"/>
      <c r="CF142" s="7"/>
      <c r="CG142" s="7"/>
      <c r="CH142" s="7"/>
      <c r="CI142" s="7"/>
      <c r="CJ142" s="7"/>
      <c r="CK142" s="7"/>
      <c r="CL142" s="7"/>
      <c r="CN142" s="47"/>
      <c r="CO142" s="47"/>
      <c r="CP142" s="47"/>
      <c r="CQ142" s="4"/>
    </row>
    <row r="143" spans="1:98" s="1" customFormat="1" x14ac:dyDescent="0.3">
      <c r="A143" s="1">
        <f t="shared" ref="A143:A206" si="98">+C143</f>
        <v>130</v>
      </c>
      <c r="B143" s="1">
        <f t="shared" si="82"/>
        <v>25521</v>
      </c>
      <c r="C143" s="1">
        <v>130</v>
      </c>
      <c r="D143" s="1">
        <v>24478</v>
      </c>
      <c r="E143" s="1">
        <v>341</v>
      </c>
      <c r="F143" s="1">
        <v>0</v>
      </c>
      <c r="G143" s="1">
        <v>24167</v>
      </c>
      <c r="H143" s="1">
        <v>0</v>
      </c>
      <c r="I143" s="1">
        <v>1013</v>
      </c>
      <c r="J143" s="4">
        <v>50.91</v>
      </c>
      <c r="K143" s="4">
        <v>0.62</v>
      </c>
      <c r="L143" s="4">
        <v>25.8</v>
      </c>
      <c r="M143" s="61">
        <v>1.01</v>
      </c>
      <c r="N143" s="1">
        <v>12835</v>
      </c>
      <c r="O143" s="1">
        <v>12676</v>
      </c>
      <c r="P143" s="1">
        <v>7005</v>
      </c>
      <c r="Q143" s="1">
        <v>5621</v>
      </c>
      <c r="R143" s="1">
        <v>49</v>
      </c>
      <c r="S143" s="1">
        <v>0</v>
      </c>
      <c r="T143" s="1">
        <v>162</v>
      </c>
      <c r="U143" s="1">
        <v>16</v>
      </c>
      <c r="V143" s="1">
        <v>183</v>
      </c>
      <c r="W143" s="1">
        <v>12272</v>
      </c>
      <c r="X143" s="1">
        <v>1013</v>
      </c>
      <c r="Y143" s="58">
        <v>0.64</v>
      </c>
      <c r="AA143" s="1">
        <f t="shared" si="83"/>
        <v>524</v>
      </c>
      <c r="AB143" s="1">
        <f t="shared" si="84"/>
        <v>36439</v>
      </c>
      <c r="AC143" s="1">
        <f t="shared" si="85"/>
        <v>2026</v>
      </c>
      <c r="AD143" s="1">
        <f t="shared" ref="AD143:AD206" si="99">IF($C143="","",E143-E142)</f>
        <v>-23</v>
      </c>
      <c r="AE143" s="1">
        <f t="shared" ref="AE143:AG193" si="100">IF($C143="","",G143-G142)</f>
        <v>26</v>
      </c>
      <c r="AF143" s="1">
        <f t="shared" si="100"/>
        <v>0</v>
      </c>
      <c r="AG143" s="1">
        <f t="shared" si="100"/>
        <v>1</v>
      </c>
      <c r="AH143" s="1">
        <f t="shared" si="77"/>
        <v>4</v>
      </c>
      <c r="AI143" s="9">
        <f t="shared" ref="AI143:AI206" si="101">IF(OR(ISNA(AU143),AU143=0),NA(),X143/AU143)</f>
        <v>7.5215325215325216E-2</v>
      </c>
      <c r="AJ143" s="9">
        <f t="shared" si="86"/>
        <v>0.51041999999999998</v>
      </c>
      <c r="AK143" s="9">
        <f t="shared" si="87"/>
        <v>6.8199999999999997E-3</v>
      </c>
      <c r="AL143" s="9">
        <f t="shared" si="88"/>
        <v>0.48333999999999999</v>
      </c>
      <c r="AM143" s="9">
        <f t="shared" si="89"/>
        <v>2.026E-2</v>
      </c>
      <c r="AN143" s="9">
        <f t="shared" si="90"/>
        <v>3.2399999999999998E-3</v>
      </c>
      <c r="AO143" s="9">
        <f t="shared" si="91"/>
        <v>8.0000000000000007E-5</v>
      </c>
      <c r="AP143" s="1">
        <f t="shared" ref="AP143:AQ193" si="102">IF($C143="","",V143-V142)</f>
        <v>-13</v>
      </c>
      <c r="AQ143" s="1">
        <f t="shared" si="102"/>
        <v>14</v>
      </c>
      <c r="AS143" s="1">
        <f t="shared" ref="AS143:AS206" si="103">IF($C143="","",X143-X142)</f>
        <v>1</v>
      </c>
      <c r="AT143" s="1">
        <f t="shared" ref="AT143:AT206" si="104">IF(OR($C143="",ISNA($C143)),NA(),AP143+AQ143+AR143+AS143)</f>
        <v>2</v>
      </c>
      <c r="AU143" s="1">
        <f t="shared" si="92"/>
        <v>13468</v>
      </c>
      <c r="AV143" s="9">
        <f t="shared" si="93"/>
        <v>0.26935999999999999</v>
      </c>
      <c r="AW143" s="9">
        <f t="shared" si="94"/>
        <v>3.6600000000000001E-3</v>
      </c>
      <c r="AX143" s="9">
        <f t="shared" si="95"/>
        <v>0.24543999999999999</v>
      </c>
      <c r="AY143" s="9">
        <f t="shared" si="96"/>
        <v>2.026E-2</v>
      </c>
      <c r="AZ143" s="9">
        <f t="shared" si="97"/>
        <v>4.0000000000000003E-5</v>
      </c>
      <c r="BA143" s="9">
        <f t="shared" ref="BA143:BA206" si="105">+AJ143*$BA$12</f>
        <v>0.2654184</v>
      </c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M143" s="48"/>
      <c r="BX143" s="7"/>
      <c r="BY143" s="4"/>
      <c r="BZ143" s="7"/>
      <c r="CA143" s="7"/>
      <c r="CB143" s="7"/>
      <c r="CE143" s="7"/>
      <c r="CF143" s="7"/>
      <c r="CG143" s="7"/>
      <c r="CH143" s="7"/>
      <c r="CI143" s="7"/>
      <c r="CJ143" s="7"/>
      <c r="CK143" s="7"/>
      <c r="CL143" s="7"/>
      <c r="CN143" s="47"/>
      <c r="CO143" s="47"/>
      <c r="CP143" s="47"/>
      <c r="CQ143" s="4"/>
    </row>
    <row r="144" spans="1:98" s="1" customFormat="1" x14ac:dyDescent="0.3">
      <c r="A144" s="1">
        <f t="shared" si="98"/>
        <v>131</v>
      </c>
      <c r="B144" s="1">
        <f t="shared" si="82"/>
        <v>25525</v>
      </c>
      <c r="C144" s="1">
        <v>131</v>
      </c>
      <c r="D144" s="1">
        <v>24473</v>
      </c>
      <c r="E144" s="1">
        <v>318</v>
      </c>
      <c r="F144" s="1">
        <v>0</v>
      </c>
      <c r="G144" s="1">
        <v>24193</v>
      </c>
      <c r="H144" s="1">
        <v>0</v>
      </c>
      <c r="I144" s="1">
        <v>1014</v>
      </c>
      <c r="J144" s="4">
        <v>50.93</v>
      </c>
      <c r="K144" s="4">
        <v>0.62</v>
      </c>
      <c r="L144" s="4">
        <v>25.8</v>
      </c>
      <c r="M144" s="61">
        <v>1.01</v>
      </c>
      <c r="N144" s="1">
        <v>12839</v>
      </c>
      <c r="O144" s="1">
        <v>12677</v>
      </c>
      <c r="P144" s="1">
        <v>7004</v>
      </c>
      <c r="Q144" s="1">
        <v>5622</v>
      </c>
      <c r="R144" s="1">
        <v>49</v>
      </c>
      <c r="S144" s="1">
        <v>0</v>
      </c>
      <c r="T144" s="1">
        <v>151</v>
      </c>
      <c r="U144" s="1">
        <v>15</v>
      </c>
      <c r="V144" s="1">
        <v>170</v>
      </c>
      <c r="W144" s="1">
        <v>12286</v>
      </c>
      <c r="X144" s="1">
        <v>1014</v>
      </c>
      <c r="Y144" s="58">
        <v>0.64</v>
      </c>
      <c r="AA144" s="1">
        <f t="shared" si="83"/>
        <v>488</v>
      </c>
      <c r="AB144" s="1">
        <f t="shared" si="84"/>
        <v>36479</v>
      </c>
      <c r="AC144" s="1">
        <f t="shared" si="85"/>
        <v>2028</v>
      </c>
      <c r="AD144" s="1">
        <f t="shared" si="99"/>
        <v>-23</v>
      </c>
      <c r="AE144" s="1">
        <f t="shared" si="100"/>
        <v>26</v>
      </c>
      <c r="AF144" s="1">
        <f t="shared" si="100"/>
        <v>0</v>
      </c>
      <c r="AG144" s="1">
        <f t="shared" si="100"/>
        <v>1</v>
      </c>
      <c r="AH144" s="1">
        <f t="shared" ref="AH144:AH207" si="106">IF(OR($C144="",ISNA($C144)),NA(),AD144+AE144+AF144+AG144)</f>
        <v>4</v>
      </c>
      <c r="AI144" s="9">
        <f t="shared" si="101"/>
        <v>7.5278396436525619E-2</v>
      </c>
      <c r="AJ144" s="9">
        <f t="shared" si="86"/>
        <v>0.51049999999999995</v>
      </c>
      <c r="AK144" s="9">
        <f t="shared" si="87"/>
        <v>6.3600000000000002E-3</v>
      </c>
      <c r="AL144" s="9">
        <f t="shared" si="88"/>
        <v>0.48386000000000001</v>
      </c>
      <c r="AM144" s="9">
        <f t="shared" si="89"/>
        <v>2.0279999999999999E-2</v>
      </c>
      <c r="AN144" s="9">
        <f t="shared" si="90"/>
        <v>3.0200000000000001E-3</v>
      </c>
      <c r="AO144" s="9">
        <f t="shared" si="91"/>
        <v>8.0000000000000007E-5</v>
      </c>
      <c r="AP144" s="1">
        <f t="shared" si="102"/>
        <v>-13</v>
      </c>
      <c r="AQ144" s="1">
        <f t="shared" si="102"/>
        <v>14</v>
      </c>
      <c r="AS144" s="1">
        <f t="shared" si="103"/>
        <v>1</v>
      </c>
      <c r="AT144" s="1">
        <f t="shared" si="104"/>
        <v>2</v>
      </c>
      <c r="AU144" s="1">
        <f t="shared" si="92"/>
        <v>13470</v>
      </c>
      <c r="AV144" s="9">
        <f t="shared" si="93"/>
        <v>0.26939999999999997</v>
      </c>
      <c r="AW144" s="9">
        <f t="shared" si="94"/>
        <v>3.3999999999999998E-3</v>
      </c>
      <c r="AX144" s="9">
        <f t="shared" si="95"/>
        <v>0.24571999999999999</v>
      </c>
      <c r="AY144" s="9">
        <f t="shared" si="96"/>
        <v>2.0279999999999999E-2</v>
      </c>
      <c r="AZ144" s="9">
        <f t="shared" si="97"/>
        <v>4.0000000000000003E-5</v>
      </c>
      <c r="BA144" s="9">
        <f t="shared" si="105"/>
        <v>0.26545999999999997</v>
      </c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M144" s="48"/>
      <c r="BX144" s="7"/>
      <c r="BY144" s="4"/>
      <c r="BZ144" s="7"/>
      <c r="CA144" s="7"/>
      <c r="CB144" s="7"/>
      <c r="CE144" s="7"/>
      <c r="CF144" s="7"/>
      <c r="CG144" s="7"/>
      <c r="CH144" s="7"/>
      <c r="CI144" s="7"/>
      <c r="CJ144" s="7"/>
      <c r="CK144" s="7"/>
      <c r="CL144" s="7"/>
      <c r="CN144" s="47"/>
      <c r="CO144" s="47"/>
      <c r="CP144" s="47"/>
      <c r="CQ144" s="4"/>
    </row>
    <row r="145" spans="1:95" s="1" customFormat="1" x14ac:dyDescent="0.3">
      <c r="A145" s="1">
        <f t="shared" si="98"/>
        <v>132</v>
      </c>
      <c r="B145" s="1">
        <f t="shared" si="82"/>
        <v>25529</v>
      </c>
      <c r="C145" s="1">
        <v>132</v>
      </c>
      <c r="D145" s="1">
        <v>24469</v>
      </c>
      <c r="E145" s="1">
        <v>298</v>
      </c>
      <c r="F145" s="1">
        <v>0</v>
      </c>
      <c r="G145" s="1">
        <v>24216</v>
      </c>
      <c r="H145" s="1">
        <v>0</v>
      </c>
      <c r="I145" s="1">
        <v>1015</v>
      </c>
      <c r="J145" s="4">
        <v>50.96</v>
      </c>
      <c r="K145" s="4">
        <v>0.62</v>
      </c>
      <c r="L145" s="4">
        <v>25.8</v>
      </c>
      <c r="M145" s="61">
        <v>1.01</v>
      </c>
      <c r="N145" s="1">
        <v>12843</v>
      </c>
      <c r="O145" s="1">
        <v>12677</v>
      </c>
      <c r="P145" s="1">
        <v>7004</v>
      </c>
      <c r="Q145" s="1">
        <v>5623</v>
      </c>
      <c r="R145" s="1">
        <v>49</v>
      </c>
      <c r="S145" s="1">
        <v>0</v>
      </c>
      <c r="T145" s="1">
        <v>141</v>
      </c>
      <c r="U145" s="1">
        <v>13</v>
      </c>
      <c r="V145" s="1">
        <v>159</v>
      </c>
      <c r="W145" s="1">
        <v>12297</v>
      </c>
      <c r="X145" s="1">
        <v>1015</v>
      </c>
      <c r="Y145" s="58">
        <v>0.64</v>
      </c>
      <c r="AA145" s="1">
        <f t="shared" si="83"/>
        <v>457</v>
      </c>
      <c r="AB145" s="1">
        <f t="shared" si="84"/>
        <v>36513</v>
      </c>
      <c r="AC145" s="1">
        <f t="shared" si="85"/>
        <v>2030</v>
      </c>
      <c r="AD145" s="1">
        <f t="shared" si="99"/>
        <v>-20</v>
      </c>
      <c r="AE145" s="1">
        <f t="shared" si="100"/>
        <v>23</v>
      </c>
      <c r="AF145" s="1">
        <f t="shared" si="100"/>
        <v>0</v>
      </c>
      <c r="AG145" s="1">
        <f t="shared" si="100"/>
        <v>1</v>
      </c>
      <c r="AH145" s="1">
        <f t="shared" si="106"/>
        <v>4</v>
      </c>
      <c r="AI145" s="9">
        <f t="shared" si="101"/>
        <v>7.5347041793482297E-2</v>
      </c>
      <c r="AJ145" s="9">
        <f t="shared" si="86"/>
        <v>0.51058000000000003</v>
      </c>
      <c r="AK145" s="9">
        <f t="shared" si="87"/>
        <v>5.96E-3</v>
      </c>
      <c r="AL145" s="9">
        <f t="shared" si="88"/>
        <v>0.48431999999999997</v>
      </c>
      <c r="AM145" s="9">
        <f t="shared" si="89"/>
        <v>2.0299999999999999E-2</v>
      </c>
      <c r="AN145" s="9">
        <f t="shared" si="90"/>
        <v>2.82E-3</v>
      </c>
      <c r="AO145" s="9">
        <f t="shared" si="91"/>
        <v>8.0000000000000007E-5</v>
      </c>
      <c r="AP145" s="1">
        <f t="shared" si="102"/>
        <v>-11</v>
      </c>
      <c r="AQ145" s="1">
        <f t="shared" si="102"/>
        <v>11</v>
      </c>
      <c r="AS145" s="1">
        <f t="shared" si="103"/>
        <v>1</v>
      </c>
      <c r="AT145" s="1">
        <f t="shared" si="104"/>
        <v>1</v>
      </c>
      <c r="AU145" s="1">
        <f t="shared" si="92"/>
        <v>13471</v>
      </c>
      <c r="AV145" s="9">
        <f t="shared" si="93"/>
        <v>0.26941999999999999</v>
      </c>
      <c r="AW145" s="9">
        <f t="shared" si="94"/>
        <v>3.1800000000000001E-3</v>
      </c>
      <c r="AX145" s="9">
        <f t="shared" si="95"/>
        <v>0.24593999999999999</v>
      </c>
      <c r="AY145" s="9">
        <f t="shared" si="96"/>
        <v>2.0299999999999999E-2</v>
      </c>
      <c r="AZ145" s="9">
        <f t="shared" si="97"/>
        <v>2.0000000000000002E-5</v>
      </c>
      <c r="BA145" s="9">
        <f t="shared" si="105"/>
        <v>0.2655016</v>
      </c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M145" s="48"/>
      <c r="BX145" s="7"/>
      <c r="BY145" s="4"/>
      <c r="BZ145" s="7"/>
      <c r="CA145" s="7"/>
      <c r="CB145" s="7"/>
      <c r="CE145" s="7"/>
      <c r="CF145" s="7"/>
      <c r="CG145" s="7"/>
      <c r="CH145" s="7"/>
      <c r="CI145" s="7"/>
      <c r="CJ145" s="7"/>
      <c r="CK145" s="7"/>
      <c r="CL145" s="7"/>
      <c r="CN145" s="47"/>
      <c r="CO145" s="47"/>
      <c r="CP145" s="47"/>
      <c r="CQ145" s="4"/>
    </row>
    <row r="146" spans="1:95" s="1" customFormat="1" x14ac:dyDescent="0.3">
      <c r="A146" s="1">
        <f t="shared" si="98"/>
        <v>133</v>
      </c>
      <c r="B146" s="1">
        <f t="shared" si="82"/>
        <v>25533</v>
      </c>
      <c r="C146" s="1">
        <v>133</v>
      </c>
      <c r="D146" s="1">
        <v>24465</v>
      </c>
      <c r="E146" s="1">
        <v>277</v>
      </c>
      <c r="F146" s="1">
        <v>0</v>
      </c>
      <c r="G146" s="1">
        <v>24239</v>
      </c>
      <c r="H146" s="1">
        <v>0</v>
      </c>
      <c r="I146" s="1">
        <v>1017</v>
      </c>
      <c r="J146" s="4">
        <v>50.98</v>
      </c>
      <c r="K146" s="4">
        <v>0.62</v>
      </c>
      <c r="L146" s="4">
        <v>25.8</v>
      </c>
      <c r="M146" s="61">
        <v>1.01</v>
      </c>
      <c r="N146" s="1">
        <v>12846</v>
      </c>
      <c r="O146" s="1">
        <v>12677</v>
      </c>
      <c r="P146" s="1">
        <v>7003</v>
      </c>
      <c r="Q146" s="1">
        <v>5624</v>
      </c>
      <c r="R146" s="1">
        <v>49</v>
      </c>
      <c r="S146" s="1">
        <v>0</v>
      </c>
      <c r="T146" s="1">
        <v>131</v>
      </c>
      <c r="U146" s="1">
        <v>12</v>
      </c>
      <c r="V146" s="1">
        <v>147</v>
      </c>
      <c r="W146" s="1">
        <v>12309</v>
      </c>
      <c r="X146" s="1">
        <v>1017</v>
      </c>
      <c r="Y146" s="58">
        <v>0.64</v>
      </c>
      <c r="AA146" s="1">
        <f t="shared" si="83"/>
        <v>424</v>
      </c>
      <c r="AB146" s="1">
        <f t="shared" si="84"/>
        <v>36548</v>
      </c>
      <c r="AC146" s="1">
        <f t="shared" si="85"/>
        <v>2034</v>
      </c>
      <c r="AD146" s="1">
        <f t="shared" si="99"/>
        <v>-21</v>
      </c>
      <c r="AE146" s="1">
        <f t="shared" si="100"/>
        <v>23</v>
      </c>
      <c r="AF146" s="1">
        <f t="shared" si="100"/>
        <v>0</v>
      </c>
      <c r="AG146" s="1">
        <f t="shared" si="100"/>
        <v>2</v>
      </c>
      <c r="AH146" s="1">
        <f t="shared" si="106"/>
        <v>4</v>
      </c>
      <c r="AI146" s="9">
        <f t="shared" si="101"/>
        <v>7.5484301937207746E-2</v>
      </c>
      <c r="AJ146" s="9">
        <f t="shared" si="86"/>
        <v>0.51066</v>
      </c>
      <c r="AK146" s="9">
        <f t="shared" si="87"/>
        <v>5.5399999999999998E-3</v>
      </c>
      <c r="AL146" s="9">
        <f t="shared" si="88"/>
        <v>0.48477999999999999</v>
      </c>
      <c r="AM146" s="9">
        <f t="shared" si="89"/>
        <v>2.034E-2</v>
      </c>
      <c r="AN146" s="9">
        <f t="shared" si="90"/>
        <v>2.6199999999999999E-3</v>
      </c>
      <c r="AO146" s="9">
        <f t="shared" si="91"/>
        <v>8.0000000000000007E-5</v>
      </c>
      <c r="AP146" s="1">
        <f t="shared" si="102"/>
        <v>-12</v>
      </c>
      <c r="AQ146" s="1">
        <f t="shared" si="102"/>
        <v>12</v>
      </c>
      <c r="AS146" s="1">
        <f t="shared" si="103"/>
        <v>2</v>
      </c>
      <c r="AT146" s="1">
        <f t="shared" si="104"/>
        <v>2</v>
      </c>
      <c r="AU146" s="1">
        <f t="shared" si="92"/>
        <v>13473</v>
      </c>
      <c r="AV146" s="9">
        <f t="shared" si="93"/>
        <v>0.26945999999999998</v>
      </c>
      <c r="AW146" s="9">
        <f t="shared" si="94"/>
        <v>2.9399999999999999E-3</v>
      </c>
      <c r="AX146" s="9">
        <f t="shared" si="95"/>
        <v>0.24618000000000001</v>
      </c>
      <c r="AY146" s="9">
        <f t="shared" si="96"/>
        <v>2.034E-2</v>
      </c>
      <c r="AZ146" s="9">
        <f t="shared" si="97"/>
        <v>4.0000000000000003E-5</v>
      </c>
      <c r="BA146" s="9">
        <f t="shared" si="105"/>
        <v>0.26554320000000003</v>
      </c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M146" s="48"/>
      <c r="BX146" s="7"/>
      <c r="BY146" s="4"/>
      <c r="BZ146" s="7"/>
      <c r="CA146" s="7"/>
      <c r="CB146" s="7"/>
      <c r="CE146" s="7"/>
      <c r="CF146" s="7"/>
      <c r="CG146" s="7"/>
      <c r="CH146" s="7"/>
      <c r="CI146" s="7"/>
      <c r="CJ146" s="7"/>
      <c r="CK146" s="7"/>
      <c r="CL146" s="7"/>
      <c r="CN146" s="47"/>
      <c r="CO146" s="47"/>
      <c r="CP146" s="47"/>
      <c r="CQ146" s="4"/>
    </row>
    <row r="147" spans="1:95" s="1" customFormat="1" x14ac:dyDescent="0.3">
      <c r="A147" s="1">
        <f t="shared" si="98"/>
        <v>134</v>
      </c>
      <c r="B147" s="1">
        <f t="shared" si="82"/>
        <v>25537</v>
      </c>
      <c r="C147" s="1">
        <v>134</v>
      </c>
      <c r="D147" s="1">
        <v>24461</v>
      </c>
      <c r="E147" s="1">
        <v>259</v>
      </c>
      <c r="F147" s="1">
        <v>0</v>
      </c>
      <c r="G147" s="1">
        <v>24260</v>
      </c>
      <c r="H147" s="1">
        <v>0</v>
      </c>
      <c r="I147" s="1">
        <v>1018</v>
      </c>
      <c r="J147" s="4">
        <v>51</v>
      </c>
      <c r="K147" s="4">
        <v>0.62</v>
      </c>
      <c r="L147" s="4">
        <v>25.8</v>
      </c>
      <c r="M147" s="61">
        <v>1.01</v>
      </c>
      <c r="N147" s="1">
        <v>12849</v>
      </c>
      <c r="O147" s="1">
        <v>12678</v>
      </c>
      <c r="P147" s="1">
        <v>7003</v>
      </c>
      <c r="Q147" s="1">
        <v>5625</v>
      </c>
      <c r="R147" s="1">
        <v>49</v>
      </c>
      <c r="S147" s="1">
        <v>0</v>
      </c>
      <c r="T147" s="1">
        <v>122</v>
      </c>
      <c r="U147" s="1">
        <v>11</v>
      </c>
      <c r="V147" s="1">
        <v>137</v>
      </c>
      <c r="W147" s="1">
        <v>12320</v>
      </c>
      <c r="X147" s="1">
        <v>1018</v>
      </c>
      <c r="Y147" s="58">
        <v>0.64</v>
      </c>
      <c r="AA147" s="1">
        <f t="shared" si="83"/>
        <v>396</v>
      </c>
      <c r="AB147" s="1">
        <f t="shared" si="84"/>
        <v>36580</v>
      </c>
      <c r="AC147" s="1">
        <f t="shared" si="85"/>
        <v>2036</v>
      </c>
      <c r="AD147" s="1">
        <f t="shared" si="99"/>
        <v>-18</v>
      </c>
      <c r="AE147" s="1">
        <f t="shared" si="100"/>
        <v>21</v>
      </c>
      <c r="AF147" s="1">
        <f t="shared" si="100"/>
        <v>0</v>
      </c>
      <c r="AG147" s="1">
        <f t="shared" si="100"/>
        <v>1</v>
      </c>
      <c r="AH147" s="1">
        <f t="shared" si="106"/>
        <v>4</v>
      </c>
      <c r="AI147" s="9">
        <f t="shared" si="101"/>
        <v>7.5547309833024115E-2</v>
      </c>
      <c r="AJ147" s="9">
        <f t="shared" si="86"/>
        <v>0.51073999999999997</v>
      </c>
      <c r="AK147" s="9">
        <f t="shared" si="87"/>
        <v>5.1799999999999997E-3</v>
      </c>
      <c r="AL147" s="9">
        <f t="shared" si="88"/>
        <v>0.48520000000000002</v>
      </c>
      <c r="AM147" s="9">
        <f t="shared" si="89"/>
        <v>2.036E-2</v>
      </c>
      <c r="AN147" s="9">
        <f t="shared" si="90"/>
        <v>2.4399999999999999E-3</v>
      </c>
      <c r="AO147" s="9">
        <f t="shared" si="91"/>
        <v>8.0000000000000007E-5</v>
      </c>
      <c r="AP147" s="1">
        <f t="shared" si="102"/>
        <v>-10</v>
      </c>
      <c r="AQ147" s="1">
        <f t="shared" si="102"/>
        <v>11</v>
      </c>
      <c r="AS147" s="1">
        <f t="shared" si="103"/>
        <v>1</v>
      </c>
      <c r="AT147" s="1">
        <f t="shared" si="104"/>
        <v>2</v>
      </c>
      <c r="AU147" s="1">
        <f t="shared" si="92"/>
        <v>13475</v>
      </c>
      <c r="AV147" s="9">
        <f t="shared" si="93"/>
        <v>0.26950000000000002</v>
      </c>
      <c r="AW147" s="9">
        <f t="shared" si="94"/>
        <v>2.7399999999999998E-3</v>
      </c>
      <c r="AX147" s="9">
        <f t="shared" si="95"/>
        <v>0.24640000000000001</v>
      </c>
      <c r="AY147" s="9">
        <f t="shared" si="96"/>
        <v>2.036E-2</v>
      </c>
      <c r="AZ147" s="9">
        <f t="shared" si="97"/>
        <v>4.0000000000000003E-5</v>
      </c>
      <c r="BA147" s="9">
        <f t="shared" si="105"/>
        <v>0.26558480000000001</v>
      </c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M147" s="48"/>
      <c r="BX147" s="7"/>
      <c r="BY147" s="4"/>
      <c r="BZ147" s="7"/>
      <c r="CA147" s="7"/>
      <c r="CB147" s="7"/>
      <c r="CE147" s="7"/>
      <c r="CF147" s="7"/>
      <c r="CG147" s="7"/>
      <c r="CH147" s="7"/>
      <c r="CI147" s="7"/>
      <c r="CJ147" s="7"/>
      <c r="CK147" s="7"/>
      <c r="CL147" s="7"/>
      <c r="CN147" s="47"/>
      <c r="CO147" s="47"/>
      <c r="CP147" s="47"/>
      <c r="CQ147" s="4"/>
    </row>
    <row r="148" spans="1:95" s="1" customFormat="1" x14ac:dyDescent="0.3">
      <c r="A148" s="1">
        <f t="shared" si="98"/>
        <v>135</v>
      </c>
      <c r="B148" s="1">
        <f t="shared" si="82"/>
        <v>25540</v>
      </c>
      <c r="C148" s="1">
        <v>135</v>
      </c>
      <c r="D148" s="1">
        <v>24458</v>
      </c>
      <c r="E148" s="1">
        <v>242</v>
      </c>
      <c r="F148" s="1">
        <v>0</v>
      </c>
      <c r="G148" s="1">
        <v>24279</v>
      </c>
      <c r="H148" s="1">
        <v>0</v>
      </c>
      <c r="I148" s="1">
        <v>1019</v>
      </c>
      <c r="J148" s="4">
        <v>51.03</v>
      </c>
      <c r="K148" s="4">
        <v>0.62</v>
      </c>
      <c r="L148" s="4">
        <v>25.8</v>
      </c>
      <c r="M148" s="61">
        <v>1.01</v>
      </c>
      <c r="N148" s="1">
        <v>12852</v>
      </c>
      <c r="O148" s="1">
        <v>12678</v>
      </c>
      <c r="P148" s="1">
        <v>7002</v>
      </c>
      <c r="Q148" s="1">
        <v>5626</v>
      </c>
      <c r="R148" s="1">
        <v>49</v>
      </c>
      <c r="S148" s="1">
        <v>0</v>
      </c>
      <c r="T148" s="1">
        <v>113</v>
      </c>
      <c r="U148" s="1">
        <v>10</v>
      </c>
      <c r="V148" s="1">
        <v>127</v>
      </c>
      <c r="W148" s="1">
        <v>12330</v>
      </c>
      <c r="X148" s="1">
        <v>1019</v>
      </c>
      <c r="Y148" s="58">
        <v>0.64</v>
      </c>
      <c r="AA148" s="1">
        <f t="shared" si="83"/>
        <v>369</v>
      </c>
      <c r="AB148" s="1">
        <f t="shared" si="84"/>
        <v>36609</v>
      </c>
      <c r="AC148" s="1">
        <f t="shared" si="85"/>
        <v>2038</v>
      </c>
      <c r="AD148" s="1">
        <f t="shared" si="99"/>
        <v>-17</v>
      </c>
      <c r="AE148" s="1">
        <f t="shared" si="100"/>
        <v>19</v>
      </c>
      <c r="AF148" s="1">
        <f t="shared" si="100"/>
        <v>0</v>
      </c>
      <c r="AG148" s="1">
        <f t="shared" si="100"/>
        <v>1</v>
      </c>
      <c r="AH148" s="1">
        <f t="shared" si="106"/>
        <v>3</v>
      </c>
      <c r="AI148" s="9">
        <f t="shared" si="101"/>
        <v>7.5615909765509054E-2</v>
      </c>
      <c r="AJ148" s="9">
        <f t="shared" si="86"/>
        <v>0.51080000000000003</v>
      </c>
      <c r="AK148" s="9">
        <f t="shared" si="87"/>
        <v>4.8399999999999997E-3</v>
      </c>
      <c r="AL148" s="9">
        <f t="shared" si="88"/>
        <v>0.48558000000000001</v>
      </c>
      <c r="AM148" s="9">
        <f t="shared" si="89"/>
        <v>2.0379999999999999E-2</v>
      </c>
      <c r="AN148" s="9">
        <f t="shared" si="90"/>
        <v>2.2599999999999999E-3</v>
      </c>
      <c r="AO148" s="9">
        <f t="shared" si="91"/>
        <v>6.0000000000000002E-5</v>
      </c>
      <c r="AP148" s="1">
        <f t="shared" si="102"/>
        <v>-10</v>
      </c>
      <c r="AQ148" s="1">
        <f t="shared" si="102"/>
        <v>10</v>
      </c>
      <c r="AS148" s="1">
        <f t="shared" si="103"/>
        <v>1</v>
      </c>
      <c r="AT148" s="1">
        <f t="shared" si="104"/>
        <v>1</v>
      </c>
      <c r="AU148" s="1">
        <f t="shared" si="92"/>
        <v>13476</v>
      </c>
      <c r="AV148" s="9">
        <f t="shared" si="93"/>
        <v>0.26951999999999998</v>
      </c>
      <c r="AW148" s="9">
        <f t="shared" si="94"/>
        <v>2.5400000000000002E-3</v>
      </c>
      <c r="AX148" s="9">
        <f t="shared" si="95"/>
        <v>0.24660000000000001</v>
      </c>
      <c r="AY148" s="9">
        <f t="shared" si="96"/>
        <v>2.0379999999999999E-2</v>
      </c>
      <c r="AZ148" s="9">
        <f t="shared" si="97"/>
        <v>2.0000000000000002E-5</v>
      </c>
      <c r="BA148" s="9">
        <f t="shared" si="105"/>
        <v>0.26561600000000002</v>
      </c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M148" s="48"/>
      <c r="BX148" s="7"/>
      <c r="BY148" s="4"/>
      <c r="BZ148" s="7"/>
      <c r="CA148" s="7"/>
      <c r="CB148" s="7"/>
      <c r="CE148" s="7"/>
      <c r="CF148" s="7"/>
      <c r="CG148" s="7"/>
      <c r="CH148" s="7"/>
      <c r="CI148" s="7"/>
      <c r="CJ148" s="7"/>
      <c r="CK148" s="7"/>
      <c r="CL148" s="7"/>
      <c r="CN148" s="47"/>
      <c r="CO148" s="47"/>
      <c r="CP148" s="47"/>
      <c r="CQ148" s="4"/>
    </row>
    <row r="149" spans="1:95" s="1" customFormat="1" x14ac:dyDescent="0.3">
      <c r="A149" s="1">
        <f t="shared" si="98"/>
        <v>136</v>
      </c>
      <c r="B149" s="1">
        <f t="shared" si="82"/>
        <v>25543</v>
      </c>
      <c r="C149" s="1">
        <v>136</v>
      </c>
      <c r="D149" s="1">
        <v>24455</v>
      </c>
      <c r="E149" s="1">
        <v>225</v>
      </c>
      <c r="F149" s="1">
        <v>0</v>
      </c>
      <c r="G149" s="1">
        <v>24298</v>
      </c>
      <c r="H149" s="1">
        <v>0</v>
      </c>
      <c r="I149" s="1">
        <v>1020</v>
      </c>
      <c r="J149" s="4">
        <v>51.05</v>
      </c>
      <c r="K149" s="4">
        <v>0.62</v>
      </c>
      <c r="L149" s="4">
        <v>25.8</v>
      </c>
      <c r="M149" s="61">
        <v>1.01</v>
      </c>
      <c r="N149" s="1">
        <v>12855</v>
      </c>
      <c r="O149" s="1">
        <v>12679</v>
      </c>
      <c r="P149" s="1">
        <v>7002</v>
      </c>
      <c r="Q149" s="1">
        <v>5627</v>
      </c>
      <c r="R149" s="1">
        <v>49</v>
      </c>
      <c r="S149" s="1">
        <v>0</v>
      </c>
      <c r="T149" s="1">
        <v>105</v>
      </c>
      <c r="U149" s="1">
        <v>10</v>
      </c>
      <c r="V149" s="1">
        <v>118</v>
      </c>
      <c r="W149" s="1">
        <v>12340</v>
      </c>
      <c r="X149" s="1">
        <v>1020</v>
      </c>
      <c r="Y149" s="58">
        <v>0.64</v>
      </c>
      <c r="AA149" s="1">
        <f t="shared" si="83"/>
        <v>343</v>
      </c>
      <c r="AB149" s="1">
        <f t="shared" si="84"/>
        <v>36638</v>
      </c>
      <c r="AC149" s="1">
        <f t="shared" si="85"/>
        <v>2040</v>
      </c>
      <c r="AD149" s="1">
        <f t="shared" si="99"/>
        <v>-17</v>
      </c>
      <c r="AE149" s="1">
        <f t="shared" si="100"/>
        <v>19</v>
      </c>
      <c r="AF149" s="1">
        <f t="shared" si="100"/>
        <v>0</v>
      </c>
      <c r="AG149" s="1">
        <f t="shared" si="100"/>
        <v>1</v>
      </c>
      <c r="AH149" s="1">
        <f t="shared" si="106"/>
        <v>3</v>
      </c>
      <c r="AI149" s="9">
        <f t="shared" si="101"/>
        <v>7.5678884107434341E-2</v>
      </c>
      <c r="AJ149" s="9">
        <f t="shared" si="86"/>
        <v>0.51085999999999998</v>
      </c>
      <c r="AK149" s="9">
        <f t="shared" si="87"/>
        <v>4.4999999999999997E-3</v>
      </c>
      <c r="AL149" s="9">
        <f t="shared" si="88"/>
        <v>0.48596</v>
      </c>
      <c r="AM149" s="9">
        <f t="shared" si="89"/>
        <v>2.0400000000000001E-2</v>
      </c>
      <c r="AN149" s="9">
        <f t="shared" si="90"/>
        <v>2.0999999999999999E-3</v>
      </c>
      <c r="AO149" s="9">
        <f t="shared" si="91"/>
        <v>6.0000000000000002E-5</v>
      </c>
      <c r="AP149" s="1">
        <f t="shared" si="102"/>
        <v>-9</v>
      </c>
      <c r="AQ149" s="1">
        <f t="shared" si="102"/>
        <v>10</v>
      </c>
      <c r="AS149" s="1">
        <f t="shared" si="103"/>
        <v>1</v>
      </c>
      <c r="AT149" s="1">
        <f t="shared" si="104"/>
        <v>2</v>
      </c>
      <c r="AU149" s="1">
        <f t="shared" si="92"/>
        <v>13478</v>
      </c>
      <c r="AV149" s="9">
        <f t="shared" si="93"/>
        <v>0.26956000000000002</v>
      </c>
      <c r="AW149" s="9">
        <f t="shared" si="94"/>
        <v>2.3600000000000001E-3</v>
      </c>
      <c r="AX149" s="9">
        <f t="shared" si="95"/>
        <v>0.24679999999999999</v>
      </c>
      <c r="AY149" s="9">
        <f t="shared" si="96"/>
        <v>2.0400000000000001E-2</v>
      </c>
      <c r="AZ149" s="9">
        <f t="shared" si="97"/>
        <v>4.0000000000000003E-5</v>
      </c>
      <c r="BA149" s="9">
        <f t="shared" si="105"/>
        <v>0.26564719999999997</v>
      </c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M149" s="48"/>
      <c r="BX149" s="7"/>
      <c r="BY149" s="4"/>
      <c r="BZ149" s="7"/>
      <c r="CA149" s="7"/>
      <c r="CB149" s="7"/>
      <c r="CE149" s="7"/>
      <c r="CF149" s="7"/>
      <c r="CG149" s="7"/>
      <c r="CH149" s="7"/>
      <c r="CI149" s="7"/>
      <c r="CJ149" s="7"/>
      <c r="CK149" s="7"/>
      <c r="CL149" s="7"/>
      <c r="CN149" s="47"/>
      <c r="CO149" s="47"/>
      <c r="CP149" s="47"/>
      <c r="CQ149" s="4"/>
    </row>
    <row r="150" spans="1:95" s="1" customFormat="1" x14ac:dyDescent="0.3">
      <c r="A150" s="1">
        <f t="shared" si="98"/>
        <v>137</v>
      </c>
      <c r="B150" s="1">
        <f t="shared" si="82"/>
        <v>25547</v>
      </c>
      <c r="C150" s="1">
        <v>137</v>
      </c>
      <c r="D150" s="1">
        <v>24452</v>
      </c>
      <c r="E150" s="1">
        <v>211</v>
      </c>
      <c r="F150" s="1">
        <v>0</v>
      </c>
      <c r="G150" s="1">
        <v>24315</v>
      </c>
      <c r="H150" s="1">
        <v>0</v>
      </c>
      <c r="I150" s="1">
        <v>1021</v>
      </c>
      <c r="J150" s="4">
        <v>51.07</v>
      </c>
      <c r="K150" s="4">
        <v>0.62</v>
      </c>
      <c r="L150" s="4">
        <v>25.9</v>
      </c>
      <c r="M150" s="61">
        <v>1.01</v>
      </c>
      <c r="N150" s="1">
        <v>12857</v>
      </c>
      <c r="O150" s="1">
        <v>12679</v>
      </c>
      <c r="P150" s="1">
        <v>7001</v>
      </c>
      <c r="Q150" s="1">
        <v>5628</v>
      </c>
      <c r="R150" s="1">
        <v>49</v>
      </c>
      <c r="S150" s="1">
        <v>0</v>
      </c>
      <c r="T150" s="1">
        <v>98</v>
      </c>
      <c r="U150" s="1">
        <v>9</v>
      </c>
      <c r="V150" s="1">
        <v>110</v>
      </c>
      <c r="W150" s="1">
        <v>12349</v>
      </c>
      <c r="X150" s="1">
        <v>1021</v>
      </c>
      <c r="Y150" s="58">
        <v>0.64</v>
      </c>
      <c r="AA150" s="1">
        <f t="shared" si="83"/>
        <v>321</v>
      </c>
      <c r="AB150" s="1">
        <f t="shared" si="84"/>
        <v>36664</v>
      </c>
      <c r="AC150" s="1">
        <f t="shared" si="85"/>
        <v>2042</v>
      </c>
      <c r="AD150" s="1">
        <f t="shared" si="99"/>
        <v>-14</v>
      </c>
      <c r="AE150" s="1">
        <f t="shared" si="100"/>
        <v>17</v>
      </c>
      <c r="AF150" s="1">
        <f t="shared" si="100"/>
        <v>0</v>
      </c>
      <c r="AG150" s="1">
        <f t="shared" si="100"/>
        <v>1</v>
      </c>
      <c r="AH150" s="1">
        <f t="shared" si="106"/>
        <v>4</v>
      </c>
      <c r="AI150" s="9">
        <f t="shared" si="101"/>
        <v>7.5741839762611271E-2</v>
      </c>
      <c r="AJ150" s="9">
        <f t="shared" si="86"/>
        <v>0.51093999999999995</v>
      </c>
      <c r="AK150" s="9">
        <f t="shared" si="87"/>
        <v>4.2199999999999998E-3</v>
      </c>
      <c r="AL150" s="9">
        <f t="shared" si="88"/>
        <v>0.48630000000000001</v>
      </c>
      <c r="AM150" s="9">
        <f t="shared" si="89"/>
        <v>2.0420000000000001E-2</v>
      </c>
      <c r="AN150" s="9">
        <f t="shared" si="90"/>
        <v>1.9599999999999999E-3</v>
      </c>
      <c r="AO150" s="9">
        <f t="shared" si="91"/>
        <v>8.0000000000000007E-5</v>
      </c>
      <c r="AP150" s="1">
        <f t="shared" si="102"/>
        <v>-8</v>
      </c>
      <c r="AQ150" s="1">
        <f t="shared" si="102"/>
        <v>9</v>
      </c>
      <c r="AS150" s="1">
        <f t="shared" si="103"/>
        <v>1</v>
      </c>
      <c r="AT150" s="1">
        <f t="shared" si="104"/>
        <v>2</v>
      </c>
      <c r="AU150" s="1">
        <f t="shared" si="92"/>
        <v>13480</v>
      </c>
      <c r="AV150" s="9">
        <f t="shared" si="93"/>
        <v>0.26960000000000001</v>
      </c>
      <c r="AW150" s="9">
        <f t="shared" si="94"/>
        <v>2.2000000000000001E-3</v>
      </c>
      <c r="AX150" s="9">
        <f t="shared" si="95"/>
        <v>0.24698000000000001</v>
      </c>
      <c r="AY150" s="9">
        <f t="shared" si="96"/>
        <v>2.0420000000000001E-2</v>
      </c>
      <c r="AZ150" s="9">
        <f t="shared" si="97"/>
        <v>4.0000000000000003E-5</v>
      </c>
      <c r="BA150" s="9">
        <f t="shared" si="105"/>
        <v>0.2656888</v>
      </c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M150" s="48"/>
      <c r="BX150" s="7"/>
      <c r="BY150" s="4"/>
      <c r="BZ150" s="7"/>
      <c r="CA150" s="7"/>
      <c r="CB150" s="7"/>
      <c r="CE150" s="7"/>
      <c r="CF150" s="7"/>
      <c r="CG150" s="7"/>
      <c r="CH150" s="7"/>
      <c r="CI150" s="7"/>
      <c r="CJ150" s="7"/>
      <c r="CK150" s="7"/>
      <c r="CL150" s="7"/>
      <c r="CN150" s="47"/>
      <c r="CO150" s="47"/>
      <c r="CP150" s="47"/>
      <c r="CQ150" s="4"/>
    </row>
    <row r="151" spans="1:95" s="1" customFormat="1" x14ac:dyDescent="0.3">
      <c r="A151" s="1">
        <f t="shared" si="98"/>
        <v>138</v>
      </c>
      <c r="B151" s="1">
        <f t="shared" si="82"/>
        <v>25548</v>
      </c>
      <c r="C151" s="1">
        <v>138</v>
      </c>
      <c r="D151" s="1">
        <v>24449</v>
      </c>
      <c r="E151" s="1">
        <v>197</v>
      </c>
      <c r="F151" s="1">
        <v>0</v>
      </c>
      <c r="G151" s="1">
        <v>24329</v>
      </c>
      <c r="H151" s="1">
        <v>0</v>
      </c>
      <c r="I151" s="1">
        <v>1022</v>
      </c>
      <c r="J151" s="4">
        <v>51.09</v>
      </c>
      <c r="K151" s="4">
        <v>0.62</v>
      </c>
      <c r="L151" s="4">
        <v>25.9</v>
      </c>
      <c r="M151" s="61">
        <v>1.01</v>
      </c>
      <c r="N151" s="1">
        <v>12860</v>
      </c>
      <c r="O151" s="1">
        <v>12679</v>
      </c>
      <c r="P151" s="1">
        <v>7001</v>
      </c>
      <c r="Q151" s="1">
        <v>5629</v>
      </c>
      <c r="R151" s="1">
        <v>49</v>
      </c>
      <c r="S151" s="1">
        <v>0</v>
      </c>
      <c r="T151" s="1">
        <v>91</v>
      </c>
      <c r="U151" s="1">
        <v>8</v>
      </c>
      <c r="V151" s="1">
        <v>102</v>
      </c>
      <c r="W151" s="1">
        <v>12357</v>
      </c>
      <c r="X151" s="1">
        <v>1022</v>
      </c>
      <c r="Y151" s="58">
        <v>0.64</v>
      </c>
      <c r="AA151" s="1">
        <f t="shared" si="83"/>
        <v>299</v>
      </c>
      <c r="AB151" s="1">
        <f t="shared" si="84"/>
        <v>36686</v>
      </c>
      <c r="AC151" s="1">
        <f t="shared" si="85"/>
        <v>2044</v>
      </c>
      <c r="AD151" s="1">
        <f t="shared" si="99"/>
        <v>-14</v>
      </c>
      <c r="AE151" s="1">
        <f t="shared" si="100"/>
        <v>14</v>
      </c>
      <c r="AF151" s="1">
        <f t="shared" si="100"/>
        <v>0</v>
      </c>
      <c r="AG151" s="1">
        <f t="shared" si="100"/>
        <v>1</v>
      </c>
      <c r="AH151" s="1">
        <f t="shared" si="106"/>
        <v>1</v>
      </c>
      <c r="AI151" s="9">
        <f t="shared" si="101"/>
        <v>7.5810399821971658E-2</v>
      </c>
      <c r="AJ151" s="9">
        <f t="shared" si="86"/>
        <v>0.51095999999999997</v>
      </c>
      <c r="AK151" s="9">
        <f t="shared" si="87"/>
        <v>3.9399999999999999E-3</v>
      </c>
      <c r="AL151" s="9">
        <f t="shared" si="88"/>
        <v>0.48658000000000001</v>
      </c>
      <c r="AM151" s="9">
        <f t="shared" si="89"/>
        <v>2.044E-2</v>
      </c>
      <c r="AN151" s="9">
        <f t="shared" si="90"/>
        <v>1.82E-3</v>
      </c>
      <c r="AO151" s="9">
        <f t="shared" si="91"/>
        <v>2.0000000000000002E-5</v>
      </c>
      <c r="AP151" s="1">
        <f t="shared" si="102"/>
        <v>-8</v>
      </c>
      <c r="AQ151" s="1">
        <f t="shared" si="102"/>
        <v>8</v>
      </c>
      <c r="AS151" s="1">
        <f t="shared" si="103"/>
        <v>1</v>
      </c>
      <c r="AT151" s="1">
        <f t="shared" si="104"/>
        <v>1</v>
      </c>
      <c r="AU151" s="1">
        <f t="shared" si="92"/>
        <v>13481</v>
      </c>
      <c r="AV151" s="9">
        <f t="shared" si="93"/>
        <v>0.26962000000000003</v>
      </c>
      <c r="AW151" s="9">
        <f t="shared" si="94"/>
        <v>2.0400000000000001E-3</v>
      </c>
      <c r="AX151" s="9">
        <f t="shared" si="95"/>
        <v>0.24714</v>
      </c>
      <c r="AY151" s="9">
        <f t="shared" si="96"/>
        <v>2.044E-2</v>
      </c>
      <c r="AZ151" s="9">
        <f t="shared" si="97"/>
        <v>2.0000000000000002E-5</v>
      </c>
      <c r="BA151" s="9">
        <f t="shared" si="105"/>
        <v>0.26569919999999997</v>
      </c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M151" s="48"/>
      <c r="BX151" s="7"/>
      <c r="BY151" s="4"/>
      <c r="BZ151" s="7"/>
      <c r="CA151" s="7"/>
      <c r="CB151" s="7"/>
      <c r="CE151" s="7"/>
      <c r="CF151" s="7"/>
      <c r="CG151" s="7"/>
      <c r="CH151" s="7"/>
      <c r="CI151" s="7"/>
      <c r="CJ151" s="7"/>
      <c r="CK151" s="7"/>
      <c r="CL151" s="7"/>
      <c r="CN151" s="47"/>
      <c r="CO151" s="47"/>
      <c r="CP151" s="47"/>
      <c r="CQ151" s="4"/>
    </row>
    <row r="152" spans="1:95" s="1" customFormat="1" x14ac:dyDescent="0.3">
      <c r="A152" s="1">
        <f t="shared" si="98"/>
        <v>139</v>
      </c>
      <c r="B152" s="1">
        <f t="shared" si="82"/>
        <v>25551</v>
      </c>
      <c r="C152" s="1">
        <v>139</v>
      </c>
      <c r="D152" s="1">
        <v>24447</v>
      </c>
      <c r="E152" s="1">
        <v>184</v>
      </c>
      <c r="F152" s="1">
        <v>0</v>
      </c>
      <c r="G152" s="1">
        <v>24344</v>
      </c>
      <c r="H152" s="1">
        <v>0</v>
      </c>
      <c r="I152" s="1">
        <v>1023</v>
      </c>
      <c r="J152" s="4">
        <v>51.11</v>
      </c>
      <c r="K152" s="4">
        <v>0.62</v>
      </c>
      <c r="L152" s="4">
        <v>25.9</v>
      </c>
      <c r="M152" s="61">
        <v>1.01</v>
      </c>
      <c r="N152" s="1">
        <v>12862</v>
      </c>
      <c r="O152" s="1">
        <v>12680</v>
      </c>
      <c r="P152" s="1">
        <v>7000</v>
      </c>
      <c r="Q152" s="1">
        <v>5629</v>
      </c>
      <c r="R152" s="1">
        <v>49</v>
      </c>
      <c r="S152" s="1">
        <v>0</v>
      </c>
      <c r="T152" s="1">
        <v>84</v>
      </c>
      <c r="U152" s="1">
        <v>7</v>
      </c>
      <c r="V152" s="1">
        <v>95</v>
      </c>
      <c r="W152" s="1">
        <v>12364</v>
      </c>
      <c r="X152" s="1">
        <v>1023</v>
      </c>
      <c r="Y152" s="58">
        <v>0.64</v>
      </c>
      <c r="AA152" s="1">
        <f t="shared" si="83"/>
        <v>279</v>
      </c>
      <c r="AB152" s="1">
        <f t="shared" si="84"/>
        <v>36708</v>
      </c>
      <c r="AC152" s="1">
        <f t="shared" si="85"/>
        <v>2046</v>
      </c>
      <c r="AD152" s="1">
        <f t="shared" si="99"/>
        <v>-13</v>
      </c>
      <c r="AE152" s="1">
        <f t="shared" si="100"/>
        <v>15</v>
      </c>
      <c r="AF152" s="1">
        <f t="shared" si="100"/>
        <v>0</v>
      </c>
      <c r="AG152" s="1">
        <f t="shared" si="100"/>
        <v>1</v>
      </c>
      <c r="AH152" s="1">
        <f t="shared" si="106"/>
        <v>3</v>
      </c>
      <c r="AI152" s="9">
        <f t="shared" si="101"/>
        <v>7.587894971072541E-2</v>
      </c>
      <c r="AJ152" s="9">
        <f t="shared" si="86"/>
        <v>0.51102000000000003</v>
      </c>
      <c r="AK152" s="9">
        <f t="shared" si="87"/>
        <v>3.6800000000000001E-3</v>
      </c>
      <c r="AL152" s="9">
        <f t="shared" si="88"/>
        <v>0.48687999999999998</v>
      </c>
      <c r="AM152" s="9">
        <f t="shared" si="89"/>
        <v>2.0459999999999999E-2</v>
      </c>
      <c r="AN152" s="9">
        <f t="shared" si="90"/>
        <v>1.6800000000000001E-3</v>
      </c>
      <c r="AO152" s="9">
        <f t="shared" si="91"/>
        <v>6.0000000000000002E-5</v>
      </c>
      <c r="AP152" s="1">
        <f t="shared" si="102"/>
        <v>-7</v>
      </c>
      <c r="AQ152" s="1">
        <f t="shared" si="102"/>
        <v>7</v>
      </c>
      <c r="AS152" s="1">
        <f t="shared" si="103"/>
        <v>1</v>
      </c>
      <c r="AT152" s="1">
        <f t="shared" si="104"/>
        <v>1</v>
      </c>
      <c r="AU152" s="1">
        <f t="shared" si="92"/>
        <v>13482</v>
      </c>
      <c r="AV152" s="9">
        <f t="shared" si="93"/>
        <v>0.26963999999999999</v>
      </c>
      <c r="AW152" s="9">
        <f t="shared" si="94"/>
        <v>1.9E-3</v>
      </c>
      <c r="AX152" s="9">
        <f t="shared" si="95"/>
        <v>0.24728</v>
      </c>
      <c r="AY152" s="9">
        <f t="shared" si="96"/>
        <v>2.0459999999999999E-2</v>
      </c>
      <c r="AZ152" s="9">
        <f t="shared" si="97"/>
        <v>2.0000000000000002E-5</v>
      </c>
      <c r="BA152" s="9">
        <f t="shared" si="105"/>
        <v>0.26573040000000003</v>
      </c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M152" s="48"/>
      <c r="BX152" s="7"/>
      <c r="BY152" s="4"/>
      <c r="BZ152" s="7"/>
      <c r="CA152" s="7"/>
      <c r="CB152" s="7"/>
      <c r="CE152" s="7"/>
      <c r="CF152" s="7"/>
      <c r="CG152" s="7"/>
      <c r="CH152" s="7"/>
      <c r="CI152" s="7"/>
      <c r="CJ152" s="7"/>
      <c r="CK152" s="7"/>
      <c r="CL152" s="7"/>
      <c r="CN152" s="47"/>
      <c r="CO152" s="47"/>
      <c r="CP152" s="47"/>
      <c r="CQ152" s="4"/>
    </row>
    <row r="153" spans="1:95" s="1" customFormat="1" x14ac:dyDescent="0.3">
      <c r="A153" s="1">
        <f t="shared" si="98"/>
        <v>140</v>
      </c>
      <c r="B153" s="1">
        <f t="shared" si="82"/>
        <v>25553</v>
      </c>
      <c r="C153" s="1">
        <v>140</v>
      </c>
      <c r="D153" s="1">
        <v>24445</v>
      </c>
      <c r="E153" s="1">
        <v>171</v>
      </c>
      <c r="F153" s="1">
        <v>0</v>
      </c>
      <c r="G153" s="1">
        <v>24359</v>
      </c>
      <c r="H153" s="1">
        <v>0</v>
      </c>
      <c r="I153" s="1">
        <v>1023</v>
      </c>
      <c r="J153" s="4">
        <v>51.13</v>
      </c>
      <c r="K153" s="4">
        <v>0.62</v>
      </c>
      <c r="L153" s="4">
        <v>25.9</v>
      </c>
      <c r="M153" s="61">
        <v>1</v>
      </c>
      <c r="N153" s="1">
        <v>12863</v>
      </c>
      <c r="O153" s="1">
        <v>12680</v>
      </c>
      <c r="P153" s="1">
        <v>7000</v>
      </c>
      <c r="Q153" s="1">
        <v>5630</v>
      </c>
      <c r="R153" s="1">
        <v>49</v>
      </c>
      <c r="S153" s="1">
        <v>0</v>
      </c>
      <c r="T153" s="1">
        <v>79</v>
      </c>
      <c r="U153" s="1">
        <v>7</v>
      </c>
      <c r="V153" s="1">
        <v>88</v>
      </c>
      <c r="W153" s="1">
        <v>12371</v>
      </c>
      <c r="X153" s="1">
        <v>1023</v>
      </c>
      <c r="Y153" s="58">
        <v>0.64</v>
      </c>
      <c r="AA153" s="1">
        <f t="shared" si="83"/>
        <v>259</v>
      </c>
      <c r="AB153" s="1">
        <f t="shared" si="84"/>
        <v>36730</v>
      </c>
      <c r="AC153" s="1">
        <f t="shared" si="85"/>
        <v>2046</v>
      </c>
      <c r="AD153" s="1">
        <f t="shared" si="99"/>
        <v>-13</v>
      </c>
      <c r="AE153" s="1">
        <f t="shared" si="100"/>
        <v>15</v>
      </c>
      <c r="AF153" s="1">
        <f t="shared" si="100"/>
        <v>0</v>
      </c>
      <c r="AG153" s="1">
        <f t="shared" si="100"/>
        <v>0</v>
      </c>
      <c r="AH153" s="1">
        <f t="shared" si="106"/>
        <v>2</v>
      </c>
      <c r="AI153" s="9">
        <f t="shared" si="101"/>
        <v>7.587894971072541E-2</v>
      </c>
      <c r="AJ153" s="9">
        <f t="shared" si="86"/>
        <v>0.51105999999999996</v>
      </c>
      <c r="AK153" s="9">
        <f t="shared" si="87"/>
        <v>3.4199999999999999E-3</v>
      </c>
      <c r="AL153" s="9">
        <f t="shared" si="88"/>
        <v>0.48718</v>
      </c>
      <c r="AM153" s="9">
        <f t="shared" si="89"/>
        <v>2.0459999999999999E-2</v>
      </c>
      <c r="AN153" s="9">
        <f t="shared" si="90"/>
        <v>1.58E-3</v>
      </c>
      <c r="AO153" s="9">
        <f t="shared" si="91"/>
        <v>4.0000000000000003E-5</v>
      </c>
      <c r="AP153" s="1">
        <f t="shared" si="102"/>
        <v>-7</v>
      </c>
      <c r="AQ153" s="1">
        <f t="shared" si="102"/>
        <v>7</v>
      </c>
      <c r="AS153" s="1">
        <f t="shared" si="103"/>
        <v>0</v>
      </c>
      <c r="AT153" s="1">
        <f t="shared" si="104"/>
        <v>0</v>
      </c>
      <c r="AU153" s="1">
        <f t="shared" si="92"/>
        <v>13482</v>
      </c>
      <c r="AV153" s="9">
        <f t="shared" si="93"/>
        <v>0.26963999999999999</v>
      </c>
      <c r="AW153" s="9">
        <f t="shared" si="94"/>
        <v>1.7600000000000001E-3</v>
      </c>
      <c r="AX153" s="9">
        <f t="shared" si="95"/>
        <v>0.24742</v>
      </c>
      <c r="AY153" s="9">
        <f t="shared" si="96"/>
        <v>2.0459999999999999E-2</v>
      </c>
      <c r="AZ153" s="9">
        <f t="shared" si="97"/>
        <v>0</v>
      </c>
      <c r="BA153" s="9">
        <f t="shared" si="105"/>
        <v>0.26575119999999997</v>
      </c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M153" s="48"/>
      <c r="BX153" s="7"/>
      <c r="BY153" s="4"/>
      <c r="BZ153" s="7"/>
      <c r="CA153" s="7"/>
      <c r="CB153" s="7"/>
      <c r="CE153" s="7"/>
      <c r="CF153" s="7"/>
      <c r="CG153" s="7"/>
      <c r="CH153" s="7"/>
      <c r="CI153" s="7"/>
      <c r="CJ153" s="7"/>
      <c r="CK153" s="7"/>
      <c r="CL153" s="7"/>
      <c r="CN153" s="47"/>
      <c r="CO153" s="47"/>
      <c r="CP153" s="47"/>
      <c r="CQ153" s="4"/>
    </row>
    <row r="154" spans="1:95" s="1" customFormat="1" x14ac:dyDescent="0.3">
      <c r="A154" s="1">
        <f t="shared" si="98"/>
        <v>141</v>
      </c>
      <c r="B154" s="1">
        <f t="shared" si="82"/>
        <v>25555</v>
      </c>
      <c r="C154" s="1">
        <v>141</v>
      </c>
      <c r="D154" s="1">
        <v>24443</v>
      </c>
      <c r="E154" s="1">
        <v>159</v>
      </c>
      <c r="F154" s="1">
        <v>0</v>
      </c>
      <c r="G154" s="1">
        <v>24372</v>
      </c>
      <c r="H154" s="1">
        <v>0</v>
      </c>
      <c r="I154" s="1">
        <v>1024</v>
      </c>
      <c r="J154" s="4">
        <v>51.15</v>
      </c>
      <c r="K154" s="4">
        <v>0.62</v>
      </c>
      <c r="L154" s="4">
        <v>25.9</v>
      </c>
      <c r="M154" s="61">
        <v>1</v>
      </c>
      <c r="N154" s="1">
        <v>12865</v>
      </c>
      <c r="O154" s="1">
        <v>12681</v>
      </c>
      <c r="P154" s="1">
        <v>6999</v>
      </c>
      <c r="Q154" s="1">
        <v>5631</v>
      </c>
      <c r="R154" s="1">
        <v>49</v>
      </c>
      <c r="S154" s="1">
        <v>0</v>
      </c>
      <c r="T154" s="1">
        <v>74</v>
      </c>
      <c r="U154" s="1">
        <v>6</v>
      </c>
      <c r="V154" s="1">
        <v>83</v>
      </c>
      <c r="W154" s="1">
        <v>12377</v>
      </c>
      <c r="X154" s="1">
        <v>1024</v>
      </c>
      <c r="Y154" s="58">
        <v>0.64</v>
      </c>
      <c r="AA154" s="1">
        <f t="shared" si="83"/>
        <v>242</v>
      </c>
      <c r="AB154" s="1">
        <f t="shared" si="84"/>
        <v>36749</v>
      </c>
      <c r="AC154" s="1">
        <f t="shared" si="85"/>
        <v>2048</v>
      </c>
      <c r="AD154" s="1">
        <f t="shared" si="99"/>
        <v>-12</v>
      </c>
      <c r="AE154" s="1">
        <f t="shared" si="100"/>
        <v>13</v>
      </c>
      <c r="AF154" s="1">
        <f t="shared" si="100"/>
        <v>0</v>
      </c>
      <c r="AG154" s="1">
        <f t="shared" si="100"/>
        <v>1</v>
      </c>
      <c r="AH154" s="1">
        <f t="shared" si="106"/>
        <v>2</v>
      </c>
      <c r="AI154" s="9">
        <f t="shared" si="101"/>
        <v>7.5941857015722342E-2</v>
      </c>
      <c r="AJ154" s="9">
        <f t="shared" si="86"/>
        <v>0.5111</v>
      </c>
      <c r="AK154" s="9">
        <f t="shared" si="87"/>
        <v>3.1800000000000001E-3</v>
      </c>
      <c r="AL154" s="9">
        <f t="shared" si="88"/>
        <v>0.48743999999999998</v>
      </c>
      <c r="AM154" s="9">
        <f t="shared" si="89"/>
        <v>2.0480000000000002E-2</v>
      </c>
      <c r="AN154" s="9">
        <f t="shared" si="90"/>
        <v>1.48E-3</v>
      </c>
      <c r="AO154" s="9">
        <f t="shared" si="91"/>
        <v>4.0000000000000003E-5</v>
      </c>
      <c r="AP154" s="1">
        <f t="shared" si="102"/>
        <v>-5</v>
      </c>
      <c r="AQ154" s="1">
        <f t="shared" si="102"/>
        <v>6</v>
      </c>
      <c r="AS154" s="1">
        <f t="shared" si="103"/>
        <v>1</v>
      </c>
      <c r="AT154" s="1">
        <f t="shared" si="104"/>
        <v>2</v>
      </c>
      <c r="AU154" s="1">
        <f t="shared" si="92"/>
        <v>13484</v>
      </c>
      <c r="AV154" s="9">
        <f t="shared" si="93"/>
        <v>0.26967999999999998</v>
      </c>
      <c r="AW154" s="9">
        <f t="shared" si="94"/>
        <v>1.66E-3</v>
      </c>
      <c r="AX154" s="9">
        <f t="shared" si="95"/>
        <v>0.24754000000000001</v>
      </c>
      <c r="AY154" s="9">
        <f t="shared" si="96"/>
        <v>2.0480000000000002E-2</v>
      </c>
      <c r="AZ154" s="9">
        <f t="shared" si="97"/>
        <v>4.0000000000000003E-5</v>
      </c>
      <c r="BA154" s="9">
        <f t="shared" si="105"/>
        <v>0.26577200000000001</v>
      </c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M154" s="48"/>
      <c r="BX154" s="7"/>
      <c r="BY154" s="4"/>
      <c r="BZ154" s="7"/>
      <c r="CA154" s="7"/>
      <c r="CB154" s="7"/>
      <c r="CE154" s="7"/>
      <c r="CF154" s="7"/>
      <c r="CG154" s="7"/>
      <c r="CH154" s="7"/>
      <c r="CI154" s="7"/>
      <c r="CJ154" s="7"/>
      <c r="CK154" s="7"/>
      <c r="CL154" s="7"/>
      <c r="CN154" s="47"/>
      <c r="CO154" s="47"/>
      <c r="CP154" s="47"/>
      <c r="CQ154" s="4"/>
    </row>
    <row r="155" spans="1:95" s="1" customFormat="1" x14ac:dyDescent="0.3">
      <c r="A155" s="1">
        <f t="shared" si="98"/>
        <v>142</v>
      </c>
      <c r="B155" s="1">
        <f t="shared" si="82"/>
        <v>25558</v>
      </c>
      <c r="C155" s="1">
        <v>142</v>
      </c>
      <c r="D155" s="1">
        <v>24441</v>
      </c>
      <c r="E155" s="1">
        <v>148</v>
      </c>
      <c r="F155" s="1">
        <v>0</v>
      </c>
      <c r="G155" s="1">
        <v>24385</v>
      </c>
      <c r="H155" s="1">
        <v>0</v>
      </c>
      <c r="I155" s="1">
        <v>1025</v>
      </c>
      <c r="J155" s="4">
        <v>51.17</v>
      </c>
      <c r="K155" s="4">
        <v>0.62</v>
      </c>
      <c r="L155" s="4">
        <v>25.9</v>
      </c>
      <c r="M155" s="61">
        <v>1</v>
      </c>
      <c r="N155" s="1">
        <v>12867</v>
      </c>
      <c r="O155" s="1">
        <v>12681</v>
      </c>
      <c r="P155" s="1">
        <v>6999</v>
      </c>
      <c r="Q155" s="1">
        <v>5632</v>
      </c>
      <c r="R155" s="1">
        <v>49</v>
      </c>
      <c r="S155" s="1">
        <v>0</v>
      </c>
      <c r="T155" s="1">
        <v>68</v>
      </c>
      <c r="U155" s="1">
        <v>5</v>
      </c>
      <c r="V155" s="1">
        <v>76</v>
      </c>
      <c r="W155" s="1">
        <v>12384</v>
      </c>
      <c r="X155" s="1">
        <v>1025</v>
      </c>
      <c r="Y155" s="58">
        <v>0.64</v>
      </c>
      <c r="AA155" s="1">
        <f t="shared" si="83"/>
        <v>224</v>
      </c>
      <c r="AB155" s="1">
        <f t="shared" si="84"/>
        <v>36769</v>
      </c>
      <c r="AC155" s="1">
        <f t="shared" si="85"/>
        <v>2050</v>
      </c>
      <c r="AD155" s="1">
        <f t="shared" si="99"/>
        <v>-11</v>
      </c>
      <c r="AE155" s="1">
        <f t="shared" si="100"/>
        <v>13</v>
      </c>
      <c r="AF155" s="1">
        <f t="shared" si="100"/>
        <v>0</v>
      </c>
      <c r="AG155" s="1">
        <f t="shared" si="100"/>
        <v>1</v>
      </c>
      <c r="AH155" s="1">
        <f t="shared" si="106"/>
        <v>3</v>
      </c>
      <c r="AI155" s="9">
        <f t="shared" si="101"/>
        <v>7.6010381905821281E-2</v>
      </c>
      <c r="AJ155" s="9">
        <f t="shared" si="86"/>
        <v>0.51115999999999995</v>
      </c>
      <c r="AK155" s="9">
        <f t="shared" si="87"/>
        <v>2.96E-3</v>
      </c>
      <c r="AL155" s="9">
        <f t="shared" si="88"/>
        <v>0.48770000000000002</v>
      </c>
      <c r="AM155" s="9">
        <f t="shared" si="89"/>
        <v>2.0500000000000001E-2</v>
      </c>
      <c r="AN155" s="9">
        <f t="shared" si="90"/>
        <v>1.3600000000000001E-3</v>
      </c>
      <c r="AO155" s="9">
        <f t="shared" si="91"/>
        <v>6.0000000000000002E-5</v>
      </c>
      <c r="AP155" s="1">
        <f t="shared" si="102"/>
        <v>-7</v>
      </c>
      <c r="AQ155" s="1">
        <f t="shared" si="102"/>
        <v>7</v>
      </c>
      <c r="AS155" s="1">
        <f t="shared" si="103"/>
        <v>1</v>
      </c>
      <c r="AT155" s="1">
        <f t="shared" si="104"/>
        <v>1</v>
      </c>
      <c r="AU155" s="1">
        <f t="shared" si="92"/>
        <v>13485</v>
      </c>
      <c r="AV155" s="9">
        <f t="shared" si="93"/>
        <v>0.2697</v>
      </c>
      <c r="AW155" s="9">
        <f t="shared" si="94"/>
        <v>1.5200000000000001E-3</v>
      </c>
      <c r="AX155" s="9">
        <f t="shared" si="95"/>
        <v>0.24768000000000001</v>
      </c>
      <c r="AY155" s="9">
        <f t="shared" si="96"/>
        <v>2.0500000000000001E-2</v>
      </c>
      <c r="AZ155" s="9">
        <f t="shared" si="97"/>
        <v>2.0000000000000002E-5</v>
      </c>
      <c r="BA155" s="9">
        <f t="shared" si="105"/>
        <v>0.26580319999999996</v>
      </c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M155" s="48"/>
      <c r="BX155" s="7"/>
      <c r="BY155" s="4"/>
      <c r="BZ155" s="7"/>
      <c r="CA155" s="7"/>
      <c r="CB155" s="7"/>
      <c r="CE155" s="7"/>
      <c r="CF155" s="7"/>
      <c r="CG155" s="7"/>
      <c r="CH155" s="7"/>
      <c r="CI155" s="7"/>
      <c r="CJ155" s="7"/>
      <c r="CK155" s="7"/>
      <c r="CL155" s="7"/>
      <c r="CN155" s="47"/>
      <c r="CO155" s="47"/>
      <c r="CP155" s="47"/>
      <c r="CQ155" s="4"/>
    </row>
    <row r="156" spans="1:95" s="1" customFormat="1" x14ac:dyDescent="0.3">
      <c r="A156" s="1">
        <f t="shared" si="98"/>
        <v>143</v>
      </c>
      <c r="B156" s="1">
        <f t="shared" si="82"/>
        <v>25560</v>
      </c>
      <c r="C156" s="1">
        <v>143</v>
      </c>
      <c r="D156" s="1">
        <v>24438</v>
      </c>
      <c r="E156" s="1">
        <v>139</v>
      </c>
      <c r="F156" s="1">
        <v>0</v>
      </c>
      <c r="G156" s="1">
        <v>24396</v>
      </c>
      <c r="H156" s="1">
        <v>0</v>
      </c>
      <c r="I156" s="1">
        <v>1025</v>
      </c>
      <c r="J156" s="4">
        <v>51.19</v>
      </c>
      <c r="K156" s="4">
        <v>0.62</v>
      </c>
      <c r="L156" s="4">
        <v>25.9</v>
      </c>
      <c r="M156" s="61">
        <v>1</v>
      </c>
      <c r="N156" s="1">
        <v>12869</v>
      </c>
      <c r="O156" s="1">
        <v>12681</v>
      </c>
      <c r="P156" s="1">
        <v>6998</v>
      </c>
      <c r="Q156" s="1">
        <v>5633</v>
      </c>
      <c r="R156" s="1">
        <v>49</v>
      </c>
      <c r="S156" s="1">
        <v>0</v>
      </c>
      <c r="T156" s="1">
        <v>63</v>
      </c>
      <c r="U156" s="1">
        <v>5</v>
      </c>
      <c r="V156" s="1">
        <v>72</v>
      </c>
      <c r="W156" s="1">
        <v>12389</v>
      </c>
      <c r="X156" s="1">
        <v>1025</v>
      </c>
      <c r="Y156" s="58">
        <v>0.64</v>
      </c>
      <c r="AA156" s="1">
        <f t="shared" si="83"/>
        <v>211</v>
      </c>
      <c r="AB156" s="1">
        <f t="shared" si="84"/>
        <v>36785</v>
      </c>
      <c r="AC156" s="1">
        <f t="shared" si="85"/>
        <v>2050</v>
      </c>
      <c r="AD156" s="1">
        <f t="shared" si="99"/>
        <v>-9</v>
      </c>
      <c r="AE156" s="1">
        <f t="shared" si="100"/>
        <v>11</v>
      </c>
      <c r="AF156" s="1">
        <f t="shared" si="100"/>
        <v>0</v>
      </c>
      <c r="AG156" s="1">
        <f t="shared" si="100"/>
        <v>0</v>
      </c>
      <c r="AH156" s="1">
        <f t="shared" si="106"/>
        <v>2</v>
      </c>
      <c r="AI156" s="9">
        <f t="shared" si="101"/>
        <v>7.600474566216818E-2</v>
      </c>
      <c r="AJ156" s="9">
        <f t="shared" si="86"/>
        <v>0.51119999999999999</v>
      </c>
      <c r="AK156" s="9">
        <f t="shared" si="87"/>
        <v>2.7799999999999999E-3</v>
      </c>
      <c r="AL156" s="9">
        <f t="shared" si="88"/>
        <v>0.48792000000000002</v>
      </c>
      <c r="AM156" s="9">
        <f t="shared" si="89"/>
        <v>2.0500000000000001E-2</v>
      </c>
      <c r="AN156" s="9">
        <f t="shared" si="90"/>
        <v>1.2600000000000001E-3</v>
      </c>
      <c r="AO156" s="9">
        <f t="shared" si="91"/>
        <v>4.0000000000000003E-5</v>
      </c>
      <c r="AP156" s="1">
        <f t="shared" si="102"/>
        <v>-4</v>
      </c>
      <c r="AQ156" s="1">
        <f t="shared" si="102"/>
        <v>5</v>
      </c>
      <c r="AS156" s="1">
        <f t="shared" si="103"/>
        <v>0</v>
      </c>
      <c r="AT156" s="1">
        <f t="shared" si="104"/>
        <v>1</v>
      </c>
      <c r="AU156" s="1">
        <f t="shared" si="92"/>
        <v>13486</v>
      </c>
      <c r="AV156" s="9">
        <f t="shared" si="93"/>
        <v>0.26972000000000002</v>
      </c>
      <c r="AW156" s="9">
        <f t="shared" si="94"/>
        <v>1.4400000000000001E-3</v>
      </c>
      <c r="AX156" s="9">
        <f t="shared" si="95"/>
        <v>0.24778</v>
      </c>
      <c r="AY156" s="9">
        <f t="shared" si="96"/>
        <v>2.0500000000000001E-2</v>
      </c>
      <c r="AZ156" s="9">
        <f t="shared" si="97"/>
        <v>2.0000000000000002E-5</v>
      </c>
      <c r="BA156" s="9">
        <f t="shared" si="105"/>
        <v>0.265824</v>
      </c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M156" s="48"/>
      <c r="BX156" s="7"/>
      <c r="BY156" s="4"/>
      <c r="BZ156" s="7"/>
      <c r="CA156" s="7"/>
      <c r="CB156" s="7"/>
      <c r="CE156" s="7"/>
      <c r="CF156" s="7"/>
      <c r="CG156" s="7"/>
      <c r="CH156" s="7"/>
      <c r="CI156" s="7"/>
      <c r="CJ156" s="7"/>
      <c r="CK156" s="7"/>
      <c r="CL156" s="7"/>
      <c r="CN156" s="47"/>
      <c r="CO156" s="47"/>
      <c r="CP156" s="47"/>
      <c r="CQ156" s="4"/>
    </row>
    <row r="157" spans="1:95" s="1" customFormat="1" x14ac:dyDescent="0.3">
      <c r="A157" s="1">
        <f t="shared" si="98"/>
        <v>144</v>
      </c>
      <c r="B157" s="1">
        <f t="shared" si="82"/>
        <v>25562</v>
      </c>
      <c r="C157" s="1">
        <v>144</v>
      </c>
      <c r="D157" s="1">
        <v>24436</v>
      </c>
      <c r="E157" s="1">
        <v>130</v>
      </c>
      <c r="F157" s="1">
        <v>0</v>
      </c>
      <c r="G157" s="1">
        <v>24406</v>
      </c>
      <c r="H157" s="1">
        <v>0</v>
      </c>
      <c r="I157" s="1">
        <v>1026</v>
      </c>
      <c r="J157" s="4">
        <v>51.21</v>
      </c>
      <c r="K157" s="4">
        <v>0.62</v>
      </c>
      <c r="L157" s="4">
        <v>25.9</v>
      </c>
      <c r="M157" s="61">
        <v>1</v>
      </c>
      <c r="N157" s="1">
        <v>12870</v>
      </c>
      <c r="O157" s="1">
        <v>12682</v>
      </c>
      <c r="P157" s="1">
        <v>6998</v>
      </c>
      <c r="Q157" s="1">
        <v>5634</v>
      </c>
      <c r="R157" s="1">
        <v>49</v>
      </c>
      <c r="S157" s="1">
        <v>0</v>
      </c>
      <c r="T157" s="1">
        <v>59</v>
      </c>
      <c r="U157" s="1">
        <v>5</v>
      </c>
      <c r="V157" s="1">
        <v>67</v>
      </c>
      <c r="W157" s="1">
        <v>12394</v>
      </c>
      <c r="X157" s="1">
        <v>1026</v>
      </c>
      <c r="Y157" s="58">
        <v>0.64</v>
      </c>
      <c r="AA157" s="1">
        <f t="shared" si="83"/>
        <v>197</v>
      </c>
      <c r="AB157" s="1">
        <f t="shared" si="84"/>
        <v>36800</v>
      </c>
      <c r="AC157" s="1">
        <f t="shared" si="85"/>
        <v>2052</v>
      </c>
      <c r="AD157" s="1">
        <f t="shared" si="99"/>
        <v>-9</v>
      </c>
      <c r="AE157" s="1">
        <f t="shared" si="100"/>
        <v>10</v>
      </c>
      <c r="AF157" s="1">
        <f t="shared" si="100"/>
        <v>0</v>
      </c>
      <c r="AG157" s="1">
        <f t="shared" si="100"/>
        <v>1</v>
      </c>
      <c r="AH157" s="1">
        <f t="shared" si="106"/>
        <v>2</v>
      </c>
      <c r="AI157" s="9">
        <f t="shared" si="101"/>
        <v>7.6073255727737821E-2</v>
      </c>
      <c r="AJ157" s="9">
        <f t="shared" si="86"/>
        <v>0.51124000000000003</v>
      </c>
      <c r="AK157" s="9">
        <f t="shared" si="87"/>
        <v>2.5999999999999999E-3</v>
      </c>
      <c r="AL157" s="9">
        <f t="shared" si="88"/>
        <v>0.48812</v>
      </c>
      <c r="AM157" s="9">
        <f t="shared" si="89"/>
        <v>2.052E-2</v>
      </c>
      <c r="AN157" s="9">
        <f t="shared" si="90"/>
        <v>1.1800000000000001E-3</v>
      </c>
      <c r="AO157" s="9">
        <f t="shared" si="91"/>
        <v>4.0000000000000003E-5</v>
      </c>
      <c r="AP157" s="1">
        <f t="shared" si="102"/>
        <v>-5</v>
      </c>
      <c r="AQ157" s="1">
        <f t="shared" si="102"/>
        <v>5</v>
      </c>
      <c r="AS157" s="1">
        <f t="shared" si="103"/>
        <v>1</v>
      </c>
      <c r="AT157" s="1">
        <f t="shared" si="104"/>
        <v>1</v>
      </c>
      <c r="AU157" s="1">
        <f t="shared" si="92"/>
        <v>13487</v>
      </c>
      <c r="AV157" s="9">
        <f t="shared" si="93"/>
        <v>0.26973999999999998</v>
      </c>
      <c r="AW157" s="9">
        <f t="shared" si="94"/>
        <v>1.34E-3</v>
      </c>
      <c r="AX157" s="9">
        <f t="shared" si="95"/>
        <v>0.24787999999999999</v>
      </c>
      <c r="AY157" s="9">
        <f t="shared" si="96"/>
        <v>2.052E-2</v>
      </c>
      <c r="AZ157" s="9">
        <f t="shared" si="97"/>
        <v>2.0000000000000002E-5</v>
      </c>
      <c r="BA157" s="9">
        <f t="shared" si="105"/>
        <v>0.26584480000000005</v>
      </c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M157" s="48"/>
      <c r="BX157" s="7"/>
      <c r="BY157" s="4"/>
      <c r="BZ157" s="7"/>
      <c r="CA157" s="7"/>
      <c r="CB157" s="7"/>
      <c r="CE157" s="7"/>
      <c r="CF157" s="7"/>
      <c r="CG157" s="7"/>
      <c r="CH157" s="7"/>
      <c r="CI157" s="7"/>
      <c r="CJ157" s="7"/>
      <c r="CK157" s="7"/>
      <c r="CL157" s="7"/>
      <c r="CN157" s="47"/>
      <c r="CO157" s="47"/>
      <c r="CP157" s="47"/>
      <c r="CQ157" s="4"/>
    </row>
    <row r="158" spans="1:95" s="1" customFormat="1" x14ac:dyDescent="0.3">
      <c r="A158" s="1">
        <f t="shared" si="98"/>
        <v>145</v>
      </c>
      <c r="B158" s="1">
        <f t="shared" si="82"/>
        <v>25563</v>
      </c>
      <c r="C158" s="1">
        <v>145</v>
      </c>
      <c r="D158" s="1">
        <v>24435</v>
      </c>
      <c r="E158" s="1">
        <v>121</v>
      </c>
      <c r="F158" s="1">
        <v>0</v>
      </c>
      <c r="G158" s="1">
        <v>24416</v>
      </c>
      <c r="H158" s="1">
        <v>0</v>
      </c>
      <c r="I158" s="1">
        <v>1026</v>
      </c>
      <c r="J158" s="4">
        <v>51.23</v>
      </c>
      <c r="K158" s="4">
        <v>0.62</v>
      </c>
      <c r="L158" s="4">
        <v>25.9</v>
      </c>
      <c r="M158" s="61">
        <v>1</v>
      </c>
      <c r="N158" s="1">
        <v>12872</v>
      </c>
      <c r="O158" s="1">
        <v>12682</v>
      </c>
      <c r="P158" s="1">
        <v>6997</v>
      </c>
      <c r="Q158" s="1">
        <v>5635</v>
      </c>
      <c r="R158" s="1">
        <v>49</v>
      </c>
      <c r="S158" s="1">
        <v>0</v>
      </c>
      <c r="T158" s="1">
        <v>55</v>
      </c>
      <c r="U158" s="1">
        <v>4</v>
      </c>
      <c r="V158" s="1">
        <v>62</v>
      </c>
      <c r="W158" s="1">
        <v>12399</v>
      </c>
      <c r="X158" s="1">
        <v>1026</v>
      </c>
      <c r="Y158" s="58">
        <v>0.64</v>
      </c>
      <c r="AA158" s="1">
        <f t="shared" si="83"/>
        <v>183</v>
      </c>
      <c r="AB158" s="1">
        <f t="shared" si="84"/>
        <v>36815</v>
      </c>
      <c r="AC158" s="1">
        <f t="shared" si="85"/>
        <v>2052</v>
      </c>
      <c r="AD158" s="1">
        <f t="shared" si="99"/>
        <v>-9</v>
      </c>
      <c r="AE158" s="1">
        <f t="shared" si="100"/>
        <v>10</v>
      </c>
      <c r="AF158" s="1">
        <f t="shared" si="100"/>
        <v>0</v>
      </c>
      <c r="AG158" s="1">
        <f t="shared" si="100"/>
        <v>0</v>
      </c>
      <c r="AH158" s="1">
        <f t="shared" si="106"/>
        <v>1</v>
      </c>
      <c r="AI158" s="9">
        <f t="shared" si="101"/>
        <v>7.6073255727737821E-2</v>
      </c>
      <c r="AJ158" s="9">
        <f t="shared" si="86"/>
        <v>0.51126000000000005</v>
      </c>
      <c r="AK158" s="9">
        <f t="shared" si="87"/>
        <v>2.4199999999999998E-3</v>
      </c>
      <c r="AL158" s="9">
        <f t="shared" si="88"/>
        <v>0.48831999999999998</v>
      </c>
      <c r="AM158" s="9">
        <f t="shared" si="89"/>
        <v>2.052E-2</v>
      </c>
      <c r="AN158" s="9">
        <f t="shared" si="90"/>
        <v>1.1000000000000001E-3</v>
      </c>
      <c r="AO158" s="9">
        <f t="shared" si="91"/>
        <v>2.0000000000000002E-5</v>
      </c>
      <c r="AP158" s="1">
        <f t="shared" si="102"/>
        <v>-5</v>
      </c>
      <c r="AQ158" s="1">
        <f t="shared" si="102"/>
        <v>5</v>
      </c>
      <c r="AS158" s="1">
        <f t="shared" si="103"/>
        <v>0</v>
      </c>
      <c r="AT158" s="1">
        <f t="shared" si="104"/>
        <v>0</v>
      </c>
      <c r="AU158" s="1">
        <f t="shared" si="92"/>
        <v>13487</v>
      </c>
      <c r="AV158" s="9">
        <f t="shared" si="93"/>
        <v>0.26973999999999998</v>
      </c>
      <c r="AW158" s="9">
        <f t="shared" si="94"/>
        <v>1.24E-3</v>
      </c>
      <c r="AX158" s="9">
        <f t="shared" si="95"/>
        <v>0.24798000000000001</v>
      </c>
      <c r="AY158" s="9">
        <f t="shared" si="96"/>
        <v>2.052E-2</v>
      </c>
      <c r="AZ158" s="9">
        <f t="shared" si="97"/>
        <v>0</v>
      </c>
      <c r="BA158" s="9">
        <f t="shared" si="105"/>
        <v>0.26585520000000001</v>
      </c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M158" s="48"/>
      <c r="BX158" s="7"/>
      <c r="BY158" s="4"/>
      <c r="BZ158" s="7"/>
      <c r="CA158" s="7"/>
      <c r="CB158" s="7"/>
      <c r="CE158" s="7"/>
      <c r="CF158" s="7"/>
      <c r="CG158" s="7"/>
      <c r="CH158" s="7"/>
      <c r="CI158" s="7"/>
      <c r="CJ158" s="7"/>
      <c r="CK158" s="7"/>
      <c r="CL158" s="7"/>
      <c r="CN158" s="47"/>
      <c r="CO158" s="47"/>
      <c r="CP158" s="47"/>
      <c r="CQ158" s="4"/>
    </row>
    <row r="159" spans="1:95" s="1" customFormat="1" x14ac:dyDescent="0.3">
      <c r="A159" s="1">
        <f t="shared" si="98"/>
        <v>146</v>
      </c>
      <c r="B159" s="1">
        <f t="shared" si="82"/>
        <v>25565</v>
      </c>
      <c r="C159" s="1">
        <v>146</v>
      </c>
      <c r="D159" s="1">
        <v>24433</v>
      </c>
      <c r="E159" s="1">
        <v>112</v>
      </c>
      <c r="F159" s="1">
        <v>0</v>
      </c>
      <c r="G159" s="1">
        <v>24426</v>
      </c>
      <c r="H159" s="1">
        <v>0</v>
      </c>
      <c r="I159" s="1">
        <v>1027</v>
      </c>
      <c r="J159" s="4">
        <v>51.25</v>
      </c>
      <c r="K159" s="4">
        <v>0.62</v>
      </c>
      <c r="L159" s="4">
        <v>25.9</v>
      </c>
      <c r="M159" s="61">
        <v>1</v>
      </c>
      <c r="N159" s="1">
        <v>12873</v>
      </c>
      <c r="O159" s="1">
        <v>12682</v>
      </c>
      <c r="P159" s="1">
        <v>6997</v>
      </c>
      <c r="Q159" s="1">
        <v>5635</v>
      </c>
      <c r="R159" s="1">
        <v>49</v>
      </c>
      <c r="S159" s="1">
        <v>0</v>
      </c>
      <c r="T159" s="1">
        <v>51</v>
      </c>
      <c r="U159" s="1">
        <v>4</v>
      </c>
      <c r="V159" s="1">
        <v>57</v>
      </c>
      <c r="W159" s="1">
        <v>12404</v>
      </c>
      <c r="X159" s="1">
        <v>1027</v>
      </c>
      <c r="Y159" s="58">
        <v>0.64</v>
      </c>
      <c r="AA159" s="1">
        <f t="shared" si="83"/>
        <v>169</v>
      </c>
      <c r="AB159" s="1">
        <f t="shared" si="84"/>
        <v>36830</v>
      </c>
      <c r="AC159" s="1">
        <f t="shared" si="85"/>
        <v>2054</v>
      </c>
      <c r="AD159" s="1">
        <f t="shared" si="99"/>
        <v>-9</v>
      </c>
      <c r="AE159" s="1">
        <f t="shared" si="100"/>
        <v>10</v>
      </c>
      <c r="AF159" s="1">
        <f t="shared" si="100"/>
        <v>0</v>
      </c>
      <c r="AG159" s="1">
        <f t="shared" si="100"/>
        <v>1</v>
      </c>
      <c r="AH159" s="1">
        <f t="shared" si="106"/>
        <v>2</v>
      </c>
      <c r="AI159" s="9">
        <f t="shared" si="101"/>
        <v>7.6141755634638195E-2</v>
      </c>
      <c r="AJ159" s="9">
        <f t="shared" si="86"/>
        <v>0.51129999999999998</v>
      </c>
      <c r="AK159" s="9">
        <f t="shared" si="87"/>
        <v>2.2399999999999998E-3</v>
      </c>
      <c r="AL159" s="9">
        <f t="shared" si="88"/>
        <v>0.48852000000000001</v>
      </c>
      <c r="AM159" s="9">
        <f t="shared" si="89"/>
        <v>2.0539999999999999E-2</v>
      </c>
      <c r="AN159" s="9">
        <f t="shared" si="90"/>
        <v>1.0200000000000001E-3</v>
      </c>
      <c r="AO159" s="9">
        <f t="shared" si="91"/>
        <v>4.0000000000000003E-5</v>
      </c>
      <c r="AP159" s="1">
        <f t="shared" si="102"/>
        <v>-5</v>
      </c>
      <c r="AQ159" s="1">
        <f t="shared" si="102"/>
        <v>5</v>
      </c>
      <c r="AS159" s="1">
        <f t="shared" si="103"/>
        <v>1</v>
      </c>
      <c r="AT159" s="1">
        <f t="shared" si="104"/>
        <v>1</v>
      </c>
      <c r="AU159" s="1">
        <f t="shared" si="92"/>
        <v>13488</v>
      </c>
      <c r="AV159" s="9">
        <f t="shared" si="93"/>
        <v>0.26976</v>
      </c>
      <c r="AW159" s="9">
        <f t="shared" si="94"/>
        <v>1.14E-3</v>
      </c>
      <c r="AX159" s="9">
        <f t="shared" si="95"/>
        <v>0.24807999999999999</v>
      </c>
      <c r="AY159" s="9">
        <f t="shared" si="96"/>
        <v>2.0539999999999999E-2</v>
      </c>
      <c r="AZ159" s="9">
        <f t="shared" si="97"/>
        <v>2.0000000000000002E-5</v>
      </c>
      <c r="BA159" s="9">
        <f t="shared" si="105"/>
        <v>0.265876</v>
      </c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M159" s="48"/>
      <c r="BX159" s="7"/>
      <c r="BY159" s="4"/>
      <c r="BZ159" s="7"/>
      <c r="CA159" s="7"/>
      <c r="CB159" s="7"/>
      <c r="CE159" s="7"/>
      <c r="CF159" s="7"/>
      <c r="CG159" s="7"/>
      <c r="CH159" s="7"/>
      <c r="CI159" s="7"/>
      <c r="CJ159" s="7"/>
      <c r="CK159" s="7"/>
      <c r="CL159" s="7"/>
      <c r="CN159" s="47"/>
      <c r="CO159" s="47"/>
      <c r="CP159" s="47"/>
      <c r="CQ159" s="4"/>
    </row>
    <row r="160" spans="1:95" s="1" customFormat="1" x14ac:dyDescent="0.3">
      <c r="A160" s="1">
        <f t="shared" si="98"/>
        <v>147</v>
      </c>
      <c r="B160" s="1">
        <f t="shared" si="82"/>
        <v>25567</v>
      </c>
      <c r="C160" s="1">
        <v>147</v>
      </c>
      <c r="D160" s="1">
        <v>24432</v>
      </c>
      <c r="E160" s="1">
        <v>104</v>
      </c>
      <c r="F160" s="1">
        <v>0</v>
      </c>
      <c r="G160" s="1">
        <v>24435</v>
      </c>
      <c r="H160" s="1">
        <v>0</v>
      </c>
      <c r="I160" s="1">
        <v>1028</v>
      </c>
      <c r="J160" s="4">
        <v>51.27</v>
      </c>
      <c r="K160" s="4">
        <v>0.62</v>
      </c>
      <c r="L160" s="4">
        <v>25.9</v>
      </c>
      <c r="M160" s="61">
        <v>1</v>
      </c>
      <c r="N160" s="1">
        <v>12874</v>
      </c>
      <c r="O160" s="1">
        <v>12683</v>
      </c>
      <c r="P160" s="1">
        <v>6996</v>
      </c>
      <c r="Q160" s="1">
        <v>5636</v>
      </c>
      <c r="R160" s="1">
        <v>49</v>
      </c>
      <c r="S160" s="1">
        <v>0</v>
      </c>
      <c r="T160" s="1">
        <v>46</v>
      </c>
      <c r="U160" s="1">
        <v>3</v>
      </c>
      <c r="V160" s="1">
        <v>52</v>
      </c>
      <c r="W160" s="1">
        <v>12409</v>
      </c>
      <c r="X160" s="1">
        <v>1028</v>
      </c>
      <c r="Y160" s="58">
        <v>0.64</v>
      </c>
      <c r="AA160" s="1">
        <f t="shared" si="83"/>
        <v>156</v>
      </c>
      <c r="AB160" s="1">
        <f t="shared" si="84"/>
        <v>36844</v>
      </c>
      <c r="AC160" s="1">
        <f t="shared" si="85"/>
        <v>2056</v>
      </c>
      <c r="AD160" s="1">
        <f t="shared" si="99"/>
        <v>-8</v>
      </c>
      <c r="AE160" s="1">
        <f t="shared" si="100"/>
        <v>9</v>
      </c>
      <c r="AF160" s="1">
        <f t="shared" si="100"/>
        <v>0</v>
      </c>
      <c r="AG160" s="1">
        <f t="shared" si="100"/>
        <v>1</v>
      </c>
      <c r="AH160" s="1">
        <f t="shared" si="106"/>
        <v>2</v>
      </c>
      <c r="AI160" s="9">
        <f t="shared" si="101"/>
        <v>7.6210245385128619E-2</v>
      </c>
      <c r="AJ160" s="9">
        <f t="shared" si="86"/>
        <v>0.51134000000000002</v>
      </c>
      <c r="AK160" s="9">
        <f t="shared" si="87"/>
        <v>2.0799999999999998E-3</v>
      </c>
      <c r="AL160" s="9">
        <f t="shared" si="88"/>
        <v>0.48870000000000002</v>
      </c>
      <c r="AM160" s="9">
        <f t="shared" si="89"/>
        <v>2.0559999999999998E-2</v>
      </c>
      <c r="AN160" s="9">
        <f t="shared" si="90"/>
        <v>9.2000000000000003E-4</v>
      </c>
      <c r="AO160" s="9">
        <f t="shared" si="91"/>
        <v>4.0000000000000003E-5</v>
      </c>
      <c r="AP160" s="1">
        <f t="shared" si="102"/>
        <v>-5</v>
      </c>
      <c r="AQ160" s="1">
        <f t="shared" si="102"/>
        <v>5</v>
      </c>
      <c r="AS160" s="1">
        <f t="shared" si="103"/>
        <v>1</v>
      </c>
      <c r="AT160" s="1">
        <f t="shared" si="104"/>
        <v>1</v>
      </c>
      <c r="AU160" s="1">
        <f t="shared" si="92"/>
        <v>13489</v>
      </c>
      <c r="AV160" s="9">
        <f t="shared" si="93"/>
        <v>0.26978000000000002</v>
      </c>
      <c r="AW160" s="9">
        <f t="shared" si="94"/>
        <v>1.0399999999999999E-3</v>
      </c>
      <c r="AX160" s="9">
        <f t="shared" si="95"/>
        <v>0.24818000000000001</v>
      </c>
      <c r="AY160" s="9">
        <f t="shared" si="96"/>
        <v>2.0559999999999998E-2</v>
      </c>
      <c r="AZ160" s="9">
        <f t="shared" si="97"/>
        <v>2.0000000000000002E-5</v>
      </c>
      <c r="BA160" s="9">
        <f t="shared" si="105"/>
        <v>0.26589680000000004</v>
      </c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M160" s="48"/>
      <c r="BX160" s="7"/>
      <c r="BY160" s="4"/>
      <c r="BZ160" s="7"/>
      <c r="CA160" s="7"/>
      <c r="CB160" s="7"/>
      <c r="CE160" s="7"/>
      <c r="CF160" s="7"/>
      <c r="CG160" s="7"/>
      <c r="CH160" s="7"/>
      <c r="CI160" s="7"/>
      <c r="CJ160" s="7"/>
      <c r="CK160" s="7"/>
      <c r="CL160" s="7"/>
      <c r="CN160" s="47"/>
      <c r="CO160" s="47"/>
      <c r="CP160" s="47"/>
      <c r="CQ160" s="4"/>
    </row>
    <row r="161" spans="1:95" s="1" customFormat="1" x14ac:dyDescent="0.3">
      <c r="A161" s="1">
        <f t="shared" si="98"/>
        <v>148</v>
      </c>
      <c r="B161" s="1">
        <f t="shared" si="82"/>
        <v>25568</v>
      </c>
      <c r="C161" s="1">
        <v>148</v>
      </c>
      <c r="D161" s="1">
        <v>24430</v>
      </c>
      <c r="E161" s="1">
        <v>98</v>
      </c>
      <c r="F161" s="1">
        <v>0</v>
      </c>
      <c r="G161" s="1">
        <v>24442</v>
      </c>
      <c r="H161" s="1">
        <v>0</v>
      </c>
      <c r="I161" s="1">
        <v>1028</v>
      </c>
      <c r="J161" s="4">
        <v>51.29</v>
      </c>
      <c r="K161" s="4">
        <v>0.62</v>
      </c>
      <c r="L161" s="4">
        <v>25.9</v>
      </c>
      <c r="M161" s="61">
        <v>1</v>
      </c>
      <c r="N161" s="1">
        <v>12876</v>
      </c>
      <c r="O161" s="1">
        <v>12683</v>
      </c>
      <c r="P161" s="1">
        <v>6996</v>
      </c>
      <c r="Q161" s="1">
        <v>5636</v>
      </c>
      <c r="R161" s="1">
        <v>49</v>
      </c>
      <c r="S161" s="1">
        <v>0</v>
      </c>
      <c r="T161" s="1">
        <v>44</v>
      </c>
      <c r="U161" s="1">
        <v>3</v>
      </c>
      <c r="V161" s="1">
        <v>50</v>
      </c>
      <c r="W161" s="1">
        <v>12412</v>
      </c>
      <c r="X161" s="1">
        <v>1028</v>
      </c>
      <c r="Y161" s="58">
        <v>0.64</v>
      </c>
      <c r="AA161" s="1">
        <f t="shared" si="83"/>
        <v>148</v>
      </c>
      <c r="AB161" s="1">
        <f t="shared" si="84"/>
        <v>36854</v>
      </c>
      <c r="AC161" s="1">
        <f t="shared" si="85"/>
        <v>2056</v>
      </c>
      <c r="AD161" s="1">
        <f t="shared" si="99"/>
        <v>-6</v>
      </c>
      <c r="AE161" s="1">
        <f t="shared" si="100"/>
        <v>7</v>
      </c>
      <c r="AF161" s="1">
        <f t="shared" si="100"/>
        <v>0</v>
      </c>
      <c r="AG161" s="1">
        <f t="shared" si="100"/>
        <v>0</v>
      </c>
      <c r="AH161" s="1">
        <f t="shared" si="106"/>
        <v>1</v>
      </c>
      <c r="AI161" s="9">
        <f t="shared" si="101"/>
        <v>7.6204595997034844E-2</v>
      </c>
      <c r="AJ161" s="9">
        <f t="shared" si="86"/>
        <v>0.51136000000000004</v>
      </c>
      <c r="AK161" s="9">
        <f t="shared" si="87"/>
        <v>1.9599999999999999E-3</v>
      </c>
      <c r="AL161" s="9">
        <f t="shared" si="88"/>
        <v>0.48884</v>
      </c>
      <c r="AM161" s="9">
        <f t="shared" si="89"/>
        <v>2.0559999999999998E-2</v>
      </c>
      <c r="AN161" s="9">
        <f t="shared" si="90"/>
        <v>8.8000000000000003E-4</v>
      </c>
      <c r="AO161" s="9">
        <f t="shared" si="91"/>
        <v>2.0000000000000002E-5</v>
      </c>
      <c r="AP161" s="1">
        <f t="shared" si="102"/>
        <v>-2</v>
      </c>
      <c r="AQ161" s="1">
        <f t="shared" si="102"/>
        <v>3</v>
      </c>
      <c r="AS161" s="1">
        <f t="shared" si="103"/>
        <v>0</v>
      </c>
      <c r="AT161" s="1">
        <f t="shared" si="104"/>
        <v>1</v>
      </c>
      <c r="AU161" s="1">
        <f t="shared" si="92"/>
        <v>13490</v>
      </c>
      <c r="AV161" s="9">
        <f t="shared" si="93"/>
        <v>0.26979999999999998</v>
      </c>
      <c r="AW161" s="9">
        <f t="shared" si="94"/>
        <v>1E-3</v>
      </c>
      <c r="AX161" s="9">
        <f t="shared" si="95"/>
        <v>0.24823999999999999</v>
      </c>
      <c r="AY161" s="9">
        <f t="shared" si="96"/>
        <v>2.0559999999999998E-2</v>
      </c>
      <c r="AZ161" s="9">
        <f t="shared" si="97"/>
        <v>2.0000000000000002E-5</v>
      </c>
      <c r="BA161" s="9">
        <f t="shared" si="105"/>
        <v>0.26590720000000001</v>
      </c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M161" s="48"/>
      <c r="BX161" s="7"/>
      <c r="BY161" s="4"/>
      <c r="BZ161" s="7"/>
      <c r="CA161" s="7"/>
      <c r="CB161" s="7"/>
      <c r="CE161" s="7"/>
      <c r="CF161" s="7"/>
      <c r="CG161" s="7"/>
      <c r="CH161" s="7"/>
      <c r="CI161" s="7"/>
      <c r="CJ161" s="7"/>
      <c r="CK161" s="7"/>
      <c r="CL161" s="7"/>
      <c r="CN161" s="47"/>
      <c r="CO161" s="47"/>
      <c r="CP161" s="47"/>
      <c r="CQ161" s="4"/>
    </row>
    <row r="162" spans="1:95" s="1" customFormat="1" x14ac:dyDescent="0.3">
      <c r="A162" s="1">
        <f t="shared" si="98"/>
        <v>149</v>
      </c>
      <c r="B162" s="1">
        <f t="shared" si="82"/>
        <v>25569</v>
      </c>
      <c r="C162" s="1">
        <v>149</v>
      </c>
      <c r="D162" s="1">
        <v>24429</v>
      </c>
      <c r="E162" s="1">
        <v>92</v>
      </c>
      <c r="F162" s="1">
        <v>0</v>
      </c>
      <c r="G162" s="1">
        <v>24449</v>
      </c>
      <c r="H162" s="1">
        <v>0</v>
      </c>
      <c r="I162" s="1">
        <v>1028</v>
      </c>
      <c r="J162" s="4">
        <v>51.31</v>
      </c>
      <c r="K162" s="4">
        <v>0.62</v>
      </c>
      <c r="L162" s="4">
        <v>25.9</v>
      </c>
      <c r="M162" s="61">
        <v>1</v>
      </c>
      <c r="N162" s="1">
        <v>12877</v>
      </c>
      <c r="O162" s="1">
        <v>12683</v>
      </c>
      <c r="P162" s="1">
        <v>6996</v>
      </c>
      <c r="Q162" s="1">
        <v>5637</v>
      </c>
      <c r="R162" s="1">
        <v>49</v>
      </c>
      <c r="S162" s="1">
        <v>0</v>
      </c>
      <c r="T162" s="1">
        <v>41</v>
      </c>
      <c r="U162" s="1">
        <v>3</v>
      </c>
      <c r="V162" s="1">
        <v>46</v>
      </c>
      <c r="W162" s="1">
        <v>12416</v>
      </c>
      <c r="X162" s="1">
        <v>1028</v>
      </c>
      <c r="Y162" s="58">
        <v>0.64</v>
      </c>
      <c r="AA162" s="1">
        <f t="shared" si="83"/>
        <v>138</v>
      </c>
      <c r="AB162" s="1">
        <f t="shared" si="84"/>
        <v>36865</v>
      </c>
      <c r="AC162" s="1">
        <f t="shared" si="85"/>
        <v>2056</v>
      </c>
      <c r="AD162" s="1">
        <f t="shared" si="99"/>
        <v>-6</v>
      </c>
      <c r="AE162" s="1">
        <f t="shared" si="100"/>
        <v>7</v>
      </c>
      <c r="AF162" s="1">
        <f t="shared" si="100"/>
        <v>0</v>
      </c>
      <c r="AG162" s="1">
        <f t="shared" si="100"/>
        <v>0</v>
      </c>
      <c r="AH162" s="1">
        <f t="shared" si="106"/>
        <v>1</v>
      </c>
      <c r="AI162" s="9">
        <f t="shared" si="101"/>
        <v>7.6204595997034844E-2</v>
      </c>
      <c r="AJ162" s="9">
        <f t="shared" si="86"/>
        <v>0.51137999999999995</v>
      </c>
      <c r="AK162" s="9">
        <f t="shared" si="87"/>
        <v>1.8400000000000001E-3</v>
      </c>
      <c r="AL162" s="9">
        <f t="shared" si="88"/>
        <v>0.48898000000000003</v>
      </c>
      <c r="AM162" s="9">
        <f t="shared" si="89"/>
        <v>2.0559999999999998E-2</v>
      </c>
      <c r="AN162" s="9">
        <f t="shared" si="90"/>
        <v>8.1999999999999998E-4</v>
      </c>
      <c r="AO162" s="9">
        <f t="shared" si="91"/>
        <v>2.0000000000000002E-5</v>
      </c>
      <c r="AP162" s="1">
        <f t="shared" si="102"/>
        <v>-4</v>
      </c>
      <c r="AQ162" s="1">
        <f t="shared" si="102"/>
        <v>4</v>
      </c>
      <c r="AS162" s="1">
        <f t="shared" si="103"/>
        <v>0</v>
      </c>
      <c r="AT162" s="1">
        <f t="shared" si="104"/>
        <v>0</v>
      </c>
      <c r="AU162" s="1">
        <f t="shared" si="92"/>
        <v>13490</v>
      </c>
      <c r="AV162" s="9">
        <f t="shared" si="93"/>
        <v>0.26979999999999998</v>
      </c>
      <c r="AW162" s="9">
        <f t="shared" si="94"/>
        <v>9.2000000000000003E-4</v>
      </c>
      <c r="AX162" s="9">
        <f t="shared" si="95"/>
        <v>0.24832000000000001</v>
      </c>
      <c r="AY162" s="9">
        <f t="shared" si="96"/>
        <v>2.0559999999999998E-2</v>
      </c>
      <c r="AZ162" s="9">
        <f t="shared" si="97"/>
        <v>0</v>
      </c>
      <c r="BA162" s="9">
        <f t="shared" si="105"/>
        <v>0.26591759999999998</v>
      </c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M162" s="48"/>
      <c r="BX162" s="7"/>
      <c r="BY162" s="4"/>
      <c r="BZ162" s="7"/>
      <c r="CA162" s="7"/>
      <c r="CB162" s="7"/>
      <c r="CE162" s="7"/>
      <c r="CF162" s="7"/>
      <c r="CG162" s="7"/>
      <c r="CH162" s="7"/>
      <c r="CI162" s="7"/>
      <c r="CJ162" s="7"/>
      <c r="CK162" s="7"/>
      <c r="CL162" s="7"/>
      <c r="CN162" s="47"/>
      <c r="CO162" s="47"/>
      <c r="CP162" s="47"/>
      <c r="CQ162" s="4"/>
    </row>
    <row r="163" spans="1:95" s="1" customFormat="1" x14ac:dyDescent="0.3">
      <c r="A163" s="1">
        <f t="shared" si="98"/>
        <v>150</v>
      </c>
      <c r="B163" s="1">
        <f t="shared" si="82"/>
        <v>25571</v>
      </c>
      <c r="C163" s="1">
        <v>150</v>
      </c>
      <c r="D163" s="1">
        <v>24428</v>
      </c>
      <c r="E163" s="1">
        <v>86</v>
      </c>
      <c r="F163" s="1">
        <v>0</v>
      </c>
      <c r="G163" s="1">
        <v>24456</v>
      </c>
      <c r="H163" s="1">
        <v>0</v>
      </c>
      <c r="I163" s="1">
        <v>1029</v>
      </c>
      <c r="J163" s="4">
        <v>51.33</v>
      </c>
      <c r="K163" s="4">
        <v>0.62</v>
      </c>
      <c r="L163" s="4">
        <v>25.9</v>
      </c>
      <c r="M163" s="61">
        <v>1</v>
      </c>
      <c r="N163" s="1">
        <v>12878</v>
      </c>
      <c r="O163" s="1">
        <v>12683</v>
      </c>
      <c r="P163" s="1">
        <v>6996</v>
      </c>
      <c r="Q163" s="1">
        <v>5638</v>
      </c>
      <c r="R163" s="1">
        <v>49</v>
      </c>
      <c r="S163" s="1">
        <v>0</v>
      </c>
      <c r="T163" s="1">
        <v>38</v>
      </c>
      <c r="U163" s="1">
        <v>3</v>
      </c>
      <c r="V163" s="1">
        <v>43</v>
      </c>
      <c r="W163" s="1">
        <v>12419</v>
      </c>
      <c r="X163" s="1">
        <v>1029</v>
      </c>
      <c r="Y163" s="58">
        <v>0.64</v>
      </c>
      <c r="AA163" s="1">
        <f t="shared" si="83"/>
        <v>129</v>
      </c>
      <c r="AB163" s="1">
        <f t="shared" si="84"/>
        <v>36875</v>
      </c>
      <c r="AC163" s="1">
        <f t="shared" si="85"/>
        <v>2058</v>
      </c>
      <c r="AD163" s="1">
        <f t="shared" si="99"/>
        <v>-6</v>
      </c>
      <c r="AE163" s="1">
        <f t="shared" si="100"/>
        <v>7</v>
      </c>
      <c r="AF163" s="1">
        <f t="shared" si="100"/>
        <v>0</v>
      </c>
      <c r="AG163" s="1">
        <f t="shared" si="100"/>
        <v>1</v>
      </c>
      <c r="AH163" s="1">
        <f t="shared" si="106"/>
        <v>2</v>
      </c>
      <c r="AI163" s="9">
        <f t="shared" si="101"/>
        <v>7.6273070936179674E-2</v>
      </c>
      <c r="AJ163" s="9">
        <f t="shared" si="86"/>
        <v>0.51141999999999999</v>
      </c>
      <c r="AK163" s="9">
        <f t="shared" si="87"/>
        <v>1.72E-3</v>
      </c>
      <c r="AL163" s="9">
        <f t="shared" si="88"/>
        <v>0.48912</v>
      </c>
      <c r="AM163" s="9">
        <f t="shared" si="89"/>
        <v>2.0580000000000001E-2</v>
      </c>
      <c r="AN163" s="9">
        <f t="shared" si="90"/>
        <v>7.6000000000000004E-4</v>
      </c>
      <c r="AO163" s="9">
        <f t="shared" si="91"/>
        <v>4.0000000000000003E-5</v>
      </c>
      <c r="AP163" s="1">
        <f t="shared" si="102"/>
        <v>-3</v>
      </c>
      <c r="AQ163" s="1">
        <f t="shared" si="102"/>
        <v>3</v>
      </c>
      <c r="AS163" s="1">
        <f t="shared" si="103"/>
        <v>1</v>
      </c>
      <c r="AT163" s="1">
        <f t="shared" si="104"/>
        <v>1</v>
      </c>
      <c r="AU163" s="1">
        <f t="shared" si="92"/>
        <v>13491</v>
      </c>
      <c r="AV163" s="9">
        <f t="shared" si="93"/>
        <v>0.26982</v>
      </c>
      <c r="AW163" s="9">
        <f t="shared" si="94"/>
        <v>8.5999999999999998E-4</v>
      </c>
      <c r="AX163" s="9">
        <f t="shared" si="95"/>
        <v>0.24837999999999999</v>
      </c>
      <c r="AY163" s="9">
        <f t="shared" si="96"/>
        <v>2.0580000000000001E-2</v>
      </c>
      <c r="AZ163" s="9">
        <f t="shared" si="97"/>
        <v>2.0000000000000002E-5</v>
      </c>
      <c r="BA163" s="9">
        <f t="shared" si="105"/>
        <v>0.26593840000000002</v>
      </c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M163" s="48"/>
      <c r="BX163" s="7"/>
      <c r="BY163" s="4"/>
      <c r="BZ163" s="7"/>
      <c r="CA163" s="7"/>
      <c r="CB163" s="7"/>
      <c r="CE163" s="7"/>
      <c r="CF163" s="7"/>
      <c r="CG163" s="7"/>
      <c r="CH163" s="7"/>
      <c r="CI163" s="7"/>
      <c r="CJ163" s="7"/>
      <c r="CK163" s="7"/>
      <c r="CL163" s="7"/>
      <c r="CN163" s="47"/>
      <c r="CO163" s="47"/>
      <c r="CP163" s="47"/>
      <c r="CQ163" s="4"/>
    </row>
    <row r="164" spans="1:95" s="1" customFormat="1" x14ac:dyDescent="0.3">
      <c r="A164" s="1">
        <f t="shared" si="98"/>
        <v>0</v>
      </c>
      <c r="B164" s="1" t="e">
        <f t="shared" si="82"/>
        <v>#N/A</v>
      </c>
      <c r="J164" s="4"/>
      <c r="K164" s="4"/>
      <c r="L164" s="4"/>
      <c r="M164" s="61"/>
      <c r="Y164" s="58"/>
      <c r="AA164" s="1">
        <f t="shared" si="83"/>
        <v>0</v>
      </c>
      <c r="AB164" s="1">
        <f t="shared" si="84"/>
        <v>0</v>
      </c>
      <c r="AC164" s="1">
        <f t="shared" si="85"/>
        <v>0</v>
      </c>
      <c r="AD164" s="1" t="str">
        <f t="shared" si="99"/>
        <v/>
      </c>
      <c r="AE164" s="1" t="str">
        <f t="shared" si="100"/>
        <v/>
      </c>
      <c r="AF164" s="1" t="str">
        <f t="shared" si="100"/>
        <v/>
      </c>
      <c r="AG164" s="1" t="str">
        <f t="shared" si="100"/>
        <v/>
      </c>
      <c r="AH164" s="1" t="e">
        <f t="shared" si="106"/>
        <v>#N/A</v>
      </c>
      <c r="AI164" s="9" t="e">
        <f t="shared" si="101"/>
        <v>#N/A</v>
      </c>
      <c r="AJ164" s="9" t="e">
        <f t="shared" si="86"/>
        <v>#N/A</v>
      </c>
      <c r="AK164" s="9" t="e">
        <f t="shared" si="87"/>
        <v>#N/A</v>
      </c>
      <c r="AL164" s="9" t="e">
        <f t="shared" si="88"/>
        <v>#N/A</v>
      </c>
      <c r="AM164" s="9" t="e">
        <f t="shared" si="89"/>
        <v>#N/A</v>
      </c>
      <c r="AN164" s="9" t="e">
        <f t="shared" si="90"/>
        <v>#N/A</v>
      </c>
      <c r="AO164" s="9" t="e">
        <f t="shared" si="91"/>
        <v>#N/A</v>
      </c>
      <c r="AP164" s="1" t="str">
        <f t="shared" si="102"/>
        <v/>
      </c>
      <c r="AQ164" s="1" t="str">
        <f t="shared" si="102"/>
        <v/>
      </c>
      <c r="AS164" s="1" t="str">
        <f t="shared" si="103"/>
        <v/>
      </c>
      <c r="AT164" s="1" t="e">
        <f t="shared" si="104"/>
        <v>#N/A</v>
      </c>
      <c r="AU164" s="1" t="e">
        <f t="shared" si="92"/>
        <v>#N/A</v>
      </c>
      <c r="AV164" s="9" t="e">
        <f t="shared" si="93"/>
        <v>#N/A</v>
      </c>
      <c r="AW164" s="9" t="e">
        <f t="shared" si="94"/>
        <v>#N/A</v>
      </c>
      <c r="AX164" s="9" t="e">
        <f t="shared" si="95"/>
        <v>#N/A</v>
      </c>
      <c r="AY164" s="9" t="e">
        <f t="shared" si="96"/>
        <v>#N/A</v>
      </c>
      <c r="AZ164" s="9" t="e">
        <f t="shared" si="97"/>
        <v>#N/A</v>
      </c>
      <c r="BA164" s="9" t="e">
        <f t="shared" si="105"/>
        <v>#N/A</v>
      </c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M164" s="48"/>
      <c r="BX164" s="7"/>
      <c r="BY164" s="4"/>
      <c r="BZ164" s="7"/>
      <c r="CA164" s="7"/>
      <c r="CB164" s="7"/>
      <c r="CE164" s="7"/>
      <c r="CF164" s="7"/>
      <c r="CG164" s="7"/>
      <c r="CH164" s="7"/>
      <c r="CI164" s="7"/>
      <c r="CJ164" s="7"/>
      <c r="CK164" s="7"/>
      <c r="CL164" s="7"/>
      <c r="CN164" s="47"/>
      <c r="CO164" s="47"/>
      <c r="CP164" s="47"/>
      <c r="CQ164" s="4"/>
    </row>
    <row r="165" spans="1:95" s="1" customFormat="1" x14ac:dyDescent="0.3">
      <c r="A165" s="1">
        <f t="shared" si="98"/>
        <v>0</v>
      </c>
      <c r="B165" s="1" t="e">
        <f t="shared" si="82"/>
        <v>#N/A</v>
      </c>
      <c r="J165" s="4"/>
      <c r="K165" s="4"/>
      <c r="L165" s="4"/>
      <c r="M165" s="61"/>
      <c r="Y165" s="58"/>
      <c r="AA165" s="1">
        <f t="shared" si="83"/>
        <v>0</v>
      </c>
      <c r="AB165" s="1">
        <f t="shared" si="84"/>
        <v>0</v>
      </c>
      <c r="AC165" s="1">
        <f t="shared" si="85"/>
        <v>0</v>
      </c>
      <c r="AD165" s="1" t="str">
        <f t="shared" si="99"/>
        <v/>
      </c>
      <c r="AE165" s="1" t="str">
        <f t="shared" si="100"/>
        <v/>
      </c>
      <c r="AF165" s="1" t="str">
        <f t="shared" si="100"/>
        <v/>
      </c>
      <c r="AG165" s="1" t="str">
        <f t="shared" si="100"/>
        <v/>
      </c>
      <c r="AH165" s="1" t="e">
        <f t="shared" si="106"/>
        <v>#N/A</v>
      </c>
      <c r="AI165" s="9" t="e">
        <f t="shared" si="101"/>
        <v>#N/A</v>
      </c>
      <c r="AJ165" s="9" t="e">
        <f t="shared" si="86"/>
        <v>#N/A</v>
      </c>
      <c r="AK165" s="9" t="e">
        <f t="shared" si="87"/>
        <v>#N/A</v>
      </c>
      <c r="AL165" s="9" t="e">
        <f t="shared" si="88"/>
        <v>#N/A</v>
      </c>
      <c r="AM165" s="9" t="e">
        <f t="shared" si="89"/>
        <v>#N/A</v>
      </c>
      <c r="AN165" s="9" t="e">
        <f t="shared" si="90"/>
        <v>#N/A</v>
      </c>
      <c r="AO165" s="9" t="e">
        <f t="shared" si="91"/>
        <v>#N/A</v>
      </c>
      <c r="AP165" s="1" t="str">
        <f t="shared" si="102"/>
        <v/>
      </c>
      <c r="AQ165" s="1" t="str">
        <f t="shared" si="102"/>
        <v/>
      </c>
      <c r="AS165" s="1" t="str">
        <f t="shared" si="103"/>
        <v/>
      </c>
      <c r="AT165" s="1" t="e">
        <f t="shared" si="104"/>
        <v>#N/A</v>
      </c>
      <c r="AU165" s="1" t="e">
        <f t="shared" si="92"/>
        <v>#N/A</v>
      </c>
      <c r="AV165" s="9" t="e">
        <f t="shared" si="93"/>
        <v>#N/A</v>
      </c>
      <c r="AW165" s="9" t="e">
        <f t="shared" si="94"/>
        <v>#N/A</v>
      </c>
      <c r="AX165" s="9" t="e">
        <f t="shared" si="95"/>
        <v>#N/A</v>
      </c>
      <c r="AY165" s="9" t="e">
        <f t="shared" si="96"/>
        <v>#N/A</v>
      </c>
      <c r="AZ165" s="9" t="e">
        <f t="shared" si="97"/>
        <v>#N/A</v>
      </c>
      <c r="BA165" s="9" t="e">
        <f t="shared" si="105"/>
        <v>#N/A</v>
      </c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M165" s="48"/>
      <c r="BX165" s="7"/>
      <c r="BY165" s="4"/>
      <c r="BZ165" s="7"/>
      <c r="CA165" s="7"/>
      <c r="CB165" s="7"/>
      <c r="CE165" s="7"/>
      <c r="CF165" s="7"/>
      <c r="CG165" s="7"/>
      <c r="CH165" s="7"/>
      <c r="CI165" s="7"/>
      <c r="CJ165" s="7"/>
      <c r="CK165" s="7"/>
      <c r="CL165" s="7"/>
      <c r="CN165" s="47"/>
      <c r="CO165" s="47"/>
      <c r="CP165" s="47"/>
      <c r="CQ165" s="4"/>
    </row>
    <row r="166" spans="1:95" s="1" customFormat="1" x14ac:dyDescent="0.3">
      <c r="A166" s="1">
        <f t="shared" si="98"/>
        <v>0</v>
      </c>
      <c r="B166" s="1" t="e">
        <f t="shared" si="82"/>
        <v>#N/A</v>
      </c>
      <c r="J166" s="4"/>
      <c r="K166" s="4"/>
      <c r="L166" s="4"/>
      <c r="M166" s="61"/>
      <c r="Y166" s="58"/>
      <c r="AA166" s="1">
        <f t="shared" si="83"/>
        <v>0</v>
      </c>
      <c r="AB166" s="1">
        <f t="shared" si="84"/>
        <v>0</v>
      </c>
      <c r="AC166" s="1">
        <f t="shared" si="85"/>
        <v>0</v>
      </c>
      <c r="AD166" s="1" t="str">
        <f t="shared" si="99"/>
        <v/>
      </c>
      <c r="AE166" s="1" t="str">
        <f t="shared" si="100"/>
        <v/>
      </c>
      <c r="AF166" s="1" t="str">
        <f t="shared" si="100"/>
        <v/>
      </c>
      <c r="AG166" s="1" t="str">
        <f t="shared" si="100"/>
        <v/>
      </c>
      <c r="AH166" s="1" t="e">
        <f t="shared" si="106"/>
        <v>#N/A</v>
      </c>
      <c r="AI166" s="9" t="e">
        <f t="shared" si="101"/>
        <v>#N/A</v>
      </c>
      <c r="AJ166" s="9" t="e">
        <f t="shared" si="86"/>
        <v>#N/A</v>
      </c>
      <c r="AK166" s="9" t="e">
        <f t="shared" si="87"/>
        <v>#N/A</v>
      </c>
      <c r="AL166" s="9" t="e">
        <f t="shared" si="88"/>
        <v>#N/A</v>
      </c>
      <c r="AM166" s="9" t="e">
        <f t="shared" si="89"/>
        <v>#N/A</v>
      </c>
      <c r="AN166" s="9" t="e">
        <f t="shared" si="90"/>
        <v>#N/A</v>
      </c>
      <c r="AO166" s="9" t="e">
        <f t="shared" si="91"/>
        <v>#N/A</v>
      </c>
      <c r="AP166" s="1" t="str">
        <f t="shared" si="102"/>
        <v/>
      </c>
      <c r="AQ166" s="1" t="str">
        <f t="shared" si="102"/>
        <v/>
      </c>
      <c r="AS166" s="1" t="str">
        <f t="shared" si="103"/>
        <v/>
      </c>
      <c r="AT166" s="1" t="e">
        <f t="shared" si="104"/>
        <v>#N/A</v>
      </c>
      <c r="AU166" s="1" t="e">
        <f t="shared" si="92"/>
        <v>#N/A</v>
      </c>
      <c r="AV166" s="9" t="e">
        <f t="shared" si="93"/>
        <v>#N/A</v>
      </c>
      <c r="AW166" s="9" t="e">
        <f t="shared" si="94"/>
        <v>#N/A</v>
      </c>
      <c r="AX166" s="9" t="e">
        <f t="shared" si="95"/>
        <v>#N/A</v>
      </c>
      <c r="AY166" s="9" t="e">
        <f t="shared" si="96"/>
        <v>#N/A</v>
      </c>
      <c r="AZ166" s="9" t="e">
        <f t="shared" si="97"/>
        <v>#N/A</v>
      </c>
      <c r="BA166" s="9" t="e">
        <f t="shared" si="105"/>
        <v>#N/A</v>
      </c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M166" s="48"/>
      <c r="BX166" s="7"/>
      <c r="BY166" s="4"/>
      <c r="BZ166" s="7"/>
      <c r="CA166" s="7"/>
      <c r="CB166" s="7"/>
      <c r="CE166" s="7"/>
      <c r="CF166" s="7"/>
      <c r="CG166" s="7"/>
      <c r="CH166" s="7"/>
      <c r="CI166" s="7"/>
      <c r="CJ166" s="7"/>
      <c r="CK166" s="7"/>
      <c r="CL166" s="7"/>
      <c r="CN166" s="47"/>
      <c r="CO166" s="47"/>
      <c r="CP166" s="47"/>
      <c r="CQ166" s="4"/>
    </row>
    <row r="167" spans="1:95" s="1" customFormat="1" x14ac:dyDescent="0.3">
      <c r="A167" s="1">
        <f t="shared" si="98"/>
        <v>0</v>
      </c>
      <c r="B167" s="1" t="e">
        <f t="shared" si="82"/>
        <v>#N/A</v>
      </c>
      <c r="J167" s="4"/>
      <c r="K167" s="4"/>
      <c r="L167" s="4"/>
      <c r="M167" s="61"/>
      <c r="Y167" s="58"/>
      <c r="AA167" s="1">
        <f t="shared" si="83"/>
        <v>0</v>
      </c>
      <c r="AB167" s="1">
        <f t="shared" si="84"/>
        <v>0</v>
      </c>
      <c r="AC167" s="1">
        <f t="shared" si="85"/>
        <v>0</v>
      </c>
      <c r="AD167" s="1" t="str">
        <f t="shared" si="99"/>
        <v/>
      </c>
      <c r="AE167" s="1" t="str">
        <f t="shared" si="100"/>
        <v/>
      </c>
      <c r="AF167" s="1" t="str">
        <f t="shared" si="100"/>
        <v/>
      </c>
      <c r="AG167" s="1" t="str">
        <f t="shared" si="100"/>
        <v/>
      </c>
      <c r="AH167" s="1" t="e">
        <f t="shared" si="106"/>
        <v>#N/A</v>
      </c>
      <c r="AI167" s="9" t="e">
        <f t="shared" si="101"/>
        <v>#N/A</v>
      </c>
      <c r="AJ167" s="9" t="e">
        <f t="shared" si="86"/>
        <v>#N/A</v>
      </c>
      <c r="AK167" s="9" t="e">
        <f t="shared" si="87"/>
        <v>#N/A</v>
      </c>
      <c r="AL167" s="9" t="e">
        <f t="shared" si="88"/>
        <v>#N/A</v>
      </c>
      <c r="AM167" s="9" t="e">
        <f t="shared" si="89"/>
        <v>#N/A</v>
      </c>
      <c r="AN167" s="9" t="e">
        <f t="shared" si="90"/>
        <v>#N/A</v>
      </c>
      <c r="AO167" s="9" t="e">
        <f t="shared" si="91"/>
        <v>#N/A</v>
      </c>
      <c r="AP167" s="1" t="str">
        <f t="shared" si="102"/>
        <v/>
      </c>
      <c r="AQ167" s="1" t="str">
        <f t="shared" si="102"/>
        <v/>
      </c>
      <c r="AS167" s="1" t="str">
        <f t="shared" si="103"/>
        <v/>
      </c>
      <c r="AT167" s="1" t="e">
        <f t="shared" si="104"/>
        <v>#N/A</v>
      </c>
      <c r="AU167" s="1" t="e">
        <f t="shared" si="92"/>
        <v>#N/A</v>
      </c>
      <c r="AV167" s="9" t="e">
        <f t="shared" si="93"/>
        <v>#N/A</v>
      </c>
      <c r="AW167" s="9" t="e">
        <f t="shared" si="94"/>
        <v>#N/A</v>
      </c>
      <c r="AX167" s="9" t="e">
        <f t="shared" si="95"/>
        <v>#N/A</v>
      </c>
      <c r="AY167" s="9" t="e">
        <f t="shared" si="96"/>
        <v>#N/A</v>
      </c>
      <c r="AZ167" s="9" t="e">
        <f t="shared" si="97"/>
        <v>#N/A</v>
      </c>
      <c r="BA167" s="9" t="e">
        <f t="shared" si="105"/>
        <v>#N/A</v>
      </c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M167" s="48"/>
      <c r="BX167" s="7"/>
      <c r="BY167" s="4"/>
      <c r="BZ167" s="7"/>
      <c r="CA167" s="7"/>
      <c r="CB167" s="7"/>
      <c r="CE167" s="7"/>
      <c r="CF167" s="7"/>
      <c r="CG167" s="7"/>
      <c r="CH167" s="7"/>
      <c r="CI167" s="7"/>
      <c r="CJ167" s="7"/>
      <c r="CK167" s="7"/>
      <c r="CL167" s="7"/>
      <c r="CN167" s="47"/>
      <c r="CO167" s="47"/>
      <c r="CP167" s="47"/>
      <c r="CQ167" s="4"/>
    </row>
    <row r="168" spans="1:95" s="1" customFormat="1" x14ac:dyDescent="0.3">
      <c r="A168" s="1">
        <f t="shared" si="98"/>
        <v>0</v>
      </c>
      <c r="B168" s="1" t="e">
        <f t="shared" si="82"/>
        <v>#N/A</v>
      </c>
      <c r="J168" s="4"/>
      <c r="K168" s="4"/>
      <c r="L168" s="4"/>
      <c r="M168" s="61"/>
      <c r="Y168" s="58"/>
      <c r="AA168" s="1">
        <f t="shared" si="83"/>
        <v>0</v>
      </c>
      <c r="AB168" s="1">
        <f t="shared" si="84"/>
        <v>0</v>
      </c>
      <c r="AC168" s="1">
        <f t="shared" si="85"/>
        <v>0</v>
      </c>
      <c r="AD168" s="1" t="str">
        <f t="shared" si="99"/>
        <v/>
      </c>
      <c r="AE168" s="1" t="str">
        <f t="shared" si="100"/>
        <v/>
      </c>
      <c r="AF168" s="1" t="str">
        <f t="shared" si="100"/>
        <v/>
      </c>
      <c r="AG168" s="1" t="str">
        <f t="shared" si="100"/>
        <v/>
      </c>
      <c r="AH168" s="1" t="e">
        <f t="shared" si="106"/>
        <v>#N/A</v>
      </c>
      <c r="AI168" s="9" t="e">
        <f t="shared" si="101"/>
        <v>#N/A</v>
      </c>
      <c r="AJ168" s="9" t="e">
        <f t="shared" si="86"/>
        <v>#N/A</v>
      </c>
      <c r="AK168" s="9" t="e">
        <f t="shared" si="87"/>
        <v>#N/A</v>
      </c>
      <c r="AL168" s="9" t="e">
        <f t="shared" si="88"/>
        <v>#N/A</v>
      </c>
      <c r="AM168" s="9" t="e">
        <f t="shared" si="89"/>
        <v>#N/A</v>
      </c>
      <c r="AN168" s="9" t="e">
        <f t="shared" si="90"/>
        <v>#N/A</v>
      </c>
      <c r="AO168" s="9" t="e">
        <f t="shared" si="91"/>
        <v>#N/A</v>
      </c>
      <c r="AP168" s="1" t="str">
        <f t="shared" si="102"/>
        <v/>
      </c>
      <c r="AQ168" s="1" t="str">
        <f t="shared" si="102"/>
        <v/>
      </c>
      <c r="AS168" s="1" t="str">
        <f t="shared" si="103"/>
        <v/>
      </c>
      <c r="AT168" s="1" t="e">
        <f t="shared" si="104"/>
        <v>#N/A</v>
      </c>
      <c r="AU168" s="1" t="e">
        <f t="shared" si="92"/>
        <v>#N/A</v>
      </c>
      <c r="AV168" s="9" t="e">
        <f t="shared" si="93"/>
        <v>#N/A</v>
      </c>
      <c r="AW168" s="9" t="e">
        <f t="shared" si="94"/>
        <v>#N/A</v>
      </c>
      <c r="AX168" s="9" t="e">
        <f t="shared" si="95"/>
        <v>#N/A</v>
      </c>
      <c r="AY168" s="9" t="e">
        <f t="shared" si="96"/>
        <v>#N/A</v>
      </c>
      <c r="AZ168" s="9" t="e">
        <f t="shared" si="97"/>
        <v>#N/A</v>
      </c>
      <c r="BA168" s="9" t="e">
        <f t="shared" si="105"/>
        <v>#N/A</v>
      </c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M168" s="48"/>
      <c r="BX168" s="7"/>
      <c r="BY168" s="4"/>
      <c r="BZ168" s="7"/>
      <c r="CA168" s="7"/>
      <c r="CB168" s="7"/>
      <c r="CE168" s="7"/>
      <c r="CF168" s="7"/>
      <c r="CG168" s="7"/>
      <c r="CH168" s="7"/>
      <c r="CI168" s="7"/>
      <c r="CJ168" s="7"/>
      <c r="CK168" s="7"/>
      <c r="CL168" s="7"/>
      <c r="CN168" s="47"/>
      <c r="CO168" s="47"/>
      <c r="CP168" s="47"/>
      <c r="CQ168" s="4"/>
    </row>
    <row r="169" spans="1:95" s="1" customFormat="1" x14ac:dyDescent="0.3">
      <c r="A169" s="1">
        <f t="shared" si="98"/>
        <v>0</v>
      </c>
      <c r="B169" s="1" t="e">
        <f t="shared" si="82"/>
        <v>#N/A</v>
      </c>
      <c r="J169" s="4"/>
      <c r="K169" s="4"/>
      <c r="L169" s="4"/>
      <c r="M169" s="61"/>
      <c r="Y169" s="58"/>
      <c r="AA169" s="1">
        <f t="shared" si="83"/>
        <v>0</v>
      </c>
      <c r="AB169" s="1">
        <f t="shared" si="84"/>
        <v>0</v>
      </c>
      <c r="AC169" s="1">
        <f t="shared" si="85"/>
        <v>0</v>
      </c>
      <c r="AD169" s="1" t="str">
        <f t="shared" si="99"/>
        <v/>
      </c>
      <c r="AE169" s="1" t="str">
        <f t="shared" si="100"/>
        <v/>
      </c>
      <c r="AF169" s="1" t="str">
        <f t="shared" si="100"/>
        <v/>
      </c>
      <c r="AG169" s="1" t="str">
        <f t="shared" si="100"/>
        <v/>
      </c>
      <c r="AH169" s="1" t="e">
        <f t="shared" si="106"/>
        <v>#N/A</v>
      </c>
      <c r="AI169" s="9" t="e">
        <f t="shared" si="101"/>
        <v>#N/A</v>
      </c>
      <c r="AJ169" s="9" t="e">
        <f t="shared" si="86"/>
        <v>#N/A</v>
      </c>
      <c r="AK169" s="9" t="e">
        <f t="shared" si="87"/>
        <v>#N/A</v>
      </c>
      <c r="AL169" s="9" t="e">
        <f t="shared" si="88"/>
        <v>#N/A</v>
      </c>
      <c r="AM169" s="9" t="e">
        <f t="shared" si="89"/>
        <v>#N/A</v>
      </c>
      <c r="AN169" s="9" t="e">
        <f t="shared" si="90"/>
        <v>#N/A</v>
      </c>
      <c r="AO169" s="9" t="e">
        <f t="shared" si="91"/>
        <v>#N/A</v>
      </c>
      <c r="AP169" s="1" t="str">
        <f t="shared" si="102"/>
        <v/>
      </c>
      <c r="AQ169" s="1" t="str">
        <f t="shared" si="102"/>
        <v/>
      </c>
      <c r="AS169" s="1" t="str">
        <f t="shared" si="103"/>
        <v/>
      </c>
      <c r="AT169" s="1" t="e">
        <f t="shared" si="104"/>
        <v>#N/A</v>
      </c>
      <c r="AU169" s="1" t="e">
        <f t="shared" si="92"/>
        <v>#N/A</v>
      </c>
      <c r="AV169" s="9" t="e">
        <f t="shared" si="93"/>
        <v>#N/A</v>
      </c>
      <c r="AW169" s="9" t="e">
        <f t="shared" si="94"/>
        <v>#N/A</v>
      </c>
      <c r="AX169" s="9" t="e">
        <f t="shared" si="95"/>
        <v>#N/A</v>
      </c>
      <c r="AY169" s="9" t="e">
        <f t="shared" si="96"/>
        <v>#N/A</v>
      </c>
      <c r="AZ169" s="9" t="e">
        <f t="shared" si="97"/>
        <v>#N/A</v>
      </c>
      <c r="BA169" s="9" t="e">
        <f t="shared" si="105"/>
        <v>#N/A</v>
      </c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M169" s="48"/>
      <c r="BX169" s="7"/>
      <c r="BY169" s="4"/>
      <c r="BZ169" s="7"/>
      <c r="CA169" s="7"/>
      <c r="CB169" s="7"/>
      <c r="CE169" s="7"/>
      <c r="CF169" s="7"/>
      <c r="CG169" s="7"/>
      <c r="CH169" s="7"/>
      <c r="CI169" s="7"/>
      <c r="CJ169" s="7"/>
      <c r="CK169" s="7"/>
      <c r="CL169" s="7"/>
      <c r="CN169" s="47"/>
      <c r="CO169" s="47"/>
      <c r="CP169" s="47"/>
      <c r="CQ169" s="4"/>
    </row>
    <row r="170" spans="1:95" s="1" customFormat="1" x14ac:dyDescent="0.3">
      <c r="A170" s="1">
        <f t="shared" si="98"/>
        <v>0</v>
      </c>
      <c r="B170" s="1" t="e">
        <f t="shared" si="82"/>
        <v>#N/A</v>
      </c>
      <c r="J170" s="4"/>
      <c r="K170" s="4"/>
      <c r="L170" s="4"/>
      <c r="M170" s="61"/>
      <c r="Y170" s="58"/>
      <c r="AA170" s="1">
        <f t="shared" si="83"/>
        <v>0</v>
      </c>
      <c r="AB170" s="1">
        <f t="shared" si="84"/>
        <v>0</v>
      </c>
      <c r="AC170" s="1">
        <f t="shared" si="85"/>
        <v>0</v>
      </c>
      <c r="AD170" s="1" t="str">
        <f t="shared" si="99"/>
        <v/>
      </c>
      <c r="AE170" s="1" t="str">
        <f t="shared" si="100"/>
        <v/>
      </c>
      <c r="AF170" s="1" t="str">
        <f t="shared" si="100"/>
        <v/>
      </c>
      <c r="AG170" s="1" t="str">
        <f t="shared" si="100"/>
        <v/>
      </c>
      <c r="AH170" s="1" t="e">
        <f t="shared" si="106"/>
        <v>#N/A</v>
      </c>
      <c r="AI170" s="9" t="e">
        <f t="shared" si="101"/>
        <v>#N/A</v>
      </c>
      <c r="AJ170" s="9" t="e">
        <f t="shared" si="86"/>
        <v>#N/A</v>
      </c>
      <c r="AK170" s="9" t="e">
        <f t="shared" si="87"/>
        <v>#N/A</v>
      </c>
      <c r="AL170" s="9" t="e">
        <f t="shared" si="88"/>
        <v>#N/A</v>
      </c>
      <c r="AM170" s="9" t="e">
        <f t="shared" si="89"/>
        <v>#N/A</v>
      </c>
      <c r="AN170" s="9" t="e">
        <f t="shared" si="90"/>
        <v>#N/A</v>
      </c>
      <c r="AO170" s="9" t="e">
        <f t="shared" si="91"/>
        <v>#N/A</v>
      </c>
      <c r="AP170" s="1" t="str">
        <f t="shared" si="102"/>
        <v/>
      </c>
      <c r="AQ170" s="1" t="str">
        <f t="shared" si="102"/>
        <v/>
      </c>
      <c r="AS170" s="1" t="str">
        <f t="shared" si="103"/>
        <v/>
      </c>
      <c r="AT170" s="1" t="e">
        <f t="shared" si="104"/>
        <v>#N/A</v>
      </c>
      <c r="AU170" s="1" t="e">
        <f t="shared" si="92"/>
        <v>#N/A</v>
      </c>
      <c r="AV170" s="9" t="e">
        <f t="shared" si="93"/>
        <v>#N/A</v>
      </c>
      <c r="AW170" s="9" t="e">
        <f t="shared" si="94"/>
        <v>#N/A</v>
      </c>
      <c r="AX170" s="9" t="e">
        <f t="shared" si="95"/>
        <v>#N/A</v>
      </c>
      <c r="AY170" s="9" t="e">
        <f t="shared" si="96"/>
        <v>#N/A</v>
      </c>
      <c r="AZ170" s="9" t="e">
        <f t="shared" si="97"/>
        <v>#N/A</v>
      </c>
      <c r="BA170" s="9" t="e">
        <f t="shared" si="105"/>
        <v>#N/A</v>
      </c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M170" s="48"/>
      <c r="BX170" s="7"/>
      <c r="BY170" s="4"/>
      <c r="BZ170" s="7"/>
      <c r="CA170" s="7"/>
      <c r="CB170" s="7"/>
      <c r="CE170" s="7"/>
      <c r="CF170" s="7"/>
      <c r="CG170" s="7"/>
      <c r="CH170" s="7"/>
      <c r="CI170" s="7"/>
      <c r="CJ170" s="7"/>
      <c r="CK170" s="7"/>
      <c r="CL170" s="7"/>
      <c r="CN170" s="47"/>
      <c r="CO170" s="47"/>
      <c r="CP170" s="47"/>
      <c r="CQ170" s="4"/>
    </row>
    <row r="171" spans="1:95" s="1" customFormat="1" x14ac:dyDescent="0.3">
      <c r="A171" s="1">
        <f t="shared" si="98"/>
        <v>0</v>
      </c>
      <c r="B171" s="1" t="e">
        <f t="shared" si="82"/>
        <v>#N/A</v>
      </c>
      <c r="J171" s="4"/>
      <c r="K171" s="4"/>
      <c r="L171" s="4"/>
      <c r="M171" s="61"/>
      <c r="Y171" s="58"/>
      <c r="AA171" s="1">
        <f t="shared" si="83"/>
        <v>0</v>
      </c>
      <c r="AB171" s="1">
        <f t="shared" si="84"/>
        <v>0</v>
      </c>
      <c r="AC171" s="1">
        <f t="shared" si="85"/>
        <v>0</v>
      </c>
      <c r="AD171" s="1" t="str">
        <f t="shared" si="99"/>
        <v/>
      </c>
      <c r="AE171" s="1" t="str">
        <f t="shared" si="100"/>
        <v/>
      </c>
      <c r="AF171" s="1" t="str">
        <f t="shared" si="100"/>
        <v/>
      </c>
      <c r="AG171" s="1" t="str">
        <f t="shared" si="100"/>
        <v/>
      </c>
      <c r="AH171" s="1" t="e">
        <f t="shared" si="106"/>
        <v>#N/A</v>
      </c>
      <c r="AI171" s="9" t="e">
        <f t="shared" si="101"/>
        <v>#N/A</v>
      </c>
      <c r="AJ171" s="9" t="e">
        <f t="shared" si="86"/>
        <v>#N/A</v>
      </c>
      <c r="AK171" s="9" t="e">
        <f t="shared" si="87"/>
        <v>#N/A</v>
      </c>
      <c r="AL171" s="9" t="e">
        <f t="shared" si="88"/>
        <v>#N/A</v>
      </c>
      <c r="AM171" s="9" t="e">
        <f t="shared" si="89"/>
        <v>#N/A</v>
      </c>
      <c r="AN171" s="9" t="e">
        <f t="shared" si="90"/>
        <v>#N/A</v>
      </c>
      <c r="AO171" s="9" t="e">
        <f t="shared" si="91"/>
        <v>#N/A</v>
      </c>
      <c r="AP171" s="1" t="str">
        <f t="shared" si="102"/>
        <v/>
      </c>
      <c r="AQ171" s="1" t="str">
        <f t="shared" si="102"/>
        <v/>
      </c>
      <c r="AS171" s="1" t="str">
        <f t="shared" si="103"/>
        <v/>
      </c>
      <c r="AT171" s="1" t="e">
        <f t="shared" si="104"/>
        <v>#N/A</v>
      </c>
      <c r="AU171" s="1" t="e">
        <f t="shared" si="92"/>
        <v>#N/A</v>
      </c>
      <c r="AV171" s="9" t="e">
        <f t="shared" si="93"/>
        <v>#N/A</v>
      </c>
      <c r="AW171" s="9" t="e">
        <f t="shared" si="94"/>
        <v>#N/A</v>
      </c>
      <c r="AX171" s="9" t="e">
        <f t="shared" si="95"/>
        <v>#N/A</v>
      </c>
      <c r="AY171" s="9" t="e">
        <f t="shared" si="96"/>
        <v>#N/A</v>
      </c>
      <c r="AZ171" s="9" t="e">
        <f t="shared" si="97"/>
        <v>#N/A</v>
      </c>
      <c r="BA171" s="9" t="e">
        <f t="shared" si="105"/>
        <v>#N/A</v>
      </c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M171" s="48"/>
      <c r="BX171" s="7"/>
      <c r="BY171" s="4"/>
      <c r="BZ171" s="7"/>
      <c r="CA171" s="7"/>
      <c r="CB171" s="7"/>
      <c r="CE171" s="7"/>
      <c r="CF171" s="7"/>
      <c r="CG171" s="7"/>
      <c r="CH171" s="7"/>
      <c r="CI171" s="7"/>
      <c r="CJ171" s="7"/>
      <c r="CK171" s="7"/>
      <c r="CL171" s="7"/>
      <c r="CN171" s="47"/>
      <c r="CO171" s="47"/>
      <c r="CP171" s="47"/>
      <c r="CQ171" s="4"/>
    </row>
    <row r="172" spans="1:95" s="1" customFormat="1" x14ac:dyDescent="0.3">
      <c r="A172" s="1">
        <f t="shared" si="98"/>
        <v>0</v>
      </c>
      <c r="B172" s="1" t="e">
        <f t="shared" si="82"/>
        <v>#N/A</v>
      </c>
      <c r="J172" s="4"/>
      <c r="K172" s="4"/>
      <c r="L172" s="4"/>
      <c r="M172" s="61"/>
      <c r="Y172" s="58"/>
      <c r="AA172" s="1">
        <f t="shared" si="83"/>
        <v>0</v>
      </c>
      <c r="AB172" s="1">
        <f t="shared" si="84"/>
        <v>0</v>
      </c>
      <c r="AC172" s="1">
        <f t="shared" si="85"/>
        <v>0</v>
      </c>
      <c r="AD172" s="1" t="str">
        <f t="shared" si="99"/>
        <v/>
      </c>
      <c r="AE172" s="1" t="str">
        <f t="shared" si="100"/>
        <v/>
      </c>
      <c r="AF172" s="1" t="str">
        <f t="shared" si="100"/>
        <v/>
      </c>
      <c r="AG172" s="1" t="str">
        <f t="shared" si="100"/>
        <v/>
      </c>
      <c r="AH172" s="1" t="e">
        <f t="shared" si="106"/>
        <v>#N/A</v>
      </c>
      <c r="AI172" s="9" t="e">
        <f t="shared" si="101"/>
        <v>#N/A</v>
      </c>
      <c r="AJ172" s="9" t="e">
        <f t="shared" si="86"/>
        <v>#N/A</v>
      </c>
      <c r="AK172" s="9" t="e">
        <f t="shared" si="87"/>
        <v>#N/A</v>
      </c>
      <c r="AL172" s="9" t="e">
        <f t="shared" si="88"/>
        <v>#N/A</v>
      </c>
      <c r="AM172" s="9" t="e">
        <f t="shared" si="89"/>
        <v>#N/A</v>
      </c>
      <c r="AN172" s="9" t="e">
        <f t="shared" si="90"/>
        <v>#N/A</v>
      </c>
      <c r="AO172" s="9" t="e">
        <f t="shared" si="91"/>
        <v>#N/A</v>
      </c>
      <c r="AP172" s="1" t="str">
        <f t="shared" si="102"/>
        <v/>
      </c>
      <c r="AQ172" s="1" t="str">
        <f t="shared" si="102"/>
        <v/>
      </c>
      <c r="AS172" s="1" t="str">
        <f t="shared" si="103"/>
        <v/>
      </c>
      <c r="AT172" s="1" t="e">
        <f t="shared" si="104"/>
        <v>#N/A</v>
      </c>
      <c r="AU172" s="1" t="e">
        <f t="shared" si="92"/>
        <v>#N/A</v>
      </c>
      <c r="AV172" s="9" t="e">
        <f t="shared" si="93"/>
        <v>#N/A</v>
      </c>
      <c r="AW172" s="9" t="e">
        <f t="shared" si="94"/>
        <v>#N/A</v>
      </c>
      <c r="AX172" s="9" t="e">
        <f t="shared" si="95"/>
        <v>#N/A</v>
      </c>
      <c r="AY172" s="9" t="e">
        <f t="shared" si="96"/>
        <v>#N/A</v>
      </c>
      <c r="AZ172" s="9" t="e">
        <f t="shared" si="97"/>
        <v>#N/A</v>
      </c>
      <c r="BA172" s="9" t="e">
        <f t="shared" si="105"/>
        <v>#N/A</v>
      </c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M172" s="48"/>
      <c r="BX172" s="7"/>
      <c r="BY172" s="4"/>
      <c r="BZ172" s="7"/>
      <c r="CA172" s="7"/>
      <c r="CB172" s="7"/>
      <c r="CE172" s="7"/>
      <c r="CF172" s="7"/>
      <c r="CG172" s="7"/>
      <c r="CH172" s="7"/>
      <c r="CI172" s="7"/>
      <c r="CJ172" s="7"/>
      <c r="CK172" s="7"/>
      <c r="CL172" s="7"/>
      <c r="CN172" s="47"/>
      <c r="CO172" s="47"/>
      <c r="CP172" s="47"/>
      <c r="CQ172" s="4"/>
    </row>
    <row r="173" spans="1:95" s="1" customFormat="1" x14ac:dyDescent="0.3">
      <c r="A173" s="1">
        <f t="shared" si="98"/>
        <v>0</v>
      </c>
      <c r="B173" s="1" t="e">
        <f t="shared" si="82"/>
        <v>#N/A</v>
      </c>
      <c r="J173" s="4"/>
      <c r="K173" s="4"/>
      <c r="L173" s="4"/>
      <c r="M173" s="61"/>
      <c r="Y173" s="58"/>
      <c r="AA173" s="1">
        <f t="shared" si="83"/>
        <v>0</v>
      </c>
      <c r="AB173" s="1">
        <f t="shared" si="84"/>
        <v>0</v>
      </c>
      <c r="AC173" s="1">
        <f t="shared" si="85"/>
        <v>0</v>
      </c>
      <c r="AD173" s="1" t="str">
        <f t="shared" si="99"/>
        <v/>
      </c>
      <c r="AE173" s="1" t="str">
        <f t="shared" si="100"/>
        <v/>
      </c>
      <c r="AF173" s="1" t="str">
        <f t="shared" si="100"/>
        <v/>
      </c>
      <c r="AG173" s="1" t="str">
        <f t="shared" si="100"/>
        <v/>
      </c>
      <c r="AH173" s="1" t="e">
        <f t="shared" si="106"/>
        <v>#N/A</v>
      </c>
      <c r="AI173" s="9" t="e">
        <f t="shared" si="101"/>
        <v>#N/A</v>
      </c>
      <c r="AJ173" s="9" t="e">
        <f t="shared" si="86"/>
        <v>#N/A</v>
      </c>
      <c r="AK173" s="9" t="e">
        <f t="shared" si="87"/>
        <v>#N/A</v>
      </c>
      <c r="AL173" s="9" t="e">
        <f t="shared" si="88"/>
        <v>#N/A</v>
      </c>
      <c r="AM173" s="9" t="e">
        <f t="shared" si="89"/>
        <v>#N/A</v>
      </c>
      <c r="AN173" s="9" t="e">
        <f t="shared" si="90"/>
        <v>#N/A</v>
      </c>
      <c r="AO173" s="9" t="e">
        <f t="shared" si="91"/>
        <v>#N/A</v>
      </c>
      <c r="AP173" s="1" t="str">
        <f t="shared" si="102"/>
        <v/>
      </c>
      <c r="AQ173" s="1" t="str">
        <f t="shared" si="102"/>
        <v/>
      </c>
      <c r="AS173" s="1" t="str">
        <f t="shared" si="103"/>
        <v/>
      </c>
      <c r="AT173" s="1" t="e">
        <f t="shared" si="104"/>
        <v>#N/A</v>
      </c>
      <c r="AU173" s="1" t="e">
        <f t="shared" si="92"/>
        <v>#N/A</v>
      </c>
      <c r="AV173" s="9" t="e">
        <f t="shared" si="93"/>
        <v>#N/A</v>
      </c>
      <c r="AW173" s="9" t="e">
        <f t="shared" si="94"/>
        <v>#N/A</v>
      </c>
      <c r="AX173" s="9" t="e">
        <f t="shared" si="95"/>
        <v>#N/A</v>
      </c>
      <c r="AY173" s="9" t="e">
        <f t="shared" si="96"/>
        <v>#N/A</v>
      </c>
      <c r="AZ173" s="9" t="e">
        <f t="shared" si="97"/>
        <v>#N/A</v>
      </c>
      <c r="BA173" s="9" t="e">
        <f t="shared" si="105"/>
        <v>#N/A</v>
      </c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M173" s="48"/>
      <c r="BX173" s="7"/>
      <c r="BY173" s="4"/>
      <c r="BZ173" s="7"/>
      <c r="CA173" s="7"/>
      <c r="CB173" s="7"/>
      <c r="CE173" s="7"/>
      <c r="CF173" s="7"/>
      <c r="CG173" s="7"/>
      <c r="CH173" s="7"/>
      <c r="CI173" s="7"/>
      <c r="CJ173" s="7"/>
      <c r="CK173" s="7"/>
      <c r="CL173" s="7"/>
      <c r="CN173" s="47"/>
      <c r="CO173" s="47"/>
      <c r="CP173" s="47"/>
      <c r="CQ173" s="4"/>
    </row>
    <row r="174" spans="1:95" s="1" customFormat="1" x14ac:dyDescent="0.3">
      <c r="A174" s="1">
        <f t="shared" si="98"/>
        <v>0</v>
      </c>
      <c r="B174" s="1" t="e">
        <f t="shared" si="82"/>
        <v>#N/A</v>
      </c>
      <c r="J174" s="4"/>
      <c r="K174" s="4"/>
      <c r="L174" s="4"/>
      <c r="M174" s="61"/>
      <c r="Y174" s="58"/>
      <c r="AA174" s="1">
        <f t="shared" si="83"/>
        <v>0</v>
      </c>
      <c r="AB174" s="1">
        <f t="shared" si="84"/>
        <v>0</v>
      </c>
      <c r="AC174" s="1">
        <f t="shared" si="85"/>
        <v>0</v>
      </c>
      <c r="AD174" s="1" t="str">
        <f t="shared" si="99"/>
        <v/>
      </c>
      <c r="AE174" s="1" t="str">
        <f t="shared" si="100"/>
        <v/>
      </c>
      <c r="AF174" s="1" t="str">
        <f t="shared" si="100"/>
        <v/>
      </c>
      <c r="AG174" s="1" t="str">
        <f t="shared" si="100"/>
        <v/>
      </c>
      <c r="AH174" s="1" t="e">
        <f t="shared" si="106"/>
        <v>#N/A</v>
      </c>
      <c r="AI174" s="9" t="e">
        <f t="shared" si="101"/>
        <v>#N/A</v>
      </c>
      <c r="AJ174" s="9" t="e">
        <f t="shared" si="86"/>
        <v>#N/A</v>
      </c>
      <c r="AK174" s="9" t="e">
        <f t="shared" si="87"/>
        <v>#N/A</v>
      </c>
      <c r="AL174" s="9" t="e">
        <f t="shared" si="88"/>
        <v>#N/A</v>
      </c>
      <c r="AM174" s="9" t="e">
        <f t="shared" si="89"/>
        <v>#N/A</v>
      </c>
      <c r="AN174" s="9" t="e">
        <f t="shared" si="90"/>
        <v>#N/A</v>
      </c>
      <c r="AO174" s="9" t="e">
        <f t="shared" si="91"/>
        <v>#N/A</v>
      </c>
      <c r="AP174" s="1" t="str">
        <f t="shared" si="102"/>
        <v/>
      </c>
      <c r="AQ174" s="1" t="str">
        <f t="shared" si="102"/>
        <v/>
      </c>
      <c r="AS174" s="1" t="str">
        <f t="shared" si="103"/>
        <v/>
      </c>
      <c r="AT174" s="1" t="e">
        <f t="shared" si="104"/>
        <v>#N/A</v>
      </c>
      <c r="AU174" s="1" t="e">
        <f t="shared" si="92"/>
        <v>#N/A</v>
      </c>
      <c r="AV174" s="9" t="e">
        <f t="shared" si="93"/>
        <v>#N/A</v>
      </c>
      <c r="AW174" s="9" t="e">
        <f t="shared" si="94"/>
        <v>#N/A</v>
      </c>
      <c r="AX174" s="9" t="e">
        <f t="shared" si="95"/>
        <v>#N/A</v>
      </c>
      <c r="AY174" s="9" t="e">
        <f t="shared" si="96"/>
        <v>#N/A</v>
      </c>
      <c r="AZ174" s="9" t="e">
        <f t="shared" si="97"/>
        <v>#N/A</v>
      </c>
      <c r="BA174" s="9" t="e">
        <f t="shared" si="105"/>
        <v>#N/A</v>
      </c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M174" s="48"/>
      <c r="BX174" s="7"/>
      <c r="BY174" s="4"/>
      <c r="BZ174" s="7"/>
      <c r="CA174" s="7"/>
      <c r="CB174" s="7"/>
      <c r="CE174" s="7"/>
      <c r="CF174" s="7"/>
      <c r="CG174" s="7"/>
      <c r="CH174" s="7"/>
      <c r="CI174" s="7"/>
      <c r="CJ174" s="7"/>
      <c r="CK174" s="7"/>
      <c r="CL174" s="7"/>
      <c r="CN174" s="47"/>
      <c r="CO174" s="47"/>
      <c r="CP174" s="47"/>
      <c r="CQ174" s="4"/>
    </row>
    <row r="175" spans="1:95" s="1" customFormat="1" x14ac:dyDescent="0.3">
      <c r="A175" s="1">
        <f t="shared" si="98"/>
        <v>0</v>
      </c>
      <c r="B175" s="1" t="e">
        <f t="shared" si="82"/>
        <v>#N/A</v>
      </c>
      <c r="J175" s="4"/>
      <c r="K175" s="4"/>
      <c r="L175" s="4"/>
      <c r="M175" s="61"/>
      <c r="Y175" s="58"/>
      <c r="AA175" s="1">
        <f t="shared" si="83"/>
        <v>0</v>
      </c>
      <c r="AB175" s="1">
        <f t="shared" si="84"/>
        <v>0</v>
      </c>
      <c r="AC175" s="1">
        <f t="shared" si="85"/>
        <v>0</v>
      </c>
      <c r="AD175" s="1" t="str">
        <f t="shared" si="99"/>
        <v/>
      </c>
      <c r="AE175" s="1" t="str">
        <f t="shared" si="100"/>
        <v/>
      </c>
      <c r="AF175" s="1" t="str">
        <f t="shared" si="100"/>
        <v/>
      </c>
      <c r="AG175" s="1" t="str">
        <f t="shared" si="100"/>
        <v/>
      </c>
      <c r="AH175" s="1" t="e">
        <f t="shared" si="106"/>
        <v>#N/A</v>
      </c>
      <c r="AI175" s="9" t="e">
        <f t="shared" si="101"/>
        <v>#N/A</v>
      </c>
      <c r="AJ175" s="9" t="e">
        <f t="shared" si="86"/>
        <v>#N/A</v>
      </c>
      <c r="AK175" s="9" t="e">
        <f t="shared" si="87"/>
        <v>#N/A</v>
      </c>
      <c r="AL175" s="9" t="e">
        <f t="shared" si="88"/>
        <v>#N/A</v>
      </c>
      <c r="AM175" s="9" t="e">
        <f t="shared" si="89"/>
        <v>#N/A</v>
      </c>
      <c r="AN175" s="9" t="e">
        <f t="shared" si="90"/>
        <v>#N/A</v>
      </c>
      <c r="AO175" s="9" t="e">
        <f t="shared" si="91"/>
        <v>#N/A</v>
      </c>
      <c r="AP175" s="1" t="str">
        <f t="shared" si="102"/>
        <v/>
      </c>
      <c r="AQ175" s="1" t="str">
        <f t="shared" si="102"/>
        <v/>
      </c>
      <c r="AS175" s="1" t="str">
        <f t="shared" si="103"/>
        <v/>
      </c>
      <c r="AT175" s="1" t="e">
        <f t="shared" si="104"/>
        <v>#N/A</v>
      </c>
      <c r="AU175" s="1" t="e">
        <f t="shared" si="92"/>
        <v>#N/A</v>
      </c>
      <c r="AV175" s="9" t="e">
        <f t="shared" si="93"/>
        <v>#N/A</v>
      </c>
      <c r="AW175" s="9" t="e">
        <f t="shared" si="94"/>
        <v>#N/A</v>
      </c>
      <c r="AX175" s="9" t="e">
        <f t="shared" si="95"/>
        <v>#N/A</v>
      </c>
      <c r="AY175" s="9" t="e">
        <f t="shared" si="96"/>
        <v>#N/A</v>
      </c>
      <c r="AZ175" s="9" t="e">
        <f t="shared" si="97"/>
        <v>#N/A</v>
      </c>
      <c r="BA175" s="9" t="e">
        <f t="shared" si="105"/>
        <v>#N/A</v>
      </c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M175" s="48"/>
      <c r="BX175" s="7"/>
      <c r="BY175" s="4"/>
      <c r="BZ175" s="7"/>
      <c r="CA175" s="7"/>
      <c r="CB175" s="7"/>
      <c r="CE175" s="7"/>
      <c r="CF175" s="7"/>
      <c r="CG175" s="7"/>
      <c r="CH175" s="7"/>
      <c r="CI175" s="7"/>
      <c r="CJ175" s="7"/>
      <c r="CK175" s="7"/>
      <c r="CL175" s="7"/>
      <c r="CN175" s="47"/>
      <c r="CO175" s="47"/>
      <c r="CP175" s="47"/>
      <c r="CQ175" s="4"/>
    </row>
    <row r="176" spans="1:95" s="1" customFormat="1" x14ac:dyDescent="0.3">
      <c r="A176" s="1">
        <f t="shared" si="98"/>
        <v>0</v>
      </c>
      <c r="B176" s="1" t="e">
        <f t="shared" si="82"/>
        <v>#N/A</v>
      </c>
      <c r="J176" s="4"/>
      <c r="K176" s="4"/>
      <c r="L176" s="4"/>
      <c r="M176" s="61"/>
      <c r="Y176" s="58"/>
      <c r="AA176" s="1">
        <f t="shared" si="83"/>
        <v>0</v>
      </c>
      <c r="AB176" s="1">
        <f t="shared" si="84"/>
        <v>0</v>
      </c>
      <c r="AC176" s="1">
        <f t="shared" si="85"/>
        <v>0</v>
      </c>
      <c r="AD176" s="1" t="str">
        <f t="shared" si="99"/>
        <v/>
      </c>
      <c r="AE176" s="1" t="str">
        <f t="shared" si="100"/>
        <v/>
      </c>
      <c r="AF176" s="1" t="str">
        <f t="shared" si="100"/>
        <v/>
      </c>
      <c r="AG176" s="1" t="str">
        <f t="shared" si="100"/>
        <v/>
      </c>
      <c r="AH176" s="1" t="e">
        <f t="shared" si="106"/>
        <v>#N/A</v>
      </c>
      <c r="AI176" s="9" t="e">
        <f t="shared" si="101"/>
        <v>#N/A</v>
      </c>
      <c r="AJ176" s="9" t="e">
        <f t="shared" si="86"/>
        <v>#N/A</v>
      </c>
      <c r="AK176" s="9" t="e">
        <f t="shared" si="87"/>
        <v>#N/A</v>
      </c>
      <c r="AL176" s="9" t="e">
        <f t="shared" si="88"/>
        <v>#N/A</v>
      </c>
      <c r="AM176" s="9" t="e">
        <f t="shared" si="89"/>
        <v>#N/A</v>
      </c>
      <c r="AN176" s="9" t="e">
        <f t="shared" si="90"/>
        <v>#N/A</v>
      </c>
      <c r="AO176" s="9" t="e">
        <f t="shared" si="91"/>
        <v>#N/A</v>
      </c>
      <c r="AP176" s="1" t="str">
        <f t="shared" si="102"/>
        <v/>
      </c>
      <c r="AQ176" s="1" t="str">
        <f t="shared" si="102"/>
        <v/>
      </c>
      <c r="AS176" s="1" t="str">
        <f t="shared" si="103"/>
        <v/>
      </c>
      <c r="AT176" s="1" t="e">
        <f t="shared" si="104"/>
        <v>#N/A</v>
      </c>
      <c r="AU176" s="1" t="e">
        <f t="shared" si="92"/>
        <v>#N/A</v>
      </c>
      <c r="AV176" s="9" t="e">
        <f t="shared" si="93"/>
        <v>#N/A</v>
      </c>
      <c r="AW176" s="9" t="e">
        <f t="shared" si="94"/>
        <v>#N/A</v>
      </c>
      <c r="AX176" s="9" t="e">
        <f t="shared" si="95"/>
        <v>#N/A</v>
      </c>
      <c r="AY176" s="9" t="e">
        <f t="shared" si="96"/>
        <v>#N/A</v>
      </c>
      <c r="AZ176" s="9" t="e">
        <f t="shared" si="97"/>
        <v>#N/A</v>
      </c>
      <c r="BA176" s="9" t="e">
        <f t="shared" si="105"/>
        <v>#N/A</v>
      </c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M176" s="48"/>
      <c r="BX176" s="7"/>
      <c r="BY176" s="4"/>
      <c r="BZ176" s="7"/>
      <c r="CA176" s="7"/>
      <c r="CB176" s="7"/>
      <c r="CE176" s="7"/>
      <c r="CF176" s="7"/>
      <c r="CG176" s="7"/>
      <c r="CH176" s="7"/>
      <c r="CI176" s="7"/>
      <c r="CJ176" s="7"/>
      <c r="CK176" s="7"/>
      <c r="CL176" s="7"/>
      <c r="CN176" s="47"/>
      <c r="CO176" s="47"/>
      <c r="CP176" s="47"/>
      <c r="CQ176" s="4"/>
    </row>
    <row r="177" spans="1:95" s="1" customFormat="1" x14ac:dyDescent="0.3">
      <c r="A177" s="1">
        <f t="shared" si="98"/>
        <v>0</v>
      </c>
      <c r="B177" s="1" t="e">
        <f t="shared" si="82"/>
        <v>#N/A</v>
      </c>
      <c r="J177" s="4"/>
      <c r="K177" s="4"/>
      <c r="L177" s="4"/>
      <c r="M177" s="61"/>
      <c r="Y177" s="58"/>
      <c r="AA177" s="1">
        <f t="shared" si="83"/>
        <v>0</v>
      </c>
      <c r="AB177" s="1">
        <f t="shared" si="84"/>
        <v>0</v>
      </c>
      <c r="AC177" s="1">
        <f t="shared" si="85"/>
        <v>0</v>
      </c>
      <c r="AD177" s="1" t="str">
        <f t="shared" si="99"/>
        <v/>
      </c>
      <c r="AE177" s="1" t="str">
        <f t="shared" si="100"/>
        <v/>
      </c>
      <c r="AF177" s="1" t="str">
        <f t="shared" si="100"/>
        <v/>
      </c>
      <c r="AG177" s="1" t="str">
        <f t="shared" si="100"/>
        <v/>
      </c>
      <c r="AH177" s="1" t="e">
        <f t="shared" si="106"/>
        <v>#N/A</v>
      </c>
      <c r="AI177" s="9" t="e">
        <f t="shared" si="101"/>
        <v>#N/A</v>
      </c>
      <c r="AJ177" s="9" t="e">
        <f t="shared" si="86"/>
        <v>#N/A</v>
      </c>
      <c r="AK177" s="9" t="e">
        <f t="shared" si="87"/>
        <v>#N/A</v>
      </c>
      <c r="AL177" s="9" t="e">
        <f t="shared" si="88"/>
        <v>#N/A</v>
      </c>
      <c r="AM177" s="9" t="e">
        <f t="shared" si="89"/>
        <v>#N/A</v>
      </c>
      <c r="AN177" s="9" t="e">
        <f t="shared" si="90"/>
        <v>#N/A</v>
      </c>
      <c r="AO177" s="9" t="e">
        <f t="shared" si="91"/>
        <v>#N/A</v>
      </c>
      <c r="AP177" s="1" t="str">
        <f t="shared" si="102"/>
        <v/>
      </c>
      <c r="AQ177" s="1" t="str">
        <f t="shared" si="102"/>
        <v/>
      </c>
      <c r="AS177" s="1" t="str">
        <f t="shared" si="103"/>
        <v/>
      </c>
      <c r="AT177" s="1" t="e">
        <f t="shared" si="104"/>
        <v>#N/A</v>
      </c>
      <c r="AU177" s="1" t="e">
        <f t="shared" si="92"/>
        <v>#N/A</v>
      </c>
      <c r="AV177" s="9" t="e">
        <f t="shared" si="93"/>
        <v>#N/A</v>
      </c>
      <c r="AW177" s="9" t="e">
        <f t="shared" si="94"/>
        <v>#N/A</v>
      </c>
      <c r="AX177" s="9" t="e">
        <f t="shared" si="95"/>
        <v>#N/A</v>
      </c>
      <c r="AY177" s="9" t="e">
        <f t="shared" si="96"/>
        <v>#N/A</v>
      </c>
      <c r="AZ177" s="9" t="e">
        <f t="shared" si="97"/>
        <v>#N/A</v>
      </c>
      <c r="BA177" s="9" t="e">
        <f t="shared" si="105"/>
        <v>#N/A</v>
      </c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M177" s="48"/>
      <c r="BX177" s="7"/>
      <c r="BY177" s="4"/>
      <c r="BZ177" s="7"/>
      <c r="CA177" s="7"/>
      <c r="CB177" s="7"/>
      <c r="CE177" s="7"/>
      <c r="CF177" s="7"/>
      <c r="CG177" s="7"/>
      <c r="CH177" s="7"/>
      <c r="CI177" s="7"/>
      <c r="CJ177" s="7"/>
      <c r="CK177" s="7"/>
      <c r="CL177" s="7"/>
      <c r="CN177" s="47"/>
      <c r="CO177" s="47"/>
      <c r="CP177" s="47"/>
      <c r="CQ177" s="4"/>
    </row>
    <row r="178" spans="1:95" s="1" customFormat="1" x14ac:dyDescent="0.3">
      <c r="A178" s="1">
        <f t="shared" si="98"/>
        <v>0</v>
      </c>
      <c r="B178" s="1" t="e">
        <f t="shared" si="82"/>
        <v>#N/A</v>
      </c>
      <c r="J178" s="4"/>
      <c r="K178" s="4"/>
      <c r="L178" s="4"/>
      <c r="M178" s="61"/>
      <c r="Y178" s="58"/>
      <c r="AA178" s="1">
        <f t="shared" si="83"/>
        <v>0</v>
      </c>
      <c r="AB178" s="1">
        <f t="shared" si="84"/>
        <v>0</v>
      </c>
      <c r="AC178" s="1">
        <f t="shared" si="85"/>
        <v>0</v>
      </c>
      <c r="AD178" s="1" t="str">
        <f t="shared" si="99"/>
        <v/>
      </c>
      <c r="AE178" s="1" t="str">
        <f t="shared" si="100"/>
        <v/>
      </c>
      <c r="AF178" s="1" t="str">
        <f t="shared" si="100"/>
        <v/>
      </c>
      <c r="AG178" s="1" t="str">
        <f t="shared" si="100"/>
        <v/>
      </c>
      <c r="AH178" s="1" t="e">
        <f t="shared" si="106"/>
        <v>#N/A</v>
      </c>
      <c r="AI178" s="9" t="e">
        <f t="shared" si="101"/>
        <v>#N/A</v>
      </c>
      <c r="AJ178" s="9" t="e">
        <f t="shared" si="86"/>
        <v>#N/A</v>
      </c>
      <c r="AK178" s="9" t="e">
        <f t="shared" si="87"/>
        <v>#N/A</v>
      </c>
      <c r="AL178" s="9" t="e">
        <f t="shared" si="88"/>
        <v>#N/A</v>
      </c>
      <c r="AM178" s="9" t="e">
        <f t="shared" si="89"/>
        <v>#N/A</v>
      </c>
      <c r="AN178" s="9" t="e">
        <f t="shared" si="90"/>
        <v>#N/A</v>
      </c>
      <c r="AO178" s="9" t="e">
        <f t="shared" si="91"/>
        <v>#N/A</v>
      </c>
      <c r="AP178" s="1" t="str">
        <f t="shared" si="102"/>
        <v/>
      </c>
      <c r="AQ178" s="1" t="str">
        <f t="shared" si="102"/>
        <v/>
      </c>
      <c r="AS178" s="1" t="str">
        <f t="shared" si="103"/>
        <v/>
      </c>
      <c r="AT178" s="1" t="e">
        <f t="shared" si="104"/>
        <v>#N/A</v>
      </c>
      <c r="AU178" s="1" t="e">
        <f t="shared" si="92"/>
        <v>#N/A</v>
      </c>
      <c r="AV178" s="9" t="e">
        <f t="shared" si="93"/>
        <v>#N/A</v>
      </c>
      <c r="AW178" s="9" t="e">
        <f t="shared" si="94"/>
        <v>#N/A</v>
      </c>
      <c r="AX178" s="9" t="e">
        <f t="shared" si="95"/>
        <v>#N/A</v>
      </c>
      <c r="AY178" s="9" t="e">
        <f t="shared" si="96"/>
        <v>#N/A</v>
      </c>
      <c r="AZ178" s="9" t="e">
        <f t="shared" si="97"/>
        <v>#N/A</v>
      </c>
      <c r="BA178" s="9" t="e">
        <f t="shared" si="105"/>
        <v>#N/A</v>
      </c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M178" s="48"/>
      <c r="BX178" s="7"/>
      <c r="BY178" s="4"/>
      <c r="BZ178" s="7"/>
      <c r="CA178" s="7"/>
      <c r="CB178" s="7"/>
      <c r="CE178" s="7"/>
      <c r="CF178" s="7"/>
      <c r="CG178" s="7"/>
      <c r="CH178" s="7"/>
      <c r="CI178" s="7"/>
      <c r="CJ178" s="7"/>
      <c r="CK178" s="7"/>
      <c r="CL178" s="7"/>
      <c r="CN178" s="47"/>
      <c r="CO178" s="47"/>
      <c r="CP178" s="47"/>
      <c r="CQ178" s="4"/>
    </row>
    <row r="179" spans="1:95" s="1" customFormat="1" x14ac:dyDescent="0.3">
      <c r="A179" s="1">
        <f t="shared" si="98"/>
        <v>0</v>
      </c>
      <c r="B179" s="1" t="e">
        <f t="shared" si="82"/>
        <v>#N/A</v>
      </c>
      <c r="J179" s="4"/>
      <c r="K179" s="4"/>
      <c r="L179" s="4"/>
      <c r="M179" s="61"/>
      <c r="Y179" s="58"/>
      <c r="AA179" s="1">
        <f t="shared" si="83"/>
        <v>0</v>
      </c>
      <c r="AB179" s="1">
        <f t="shared" si="84"/>
        <v>0</v>
      </c>
      <c r="AC179" s="1">
        <f t="shared" si="85"/>
        <v>0</v>
      </c>
      <c r="AD179" s="1" t="str">
        <f t="shared" si="99"/>
        <v/>
      </c>
      <c r="AE179" s="1" t="str">
        <f t="shared" si="100"/>
        <v/>
      </c>
      <c r="AF179" s="1" t="str">
        <f t="shared" si="100"/>
        <v/>
      </c>
      <c r="AG179" s="1" t="str">
        <f t="shared" si="100"/>
        <v/>
      </c>
      <c r="AH179" s="1" t="e">
        <f t="shared" si="106"/>
        <v>#N/A</v>
      </c>
      <c r="AI179" s="9" t="e">
        <f t="shared" si="101"/>
        <v>#N/A</v>
      </c>
      <c r="AJ179" s="9" t="e">
        <f t="shared" si="86"/>
        <v>#N/A</v>
      </c>
      <c r="AK179" s="9" t="e">
        <f t="shared" si="87"/>
        <v>#N/A</v>
      </c>
      <c r="AL179" s="9" t="e">
        <f t="shared" si="88"/>
        <v>#N/A</v>
      </c>
      <c r="AM179" s="9" t="e">
        <f t="shared" si="89"/>
        <v>#N/A</v>
      </c>
      <c r="AN179" s="9" t="e">
        <f t="shared" si="90"/>
        <v>#N/A</v>
      </c>
      <c r="AO179" s="9" t="e">
        <f t="shared" si="91"/>
        <v>#N/A</v>
      </c>
      <c r="AP179" s="1" t="str">
        <f t="shared" si="102"/>
        <v/>
      </c>
      <c r="AQ179" s="1" t="str">
        <f t="shared" si="102"/>
        <v/>
      </c>
      <c r="AS179" s="1" t="str">
        <f t="shared" si="103"/>
        <v/>
      </c>
      <c r="AT179" s="1" t="e">
        <f t="shared" si="104"/>
        <v>#N/A</v>
      </c>
      <c r="AU179" s="1" t="e">
        <f t="shared" si="92"/>
        <v>#N/A</v>
      </c>
      <c r="AV179" s="9" t="e">
        <f t="shared" si="93"/>
        <v>#N/A</v>
      </c>
      <c r="AW179" s="9" t="e">
        <f t="shared" si="94"/>
        <v>#N/A</v>
      </c>
      <c r="AX179" s="9" t="e">
        <f t="shared" si="95"/>
        <v>#N/A</v>
      </c>
      <c r="AY179" s="9" t="e">
        <f t="shared" si="96"/>
        <v>#N/A</v>
      </c>
      <c r="AZ179" s="9" t="e">
        <f t="shared" si="97"/>
        <v>#N/A</v>
      </c>
      <c r="BA179" s="9" t="e">
        <f t="shared" si="105"/>
        <v>#N/A</v>
      </c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M179" s="48"/>
      <c r="BX179" s="7"/>
      <c r="BY179" s="4"/>
      <c r="BZ179" s="7"/>
      <c r="CA179" s="7"/>
      <c r="CB179" s="7"/>
      <c r="CE179" s="7"/>
      <c r="CF179" s="7"/>
      <c r="CG179" s="7"/>
      <c r="CH179" s="7"/>
      <c r="CI179" s="7"/>
      <c r="CJ179" s="7"/>
      <c r="CK179" s="7"/>
      <c r="CL179" s="7"/>
      <c r="CN179" s="47"/>
      <c r="CO179" s="47"/>
      <c r="CP179" s="47"/>
      <c r="CQ179" s="4"/>
    </row>
    <row r="180" spans="1:95" s="1" customFormat="1" x14ac:dyDescent="0.3">
      <c r="A180" s="1">
        <f t="shared" si="98"/>
        <v>0</v>
      </c>
      <c r="B180" s="1" t="e">
        <f t="shared" si="82"/>
        <v>#N/A</v>
      </c>
      <c r="J180" s="4"/>
      <c r="K180" s="4"/>
      <c r="L180" s="4"/>
      <c r="M180" s="61"/>
      <c r="Y180" s="58"/>
      <c r="AA180" s="1">
        <f t="shared" si="83"/>
        <v>0</v>
      </c>
      <c r="AB180" s="1">
        <f t="shared" si="84"/>
        <v>0</v>
      </c>
      <c r="AC180" s="1">
        <f t="shared" si="85"/>
        <v>0</v>
      </c>
      <c r="AD180" s="1" t="str">
        <f t="shared" si="99"/>
        <v/>
      </c>
      <c r="AE180" s="1" t="str">
        <f t="shared" si="100"/>
        <v/>
      </c>
      <c r="AF180" s="1" t="str">
        <f t="shared" si="100"/>
        <v/>
      </c>
      <c r="AG180" s="1" t="str">
        <f t="shared" si="100"/>
        <v/>
      </c>
      <c r="AH180" s="1" t="e">
        <f t="shared" si="106"/>
        <v>#N/A</v>
      </c>
      <c r="AI180" s="9" t="e">
        <f t="shared" si="101"/>
        <v>#N/A</v>
      </c>
      <c r="AJ180" s="9" t="e">
        <f t="shared" si="86"/>
        <v>#N/A</v>
      </c>
      <c r="AK180" s="9" t="e">
        <f t="shared" si="87"/>
        <v>#N/A</v>
      </c>
      <c r="AL180" s="9" t="e">
        <f t="shared" si="88"/>
        <v>#N/A</v>
      </c>
      <c r="AM180" s="9" t="e">
        <f t="shared" si="89"/>
        <v>#N/A</v>
      </c>
      <c r="AN180" s="9" t="e">
        <f t="shared" si="90"/>
        <v>#N/A</v>
      </c>
      <c r="AO180" s="9" t="e">
        <f t="shared" si="91"/>
        <v>#N/A</v>
      </c>
      <c r="AP180" s="1" t="str">
        <f t="shared" si="102"/>
        <v/>
      </c>
      <c r="AQ180" s="1" t="str">
        <f t="shared" si="102"/>
        <v/>
      </c>
      <c r="AS180" s="1" t="str">
        <f t="shared" si="103"/>
        <v/>
      </c>
      <c r="AT180" s="1" t="e">
        <f t="shared" si="104"/>
        <v>#N/A</v>
      </c>
      <c r="AU180" s="1" t="e">
        <f t="shared" si="92"/>
        <v>#N/A</v>
      </c>
      <c r="AV180" s="9" t="e">
        <f t="shared" si="93"/>
        <v>#N/A</v>
      </c>
      <c r="AW180" s="9" t="e">
        <f t="shared" si="94"/>
        <v>#N/A</v>
      </c>
      <c r="AX180" s="9" t="e">
        <f t="shared" si="95"/>
        <v>#N/A</v>
      </c>
      <c r="AY180" s="9" t="e">
        <f t="shared" si="96"/>
        <v>#N/A</v>
      </c>
      <c r="AZ180" s="9" t="e">
        <f t="shared" si="97"/>
        <v>#N/A</v>
      </c>
      <c r="BA180" s="9" t="e">
        <f t="shared" si="105"/>
        <v>#N/A</v>
      </c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M180" s="48"/>
      <c r="BX180" s="7"/>
      <c r="BY180" s="4"/>
      <c r="BZ180" s="7"/>
      <c r="CA180" s="7"/>
      <c r="CB180" s="7"/>
      <c r="CE180" s="7"/>
      <c r="CF180" s="7"/>
      <c r="CG180" s="7"/>
      <c r="CH180" s="7"/>
      <c r="CI180" s="7"/>
      <c r="CJ180" s="7"/>
      <c r="CK180" s="7"/>
      <c r="CL180" s="7"/>
      <c r="CN180" s="47"/>
      <c r="CO180" s="47"/>
      <c r="CP180" s="47"/>
      <c r="CQ180" s="4"/>
    </row>
    <row r="181" spans="1:95" s="1" customFormat="1" x14ac:dyDescent="0.3">
      <c r="A181" s="1">
        <f t="shared" si="98"/>
        <v>0</v>
      </c>
      <c r="B181" s="1" t="e">
        <f t="shared" si="82"/>
        <v>#N/A</v>
      </c>
      <c r="J181" s="4"/>
      <c r="K181" s="4"/>
      <c r="L181" s="4"/>
      <c r="M181" s="61"/>
      <c r="Y181" s="58"/>
      <c r="AA181" s="1">
        <f t="shared" si="83"/>
        <v>0</v>
      </c>
      <c r="AB181" s="1">
        <f t="shared" si="84"/>
        <v>0</v>
      </c>
      <c r="AC181" s="1">
        <f t="shared" si="85"/>
        <v>0</v>
      </c>
      <c r="AD181" s="1" t="str">
        <f t="shared" si="99"/>
        <v/>
      </c>
      <c r="AE181" s="1" t="str">
        <f t="shared" si="100"/>
        <v/>
      </c>
      <c r="AF181" s="1" t="str">
        <f t="shared" si="100"/>
        <v/>
      </c>
      <c r="AG181" s="1" t="str">
        <f t="shared" si="100"/>
        <v/>
      </c>
      <c r="AH181" s="1" t="e">
        <f t="shared" si="106"/>
        <v>#N/A</v>
      </c>
      <c r="AI181" s="9" t="e">
        <f t="shared" si="101"/>
        <v>#N/A</v>
      </c>
      <c r="AJ181" s="9" t="e">
        <f t="shared" si="86"/>
        <v>#N/A</v>
      </c>
      <c r="AK181" s="9" t="e">
        <f t="shared" si="87"/>
        <v>#N/A</v>
      </c>
      <c r="AL181" s="9" t="e">
        <f t="shared" si="88"/>
        <v>#N/A</v>
      </c>
      <c r="AM181" s="9" t="e">
        <f t="shared" si="89"/>
        <v>#N/A</v>
      </c>
      <c r="AN181" s="9" t="e">
        <f t="shared" si="90"/>
        <v>#N/A</v>
      </c>
      <c r="AO181" s="9" t="e">
        <f t="shared" si="91"/>
        <v>#N/A</v>
      </c>
      <c r="AP181" s="1" t="str">
        <f t="shared" si="102"/>
        <v/>
      </c>
      <c r="AQ181" s="1" t="str">
        <f t="shared" si="102"/>
        <v/>
      </c>
      <c r="AS181" s="1" t="str">
        <f t="shared" si="103"/>
        <v/>
      </c>
      <c r="AT181" s="1" t="e">
        <f t="shared" si="104"/>
        <v>#N/A</v>
      </c>
      <c r="AU181" s="1" t="e">
        <f t="shared" si="92"/>
        <v>#N/A</v>
      </c>
      <c r="AV181" s="9" t="e">
        <f t="shared" si="93"/>
        <v>#N/A</v>
      </c>
      <c r="AW181" s="9" t="e">
        <f t="shared" si="94"/>
        <v>#N/A</v>
      </c>
      <c r="AX181" s="9" t="e">
        <f t="shared" si="95"/>
        <v>#N/A</v>
      </c>
      <c r="AY181" s="9" t="e">
        <f t="shared" si="96"/>
        <v>#N/A</v>
      </c>
      <c r="AZ181" s="9" t="e">
        <f t="shared" si="97"/>
        <v>#N/A</v>
      </c>
      <c r="BA181" s="9" t="e">
        <f t="shared" si="105"/>
        <v>#N/A</v>
      </c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M181" s="48"/>
      <c r="BX181" s="7"/>
      <c r="BY181" s="4"/>
      <c r="BZ181" s="7"/>
      <c r="CA181" s="7"/>
      <c r="CB181" s="7"/>
      <c r="CE181" s="7"/>
      <c r="CF181" s="7"/>
      <c r="CG181" s="7"/>
      <c r="CH181" s="7"/>
      <c r="CI181" s="7"/>
      <c r="CJ181" s="7"/>
      <c r="CK181" s="7"/>
      <c r="CL181" s="7"/>
      <c r="CN181" s="47"/>
      <c r="CO181" s="47"/>
      <c r="CP181" s="47"/>
      <c r="CQ181" s="4"/>
    </row>
    <row r="182" spans="1:95" s="1" customFormat="1" x14ac:dyDescent="0.3">
      <c r="A182" s="1">
        <f t="shared" si="98"/>
        <v>0</v>
      </c>
      <c r="B182" s="1" t="e">
        <f t="shared" si="82"/>
        <v>#N/A</v>
      </c>
      <c r="J182" s="4"/>
      <c r="K182" s="4"/>
      <c r="L182" s="4"/>
      <c r="M182" s="61"/>
      <c r="Y182" s="58"/>
      <c r="AA182" s="1">
        <f t="shared" si="83"/>
        <v>0</v>
      </c>
      <c r="AB182" s="1">
        <f t="shared" si="84"/>
        <v>0</v>
      </c>
      <c r="AC182" s="1">
        <f t="shared" si="85"/>
        <v>0</v>
      </c>
      <c r="AD182" s="1" t="str">
        <f t="shared" si="99"/>
        <v/>
      </c>
      <c r="AE182" s="1" t="str">
        <f t="shared" si="100"/>
        <v/>
      </c>
      <c r="AF182" s="1" t="str">
        <f t="shared" si="100"/>
        <v/>
      </c>
      <c r="AG182" s="1" t="str">
        <f t="shared" si="100"/>
        <v/>
      </c>
      <c r="AH182" s="1" t="e">
        <f t="shared" si="106"/>
        <v>#N/A</v>
      </c>
      <c r="AI182" s="9" t="e">
        <f t="shared" si="101"/>
        <v>#N/A</v>
      </c>
      <c r="AJ182" s="9" t="e">
        <f t="shared" si="86"/>
        <v>#N/A</v>
      </c>
      <c r="AK182" s="9" t="e">
        <f t="shared" si="87"/>
        <v>#N/A</v>
      </c>
      <c r="AL182" s="9" t="e">
        <f t="shared" si="88"/>
        <v>#N/A</v>
      </c>
      <c r="AM182" s="9" t="e">
        <f t="shared" si="89"/>
        <v>#N/A</v>
      </c>
      <c r="AN182" s="9" t="e">
        <f t="shared" si="90"/>
        <v>#N/A</v>
      </c>
      <c r="AO182" s="9" t="e">
        <f t="shared" si="91"/>
        <v>#N/A</v>
      </c>
      <c r="AP182" s="1" t="str">
        <f t="shared" si="102"/>
        <v/>
      </c>
      <c r="AQ182" s="1" t="str">
        <f t="shared" si="102"/>
        <v/>
      </c>
      <c r="AS182" s="1" t="str">
        <f t="shared" si="103"/>
        <v/>
      </c>
      <c r="AT182" s="1" t="e">
        <f t="shared" si="104"/>
        <v>#N/A</v>
      </c>
      <c r="AU182" s="1" t="e">
        <f t="shared" si="92"/>
        <v>#N/A</v>
      </c>
      <c r="AV182" s="9" t="e">
        <f t="shared" si="93"/>
        <v>#N/A</v>
      </c>
      <c r="AW182" s="9" t="e">
        <f t="shared" si="94"/>
        <v>#N/A</v>
      </c>
      <c r="AX182" s="9" t="e">
        <f t="shared" si="95"/>
        <v>#N/A</v>
      </c>
      <c r="AY182" s="9" t="e">
        <f t="shared" si="96"/>
        <v>#N/A</v>
      </c>
      <c r="AZ182" s="9" t="e">
        <f t="shared" si="97"/>
        <v>#N/A</v>
      </c>
      <c r="BA182" s="9" t="e">
        <f t="shared" si="105"/>
        <v>#N/A</v>
      </c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M182" s="48"/>
      <c r="BX182" s="7"/>
      <c r="BY182" s="4"/>
      <c r="BZ182" s="7"/>
      <c r="CA182" s="7"/>
      <c r="CB182" s="7"/>
      <c r="CE182" s="7"/>
      <c r="CF182" s="7"/>
      <c r="CG182" s="7"/>
      <c r="CH182" s="7"/>
      <c r="CI182" s="7"/>
      <c r="CJ182" s="7"/>
      <c r="CK182" s="7"/>
      <c r="CL182" s="7"/>
      <c r="CN182" s="47"/>
      <c r="CO182" s="47"/>
      <c r="CP182" s="47"/>
      <c r="CQ182" s="4"/>
    </row>
    <row r="183" spans="1:95" s="1" customFormat="1" x14ac:dyDescent="0.3">
      <c r="A183" s="1">
        <f t="shared" si="98"/>
        <v>0</v>
      </c>
      <c r="B183" s="1" t="e">
        <f t="shared" si="82"/>
        <v>#N/A</v>
      </c>
      <c r="J183" s="4"/>
      <c r="K183" s="4"/>
      <c r="L183" s="4"/>
      <c r="M183" s="61"/>
      <c r="Y183" s="58"/>
      <c r="AA183" s="1">
        <f t="shared" si="83"/>
        <v>0</v>
      </c>
      <c r="AB183" s="1">
        <f t="shared" si="84"/>
        <v>0</v>
      </c>
      <c r="AC183" s="1">
        <f t="shared" si="85"/>
        <v>0</v>
      </c>
      <c r="AD183" s="1" t="str">
        <f t="shared" si="99"/>
        <v/>
      </c>
      <c r="AE183" s="1" t="str">
        <f t="shared" si="100"/>
        <v/>
      </c>
      <c r="AF183" s="1" t="str">
        <f t="shared" si="100"/>
        <v/>
      </c>
      <c r="AG183" s="1" t="str">
        <f t="shared" si="100"/>
        <v/>
      </c>
      <c r="AH183" s="1" t="e">
        <f t="shared" si="106"/>
        <v>#N/A</v>
      </c>
      <c r="AI183" s="9" t="e">
        <f t="shared" si="101"/>
        <v>#N/A</v>
      </c>
      <c r="AJ183" s="9" t="e">
        <f t="shared" si="86"/>
        <v>#N/A</v>
      </c>
      <c r="AK183" s="9" t="e">
        <f t="shared" si="87"/>
        <v>#N/A</v>
      </c>
      <c r="AL183" s="9" t="e">
        <f t="shared" si="88"/>
        <v>#N/A</v>
      </c>
      <c r="AM183" s="9" t="e">
        <f t="shared" si="89"/>
        <v>#N/A</v>
      </c>
      <c r="AN183" s="9" t="e">
        <f t="shared" si="90"/>
        <v>#N/A</v>
      </c>
      <c r="AO183" s="9" t="e">
        <f t="shared" si="91"/>
        <v>#N/A</v>
      </c>
      <c r="AP183" s="1" t="str">
        <f t="shared" si="102"/>
        <v/>
      </c>
      <c r="AQ183" s="1" t="str">
        <f t="shared" si="102"/>
        <v/>
      </c>
      <c r="AS183" s="1" t="str">
        <f t="shared" si="103"/>
        <v/>
      </c>
      <c r="AT183" s="1" t="e">
        <f t="shared" si="104"/>
        <v>#N/A</v>
      </c>
      <c r="AU183" s="1" t="e">
        <f t="shared" si="92"/>
        <v>#N/A</v>
      </c>
      <c r="AV183" s="9" t="e">
        <f t="shared" si="93"/>
        <v>#N/A</v>
      </c>
      <c r="AW183" s="9" t="e">
        <f t="shared" si="94"/>
        <v>#N/A</v>
      </c>
      <c r="AX183" s="9" t="e">
        <f t="shared" si="95"/>
        <v>#N/A</v>
      </c>
      <c r="AY183" s="9" t="e">
        <f t="shared" si="96"/>
        <v>#N/A</v>
      </c>
      <c r="AZ183" s="9" t="e">
        <f t="shared" si="97"/>
        <v>#N/A</v>
      </c>
      <c r="BA183" s="9" t="e">
        <f t="shared" si="105"/>
        <v>#N/A</v>
      </c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M183" s="48"/>
      <c r="BX183" s="7"/>
      <c r="BY183" s="4"/>
      <c r="BZ183" s="7"/>
      <c r="CA183" s="7"/>
      <c r="CB183" s="7"/>
      <c r="CE183" s="7"/>
      <c r="CF183" s="7"/>
      <c r="CG183" s="7"/>
      <c r="CH183" s="7"/>
      <c r="CI183" s="7"/>
      <c r="CJ183" s="7"/>
      <c r="CK183" s="7"/>
      <c r="CL183" s="7"/>
      <c r="CN183" s="47"/>
      <c r="CO183" s="47"/>
      <c r="CP183" s="47"/>
      <c r="CQ183" s="4"/>
    </row>
    <row r="184" spans="1:95" s="1" customFormat="1" x14ac:dyDescent="0.3">
      <c r="A184" s="1">
        <f t="shared" si="98"/>
        <v>0</v>
      </c>
      <c r="B184" s="1" t="e">
        <f t="shared" si="82"/>
        <v>#N/A</v>
      </c>
      <c r="J184" s="4"/>
      <c r="K184" s="4"/>
      <c r="L184" s="4"/>
      <c r="M184" s="61"/>
      <c r="Y184" s="58"/>
      <c r="AA184" s="1">
        <f t="shared" si="83"/>
        <v>0</v>
      </c>
      <c r="AB184" s="1">
        <f t="shared" si="84"/>
        <v>0</v>
      </c>
      <c r="AC184" s="1">
        <f t="shared" si="85"/>
        <v>0</v>
      </c>
      <c r="AD184" s="1" t="str">
        <f t="shared" si="99"/>
        <v/>
      </c>
      <c r="AE184" s="1" t="str">
        <f t="shared" si="100"/>
        <v/>
      </c>
      <c r="AF184" s="1" t="str">
        <f t="shared" si="100"/>
        <v/>
      </c>
      <c r="AG184" s="1" t="str">
        <f t="shared" si="100"/>
        <v/>
      </c>
      <c r="AH184" s="1" t="e">
        <f t="shared" si="106"/>
        <v>#N/A</v>
      </c>
      <c r="AI184" s="9" t="e">
        <f t="shared" si="101"/>
        <v>#N/A</v>
      </c>
      <c r="AJ184" s="9" t="e">
        <f t="shared" si="86"/>
        <v>#N/A</v>
      </c>
      <c r="AK184" s="9" t="e">
        <f t="shared" si="87"/>
        <v>#N/A</v>
      </c>
      <c r="AL184" s="9" t="e">
        <f t="shared" si="88"/>
        <v>#N/A</v>
      </c>
      <c r="AM184" s="9" t="e">
        <f t="shared" si="89"/>
        <v>#N/A</v>
      </c>
      <c r="AN184" s="9" t="e">
        <f t="shared" si="90"/>
        <v>#N/A</v>
      </c>
      <c r="AO184" s="9" t="e">
        <f t="shared" si="91"/>
        <v>#N/A</v>
      </c>
      <c r="AP184" s="1" t="str">
        <f t="shared" si="102"/>
        <v/>
      </c>
      <c r="AQ184" s="1" t="str">
        <f t="shared" si="102"/>
        <v/>
      </c>
      <c r="AS184" s="1" t="str">
        <f t="shared" si="103"/>
        <v/>
      </c>
      <c r="AT184" s="1" t="e">
        <f t="shared" si="104"/>
        <v>#N/A</v>
      </c>
      <c r="AU184" s="1" t="e">
        <f t="shared" si="92"/>
        <v>#N/A</v>
      </c>
      <c r="AV184" s="9" t="e">
        <f t="shared" si="93"/>
        <v>#N/A</v>
      </c>
      <c r="AW184" s="9" t="e">
        <f t="shared" si="94"/>
        <v>#N/A</v>
      </c>
      <c r="AX184" s="9" t="e">
        <f t="shared" si="95"/>
        <v>#N/A</v>
      </c>
      <c r="AY184" s="9" t="e">
        <f t="shared" si="96"/>
        <v>#N/A</v>
      </c>
      <c r="AZ184" s="9" t="e">
        <f t="shared" si="97"/>
        <v>#N/A</v>
      </c>
      <c r="BA184" s="9" t="e">
        <f t="shared" si="105"/>
        <v>#N/A</v>
      </c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M184" s="48"/>
      <c r="BX184" s="7"/>
      <c r="BY184" s="4"/>
      <c r="BZ184" s="7"/>
      <c r="CA184" s="7"/>
      <c r="CB184" s="7"/>
      <c r="CE184" s="7"/>
      <c r="CF184" s="7"/>
      <c r="CG184" s="7"/>
      <c r="CH184" s="7"/>
      <c r="CI184" s="7"/>
      <c r="CJ184" s="7"/>
      <c r="CK184" s="7"/>
      <c r="CL184" s="7"/>
      <c r="CN184" s="47"/>
      <c r="CO184" s="47"/>
      <c r="CP184" s="47"/>
      <c r="CQ184" s="4"/>
    </row>
    <row r="185" spans="1:95" s="1" customFormat="1" x14ac:dyDescent="0.3">
      <c r="A185" s="1">
        <f t="shared" si="98"/>
        <v>0</v>
      </c>
      <c r="B185" s="1" t="e">
        <f t="shared" si="82"/>
        <v>#N/A</v>
      </c>
      <c r="J185" s="4"/>
      <c r="K185" s="4"/>
      <c r="L185" s="4"/>
      <c r="M185" s="61"/>
      <c r="Y185" s="58"/>
      <c r="AA185" s="1">
        <f t="shared" si="83"/>
        <v>0</v>
      </c>
      <c r="AB185" s="1">
        <f t="shared" si="84"/>
        <v>0</v>
      </c>
      <c r="AC185" s="1">
        <f t="shared" si="85"/>
        <v>0</v>
      </c>
      <c r="AD185" s="1" t="str">
        <f t="shared" si="99"/>
        <v/>
      </c>
      <c r="AE185" s="1" t="str">
        <f t="shared" si="100"/>
        <v/>
      </c>
      <c r="AF185" s="1" t="str">
        <f t="shared" si="100"/>
        <v/>
      </c>
      <c r="AG185" s="1" t="str">
        <f t="shared" si="100"/>
        <v/>
      </c>
      <c r="AH185" s="1" t="e">
        <f t="shared" si="106"/>
        <v>#N/A</v>
      </c>
      <c r="AI185" s="9" t="e">
        <f t="shared" si="101"/>
        <v>#N/A</v>
      </c>
      <c r="AJ185" s="9" t="e">
        <f t="shared" si="86"/>
        <v>#N/A</v>
      </c>
      <c r="AK185" s="9" t="e">
        <f t="shared" si="87"/>
        <v>#N/A</v>
      </c>
      <c r="AL185" s="9" t="e">
        <f t="shared" si="88"/>
        <v>#N/A</v>
      </c>
      <c r="AM185" s="9" t="e">
        <f t="shared" si="89"/>
        <v>#N/A</v>
      </c>
      <c r="AN185" s="9" t="e">
        <f t="shared" si="90"/>
        <v>#N/A</v>
      </c>
      <c r="AO185" s="9" t="e">
        <f t="shared" si="91"/>
        <v>#N/A</v>
      </c>
      <c r="AP185" s="1" t="str">
        <f t="shared" si="102"/>
        <v/>
      </c>
      <c r="AQ185" s="1" t="str">
        <f t="shared" si="102"/>
        <v/>
      </c>
      <c r="AS185" s="1" t="str">
        <f t="shared" si="103"/>
        <v/>
      </c>
      <c r="AT185" s="1" t="e">
        <f t="shared" si="104"/>
        <v>#N/A</v>
      </c>
      <c r="AU185" s="1" t="e">
        <f t="shared" si="92"/>
        <v>#N/A</v>
      </c>
      <c r="AV185" s="9" t="e">
        <f t="shared" si="93"/>
        <v>#N/A</v>
      </c>
      <c r="AW185" s="9" t="e">
        <f t="shared" si="94"/>
        <v>#N/A</v>
      </c>
      <c r="AX185" s="9" t="e">
        <f t="shared" si="95"/>
        <v>#N/A</v>
      </c>
      <c r="AY185" s="9" t="e">
        <f t="shared" si="96"/>
        <v>#N/A</v>
      </c>
      <c r="AZ185" s="9" t="e">
        <f t="shared" si="97"/>
        <v>#N/A</v>
      </c>
      <c r="BA185" s="9" t="e">
        <f t="shared" si="105"/>
        <v>#N/A</v>
      </c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M185" s="48"/>
      <c r="BX185" s="7"/>
      <c r="BY185" s="4"/>
      <c r="BZ185" s="7"/>
      <c r="CA185" s="7"/>
      <c r="CB185" s="7"/>
      <c r="CE185" s="7"/>
      <c r="CF185" s="7"/>
      <c r="CG185" s="7"/>
      <c r="CH185" s="7"/>
      <c r="CI185" s="7"/>
      <c r="CJ185" s="7"/>
      <c r="CK185" s="7"/>
      <c r="CL185" s="7"/>
      <c r="CN185" s="47"/>
      <c r="CO185" s="47"/>
      <c r="CP185" s="47"/>
      <c r="CQ185" s="4"/>
    </row>
    <row r="186" spans="1:95" s="1" customFormat="1" x14ac:dyDescent="0.3">
      <c r="A186" s="1">
        <f t="shared" si="98"/>
        <v>0</v>
      </c>
      <c r="B186" s="1" t="e">
        <f t="shared" si="82"/>
        <v>#N/A</v>
      </c>
      <c r="J186" s="4"/>
      <c r="K186" s="4"/>
      <c r="L186" s="4"/>
      <c r="M186" s="61"/>
      <c r="Y186" s="58"/>
      <c r="AA186" s="1">
        <f t="shared" si="83"/>
        <v>0</v>
      </c>
      <c r="AB186" s="1">
        <f t="shared" si="84"/>
        <v>0</v>
      </c>
      <c r="AC186" s="1">
        <f t="shared" si="85"/>
        <v>0</v>
      </c>
      <c r="AD186" s="1" t="str">
        <f t="shared" si="99"/>
        <v/>
      </c>
      <c r="AE186" s="1" t="str">
        <f t="shared" si="100"/>
        <v/>
      </c>
      <c r="AF186" s="1" t="str">
        <f t="shared" si="100"/>
        <v/>
      </c>
      <c r="AG186" s="1" t="str">
        <f t="shared" si="100"/>
        <v/>
      </c>
      <c r="AH186" s="1" t="e">
        <f t="shared" si="106"/>
        <v>#N/A</v>
      </c>
      <c r="AI186" s="9" t="e">
        <f t="shared" si="101"/>
        <v>#N/A</v>
      </c>
      <c r="AJ186" s="9" t="e">
        <f t="shared" si="86"/>
        <v>#N/A</v>
      </c>
      <c r="AK186" s="9" t="e">
        <f t="shared" si="87"/>
        <v>#N/A</v>
      </c>
      <c r="AL186" s="9" t="e">
        <f t="shared" si="88"/>
        <v>#N/A</v>
      </c>
      <c r="AM186" s="9" t="e">
        <f t="shared" si="89"/>
        <v>#N/A</v>
      </c>
      <c r="AN186" s="9" t="e">
        <f t="shared" si="90"/>
        <v>#N/A</v>
      </c>
      <c r="AO186" s="9" t="e">
        <f t="shared" si="91"/>
        <v>#N/A</v>
      </c>
      <c r="AP186" s="1" t="str">
        <f t="shared" si="102"/>
        <v/>
      </c>
      <c r="AQ186" s="1" t="str">
        <f t="shared" si="102"/>
        <v/>
      </c>
      <c r="AS186" s="1" t="str">
        <f t="shared" si="103"/>
        <v/>
      </c>
      <c r="AT186" s="1" t="e">
        <f t="shared" si="104"/>
        <v>#N/A</v>
      </c>
      <c r="AU186" s="1" t="e">
        <f t="shared" si="92"/>
        <v>#N/A</v>
      </c>
      <c r="AV186" s="9" t="e">
        <f t="shared" si="93"/>
        <v>#N/A</v>
      </c>
      <c r="AW186" s="9" t="e">
        <f t="shared" si="94"/>
        <v>#N/A</v>
      </c>
      <c r="AX186" s="9" t="e">
        <f t="shared" si="95"/>
        <v>#N/A</v>
      </c>
      <c r="AY186" s="9" t="e">
        <f t="shared" si="96"/>
        <v>#N/A</v>
      </c>
      <c r="AZ186" s="9" t="e">
        <f t="shared" si="97"/>
        <v>#N/A</v>
      </c>
      <c r="BA186" s="9" t="e">
        <f t="shared" si="105"/>
        <v>#N/A</v>
      </c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M186" s="48"/>
      <c r="BX186" s="7"/>
      <c r="BY186" s="4"/>
      <c r="BZ186" s="7"/>
      <c r="CA186" s="7"/>
      <c r="CB186" s="7"/>
      <c r="CE186" s="7"/>
      <c r="CF186" s="7"/>
      <c r="CG186" s="7"/>
      <c r="CH186" s="7"/>
      <c r="CI186" s="7"/>
      <c r="CJ186" s="7"/>
      <c r="CK186" s="7"/>
      <c r="CL186" s="7"/>
      <c r="CN186" s="47"/>
      <c r="CO186" s="47"/>
      <c r="CP186" s="47"/>
      <c r="CQ186" s="4"/>
    </row>
    <row r="187" spans="1:95" s="1" customFormat="1" x14ac:dyDescent="0.3">
      <c r="A187" s="1">
        <f t="shared" si="98"/>
        <v>0</v>
      </c>
      <c r="B187" s="1" t="e">
        <f t="shared" si="82"/>
        <v>#N/A</v>
      </c>
      <c r="J187" s="4"/>
      <c r="K187" s="4"/>
      <c r="L187" s="4"/>
      <c r="M187" s="61"/>
      <c r="Y187" s="58"/>
      <c r="AA187" s="1">
        <f t="shared" si="83"/>
        <v>0</v>
      </c>
      <c r="AB187" s="1">
        <f t="shared" si="84"/>
        <v>0</v>
      </c>
      <c r="AC187" s="1">
        <f t="shared" si="85"/>
        <v>0</v>
      </c>
      <c r="AD187" s="1" t="str">
        <f t="shared" si="99"/>
        <v/>
      </c>
      <c r="AE187" s="1" t="str">
        <f t="shared" si="100"/>
        <v/>
      </c>
      <c r="AF187" s="1" t="str">
        <f t="shared" si="100"/>
        <v/>
      </c>
      <c r="AG187" s="1" t="str">
        <f t="shared" si="100"/>
        <v/>
      </c>
      <c r="AH187" s="1" t="e">
        <f t="shared" si="106"/>
        <v>#N/A</v>
      </c>
      <c r="AI187" s="9" t="e">
        <f t="shared" si="101"/>
        <v>#N/A</v>
      </c>
      <c r="AJ187" s="9" t="e">
        <f t="shared" si="86"/>
        <v>#N/A</v>
      </c>
      <c r="AK187" s="9" t="e">
        <f t="shared" si="87"/>
        <v>#N/A</v>
      </c>
      <c r="AL187" s="9" t="e">
        <f t="shared" si="88"/>
        <v>#N/A</v>
      </c>
      <c r="AM187" s="9" t="e">
        <f t="shared" si="89"/>
        <v>#N/A</v>
      </c>
      <c r="AN187" s="9" t="e">
        <f t="shared" si="90"/>
        <v>#N/A</v>
      </c>
      <c r="AO187" s="9" t="e">
        <f t="shared" si="91"/>
        <v>#N/A</v>
      </c>
      <c r="AP187" s="1" t="str">
        <f t="shared" si="102"/>
        <v/>
      </c>
      <c r="AQ187" s="1" t="str">
        <f t="shared" si="102"/>
        <v/>
      </c>
      <c r="AS187" s="1" t="str">
        <f t="shared" si="103"/>
        <v/>
      </c>
      <c r="AT187" s="1" t="e">
        <f t="shared" si="104"/>
        <v>#N/A</v>
      </c>
      <c r="AU187" s="1" t="e">
        <f t="shared" si="92"/>
        <v>#N/A</v>
      </c>
      <c r="AV187" s="9" t="e">
        <f t="shared" si="93"/>
        <v>#N/A</v>
      </c>
      <c r="AW187" s="9" t="e">
        <f t="shared" si="94"/>
        <v>#N/A</v>
      </c>
      <c r="AX187" s="9" t="e">
        <f t="shared" si="95"/>
        <v>#N/A</v>
      </c>
      <c r="AY187" s="9" t="e">
        <f t="shared" si="96"/>
        <v>#N/A</v>
      </c>
      <c r="AZ187" s="9" t="e">
        <f t="shared" si="97"/>
        <v>#N/A</v>
      </c>
      <c r="BA187" s="9" t="e">
        <f t="shared" si="105"/>
        <v>#N/A</v>
      </c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M187" s="48"/>
      <c r="BX187" s="7"/>
      <c r="BY187" s="4"/>
      <c r="BZ187" s="7"/>
      <c r="CA187" s="7"/>
      <c r="CB187" s="7"/>
      <c r="CE187" s="7"/>
      <c r="CF187" s="7"/>
      <c r="CG187" s="7"/>
      <c r="CH187" s="7"/>
      <c r="CI187" s="7"/>
      <c r="CJ187" s="7"/>
      <c r="CK187" s="7"/>
      <c r="CL187" s="7"/>
      <c r="CN187" s="47"/>
      <c r="CO187" s="47"/>
      <c r="CP187" s="47"/>
      <c r="CQ187" s="4"/>
    </row>
    <row r="188" spans="1:95" s="1" customFormat="1" x14ac:dyDescent="0.3">
      <c r="A188" s="1">
        <f t="shared" si="98"/>
        <v>0</v>
      </c>
      <c r="B188" s="1" t="e">
        <f t="shared" si="82"/>
        <v>#N/A</v>
      </c>
      <c r="J188" s="4"/>
      <c r="K188" s="4"/>
      <c r="L188" s="4"/>
      <c r="M188" s="61"/>
      <c r="Y188" s="58"/>
      <c r="AA188" s="1">
        <f t="shared" si="83"/>
        <v>0</v>
      </c>
      <c r="AB188" s="1">
        <f t="shared" si="84"/>
        <v>0</v>
      </c>
      <c r="AC188" s="1">
        <f t="shared" si="85"/>
        <v>0</v>
      </c>
      <c r="AD188" s="1" t="str">
        <f t="shared" si="99"/>
        <v/>
      </c>
      <c r="AE188" s="1" t="str">
        <f t="shared" si="100"/>
        <v/>
      </c>
      <c r="AF188" s="1" t="str">
        <f t="shared" si="100"/>
        <v/>
      </c>
      <c r="AG188" s="1" t="str">
        <f t="shared" si="100"/>
        <v/>
      </c>
      <c r="AH188" s="1" t="e">
        <f t="shared" si="106"/>
        <v>#N/A</v>
      </c>
      <c r="AI188" s="9" t="e">
        <f t="shared" si="101"/>
        <v>#N/A</v>
      </c>
      <c r="AJ188" s="9" t="e">
        <f t="shared" si="86"/>
        <v>#N/A</v>
      </c>
      <c r="AK188" s="9" t="e">
        <f t="shared" si="87"/>
        <v>#N/A</v>
      </c>
      <c r="AL188" s="9" t="e">
        <f t="shared" si="88"/>
        <v>#N/A</v>
      </c>
      <c r="AM188" s="9" t="e">
        <f t="shared" si="89"/>
        <v>#N/A</v>
      </c>
      <c r="AN188" s="9" t="e">
        <f t="shared" si="90"/>
        <v>#N/A</v>
      </c>
      <c r="AO188" s="9" t="e">
        <f t="shared" si="91"/>
        <v>#N/A</v>
      </c>
      <c r="AP188" s="1" t="str">
        <f t="shared" si="102"/>
        <v/>
      </c>
      <c r="AQ188" s="1" t="str">
        <f t="shared" si="102"/>
        <v/>
      </c>
      <c r="AS188" s="1" t="str">
        <f t="shared" si="103"/>
        <v/>
      </c>
      <c r="AT188" s="1" t="e">
        <f t="shared" si="104"/>
        <v>#N/A</v>
      </c>
      <c r="AU188" s="1" t="e">
        <f t="shared" si="92"/>
        <v>#N/A</v>
      </c>
      <c r="AV188" s="9" t="e">
        <f t="shared" si="93"/>
        <v>#N/A</v>
      </c>
      <c r="AW188" s="9" t="e">
        <f t="shared" si="94"/>
        <v>#N/A</v>
      </c>
      <c r="AX188" s="9" t="e">
        <f t="shared" si="95"/>
        <v>#N/A</v>
      </c>
      <c r="AY188" s="9" t="e">
        <f t="shared" si="96"/>
        <v>#N/A</v>
      </c>
      <c r="AZ188" s="9" t="e">
        <f t="shared" si="97"/>
        <v>#N/A</v>
      </c>
      <c r="BA188" s="9" t="e">
        <f t="shared" si="105"/>
        <v>#N/A</v>
      </c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M188" s="48"/>
      <c r="BX188" s="7"/>
      <c r="BY188" s="4"/>
      <c r="BZ188" s="7"/>
      <c r="CA188" s="7"/>
      <c r="CB188" s="7"/>
      <c r="CE188" s="7"/>
      <c r="CF188" s="7"/>
      <c r="CG188" s="7"/>
      <c r="CH188" s="7"/>
      <c r="CI188" s="7"/>
      <c r="CJ188" s="7"/>
      <c r="CK188" s="7"/>
      <c r="CL188" s="7"/>
      <c r="CN188" s="47"/>
      <c r="CO188" s="47"/>
      <c r="CP188" s="47"/>
      <c r="CQ188" s="4"/>
    </row>
    <row r="189" spans="1:95" s="1" customFormat="1" x14ac:dyDescent="0.3">
      <c r="A189" s="1">
        <f t="shared" si="98"/>
        <v>0</v>
      </c>
      <c r="B189" s="1" t="e">
        <f t="shared" si="82"/>
        <v>#N/A</v>
      </c>
      <c r="J189" s="4"/>
      <c r="K189" s="4"/>
      <c r="L189" s="4"/>
      <c r="M189" s="61"/>
      <c r="Y189" s="58"/>
      <c r="AA189" s="1">
        <f t="shared" si="83"/>
        <v>0</v>
      </c>
      <c r="AB189" s="1">
        <f t="shared" si="84"/>
        <v>0</v>
      </c>
      <c r="AC189" s="1">
        <f t="shared" si="85"/>
        <v>0</v>
      </c>
      <c r="AD189" s="1" t="str">
        <f t="shared" si="99"/>
        <v/>
      </c>
      <c r="AE189" s="1" t="str">
        <f t="shared" si="100"/>
        <v/>
      </c>
      <c r="AF189" s="1" t="str">
        <f t="shared" si="100"/>
        <v/>
      </c>
      <c r="AG189" s="1" t="str">
        <f t="shared" si="100"/>
        <v/>
      </c>
      <c r="AH189" s="1" t="e">
        <f t="shared" si="106"/>
        <v>#N/A</v>
      </c>
      <c r="AI189" s="9" t="e">
        <f t="shared" si="101"/>
        <v>#N/A</v>
      </c>
      <c r="AJ189" s="9" t="e">
        <f t="shared" si="86"/>
        <v>#N/A</v>
      </c>
      <c r="AK189" s="9" t="e">
        <f t="shared" si="87"/>
        <v>#N/A</v>
      </c>
      <c r="AL189" s="9" t="e">
        <f t="shared" si="88"/>
        <v>#N/A</v>
      </c>
      <c r="AM189" s="9" t="e">
        <f t="shared" si="89"/>
        <v>#N/A</v>
      </c>
      <c r="AN189" s="9" t="e">
        <f t="shared" si="90"/>
        <v>#N/A</v>
      </c>
      <c r="AO189" s="9" t="e">
        <f t="shared" si="91"/>
        <v>#N/A</v>
      </c>
      <c r="AP189" s="1" t="str">
        <f t="shared" si="102"/>
        <v/>
      </c>
      <c r="AQ189" s="1" t="str">
        <f t="shared" si="102"/>
        <v/>
      </c>
      <c r="AS189" s="1" t="str">
        <f t="shared" si="103"/>
        <v/>
      </c>
      <c r="AT189" s="1" t="e">
        <f t="shared" si="104"/>
        <v>#N/A</v>
      </c>
      <c r="AU189" s="1" t="e">
        <f t="shared" si="92"/>
        <v>#N/A</v>
      </c>
      <c r="AV189" s="9" t="e">
        <f t="shared" si="93"/>
        <v>#N/A</v>
      </c>
      <c r="AW189" s="9" t="e">
        <f t="shared" si="94"/>
        <v>#N/A</v>
      </c>
      <c r="AX189" s="9" t="e">
        <f t="shared" si="95"/>
        <v>#N/A</v>
      </c>
      <c r="AY189" s="9" t="e">
        <f t="shared" si="96"/>
        <v>#N/A</v>
      </c>
      <c r="AZ189" s="9" t="e">
        <f t="shared" si="97"/>
        <v>#N/A</v>
      </c>
      <c r="BA189" s="9" t="e">
        <f t="shared" si="105"/>
        <v>#N/A</v>
      </c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M189" s="48"/>
      <c r="BX189" s="7"/>
      <c r="BY189" s="4"/>
      <c r="BZ189" s="7"/>
      <c r="CA189" s="7"/>
      <c r="CB189" s="7"/>
      <c r="CE189" s="7"/>
      <c r="CF189" s="7"/>
      <c r="CG189" s="7"/>
      <c r="CH189" s="7"/>
      <c r="CI189" s="7"/>
      <c r="CJ189" s="7"/>
      <c r="CK189" s="7"/>
      <c r="CL189" s="7"/>
      <c r="CN189" s="47"/>
      <c r="CO189" s="47"/>
      <c r="CP189" s="47"/>
      <c r="CQ189" s="4"/>
    </row>
    <row r="190" spans="1:95" s="1" customFormat="1" x14ac:dyDescent="0.3">
      <c r="A190" s="1">
        <f t="shared" si="98"/>
        <v>0</v>
      </c>
      <c r="B190" s="1" t="e">
        <f t="shared" si="82"/>
        <v>#N/A</v>
      </c>
      <c r="J190" s="4"/>
      <c r="K190" s="4"/>
      <c r="L190" s="4"/>
      <c r="M190" s="61"/>
      <c r="Y190" s="58"/>
      <c r="AA190" s="1">
        <f t="shared" si="83"/>
        <v>0</v>
      </c>
      <c r="AB190" s="1">
        <f t="shared" si="84"/>
        <v>0</v>
      </c>
      <c r="AC190" s="1">
        <f t="shared" si="85"/>
        <v>0</v>
      </c>
      <c r="AD190" s="1" t="str">
        <f t="shared" si="99"/>
        <v/>
      </c>
      <c r="AE190" s="1" t="str">
        <f t="shared" si="100"/>
        <v/>
      </c>
      <c r="AF190" s="1" t="str">
        <f t="shared" si="100"/>
        <v/>
      </c>
      <c r="AG190" s="1" t="str">
        <f t="shared" si="100"/>
        <v/>
      </c>
      <c r="AH190" s="1" t="e">
        <f t="shared" si="106"/>
        <v>#N/A</v>
      </c>
      <c r="AI190" s="9" t="e">
        <f t="shared" si="101"/>
        <v>#N/A</v>
      </c>
      <c r="AJ190" s="9" t="e">
        <f t="shared" si="86"/>
        <v>#N/A</v>
      </c>
      <c r="AK190" s="9" t="e">
        <f t="shared" si="87"/>
        <v>#N/A</v>
      </c>
      <c r="AL190" s="9" t="e">
        <f t="shared" si="88"/>
        <v>#N/A</v>
      </c>
      <c r="AM190" s="9" t="e">
        <f t="shared" si="89"/>
        <v>#N/A</v>
      </c>
      <c r="AN190" s="9" t="e">
        <f t="shared" si="90"/>
        <v>#N/A</v>
      </c>
      <c r="AO190" s="9" t="e">
        <f t="shared" si="91"/>
        <v>#N/A</v>
      </c>
      <c r="AP190" s="1" t="str">
        <f t="shared" si="102"/>
        <v/>
      </c>
      <c r="AQ190" s="1" t="str">
        <f t="shared" si="102"/>
        <v/>
      </c>
      <c r="AS190" s="1" t="str">
        <f t="shared" si="103"/>
        <v/>
      </c>
      <c r="AT190" s="1" t="e">
        <f t="shared" si="104"/>
        <v>#N/A</v>
      </c>
      <c r="AU190" s="1" t="e">
        <f t="shared" si="92"/>
        <v>#N/A</v>
      </c>
      <c r="AV190" s="9" t="e">
        <f t="shared" si="93"/>
        <v>#N/A</v>
      </c>
      <c r="AW190" s="9" t="e">
        <f t="shared" si="94"/>
        <v>#N/A</v>
      </c>
      <c r="AX190" s="9" t="e">
        <f t="shared" si="95"/>
        <v>#N/A</v>
      </c>
      <c r="AY190" s="9" t="e">
        <f t="shared" si="96"/>
        <v>#N/A</v>
      </c>
      <c r="AZ190" s="9" t="e">
        <f t="shared" si="97"/>
        <v>#N/A</v>
      </c>
      <c r="BA190" s="9" t="e">
        <f t="shared" si="105"/>
        <v>#N/A</v>
      </c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M190" s="48"/>
      <c r="BX190" s="7"/>
      <c r="BY190" s="4"/>
      <c r="BZ190" s="7"/>
      <c r="CA190" s="7"/>
      <c r="CB190" s="7"/>
      <c r="CE190" s="7"/>
      <c r="CF190" s="7"/>
      <c r="CG190" s="7"/>
      <c r="CH190" s="7"/>
      <c r="CI190" s="7"/>
      <c r="CJ190" s="7"/>
      <c r="CK190" s="7"/>
      <c r="CL190" s="7"/>
      <c r="CN190" s="47"/>
      <c r="CO190" s="47"/>
      <c r="CP190" s="47"/>
      <c r="CQ190" s="4"/>
    </row>
    <row r="191" spans="1:95" s="1" customFormat="1" x14ac:dyDescent="0.3">
      <c r="A191" s="1">
        <f t="shared" si="98"/>
        <v>0</v>
      </c>
      <c r="B191" s="1" t="e">
        <f t="shared" si="82"/>
        <v>#N/A</v>
      </c>
      <c r="J191" s="4"/>
      <c r="K191" s="4"/>
      <c r="L191" s="4"/>
      <c r="M191" s="61"/>
      <c r="Y191" s="58"/>
      <c r="AA191" s="1">
        <f t="shared" si="83"/>
        <v>0</v>
      </c>
      <c r="AB191" s="1">
        <f t="shared" si="84"/>
        <v>0</v>
      </c>
      <c r="AC191" s="1">
        <f t="shared" si="85"/>
        <v>0</v>
      </c>
      <c r="AD191" s="1" t="str">
        <f t="shared" si="99"/>
        <v/>
      </c>
      <c r="AE191" s="1" t="str">
        <f t="shared" si="100"/>
        <v/>
      </c>
      <c r="AF191" s="1" t="str">
        <f t="shared" si="100"/>
        <v/>
      </c>
      <c r="AG191" s="1" t="str">
        <f t="shared" si="100"/>
        <v/>
      </c>
      <c r="AH191" s="1" t="e">
        <f t="shared" si="106"/>
        <v>#N/A</v>
      </c>
      <c r="AI191" s="9" t="e">
        <f t="shared" si="101"/>
        <v>#N/A</v>
      </c>
      <c r="AJ191" s="9" t="e">
        <f t="shared" si="86"/>
        <v>#N/A</v>
      </c>
      <c r="AK191" s="9" t="e">
        <f t="shared" si="87"/>
        <v>#N/A</v>
      </c>
      <c r="AL191" s="9" t="e">
        <f t="shared" si="88"/>
        <v>#N/A</v>
      </c>
      <c r="AM191" s="9" t="e">
        <f t="shared" si="89"/>
        <v>#N/A</v>
      </c>
      <c r="AN191" s="9" t="e">
        <f t="shared" si="90"/>
        <v>#N/A</v>
      </c>
      <c r="AO191" s="9" t="e">
        <f t="shared" si="91"/>
        <v>#N/A</v>
      </c>
      <c r="AP191" s="1" t="str">
        <f t="shared" si="102"/>
        <v/>
      </c>
      <c r="AQ191" s="1" t="str">
        <f t="shared" si="102"/>
        <v/>
      </c>
      <c r="AS191" s="1" t="str">
        <f t="shared" si="103"/>
        <v/>
      </c>
      <c r="AT191" s="1" t="e">
        <f t="shared" si="104"/>
        <v>#N/A</v>
      </c>
      <c r="AU191" s="1" t="e">
        <f t="shared" si="92"/>
        <v>#N/A</v>
      </c>
      <c r="AV191" s="9" t="e">
        <f t="shared" si="93"/>
        <v>#N/A</v>
      </c>
      <c r="AW191" s="9" t="e">
        <f t="shared" si="94"/>
        <v>#N/A</v>
      </c>
      <c r="AX191" s="9" t="e">
        <f t="shared" si="95"/>
        <v>#N/A</v>
      </c>
      <c r="AY191" s="9" t="e">
        <f t="shared" si="96"/>
        <v>#N/A</v>
      </c>
      <c r="AZ191" s="9" t="e">
        <f t="shared" si="97"/>
        <v>#N/A</v>
      </c>
      <c r="BA191" s="9" t="e">
        <f t="shared" si="105"/>
        <v>#N/A</v>
      </c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M191" s="48"/>
      <c r="BX191" s="7"/>
      <c r="BY191" s="4"/>
      <c r="BZ191" s="7"/>
      <c r="CA191" s="7"/>
      <c r="CB191" s="7"/>
      <c r="CE191" s="7"/>
      <c r="CF191" s="7"/>
      <c r="CG191" s="7"/>
      <c r="CH191" s="7"/>
      <c r="CI191" s="7"/>
      <c r="CJ191" s="7"/>
      <c r="CK191" s="7"/>
      <c r="CL191" s="7"/>
      <c r="CN191" s="47"/>
      <c r="CO191" s="47"/>
      <c r="CP191" s="47"/>
      <c r="CQ191" s="4"/>
    </row>
    <row r="192" spans="1:95" s="1" customFormat="1" x14ac:dyDescent="0.3">
      <c r="A192" s="1">
        <f t="shared" si="98"/>
        <v>0</v>
      </c>
      <c r="B192" s="1" t="e">
        <f t="shared" si="82"/>
        <v>#N/A</v>
      </c>
      <c r="J192" s="4"/>
      <c r="K192" s="4"/>
      <c r="L192" s="4"/>
      <c r="M192" s="61"/>
      <c r="Y192" s="58"/>
      <c r="AA192" s="1">
        <f t="shared" si="83"/>
        <v>0</v>
      </c>
      <c r="AB192" s="1">
        <f t="shared" si="84"/>
        <v>0</v>
      </c>
      <c r="AC192" s="1">
        <f t="shared" si="85"/>
        <v>0</v>
      </c>
      <c r="AD192" s="1" t="str">
        <f t="shared" si="99"/>
        <v/>
      </c>
      <c r="AE192" s="1" t="str">
        <f t="shared" si="100"/>
        <v/>
      </c>
      <c r="AF192" s="1" t="str">
        <f t="shared" si="100"/>
        <v/>
      </c>
      <c r="AG192" s="1" t="str">
        <f t="shared" si="100"/>
        <v/>
      </c>
      <c r="AH192" s="1" t="e">
        <f t="shared" si="106"/>
        <v>#N/A</v>
      </c>
      <c r="AI192" s="9" t="e">
        <f t="shared" si="101"/>
        <v>#N/A</v>
      </c>
      <c r="AJ192" s="9" t="e">
        <f t="shared" si="86"/>
        <v>#N/A</v>
      </c>
      <c r="AK192" s="9" t="e">
        <f t="shared" si="87"/>
        <v>#N/A</v>
      </c>
      <c r="AL192" s="9" t="e">
        <f t="shared" si="88"/>
        <v>#N/A</v>
      </c>
      <c r="AM192" s="9" t="e">
        <f t="shared" si="89"/>
        <v>#N/A</v>
      </c>
      <c r="AN192" s="9" t="e">
        <f t="shared" si="90"/>
        <v>#N/A</v>
      </c>
      <c r="AO192" s="9" t="e">
        <f t="shared" si="91"/>
        <v>#N/A</v>
      </c>
      <c r="AP192" s="1" t="str">
        <f t="shared" si="102"/>
        <v/>
      </c>
      <c r="AQ192" s="1" t="str">
        <f t="shared" si="102"/>
        <v/>
      </c>
      <c r="AS192" s="1" t="str">
        <f t="shared" si="103"/>
        <v/>
      </c>
      <c r="AT192" s="1" t="e">
        <f t="shared" si="104"/>
        <v>#N/A</v>
      </c>
      <c r="AU192" s="1" t="e">
        <f t="shared" si="92"/>
        <v>#N/A</v>
      </c>
      <c r="AV192" s="9" t="e">
        <f t="shared" si="93"/>
        <v>#N/A</v>
      </c>
      <c r="AW192" s="9" t="e">
        <f t="shared" si="94"/>
        <v>#N/A</v>
      </c>
      <c r="AX192" s="9" t="e">
        <f t="shared" si="95"/>
        <v>#N/A</v>
      </c>
      <c r="AY192" s="9" t="e">
        <f t="shared" si="96"/>
        <v>#N/A</v>
      </c>
      <c r="AZ192" s="9" t="e">
        <f t="shared" si="97"/>
        <v>#N/A</v>
      </c>
      <c r="BA192" s="9" t="e">
        <f t="shared" si="105"/>
        <v>#N/A</v>
      </c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M192" s="48"/>
      <c r="BX192" s="7"/>
      <c r="BY192" s="4"/>
      <c r="BZ192" s="7"/>
      <c r="CA192" s="7"/>
      <c r="CB192" s="7"/>
      <c r="CE192" s="7"/>
      <c r="CF192" s="7"/>
      <c r="CG192" s="7"/>
      <c r="CH192" s="7"/>
      <c r="CI192" s="7"/>
      <c r="CJ192" s="7"/>
      <c r="CK192" s="7"/>
      <c r="CL192" s="7"/>
      <c r="CN192" s="47"/>
      <c r="CO192" s="47"/>
      <c r="CP192" s="47"/>
      <c r="CQ192" s="4"/>
    </row>
    <row r="193" spans="1:95" s="1" customFormat="1" x14ac:dyDescent="0.3">
      <c r="A193" s="1">
        <f t="shared" si="98"/>
        <v>0</v>
      </c>
      <c r="B193" s="1" t="e">
        <f t="shared" si="82"/>
        <v>#N/A</v>
      </c>
      <c r="J193" s="4"/>
      <c r="K193" s="4"/>
      <c r="L193" s="4"/>
      <c r="M193" s="61"/>
      <c r="Y193" s="58"/>
      <c r="AA193" s="1">
        <f t="shared" si="83"/>
        <v>0</v>
      </c>
      <c r="AB193" s="1">
        <f t="shared" si="84"/>
        <v>0</v>
      </c>
      <c r="AC193" s="1">
        <f t="shared" si="85"/>
        <v>0</v>
      </c>
      <c r="AD193" s="1" t="str">
        <f t="shared" si="99"/>
        <v/>
      </c>
      <c r="AE193" s="1" t="str">
        <f t="shared" si="100"/>
        <v/>
      </c>
      <c r="AF193" s="1" t="str">
        <f t="shared" si="100"/>
        <v/>
      </c>
      <c r="AG193" s="1" t="str">
        <f t="shared" si="100"/>
        <v/>
      </c>
      <c r="AH193" s="1" t="e">
        <f t="shared" si="106"/>
        <v>#N/A</v>
      </c>
      <c r="AI193" s="9" t="e">
        <f t="shared" si="101"/>
        <v>#N/A</v>
      </c>
      <c r="AJ193" s="9" t="e">
        <f t="shared" si="86"/>
        <v>#N/A</v>
      </c>
      <c r="AK193" s="9" t="e">
        <f t="shared" si="87"/>
        <v>#N/A</v>
      </c>
      <c r="AL193" s="9" t="e">
        <f t="shared" si="88"/>
        <v>#N/A</v>
      </c>
      <c r="AM193" s="9" t="e">
        <f t="shared" si="89"/>
        <v>#N/A</v>
      </c>
      <c r="AN193" s="9" t="e">
        <f t="shared" si="90"/>
        <v>#N/A</v>
      </c>
      <c r="AO193" s="9" t="e">
        <f t="shared" si="91"/>
        <v>#N/A</v>
      </c>
      <c r="AP193" s="1" t="str">
        <f t="shared" si="102"/>
        <v/>
      </c>
      <c r="AQ193" s="1" t="str">
        <f t="shared" si="102"/>
        <v/>
      </c>
      <c r="AS193" s="1" t="str">
        <f t="shared" si="103"/>
        <v/>
      </c>
      <c r="AT193" s="1" t="e">
        <f t="shared" si="104"/>
        <v>#N/A</v>
      </c>
      <c r="AU193" s="1" t="e">
        <f t="shared" si="92"/>
        <v>#N/A</v>
      </c>
      <c r="AV193" s="9" t="e">
        <f t="shared" si="93"/>
        <v>#N/A</v>
      </c>
      <c r="AW193" s="9" t="e">
        <f t="shared" si="94"/>
        <v>#N/A</v>
      </c>
      <c r="AX193" s="9" t="e">
        <f t="shared" si="95"/>
        <v>#N/A</v>
      </c>
      <c r="AY193" s="9" t="e">
        <f t="shared" si="96"/>
        <v>#N/A</v>
      </c>
      <c r="AZ193" s="9" t="e">
        <f t="shared" si="97"/>
        <v>#N/A</v>
      </c>
      <c r="BA193" s="9" t="e">
        <f t="shared" si="105"/>
        <v>#N/A</v>
      </c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M193" s="48"/>
      <c r="BX193" s="7"/>
      <c r="BY193" s="4"/>
      <c r="BZ193" s="7"/>
      <c r="CA193" s="7"/>
      <c r="CB193" s="7"/>
      <c r="CE193" s="7"/>
      <c r="CF193" s="7"/>
      <c r="CG193" s="7"/>
      <c r="CH193" s="7"/>
      <c r="CI193" s="7"/>
      <c r="CJ193" s="7"/>
      <c r="CK193" s="7"/>
      <c r="CL193" s="7"/>
      <c r="CN193" s="47"/>
      <c r="CO193" s="47"/>
      <c r="CP193" s="47"/>
      <c r="CQ193" s="4"/>
    </row>
    <row r="194" spans="1:95" s="1" customFormat="1" x14ac:dyDescent="0.3">
      <c r="A194" s="1">
        <f t="shared" si="98"/>
        <v>0</v>
      </c>
      <c r="B194" s="1" t="e">
        <f t="shared" si="82"/>
        <v>#N/A</v>
      </c>
      <c r="J194" s="4"/>
      <c r="K194" s="4"/>
      <c r="L194" s="4"/>
      <c r="M194" s="61"/>
      <c r="Y194" s="58"/>
      <c r="AA194" s="1">
        <f t="shared" si="83"/>
        <v>0</v>
      </c>
      <c r="AB194" s="1">
        <f t="shared" si="84"/>
        <v>0</v>
      </c>
      <c r="AC194" s="1">
        <f t="shared" si="85"/>
        <v>0</v>
      </c>
      <c r="AD194" s="1" t="str">
        <f t="shared" si="99"/>
        <v/>
      </c>
      <c r="AE194" s="1" t="str">
        <f t="shared" ref="AE194:AG257" si="107">IF($C194="","",G194-G193)</f>
        <v/>
      </c>
      <c r="AF194" s="1" t="str">
        <f t="shared" si="107"/>
        <v/>
      </c>
      <c r="AG194" s="1" t="str">
        <f t="shared" si="107"/>
        <v/>
      </c>
      <c r="AH194" s="1" t="e">
        <f t="shared" si="106"/>
        <v>#N/A</v>
      </c>
      <c r="AI194" s="9" t="e">
        <f t="shared" si="101"/>
        <v>#N/A</v>
      </c>
      <c r="AJ194" s="9" t="e">
        <f t="shared" si="86"/>
        <v>#N/A</v>
      </c>
      <c r="AK194" s="9" t="e">
        <f t="shared" si="87"/>
        <v>#N/A</v>
      </c>
      <c r="AL194" s="9" t="e">
        <f t="shared" si="88"/>
        <v>#N/A</v>
      </c>
      <c r="AM194" s="9" t="e">
        <f t="shared" si="89"/>
        <v>#N/A</v>
      </c>
      <c r="AN194" s="9" t="e">
        <f t="shared" si="90"/>
        <v>#N/A</v>
      </c>
      <c r="AO194" s="9" t="e">
        <f t="shared" si="91"/>
        <v>#N/A</v>
      </c>
      <c r="AP194" s="1" t="str">
        <f t="shared" ref="AP194:AQ257" si="108">IF($C194="","",V194-V193)</f>
        <v/>
      </c>
      <c r="AQ194" s="1" t="str">
        <f t="shared" si="108"/>
        <v/>
      </c>
      <c r="AS194" s="1" t="str">
        <f t="shared" si="103"/>
        <v/>
      </c>
      <c r="AT194" s="1" t="e">
        <f t="shared" si="104"/>
        <v>#N/A</v>
      </c>
      <c r="AU194" s="1" t="e">
        <f t="shared" si="92"/>
        <v>#N/A</v>
      </c>
      <c r="AV194" s="9" t="e">
        <f t="shared" si="93"/>
        <v>#N/A</v>
      </c>
      <c r="AW194" s="9" t="e">
        <f t="shared" si="94"/>
        <v>#N/A</v>
      </c>
      <c r="AX194" s="9" t="e">
        <f t="shared" si="95"/>
        <v>#N/A</v>
      </c>
      <c r="AY194" s="9" t="e">
        <f t="shared" si="96"/>
        <v>#N/A</v>
      </c>
      <c r="AZ194" s="9" t="e">
        <f t="shared" si="97"/>
        <v>#N/A</v>
      </c>
      <c r="BA194" s="9" t="e">
        <f t="shared" si="105"/>
        <v>#N/A</v>
      </c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M194" s="48"/>
      <c r="BX194" s="7"/>
      <c r="BY194" s="4"/>
      <c r="BZ194" s="7"/>
      <c r="CA194" s="7"/>
      <c r="CB194" s="7"/>
      <c r="CE194" s="7"/>
      <c r="CF194" s="7"/>
      <c r="CG194" s="7"/>
      <c r="CH194" s="7"/>
      <c r="CI194" s="7"/>
      <c r="CJ194" s="7"/>
      <c r="CK194" s="7"/>
      <c r="CL194" s="7"/>
      <c r="CN194" s="47"/>
      <c r="CO194" s="47"/>
      <c r="CP194" s="47"/>
      <c r="CQ194" s="4"/>
    </row>
    <row r="195" spans="1:95" s="1" customFormat="1" x14ac:dyDescent="0.3">
      <c r="A195" s="1">
        <f t="shared" si="98"/>
        <v>0</v>
      </c>
      <c r="B195" s="1" t="e">
        <f t="shared" si="82"/>
        <v>#N/A</v>
      </c>
      <c r="J195" s="4"/>
      <c r="K195" s="4"/>
      <c r="L195" s="4"/>
      <c r="M195" s="61"/>
      <c r="Y195" s="58"/>
      <c r="AA195" s="1">
        <f t="shared" si="83"/>
        <v>0</v>
      </c>
      <c r="AB195" s="1">
        <f t="shared" si="84"/>
        <v>0</v>
      </c>
      <c r="AC195" s="1">
        <f t="shared" si="85"/>
        <v>0</v>
      </c>
      <c r="AD195" s="1" t="str">
        <f t="shared" si="99"/>
        <v/>
      </c>
      <c r="AE195" s="1" t="str">
        <f t="shared" si="107"/>
        <v/>
      </c>
      <c r="AF195" s="1" t="str">
        <f t="shared" si="107"/>
        <v/>
      </c>
      <c r="AG195" s="1" t="str">
        <f t="shared" si="107"/>
        <v/>
      </c>
      <c r="AH195" s="1" t="e">
        <f t="shared" si="106"/>
        <v>#N/A</v>
      </c>
      <c r="AI195" s="9" t="e">
        <f t="shared" si="101"/>
        <v>#N/A</v>
      </c>
      <c r="AJ195" s="9" t="e">
        <f t="shared" si="86"/>
        <v>#N/A</v>
      </c>
      <c r="AK195" s="9" t="e">
        <f t="shared" si="87"/>
        <v>#N/A</v>
      </c>
      <c r="AL195" s="9" t="e">
        <f t="shared" si="88"/>
        <v>#N/A</v>
      </c>
      <c r="AM195" s="9" t="e">
        <f t="shared" si="89"/>
        <v>#N/A</v>
      </c>
      <c r="AN195" s="9" t="e">
        <f t="shared" si="90"/>
        <v>#N/A</v>
      </c>
      <c r="AO195" s="9" t="e">
        <f t="shared" si="91"/>
        <v>#N/A</v>
      </c>
      <c r="AP195" s="1" t="str">
        <f t="shared" si="108"/>
        <v/>
      </c>
      <c r="AQ195" s="1" t="str">
        <f t="shared" si="108"/>
        <v/>
      </c>
      <c r="AS195" s="1" t="str">
        <f t="shared" si="103"/>
        <v/>
      </c>
      <c r="AT195" s="1" t="e">
        <f t="shared" si="104"/>
        <v>#N/A</v>
      </c>
      <c r="AU195" s="1" t="e">
        <f t="shared" si="92"/>
        <v>#N/A</v>
      </c>
      <c r="AV195" s="9" t="e">
        <f t="shared" si="93"/>
        <v>#N/A</v>
      </c>
      <c r="AW195" s="9" t="e">
        <f t="shared" si="94"/>
        <v>#N/A</v>
      </c>
      <c r="AX195" s="9" t="e">
        <f t="shared" si="95"/>
        <v>#N/A</v>
      </c>
      <c r="AY195" s="9" t="e">
        <f t="shared" si="96"/>
        <v>#N/A</v>
      </c>
      <c r="AZ195" s="9" t="e">
        <f t="shared" si="97"/>
        <v>#N/A</v>
      </c>
      <c r="BA195" s="9" t="e">
        <f t="shared" si="105"/>
        <v>#N/A</v>
      </c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M195" s="48"/>
      <c r="BX195" s="7"/>
      <c r="BY195" s="4"/>
      <c r="BZ195" s="7"/>
      <c r="CA195" s="7"/>
      <c r="CB195" s="7"/>
      <c r="CE195" s="7"/>
      <c r="CF195" s="7"/>
      <c r="CG195" s="7"/>
      <c r="CH195" s="7"/>
      <c r="CI195" s="7"/>
      <c r="CJ195" s="7"/>
      <c r="CK195" s="7"/>
      <c r="CL195" s="7"/>
      <c r="CN195" s="47"/>
      <c r="CO195" s="47"/>
      <c r="CP195" s="47"/>
      <c r="CQ195" s="4"/>
    </row>
    <row r="196" spans="1:95" s="1" customFormat="1" x14ac:dyDescent="0.3">
      <c r="A196" s="1">
        <f t="shared" si="98"/>
        <v>0</v>
      </c>
      <c r="B196" s="1" t="e">
        <f t="shared" si="82"/>
        <v>#N/A</v>
      </c>
      <c r="J196" s="4"/>
      <c r="K196" s="4"/>
      <c r="L196" s="4"/>
      <c r="M196" s="61"/>
      <c r="Y196" s="58"/>
      <c r="AA196" s="1">
        <f t="shared" si="83"/>
        <v>0</v>
      </c>
      <c r="AB196" s="1">
        <f t="shared" si="84"/>
        <v>0</v>
      </c>
      <c r="AC196" s="1">
        <f t="shared" si="85"/>
        <v>0</v>
      </c>
      <c r="AD196" s="1" t="str">
        <f t="shared" si="99"/>
        <v/>
      </c>
      <c r="AE196" s="1" t="str">
        <f t="shared" si="107"/>
        <v/>
      </c>
      <c r="AF196" s="1" t="str">
        <f t="shared" si="107"/>
        <v/>
      </c>
      <c r="AG196" s="1" t="str">
        <f t="shared" si="107"/>
        <v/>
      </c>
      <c r="AH196" s="1" t="e">
        <f t="shared" si="106"/>
        <v>#N/A</v>
      </c>
      <c r="AI196" s="9" t="e">
        <f t="shared" si="101"/>
        <v>#N/A</v>
      </c>
      <c r="AJ196" s="9" t="e">
        <f t="shared" si="86"/>
        <v>#N/A</v>
      </c>
      <c r="AK196" s="9" t="e">
        <f t="shared" si="87"/>
        <v>#N/A</v>
      </c>
      <c r="AL196" s="9" t="e">
        <f t="shared" si="88"/>
        <v>#N/A</v>
      </c>
      <c r="AM196" s="9" t="e">
        <f t="shared" si="89"/>
        <v>#N/A</v>
      </c>
      <c r="AN196" s="9" t="e">
        <f t="shared" si="90"/>
        <v>#N/A</v>
      </c>
      <c r="AO196" s="9" t="e">
        <f t="shared" si="91"/>
        <v>#N/A</v>
      </c>
      <c r="AP196" s="1" t="str">
        <f t="shared" si="108"/>
        <v/>
      </c>
      <c r="AQ196" s="1" t="str">
        <f t="shared" si="108"/>
        <v/>
      </c>
      <c r="AS196" s="1" t="str">
        <f t="shared" si="103"/>
        <v/>
      </c>
      <c r="AT196" s="1" t="e">
        <f t="shared" si="104"/>
        <v>#N/A</v>
      </c>
      <c r="AU196" s="1" t="e">
        <f t="shared" si="92"/>
        <v>#N/A</v>
      </c>
      <c r="AV196" s="9" t="e">
        <f t="shared" si="93"/>
        <v>#N/A</v>
      </c>
      <c r="AW196" s="9" t="e">
        <f t="shared" si="94"/>
        <v>#N/A</v>
      </c>
      <c r="AX196" s="9" t="e">
        <f t="shared" si="95"/>
        <v>#N/A</v>
      </c>
      <c r="AY196" s="9" t="e">
        <f t="shared" si="96"/>
        <v>#N/A</v>
      </c>
      <c r="AZ196" s="9" t="e">
        <f t="shared" si="97"/>
        <v>#N/A</v>
      </c>
      <c r="BA196" s="9" t="e">
        <f t="shared" si="105"/>
        <v>#N/A</v>
      </c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M196" s="48"/>
      <c r="BX196" s="7"/>
      <c r="BY196" s="4"/>
      <c r="BZ196" s="7"/>
      <c r="CA196" s="7"/>
      <c r="CB196" s="7"/>
      <c r="CE196" s="7"/>
      <c r="CF196" s="7"/>
      <c r="CG196" s="7"/>
      <c r="CH196" s="7"/>
      <c r="CI196" s="7"/>
      <c r="CJ196" s="7"/>
      <c r="CK196" s="7"/>
      <c r="CL196" s="7"/>
      <c r="CN196" s="47"/>
      <c r="CO196" s="47"/>
      <c r="CP196" s="47"/>
      <c r="CQ196" s="4"/>
    </row>
    <row r="197" spans="1:95" s="1" customFormat="1" x14ac:dyDescent="0.3">
      <c r="A197" s="1">
        <f t="shared" si="98"/>
        <v>0</v>
      </c>
      <c r="B197" s="1" t="e">
        <f t="shared" si="82"/>
        <v>#N/A</v>
      </c>
      <c r="J197" s="4"/>
      <c r="K197" s="4"/>
      <c r="L197" s="4"/>
      <c r="M197" s="61"/>
      <c r="Y197" s="58"/>
      <c r="AA197" s="1">
        <f t="shared" si="83"/>
        <v>0</v>
      </c>
      <c r="AB197" s="1">
        <f t="shared" si="84"/>
        <v>0</v>
      </c>
      <c r="AC197" s="1">
        <f t="shared" si="85"/>
        <v>0</v>
      </c>
      <c r="AD197" s="1" t="str">
        <f t="shared" si="99"/>
        <v/>
      </c>
      <c r="AE197" s="1" t="str">
        <f t="shared" si="107"/>
        <v/>
      </c>
      <c r="AF197" s="1" t="str">
        <f t="shared" si="107"/>
        <v/>
      </c>
      <c r="AG197" s="1" t="str">
        <f t="shared" si="107"/>
        <v/>
      </c>
      <c r="AH197" s="1" t="e">
        <f t="shared" si="106"/>
        <v>#N/A</v>
      </c>
      <c r="AI197" s="9" t="e">
        <f t="shared" si="101"/>
        <v>#N/A</v>
      </c>
      <c r="AJ197" s="9" t="e">
        <f t="shared" si="86"/>
        <v>#N/A</v>
      </c>
      <c r="AK197" s="9" t="e">
        <f t="shared" si="87"/>
        <v>#N/A</v>
      </c>
      <c r="AL197" s="9" t="e">
        <f t="shared" si="88"/>
        <v>#N/A</v>
      </c>
      <c r="AM197" s="9" t="e">
        <f t="shared" si="89"/>
        <v>#N/A</v>
      </c>
      <c r="AN197" s="9" t="e">
        <f t="shared" si="90"/>
        <v>#N/A</v>
      </c>
      <c r="AO197" s="9" t="e">
        <f t="shared" si="91"/>
        <v>#N/A</v>
      </c>
      <c r="AP197" s="1" t="str">
        <f t="shared" si="108"/>
        <v/>
      </c>
      <c r="AQ197" s="1" t="str">
        <f t="shared" si="108"/>
        <v/>
      </c>
      <c r="AS197" s="1" t="str">
        <f t="shared" si="103"/>
        <v/>
      </c>
      <c r="AT197" s="1" t="e">
        <f t="shared" si="104"/>
        <v>#N/A</v>
      </c>
      <c r="AU197" s="1" t="e">
        <f t="shared" si="92"/>
        <v>#N/A</v>
      </c>
      <c r="AV197" s="9" t="e">
        <f t="shared" si="93"/>
        <v>#N/A</v>
      </c>
      <c r="AW197" s="9" t="e">
        <f t="shared" si="94"/>
        <v>#N/A</v>
      </c>
      <c r="AX197" s="9" t="e">
        <f t="shared" si="95"/>
        <v>#N/A</v>
      </c>
      <c r="AY197" s="9" t="e">
        <f t="shared" si="96"/>
        <v>#N/A</v>
      </c>
      <c r="AZ197" s="9" t="e">
        <f t="shared" si="97"/>
        <v>#N/A</v>
      </c>
      <c r="BA197" s="9" t="e">
        <f t="shared" si="105"/>
        <v>#N/A</v>
      </c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M197" s="48"/>
      <c r="BX197" s="7"/>
      <c r="BY197" s="4"/>
      <c r="BZ197" s="7"/>
      <c r="CA197" s="7"/>
      <c r="CB197" s="7"/>
      <c r="CE197" s="7"/>
      <c r="CF197" s="7"/>
      <c r="CG197" s="7"/>
      <c r="CH197" s="7"/>
      <c r="CI197" s="7"/>
      <c r="CJ197" s="7"/>
      <c r="CK197" s="7"/>
      <c r="CL197" s="7"/>
      <c r="CN197" s="47"/>
      <c r="CO197" s="47"/>
      <c r="CP197" s="47"/>
      <c r="CQ197" s="4"/>
    </row>
    <row r="198" spans="1:95" s="1" customFormat="1" x14ac:dyDescent="0.3">
      <c r="A198" s="1">
        <f t="shared" si="98"/>
        <v>0</v>
      </c>
      <c r="B198" s="1" t="e">
        <f t="shared" si="82"/>
        <v>#N/A</v>
      </c>
      <c r="J198" s="4"/>
      <c r="K198" s="4"/>
      <c r="L198" s="4"/>
      <c r="M198" s="61"/>
      <c r="Y198" s="58"/>
      <c r="AA198" s="1">
        <f t="shared" si="83"/>
        <v>0</v>
      </c>
      <c r="AB198" s="1">
        <f t="shared" si="84"/>
        <v>0</v>
      </c>
      <c r="AC198" s="1">
        <f t="shared" si="85"/>
        <v>0</v>
      </c>
      <c r="AD198" s="1" t="str">
        <f t="shared" si="99"/>
        <v/>
      </c>
      <c r="AE198" s="1" t="str">
        <f t="shared" si="107"/>
        <v/>
      </c>
      <c r="AF198" s="1" t="str">
        <f t="shared" si="107"/>
        <v/>
      </c>
      <c r="AG198" s="1" t="str">
        <f t="shared" si="107"/>
        <v/>
      </c>
      <c r="AH198" s="1" t="e">
        <f t="shared" si="106"/>
        <v>#N/A</v>
      </c>
      <c r="AI198" s="9" t="e">
        <f t="shared" si="101"/>
        <v>#N/A</v>
      </c>
      <c r="AJ198" s="9" t="e">
        <f t="shared" si="86"/>
        <v>#N/A</v>
      </c>
      <c r="AK198" s="9" t="e">
        <f t="shared" si="87"/>
        <v>#N/A</v>
      </c>
      <c r="AL198" s="9" t="e">
        <f t="shared" si="88"/>
        <v>#N/A</v>
      </c>
      <c r="AM198" s="9" t="e">
        <f t="shared" si="89"/>
        <v>#N/A</v>
      </c>
      <c r="AN198" s="9" t="e">
        <f t="shared" si="90"/>
        <v>#N/A</v>
      </c>
      <c r="AO198" s="9" t="e">
        <f t="shared" si="91"/>
        <v>#N/A</v>
      </c>
      <c r="AP198" s="1" t="str">
        <f t="shared" si="108"/>
        <v/>
      </c>
      <c r="AQ198" s="1" t="str">
        <f t="shared" si="108"/>
        <v/>
      </c>
      <c r="AS198" s="1" t="str">
        <f t="shared" si="103"/>
        <v/>
      </c>
      <c r="AT198" s="1" t="e">
        <f t="shared" si="104"/>
        <v>#N/A</v>
      </c>
      <c r="AU198" s="1" t="e">
        <f t="shared" si="92"/>
        <v>#N/A</v>
      </c>
      <c r="AV198" s="9" t="e">
        <f t="shared" si="93"/>
        <v>#N/A</v>
      </c>
      <c r="AW198" s="9" t="e">
        <f t="shared" si="94"/>
        <v>#N/A</v>
      </c>
      <c r="AX198" s="9" t="e">
        <f t="shared" si="95"/>
        <v>#N/A</v>
      </c>
      <c r="AY198" s="9" t="e">
        <f t="shared" si="96"/>
        <v>#N/A</v>
      </c>
      <c r="AZ198" s="9" t="e">
        <f t="shared" si="97"/>
        <v>#N/A</v>
      </c>
      <c r="BA198" s="9" t="e">
        <f t="shared" si="105"/>
        <v>#N/A</v>
      </c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M198" s="48"/>
      <c r="BX198" s="7"/>
      <c r="BY198" s="4"/>
      <c r="BZ198" s="7"/>
      <c r="CA198" s="7"/>
      <c r="CB198" s="7"/>
      <c r="CE198" s="7"/>
      <c r="CF198" s="7"/>
      <c r="CG198" s="7"/>
      <c r="CH198" s="7"/>
      <c r="CI198" s="7"/>
      <c r="CJ198" s="7"/>
      <c r="CK198" s="7"/>
      <c r="CL198" s="7"/>
      <c r="CN198" s="47"/>
      <c r="CO198" s="47"/>
      <c r="CP198" s="47"/>
      <c r="CQ198" s="4"/>
    </row>
    <row r="199" spans="1:95" s="1" customFormat="1" x14ac:dyDescent="0.3">
      <c r="A199" s="1">
        <f t="shared" si="98"/>
        <v>0</v>
      </c>
      <c r="B199" s="1" t="e">
        <f t="shared" si="82"/>
        <v>#N/A</v>
      </c>
      <c r="J199" s="4"/>
      <c r="K199" s="4"/>
      <c r="L199" s="4"/>
      <c r="M199" s="61"/>
      <c r="Y199" s="58"/>
      <c r="AA199" s="1">
        <f t="shared" si="83"/>
        <v>0</v>
      </c>
      <c r="AB199" s="1">
        <f t="shared" si="84"/>
        <v>0</v>
      </c>
      <c r="AC199" s="1">
        <f t="shared" si="85"/>
        <v>0</v>
      </c>
      <c r="AD199" s="1" t="str">
        <f t="shared" si="99"/>
        <v/>
      </c>
      <c r="AE199" s="1" t="str">
        <f t="shared" si="107"/>
        <v/>
      </c>
      <c r="AF199" s="1" t="str">
        <f t="shared" si="107"/>
        <v/>
      </c>
      <c r="AG199" s="1" t="str">
        <f t="shared" si="107"/>
        <v/>
      </c>
      <c r="AH199" s="1" t="e">
        <f t="shared" si="106"/>
        <v>#N/A</v>
      </c>
      <c r="AI199" s="9" t="e">
        <f t="shared" si="101"/>
        <v>#N/A</v>
      </c>
      <c r="AJ199" s="9" t="e">
        <f t="shared" si="86"/>
        <v>#N/A</v>
      </c>
      <c r="AK199" s="9" t="e">
        <f t="shared" si="87"/>
        <v>#N/A</v>
      </c>
      <c r="AL199" s="9" t="e">
        <f t="shared" si="88"/>
        <v>#N/A</v>
      </c>
      <c r="AM199" s="9" t="e">
        <f t="shared" si="89"/>
        <v>#N/A</v>
      </c>
      <c r="AN199" s="9" t="e">
        <f t="shared" si="90"/>
        <v>#N/A</v>
      </c>
      <c r="AO199" s="9" t="e">
        <f t="shared" si="91"/>
        <v>#N/A</v>
      </c>
      <c r="AP199" s="1" t="str">
        <f t="shared" si="108"/>
        <v/>
      </c>
      <c r="AQ199" s="1" t="str">
        <f t="shared" si="108"/>
        <v/>
      </c>
      <c r="AS199" s="1" t="str">
        <f t="shared" si="103"/>
        <v/>
      </c>
      <c r="AT199" s="1" t="e">
        <f t="shared" si="104"/>
        <v>#N/A</v>
      </c>
      <c r="AU199" s="1" t="e">
        <f t="shared" si="92"/>
        <v>#N/A</v>
      </c>
      <c r="AV199" s="9" t="e">
        <f t="shared" si="93"/>
        <v>#N/A</v>
      </c>
      <c r="AW199" s="9" t="e">
        <f t="shared" si="94"/>
        <v>#N/A</v>
      </c>
      <c r="AX199" s="9" t="e">
        <f t="shared" si="95"/>
        <v>#N/A</v>
      </c>
      <c r="AY199" s="9" t="e">
        <f t="shared" si="96"/>
        <v>#N/A</v>
      </c>
      <c r="AZ199" s="9" t="e">
        <f t="shared" si="97"/>
        <v>#N/A</v>
      </c>
      <c r="BA199" s="9" t="e">
        <f t="shared" si="105"/>
        <v>#N/A</v>
      </c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M199" s="48"/>
      <c r="BX199" s="7"/>
      <c r="BY199" s="4"/>
      <c r="BZ199" s="7"/>
      <c r="CA199" s="7"/>
      <c r="CB199" s="7"/>
      <c r="CE199" s="7"/>
      <c r="CF199" s="7"/>
      <c r="CG199" s="7"/>
      <c r="CH199" s="7"/>
      <c r="CI199" s="7"/>
      <c r="CJ199" s="7"/>
      <c r="CK199" s="7"/>
      <c r="CL199" s="7"/>
      <c r="CN199" s="47"/>
      <c r="CO199" s="47"/>
      <c r="CP199" s="47"/>
      <c r="CQ199" s="4"/>
    </row>
    <row r="200" spans="1:95" s="1" customFormat="1" x14ac:dyDescent="0.3">
      <c r="A200" s="1">
        <f t="shared" si="98"/>
        <v>0</v>
      </c>
      <c r="B200" s="1" t="e">
        <f t="shared" si="82"/>
        <v>#N/A</v>
      </c>
      <c r="J200" s="4"/>
      <c r="K200" s="4"/>
      <c r="L200" s="4"/>
      <c r="M200" s="61"/>
      <c r="Y200" s="58"/>
      <c r="AA200" s="1">
        <f t="shared" si="83"/>
        <v>0</v>
      </c>
      <c r="AB200" s="1">
        <f t="shared" si="84"/>
        <v>0</v>
      </c>
      <c r="AC200" s="1">
        <f t="shared" si="85"/>
        <v>0</v>
      </c>
      <c r="AD200" s="1" t="str">
        <f t="shared" si="99"/>
        <v/>
      </c>
      <c r="AE200" s="1" t="str">
        <f t="shared" si="107"/>
        <v/>
      </c>
      <c r="AF200" s="1" t="str">
        <f t="shared" si="107"/>
        <v/>
      </c>
      <c r="AG200" s="1" t="str">
        <f t="shared" si="107"/>
        <v/>
      </c>
      <c r="AH200" s="1" t="e">
        <f t="shared" si="106"/>
        <v>#N/A</v>
      </c>
      <c r="AI200" s="9" t="e">
        <f t="shared" si="101"/>
        <v>#N/A</v>
      </c>
      <c r="AJ200" s="9" t="e">
        <f t="shared" si="86"/>
        <v>#N/A</v>
      </c>
      <c r="AK200" s="9" t="e">
        <f t="shared" si="87"/>
        <v>#N/A</v>
      </c>
      <c r="AL200" s="9" t="e">
        <f t="shared" si="88"/>
        <v>#N/A</v>
      </c>
      <c r="AM200" s="9" t="e">
        <f t="shared" si="89"/>
        <v>#N/A</v>
      </c>
      <c r="AN200" s="9" t="e">
        <f t="shared" si="90"/>
        <v>#N/A</v>
      </c>
      <c r="AO200" s="9" t="e">
        <f t="shared" si="91"/>
        <v>#N/A</v>
      </c>
      <c r="AP200" s="1" t="str">
        <f t="shared" si="108"/>
        <v/>
      </c>
      <c r="AQ200" s="1" t="str">
        <f t="shared" si="108"/>
        <v/>
      </c>
      <c r="AS200" s="1" t="str">
        <f t="shared" si="103"/>
        <v/>
      </c>
      <c r="AT200" s="1" t="e">
        <f t="shared" si="104"/>
        <v>#N/A</v>
      </c>
      <c r="AU200" s="1" t="e">
        <f t="shared" si="92"/>
        <v>#N/A</v>
      </c>
      <c r="AV200" s="9" t="e">
        <f t="shared" si="93"/>
        <v>#N/A</v>
      </c>
      <c r="AW200" s="9" t="e">
        <f t="shared" si="94"/>
        <v>#N/A</v>
      </c>
      <c r="AX200" s="9" t="e">
        <f t="shared" si="95"/>
        <v>#N/A</v>
      </c>
      <c r="AY200" s="9" t="e">
        <f t="shared" si="96"/>
        <v>#N/A</v>
      </c>
      <c r="AZ200" s="9" t="e">
        <f t="shared" si="97"/>
        <v>#N/A</v>
      </c>
      <c r="BA200" s="9" t="e">
        <f t="shared" si="105"/>
        <v>#N/A</v>
      </c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M200" s="48"/>
      <c r="BX200" s="7"/>
      <c r="BY200" s="4"/>
      <c r="BZ200" s="7"/>
      <c r="CA200" s="7"/>
      <c r="CB200" s="7"/>
      <c r="CE200" s="7"/>
      <c r="CF200" s="7"/>
      <c r="CG200" s="7"/>
      <c r="CH200" s="7"/>
      <c r="CI200" s="7"/>
      <c r="CJ200" s="7"/>
      <c r="CK200" s="7"/>
      <c r="CL200" s="7"/>
      <c r="CN200" s="47"/>
      <c r="CO200" s="47"/>
      <c r="CP200" s="47"/>
      <c r="CQ200" s="4"/>
    </row>
    <row r="201" spans="1:95" s="1" customFormat="1" x14ac:dyDescent="0.3">
      <c r="A201" s="1">
        <f t="shared" si="98"/>
        <v>0</v>
      </c>
      <c r="B201" s="1" t="e">
        <f t="shared" si="82"/>
        <v>#N/A</v>
      </c>
      <c r="J201" s="4"/>
      <c r="K201" s="4"/>
      <c r="L201" s="4"/>
      <c r="M201" s="61"/>
      <c r="Y201" s="58"/>
      <c r="AA201" s="1">
        <f t="shared" si="83"/>
        <v>0</v>
      </c>
      <c r="AB201" s="1">
        <f t="shared" si="84"/>
        <v>0</v>
      </c>
      <c r="AC201" s="1">
        <f t="shared" si="85"/>
        <v>0</v>
      </c>
      <c r="AD201" s="1" t="str">
        <f t="shared" si="99"/>
        <v/>
      </c>
      <c r="AE201" s="1" t="str">
        <f t="shared" si="107"/>
        <v/>
      </c>
      <c r="AF201" s="1" t="str">
        <f t="shared" si="107"/>
        <v/>
      </c>
      <c r="AG201" s="1" t="str">
        <f t="shared" si="107"/>
        <v/>
      </c>
      <c r="AH201" s="1" t="e">
        <f t="shared" si="106"/>
        <v>#N/A</v>
      </c>
      <c r="AI201" s="9" t="e">
        <f t="shared" si="101"/>
        <v>#N/A</v>
      </c>
      <c r="AJ201" s="9" t="e">
        <f t="shared" si="86"/>
        <v>#N/A</v>
      </c>
      <c r="AK201" s="9" t="e">
        <f t="shared" si="87"/>
        <v>#N/A</v>
      </c>
      <c r="AL201" s="9" t="e">
        <f t="shared" si="88"/>
        <v>#N/A</v>
      </c>
      <c r="AM201" s="9" t="e">
        <f t="shared" si="89"/>
        <v>#N/A</v>
      </c>
      <c r="AN201" s="9" t="e">
        <f t="shared" si="90"/>
        <v>#N/A</v>
      </c>
      <c r="AO201" s="9" t="e">
        <f t="shared" si="91"/>
        <v>#N/A</v>
      </c>
      <c r="AP201" s="1" t="str">
        <f t="shared" si="108"/>
        <v/>
      </c>
      <c r="AQ201" s="1" t="str">
        <f t="shared" si="108"/>
        <v/>
      </c>
      <c r="AS201" s="1" t="str">
        <f t="shared" si="103"/>
        <v/>
      </c>
      <c r="AT201" s="1" t="e">
        <f t="shared" si="104"/>
        <v>#N/A</v>
      </c>
      <c r="AU201" s="1" t="e">
        <f t="shared" si="92"/>
        <v>#N/A</v>
      </c>
      <c r="AV201" s="9" t="e">
        <f t="shared" si="93"/>
        <v>#N/A</v>
      </c>
      <c r="AW201" s="9" t="e">
        <f t="shared" si="94"/>
        <v>#N/A</v>
      </c>
      <c r="AX201" s="9" t="e">
        <f t="shared" si="95"/>
        <v>#N/A</v>
      </c>
      <c r="AY201" s="9" t="e">
        <f t="shared" si="96"/>
        <v>#N/A</v>
      </c>
      <c r="AZ201" s="9" t="e">
        <f t="shared" si="97"/>
        <v>#N/A</v>
      </c>
      <c r="BA201" s="9" t="e">
        <f t="shared" si="105"/>
        <v>#N/A</v>
      </c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M201" s="48"/>
      <c r="BX201" s="7"/>
      <c r="BY201" s="4"/>
      <c r="BZ201" s="7"/>
      <c r="CA201" s="7"/>
      <c r="CB201" s="7"/>
      <c r="CE201" s="7"/>
      <c r="CF201" s="7"/>
      <c r="CG201" s="7"/>
      <c r="CH201" s="7"/>
      <c r="CI201" s="7"/>
      <c r="CJ201" s="7"/>
      <c r="CK201" s="7"/>
      <c r="CL201" s="7"/>
      <c r="CN201" s="47"/>
      <c r="CO201" s="47"/>
      <c r="CP201" s="47"/>
      <c r="CQ201" s="4"/>
    </row>
    <row r="202" spans="1:95" s="1" customFormat="1" x14ac:dyDescent="0.3">
      <c r="A202" s="1">
        <f t="shared" si="98"/>
        <v>0</v>
      </c>
      <c r="B202" s="1" t="e">
        <f t="shared" si="82"/>
        <v>#N/A</v>
      </c>
      <c r="J202" s="4"/>
      <c r="K202" s="4"/>
      <c r="L202" s="4"/>
      <c r="M202" s="61"/>
      <c r="Y202" s="58"/>
      <c r="AA202" s="1">
        <f t="shared" si="83"/>
        <v>0</v>
      </c>
      <c r="AB202" s="1">
        <f t="shared" si="84"/>
        <v>0</v>
      </c>
      <c r="AC202" s="1">
        <f t="shared" si="85"/>
        <v>0</v>
      </c>
      <c r="AD202" s="1" t="str">
        <f t="shared" si="99"/>
        <v/>
      </c>
      <c r="AE202" s="1" t="str">
        <f t="shared" si="107"/>
        <v/>
      </c>
      <c r="AF202" s="1" t="str">
        <f t="shared" si="107"/>
        <v/>
      </c>
      <c r="AG202" s="1" t="str">
        <f t="shared" si="107"/>
        <v/>
      </c>
      <c r="AH202" s="1" t="e">
        <f t="shared" si="106"/>
        <v>#N/A</v>
      </c>
      <c r="AI202" s="9" t="e">
        <f t="shared" si="101"/>
        <v>#N/A</v>
      </c>
      <c r="AJ202" s="9" t="e">
        <f t="shared" si="86"/>
        <v>#N/A</v>
      </c>
      <c r="AK202" s="9" t="e">
        <f t="shared" si="87"/>
        <v>#N/A</v>
      </c>
      <c r="AL202" s="9" t="e">
        <f t="shared" si="88"/>
        <v>#N/A</v>
      </c>
      <c r="AM202" s="9" t="e">
        <f t="shared" si="89"/>
        <v>#N/A</v>
      </c>
      <c r="AN202" s="9" t="e">
        <f t="shared" si="90"/>
        <v>#N/A</v>
      </c>
      <c r="AO202" s="9" t="e">
        <f t="shared" si="91"/>
        <v>#N/A</v>
      </c>
      <c r="AP202" s="1" t="str">
        <f t="shared" si="108"/>
        <v/>
      </c>
      <c r="AQ202" s="1" t="str">
        <f t="shared" si="108"/>
        <v/>
      </c>
      <c r="AS202" s="1" t="str">
        <f t="shared" si="103"/>
        <v/>
      </c>
      <c r="AT202" s="1" t="e">
        <f t="shared" si="104"/>
        <v>#N/A</v>
      </c>
      <c r="AU202" s="1" t="e">
        <f t="shared" si="92"/>
        <v>#N/A</v>
      </c>
      <c r="AV202" s="9" t="e">
        <f t="shared" si="93"/>
        <v>#N/A</v>
      </c>
      <c r="AW202" s="9" t="e">
        <f t="shared" si="94"/>
        <v>#N/A</v>
      </c>
      <c r="AX202" s="9" t="e">
        <f t="shared" si="95"/>
        <v>#N/A</v>
      </c>
      <c r="AY202" s="9" t="e">
        <f t="shared" si="96"/>
        <v>#N/A</v>
      </c>
      <c r="AZ202" s="9" t="e">
        <f t="shared" si="97"/>
        <v>#N/A</v>
      </c>
      <c r="BA202" s="9" t="e">
        <f t="shared" si="105"/>
        <v>#N/A</v>
      </c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M202" s="48"/>
      <c r="BX202" s="7"/>
      <c r="BY202" s="4"/>
      <c r="BZ202" s="7"/>
      <c r="CA202" s="7"/>
      <c r="CB202" s="7"/>
      <c r="CE202" s="7"/>
      <c r="CF202" s="7"/>
      <c r="CG202" s="7"/>
      <c r="CH202" s="7"/>
      <c r="CI202" s="7"/>
      <c r="CJ202" s="7"/>
      <c r="CK202" s="7"/>
      <c r="CL202" s="7"/>
      <c r="CN202" s="47"/>
      <c r="CO202" s="47"/>
      <c r="CP202" s="47"/>
      <c r="CQ202" s="4"/>
    </row>
    <row r="203" spans="1:95" s="1" customFormat="1" x14ac:dyDescent="0.3">
      <c r="A203" s="1">
        <f t="shared" si="98"/>
        <v>0</v>
      </c>
      <c r="B203" s="1" t="e">
        <f t="shared" si="82"/>
        <v>#N/A</v>
      </c>
      <c r="J203" s="4"/>
      <c r="K203" s="4"/>
      <c r="L203" s="4"/>
      <c r="M203" s="61"/>
      <c r="Y203" s="58"/>
      <c r="AA203" s="1">
        <f t="shared" si="83"/>
        <v>0</v>
      </c>
      <c r="AB203" s="1">
        <f t="shared" si="84"/>
        <v>0</v>
      </c>
      <c r="AC203" s="1">
        <f t="shared" si="85"/>
        <v>0</v>
      </c>
      <c r="AD203" s="1" t="str">
        <f t="shared" si="99"/>
        <v/>
      </c>
      <c r="AE203" s="1" t="str">
        <f t="shared" si="107"/>
        <v/>
      </c>
      <c r="AF203" s="1" t="str">
        <f t="shared" si="107"/>
        <v/>
      </c>
      <c r="AG203" s="1" t="str">
        <f t="shared" si="107"/>
        <v/>
      </c>
      <c r="AH203" s="1" t="e">
        <f t="shared" si="106"/>
        <v>#N/A</v>
      </c>
      <c r="AI203" s="9" t="e">
        <f t="shared" si="101"/>
        <v>#N/A</v>
      </c>
      <c r="AJ203" s="9" t="e">
        <f t="shared" si="86"/>
        <v>#N/A</v>
      </c>
      <c r="AK203" s="9" t="e">
        <f t="shared" si="87"/>
        <v>#N/A</v>
      </c>
      <c r="AL203" s="9" t="e">
        <f t="shared" si="88"/>
        <v>#N/A</v>
      </c>
      <c r="AM203" s="9" t="e">
        <f t="shared" si="89"/>
        <v>#N/A</v>
      </c>
      <c r="AN203" s="9" t="e">
        <f t="shared" si="90"/>
        <v>#N/A</v>
      </c>
      <c r="AO203" s="9" t="e">
        <f t="shared" si="91"/>
        <v>#N/A</v>
      </c>
      <c r="AP203" s="1" t="str">
        <f t="shared" si="108"/>
        <v/>
      </c>
      <c r="AQ203" s="1" t="str">
        <f t="shared" si="108"/>
        <v/>
      </c>
      <c r="AS203" s="1" t="str">
        <f t="shared" si="103"/>
        <v/>
      </c>
      <c r="AT203" s="1" t="e">
        <f t="shared" si="104"/>
        <v>#N/A</v>
      </c>
      <c r="AU203" s="1" t="e">
        <f t="shared" si="92"/>
        <v>#N/A</v>
      </c>
      <c r="AV203" s="9" t="e">
        <f t="shared" si="93"/>
        <v>#N/A</v>
      </c>
      <c r="AW203" s="9" t="e">
        <f t="shared" si="94"/>
        <v>#N/A</v>
      </c>
      <c r="AX203" s="9" t="e">
        <f t="shared" si="95"/>
        <v>#N/A</v>
      </c>
      <c r="AY203" s="9" t="e">
        <f t="shared" si="96"/>
        <v>#N/A</v>
      </c>
      <c r="AZ203" s="9" t="e">
        <f t="shared" si="97"/>
        <v>#N/A</v>
      </c>
      <c r="BA203" s="9" t="e">
        <f t="shared" si="105"/>
        <v>#N/A</v>
      </c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M203" s="48"/>
      <c r="BX203" s="7"/>
      <c r="BY203" s="4"/>
      <c r="BZ203" s="7"/>
      <c r="CA203" s="7"/>
      <c r="CB203" s="7"/>
      <c r="CE203" s="7"/>
      <c r="CF203" s="7"/>
      <c r="CG203" s="7"/>
      <c r="CH203" s="7"/>
      <c r="CI203" s="7"/>
      <c r="CJ203" s="7"/>
      <c r="CK203" s="7"/>
      <c r="CL203" s="7"/>
      <c r="CN203" s="47"/>
      <c r="CO203" s="47"/>
      <c r="CP203" s="47"/>
      <c r="CQ203" s="4"/>
    </row>
    <row r="204" spans="1:95" s="1" customFormat="1" x14ac:dyDescent="0.3">
      <c r="A204" s="1">
        <f t="shared" si="98"/>
        <v>0</v>
      </c>
      <c r="B204" s="1" t="e">
        <f t="shared" si="82"/>
        <v>#N/A</v>
      </c>
      <c r="J204" s="4"/>
      <c r="K204" s="4"/>
      <c r="L204" s="4"/>
      <c r="M204" s="61"/>
      <c r="Y204" s="58"/>
      <c r="AA204" s="1">
        <f t="shared" si="83"/>
        <v>0</v>
      </c>
      <c r="AB204" s="1">
        <f t="shared" si="84"/>
        <v>0</v>
      </c>
      <c r="AC204" s="1">
        <f t="shared" si="85"/>
        <v>0</v>
      </c>
      <c r="AD204" s="1" t="str">
        <f t="shared" si="99"/>
        <v/>
      </c>
      <c r="AE204" s="1" t="str">
        <f t="shared" si="107"/>
        <v/>
      </c>
      <c r="AF204" s="1" t="str">
        <f t="shared" si="107"/>
        <v/>
      </c>
      <c r="AG204" s="1" t="str">
        <f t="shared" si="107"/>
        <v/>
      </c>
      <c r="AH204" s="1" t="e">
        <f t="shared" si="106"/>
        <v>#N/A</v>
      </c>
      <c r="AI204" s="9" t="e">
        <f t="shared" si="101"/>
        <v>#N/A</v>
      </c>
      <c r="AJ204" s="9" t="e">
        <f t="shared" si="86"/>
        <v>#N/A</v>
      </c>
      <c r="AK204" s="9" t="e">
        <f t="shared" si="87"/>
        <v>#N/A</v>
      </c>
      <c r="AL204" s="9" t="e">
        <f t="shared" si="88"/>
        <v>#N/A</v>
      </c>
      <c r="AM204" s="9" t="e">
        <f t="shared" si="89"/>
        <v>#N/A</v>
      </c>
      <c r="AN204" s="9" t="e">
        <f t="shared" si="90"/>
        <v>#N/A</v>
      </c>
      <c r="AO204" s="9" t="e">
        <f t="shared" si="91"/>
        <v>#N/A</v>
      </c>
      <c r="AP204" s="1" t="str">
        <f t="shared" si="108"/>
        <v/>
      </c>
      <c r="AQ204" s="1" t="str">
        <f t="shared" si="108"/>
        <v/>
      </c>
      <c r="AS204" s="1" t="str">
        <f t="shared" si="103"/>
        <v/>
      </c>
      <c r="AT204" s="1" t="e">
        <f t="shared" si="104"/>
        <v>#N/A</v>
      </c>
      <c r="AU204" s="1" t="e">
        <f t="shared" si="92"/>
        <v>#N/A</v>
      </c>
      <c r="AV204" s="9" t="e">
        <f t="shared" si="93"/>
        <v>#N/A</v>
      </c>
      <c r="AW204" s="9" t="e">
        <f t="shared" si="94"/>
        <v>#N/A</v>
      </c>
      <c r="AX204" s="9" t="e">
        <f t="shared" si="95"/>
        <v>#N/A</v>
      </c>
      <c r="AY204" s="9" t="e">
        <f t="shared" si="96"/>
        <v>#N/A</v>
      </c>
      <c r="AZ204" s="9" t="e">
        <f t="shared" si="97"/>
        <v>#N/A</v>
      </c>
      <c r="BA204" s="9" t="e">
        <f t="shared" si="105"/>
        <v>#N/A</v>
      </c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M204" s="48"/>
      <c r="BX204" s="7"/>
      <c r="BY204" s="4"/>
      <c r="BZ204" s="7"/>
      <c r="CA204" s="7"/>
      <c r="CB204" s="7"/>
      <c r="CE204" s="7"/>
      <c r="CF204" s="7"/>
      <c r="CG204" s="7"/>
      <c r="CH204" s="7"/>
      <c r="CI204" s="7"/>
      <c r="CJ204" s="7"/>
      <c r="CK204" s="7"/>
      <c r="CL204" s="7"/>
      <c r="CN204" s="47"/>
      <c r="CO204" s="47"/>
      <c r="CP204" s="47"/>
      <c r="CQ204" s="4"/>
    </row>
    <row r="205" spans="1:95" s="1" customFormat="1" x14ac:dyDescent="0.3">
      <c r="A205" s="1">
        <f t="shared" si="98"/>
        <v>0</v>
      </c>
      <c r="B205" s="1" t="e">
        <f t="shared" si="82"/>
        <v>#N/A</v>
      </c>
      <c r="J205" s="4"/>
      <c r="K205" s="4"/>
      <c r="L205" s="4"/>
      <c r="M205" s="61"/>
      <c r="Y205" s="58"/>
      <c r="AA205" s="1">
        <f t="shared" si="83"/>
        <v>0</v>
      </c>
      <c r="AB205" s="1">
        <f t="shared" si="84"/>
        <v>0</v>
      </c>
      <c r="AC205" s="1">
        <f t="shared" si="85"/>
        <v>0</v>
      </c>
      <c r="AD205" s="1" t="str">
        <f t="shared" si="99"/>
        <v/>
      </c>
      <c r="AE205" s="1" t="str">
        <f t="shared" si="107"/>
        <v/>
      </c>
      <c r="AF205" s="1" t="str">
        <f t="shared" si="107"/>
        <v/>
      </c>
      <c r="AG205" s="1" t="str">
        <f t="shared" si="107"/>
        <v/>
      </c>
      <c r="AH205" s="1" t="e">
        <f t="shared" si="106"/>
        <v>#N/A</v>
      </c>
      <c r="AI205" s="9" t="e">
        <f t="shared" si="101"/>
        <v>#N/A</v>
      </c>
      <c r="AJ205" s="9" t="e">
        <f t="shared" si="86"/>
        <v>#N/A</v>
      </c>
      <c r="AK205" s="9" t="e">
        <f t="shared" si="87"/>
        <v>#N/A</v>
      </c>
      <c r="AL205" s="9" t="e">
        <f t="shared" si="88"/>
        <v>#N/A</v>
      </c>
      <c r="AM205" s="9" t="e">
        <f t="shared" si="89"/>
        <v>#N/A</v>
      </c>
      <c r="AN205" s="9" t="e">
        <f t="shared" si="90"/>
        <v>#N/A</v>
      </c>
      <c r="AO205" s="9" t="e">
        <f t="shared" si="91"/>
        <v>#N/A</v>
      </c>
      <c r="AP205" s="1" t="str">
        <f t="shared" si="108"/>
        <v/>
      </c>
      <c r="AQ205" s="1" t="str">
        <f t="shared" si="108"/>
        <v/>
      </c>
      <c r="AS205" s="1" t="str">
        <f t="shared" si="103"/>
        <v/>
      </c>
      <c r="AT205" s="1" t="e">
        <f t="shared" si="104"/>
        <v>#N/A</v>
      </c>
      <c r="AU205" s="1" t="e">
        <f t="shared" si="92"/>
        <v>#N/A</v>
      </c>
      <c r="AV205" s="9" t="e">
        <f t="shared" si="93"/>
        <v>#N/A</v>
      </c>
      <c r="AW205" s="9" t="e">
        <f t="shared" si="94"/>
        <v>#N/A</v>
      </c>
      <c r="AX205" s="9" t="e">
        <f t="shared" si="95"/>
        <v>#N/A</v>
      </c>
      <c r="AY205" s="9" t="e">
        <f t="shared" si="96"/>
        <v>#N/A</v>
      </c>
      <c r="AZ205" s="9" t="e">
        <f t="shared" si="97"/>
        <v>#N/A</v>
      </c>
      <c r="BA205" s="9" t="e">
        <f t="shared" si="105"/>
        <v>#N/A</v>
      </c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M205" s="48"/>
      <c r="BX205" s="7"/>
      <c r="BY205" s="4"/>
      <c r="BZ205" s="7"/>
      <c r="CA205" s="7"/>
      <c r="CB205" s="7"/>
      <c r="CE205" s="7"/>
      <c r="CF205" s="7"/>
      <c r="CG205" s="7"/>
      <c r="CH205" s="7"/>
      <c r="CI205" s="7"/>
      <c r="CJ205" s="7"/>
      <c r="CK205" s="7"/>
      <c r="CL205" s="7"/>
      <c r="CN205" s="47"/>
      <c r="CO205" s="47"/>
      <c r="CP205" s="47"/>
      <c r="CQ205" s="4"/>
    </row>
    <row r="206" spans="1:95" s="1" customFormat="1" x14ac:dyDescent="0.3">
      <c r="A206" s="1">
        <f t="shared" si="98"/>
        <v>0</v>
      </c>
      <c r="B206" s="1" t="e">
        <f t="shared" ref="B206:B269" si="109">IF(C206="",NA(),E206+G206+H206+I206)</f>
        <v>#N/A</v>
      </c>
      <c r="J206" s="4"/>
      <c r="K206" s="4"/>
      <c r="L206" s="4"/>
      <c r="M206" s="61"/>
      <c r="Y206" s="58"/>
      <c r="AA206" s="1">
        <f t="shared" ref="AA206:AA269" si="110">+E206+V206</f>
        <v>0</v>
      </c>
      <c r="AB206" s="1">
        <f t="shared" ref="AB206:AB269" si="111">+G206+W206</f>
        <v>0</v>
      </c>
      <c r="AC206" s="1">
        <f t="shared" ref="AC206:AC269" si="112">+I206+X206</f>
        <v>0</v>
      </c>
      <c r="AD206" s="1" t="str">
        <f t="shared" si="99"/>
        <v/>
      </c>
      <c r="AE206" s="1" t="str">
        <f t="shared" si="107"/>
        <v/>
      </c>
      <c r="AF206" s="1" t="str">
        <f t="shared" si="107"/>
        <v/>
      </c>
      <c r="AG206" s="1" t="str">
        <f t="shared" si="107"/>
        <v/>
      </c>
      <c r="AH206" s="1" t="e">
        <f t="shared" si="106"/>
        <v>#N/A</v>
      </c>
      <c r="AI206" s="9" t="e">
        <f t="shared" si="101"/>
        <v>#N/A</v>
      </c>
      <c r="AJ206" s="9" t="e">
        <f t="shared" ref="AJ206:AJ269" si="113">IF(OR(ISNA(B206),B206=0),NA(),B206/$AJ$11)</f>
        <v>#N/A</v>
      </c>
      <c r="AK206" s="9" t="e">
        <f t="shared" ref="AK206:AK269" si="114">IF(OR(ISNA(B206),B206=0),NA(),E206/$AJ$11)</f>
        <v>#N/A</v>
      </c>
      <c r="AL206" s="9" t="e">
        <f t="shared" ref="AL206:AL269" si="115">IF(OR(ISNA(B206),B206=0),NA(),G206/$AJ$11)</f>
        <v>#N/A</v>
      </c>
      <c r="AM206" s="9" t="e">
        <f t="shared" ref="AM206:AM269" si="116">IF(OR(ISNA(B206),B206=0),NA(),I206/$AJ$11)</f>
        <v>#N/A</v>
      </c>
      <c r="AN206" s="9" t="e">
        <f t="shared" ref="AN206:AN269" si="117">IF(OR(ISNA(B206),B206=0),NA(),T206/$AJ$11)</f>
        <v>#N/A</v>
      </c>
      <c r="AO206" s="9" t="e">
        <f t="shared" ref="AO206:AO269" si="118">+IF(OR(ISNA(B206),B206=0),NA(),AH206/$AJ$11)</f>
        <v>#N/A</v>
      </c>
      <c r="AP206" s="1" t="str">
        <f t="shared" si="108"/>
        <v/>
      </c>
      <c r="AQ206" s="1" t="str">
        <f t="shared" si="108"/>
        <v/>
      </c>
      <c r="AS206" s="1" t="str">
        <f t="shared" si="103"/>
        <v/>
      </c>
      <c r="AT206" s="1" t="e">
        <f t="shared" si="104"/>
        <v>#N/A</v>
      </c>
      <c r="AU206" s="1" t="e">
        <f t="shared" ref="AU206:AU269" si="119">IF(C206="",NA(),V206+W206+X206)</f>
        <v>#N/A</v>
      </c>
      <c r="AV206" s="9" t="e">
        <f t="shared" ref="AV206:AV269" si="120">IF(OR(ISNA(B206),B206=0),NA(),AU206/$AJ$11)</f>
        <v>#N/A</v>
      </c>
      <c r="AW206" s="9" t="e">
        <f t="shared" ref="AW206:AW269" si="121">IF(OR(ISNA(B206),B206=0),NA(),V206/$AJ$11)</f>
        <v>#N/A</v>
      </c>
      <c r="AX206" s="9" t="e">
        <f t="shared" ref="AX206:AX269" si="122">IF(OR(ISNA(B206),B206=0),NA(),W206/$AJ$11)</f>
        <v>#N/A</v>
      </c>
      <c r="AY206" s="9" t="e">
        <f t="shared" ref="AY206:AY269" si="123">IF(OR(ISNA(B206),B206=0),NA(),X206/$AJ$11)</f>
        <v>#N/A</v>
      </c>
      <c r="AZ206" s="9" t="e">
        <f t="shared" ref="AZ206:AZ269" si="124">IF(OR(ISNA(B206),B206=0),NA(),AT206/$AJ$11)</f>
        <v>#N/A</v>
      </c>
      <c r="BA206" s="9" t="e">
        <f t="shared" si="105"/>
        <v>#N/A</v>
      </c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M206" s="48"/>
      <c r="BX206" s="7"/>
      <c r="BY206" s="4"/>
      <c r="BZ206" s="7"/>
      <c r="CA206" s="7"/>
      <c r="CB206" s="7"/>
      <c r="CE206" s="7"/>
      <c r="CF206" s="7"/>
      <c r="CG206" s="7"/>
      <c r="CH206" s="7"/>
      <c r="CI206" s="7"/>
      <c r="CJ206" s="7"/>
      <c r="CK206" s="7"/>
      <c r="CL206" s="7"/>
      <c r="CN206" s="47"/>
      <c r="CO206" s="47"/>
      <c r="CP206" s="47"/>
      <c r="CQ206" s="4"/>
    </row>
    <row r="207" spans="1:95" s="1" customFormat="1" x14ac:dyDescent="0.3">
      <c r="A207" s="1">
        <f t="shared" ref="A207:A270" si="125">+C207</f>
        <v>0</v>
      </c>
      <c r="B207" s="1" t="e">
        <f t="shared" si="109"/>
        <v>#N/A</v>
      </c>
      <c r="J207" s="4"/>
      <c r="K207" s="4"/>
      <c r="L207" s="4"/>
      <c r="M207" s="61"/>
      <c r="Y207" s="58"/>
      <c r="AA207" s="1">
        <f t="shared" si="110"/>
        <v>0</v>
      </c>
      <c r="AB207" s="1">
        <f t="shared" si="111"/>
        <v>0</v>
      </c>
      <c r="AC207" s="1">
        <f t="shared" si="112"/>
        <v>0</v>
      </c>
      <c r="AD207" s="1" t="str">
        <f t="shared" ref="AD207:AD270" si="126">IF($C207="","",E207-E206)</f>
        <v/>
      </c>
      <c r="AE207" s="1" t="str">
        <f t="shared" si="107"/>
        <v/>
      </c>
      <c r="AF207" s="1" t="str">
        <f t="shared" si="107"/>
        <v/>
      </c>
      <c r="AG207" s="1" t="str">
        <f t="shared" si="107"/>
        <v/>
      </c>
      <c r="AH207" s="1" t="e">
        <f t="shared" si="106"/>
        <v>#N/A</v>
      </c>
      <c r="AI207" s="9" t="e">
        <f t="shared" ref="AI207:AI270" si="127">IF(OR(ISNA(AU207),AU207=0),NA(),X207/AU207)</f>
        <v>#N/A</v>
      </c>
      <c r="AJ207" s="9" t="e">
        <f t="shared" si="113"/>
        <v>#N/A</v>
      </c>
      <c r="AK207" s="9" t="e">
        <f t="shared" si="114"/>
        <v>#N/A</v>
      </c>
      <c r="AL207" s="9" t="e">
        <f t="shared" si="115"/>
        <v>#N/A</v>
      </c>
      <c r="AM207" s="9" t="e">
        <f t="shared" si="116"/>
        <v>#N/A</v>
      </c>
      <c r="AN207" s="9" t="e">
        <f t="shared" si="117"/>
        <v>#N/A</v>
      </c>
      <c r="AO207" s="9" t="e">
        <f t="shared" si="118"/>
        <v>#N/A</v>
      </c>
      <c r="AP207" s="1" t="str">
        <f t="shared" si="108"/>
        <v/>
      </c>
      <c r="AQ207" s="1" t="str">
        <f t="shared" si="108"/>
        <v/>
      </c>
      <c r="AS207" s="1" t="str">
        <f t="shared" ref="AS207:AS270" si="128">IF($C207="","",X207-X206)</f>
        <v/>
      </c>
      <c r="AT207" s="1" t="e">
        <f t="shared" ref="AT207:AT270" si="129">IF(OR($C207="",ISNA($C207)),NA(),AP207+AQ207+AR207+AS207)</f>
        <v>#N/A</v>
      </c>
      <c r="AU207" s="1" t="e">
        <f t="shared" si="119"/>
        <v>#N/A</v>
      </c>
      <c r="AV207" s="9" t="e">
        <f t="shared" si="120"/>
        <v>#N/A</v>
      </c>
      <c r="AW207" s="9" t="e">
        <f t="shared" si="121"/>
        <v>#N/A</v>
      </c>
      <c r="AX207" s="9" t="e">
        <f t="shared" si="122"/>
        <v>#N/A</v>
      </c>
      <c r="AY207" s="9" t="e">
        <f t="shared" si="123"/>
        <v>#N/A</v>
      </c>
      <c r="AZ207" s="9" t="e">
        <f t="shared" si="124"/>
        <v>#N/A</v>
      </c>
      <c r="BA207" s="9" t="e">
        <f t="shared" ref="BA207:BA270" si="130">+AJ207*$BA$12</f>
        <v>#N/A</v>
      </c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M207" s="48"/>
      <c r="BX207" s="7"/>
      <c r="BY207" s="4"/>
      <c r="BZ207" s="7"/>
      <c r="CA207" s="7"/>
      <c r="CB207" s="7"/>
      <c r="CE207" s="7"/>
      <c r="CF207" s="7"/>
      <c r="CG207" s="7"/>
      <c r="CH207" s="7"/>
      <c r="CI207" s="7"/>
      <c r="CJ207" s="7"/>
      <c r="CK207" s="7"/>
      <c r="CL207" s="7"/>
      <c r="CN207" s="47"/>
      <c r="CO207" s="47"/>
      <c r="CP207" s="47"/>
      <c r="CQ207" s="4"/>
    </row>
    <row r="208" spans="1:95" s="1" customFormat="1" x14ac:dyDescent="0.3">
      <c r="A208" s="1">
        <f t="shared" si="125"/>
        <v>0</v>
      </c>
      <c r="B208" s="1" t="e">
        <f t="shared" si="109"/>
        <v>#N/A</v>
      </c>
      <c r="J208" s="4"/>
      <c r="K208" s="4"/>
      <c r="L208" s="4"/>
      <c r="M208" s="61"/>
      <c r="Y208" s="58"/>
      <c r="AA208" s="1">
        <f t="shared" si="110"/>
        <v>0</v>
      </c>
      <c r="AB208" s="1">
        <f t="shared" si="111"/>
        <v>0</v>
      </c>
      <c r="AC208" s="1">
        <f t="shared" si="112"/>
        <v>0</v>
      </c>
      <c r="AD208" s="1" t="str">
        <f t="shared" si="126"/>
        <v/>
      </c>
      <c r="AE208" s="1" t="str">
        <f t="shared" si="107"/>
        <v/>
      </c>
      <c r="AF208" s="1" t="str">
        <f t="shared" si="107"/>
        <v/>
      </c>
      <c r="AG208" s="1" t="str">
        <f t="shared" si="107"/>
        <v/>
      </c>
      <c r="AH208" s="1" t="e">
        <f t="shared" ref="AH208:AH271" si="131">IF(OR($C208="",ISNA($C208)),NA(),AD208+AE208+AF208+AG208)</f>
        <v>#N/A</v>
      </c>
      <c r="AI208" s="9" t="e">
        <f t="shared" si="127"/>
        <v>#N/A</v>
      </c>
      <c r="AJ208" s="9" t="e">
        <f t="shared" si="113"/>
        <v>#N/A</v>
      </c>
      <c r="AK208" s="9" t="e">
        <f t="shared" si="114"/>
        <v>#N/A</v>
      </c>
      <c r="AL208" s="9" t="e">
        <f t="shared" si="115"/>
        <v>#N/A</v>
      </c>
      <c r="AM208" s="9" t="e">
        <f t="shared" si="116"/>
        <v>#N/A</v>
      </c>
      <c r="AN208" s="9" t="e">
        <f t="shared" si="117"/>
        <v>#N/A</v>
      </c>
      <c r="AO208" s="9" t="e">
        <f t="shared" si="118"/>
        <v>#N/A</v>
      </c>
      <c r="AP208" s="1" t="str">
        <f t="shared" si="108"/>
        <v/>
      </c>
      <c r="AQ208" s="1" t="str">
        <f t="shared" si="108"/>
        <v/>
      </c>
      <c r="AS208" s="1" t="str">
        <f t="shared" si="128"/>
        <v/>
      </c>
      <c r="AT208" s="1" t="e">
        <f t="shared" si="129"/>
        <v>#N/A</v>
      </c>
      <c r="AU208" s="1" t="e">
        <f t="shared" si="119"/>
        <v>#N/A</v>
      </c>
      <c r="AV208" s="9" t="e">
        <f t="shared" si="120"/>
        <v>#N/A</v>
      </c>
      <c r="AW208" s="9" t="e">
        <f t="shared" si="121"/>
        <v>#N/A</v>
      </c>
      <c r="AX208" s="9" t="e">
        <f t="shared" si="122"/>
        <v>#N/A</v>
      </c>
      <c r="AY208" s="9" t="e">
        <f t="shared" si="123"/>
        <v>#N/A</v>
      </c>
      <c r="AZ208" s="9" t="e">
        <f t="shared" si="124"/>
        <v>#N/A</v>
      </c>
      <c r="BA208" s="9" t="e">
        <f t="shared" si="130"/>
        <v>#N/A</v>
      </c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M208" s="48"/>
      <c r="BX208" s="7"/>
      <c r="BY208" s="4"/>
      <c r="BZ208" s="7"/>
      <c r="CA208" s="7"/>
      <c r="CB208" s="7"/>
      <c r="CE208" s="7"/>
      <c r="CF208" s="7"/>
      <c r="CG208" s="7"/>
      <c r="CH208" s="7"/>
      <c r="CI208" s="7"/>
      <c r="CJ208" s="7"/>
      <c r="CK208" s="7"/>
      <c r="CL208" s="7"/>
      <c r="CN208" s="47"/>
      <c r="CO208" s="47"/>
      <c r="CP208" s="47"/>
      <c r="CQ208" s="4"/>
    </row>
    <row r="209" spans="1:95" s="1" customFormat="1" x14ac:dyDescent="0.3">
      <c r="A209" s="1">
        <f t="shared" si="125"/>
        <v>0</v>
      </c>
      <c r="B209" s="1" t="e">
        <f t="shared" si="109"/>
        <v>#N/A</v>
      </c>
      <c r="J209" s="4"/>
      <c r="K209" s="4"/>
      <c r="L209" s="4"/>
      <c r="M209" s="61"/>
      <c r="Y209" s="58"/>
      <c r="AA209" s="1">
        <f t="shared" si="110"/>
        <v>0</v>
      </c>
      <c r="AB209" s="1">
        <f t="shared" si="111"/>
        <v>0</v>
      </c>
      <c r="AC209" s="1">
        <f t="shared" si="112"/>
        <v>0</v>
      </c>
      <c r="AD209" s="1" t="str">
        <f t="shared" si="126"/>
        <v/>
      </c>
      <c r="AE209" s="1" t="str">
        <f t="shared" si="107"/>
        <v/>
      </c>
      <c r="AF209" s="1" t="str">
        <f t="shared" si="107"/>
        <v/>
      </c>
      <c r="AG209" s="1" t="str">
        <f t="shared" si="107"/>
        <v/>
      </c>
      <c r="AH209" s="1" t="e">
        <f t="shared" si="131"/>
        <v>#N/A</v>
      </c>
      <c r="AI209" s="9" t="e">
        <f t="shared" si="127"/>
        <v>#N/A</v>
      </c>
      <c r="AJ209" s="9" t="e">
        <f t="shared" si="113"/>
        <v>#N/A</v>
      </c>
      <c r="AK209" s="9" t="e">
        <f t="shared" si="114"/>
        <v>#N/A</v>
      </c>
      <c r="AL209" s="9" t="e">
        <f t="shared" si="115"/>
        <v>#N/A</v>
      </c>
      <c r="AM209" s="9" t="e">
        <f t="shared" si="116"/>
        <v>#N/A</v>
      </c>
      <c r="AN209" s="9" t="e">
        <f t="shared" si="117"/>
        <v>#N/A</v>
      </c>
      <c r="AO209" s="9" t="e">
        <f t="shared" si="118"/>
        <v>#N/A</v>
      </c>
      <c r="AP209" s="1" t="str">
        <f t="shared" si="108"/>
        <v/>
      </c>
      <c r="AQ209" s="1" t="str">
        <f t="shared" si="108"/>
        <v/>
      </c>
      <c r="AS209" s="1" t="str">
        <f t="shared" si="128"/>
        <v/>
      </c>
      <c r="AT209" s="1" t="e">
        <f t="shared" si="129"/>
        <v>#N/A</v>
      </c>
      <c r="AU209" s="1" t="e">
        <f t="shared" si="119"/>
        <v>#N/A</v>
      </c>
      <c r="AV209" s="9" t="e">
        <f t="shared" si="120"/>
        <v>#N/A</v>
      </c>
      <c r="AW209" s="9" t="e">
        <f t="shared" si="121"/>
        <v>#N/A</v>
      </c>
      <c r="AX209" s="9" t="e">
        <f t="shared" si="122"/>
        <v>#N/A</v>
      </c>
      <c r="AY209" s="9" t="e">
        <f t="shared" si="123"/>
        <v>#N/A</v>
      </c>
      <c r="AZ209" s="9" t="e">
        <f t="shared" si="124"/>
        <v>#N/A</v>
      </c>
      <c r="BA209" s="9" t="e">
        <f t="shared" si="130"/>
        <v>#N/A</v>
      </c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M209" s="48"/>
      <c r="BX209" s="7"/>
      <c r="BY209" s="4"/>
      <c r="BZ209" s="7"/>
      <c r="CA209" s="7"/>
      <c r="CB209" s="7"/>
      <c r="CE209" s="7"/>
      <c r="CF209" s="7"/>
      <c r="CG209" s="7"/>
      <c r="CH209" s="7"/>
      <c r="CI209" s="7"/>
      <c r="CJ209" s="7"/>
      <c r="CK209" s="7"/>
      <c r="CL209" s="7"/>
      <c r="CN209" s="47"/>
      <c r="CO209" s="47"/>
      <c r="CP209" s="47"/>
      <c r="CQ209" s="4"/>
    </row>
    <row r="210" spans="1:95" s="1" customFormat="1" x14ac:dyDescent="0.3">
      <c r="A210" s="1">
        <f t="shared" si="125"/>
        <v>0</v>
      </c>
      <c r="B210" s="1" t="e">
        <f t="shared" si="109"/>
        <v>#N/A</v>
      </c>
      <c r="J210" s="4"/>
      <c r="K210" s="4"/>
      <c r="L210" s="4"/>
      <c r="M210" s="61"/>
      <c r="Y210" s="58"/>
      <c r="AA210" s="1">
        <f t="shared" si="110"/>
        <v>0</v>
      </c>
      <c r="AB210" s="1">
        <f t="shared" si="111"/>
        <v>0</v>
      </c>
      <c r="AC210" s="1">
        <f t="shared" si="112"/>
        <v>0</v>
      </c>
      <c r="AD210" s="1" t="str">
        <f t="shared" si="126"/>
        <v/>
      </c>
      <c r="AE210" s="1" t="str">
        <f t="shared" si="107"/>
        <v/>
      </c>
      <c r="AF210" s="1" t="str">
        <f t="shared" si="107"/>
        <v/>
      </c>
      <c r="AG210" s="1" t="str">
        <f t="shared" si="107"/>
        <v/>
      </c>
      <c r="AH210" s="1" t="e">
        <f t="shared" si="131"/>
        <v>#N/A</v>
      </c>
      <c r="AI210" s="9" t="e">
        <f t="shared" si="127"/>
        <v>#N/A</v>
      </c>
      <c r="AJ210" s="9" t="e">
        <f t="shared" si="113"/>
        <v>#N/A</v>
      </c>
      <c r="AK210" s="9" t="e">
        <f t="shared" si="114"/>
        <v>#N/A</v>
      </c>
      <c r="AL210" s="9" t="e">
        <f t="shared" si="115"/>
        <v>#N/A</v>
      </c>
      <c r="AM210" s="9" t="e">
        <f t="shared" si="116"/>
        <v>#N/A</v>
      </c>
      <c r="AN210" s="9" t="e">
        <f t="shared" si="117"/>
        <v>#N/A</v>
      </c>
      <c r="AO210" s="9" t="e">
        <f t="shared" si="118"/>
        <v>#N/A</v>
      </c>
      <c r="AP210" s="1" t="str">
        <f t="shared" si="108"/>
        <v/>
      </c>
      <c r="AQ210" s="1" t="str">
        <f t="shared" si="108"/>
        <v/>
      </c>
      <c r="AS210" s="1" t="str">
        <f t="shared" si="128"/>
        <v/>
      </c>
      <c r="AT210" s="1" t="e">
        <f t="shared" si="129"/>
        <v>#N/A</v>
      </c>
      <c r="AU210" s="1" t="e">
        <f t="shared" si="119"/>
        <v>#N/A</v>
      </c>
      <c r="AV210" s="9" t="e">
        <f t="shared" si="120"/>
        <v>#N/A</v>
      </c>
      <c r="AW210" s="9" t="e">
        <f t="shared" si="121"/>
        <v>#N/A</v>
      </c>
      <c r="AX210" s="9" t="e">
        <f t="shared" si="122"/>
        <v>#N/A</v>
      </c>
      <c r="AY210" s="9" t="e">
        <f t="shared" si="123"/>
        <v>#N/A</v>
      </c>
      <c r="AZ210" s="9" t="e">
        <f t="shared" si="124"/>
        <v>#N/A</v>
      </c>
      <c r="BA210" s="9" t="e">
        <f t="shared" si="130"/>
        <v>#N/A</v>
      </c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M210" s="48"/>
      <c r="BX210" s="7"/>
      <c r="BY210" s="4"/>
      <c r="BZ210" s="7"/>
      <c r="CA210" s="7"/>
      <c r="CB210" s="7"/>
      <c r="CE210" s="7"/>
      <c r="CF210" s="7"/>
      <c r="CG210" s="7"/>
      <c r="CH210" s="7"/>
      <c r="CI210" s="7"/>
      <c r="CJ210" s="7"/>
      <c r="CK210" s="7"/>
      <c r="CL210" s="7"/>
      <c r="CN210" s="47"/>
      <c r="CO210" s="47"/>
      <c r="CP210" s="47"/>
      <c r="CQ210" s="4"/>
    </row>
    <row r="211" spans="1:95" s="1" customFormat="1" x14ac:dyDescent="0.3">
      <c r="A211" s="1">
        <f t="shared" si="125"/>
        <v>0</v>
      </c>
      <c r="B211" s="1" t="e">
        <f t="shared" si="109"/>
        <v>#N/A</v>
      </c>
      <c r="J211" s="4"/>
      <c r="K211" s="4"/>
      <c r="L211" s="4"/>
      <c r="M211" s="61"/>
      <c r="Y211" s="58"/>
      <c r="AA211" s="1">
        <f t="shared" si="110"/>
        <v>0</v>
      </c>
      <c r="AB211" s="1">
        <f t="shared" si="111"/>
        <v>0</v>
      </c>
      <c r="AC211" s="1">
        <f t="shared" si="112"/>
        <v>0</v>
      </c>
      <c r="AD211" s="1" t="str">
        <f t="shared" si="126"/>
        <v/>
      </c>
      <c r="AE211" s="1" t="str">
        <f t="shared" si="107"/>
        <v/>
      </c>
      <c r="AF211" s="1" t="str">
        <f t="shared" si="107"/>
        <v/>
      </c>
      <c r="AG211" s="1" t="str">
        <f t="shared" si="107"/>
        <v/>
      </c>
      <c r="AH211" s="1" t="e">
        <f t="shared" si="131"/>
        <v>#N/A</v>
      </c>
      <c r="AI211" s="9" t="e">
        <f t="shared" si="127"/>
        <v>#N/A</v>
      </c>
      <c r="AJ211" s="9" t="e">
        <f t="shared" si="113"/>
        <v>#N/A</v>
      </c>
      <c r="AK211" s="9" t="e">
        <f t="shared" si="114"/>
        <v>#N/A</v>
      </c>
      <c r="AL211" s="9" t="e">
        <f t="shared" si="115"/>
        <v>#N/A</v>
      </c>
      <c r="AM211" s="9" t="e">
        <f t="shared" si="116"/>
        <v>#N/A</v>
      </c>
      <c r="AN211" s="9" t="e">
        <f t="shared" si="117"/>
        <v>#N/A</v>
      </c>
      <c r="AO211" s="9" t="e">
        <f t="shared" si="118"/>
        <v>#N/A</v>
      </c>
      <c r="AP211" s="1" t="str">
        <f t="shared" si="108"/>
        <v/>
      </c>
      <c r="AQ211" s="1" t="str">
        <f t="shared" si="108"/>
        <v/>
      </c>
      <c r="AS211" s="1" t="str">
        <f t="shared" si="128"/>
        <v/>
      </c>
      <c r="AT211" s="1" t="e">
        <f t="shared" si="129"/>
        <v>#N/A</v>
      </c>
      <c r="AU211" s="1" t="e">
        <f t="shared" si="119"/>
        <v>#N/A</v>
      </c>
      <c r="AV211" s="9" t="e">
        <f t="shared" si="120"/>
        <v>#N/A</v>
      </c>
      <c r="AW211" s="9" t="e">
        <f t="shared" si="121"/>
        <v>#N/A</v>
      </c>
      <c r="AX211" s="9" t="e">
        <f t="shared" si="122"/>
        <v>#N/A</v>
      </c>
      <c r="AY211" s="9" t="e">
        <f t="shared" si="123"/>
        <v>#N/A</v>
      </c>
      <c r="AZ211" s="9" t="e">
        <f t="shared" si="124"/>
        <v>#N/A</v>
      </c>
      <c r="BA211" s="9" t="e">
        <f t="shared" si="130"/>
        <v>#N/A</v>
      </c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M211" s="48"/>
      <c r="BX211" s="7"/>
      <c r="BY211" s="4"/>
      <c r="BZ211" s="7"/>
      <c r="CA211" s="7"/>
      <c r="CB211" s="7"/>
      <c r="CE211" s="7"/>
      <c r="CF211" s="7"/>
      <c r="CG211" s="7"/>
      <c r="CH211" s="7"/>
      <c r="CI211" s="7"/>
      <c r="CJ211" s="7"/>
      <c r="CK211" s="7"/>
      <c r="CL211" s="7"/>
      <c r="CN211" s="47"/>
      <c r="CO211" s="47"/>
      <c r="CP211" s="47"/>
      <c r="CQ211" s="4"/>
    </row>
    <row r="212" spans="1:95" s="1" customFormat="1" x14ac:dyDescent="0.3">
      <c r="A212" s="1">
        <f t="shared" si="125"/>
        <v>0</v>
      </c>
      <c r="B212" s="1" t="e">
        <f t="shared" si="109"/>
        <v>#N/A</v>
      </c>
      <c r="J212" s="4"/>
      <c r="K212" s="4"/>
      <c r="L212" s="4"/>
      <c r="M212" s="61"/>
      <c r="Y212" s="58"/>
      <c r="AA212" s="1">
        <f t="shared" si="110"/>
        <v>0</v>
      </c>
      <c r="AB212" s="1">
        <f t="shared" si="111"/>
        <v>0</v>
      </c>
      <c r="AC212" s="1">
        <f t="shared" si="112"/>
        <v>0</v>
      </c>
      <c r="AD212" s="1" t="str">
        <f t="shared" si="126"/>
        <v/>
      </c>
      <c r="AE212" s="1" t="str">
        <f t="shared" si="107"/>
        <v/>
      </c>
      <c r="AF212" s="1" t="str">
        <f t="shared" si="107"/>
        <v/>
      </c>
      <c r="AG212" s="1" t="str">
        <f t="shared" si="107"/>
        <v/>
      </c>
      <c r="AH212" s="1" t="e">
        <f t="shared" si="131"/>
        <v>#N/A</v>
      </c>
      <c r="AI212" s="9" t="e">
        <f t="shared" si="127"/>
        <v>#N/A</v>
      </c>
      <c r="AJ212" s="9" t="e">
        <f t="shared" si="113"/>
        <v>#N/A</v>
      </c>
      <c r="AK212" s="9" t="e">
        <f t="shared" si="114"/>
        <v>#N/A</v>
      </c>
      <c r="AL212" s="9" t="e">
        <f t="shared" si="115"/>
        <v>#N/A</v>
      </c>
      <c r="AM212" s="9" t="e">
        <f t="shared" si="116"/>
        <v>#N/A</v>
      </c>
      <c r="AN212" s="9" t="e">
        <f t="shared" si="117"/>
        <v>#N/A</v>
      </c>
      <c r="AO212" s="9" t="e">
        <f t="shared" si="118"/>
        <v>#N/A</v>
      </c>
      <c r="AP212" s="1" t="str">
        <f t="shared" si="108"/>
        <v/>
      </c>
      <c r="AQ212" s="1" t="str">
        <f t="shared" si="108"/>
        <v/>
      </c>
      <c r="AS212" s="1" t="str">
        <f t="shared" si="128"/>
        <v/>
      </c>
      <c r="AT212" s="1" t="e">
        <f t="shared" si="129"/>
        <v>#N/A</v>
      </c>
      <c r="AU212" s="1" t="e">
        <f t="shared" si="119"/>
        <v>#N/A</v>
      </c>
      <c r="AV212" s="9" t="e">
        <f t="shared" si="120"/>
        <v>#N/A</v>
      </c>
      <c r="AW212" s="9" t="e">
        <f t="shared" si="121"/>
        <v>#N/A</v>
      </c>
      <c r="AX212" s="9" t="e">
        <f t="shared" si="122"/>
        <v>#N/A</v>
      </c>
      <c r="AY212" s="9" t="e">
        <f t="shared" si="123"/>
        <v>#N/A</v>
      </c>
      <c r="AZ212" s="9" t="e">
        <f t="shared" si="124"/>
        <v>#N/A</v>
      </c>
      <c r="BA212" s="9" t="e">
        <f t="shared" si="130"/>
        <v>#N/A</v>
      </c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M212" s="48"/>
      <c r="BX212" s="7"/>
      <c r="BY212" s="4"/>
      <c r="BZ212" s="7"/>
      <c r="CA212" s="7"/>
      <c r="CB212" s="7"/>
      <c r="CE212" s="7"/>
      <c r="CF212" s="7"/>
      <c r="CG212" s="7"/>
      <c r="CH212" s="7"/>
      <c r="CI212" s="7"/>
      <c r="CJ212" s="7"/>
      <c r="CK212" s="7"/>
      <c r="CL212" s="7"/>
      <c r="CN212" s="47"/>
      <c r="CO212" s="47"/>
      <c r="CP212" s="47"/>
      <c r="CQ212" s="4"/>
    </row>
    <row r="213" spans="1:95" s="1" customFormat="1" x14ac:dyDescent="0.3">
      <c r="A213" s="1">
        <f t="shared" si="125"/>
        <v>0</v>
      </c>
      <c r="B213" s="1" t="e">
        <f t="shared" si="109"/>
        <v>#N/A</v>
      </c>
      <c r="J213" s="4"/>
      <c r="K213" s="4"/>
      <c r="L213" s="4"/>
      <c r="M213" s="61"/>
      <c r="Y213" s="58"/>
      <c r="AA213" s="1">
        <f t="shared" si="110"/>
        <v>0</v>
      </c>
      <c r="AB213" s="1">
        <f t="shared" si="111"/>
        <v>0</v>
      </c>
      <c r="AC213" s="1">
        <f t="shared" si="112"/>
        <v>0</v>
      </c>
      <c r="AD213" s="1" t="str">
        <f t="shared" si="126"/>
        <v/>
      </c>
      <c r="AE213" s="1" t="str">
        <f t="shared" si="107"/>
        <v/>
      </c>
      <c r="AF213" s="1" t="str">
        <f t="shared" si="107"/>
        <v/>
      </c>
      <c r="AG213" s="1" t="str">
        <f t="shared" si="107"/>
        <v/>
      </c>
      <c r="AH213" s="1" t="e">
        <f t="shared" si="131"/>
        <v>#N/A</v>
      </c>
      <c r="AI213" s="9" t="e">
        <f t="shared" si="127"/>
        <v>#N/A</v>
      </c>
      <c r="AJ213" s="9" t="e">
        <f t="shared" si="113"/>
        <v>#N/A</v>
      </c>
      <c r="AK213" s="9" t="e">
        <f t="shared" si="114"/>
        <v>#N/A</v>
      </c>
      <c r="AL213" s="9" t="e">
        <f t="shared" si="115"/>
        <v>#N/A</v>
      </c>
      <c r="AM213" s="9" t="e">
        <f t="shared" si="116"/>
        <v>#N/A</v>
      </c>
      <c r="AN213" s="9" t="e">
        <f t="shared" si="117"/>
        <v>#N/A</v>
      </c>
      <c r="AO213" s="9" t="e">
        <f t="shared" si="118"/>
        <v>#N/A</v>
      </c>
      <c r="AP213" s="1" t="str">
        <f t="shared" si="108"/>
        <v/>
      </c>
      <c r="AQ213" s="1" t="str">
        <f t="shared" si="108"/>
        <v/>
      </c>
      <c r="AS213" s="1" t="str">
        <f t="shared" si="128"/>
        <v/>
      </c>
      <c r="AT213" s="1" t="e">
        <f t="shared" si="129"/>
        <v>#N/A</v>
      </c>
      <c r="AU213" s="1" t="e">
        <f t="shared" si="119"/>
        <v>#N/A</v>
      </c>
      <c r="AV213" s="9" t="e">
        <f t="shared" si="120"/>
        <v>#N/A</v>
      </c>
      <c r="AW213" s="9" t="e">
        <f t="shared" si="121"/>
        <v>#N/A</v>
      </c>
      <c r="AX213" s="9" t="e">
        <f t="shared" si="122"/>
        <v>#N/A</v>
      </c>
      <c r="AY213" s="9" t="e">
        <f t="shared" si="123"/>
        <v>#N/A</v>
      </c>
      <c r="AZ213" s="9" t="e">
        <f t="shared" si="124"/>
        <v>#N/A</v>
      </c>
      <c r="BA213" s="9" t="e">
        <f t="shared" si="130"/>
        <v>#N/A</v>
      </c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M213" s="48"/>
      <c r="BX213" s="7"/>
      <c r="BY213" s="4"/>
      <c r="BZ213" s="7"/>
      <c r="CA213" s="7"/>
      <c r="CB213" s="7"/>
      <c r="CE213" s="7"/>
      <c r="CF213" s="7"/>
      <c r="CG213" s="7"/>
      <c r="CH213" s="7"/>
      <c r="CI213" s="7"/>
      <c r="CJ213" s="7"/>
      <c r="CK213" s="7"/>
      <c r="CL213" s="7"/>
      <c r="CN213" s="47"/>
      <c r="CO213" s="47"/>
      <c r="CP213" s="47"/>
      <c r="CQ213" s="4"/>
    </row>
    <row r="214" spans="1:95" s="1" customFormat="1" x14ac:dyDescent="0.3">
      <c r="A214" s="1">
        <f t="shared" si="125"/>
        <v>0</v>
      </c>
      <c r="B214" s="1" t="e">
        <f t="shared" si="109"/>
        <v>#N/A</v>
      </c>
      <c r="J214" s="4"/>
      <c r="K214" s="4"/>
      <c r="L214" s="4"/>
      <c r="M214" s="61"/>
      <c r="Y214" s="58"/>
      <c r="AA214" s="1">
        <f t="shared" si="110"/>
        <v>0</v>
      </c>
      <c r="AB214" s="1">
        <f t="shared" si="111"/>
        <v>0</v>
      </c>
      <c r="AC214" s="1">
        <f t="shared" si="112"/>
        <v>0</v>
      </c>
      <c r="AD214" s="1" t="str">
        <f t="shared" si="126"/>
        <v/>
      </c>
      <c r="AE214" s="1" t="str">
        <f t="shared" si="107"/>
        <v/>
      </c>
      <c r="AF214" s="1" t="str">
        <f t="shared" si="107"/>
        <v/>
      </c>
      <c r="AG214" s="1" t="str">
        <f t="shared" si="107"/>
        <v/>
      </c>
      <c r="AH214" s="1" t="e">
        <f t="shared" si="131"/>
        <v>#N/A</v>
      </c>
      <c r="AI214" s="9" t="e">
        <f t="shared" si="127"/>
        <v>#N/A</v>
      </c>
      <c r="AJ214" s="9" t="e">
        <f t="shared" si="113"/>
        <v>#N/A</v>
      </c>
      <c r="AK214" s="9" t="e">
        <f t="shared" si="114"/>
        <v>#N/A</v>
      </c>
      <c r="AL214" s="9" t="e">
        <f t="shared" si="115"/>
        <v>#N/A</v>
      </c>
      <c r="AM214" s="9" t="e">
        <f t="shared" si="116"/>
        <v>#N/A</v>
      </c>
      <c r="AN214" s="9" t="e">
        <f t="shared" si="117"/>
        <v>#N/A</v>
      </c>
      <c r="AO214" s="9" t="e">
        <f t="shared" si="118"/>
        <v>#N/A</v>
      </c>
      <c r="AP214" s="1" t="str">
        <f t="shared" si="108"/>
        <v/>
      </c>
      <c r="AQ214" s="1" t="str">
        <f t="shared" si="108"/>
        <v/>
      </c>
      <c r="AS214" s="1" t="str">
        <f t="shared" si="128"/>
        <v/>
      </c>
      <c r="AT214" s="1" t="e">
        <f t="shared" si="129"/>
        <v>#N/A</v>
      </c>
      <c r="AU214" s="1" t="e">
        <f t="shared" si="119"/>
        <v>#N/A</v>
      </c>
      <c r="AV214" s="9" t="e">
        <f t="shared" si="120"/>
        <v>#N/A</v>
      </c>
      <c r="AW214" s="9" t="e">
        <f t="shared" si="121"/>
        <v>#N/A</v>
      </c>
      <c r="AX214" s="9" t="e">
        <f t="shared" si="122"/>
        <v>#N/A</v>
      </c>
      <c r="AY214" s="9" t="e">
        <f t="shared" si="123"/>
        <v>#N/A</v>
      </c>
      <c r="AZ214" s="9" t="e">
        <f t="shared" si="124"/>
        <v>#N/A</v>
      </c>
      <c r="BA214" s="9" t="e">
        <f t="shared" si="130"/>
        <v>#N/A</v>
      </c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M214" s="48"/>
      <c r="BX214" s="7"/>
      <c r="BY214" s="4"/>
      <c r="BZ214" s="7"/>
      <c r="CA214" s="7"/>
      <c r="CB214" s="7"/>
      <c r="CE214" s="7"/>
      <c r="CF214" s="7"/>
      <c r="CG214" s="7"/>
      <c r="CH214" s="7"/>
      <c r="CI214" s="7"/>
      <c r="CJ214" s="7"/>
      <c r="CK214" s="7"/>
      <c r="CL214" s="7"/>
      <c r="CN214" s="47"/>
      <c r="CO214" s="47"/>
      <c r="CP214" s="47"/>
      <c r="CQ214" s="4"/>
    </row>
    <row r="215" spans="1:95" s="1" customFormat="1" x14ac:dyDescent="0.3">
      <c r="A215" s="1">
        <f t="shared" si="125"/>
        <v>0</v>
      </c>
      <c r="B215" s="1" t="e">
        <f t="shared" si="109"/>
        <v>#N/A</v>
      </c>
      <c r="J215" s="4"/>
      <c r="K215" s="4"/>
      <c r="L215" s="4"/>
      <c r="M215" s="61"/>
      <c r="Y215" s="58"/>
      <c r="AA215" s="1">
        <f t="shared" si="110"/>
        <v>0</v>
      </c>
      <c r="AB215" s="1">
        <f t="shared" si="111"/>
        <v>0</v>
      </c>
      <c r="AC215" s="1">
        <f t="shared" si="112"/>
        <v>0</v>
      </c>
      <c r="AD215" s="1" t="str">
        <f t="shared" si="126"/>
        <v/>
      </c>
      <c r="AE215" s="1" t="str">
        <f t="shared" si="107"/>
        <v/>
      </c>
      <c r="AF215" s="1" t="str">
        <f t="shared" si="107"/>
        <v/>
      </c>
      <c r="AG215" s="1" t="str">
        <f t="shared" si="107"/>
        <v/>
      </c>
      <c r="AH215" s="1" t="e">
        <f t="shared" si="131"/>
        <v>#N/A</v>
      </c>
      <c r="AI215" s="9" t="e">
        <f t="shared" si="127"/>
        <v>#N/A</v>
      </c>
      <c r="AJ215" s="9" t="e">
        <f t="shared" si="113"/>
        <v>#N/A</v>
      </c>
      <c r="AK215" s="9" t="e">
        <f t="shared" si="114"/>
        <v>#N/A</v>
      </c>
      <c r="AL215" s="9" t="e">
        <f t="shared" si="115"/>
        <v>#N/A</v>
      </c>
      <c r="AM215" s="9" t="e">
        <f t="shared" si="116"/>
        <v>#N/A</v>
      </c>
      <c r="AN215" s="9" t="e">
        <f t="shared" si="117"/>
        <v>#N/A</v>
      </c>
      <c r="AO215" s="9" t="e">
        <f t="shared" si="118"/>
        <v>#N/A</v>
      </c>
      <c r="AP215" s="1" t="str">
        <f t="shared" si="108"/>
        <v/>
      </c>
      <c r="AQ215" s="1" t="str">
        <f t="shared" si="108"/>
        <v/>
      </c>
      <c r="AS215" s="1" t="str">
        <f t="shared" si="128"/>
        <v/>
      </c>
      <c r="AT215" s="1" t="e">
        <f t="shared" si="129"/>
        <v>#N/A</v>
      </c>
      <c r="AU215" s="1" t="e">
        <f t="shared" si="119"/>
        <v>#N/A</v>
      </c>
      <c r="AV215" s="9" t="e">
        <f t="shared" si="120"/>
        <v>#N/A</v>
      </c>
      <c r="AW215" s="9" t="e">
        <f t="shared" si="121"/>
        <v>#N/A</v>
      </c>
      <c r="AX215" s="9" t="e">
        <f t="shared" si="122"/>
        <v>#N/A</v>
      </c>
      <c r="AY215" s="9" t="e">
        <f t="shared" si="123"/>
        <v>#N/A</v>
      </c>
      <c r="AZ215" s="9" t="e">
        <f t="shared" si="124"/>
        <v>#N/A</v>
      </c>
      <c r="BA215" s="9" t="e">
        <f t="shared" si="130"/>
        <v>#N/A</v>
      </c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M215" s="48"/>
      <c r="BX215" s="7"/>
      <c r="BY215" s="4"/>
      <c r="BZ215" s="7"/>
      <c r="CA215" s="7"/>
      <c r="CB215" s="7"/>
      <c r="CE215" s="7"/>
      <c r="CF215" s="7"/>
      <c r="CG215" s="7"/>
      <c r="CH215" s="7"/>
      <c r="CI215" s="7"/>
      <c r="CJ215" s="7"/>
      <c r="CK215" s="7"/>
      <c r="CL215" s="7"/>
      <c r="CN215" s="47"/>
      <c r="CO215" s="47"/>
      <c r="CP215" s="47"/>
      <c r="CQ215" s="4"/>
    </row>
    <row r="216" spans="1:95" s="1" customFormat="1" x14ac:dyDescent="0.3">
      <c r="A216" s="1">
        <f t="shared" si="125"/>
        <v>0</v>
      </c>
      <c r="B216" s="1" t="e">
        <f t="shared" si="109"/>
        <v>#N/A</v>
      </c>
      <c r="J216" s="4"/>
      <c r="K216" s="4"/>
      <c r="L216" s="4"/>
      <c r="M216" s="61"/>
      <c r="Y216" s="58"/>
      <c r="AA216" s="1">
        <f t="shared" si="110"/>
        <v>0</v>
      </c>
      <c r="AB216" s="1">
        <f t="shared" si="111"/>
        <v>0</v>
      </c>
      <c r="AC216" s="1">
        <f t="shared" si="112"/>
        <v>0</v>
      </c>
      <c r="AD216" s="1" t="str">
        <f t="shared" si="126"/>
        <v/>
      </c>
      <c r="AE216" s="1" t="str">
        <f t="shared" si="107"/>
        <v/>
      </c>
      <c r="AF216" s="1" t="str">
        <f t="shared" si="107"/>
        <v/>
      </c>
      <c r="AG216" s="1" t="str">
        <f t="shared" si="107"/>
        <v/>
      </c>
      <c r="AH216" s="1" t="e">
        <f t="shared" si="131"/>
        <v>#N/A</v>
      </c>
      <c r="AI216" s="9" t="e">
        <f t="shared" si="127"/>
        <v>#N/A</v>
      </c>
      <c r="AJ216" s="9" t="e">
        <f t="shared" si="113"/>
        <v>#N/A</v>
      </c>
      <c r="AK216" s="9" t="e">
        <f t="shared" si="114"/>
        <v>#N/A</v>
      </c>
      <c r="AL216" s="9" t="e">
        <f t="shared" si="115"/>
        <v>#N/A</v>
      </c>
      <c r="AM216" s="9" t="e">
        <f t="shared" si="116"/>
        <v>#N/A</v>
      </c>
      <c r="AN216" s="9" t="e">
        <f t="shared" si="117"/>
        <v>#N/A</v>
      </c>
      <c r="AO216" s="9" t="e">
        <f t="shared" si="118"/>
        <v>#N/A</v>
      </c>
      <c r="AP216" s="1" t="str">
        <f t="shared" si="108"/>
        <v/>
      </c>
      <c r="AQ216" s="1" t="str">
        <f t="shared" si="108"/>
        <v/>
      </c>
      <c r="AS216" s="1" t="str">
        <f t="shared" si="128"/>
        <v/>
      </c>
      <c r="AT216" s="1" t="e">
        <f t="shared" si="129"/>
        <v>#N/A</v>
      </c>
      <c r="AU216" s="1" t="e">
        <f t="shared" si="119"/>
        <v>#N/A</v>
      </c>
      <c r="AV216" s="9" t="e">
        <f t="shared" si="120"/>
        <v>#N/A</v>
      </c>
      <c r="AW216" s="9" t="e">
        <f t="shared" si="121"/>
        <v>#N/A</v>
      </c>
      <c r="AX216" s="9" t="e">
        <f t="shared" si="122"/>
        <v>#N/A</v>
      </c>
      <c r="AY216" s="9" t="e">
        <f t="shared" si="123"/>
        <v>#N/A</v>
      </c>
      <c r="AZ216" s="9" t="e">
        <f t="shared" si="124"/>
        <v>#N/A</v>
      </c>
      <c r="BA216" s="9" t="e">
        <f t="shared" si="130"/>
        <v>#N/A</v>
      </c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M216" s="48"/>
      <c r="BX216" s="7"/>
      <c r="BY216" s="4"/>
      <c r="BZ216" s="7"/>
      <c r="CA216" s="7"/>
      <c r="CB216" s="7"/>
      <c r="CE216" s="7"/>
      <c r="CF216" s="7"/>
      <c r="CG216" s="7"/>
      <c r="CH216" s="7"/>
      <c r="CI216" s="7"/>
      <c r="CJ216" s="7"/>
      <c r="CK216" s="7"/>
      <c r="CL216" s="7"/>
      <c r="CN216" s="47"/>
      <c r="CO216" s="47"/>
      <c r="CP216" s="47"/>
      <c r="CQ216" s="4"/>
    </row>
    <row r="217" spans="1:95" s="1" customFormat="1" x14ac:dyDescent="0.3">
      <c r="A217" s="1">
        <f t="shared" si="125"/>
        <v>0</v>
      </c>
      <c r="B217" s="1" t="e">
        <f t="shared" si="109"/>
        <v>#N/A</v>
      </c>
      <c r="J217" s="4"/>
      <c r="K217" s="4"/>
      <c r="L217" s="4"/>
      <c r="M217" s="61"/>
      <c r="Y217" s="58"/>
      <c r="AA217" s="1">
        <f t="shared" si="110"/>
        <v>0</v>
      </c>
      <c r="AB217" s="1">
        <f t="shared" si="111"/>
        <v>0</v>
      </c>
      <c r="AC217" s="1">
        <f t="shared" si="112"/>
        <v>0</v>
      </c>
      <c r="AD217" s="1" t="str">
        <f t="shared" si="126"/>
        <v/>
      </c>
      <c r="AE217" s="1" t="str">
        <f t="shared" si="107"/>
        <v/>
      </c>
      <c r="AF217" s="1" t="str">
        <f t="shared" si="107"/>
        <v/>
      </c>
      <c r="AG217" s="1" t="str">
        <f t="shared" si="107"/>
        <v/>
      </c>
      <c r="AH217" s="1" t="e">
        <f t="shared" si="131"/>
        <v>#N/A</v>
      </c>
      <c r="AI217" s="9" t="e">
        <f t="shared" si="127"/>
        <v>#N/A</v>
      </c>
      <c r="AJ217" s="9" t="e">
        <f t="shared" si="113"/>
        <v>#N/A</v>
      </c>
      <c r="AK217" s="9" t="e">
        <f t="shared" si="114"/>
        <v>#N/A</v>
      </c>
      <c r="AL217" s="9" t="e">
        <f t="shared" si="115"/>
        <v>#N/A</v>
      </c>
      <c r="AM217" s="9" t="e">
        <f t="shared" si="116"/>
        <v>#N/A</v>
      </c>
      <c r="AN217" s="9" t="e">
        <f t="shared" si="117"/>
        <v>#N/A</v>
      </c>
      <c r="AO217" s="9" t="e">
        <f t="shared" si="118"/>
        <v>#N/A</v>
      </c>
      <c r="AP217" s="1" t="str">
        <f t="shared" si="108"/>
        <v/>
      </c>
      <c r="AQ217" s="1" t="str">
        <f t="shared" si="108"/>
        <v/>
      </c>
      <c r="AS217" s="1" t="str">
        <f t="shared" si="128"/>
        <v/>
      </c>
      <c r="AT217" s="1" t="e">
        <f t="shared" si="129"/>
        <v>#N/A</v>
      </c>
      <c r="AU217" s="1" t="e">
        <f t="shared" si="119"/>
        <v>#N/A</v>
      </c>
      <c r="AV217" s="9" t="e">
        <f t="shared" si="120"/>
        <v>#N/A</v>
      </c>
      <c r="AW217" s="9" t="e">
        <f t="shared" si="121"/>
        <v>#N/A</v>
      </c>
      <c r="AX217" s="9" t="e">
        <f t="shared" si="122"/>
        <v>#N/A</v>
      </c>
      <c r="AY217" s="9" t="e">
        <f t="shared" si="123"/>
        <v>#N/A</v>
      </c>
      <c r="AZ217" s="9" t="e">
        <f t="shared" si="124"/>
        <v>#N/A</v>
      </c>
      <c r="BA217" s="9" t="e">
        <f t="shared" si="130"/>
        <v>#N/A</v>
      </c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M217" s="48"/>
      <c r="BX217" s="7"/>
      <c r="BY217" s="4"/>
      <c r="BZ217" s="7"/>
      <c r="CA217" s="7"/>
      <c r="CB217" s="7"/>
      <c r="CE217" s="7"/>
      <c r="CF217" s="7"/>
      <c r="CG217" s="7"/>
      <c r="CH217" s="7"/>
      <c r="CI217" s="7"/>
      <c r="CJ217" s="7"/>
      <c r="CK217" s="7"/>
      <c r="CL217" s="7"/>
      <c r="CN217" s="47"/>
      <c r="CO217" s="47"/>
      <c r="CP217" s="47"/>
      <c r="CQ217" s="4"/>
    </row>
    <row r="218" spans="1:95" s="1" customFormat="1" x14ac:dyDescent="0.3">
      <c r="A218" s="1">
        <f t="shared" si="125"/>
        <v>0</v>
      </c>
      <c r="B218" s="1" t="e">
        <f t="shared" si="109"/>
        <v>#N/A</v>
      </c>
      <c r="J218" s="4"/>
      <c r="K218" s="4"/>
      <c r="L218" s="4"/>
      <c r="M218" s="61"/>
      <c r="Y218" s="58"/>
      <c r="AA218" s="1">
        <f t="shared" si="110"/>
        <v>0</v>
      </c>
      <c r="AB218" s="1">
        <f t="shared" si="111"/>
        <v>0</v>
      </c>
      <c r="AC218" s="1">
        <f t="shared" si="112"/>
        <v>0</v>
      </c>
      <c r="AD218" s="1" t="str">
        <f t="shared" si="126"/>
        <v/>
      </c>
      <c r="AE218" s="1" t="str">
        <f t="shared" si="107"/>
        <v/>
      </c>
      <c r="AF218" s="1" t="str">
        <f t="shared" si="107"/>
        <v/>
      </c>
      <c r="AG218" s="1" t="str">
        <f t="shared" si="107"/>
        <v/>
      </c>
      <c r="AH218" s="1" t="e">
        <f t="shared" si="131"/>
        <v>#N/A</v>
      </c>
      <c r="AI218" s="9" t="e">
        <f t="shared" si="127"/>
        <v>#N/A</v>
      </c>
      <c r="AJ218" s="9" t="e">
        <f t="shared" si="113"/>
        <v>#N/A</v>
      </c>
      <c r="AK218" s="9" t="e">
        <f t="shared" si="114"/>
        <v>#N/A</v>
      </c>
      <c r="AL218" s="9" t="e">
        <f t="shared" si="115"/>
        <v>#N/A</v>
      </c>
      <c r="AM218" s="9" t="e">
        <f t="shared" si="116"/>
        <v>#N/A</v>
      </c>
      <c r="AN218" s="9" t="e">
        <f t="shared" si="117"/>
        <v>#N/A</v>
      </c>
      <c r="AO218" s="9" t="e">
        <f t="shared" si="118"/>
        <v>#N/A</v>
      </c>
      <c r="AP218" s="1" t="str">
        <f t="shared" si="108"/>
        <v/>
      </c>
      <c r="AQ218" s="1" t="str">
        <f t="shared" si="108"/>
        <v/>
      </c>
      <c r="AS218" s="1" t="str">
        <f t="shared" si="128"/>
        <v/>
      </c>
      <c r="AT218" s="1" t="e">
        <f t="shared" si="129"/>
        <v>#N/A</v>
      </c>
      <c r="AU218" s="1" t="e">
        <f t="shared" si="119"/>
        <v>#N/A</v>
      </c>
      <c r="AV218" s="9" t="e">
        <f t="shared" si="120"/>
        <v>#N/A</v>
      </c>
      <c r="AW218" s="9" t="e">
        <f t="shared" si="121"/>
        <v>#N/A</v>
      </c>
      <c r="AX218" s="9" t="e">
        <f t="shared" si="122"/>
        <v>#N/A</v>
      </c>
      <c r="AY218" s="9" t="e">
        <f t="shared" si="123"/>
        <v>#N/A</v>
      </c>
      <c r="AZ218" s="9" t="e">
        <f t="shared" si="124"/>
        <v>#N/A</v>
      </c>
      <c r="BA218" s="9" t="e">
        <f t="shared" si="130"/>
        <v>#N/A</v>
      </c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M218" s="48"/>
      <c r="BX218" s="7"/>
      <c r="BY218" s="4"/>
      <c r="BZ218" s="7"/>
      <c r="CA218" s="7"/>
      <c r="CB218" s="7"/>
      <c r="CE218" s="7"/>
      <c r="CF218" s="7"/>
      <c r="CG218" s="7"/>
      <c r="CH218" s="7"/>
      <c r="CI218" s="7"/>
      <c r="CJ218" s="7"/>
      <c r="CK218" s="7"/>
      <c r="CL218" s="7"/>
      <c r="CN218" s="47"/>
      <c r="CO218" s="47"/>
      <c r="CP218" s="47"/>
      <c r="CQ218" s="4"/>
    </row>
    <row r="219" spans="1:95" s="1" customFormat="1" x14ac:dyDescent="0.3">
      <c r="A219" s="1">
        <f t="shared" si="125"/>
        <v>0</v>
      </c>
      <c r="B219" s="1" t="e">
        <f t="shared" si="109"/>
        <v>#N/A</v>
      </c>
      <c r="J219" s="4"/>
      <c r="K219" s="4"/>
      <c r="L219" s="4"/>
      <c r="M219" s="61"/>
      <c r="Y219" s="58"/>
      <c r="AA219" s="1">
        <f t="shared" si="110"/>
        <v>0</v>
      </c>
      <c r="AB219" s="1">
        <f t="shared" si="111"/>
        <v>0</v>
      </c>
      <c r="AC219" s="1">
        <f t="shared" si="112"/>
        <v>0</v>
      </c>
      <c r="AD219" s="1" t="str">
        <f t="shared" si="126"/>
        <v/>
      </c>
      <c r="AE219" s="1" t="str">
        <f t="shared" si="107"/>
        <v/>
      </c>
      <c r="AF219" s="1" t="str">
        <f t="shared" si="107"/>
        <v/>
      </c>
      <c r="AG219" s="1" t="str">
        <f t="shared" si="107"/>
        <v/>
      </c>
      <c r="AH219" s="1" t="e">
        <f t="shared" si="131"/>
        <v>#N/A</v>
      </c>
      <c r="AI219" s="9" t="e">
        <f t="shared" si="127"/>
        <v>#N/A</v>
      </c>
      <c r="AJ219" s="9" t="e">
        <f t="shared" si="113"/>
        <v>#N/A</v>
      </c>
      <c r="AK219" s="9" t="e">
        <f t="shared" si="114"/>
        <v>#N/A</v>
      </c>
      <c r="AL219" s="9" t="e">
        <f t="shared" si="115"/>
        <v>#N/A</v>
      </c>
      <c r="AM219" s="9" t="e">
        <f t="shared" si="116"/>
        <v>#N/A</v>
      </c>
      <c r="AN219" s="9" t="e">
        <f t="shared" si="117"/>
        <v>#N/A</v>
      </c>
      <c r="AO219" s="9" t="e">
        <f t="shared" si="118"/>
        <v>#N/A</v>
      </c>
      <c r="AP219" s="1" t="str">
        <f t="shared" si="108"/>
        <v/>
      </c>
      <c r="AQ219" s="1" t="str">
        <f t="shared" si="108"/>
        <v/>
      </c>
      <c r="AS219" s="1" t="str">
        <f t="shared" si="128"/>
        <v/>
      </c>
      <c r="AT219" s="1" t="e">
        <f t="shared" si="129"/>
        <v>#N/A</v>
      </c>
      <c r="AU219" s="1" t="e">
        <f t="shared" si="119"/>
        <v>#N/A</v>
      </c>
      <c r="AV219" s="9" t="e">
        <f t="shared" si="120"/>
        <v>#N/A</v>
      </c>
      <c r="AW219" s="9" t="e">
        <f t="shared" si="121"/>
        <v>#N/A</v>
      </c>
      <c r="AX219" s="9" t="e">
        <f t="shared" si="122"/>
        <v>#N/A</v>
      </c>
      <c r="AY219" s="9" t="e">
        <f t="shared" si="123"/>
        <v>#N/A</v>
      </c>
      <c r="AZ219" s="9" t="e">
        <f t="shared" si="124"/>
        <v>#N/A</v>
      </c>
      <c r="BA219" s="9" t="e">
        <f t="shared" si="130"/>
        <v>#N/A</v>
      </c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M219" s="48"/>
      <c r="BX219" s="7"/>
      <c r="BY219" s="4"/>
      <c r="BZ219" s="7"/>
      <c r="CA219" s="7"/>
      <c r="CB219" s="7"/>
      <c r="CE219" s="7"/>
      <c r="CF219" s="7"/>
      <c r="CG219" s="7"/>
      <c r="CH219" s="7"/>
      <c r="CI219" s="7"/>
      <c r="CJ219" s="7"/>
      <c r="CK219" s="7"/>
      <c r="CL219" s="7"/>
      <c r="CN219" s="47"/>
      <c r="CO219" s="47"/>
      <c r="CP219" s="47"/>
      <c r="CQ219" s="4"/>
    </row>
    <row r="220" spans="1:95" s="1" customFormat="1" x14ac:dyDescent="0.3">
      <c r="A220" s="1">
        <f t="shared" si="125"/>
        <v>0</v>
      </c>
      <c r="B220" s="1" t="e">
        <f t="shared" si="109"/>
        <v>#N/A</v>
      </c>
      <c r="J220" s="4"/>
      <c r="K220" s="4"/>
      <c r="L220" s="4"/>
      <c r="M220" s="61"/>
      <c r="Y220" s="58"/>
      <c r="AA220" s="1">
        <f t="shared" si="110"/>
        <v>0</v>
      </c>
      <c r="AB220" s="1">
        <f t="shared" si="111"/>
        <v>0</v>
      </c>
      <c r="AC220" s="1">
        <f t="shared" si="112"/>
        <v>0</v>
      </c>
      <c r="AD220" s="1" t="str">
        <f t="shared" si="126"/>
        <v/>
      </c>
      <c r="AE220" s="1" t="str">
        <f t="shared" si="107"/>
        <v/>
      </c>
      <c r="AF220" s="1" t="str">
        <f t="shared" si="107"/>
        <v/>
      </c>
      <c r="AG220" s="1" t="str">
        <f t="shared" si="107"/>
        <v/>
      </c>
      <c r="AH220" s="1" t="e">
        <f t="shared" si="131"/>
        <v>#N/A</v>
      </c>
      <c r="AI220" s="9" t="e">
        <f t="shared" si="127"/>
        <v>#N/A</v>
      </c>
      <c r="AJ220" s="9" t="e">
        <f t="shared" si="113"/>
        <v>#N/A</v>
      </c>
      <c r="AK220" s="9" t="e">
        <f t="shared" si="114"/>
        <v>#N/A</v>
      </c>
      <c r="AL220" s="9" t="e">
        <f t="shared" si="115"/>
        <v>#N/A</v>
      </c>
      <c r="AM220" s="9" t="e">
        <f t="shared" si="116"/>
        <v>#N/A</v>
      </c>
      <c r="AN220" s="9" t="e">
        <f t="shared" si="117"/>
        <v>#N/A</v>
      </c>
      <c r="AO220" s="9" t="e">
        <f t="shared" si="118"/>
        <v>#N/A</v>
      </c>
      <c r="AP220" s="1" t="str">
        <f t="shared" si="108"/>
        <v/>
      </c>
      <c r="AQ220" s="1" t="str">
        <f t="shared" si="108"/>
        <v/>
      </c>
      <c r="AS220" s="1" t="str">
        <f t="shared" si="128"/>
        <v/>
      </c>
      <c r="AT220" s="1" t="e">
        <f t="shared" si="129"/>
        <v>#N/A</v>
      </c>
      <c r="AU220" s="1" t="e">
        <f t="shared" si="119"/>
        <v>#N/A</v>
      </c>
      <c r="AV220" s="9" t="e">
        <f t="shared" si="120"/>
        <v>#N/A</v>
      </c>
      <c r="AW220" s="9" t="e">
        <f t="shared" si="121"/>
        <v>#N/A</v>
      </c>
      <c r="AX220" s="9" t="e">
        <f t="shared" si="122"/>
        <v>#N/A</v>
      </c>
      <c r="AY220" s="9" t="e">
        <f t="shared" si="123"/>
        <v>#N/A</v>
      </c>
      <c r="AZ220" s="9" t="e">
        <f t="shared" si="124"/>
        <v>#N/A</v>
      </c>
      <c r="BA220" s="9" t="e">
        <f t="shared" si="130"/>
        <v>#N/A</v>
      </c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M220" s="48"/>
      <c r="BX220" s="7"/>
      <c r="BY220" s="4"/>
      <c r="BZ220" s="7"/>
      <c r="CA220" s="7"/>
      <c r="CB220" s="7"/>
      <c r="CE220" s="7"/>
      <c r="CF220" s="7"/>
      <c r="CG220" s="7"/>
      <c r="CH220" s="7"/>
      <c r="CI220" s="7"/>
      <c r="CJ220" s="7"/>
      <c r="CK220" s="7"/>
      <c r="CL220" s="7"/>
      <c r="CN220" s="47"/>
      <c r="CO220" s="47"/>
      <c r="CP220" s="47"/>
      <c r="CQ220" s="4"/>
    </row>
    <row r="221" spans="1:95" s="1" customFormat="1" x14ac:dyDescent="0.3">
      <c r="A221" s="1">
        <f t="shared" si="125"/>
        <v>0</v>
      </c>
      <c r="B221" s="1" t="e">
        <f t="shared" si="109"/>
        <v>#N/A</v>
      </c>
      <c r="J221" s="4"/>
      <c r="K221" s="4"/>
      <c r="L221" s="4"/>
      <c r="M221" s="61"/>
      <c r="Y221" s="58"/>
      <c r="AA221" s="1">
        <f t="shared" si="110"/>
        <v>0</v>
      </c>
      <c r="AB221" s="1">
        <f t="shared" si="111"/>
        <v>0</v>
      </c>
      <c r="AC221" s="1">
        <f t="shared" si="112"/>
        <v>0</v>
      </c>
      <c r="AD221" s="1" t="str">
        <f t="shared" si="126"/>
        <v/>
      </c>
      <c r="AE221" s="1" t="str">
        <f t="shared" si="107"/>
        <v/>
      </c>
      <c r="AF221" s="1" t="str">
        <f t="shared" si="107"/>
        <v/>
      </c>
      <c r="AG221" s="1" t="str">
        <f t="shared" si="107"/>
        <v/>
      </c>
      <c r="AH221" s="1" t="e">
        <f t="shared" si="131"/>
        <v>#N/A</v>
      </c>
      <c r="AI221" s="9" t="e">
        <f t="shared" si="127"/>
        <v>#N/A</v>
      </c>
      <c r="AJ221" s="9" t="e">
        <f t="shared" si="113"/>
        <v>#N/A</v>
      </c>
      <c r="AK221" s="9" t="e">
        <f t="shared" si="114"/>
        <v>#N/A</v>
      </c>
      <c r="AL221" s="9" t="e">
        <f t="shared" si="115"/>
        <v>#N/A</v>
      </c>
      <c r="AM221" s="9" t="e">
        <f t="shared" si="116"/>
        <v>#N/A</v>
      </c>
      <c r="AN221" s="9" t="e">
        <f t="shared" si="117"/>
        <v>#N/A</v>
      </c>
      <c r="AO221" s="9" t="e">
        <f t="shared" si="118"/>
        <v>#N/A</v>
      </c>
      <c r="AP221" s="1" t="str">
        <f t="shared" si="108"/>
        <v/>
      </c>
      <c r="AQ221" s="1" t="str">
        <f t="shared" si="108"/>
        <v/>
      </c>
      <c r="AS221" s="1" t="str">
        <f t="shared" si="128"/>
        <v/>
      </c>
      <c r="AT221" s="1" t="e">
        <f t="shared" si="129"/>
        <v>#N/A</v>
      </c>
      <c r="AU221" s="1" t="e">
        <f t="shared" si="119"/>
        <v>#N/A</v>
      </c>
      <c r="AV221" s="9" t="e">
        <f t="shared" si="120"/>
        <v>#N/A</v>
      </c>
      <c r="AW221" s="9" t="e">
        <f t="shared" si="121"/>
        <v>#N/A</v>
      </c>
      <c r="AX221" s="9" t="e">
        <f t="shared" si="122"/>
        <v>#N/A</v>
      </c>
      <c r="AY221" s="9" t="e">
        <f t="shared" si="123"/>
        <v>#N/A</v>
      </c>
      <c r="AZ221" s="9" t="e">
        <f t="shared" si="124"/>
        <v>#N/A</v>
      </c>
      <c r="BA221" s="9" t="e">
        <f t="shared" si="130"/>
        <v>#N/A</v>
      </c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M221" s="48"/>
      <c r="BX221" s="7"/>
      <c r="BY221" s="4"/>
      <c r="BZ221" s="7"/>
      <c r="CA221" s="7"/>
      <c r="CB221" s="7"/>
      <c r="CE221" s="7"/>
      <c r="CF221" s="7"/>
      <c r="CG221" s="7"/>
      <c r="CH221" s="7"/>
      <c r="CI221" s="7"/>
      <c r="CJ221" s="7"/>
      <c r="CK221" s="7"/>
      <c r="CL221" s="7"/>
      <c r="CN221" s="47"/>
      <c r="CO221" s="47"/>
      <c r="CP221" s="47"/>
      <c r="CQ221" s="4"/>
    </row>
    <row r="222" spans="1:95" s="1" customFormat="1" x14ac:dyDescent="0.3">
      <c r="A222" s="1">
        <f t="shared" si="125"/>
        <v>0</v>
      </c>
      <c r="B222" s="1" t="e">
        <f t="shared" si="109"/>
        <v>#N/A</v>
      </c>
      <c r="J222" s="4"/>
      <c r="K222" s="4"/>
      <c r="L222" s="4"/>
      <c r="M222" s="61"/>
      <c r="Y222" s="58"/>
      <c r="AA222" s="1">
        <f t="shared" si="110"/>
        <v>0</v>
      </c>
      <c r="AB222" s="1">
        <f t="shared" si="111"/>
        <v>0</v>
      </c>
      <c r="AC222" s="1">
        <f t="shared" si="112"/>
        <v>0</v>
      </c>
      <c r="AD222" s="1" t="str">
        <f t="shared" si="126"/>
        <v/>
      </c>
      <c r="AE222" s="1" t="str">
        <f t="shared" si="107"/>
        <v/>
      </c>
      <c r="AF222" s="1" t="str">
        <f t="shared" si="107"/>
        <v/>
      </c>
      <c r="AG222" s="1" t="str">
        <f t="shared" si="107"/>
        <v/>
      </c>
      <c r="AH222" s="1" t="e">
        <f t="shared" si="131"/>
        <v>#N/A</v>
      </c>
      <c r="AI222" s="9" t="e">
        <f t="shared" si="127"/>
        <v>#N/A</v>
      </c>
      <c r="AJ222" s="9" t="e">
        <f t="shared" si="113"/>
        <v>#N/A</v>
      </c>
      <c r="AK222" s="9" t="e">
        <f t="shared" si="114"/>
        <v>#N/A</v>
      </c>
      <c r="AL222" s="9" t="e">
        <f t="shared" si="115"/>
        <v>#N/A</v>
      </c>
      <c r="AM222" s="9" t="e">
        <f t="shared" si="116"/>
        <v>#N/A</v>
      </c>
      <c r="AN222" s="9" t="e">
        <f t="shared" si="117"/>
        <v>#N/A</v>
      </c>
      <c r="AO222" s="9" t="e">
        <f t="shared" si="118"/>
        <v>#N/A</v>
      </c>
      <c r="AP222" s="1" t="str">
        <f t="shared" si="108"/>
        <v/>
      </c>
      <c r="AQ222" s="1" t="str">
        <f t="shared" si="108"/>
        <v/>
      </c>
      <c r="AS222" s="1" t="str">
        <f t="shared" si="128"/>
        <v/>
      </c>
      <c r="AT222" s="1" t="e">
        <f t="shared" si="129"/>
        <v>#N/A</v>
      </c>
      <c r="AU222" s="1" t="e">
        <f t="shared" si="119"/>
        <v>#N/A</v>
      </c>
      <c r="AV222" s="9" t="e">
        <f t="shared" si="120"/>
        <v>#N/A</v>
      </c>
      <c r="AW222" s="9" t="e">
        <f t="shared" si="121"/>
        <v>#N/A</v>
      </c>
      <c r="AX222" s="9" t="e">
        <f t="shared" si="122"/>
        <v>#N/A</v>
      </c>
      <c r="AY222" s="9" t="e">
        <f t="shared" si="123"/>
        <v>#N/A</v>
      </c>
      <c r="AZ222" s="9" t="e">
        <f t="shared" si="124"/>
        <v>#N/A</v>
      </c>
      <c r="BA222" s="9" t="e">
        <f t="shared" si="130"/>
        <v>#N/A</v>
      </c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M222" s="48"/>
      <c r="BX222" s="7"/>
      <c r="BY222" s="4"/>
      <c r="BZ222" s="7"/>
      <c r="CA222" s="7"/>
      <c r="CB222" s="7"/>
      <c r="CE222" s="7"/>
      <c r="CF222" s="7"/>
      <c r="CG222" s="7"/>
      <c r="CH222" s="7"/>
      <c r="CI222" s="7"/>
      <c r="CJ222" s="7"/>
      <c r="CK222" s="7"/>
      <c r="CL222" s="7"/>
      <c r="CN222" s="47"/>
      <c r="CO222" s="47"/>
      <c r="CP222" s="47"/>
      <c r="CQ222" s="4"/>
    </row>
    <row r="223" spans="1:95" s="1" customFormat="1" x14ac:dyDescent="0.3">
      <c r="A223" s="1">
        <f t="shared" si="125"/>
        <v>0</v>
      </c>
      <c r="B223" s="1" t="e">
        <f t="shared" si="109"/>
        <v>#N/A</v>
      </c>
      <c r="J223" s="4"/>
      <c r="K223" s="4"/>
      <c r="L223" s="4"/>
      <c r="M223" s="61"/>
      <c r="Y223" s="58"/>
      <c r="AA223" s="1">
        <f t="shared" si="110"/>
        <v>0</v>
      </c>
      <c r="AB223" s="1">
        <f t="shared" si="111"/>
        <v>0</v>
      </c>
      <c r="AC223" s="1">
        <f t="shared" si="112"/>
        <v>0</v>
      </c>
      <c r="AD223" s="1" t="str">
        <f t="shared" si="126"/>
        <v/>
      </c>
      <c r="AE223" s="1" t="str">
        <f t="shared" si="107"/>
        <v/>
      </c>
      <c r="AF223" s="1" t="str">
        <f t="shared" si="107"/>
        <v/>
      </c>
      <c r="AG223" s="1" t="str">
        <f t="shared" si="107"/>
        <v/>
      </c>
      <c r="AH223" s="1" t="e">
        <f t="shared" si="131"/>
        <v>#N/A</v>
      </c>
      <c r="AI223" s="9" t="e">
        <f t="shared" si="127"/>
        <v>#N/A</v>
      </c>
      <c r="AJ223" s="9" t="e">
        <f t="shared" si="113"/>
        <v>#N/A</v>
      </c>
      <c r="AK223" s="9" t="e">
        <f t="shared" si="114"/>
        <v>#N/A</v>
      </c>
      <c r="AL223" s="9" t="e">
        <f t="shared" si="115"/>
        <v>#N/A</v>
      </c>
      <c r="AM223" s="9" t="e">
        <f t="shared" si="116"/>
        <v>#N/A</v>
      </c>
      <c r="AN223" s="9" t="e">
        <f t="shared" si="117"/>
        <v>#N/A</v>
      </c>
      <c r="AO223" s="9" t="e">
        <f t="shared" si="118"/>
        <v>#N/A</v>
      </c>
      <c r="AP223" s="1" t="str">
        <f t="shared" si="108"/>
        <v/>
      </c>
      <c r="AQ223" s="1" t="str">
        <f t="shared" si="108"/>
        <v/>
      </c>
      <c r="AS223" s="1" t="str">
        <f t="shared" si="128"/>
        <v/>
      </c>
      <c r="AT223" s="1" t="e">
        <f t="shared" si="129"/>
        <v>#N/A</v>
      </c>
      <c r="AU223" s="1" t="e">
        <f t="shared" si="119"/>
        <v>#N/A</v>
      </c>
      <c r="AV223" s="9" t="e">
        <f t="shared" si="120"/>
        <v>#N/A</v>
      </c>
      <c r="AW223" s="9" t="e">
        <f t="shared" si="121"/>
        <v>#N/A</v>
      </c>
      <c r="AX223" s="9" t="e">
        <f t="shared" si="122"/>
        <v>#N/A</v>
      </c>
      <c r="AY223" s="9" t="e">
        <f t="shared" si="123"/>
        <v>#N/A</v>
      </c>
      <c r="AZ223" s="9" t="e">
        <f t="shared" si="124"/>
        <v>#N/A</v>
      </c>
      <c r="BA223" s="9" t="e">
        <f t="shared" si="130"/>
        <v>#N/A</v>
      </c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M223" s="48"/>
      <c r="BX223" s="7"/>
      <c r="BY223" s="4"/>
      <c r="BZ223" s="7"/>
      <c r="CA223" s="7"/>
      <c r="CB223" s="7"/>
      <c r="CE223" s="7"/>
      <c r="CF223" s="7"/>
      <c r="CG223" s="7"/>
      <c r="CH223" s="7"/>
      <c r="CI223" s="7"/>
      <c r="CJ223" s="7"/>
      <c r="CK223" s="7"/>
      <c r="CL223" s="7"/>
      <c r="CN223" s="47"/>
      <c r="CO223" s="47"/>
      <c r="CP223" s="47"/>
      <c r="CQ223" s="4"/>
    </row>
    <row r="224" spans="1:95" s="1" customFormat="1" x14ac:dyDescent="0.3">
      <c r="A224" s="1">
        <f t="shared" si="125"/>
        <v>0</v>
      </c>
      <c r="B224" s="1" t="e">
        <f t="shared" si="109"/>
        <v>#N/A</v>
      </c>
      <c r="J224" s="4"/>
      <c r="K224" s="4"/>
      <c r="L224" s="4"/>
      <c r="M224" s="61"/>
      <c r="Y224" s="58"/>
      <c r="AA224" s="1">
        <f t="shared" si="110"/>
        <v>0</v>
      </c>
      <c r="AB224" s="1">
        <f t="shared" si="111"/>
        <v>0</v>
      </c>
      <c r="AC224" s="1">
        <f t="shared" si="112"/>
        <v>0</v>
      </c>
      <c r="AD224" s="1" t="str">
        <f t="shared" si="126"/>
        <v/>
      </c>
      <c r="AE224" s="1" t="str">
        <f t="shared" si="107"/>
        <v/>
      </c>
      <c r="AF224" s="1" t="str">
        <f t="shared" si="107"/>
        <v/>
      </c>
      <c r="AG224" s="1" t="str">
        <f t="shared" si="107"/>
        <v/>
      </c>
      <c r="AH224" s="1" t="e">
        <f t="shared" si="131"/>
        <v>#N/A</v>
      </c>
      <c r="AI224" s="9" t="e">
        <f t="shared" si="127"/>
        <v>#N/A</v>
      </c>
      <c r="AJ224" s="9" t="e">
        <f t="shared" si="113"/>
        <v>#N/A</v>
      </c>
      <c r="AK224" s="9" t="e">
        <f t="shared" si="114"/>
        <v>#N/A</v>
      </c>
      <c r="AL224" s="9" t="e">
        <f t="shared" si="115"/>
        <v>#N/A</v>
      </c>
      <c r="AM224" s="9" t="e">
        <f t="shared" si="116"/>
        <v>#N/A</v>
      </c>
      <c r="AN224" s="9" t="e">
        <f t="shared" si="117"/>
        <v>#N/A</v>
      </c>
      <c r="AO224" s="9" t="e">
        <f t="shared" si="118"/>
        <v>#N/A</v>
      </c>
      <c r="AP224" s="1" t="str">
        <f t="shared" si="108"/>
        <v/>
      </c>
      <c r="AQ224" s="1" t="str">
        <f t="shared" si="108"/>
        <v/>
      </c>
      <c r="AS224" s="1" t="str">
        <f t="shared" si="128"/>
        <v/>
      </c>
      <c r="AT224" s="1" t="e">
        <f t="shared" si="129"/>
        <v>#N/A</v>
      </c>
      <c r="AU224" s="1" t="e">
        <f t="shared" si="119"/>
        <v>#N/A</v>
      </c>
      <c r="AV224" s="9" t="e">
        <f t="shared" si="120"/>
        <v>#N/A</v>
      </c>
      <c r="AW224" s="9" t="e">
        <f t="shared" si="121"/>
        <v>#N/A</v>
      </c>
      <c r="AX224" s="9" t="e">
        <f t="shared" si="122"/>
        <v>#N/A</v>
      </c>
      <c r="AY224" s="9" t="e">
        <f t="shared" si="123"/>
        <v>#N/A</v>
      </c>
      <c r="AZ224" s="9" t="e">
        <f t="shared" si="124"/>
        <v>#N/A</v>
      </c>
      <c r="BA224" s="9" t="e">
        <f t="shared" si="130"/>
        <v>#N/A</v>
      </c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M224" s="48"/>
      <c r="BX224" s="7"/>
      <c r="BY224" s="4"/>
      <c r="BZ224" s="7"/>
      <c r="CA224" s="7"/>
      <c r="CB224" s="7"/>
      <c r="CE224" s="7"/>
      <c r="CF224" s="7"/>
      <c r="CG224" s="7"/>
      <c r="CH224" s="7"/>
      <c r="CI224" s="7"/>
      <c r="CJ224" s="7"/>
      <c r="CK224" s="7"/>
      <c r="CL224" s="7"/>
      <c r="CN224" s="47"/>
      <c r="CO224" s="47"/>
      <c r="CP224" s="47"/>
      <c r="CQ224" s="4"/>
    </row>
    <row r="225" spans="1:95" s="1" customFormat="1" x14ac:dyDescent="0.3">
      <c r="A225" s="1">
        <f t="shared" si="125"/>
        <v>0</v>
      </c>
      <c r="B225" s="1" t="e">
        <f t="shared" si="109"/>
        <v>#N/A</v>
      </c>
      <c r="J225" s="4"/>
      <c r="K225" s="4"/>
      <c r="L225" s="4"/>
      <c r="M225" s="61"/>
      <c r="Y225" s="58"/>
      <c r="AA225" s="1">
        <f t="shared" si="110"/>
        <v>0</v>
      </c>
      <c r="AB225" s="1">
        <f t="shared" si="111"/>
        <v>0</v>
      </c>
      <c r="AC225" s="1">
        <f t="shared" si="112"/>
        <v>0</v>
      </c>
      <c r="AD225" s="1" t="str">
        <f t="shared" si="126"/>
        <v/>
      </c>
      <c r="AE225" s="1" t="str">
        <f t="shared" si="107"/>
        <v/>
      </c>
      <c r="AF225" s="1" t="str">
        <f t="shared" si="107"/>
        <v/>
      </c>
      <c r="AG225" s="1" t="str">
        <f t="shared" si="107"/>
        <v/>
      </c>
      <c r="AH225" s="1" t="e">
        <f t="shared" si="131"/>
        <v>#N/A</v>
      </c>
      <c r="AI225" s="9" t="e">
        <f t="shared" si="127"/>
        <v>#N/A</v>
      </c>
      <c r="AJ225" s="9" t="e">
        <f t="shared" si="113"/>
        <v>#N/A</v>
      </c>
      <c r="AK225" s="9" t="e">
        <f t="shared" si="114"/>
        <v>#N/A</v>
      </c>
      <c r="AL225" s="9" t="e">
        <f t="shared" si="115"/>
        <v>#N/A</v>
      </c>
      <c r="AM225" s="9" t="e">
        <f t="shared" si="116"/>
        <v>#N/A</v>
      </c>
      <c r="AN225" s="9" t="e">
        <f t="shared" si="117"/>
        <v>#N/A</v>
      </c>
      <c r="AO225" s="9" t="e">
        <f t="shared" si="118"/>
        <v>#N/A</v>
      </c>
      <c r="AP225" s="1" t="str">
        <f t="shared" si="108"/>
        <v/>
      </c>
      <c r="AQ225" s="1" t="str">
        <f t="shared" si="108"/>
        <v/>
      </c>
      <c r="AS225" s="1" t="str">
        <f t="shared" si="128"/>
        <v/>
      </c>
      <c r="AT225" s="1" t="e">
        <f t="shared" si="129"/>
        <v>#N/A</v>
      </c>
      <c r="AU225" s="1" t="e">
        <f t="shared" si="119"/>
        <v>#N/A</v>
      </c>
      <c r="AV225" s="9" t="e">
        <f t="shared" si="120"/>
        <v>#N/A</v>
      </c>
      <c r="AW225" s="9" t="e">
        <f t="shared" si="121"/>
        <v>#N/A</v>
      </c>
      <c r="AX225" s="9" t="e">
        <f t="shared" si="122"/>
        <v>#N/A</v>
      </c>
      <c r="AY225" s="9" t="e">
        <f t="shared" si="123"/>
        <v>#N/A</v>
      </c>
      <c r="AZ225" s="9" t="e">
        <f t="shared" si="124"/>
        <v>#N/A</v>
      </c>
      <c r="BA225" s="9" t="e">
        <f t="shared" si="130"/>
        <v>#N/A</v>
      </c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M225" s="48"/>
      <c r="BX225" s="7"/>
      <c r="BY225" s="4"/>
      <c r="BZ225" s="7"/>
      <c r="CA225" s="7"/>
      <c r="CB225" s="7"/>
      <c r="CE225" s="7"/>
      <c r="CF225" s="7"/>
      <c r="CG225" s="7"/>
      <c r="CH225" s="7"/>
      <c r="CI225" s="7"/>
      <c r="CJ225" s="7"/>
      <c r="CK225" s="7"/>
      <c r="CL225" s="7"/>
      <c r="CN225" s="47"/>
      <c r="CO225" s="47"/>
      <c r="CP225" s="47"/>
      <c r="CQ225" s="4"/>
    </row>
    <row r="226" spans="1:95" s="1" customFormat="1" x14ac:dyDescent="0.3">
      <c r="A226" s="1">
        <f t="shared" si="125"/>
        <v>0</v>
      </c>
      <c r="B226" s="1" t="e">
        <f t="shared" si="109"/>
        <v>#N/A</v>
      </c>
      <c r="J226" s="4"/>
      <c r="K226" s="4"/>
      <c r="L226" s="4"/>
      <c r="M226" s="61"/>
      <c r="Y226" s="58"/>
      <c r="AA226" s="1">
        <f t="shared" si="110"/>
        <v>0</v>
      </c>
      <c r="AB226" s="1">
        <f t="shared" si="111"/>
        <v>0</v>
      </c>
      <c r="AC226" s="1">
        <f t="shared" si="112"/>
        <v>0</v>
      </c>
      <c r="AD226" s="1" t="str">
        <f t="shared" si="126"/>
        <v/>
      </c>
      <c r="AE226" s="1" t="str">
        <f t="shared" si="107"/>
        <v/>
      </c>
      <c r="AF226" s="1" t="str">
        <f t="shared" si="107"/>
        <v/>
      </c>
      <c r="AG226" s="1" t="str">
        <f t="shared" si="107"/>
        <v/>
      </c>
      <c r="AH226" s="1" t="e">
        <f t="shared" si="131"/>
        <v>#N/A</v>
      </c>
      <c r="AI226" s="9" t="e">
        <f t="shared" si="127"/>
        <v>#N/A</v>
      </c>
      <c r="AJ226" s="9" t="e">
        <f t="shared" si="113"/>
        <v>#N/A</v>
      </c>
      <c r="AK226" s="9" t="e">
        <f t="shared" si="114"/>
        <v>#N/A</v>
      </c>
      <c r="AL226" s="9" t="e">
        <f t="shared" si="115"/>
        <v>#N/A</v>
      </c>
      <c r="AM226" s="9" t="e">
        <f t="shared" si="116"/>
        <v>#N/A</v>
      </c>
      <c r="AN226" s="9" t="e">
        <f t="shared" si="117"/>
        <v>#N/A</v>
      </c>
      <c r="AO226" s="9" t="e">
        <f t="shared" si="118"/>
        <v>#N/A</v>
      </c>
      <c r="AP226" s="1" t="str">
        <f t="shared" si="108"/>
        <v/>
      </c>
      <c r="AQ226" s="1" t="str">
        <f t="shared" si="108"/>
        <v/>
      </c>
      <c r="AS226" s="1" t="str">
        <f t="shared" si="128"/>
        <v/>
      </c>
      <c r="AT226" s="1" t="e">
        <f t="shared" si="129"/>
        <v>#N/A</v>
      </c>
      <c r="AU226" s="1" t="e">
        <f t="shared" si="119"/>
        <v>#N/A</v>
      </c>
      <c r="AV226" s="9" t="e">
        <f t="shared" si="120"/>
        <v>#N/A</v>
      </c>
      <c r="AW226" s="9" t="e">
        <f t="shared" si="121"/>
        <v>#N/A</v>
      </c>
      <c r="AX226" s="9" t="e">
        <f t="shared" si="122"/>
        <v>#N/A</v>
      </c>
      <c r="AY226" s="9" t="e">
        <f t="shared" si="123"/>
        <v>#N/A</v>
      </c>
      <c r="AZ226" s="9" t="e">
        <f t="shared" si="124"/>
        <v>#N/A</v>
      </c>
      <c r="BA226" s="9" t="e">
        <f t="shared" si="130"/>
        <v>#N/A</v>
      </c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M226" s="48"/>
      <c r="BX226" s="7"/>
      <c r="BY226" s="4"/>
      <c r="BZ226" s="7"/>
      <c r="CA226" s="7"/>
      <c r="CB226" s="7"/>
      <c r="CE226" s="7"/>
      <c r="CF226" s="7"/>
      <c r="CG226" s="7"/>
      <c r="CH226" s="7"/>
      <c r="CI226" s="7"/>
      <c r="CJ226" s="7"/>
      <c r="CK226" s="7"/>
      <c r="CL226" s="7"/>
      <c r="CN226" s="47"/>
      <c r="CO226" s="47"/>
      <c r="CP226" s="47"/>
      <c r="CQ226" s="4"/>
    </row>
    <row r="227" spans="1:95" s="1" customFormat="1" x14ac:dyDescent="0.3">
      <c r="A227" s="1">
        <f t="shared" si="125"/>
        <v>0</v>
      </c>
      <c r="B227" s="1" t="e">
        <f t="shared" si="109"/>
        <v>#N/A</v>
      </c>
      <c r="J227" s="4"/>
      <c r="K227" s="4"/>
      <c r="L227" s="4"/>
      <c r="M227" s="61"/>
      <c r="Y227" s="58"/>
      <c r="AA227" s="1">
        <f t="shared" si="110"/>
        <v>0</v>
      </c>
      <c r="AB227" s="1">
        <f t="shared" si="111"/>
        <v>0</v>
      </c>
      <c r="AC227" s="1">
        <f t="shared" si="112"/>
        <v>0</v>
      </c>
      <c r="AD227" s="1" t="str">
        <f t="shared" si="126"/>
        <v/>
      </c>
      <c r="AE227" s="1" t="str">
        <f t="shared" si="107"/>
        <v/>
      </c>
      <c r="AF227" s="1" t="str">
        <f t="shared" si="107"/>
        <v/>
      </c>
      <c r="AG227" s="1" t="str">
        <f t="shared" si="107"/>
        <v/>
      </c>
      <c r="AH227" s="1" t="e">
        <f t="shared" si="131"/>
        <v>#N/A</v>
      </c>
      <c r="AI227" s="9" t="e">
        <f t="shared" si="127"/>
        <v>#N/A</v>
      </c>
      <c r="AJ227" s="9" t="e">
        <f t="shared" si="113"/>
        <v>#N/A</v>
      </c>
      <c r="AK227" s="9" t="e">
        <f t="shared" si="114"/>
        <v>#N/A</v>
      </c>
      <c r="AL227" s="9" t="e">
        <f t="shared" si="115"/>
        <v>#N/A</v>
      </c>
      <c r="AM227" s="9" t="e">
        <f t="shared" si="116"/>
        <v>#N/A</v>
      </c>
      <c r="AN227" s="9" t="e">
        <f t="shared" si="117"/>
        <v>#N/A</v>
      </c>
      <c r="AO227" s="9" t="e">
        <f t="shared" si="118"/>
        <v>#N/A</v>
      </c>
      <c r="AP227" s="1" t="str">
        <f t="shared" si="108"/>
        <v/>
      </c>
      <c r="AQ227" s="1" t="str">
        <f t="shared" si="108"/>
        <v/>
      </c>
      <c r="AS227" s="1" t="str">
        <f t="shared" si="128"/>
        <v/>
      </c>
      <c r="AT227" s="1" t="e">
        <f t="shared" si="129"/>
        <v>#N/A</v>
      </c>
      <c r="AU227" s="1" t="e">
        <f t="shared" si="119"/>
        <v>#N/A</v>
      </c>
      <c r="AV227" s="9" t="e">
        <f t="shared" si="120"/>
        <v>#N/A</v>
      </c>
      <c r="AW227" s="9" t="e">
        <f t="shared" si="121"/>
        <v>#N/A</v>
      </c>
      <c r="AX227" s="9" t="e">
        <f t="shared" si="122"/>
        <v>#N/A</v>
      </c>
      <c r="AY227" s="9" t="e">
        <f t="shared" si="123"/>
        <v>#N/A</v>
      </c>
      <c r="AZ227" s="9" t="e">
        <f t="shared" si="124"/>
        <v>#N/A</v>
      </c>
      <c r="BA227" s="9" t="e">
        <f t="shared" si="130"/>
        <v>#N/A</v>
      </c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M227" s="48"/>
      <c r="BX227" s="7"/>
      <c r="BY227" s="4"/>
      <c r="BZ227" s="7"/>
      <c r="CA227" s="7"/>
      <c r="CB227" s="7"/>
      <c r="CE227" s="7"/>
      <c r="CF227" s="7"/>
      <c r="CG227" s="7"/>
      <c r="CH227" s="7"/>
      <c r="CI227" s="7"/>
      <c r="CJ227" s="7"/>
      <c r="CK227" s="7"/>
      <c r="CL227" s="7"/>
      <c r="CN227" s="47"/>
      <c r="CO227" s="47"/>
      <c r="CP227" s="47"/>
      <c r="CQ227" s="4"/>
    </row>
    <row r="228" spans="1:95" s="1" customFormat="1" x14ac:dyDescent="0.3">
      <c r="A228" s="1">
        <f t="shared" si="125"/>
        <v>0</v>
      </c>
      <c r="B228" s="1" t="e">
        <f t="shared" si="109"/>
        <v>#N/A</v>
      </c>
      <c r="J228" s="4"/>
      <c r="K228" s="4"/>
      <c r="L228" s="4"/>
      <c r="M228" s="61"/>
      <c r="Y228" s="58"/>
      <c r="AA228" s="1">
        <f t="shared" si="110"/>
        <v>0</v>
      </c>
      <c r="AB228" s="1">
        <f t="shared" si="111"/>
        <v>0</v>
      </c>
      <c r="AC228" s="1">
        <f t="shared" si="112"/>
        <v>0</v>
      </c>
      <c r="AD228" s="1" t="str">
        <f t="shared" si="126"/>
        <v/>
      </c>
      <c r="AE228" s="1" t="str">
        <f t="shared" si="107"/>
        <v/>
      </c>
      <c r="AF228" s="1" t="str">
        <f t="shared" si="107"/>
        <v/>
      </c>
      <c r="AG228" s="1" t="str">
        <f t="shared" si="107"/>
        <v/>
      </c>
      <c r="AH228" s="1" t="e">
        <f t="shared" si="131"/>
        <v>#N/A</v>
      </c>
      <c r="AI228" s="9" t="e">
        <f t="shared" si="127"/>
        <v>#N/A</v>
      </c>
      <c r="AJ228" s="9" t="e">
        <f t="shared" si="113"/>
        <v>#N/A</v>
      </c>
      <c r="AK228" s="9" t="e">
        <f t="shared" si="114"/>
        <v>#N/A</v>
      </c>
      <c r="AL228" s="9" t="e">
        <f t="shared" si="115"/>
        <v>#N/A</v>
      </c>
      <c r="AM228" s="9" t="e">
        <f t="shared" si="116"/>
        <v>#N/A</v>
      </c>
      <c r="AN228" s="9" t="e">
        <f t="shared" si="117"/>
        <v>#N/A</v>
      </c>
      <c r="AO228" s="9" t="e">
        <f t="shared" si="118"/>
        <v>#N/A</v>
      </c>
      <c r="AP228" s="1" t="str">
        <f t="shared" si="108"/>
        <v/>
      </c>
      <c r="AQ228" s="1" t="str">
        <f t="shared" si="108"/>
        <v/>
      </c>
      <c r="AS228" s="1" t="str">
        <f t="shared" si="128"/>
        <v/>
      </c>
      <c r="AT228" s="1" t="e">
        <f t="shared" si="129"/>
        <v>#N/A</v>
      </c>
      <c r="AU228" s="1" t="e">
        <f t="shared" si="119"/>
        <v>#N/A</v>
      </c>
      <c r="AV228" s="9" t="e">
        <f t="shared" si="120"/>
        <v>#N/A</v>
      </c>
      <c r="AW228" s="9" t="e">
        <f t="shared" si="121"/>
        <v>#N/A</v>
      </c>
      <c r="AX228" s="9" t="e">
        <f t="shared" si="122"/>
        <v>#N/A</v>
      </c>
      <c r="AY228" s="9" t="e">
        <f t="shared" si="123"/>
        <v>#N/A</v>
      </c>
      <c r="AZ228" s="9" t="e">
        <f t="shared" si="124"/>
        <v>#N/A</v>
      </c>
      <c r="BA228" s="9" t="e">
        <f t="shared" si="130"/>
        <v>#N/A</v>
      </c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M228" s="48"/>
      <c r="BX228" s="7"/>
      <c r="BY228" s="4"/>
      <c r="BZ228" s="7"/>
      <c r="CA228" s="7"/>
      <c r="CB228" s="7"/>
      <c r="CE228" s="7"/>
      <c r="CF228" s="7"/>
      <c r="CG228" s="7"/>
      <c r="CH228" s="7"/>
      <c r="CI228" s="7"/>
      <c r="CJ228" s="7"/>
      <c r="CK228" s="7"/>
      <c r="CL228" s="7"/>
      <c r="CN228" s="47"/>
      <c r="CO228" s="47"/>
      <c r="CP228" s="47"/>
      <c r="CQ228" s="4"/>
    </row>
    <row r="229" spans="1:95" s="1" customFormat="1" x14ac:dyDescent="0.3">
      <c r="A229" s="1">
        <f t="shared" si="125"/>
        <v>0</v>
      </c>
      <c r="B229" s="1" t="e">
        <f t="shared" si="109"/>
        <v>#N/A</v>
      </c>
      <c r="J229" s="4"/>
      <c r="K229" s="4"/>
      <c r="L229" s="4"/>
      <c r="M229" s="61"/>
      <c r="Y229" s="58"/>
      <c r="AA229" s="1">
        <f t="shared" si="110"/>
        <v>0</v>
      </c>
      <c r="AB229" s="1">
        <f t="shared" si="111"/>
        <v>0</v>
      </c>
      <c r="AC229" s="1">
        <f t="shared" si="112"/>
        <v>0</v>
      </c>
      <c r="AD229" s="1" t="str">
        <f t="shared" si="126"/>
        <v/>
      </c>
      <c r="AE229" s="1" t="str">
        <f t="shared" si="107"/>
        <v/>
      </c>
      <c r="AF229" s="1" t="str">
        <f t="shared" si="107"/>
        <v/>
      </c>
      <c r="AG229" s="1" t="str">
        <f t="shared" si="107"/>
        <v/>
      </c>
      <c r="AH229" s="1" t="e">
        <f t="shared" si="131"/>
        <v>#N/A</v>
      </c>
      <c r="AI229" s="9" t="e">
        <f t="shared" si="127"/>
        <v>#N/A</v>
      </c>
      <c r="AJ229" s="9" t="e">
        <f t="shared" si="113"/>
        <v>#N/A</v>
      </c>
      <c r="AK229" s="9" t="e">
        <f t="shared" si="114"/>
        <v>#N/A</v>
      </c>
      <c r="AL229" s="9" t="e">
        <f t="shared" si="115"/>
        <v>#N/A</v>
      </c>
      <c r="AM229" s="9" t="e">
        <f t="shared" si="116"/>
        <v>#N/A</v>
      </c>
      <c r="AN229" s="9" t="e">
        <f t="shared" si="117"/>
        <v>#N/A</v>
      </c>
      <c r="AO229" s="9" t="e">
        <f t="shared" si="118"/>
        <v>#N/A</v>
      </c>
      <c r="AP229" s="1" t="str">
        <f t="shared" si="108"/>
        <v/>
      </c>
      <c r="AQ229" s="1" t="str">
        <f t="shared" si="108"/>
        <v/>
      </c>
      <c r="AS229" s="1" t="str">
        <f t="shared" si="128"/>
        <v/>
      </c>
      <c r="AT229" s="1" t="e">
        <f t="shared" si="129"/>
        <v>#N/A</v>
      </c>
      <c r="AU229" s="1" t="e">
        <f t="shared" si="119"/>
        <v>#N/A</v>
      </c>
      <c r="AV229" s="9" t="e">
        <f t="shared" si="120"/>
        <v>#N/A</v>
      </c>
      <c r="AW229" s="9" t="e">
        <f t="shared" si="121"/>
        <v>#N/A</v>
      </c>
      <c r="AX229" s="9" t="e">
        <f t="shared" si="122"/>
        <v>#N/A</v>
      </c>
      <c r="AY229" s="9" t="e">
        <f t="shared" si="123"/>
        <v>#N/A</v>
      </c>
      <c r="AZ229" s="9" t="e">
        <f t="shared" si="124"/>
        <v>#N/A</v>
      </c>
      <c r="BA229" s="9" t="e">
        <f t="shared" si="130"/>
        <v>#N/A</v>
      </c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M229" s="48"/>
      <c r="BX229" s="7"/>
      <c r="BY229" s="4"/>
      <c r="BZ229" s="7"/>
      <c r="CA229" s="7"/>
      <c r="CB229" s="7"/>
      <c r="CE229" s="7"/>
      <c r="CF229" s="7"/>
      <c r="CG229" s="7"/>
      <c r="CH229" s="7"/>
      <c r="CI229" s="7"/>
      <c r="CJ229" s="7"/>
      <c r="CK229" s="7"/>
      <c r="CL229" s="7"/>
      <c r="CN229" s="47"/>
      <c r="CO229" s="47"/>
      <c r="CP229" s="47"/>
      <c r="CQ229" s="4"/>
    </row>
    <row r="230" spans="1:95" s="1" customFormat="1" x14ac:dyDescent="0.3">
      <c r="A230" s="1">
        <f t="shared" si="125"/>
        <v>0</v>
      </c>
      <c r="B230" s="1" t="e">
        <f t="shared" si="109"/>
        <v>#N/A</v>
      </c>
      <c r="J230" s="4"/>
      <c r="K230" s="4"/>
      <c r="L230" s="4"/>
      <c r="M230" s="61"/>
      <c r="Y230" s="58"/>
      <c r="AA230" s="1">
        <f t="shared" si="110"/>
        <v>0</v>
      </c>
      <c r="AB230" s="1">
        <f t="shared" si="111"/>
        <v>0</v>
      </c>
      <c r="AC230" s="1">
        <f t="shared" si="112"/>
        <v>0</v>
      </c>
      <c r="AD230" s="1" t="str">
        <f t="shared" si="126"/>
        <v/>
      </c>
      <c r="AE230" s="1" t="str">
        <f t="shared" si="107"/>
        <v/>
      </c>
      <c r="AF230" s="1" t="str">
        <f t="shared" si="107"/>
        <v/>
      </c>
      <c r="AG230" s="1" t="str">
        <f t="shared" si="107"/>
        <v/>
      </c>
      <c r="AH230" s="1" t="e">
        <f t="shared" si="131"/>
        <v>#N/A</v>
      </c>
      <c r="AI230" s="9" t="e">
        <f t="shared" si="127"/>
        <v>#N/A</v>
      </c>
      <c r="AJ230" s="9" t="e">
        <f t="shared" si="113"/>
        <v>#N/A</v>
      </c>
      <c r="AK230" s="9" t="e">
        <f t="shared" si="114"/>
        <v>#N/A</v>
      </c>
      <c r="AL230" s="9" t="e">
        <f t="shared" si="115"/>
        <v>#N/A</v>
      </c>
      <c r="AM230" s="9" t="e">
        <f t="shared" si="116"/>
        <v>#N/A</v>
      </c>
      <c r="AN230" s="9" t="e">
        <f t="shared" si="117"/>
        <v>#N/A</v>
      </c>
      <c r="AO230" s="9" t="e">
        <f t="shared" si="118"/>
        <v>#N/A</v>
      </c>
      <c r="AP230" s="1" t="str">
        <f t="shared" si="108"/>
        <v/>
      </c>
      <c r="AQ230" s="1" t="str">
        <f t="shared" si="108"/>
        <v/>
      </c>
      <c r="AS230" s="1" t="str">
        <f t="shared" si="128"/>
        <v/>
      </c>
      <c r="AT230" s="1" t="e">
        <f t="shared" si="129"/>
        <v>#N/A</v>
      </c>
      <c r="AU230" s="1" t="e">
        <f t="shared" si="119"/>
        <v>#N/A</v>
      </c>
      <c r="AV230" s="9" t="e">
        <f t="shared" si="120"/>
        <v>#N/A</v>
      </c>
      <c r="AW230" s="9" t="e">
        <f t="shared" si="121"/>
        <v>#N/A</v>
      </c>
      <c r="AX230" s="9" t="e">
        <f t="shared" si="122"/>
        <v>#N/A</v>
      </c>
      <c r="AY230" s="9" t="e">
        <f t="shared" si="123"/>
        <v>#N/A</v>
      </c>
      <c r="AZ230" s="9" t="e">
        <f t="shared" si="124"/>
        <v>#N/A</v>
      </c>
      <c r="BA230" s="9" t="e">
        <f t="shared" si="130"/>
        <v>#N/A</v>
      </c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M230" s="48"/>
      <c r="BX230" s="7"/>
      <c r="BY230" s="4"/>
      <c r="BZ230" s="7"/>
      <c r="CA230" s="7"/>
      <c r="CB230" s="7"/>
      <c r="CE230" s="7"/>
      <c r="CF230" s="7"/>
      <c r="CG230" s="7"/>
      <c r="CH230" s="7"/>
      <c r="CI230" s="7"/>
      <c r="CJ230" s="7"/>
      <c r="CK230" s="7"/>
      <c r="CL230" s="7"/>
      <c r="CN230" s="47"/>
      <c r="CO230" s="47"/>
      <c r="CP230" s="47"/>
      <c r="CQ230" s="4"/>
    </row>
    <row r="231" spans="1:95" s="1" customFormat="1" x14ac:dyDescent="0.3">
      <c r="A231" s="1">
        <f t="shared" si="125"/>
        <v>0</v>
      </c>
      <c r="B231" s="1" t="e">
        <f t="shared" si="109"/>
        <v>#N/A</v>
      </c>
      <c r="J231" s="4"/>
      <c r="K231" s="4"/>
      <c r="L231" s="4"/>
      <c r="M231" s="61"/>
      <c r="Y231" s="58"/>
      <c r="AA231" s="1">
        <f t="shared" si="110"/>
        <v>0</v>
      </c>
      <c r="AB231" s="1">
        <f t="shared" si="111"/>
        <v>0</v>
      </c>
      <c r="AC231" s="1">
        <f t="shared" si="112"/>
        <v>0</v>
      </c>
      <c r="AD231" s="1" t="str">
        <f t="shared" si="126"/>
        <v/>
      </c>
      <c r="AE231" s="1" t="str">
        <f t="shared" si="107"/>
        <v/>
      </c>
      <c r="AF231" s="1" t="str">
        <f t="shared" si="107"/>
        <v/>
      </c>
      <c r="AG231" s="1" t="str">
        <f t="shared" si="107"/>
        <v/>
      </c>
      <c r="AH231" s="1" t="e">
        <f t="shared" si="131"/>
        <v>#N/A</v>
      </c>
      <c r="AI231" s="9" t="e">
        <f t="shared" si="127"/>
        <v>#N/A</v>
      </c>
      <c r="AJ231" s="9" t="e">
        <f t="shared" si="113"/>
        <v>#N/A</v>
      </c>
      <c r="AK231" s="9" t="e">
        <f t="shared" si="114"/>
        <v>#N/A</v>
      </c>
      <c r="AL231" s="9" t="e">
        <f t="shared" si="115"/>
        <v>#N/A</v>
      </c>
      <c r="AM231" s="9" t="e">
        <f t="shared" si="116"/>
        <v>#N/A</v>
      </c>
      <c r="AN231" s="9" t="e">
        <f t="shared" si="117"/>
        <v>#N/A</v>
      </c>
      <c r="AO231" s="9" t="e">
        <f t="shared" si="118"/>
        <v>#N/A</v>
      </c>
      <c r="AP231" s="1" t="str">
        <f t="shared" si="108"/>
        <v/>
      </c>
      <c r="AQ231" s="1" t="str">
        <f t="shared" si="108"/>
        <v/>
      </c>
      <c r="AS231" s="1" t="str">
        <f t="shared" si="128"/>
        <v/>
      </c>
      <c r="AT231" s="1" t="e">
        <f t="shared" si="129"/>
        <v>#N/A</v>
      </c>
      <c r="AU231" s="1" t="e">
        <f t="shared" si="119"/>
        <v>#N/A</v>
      </c>
      <c r="AV231" s="9" t="e">
        <f t="shared" si="120"/>
        <v>#N/A</v>
      </c>
      <c r="AW231" s="9" t="e">
        <f t="shared" si="121"/>
        <v>#N/A</v>
      </c>
      <c r="AX231" s="9" t="e">
        <f t="shared" si="122"/>
        <v>#N/A</v>
      </c>
      <c r="AY231" s="9" t="e">
        <f t="shared" si="123"/>
        <v>#N/A</v>
      </c>
      <c r="AZ231" s="9" t="e">
        <f t="shared" si="124"/>
        <v>#N/A</v>
      </c>
      <c r="BA231" s="9" t="e">
        <f t="shared" si="130"/>
        <v>#N/A</v>
      </c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M231" s="48"/>
      <c r="BX231" s="7"/>
      <c r="BY231" s="4"/>
      <c r="BZ231" s="7"/>
      <c r="CA231" s="7"/>
      <c r="CB231" s="7"/>
      <c r="CE231" s="7"/>
      <c r="CF231" s="7"/>
      <c r="CG231" s="7"/>
      <c r="CH231" s="7"/>
      <c r="CI231" s="7"/>
      <c r="CJ231" s="7"/>
      <c r="CK231" s="7"/>
      <c r="CL231" s="7"/>
      <c r="CN231" s="47"/>
      <c r="CO231" s="47"/>
      <c r="CP231" s="47"/>
      <c r="CQ231" s="4"/>
    </row>
    <row r="232" spans="1:95" s="1" customFormat="1" x14ac:dyDescent="0.3">
      <c r="A232" s="1">
        <f t="shared" si="125"/>
        <v>0</v>
      </c>
      <c r="B232" s="1" t="e">
        <f t="shared" si="109"/>
        <v>#N/A</v>
      </c>
      <c r="J232" s="4"/>
      <c r="K232" s="4"/>
      <c r="L232" s="4"/>
      <c r="M232" s="61"/>
      <c r="Y232" s="58"/>
      <c r="AA232" s="1">
        <f t="shared" si="110"/>
        <v>0</v>
      </c>
      <c r="AB232" s="1">
        <f t="shared" si="111"/>
        <v>0</v>
      </c>
      <c r="AC232" s="1">
        <f t="shared" si="112"/>
        <v>0</v>
      </c>
      <c r="AD232" s="1" t="str">
        <f t="shared" si="126"/>
        <v/>
      </c>
      <c r="AE232" s="1" t="str">
        <f t="shared" si="107"/>
        <v/>
      </c>
      <c r="AF232" s="1" t="str">
        <f t="shared" si="107"/>
        <v/>
      </c>
      <c r="AG232" s="1" t="str">
        <f t="shared" si="107"/>
        <v/>
      </c>
      <c r="AH232" s="1" t="e">
        <f t="shared" si="131"/>
        <v>#N/A</v>
      </c>
      <c r="AI232" s="9" t="e">
        <f t="shared" si="127"/>
        <v>#N/A</v>
      </c>
      <c r="AJ232" s="9" t="e">
        <f t="shared" si="113"/>
        <v>#N/A</v>
      </c>
      <c r="AK232" s="9" t="e">
        <f t="shared" si="114"/>
        <v>#N/A</v>
      </c>
      <c r="AL232" s="9" t="e">
        <f t="shared" si="115"/>
        <v>#N/A</v>
      </c>
      <c r="AM232" s="9" t="e">
        <f t="shared" si="116"/>
        <v>#N/A</v>
      </c>
      <c r="AN232" s="9" t="e">
        <f t="shared" si="117"/>
        <v>#N/A</v>
      </c>
      <c r="AO232" s="9" t="e">
        <f t="shared" si="118"/>
        <v>#N/A</v>
      </c>
      <c r="AP232" s="1" t="str">
        <f t="shared" si="108"/>
        <v/>
      </c>
      <c r="AQ232" s="1" t="str">
        <f t="shared" si="108"/>
        <v/>
      </c>
      <c r="AS232" s="1" t="str">
        <f t="shared" si="128"/>
        <v/>
      </c>
      <c r="AT232" s="1" t="e">
        <f t="shared" si="129"/>
        <v>#N/A</v>
      </c>
      <c r="AU232" s="1" t="e">
        <f t="shared" si="119"/>
        <v>#N/A</v>
      </c>
      <c r="AV232" s="9" t="e">
        <f t="shared" si="120"/>
        <v>#N/A</v>
      </c>
      <c r="AW232" s="9" t="e">
        <f t="shared" si="121"/>
        <v>#N/A</v>
      </c>
      <c r="AX232" s="9" t="e">
        <f t="shared" si="122"/>
        <v>#N/A</v>
      </c>
      <c r="AY232" s="9" t="e">
        <f t="shared" si="123"/>
        <v>#N/A</v>
      </c>
      <c r="AZ232" s="9" t="e">
        <f t="shared" si="124"/>
        <v>#N/A</v>
      </c>
      <c r="BA232" s="9" t="e">
        <f t="shared" si="130"/>
        <v>#N/A</v>
      </c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M232" s="48"/>
      <c r="BX232" s="7"/>
      <c r="BY232" s="4"/>
      <c r="BZ232" s="7"/>
      <c r="CA232" s="7"/>
      <c r="CB232" s="7"/>
      <c r="CE232" s="7"/>
      <c r="CF232" s="7"/>
      <c r="CG232" s="7"/>
      <c r="CH232" s="7"/>
      <c r="CI232" s="7"/>
      <c r="CJ232" s="7"/>
      <c r="CK232" s="7"/>
      <c r="CL232" s="7"/>
      <c r="CN232" s="47"/>
      <c r="CO232" s="47"/>
      <c r="CP232" s="47"/>
      <c r="CQ232" s="4"/>
    </row>
    <row r="233" spans="1:95" s="1" customFormat="1" x14ac:dyDescent="0.3">
      <c r="A233" s="1">
        <f t="shared" si="125"/>
        <v>0</v>
      </c>
      <c r="B233" s="1" t="e">
        <f t="shared" si="109"/>
        <v>#N/A</v>
      </c>
      <c r="J233" s="4"/>
      <c r="K233" s="4"/>
      <c r="L233" s="4"/>
      <c r="M233" s="61"/>
      <c r="Y233" s="58"/>
      <c r="AA233" s="1">
        <f t="shared" si="110"/>
        <v>0</v>
      </c>
      <c r="AB233" s="1">
        <f t="shared" si="111"/>
        <v>0</v>
      </c>
      <c r="AC233" s="1">
        <f t="shared" si="112"/>
        <v>0</v>
      </c>
      <c r="AD233" s="1" t="str">
        <f t="shared" si="126"/>
        <v/>
      </c>
      <c r="AE233" s="1" t="str">
        <f t="shared" si="107"/>
        <v/>
      </c>
      <c r="AF233" s="1" t="str">
        <f t="shared" si="107"/>
        <v/>
      </c>
      <c r="AG233" s="1" t="str">
        <f t="shared" si="107"/>
        <v/>
      </c>
      <c r="AH233" s="1" t="e">
        <f t="shared" si="131"/>
        <v>#N/A</v>
      </c>
      <c r="AI233" s="9" t="e">
        <f t="shared" si="127"/>
        <v>#N/A</v>
      </c>
      <c r="AJ233" s="9" t="e">
        <f t="shared" si="113"/>
        <v>#N/A</v>
      </c>
      <c r="AK233" s="9" t="e">
        <f t="shared" si="114"/>
        <v>#N/A</v>
      </c>
      <c r="AL233" s="9" t="e">
        <f t="shared" si="115"/>
        <v>#N/A</v>
      </c>
      <c r="AM233" s="9" t="e">
        <f t="shared" si="116"/>
        <v>#N/A</v>
      </c>
      <c r="AN233" s="9" t="e">
        <f t="shared" si="117"/>
        <v>#N/A</v>
      </c>
      <c r="AO233" s="9" t="e">
        <f t="shared" si="118"/>
        <v>#N/A</v>
      </c>
      <c r="AP233" s="1" t="str">
        <f t="shared" si="108"/>
        <v/>
      </c>
      <c r="AQ233" s="1" t="str">
        <f t="shared" si="108"/>
        <v/>
      </c>
      <c r="AS233" s="1" t="str">
        <f t="shared" si="128"/>
        <v/>
      </c>
      <c r="AT233" s="1" t="e">
        <f t="shared" si="129"/>
        <v>#N/A</v>
      </c>
      <c r="AU233" s="1" t="e">
        <f t="shared" si="119"/>
        <v>#N/A</v>
      </c>
      <c r="AV233" s="9" t="e">
        <f t="shared" si="120"/>
        <v>#N/A</v>
      </c>
      <c r="AW233" s="9" t="e">
        <f t="shared" si="121"/>
        <v>#N/A</v>
      </c>
      <c r="AX233" s="9" t="e">
        <f t="shared" si="122"/>
        <v>#N/A</v>
      </c>
      <c r="AY233" s="9" t="e">
        <f t="shared" si="123"/>
        <v>#N/A</v>
      </c>
      <c r="AZ233" s="9" t="e">
        <f t="shared" si="124"/>
        <v>#N/A</v>
      </c>
      <c r="BA233" s="9" t="e">
        <f t="shared" si="130"/>
        <v>#N/A</v>
      </c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M233" s="48"/>
      <c r="BX233" s="7"/>
      <c r="BY233" s="4"/>
      <c r="BZ233" s="7"/>
      <c r="CA233" s="7"/>
      <c r="CB233" s="7"/>
      <c r="CE233" s="7"/>
      <c r="CF233" s="7"/>
      <c r="CG233" s="7"/>
      <c r="CH233" s="7"/>
      <c r="CI233" s="7"/>
      <c r="CJ233" s="7"/>
      <c r="CK233" s="7"/>
      <c r="CL233" s="7"/>
      <c r="CN233" s="47"/>
      <c r="CO233" s="47"/>
      <c r="CP233" s="47"/>
      <c r="CQ233" s="4"/>
    </row>
    <row r="234" spans="1:95" s="1" customFormat="1" x14ac:dyDescent="0.3">
      <c r="A234" s="1">
        <f t="shared" si="125"/>
        <v>0</v>
      </c>
      <c r="B234" s="1" t="e">
        <f t="shared" si="109"/>
        <v>#N/A</v>
      </c>
      <c r="J234" s="4"/>
      <c r="K234" s="4"/>
      <c r="L234" s="4"/>
      <c r="M234" s="61"/>
      <c r="Y234" s="58"/>
      <c r="AA234" s="1">
        <f t="shared" si="110"/>
        <v>0</v>
      </c>
      <c r="AB234" s="1">
        <f t="shared" si="111"/>
        <v>0</v>
      </c>
      <c r="AC234" s="1">
        <f t="shared" si="112"/>
        <v>0</v>
      </c>
      <c r="AD234" s="1" t="str">
        <f t="shared" si="126"/>
        <v/>
      </c>
      <c r="AE234" s="1" t="str">
        <f t="shared" si="107"/>
        <v/>
      </c>
      <c r="AF234" s="1" t="str">
        <f t="shared" si="107"/>
        <v/>
      </c>
      <c r="AG234" s="1" t="str">
        <f t="shared" si="107"/>
        <v/>
      </c>
      <c r="AH234" s="1" t="e">
        <f t="shared" si="131"/>
        <v>#N/A</v>
      </c>
      <c r="AI234" s="9" t="e">
        <f t="shared" si="127"/>
        <v>#N/A</v>
      </c>
      <c r="AJ234" s="9" t="e">
        <f t="shared" si="113"/>
        <v>#N/A</v>
      </c>
      <c r="AK234" s="9" t="e">
        <f t="shared" si="114"/>
        <v>#N/A</v>
      </c>
      <c r="AL234" s="9" t="e">
        <f t="shared" si="115"/>
        <v>#N/A</v>
      </c>
      <c r="AM234" s="9" t="e">
        <f t="shared" si="116"/>
        <v>#N/A</v>
      </c>
      <c r="AN234" s="9" t="e">
        <f t="shared" si="117"/>
        <v>#N/A</v>
      </c>
      <c r="AO234" s="9" t="e">
        <f t="shared" si="118"/>
        <v>#N/A</v>
      </c>
      <c r="AP234" s="1" t="str">
        <f t="shared" si="108"/>
        <v/>
      </c>
      <c r="AQ234" s="1" t="str">
        <f t="shared" si="108"/>
        <v/>
      </c>
      <c r="AS234" s="1" t="str">
        <f t="shared" si="128"/>
        <v/>
      </c>
      <c r="AT234" s="1" t="e">
        <f t="shared" si="129"/>
        <v>#N/A</v>
      </c>
      <c r="AU234" s="1" t="e">
        <f t="shared" si="119"/>
        <v>#N/A</v>
      </c>
      <c r="AV234" s="9" t="e">
        <f t="shared" si="120"/>
        <v>#N/A</v>
      </c>
      <c r="AW234" s="9" t="e">
        <f t="shared" si="121"/>
        <v>#N/A</v>
      </c>
      <c r="AX234" s="9" t="e">
        <f t="shared" si="122"/>
        <v>#N/A</v>
      </c>
      <c r="AY234" s="9" t="e">
        <f t="shared" si="123"/>
        <v>#N/A</v>
      </c>
      <c r="AZ234" s="9" t="e">
        <f t="shared" si="124"/>
        <v>#N/A</v>
      </c>
      <c r="BA234" s="9" t="e">
        <f t="shared" si="130"/>
        <v>#N/A</v>
      </c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M234" s="48"/>
      <c r="BX234" s="7"/>
      <c r="BY234" s="4"/>
      <c r="BZ234" s="7"/>
      <c r="CA234" s="7"/>
      <c r="CB234" s="7"/>
      <c r="CE234" s="7"/>
      <c r="CF234" s="7"/>
      <c r="CG234" s="7"/>
      <c r="CH234" s="7"/>
      <c r="CI234" s="7"/>
      <c r="CJ234" s="7"/>
      <c r="CK234" s="7"/>
      <c r="CL234" s="7"/>
      <c r="CN234" s="47"/>
      <c r="CO234" s="47"/>
      <c r="CP234" s="47"/>
      <c r="CQ234" s="4"/>
    </row>
    <row r="235" spans="1:95" s="1" customFormat="1" x14ac:dyDescent="0.3">
      <c r="A235" s="1">
        <f t="shared" si="125"/>
        <v>0</v>
      </c>
      <c r="B235" s="1" t="e">
        <f t="shared" si="109"/>
        <v>#N/A</v>
      </c>
      <c r="J235" s="4"/>
      <c r="K235" s="4"/>
      <c r="L235" s="4"/>
      <c r="M235" s="61"/>
      <c r="Y235" s="58"/>
      <c r="AA235" s="1">
        <f t="shared" si="110"/>
        <v>0</v>
      </c>
      <c r="AB235" s="1">
        <f t="shared" si="111"/>
        <v>0</v>
      </c>
      <c r="AC235" s="1">
        <f t="shared" si="112"/>
        <v>0</v>
      </c>
      <c r="AD235" s="1" t="str">
        <f t="shared" si="126"/>
        <v/>
      </c>
      <c r="AE235" s="1" t="str">
        <f t="shared" si="107"/>
        <v/>
      </c>
      <c r="AF235" s="1" t="str">
        <f t="shared" si="107"/>
        <v/>
      </c>
      <c r="AG235" s="1" t="str">
        <f t="shared" si="107"/>
        <v/>
      </c>
      <c r="AH235" s="1" t="e">
        <f t="shared" si="131"/>
        <v>#N/A</v>
      </c>
      <c r="AI235" s="9" t="e">
        <f t="shared" si="127"/>
        <v>#N/A</v>
      </c>
      <c r="AJ235" s="9" t="e">
        <f t="shared" si="113"/>
        <v>#N/A</v>
      </c>
      <c r="AK235" s="9" t="e">
        <f t="shared" si="114"/>
        <v>#N/A</v>
      </c>
      <c r="AL235" s="9" t="e">
        <f t="shared" si="115"/>
        <v>#N/A</v>
      </c>
      <c r="AM235" s="9" t="e">
        <f t="shared" si="116"/>
        <v>#N/A</v>
      </c>
      <c r="AN235" s="9" t="e">
        <f t="shared" si="117"/>
        <v>#N/A</v>
      </c>
      <c r="AO235" s="9" t="e">
        <f t="shared" si="118"/>
        <v>#N/A</v>
      </c>
      <c r="AP235" s="1" t="str">
        <f t="shared" si="108"/>
        <v/>
      </c>
      <c r="AQ235" s="1" t="str">
        <f t="shared" si="108"/>
        <v/>
      </c>
      <c r="AS235" s="1" t="str">
        <f t="shared" si="128"/>
        <v/>
      </c>
      <c r="AT235" s="1" t="e">
        <f t="shared" si="129"/>
        <v>#N/A</v>
      </c>
      <c r="AU235" s="1" t="e">
        <f t="shared" si="119"/>
        <v>#N/A</v>
      </c>
      <c r="AV235" s="9" t="e">
        <f t="shared" si="120"/>
        <v>#N/A</v>
      </c>
      <c r="AW235" s="9" t="e">
        <f t="shared" si="121"/>
        <v>#N/A</v>
      </c>
      <c r="AX235" s="9" t="e">
        <f t="shared" si="122"/>
        <v>#N/A</v>
      </c>
      <c r="AY235" s="9" t="e">
        <f t="shared" si="123"/>
        <v>#N/A</v>
      </c>
      <c r="AZ235" s="9" t="e">
        <f t="shared" si="124"/>
        <v>#N/A</v>
      </c>
      <c r="BA235" s="9" t="e">
        <f t="shared" si="130"/>
        <v>#N/A</v>
      </c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M235" s="48"/>
      <c r="BX235" s="7"/>
      <c r="BY235" s="4"/>
      <c r="BZ235" s="7"/>
      <c r="CA235" s="7"/>
      <c r="CB235" s="7"/>
      <c r="CE235" s="7"/>
      <c r="CF235" s="7"/>
      <c r="CG235" s="7"/>
      <c r="CH235" s="7"/>
      <c r="CI235" s="7"/>
      <c r="CJ235" s="7"/>
      <c r="CK235" s="7"/>
      <c r="CL235" s="7"/>
      <c r="CN235" s="47"/>
      <c r="CO235" s="47"/>
      <c r="CP235" s="47"/>
      <c r="CQ235" s="4"/>
    </row>
    <row r="236" spans="1:95" s="1" customFormat="1" x14ac:dyDescent="0.3">
      <c r="A236" s="1">
        <f t="shared" si="125"/>
        <v>0</v>
      </c>
      <c r="B236" s="1" t="e">
        <f t="shared" si="109"/>
        <v>#N/A</v>
      </c>
      <c r="J236" s="4"/>
      <c r="K236" s="4"/>
      <c r="L236" s="4"/>
      <c r="M236" s="61"/>
      <c r="Y236" s="58"/>
      <c r="AA236" s="1">
        <f t="shared" si="110"/>
        <v>0</v>
      </c>
      <c r="AB236" s="1">
        <f t="shared" si="111"/>
        <v>0</v>
      </c>
      <c r="AC236" s="1">
        <f t="shared" si="112"/>
        <v>0</v>
      </c>
      <c r="AD236" s="1" t="str">
        <f t="shared" si="126"/>
        <v/>
      </c>
      <c r="AE236" s="1" t="str">
        <f t="shared" si="107"/>
        <v/>
      </c>
      <c r="AF236" s="1" t="str">
        <f t="shared" si="107"/>
        <v/>
      </c>
      <c r="AG236" s="1" t="str">
        <f t="shared" si="107"/>
        <v/>
      </c>
      <c r="AH236" s="1" t="e">
        <f t="shared" si="131"/>
        <v>#N/A</v>
      </c>
      <c r="AI236" s="9" t="e">
        <f t="shared" si="127"/>
        <v>#N/A</v>
      </c>
      <c r="AJ236" s="9" t="e">
        <f t="shared" si="113"/>
        <v>#N/A</v>
      </c>
      <c r="AK236" s="9" t="e">
        <f t="shared" si="114"/>
        <v>#N/A</v>
      </c>
      <c r="AL236" s="9" t="e">
        <f t="shared" si="115"/>
        <v>#N/A</v>
      </c>
      <c r="AM236" s="9" t="e">
        <f t="shared" si="116"/>
        <v>#N/A</v>
      </c>
      <c r="AN236" s="9" t="e">
        <f t="shared" si="117"/>
        <v>#N/A</v>
      </c>
      <c r="AO236" s="9" t="e">
        <f t="shared" si="118"/>
        <v>#N/A</v>
      </c>
      <c r="AP236" s="1" t="str">
        <f t="shared" si="108"/>
        <v/>
      </c>
      <c r="AQ236" s="1" t="str">
        <f t="shared" si="108"/>
        <v/>
      </c>
      <c r="AS236" s="1" t="str">
        <f t="shared" si="128"/>
        <v/>
      </c>
      <c r="AT236" s="1" t="e">
        <f t="shared" si="129"/>
        <v>#N/A</v>
      </c>
      <c r="AU236" s="1" t="e">
        <f t="shared" si="119"/>
        <v>#N/A</v>
      </c>
      <c r="AV236" s="9" t="e">
        <f t="shared" si="120"/>
        <v>#N/A</v>
      </c>
      <c r="AW236" s="9" t="e">
        <f t="shared" si="121"/>
        <v>#N/A</v>
      </c>
      <c r="AX236" s="9" t="e">
        <f t="shared" si="122"/>
        <v>#N/A</v>
      </c>
      <c r="AY236" s="9" t="e">
        <f t="shared" si="123"/>
        <v>#N/A</v>
      </c>
      <c r="AZ236" s="9" t="e">
        <f t="shared" si="124"/>
        <v>#N/A</v>
      </c>
      <c r="BA236" s="9" t="e">
        <f t="shared" si="130"/>
        <v>#N/A</v>
      </c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M236" s="48"/>
      <c r="BX236" s="7"/>
      <c r="BY236" s="4"/>
      <c r="BZ236" s="7"/>
      <c r="CA236" s="7"/>
      <c r="CB236" s="7"/>
      <c r="CE236" s="7"/>
      <c r="CF236" s="7"/>
      <c r="CG236" s="7"/>
      <c r="CH236" s="7"/>
      <c r="CI236" s="7"/>
      <c r="CJ236" s="7"/>
      <c r="CK236" s="7"/>
      <c r="CL236" s="7"/>
      <c r="CN236" s="47"/>
      <c r="CO236" s="47"/>
      <c r="CP236" s="47"/>
      <c r="CQ236" s="4"/>
    </row>
    <row r="237" spans="1:95" s="1" customFormat="1" x14ac:dyDescent="0.3">
      <c r="A237" s="1">
        <f t="shared" si="125"/>
        <v>0</v>
      </c>
      <c r="B237" s="1" t="e">
        <f t="shared" si="109"/>
        <v>#N/A</v>
      </c>
      <c r="J237" s="4"/>
      <c r="K237" s="4"/>
      <c r="L237" s="4"/>
      <c r="M237" s="61"/>
      <c r="Y237" s="58"/>
      <c r="AA237" s="1">
        <f t="shared" si="110"/>
        <v>0</v>
      </c>
      <c r="AB237" s="1">
        <f t="shared" si="111"/>
        <v>0</v>
      </c>
      <c r="AC237" s="1">
        <f t="shared" si="112"/>
        <v>0</v>
      </c>
      <c r="AD237" s="1" t="str">
        <f t="shared" si="126"/>
        <v/>
      </c>
      <c r="AE237" s="1" t="str">
        <f t="shared" si="107"/>
        <v/>
      </c>
      <c r="AF237" s="1" t="str">
        <f t="shared" si="107"/>
        <v/>
      </c>
      <c r="AG237" s="1" t="str">
        <f t="shared" si="107"/>
        <v/>
      </c>
      <c r="AH237" s="1" t="e">
        <f t="shared" si="131"/>
        <v>#N/A</v>
      </c>
      <c r="AI237" s="9" t="e">
        <f t="shared" si="127"/>
        <v>#N/A</v>
      </c>
      <c r="AJ237" s="9" t="e">
        <f t="shared" si="113"/>
        <v>#N/A</v>
      </c>
      <c r="AK237" s="9" t="e">
        <f t="shared" si="114"/>
        <v>#N/A</v>
      </c>
      <c r="AL237" s="9" t="e">
        <f t="shared" si="115"/>
        <v>#N/A</v>
      </c>
      <c r="AM237" s="9" t="e">
        <f t="shared" si="116"/>
        <v>#N/A</v>
      </c>
      <c r="AN237" s="9" t="e">
        <f t="shared" si="117"/>
        <v>#N/A</v>
      </c>
      <c r="AO237" s="9" t="e">
        <f t="shared" si="118"/>
        <v>#N/A</v>
      </c>
      <c r="AP237" s="1" t="str">
        <f t="shared" si="108"/>
        <v/>
      </c>
      <c r="AQ237" s="1" t="str">
        <f t="shared" si="108"/>
        <v/>
      </c>
      <c r="AS237" s="1" t="str">
        <f t="shared" si="128"/>
        <v/>
      </c>
      <c r="AT237" s="1" t="e">
        <f t="shared" si="129"/>
        <v>#N/A</v>
      </c>
      <c r="AU237" s="1" t="e">
        <f t="shared" si="119"/>
        <v>#N/A</v>
      </c>
      <c r="AV237" s="9" t="e">
        <f t="shared" si="120"/>
        <v>#N/A</v>
      </c>
      <c r="AW237" s="9" t="e">
        <f t="shared" si="121"/>
        <v>#N/A</v>
      </c>
      <c r="AX237" s="9" t="e">
        <f t="shared" si="122"/>
        <v>#N/A</v>
      </c>
      <c r="AY237" s="9" t="e">
        <f t="shared" si="123"/>
        <v>#N/A</v>
      </c>
      <c r="AZ237" s="9" t="e">
        <f t="shared" si="124"/>
        <v>#N/A</v>
      </c>
      <c r="BA237" s="9" t="e">
        <f t="shared" si="130"/>
        <v>#N/A</v>
      </c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M237" s="48"/>
      <c r="BX237" s="7"/>
      <c r="BY237" s="4"/>
      <c r="BZ237" s="7"/>
      <c r="CA237" s="7"/>
      <c r="CB237" s="7"/>
      <c r="CE237" s="7"/>
      <c r="CF237" s="7"/>
      <c r="CG237" s="7"/>
      <c r="CH237" s="7"/>
      <c r="CI237" s="7"/>
      <c r="CJ237" s="7"/>
      <c r="CK237" s="7"/>
      <c r="CL237" s="7"/>
      <c r="CN237" s="47"/>
      <c r="CO237" s="47"/>
      <c r="CP237" s="47"/>
      <c r="CQ237" s="4"/>
    </row>
    <row r="238" spans="1:95" s="1" customFormat="1" x14ac:dyDescent="0.3">
      <c r="A238" s="1">
        <f t="shared" si="125"/>
        <v>0</v>
      </c>
      <c r="B238" s="1" t="e">
        <f t="shared" si="109"/>
        <v>#N/A</v>
      </c>
      <c r="J238" s="4"/>
      <c r="K238" s="4"/>
      <c r="L238" s="4"/>
      <c r="M238" s="61"/>
      <c r="Y238" s="58"/>
      <c r="AA238" s="1">
        <f t="shared" si="110"/>
        <v>0</v>
      </c>
      <c r="AB238" s="1">
        <f t="shared" si="111"/>
        <v>0</v>
      </c>
      <c r="AC238" s="1">
        <f t="shared" si="112"/>
        <v>0</v>
      </c>
      <c r="AD238" s="1" t="str">
        <f t="shared" si="126"/>
        <v/>
      </c>
      <c r="AE238" s="1" t="str">
        <f t="shared" si="107"/>
        <v/>
      </c>
      <c r="AF238" s="1" t="str">
        <f t="shared" si="107"/>
        <v/>
      </c>
      <c r="AG238" s="1" t="str">
        <f t="shared" si="107"/>
        <v/>
      </c>
      <c r="AH238" s="1" t="e">
        <f t="shared" si="131"/>
        <v>#N/A</v>
      </c>
      <c r="AI238" s="9" t="e">
        <f t="shared" si="127"/>
        <v>#N/A</v>
      </c>
      <c r="AJ238" s="9" t="e">
        <f t="shared" si="113"/>
        <v>#N/A</v>
      </c>
      <c r="AK238" s="9" t="e">
        <f t="shared" si="114"/>
        <v>#N/A</v>
      </c>
      <c r="AL238" s="9" t="e">
        <f t="shared" si="115"/>
        <v>#N/A</v>
      </c>
      <c r="AM238" s="9" t="e">
        <f t="shared" si="116"/>
        <v>#N/A</v>
      </c>
      <c r="AN238" s="9" t="e">
        <f t="shared" si="117"/>
        <v>#N/A</v>
      </c>
      <c r="AO238" s="9" t="e">
        <f t="shared" si="118"/>
        <v>#N/A</v>
      </c>
      <c r="AP238" s="1" t="str">
        <f t="shared" si="108"/>
        <v/>
      </c>
      <c r="AQ238" s="1" t="str">
        <f t="shared" si="108"/>
        <v/>
      </c>
      <c r="AS238" s="1" t="str">
        <f t="shared" si="128"/>
        <v/>
      </c>
      <c r="AT238" s="1" t="e">
        <f t="shared" si="129"/>
        <v>#N/A</v>
      </c>
      <c r="AU238" s="1" t="e">
        <f t="shared" si="119"/>
        <v>#N/A</v>
      </c>
      <c r="AV238" s="9" t="e">
        <f t="shared" si="120"/>
        <v>#N/A</v>
      </c>
      <c r="AW238" s="9" t="e">
        <f t="shared" si="121"/>
        <v>#N/A</v>
      </c>
      <c r="AX238" s="9" t="e">
        <f t="shared" si="122"/>
        <v>#N/A</v>
      </c>
      <c r="AY238" s="9" t="e">
        <f t="shared" si="123"/>
        <v>#N/A</v>
      </c>
      <c r="AZ238" s="9" t="e">
        <f t="shared" si="124"/>
        <v>#N/A</v>
      </c>
      <c r="BA238" s="9" t="e">
        <f t="shared" si="130"/>
        <v>#N/A</v>
      </c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M238" s="48"/>
      <c r="BX238" s="7"/>
      <c r="BY238" s="4"/>
      <c r="BZ238" s="7"/>
      <c r="CA238" s="7"/>
      <c r="CB238" s="7"/>
      <c r="CE238" s="7"/>
      <c r="CF238" s="7"/>
      <c r="CG238" s="7"/>
      <c r="CH238" s="7"/>
      <c r="CI238" s="7"/>
      <c r="CJ238" s="7"/>
      <c r="CK238" s="7"/>
      <c r="CL238" s="7"/>
      <c r="CN238" s="47"/>
      <c r="CO238" s="47"/>
      <c r="CP238" s="47"/>
      <c r="CQ238" s="4"/>
    </row>
    <row r="239" spans="1:95" s="1" customFormat="1" x14ac:dyDescent="0.3">
      <c r="A239" s="1">
        <f t="shared" si="125"/>
        <v>0</v>
      </c>
      <c r="B239" s="1" t="e">
        <f t="shared" si="109"/>
        <v>#N/A</v>
      </c>
      <c r="J239" s="4"/>
      <c r="K239" s="4"/>
      <c r="L239" s="4"/>
      <c r="M239" s="61"/>
      <c r="Y239" s="58"/>
      <c r="AA239" s="1">
        <f t="shared" si="110"/>
        <v>0</v>
      </c>
      <c r="AB239" s="1">
        <f t="shared" si="111"/>
        <v>0</v>
      </c>
      <c r="AC239" s="1">
        <f t="shared" si="112"/>
        <v>0</v>
      </c>
      <c r="AD239" s="1" t="str">
        <f t="shared" si="126"/>
        <v/>
      </c>
      <c r="AE239" s="1" t="str">
        <f t="shared" si="107"/>
        <v/>
      </c>
      <c r="AF239" s="1" t="str">
        <f t="shared" si="107"/>
        <v/>
      </c>
      <c r="AG239" s="1" t="str">
        <f t="shared" si="107"/>
        <v/>
      </c>
      <c r="AH239" s="1" t="e">
        <f t="shared" si="131"/>
        <v>#N/A</v>
      </c>
      <c r="AI239" s="9" t="e">
        <f t="shared" si="127"/>
        <v>#N/A</v>
      </c>
      <c r="AJ239" s="9" t="e">
        <f t="shared" si="113"/>
        <v>#N/A</v>
      </c>
      <c r="AK239" s="9" t="e">
        <f t="shared" si="114"/>
        <v>#N/A</v>
      </c>
      <c r="AL239" s="9" t="e">
        <f t="shared" si="115"/>
        <v>#N/A</v>
      </c>
      <c r="AM239" s="9" t="e">
        <f t="shared" si="116"/>
        <v>#N/A</v>
      </c>
      <c r="AN239" s="9" t="e">
        <f t="shared" si="117"/>
        <v>#N/A</v>
      </c>
      <c r="AO239" s="9" t="e">
        <f t="shared" si="118"/>
        <v>#N/A</v>
      </c>
      <c r="AP239" s="1" t="str">
        <f t="shared" si="108"/>
        <v/>
      </c>
      <c r="AQ239" s="1" t="str">
        <f t="shared" si="108"/>
        <v/>
      </c>
      <c r="AS239" s="1" t="str">
        <f t="shared" si="128"/>
        <v/>
      </c>
      <c r="AT239" s="1" t="e">
        <f t="shared" si="129"/>
        <v>#N/A</v>
      </c>
      <c r="AU239" s="1" t="e">
        <f t="shared" si="119"/>
        <v>#N/A</v>
      </c>
      <c r="AV239" s="9" t="e">
        <f t="shared" si="120"/>
        <v>#N/A</v>
      </c>
      <c r="AW239" s="9" t="e">
        <f t="shared" si="121"/>
        <v>#N/A</v>
      </c>
      <c r="AX239" s="9" t="e">
        <f t="shared" si="122"/>
        <v>#N/A</v>
      </c>
      <c r="AY239" s="9" t="e">
        <f t="shared" si="123"/>
        <v>#N/A</v>
      </c>
      <c r="AZ239" s="9" t="e">
        <f t="shared" si="124"/>
        <v>#N/A</v>
      </c>
      <c r="BA239" s="9" t="e">
        <f t="shared" si="130"/>
        <v>#N/A</v>
      </c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M239" s="48"/>
      <c r="BX239" s="7"/>
      <c r="BY239" s="4"/>
      <c r="BZ239" s="7"/>
      <c r="CA239" s="7"/>
      <c r="CB239" s="7"/>
      <c r="CE239" s="7"/>
      <c r="CF239" s="7"/>
      <c r="CG239" s="7"/>
      <c r="CH239" s="7"/>
      <c r="CI239" s="7"/>
      <c r="CJ239" s="7"/>
      <c r="CK239" s="7"/>
      <c r="CL239" s="7"/>
      <c r="CN239" s="47"/>
      <c r="CO239" s="47"/>
      <c r="CP239" s="47"/>
      <c r="CQ239" s="4"/>
    </row>
    <row r="240" spans="1:95" s="1" customFormat="1" x14ac:dyDescent="0.3">
      <c r="A240" s="1">
        <f t="shared" si="125"/>
        <v>0</v>
      </c>
      <c r="B240" s="1" t="e">
        <f t="shared" si="109"/>
        <v>#N/A</v>
      </c>
      <c r="J240" s="4"/>
      <c r="K240" s="4"/>
      <c r="L240" s="4"/>
      <c r="M240" s="61"/>
      <c r="Y240" s="58"/>
      <c r="AA240" s="1">
        <f t="shared" si="110"/>
        <v>0</v>
      </c>
      <c r="AB240" s="1">
        <f t="shared" si="111"/>
        <v>0</v>
      </c>
      <c r="AC240" s="1">
        <f t="shared" si="112"/>
        <v>0</v>
      </c>
      <c r="AD240" s="1" t="str">
        <f t="shared" si="126"/>
        <v/>
      </c>
      <c r="AE240" s="1" t="str">
        <f t="shared" si="107"/>
        <v/>
      </c>
      <c r="AF240" s="1" t="str">
        <f t="shared" si="107"/>
        <v/>
      </c>
      <c r="AG240" s="1" t="str">
        <f t="shared" si="107"/>
        <v/>
      </c>
      <c r="AH240" s="1" t="e">
        <f t="shared" si="131"/>
        <v>#N/A</v>
      </c>
      <c r="AI240" s="9" t="e">
        <f t="shared" si="127"/>
        <v>#N/A</v>
      </c>
      <c r="AJ240" s="9" t="e">
        <f t="shared" si="113"/>
        <v>#N/A</v>
      </c>
      <c r="AK240" s="9" t="e">
        <f t="shared" si="114"/>
        <v>#N/A</v>
      </c>
      <c r="AL240" s="9" t="e">
        <f t="shared" si="115"/>
        <v>#N/A</v>
      </c>
      <c r="AM240" s="9" t="e">
        <f t="shared" si="116"/>
        <v>#N/A</v>
      </c>
      <c r="AN240" s="9" t="e">
        <f t="shared" si="117"/>
        <v>#N/A</v>
      </c>
      <c r="AO240" s="9" t="e">
        <f t="shared" si="118"/>
        <v>#N/A</v>
      </c>
      <c r="AP240" s="1" t="str">
        <f t="shared" si="108"/>
        <v/>
      </c>
      <c r="AQ240" s="1" t="str">
        <f t="shared" si="108"/>
        <v/>
      </c>
      <c r="AS240" s="1" t="str">
        <f t="shared" si="128"/>
        <v/>
      </c>
      <c r="AT240" s="1" t="e">
        <f t="shared" si="129"/>
        <v>#N/A</v>
      </c>
      <c r="AU240" s="1" t="e">
        <f t="shared" si="119"/>
        <v>#N/A</v>
      </c>
      <c r="AV240" s="9" t="e">
        <f t="shared" si="120"/>
        <v>#N/A</v>
      </c>
      <c r="AW240" s="9" t="e">
        <f t="shared" si="121"/>
        <v>#N/A</v>
      </c>
      <c r="AX240" s="9" t="e">
        <f t="shared" si="122"/>
        <v>#N/A</v>
      </c>
      <c r="AY240" s="9" t="e">
        <f t="shared" si="123"/>
        <v>#N/A</v>
      </c>
      <c r="AZ240" s="9" t="e">
        <f t="shared" si="124"/>
        <v>#N/A</v>
      </c>
      <c r="BA240" s="9" t="e">
        <f t="shared" si="130"/>
        <v>#N/A</v>
      </c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M240" s="48"/>
      <c r="BX240" s="7"/>
      <c r="BY240" s="4"/>
      <c r="BZ240" s="7"/>
      <c r="CA240" s="7"/>
      <c r="CB240" s="7"/>
      <c r="CE240" s="7"/>
      <c r="CF240" s="7"/>
      <c r="CG240" s="7"/>
      <c r="CH240" s="7"/>
      <c r="CI240" s="7"/>
      <c r="CJ240" s="7"/>
      <c r="CK240" s="7"/>
      <c r="CL240" s="7"/>
      <c r="CN240" s="47"/>
      <c r="CO240" s="47"/>
      <c r="CP240" s="47"/>
      <c r="CQ240" s="4"/>
    </row>
    <row r="241" spans="1:95" s="1" customFormat="1" x14ac:dyDescent="0.3">
      <c r="A241" s="1">
        <f t="shared" si="125"/>
        <v>0</v>
      </c>
      <c r="B241" s="1" t="e">
        <f t="shared" si="109"/>
        <v>#N/A</v>
      </c>
      <c r="J241" s="4"/>
      <c r="K241" s="4"/>
      <c r="L241" s="4"/>
      <c r="M241" s="61"/>
      <c r="Y241" s="58"/>
      <c r="AA241" s="1">
        <f t="shared" si="110"/>
        <v>0</v>
      </c>
      <c r="AB241" s="1">
        <f t="shared" si="111"/>
        <v>0</v>
      </c>
      <c r="AC241" s="1">
        <f t="shared" si="112"/>
        <v>0</v>
      </c>
      <c r="AD241" s="1" t="str">
        <f t="shared" si="126"/>
        <v/>
      </c>
      <c r="AE241" s="1" t="str">
        <f t="shared" si="107"/>
        <v/>
      </c>
      <c r="AF241" s="1" t="str">
        <f t="shared" si="107"/>
        <v/>
      </c>
      <c r="AG241" s="1" t="str">
        <f t="shared" si="107"/>
        <v/>
      </c>
      <c r="AH241" s="1" t="e">
        <f t="shared" si="131"/>
        <v>#N/A</v>
      </c>
      <c r="AI241" s="9" t="e">
        <f t="shared" si="127"/>
        <v>#N/A</v>
      </c>
      <c r="AJ241" s="9" t="e">
        <f t="shared" si="113"/>
        <v>#N/A</v>
      </c>
      <c r="AK241" s="9" t="e">
        <f t="shared" si="114"/>
        <v>#N/A</v>
      </c>
      <c r="AL241" s="9" t="e">
        <f t="shared" si="115"/>
        <v>#N/A</v>
      </c>
      <c r="AM241" s="9" t="e">
        <f t="shared" si="116"/>
        <v>#N/A</v>
      </c>
      <c r="AN241" s="9" t="e">
        <f t="shared" si="117"/>
        <v>#N/A</v>
      </c>
      <c r="AO241" s="9" t="e">
        <f t="shared" si="118"/>
        <v>#N/A</v>
      </c>
      <c r="AP241" s="1" t="str">
        <f t="shared" si="108"/>
        <v/>
      </c>
      <c r="AQ241" s="1" t="str">
        <f t="shared" si="108"/>
        <v/>
      </c>
      <c r="AS241" s="1" t="str">
        <f t="shared" si="128"/>
        <v/>
      </c>
      <c r="AT241" s="1" t="e">
        <f t="shared" si="129"/>
        <v>#N/A</v>
      </c>
      <c r="AU241" s="1" t="e">
        <f t="shared" si="119"/>
        <v>#N/A</v>
      </c>
      <c r="AV241" s="9" t="e">
        <f t="shared" si="120"/>
        <v>#N/A</v>
      </c>
      <c r="AW241" s="9" t="e">
        <f t="shared" si="121"/>
        <v>#N/A</v>
      </c>
      <c r="AX241" s="9" t="e">
        <f t="shared" si="122"/>
        <v>#N/A</v>
      </c>
      <c r="AY241" s="9" t="e">
        <f t="shared" si="123"/>
        <v>#N/A</v>
      </c>
      <c r="AZ241" s="9" t="e">
        <f t="shared" si="124"/>
        <v>#N/A</v>
      </c>
      <c r="BA241" s="9" t="e">
        <f t="shared" si="130"/>
        <v>#N/A</v>
      </c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M241" s="48"/>
      <c r="BX241" s="7"/>
      <c r="BY241" s="4"/>
      <c r="BZ241" s="7"/>
      <c r="CA241" s="7"/>
      <c r="CB241" s="7"/>
      <c r="CE241" s="7"/>
      <c r="CF241" s="7"/>
      <c r="CG241" s="7"/>
      <c r="CH241" s="7"/>
      <c r="CI241" s="7"/>
      <c r="CJ241" s="7"/>
      <c r="CK241" s="7"/>
      <c r="CL241" s="7"/>
      <c r="CN241" s="47"/>
      <c r="CO241" s="47"/>
      <c r="CP241" s="47"/>
      <c r="CQ241" s="4"/>
    </row>
    <row r="242" spans="1:95" s="1" customFormat="1" x14ac:dyDescent="0.3">
      <c r="A242" s="1">
        <f t="shared" si="125"/>
        <v>0</v>
      </c>
      <c r="B242" s="1" t="e">
        <f t="shared" si="109"/>
        <v>#N/A</v>
      </c>
      <c r="J242" s="4"/>
      <c r="K242" s="4"/>
      <c r="L242" s="4"/>
      <c r="M242" s="61"/>
      <c r="Y242" s="58"/>
      <c r="AA242" s="1">
        <f t="shared" si="110"/>
        <v>0</v>
      </c>
      <c r="AB242" s="1">
        <f t="shared" si="111"/>
        <v>0</v>
      </c>
      <c r="AC242" s="1">
        <f t="shared" si="112"/>
        <v>0</v>
      </c>
      <c r="AD242" s="1" t="str">
        <f t="shared" si="126"/>
        <v/>
      </c>
      <c r="AE242" s="1" t="str">
        <f t="shared" si="107"/>
        <v/>
      </c>
      <c r="AF242" s="1" t="str">
        <f t="shared" si="107"/>
        <v/>
      </c>
      <c r="AG242" s="1" t="str">
        <f t="shared" si="107"/>
        <v/>
      </c>
      <c r="AH242" s="1" t="e">
        <f t="shared" si="131"/>
        <v>#N/A</v>
      </c>
      <c r="AI242" s="9" t="e">
        <f t="shared" si="127"/>
        <v>#N/A</v>
      </c>
      <c r="AJ242" s="9" t="e">
        <f t="shared" si="113"/>
        <v>#N/A</v>
      </c>
      <c r="AK242" s="9" t="e">
        <f t="shared" si="114"/>
        <v>#N/A</v>
      </c>
      <c r="AL242" s="9" t="e">
        <f t="shared" si="115"/>
        <v>#N/A</v>
      </c>
      <c r="AM242" s="9" t="e">
        <f t="shared" si="116"/>
        <v>#N/A</v>
      </c>
      <c r="AN242" s="9" t="e">
        <f t="shared" si="117"/>
        <v>#N/A</v>
      </c>
      <c r="AO242" s="9" t="e">
        <f t="shared" si="118"/>
        <v>#N/A</v>
      </c>
      <c r="AP242" s="1" t="str">
        <f t="shared" si="108"/>
        <v/>
      </c>
      <c r="AQ242" s="1" t="str">
        <f t="shared" si="108"/>
        <v/>
      </c>
      <c r="AS242" s="1" t="str">
        <f t="shared" si="128"/>
        <v/>
      </c>
      <c r="AT242" s="1" t="e">
        <f t="shared" si="129"/>
        <v>#N/A</v>
      </c>
      <c r="AU242" s="1" t="e">
        <f t="shared" si="119"/>
        <v>#N/A</v>
      </c>
      <c r="AV242" s="9" t="e">
        <f t="shared" si="120"/>
        <v>#N/A</v>
      </c>
      <c r="AW242" s="9" t="e">
        <f t="shared" si="121"/>
        <v>#N/A</v>
      </c>
      <c r="AX242" s="9" t="e">
        <f t="shared" si="122"/>
        <v>#N/A</v>
      </c>
      <c r="AY242" s="9" t="e">
        <f t="shared" si="123"/>
        <v>#N/A</v>
      </c>
      <c r="AZ242" s="9" t="e">
        <f t="shared" si="124"/>
        <v>#N/A</v>
      </c>
      <c r="BA242" s="9" t="e">
        <f t="shared" si="130"/>
        <v>#N/A</v>
      </c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M242" s="48"/>
      <c r="BX242" s="7"/>
      <c r="BY242" s="4"/>
      <c r="BZ242" s="7"/>
      <c r="CA242" s="7"/>
      <c r="CB242" s="7"/>
      <c r="CE242" s="7"/>
      <c r="CF242" s="7"/>
      <c r="CG242" s="7"/>
      <c r="CH242" s="7"/>
      <c r="CI242" s="7"/>
      <c r="CJ242" s="7"/>
      <c r="CK242" s="7"/>
      <c r="CL242" s="7"/>
      <c r="CN242" s="47"/>
      <c r="CO242" s="47"/>
      <c r="CP242" s="47"/>
      <c r="CQ242" s="4"/>
    </row>
    <row r="243" spans="1:95" s="1" customFormat="1" x14ac:dyDescent="0.3">
      <c r="A243" s="1">
        <f t="shared" si="125"/>
        <v>0</v>
      </c>
      <c r="B243" s="1" t="e">
        <f t="shared" si="109"/>
        <v>#N/A</v>
      </c>
      <c r="J243" s="4"/>
      <c r="K243" s="4"/>
      <c r="L243" s="4"/>
      <c r="M243" s="61"/>
      <c r="Y243" s="58"/>
      <c r="AA243" s="1">
        <f t="shared" si="110"/>
        <v>0</v>
      </c>
      <c r="AB243" s="1">
        <f t="shared" si="111"/>
        <v>0</v>
      </c>
      <c r="AC243" s="1">
        <f t="shared" si="112"/>
        <v>0</v>
      </c>
      <c r="AD243" s="1" t="str">
        <f t="shared" si="126"/>
        <v/>
      </c>
      <c r="AE243" s="1" t="str">
        <f t="shared" si="107"/>
        <v/>
      </c>
      <c r="AF243" s="1" t="str">
        <f t="shared" si="107"/>
        <v/>
      </c>
      <c r="AG243" s="1" t="str">
        <f t="shared" si="107"/>
        <v/>
      </c>
      <c r="AH243" s="1" t="e">
        <f t="shared" si="131"/>
        <v>#N/A</v>
      </c>
      <c r="AI243" s="9" t="e">
        <f t="shared" si="127"/>
        <v>#N/A</v>
      </c>
      <c r="AJ243" s="9" t="e">
        <f t="shared" si="113"/>
        <v>#N/A</v>
      </c>
      <c r="AK243" s="9" t="e">
        <f t="shared" si="114"/>
        <v>#N/A</v>
      </c>
      <c r="AL243" s="9" t="e">
        <f t="shared" si="115"/>
        <v>#N/A</v>
      </c>
      <c r="AM243" s="9" t="e">
        <f t="shared" si="116"/>
        <v>#N/A</v>
      </c>
      <c r="AN243" s="9" t="e">
        <f t="shared" si="117"/>
        <v>#N/A</v>
      </c>
      <c r="AO243" s="9" t="e">
        <f t="shared" si="118"/>
        <v>#N/A</v>
      </c>
      <c r="AP243" s="1" t="str">
        <f t="shared" si="108"/>
        <v/>
      </c>
      <c r="AQ243" s="1" t="str">
        <f t="shared" si="108"/>
        <v/>
      </c>
      <c r="AS243" s="1" t="str">
        <f t="shared" si="128"/>
        <v/>
      </c>
      <c r="AT243" s="1" t="e">
        <f t="shared" si="129"/>
        <v>#N/A</v>
      </c>
      <c r="AU243" s="1" t="e">
        <f t="shared" si="119"/>
        <v>#N/A</v>
      </c>
      <c r="AV243" s="9" t="e">
        <f t="shared" si="120"/>
        <v>#N/A</v>
      </c>
      <c r="AW243" s="9" t="e">
        <f t="shared" si="121"/>
        <v>#N/A</v>
      </c>
      <c r="AX243" s="9" t="e">
        <f t="shared" si="122"/>
        <v>#N/A</v>
      </c>
      <c r="AY243" s="9" t="e">
        <f t="shared" si="123"/>
        <v>#N/A</v>
      </c>
      <c r="AZ243" s="9" t="e">
        <f t="shared" si="124"/>
        <v>#N/A</v>
      </c>
      <c r="BA243" s="9" t="e">
        <f t="shared" si="130"/>
        <v>#N/A</v>
      </c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M243" s="48"/>
      <c r="BX243" s="7"/>
      <c r="BY243" s="4"/>
      <c r="BZ243" s="7"/>
      <c r="CA243" s="7"/>
      <c r="CB243" s="7"/>
      <c r="CE243" s="7"/>
      <c r="CF243" s="7"/>
      <c r="CG243" s="7"/>
      <c r="CH243" s="7"/>
      <c r="CI243" s="7"/>
      <c r="CJ243" s="7"/>
      <c r="CK243" s="7"/>
      <c r="CL243" s="7"/>
      <c r="CN243" s="47"/>
      <c r="CO243" s="47"/>
      <c r="CP243" s="47"/>
      <c r="CQ243" s="4"/>
    </row>
    <row r="244" spans="1:95" s="1" customFormat="1" x14ac:dyDescent="0.3">
      <c r="A244" s="1">
        <f t="shared" si="125"/>
        <v>0</v>
      </c>
      <c r="B244" s="1" t="e">
        <f t="shared" si="109"/>
        <v>#N/A</v>
      </c>
      <c r="J244" s="4"/>
      <c r="K244" s="4"/>
      <c r="L244" s="4"/>
      <c r="M244" s="61"/>
      <c r="Y244" s="58"/>
      <c r="AA244" s="1">
        <f t="shared" si="110"/>
        <v>0</v>
      </c>
      <c r="AB244" s="1">
        <f t="shared" si="111"/>
        <v>0</v>
      </c>
      <c r="AC244" s="1">
        <f t="shared" si="112"/>
        <v>0</v>
      </c>
      <c r="AD244" s="1" t="str">
        <f t="shared" si="126"/>
        <v/>
      </c>
      <c r="AE244" s="1" t="str">
        <f t="shared" si="107"/>
        <v/>
      </c>
      <c r="AF244" s="1" t="str">
        <f t="shared" si="107"/>
        <v/>
      </c>
      <c r="AG244" s="1" t="str">
        <f t="shared" si="107"/>
        <v/>
      </c>
      <c r="AH244" s="1" t="e">
        <f t="shared" si="131"/>
        <v>#N/A</v>
      </c>
      <c r="AI244" s="9" t="e">
        <f t="shared" si="127"/>
        <v>#N/A</v>
      </c>
      <c r="AJ244" s="9" t="e">
        <f t="shared" si="113"/>
        <v>#N/A</v>
      </c>
      <c r="AK244" s="9" t="e">
        <f t="shared" si="114"/>
        <v>#N/A</v>
      </c>
      <c r="AL244" s="9" t="e">
        <f t="shared" si="115"/>
        <v>#N/A</v>
      </c>
      <c r="AM244" s="9" t="e">
        <f t="shared" si="116"/>
        <v>#N/A</v>
      </c>
      <c r="AN244" s="9" t="e">
        <f t="shared" si="117"/>
        <v>#N/A</v>
      </c>
      <c r="AO244" s="9" t="e">
        <f t="shared" si="118"/>
        <v>#N/A</v>
      </c>
      <c r="AP244" s="1" t="str">
        <f t="shared" si="108"/>
        <v/>
      </c>
      <c r="AQ244" s="1" t="str">
        <f t="shared" si="108"/>
        <v/>
      </c>
      <c r="AS244" s="1" t="str">
        <f t="shared" si="128"/>
        <v/>
      </c>
      <c r="AT244" s="1" t="e">
        <f t="shared" si="129"/>
        <v>#N/A</v>
      </c>
      <c r="AU244" s="1" t="e">
        <f t="shared" si="119"/>
        <v>#N/A</v>
      </c>
      <c r="AV244" s="9" t="e">
        <f t="shared" si="120"/>
        <v>#N/A</v>
      </c>
      <c r="AW244" s="9" t="e">
        <f t="shared" si="121"/>
        <v>#N/A</v>
      </c>
      <c r="AX244" s="9" t="e">
        <f t="shared" si="122"/>
        <v>#N/A</v>
      </c>
      <c r="AY244" s="9" t="e">
        <f t="shared" si="123"/>
        <v>#N/A</v>
      </c>
      <c r="AZ244" s="9" t="e">
        <f t="shared" si="124"/>
        <v>#N/A</v>
      </c>
      <c r="BA244" s="9" t="e">
        <f t="shared" si="130"/>
        <v>#N/A</v>
      </c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M244" s="48"/>
      <c r="BX244" s="7"/>
      <c r="BY244" s="4"/>
      <c r="BZ244" s="7"/>
      <c r="CA244" s="7"/>
      <c r="CB244" s="7"/>
      <c r="CE244" s="7"/>
      <c r="CF244" s="7"/>
      <c r="CG244" s="7"/>
      <c r="CH244" s="7"/>
      <c r="CI244" s="7"/>
      <c r="CJ244" s="7"/>
      <c r="CK244" s="7"/>
      <c r="CL244" s="7"/>
      <c r="CN244" s="47"/>
      <c r="CO244" s="47"/>
      <c r="CP244" s="47"/>
      <c r="CQ244" s="4"/>
    </row>
    <row r="245" spans="1:95" s="1" customFormat="1" x14ac:dyDescent="0.3">
      <c r="A245" s="1">
        <f t="shared" si="125"/>
        <v>0</v>
      </c>
      <c r="B245" s="1" t="e">
        <f t="shared" si="109"/>
        <v>#N/A</v>
      </c>
      <c r="J245" s="4"/>
      <c r="K245" s="4"/>
      <c r="L245" s="4"/>
      <c r="M245" s="61"/>
      <c r="Y245" s="58"/>
      <c r="AA245" s="1">
        <f t="shared" si="110"/>
        <v>0</v>
      </c>
      <c r="AB245" s="1">
        <f t="shared" si="111"/>
        <v>0</v>
      </c>
      <c r="AC245" s="1">
        <f t="shared" si="112"/>
        <v>0</v>
      </c>
      <c r="AD245" s="1" t="str">
        <f t="shared" si="126"/>
        <v/>
      </c>
      <c r="AE245" s="1" t="str">
        <f t="shared" si="107"/>
        <v/>
      </c>
      <c r="AF245" s="1" t="str">
        <f t="shared" si="107"/>
        <v/>
      </c>
      <c r="AG245" s="1" t="str">
        <f t="shared" si="107"/>
        <v/>
      </c>
      <c r="AH245" s="1" t="e">
        <f t="shared" si="131"/>
        <v>#N/A</v>
      </c>
      <c r="AI245" s="9" t="e">
        <f t="shared" si="127"/>
        <v>#N/A</v>
      </c>
      <c r="AJ245" s="9" t="e">
        <f t="shared" si="113"/>
        <v>#N/A</v>
      </c>
      <c r="AK245" s="9" t="e">
        <f t="shared" si="114"/>
        <v>#N/A</v>
      </c>
      <c r="AL245" s="9" t="e">
        <f t="shared" si="115"/>
        <v>#N/A</v>
      </c>
      <c r="AM245" s="9" t="e">
        <f t="shared" si="116"/>
        <v>#N/A</v>
      </c>
      <c r="AN245" s="9" t="e">
        <f t="shared" si="117"/>
        <v>#N/A</v>
      </c>
      <c r="AO245" s="9" t="e">
        <f t="shared" si="118"/>
        <v>#N/A</v>
      </c>
      <c r="AP245" s="1" t="str">
        <f t="shared" si="108"/>
        <v/>
      </c>
      <c r="AQ245" s="1" t="str">
        <f t="shared" si="108"/>
        <v/>
      </c>
      <c r="AS245" s="1" t="str">
        <f t="shared" si="128"/>
        <v/>
      </c>
      <c r="AT245" s="1" t="e">
        <f t="shared" si="129"/>
        <v>#N/A</v>
      </c>
      <c r="AU245" s="1" t="e">
        <f t="shared" si="119"/>
        <v>#N/A</v>
      </c>
      <c r="AV245" s="9" t="e">
        <f t="shared" si="120"/>
        <v>#N/A</v>
      </c>
      <c r="AW245" s="9" t="e">
        <f t="shared" si="121"/>
        <v>#N/A</v>
      </c>
      <c r="AX245" s="9" t="e">
        <f t="shared" si="122"/>
        <v>#N/A</v>
      </c>
      <c r="AY245" s="9" t="e">
        <f t="shared" si="123"/>
        <v>#N/A</v>
      </c>
      <c r="AZ245" s="9" t="e">
        <f t="shared" si="124"/>
        <v>#N/A</v>
      </c>
      <c r="BA245" s="9" t="e">
        <f t="shared" si="130"/>
        <v>#N/A</v>
      </c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M245" s="48"/>
      <c r="BX245" s="7"/>
      <c r="BY245" s="4"/>
      <c r="BZ245" s="7"/>
      <c r="CA245" s="7"/>
      <c r="CB245" s="7"/>
      <c r="CE245" s="7"/>
      <c r="CF245" s="7"/>
      <c r="CG245" s="7"/>
      <c r="CH245" s="7"/>
      <c r="CI245" s="7"/>
      <c r="CJ245" s="7"/>
      <c r="CK245" s="7"/>
      <c r="CL245" s="7"/>
      <c r="CN245" s="47"/>
      <c r="CO245" s="47"/>
      <c r="CP245" s="47"/>
      <c r="CQ245" s="4"/>
    </row>
    <row r="246" spans="1:95" s="1" customFormat="1" x14ac:dyDescent="0.3">
      <c r="A246" s="1">
        <f t="shared" si="125"/>
        <v>0</v>
      </c>
      <c r="B246" s="1" t="e">
        <f t="shared" si="109"/>
        <v>#N/A</v>
      </c>
      <c r="J246" s="4"/>
      <c r="K246" s="4"/>
      <c r="L246" s="4"/>
      <c r="M246" s="61"/>
      <c r="Y246" s="58"/>
      <c r="AA246" s="1">
        <f t="shared" si="110"/>
        <v>0</v>
      </c>
      <c r="AB246" s="1">
        <f t="shared" si="111"/>
        <v>0</v>
      </c>
      <c r="AC246" s="1">
        <f t="shared" si="112"/>
        <v>0</v>
      </c>
      <c r="AD246" s="1" t="str">
        <f t="shared" si="126"/>
        <v/>
      </c>
      <c r="AE246" s="1" t="str">
        <f t="shared" si="107"/>
        <v/>
      </c>
      <c r="AF246" s="1" t="str">
        <f t="shared" si="107"/>
        <v/>
      </c>
      <c r="AG246" s="1" t="str">
        <f t="shared" si="107"/>
        <v/>
      </c>
      <c r="AH246" s="1" t="e">
        <f t="shared" si="131"/>
        <v>#N/A</v>
      </c>
      <c r="AI246" s="9" t="e">
        <f t="shared" si="127"/>
        <v>#N/A</v>
      </c>
      <c r="AJ246" s="9" t="e">
        <f t="shared" si="113"/>
        <v>#N/A</v>
      </c>
      <c r="AK246" s="9" t="e">
        <f t="shared" si="114"/>
        <v>#N/A</v>
      </c>
      <c r="AL246" s="9" t="e">
        <f t="shared" si="115"/>
        <v>#N/A</v>
      </c>
      <c r="AM246" s="9" t="e">
        <f t="shared" si="116"/>
        <v>#N/A</v>
      </c>
      <c r="AN246" s="9" t="e">
        <f t="shared" si="117"/>
        <v>#N/A</v>
      </c>
      <c r="AO246" s="9" t="e">
        <f t="shared" si="118"/>
        <v>#N/A</v>
      </c>
      <c r="AP246" s="1" t="str">
        <f t="shared" si="108"/>
        <v/>
      </c>
      <c r="AQ246" s="1" t="str">
        <f t="shared" si="108"/>
        <v/>
      </c>
      <c r="AS246" s="1" t="str">
        <f t="shared" si="128"/>
        <v/>
      </c>
      <c r="AT246" s="1" t="e">
        <f t="shared" si="129"/>
        <v>#N/A</v>
      </c>
      <c r="AU246" s="1" t="e">
        <f t="shared" si="119"/>
        <v>#N/A</v>
      </c>
      <c r="AV246" s="9" t="e">
        <f t="shared" si="120"/>
        <v>#N/A</v>
      </c>
      <c r="AW246" s="9" t="e">
        <f t="shared" si="121"/>
        <v>#N/A</v>
      </c>
      <c r="AX246" s="9" t="e">
        <f t="shared" si="122"/>
        <v>#N/A</v>
      </c>
      <c r="AY246" s="9" t="e">
        <f t="shared" si="123"/>
        <v>#N/A</v>
      </c>
      <c r="AZ246" s="9" t="e">
        <f t="shared" si="124"/>
        <v>#N/A</v>
      </c>
      <c r="BA246" s="9" t="e">
        <f t="shared" si="130"/>
        <v>#N/A</v>
      </c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M246" s="48"/>
      <c r="BX246" s="7"/>
      <c r="BY246" s="4"/>
      <c r="BZ246" s="7"/>
      <c r="CA246" s="7"/>
      <c r="CB246" s="7"/>
      <c r="CE246" s="7"/>
      <c r="CF246" s="7"/>
      <c r="CG246" s="7"/>
      <c r="CH246" s="7"/>
      <c r="CI246" s="7"/>
      <c r="CJ246" s="7"/>
      <c r="CK246" s="7"/>
      <c r="CL246" s="7"/>
      <c r="CN246" s="47"/>
      <c r="CO246" s="47"/>
      <c r="CP246" s="47"/>
      <c r="CQ246" s="4"/>
    </row>
    <row r="247" spans="1:95" s="1" customFormat="1" x14ac:dyDescent="0.3">
      <c r="A247" s="1">
        <f t="shared" si="125"/>
        <v>0</v>
      </c>
      <c r="B247" s="1" t="e">
        <f t="shared" si="109"/>
        <v>#N/A</v>
      </c>
      <c r="J247" s="4"/>
      <c r="K247" s="4"/>
      <c r="L247" s="4"/>
      <c r="M247" s="61"/>
      <c r="Y247" s="58"/>
      <c r="AA247" s="1">
        <f t="shared" si="110"/>
        <v>0</v>
      </c>
      <c r="AB247" s="1">
        <f t="shared" si="111"/>
        <v>0</v>
      </c>
      <c r="AC247" s="1">
        <f t="shared" si="112"/>
        <v>0</v>
      </c>
      <c r="AD247" s="1" t="str">
        <f t="shared" si="126"/>
        <v/>
      </c>
      <c r="AE247" s="1" t="str">
        <f t="shared" si="107"/>
        <v/>
      </c>
      <c r="AF247" s="1" t="str">
        <f t="shared" si="107"/>
        <v/>
      </c>
      <c r="AG247" s="1" t="str">
        <f t="shared" si="107"/>
        <v/>
      </c>
      <c r="AH247" s="1" t="e">
        <f t="shared" si="131"/>
        <v>#N/A</v>
      </c>
      <c r="AI247" s="9" t="e">
        <f t="shared" si="127"/>
        <v>#N/A</v>
      </c>
      <c r="AJ247" s="9" t="e">
        <f t="shared" si="113"/>
        <v>#N/A</v>
      </c>
      <c r="AK247" s="9" t="e">
        <f t="shared" si="114"/>
        <v>#N/A</v>
      </c>
      <c r="AL247" s="9" t="e">
        <f t="shared" si="115"/>
        <v>#N/A</v>
      </c>
      <c r="AM247" s="9" t="e">
        <f t="shared" si="116"/>
        <v>#N/A</v>
      </c>
      <c r="AN247" s="9" t="e">
        <f t="shared" si="117"/>
        <v>#N/A</v>
      </c>
      <c r="AO247" s="9" t="e">
        <f t="shared" si="118"/>
        <v>#N/A</v>
      </c>
      <c r="AP247" s="1" t="str">
        <f t="shared" si="108"/>
        <v/>
      </c>
      <c r="AQ247" s="1" t="str">
        <f t="shared" si="108"/>
        <v/>
      </c>
      <c r="AS247" s="1" t="str">
        <f t="shared" si="128"/>
        <v/>
      </c>
      <c r="AT247" s="1" t="e">
        <f t="shared" si="129"/>
        <v>#N/A</v>
      </c>
      <c r="AU247" s="1" t="e">
        <f t="shared" si="119"/>
        <v>#N/A</v>
      </c>
      <c r="AV247" s="9" t="e">
        <f t="shared" si="120"/>
        <v>#N/A</v>
      </c>
      <c r="AW247" s="9" t="e">
        <f t="shared" si="121"/>
        <v>#N/A</v>
      </c>
      <c r="AX247" s="9" t="e">
        <f t="shared" si="122"/>
        <v>#N/A</v>
      </c>
      <c r="AY247" s="9" t="e">
        <f t="shared" si="123"/>
        <v>#N/A</v>
      </c>
      <c r="AZ247" s="9" t="e">
        <f t="shared" si="124"/>
        <v>#N/A</v>
      </c>
      <c r="BA247" s="9" t="e">
        <f t="shared" si="130"/>
        <v>#N/A</v>
      </c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M247" s="48"/>
      <c r="BX247" s="7"/>
      <c r="BY247" s="4"/>
      <c r="BZ247" s="7"/>
      <c r="CA247" s="7"/>
      <c r="CB247" s="7"/>
      <c r="CE247" s="7"/>
      <c r="CF247" s="7"/>
      <c r="CG247" s="7"/>
      <c r="CH247" s="7"/>
      <c r="CI247" s="7"/>
      <c r="CJ247" s="7"/>
      <c r="CK247" s="7"/>
      <c r="CL247" s="7"/>
      <c r="CN247" s="47"/>
      <c r="CO247" s="47"/>
      <c r="CP247" s="47"/>
      <c r="CQ247" s="4"/>
    </row>
    <row r="248" spans="1:95" s="1" customFormat="1" x14ac:dyDescent="0.3">
      <c r="A248" s="1">
        <f t="shared" si="125"/>
        <v>0</v>
      </c>
      <c r="B248" s="1" t="e">
        <f t="shared" si="109"/>
        <v>#N/A</v>
      </c>
      <c r="J248" s="4"/>
      <c r="K248" s="4"/>
      <c r="L248" s="4"/>
      <c r="M248" s="61"/>
      <c r="Y248" s="58"/>
      <c r="AA248" s="1">
        <f t="shared" si="110"/>
        <v>0</v>
      </c>
      <c r="AB248" s="1">
        <f t="shared" si="111"/>
        <v>0</v>
      </c>
      <c r="AC248" s="1">
        <f t="shared" si="112"/>
        <v>0</v>
      </c>
      <c r="AD248" s="1" t="str">
        <f t="shared" si="126"/>
        <v/>
      </c>
      <c r="AE248" s="1" t="str">
        <f t="shared" si="107"/>
        <v/>
      </c>
      <c r="AF248" s="1" t="str">
        <f t="shared" si="107"/>
        <v/>
      </c>
      <c r="AG248" s="1" t="str">
        <f t="shared" si="107"/>
        <v/>
      </c>
      <c r="AH248" s="1" t="e">
        <f t="shared" si="131"/>
        <v>#N/A</v>
      </c>
      <c r="AI248" s="9" t="e">
        <f t="shared" si="127"/>
        <v>#N/A</v>
      </c>
      <c r="AJ248" s="9" t="e">
        <f t="shared" si="113"/>
        <v>#N/A</v>
      </c>
      <c r="AK248" s="9" t="e">
        <f t="shared" si="114"/>
        <v>#N/A</v>
      </c>
      <c r="AL248" s="9" t="e">
        <f t="shared" si="115"/>
        <v>#N/A</v>
      </c>
      <c r="AM248" s="9" t="e">
        <f t="shared" si="116"/>
        <v>#N/A</v>
      </c>
      <c r="AN248" s="9" t="e">
        <f t="shared" si="117"/>
        <v>#N/A</v>
      </c>
      <c r="AO248" s="9" t="e">
        <f t="shared" si="118"/>
        <v>#N/A</v>
      </c>
      <c r="AP248" s="1" t="str">
        <f t="shared" si="108"/>
        <v/>
      </c>
      <c r="AQ248" s="1" t="str">
        <f t="shared" si="108"/>
        <v/>
      </c>
      <c r="AS248" s="1" t="str">
        <f t="shared" si="128"/>
        <v/>
      </c>
      <c r="AT248" s="1" t="e">
        <f t="shared" si="129"/>
        <v>#N/A</v>
      </c>
      <c r="AU248" s="1" t="e">
        <f t="shared" si="119"/>
        <v>#N/A</v>
      </c>
      <c r="AV248" s="9" t="e">
        <f t="shared" si="120"/>
        <v>#N/A</v>
      </c>
      <c r="AW248" s="9" t="e">
        <f t="shared" si="121"/>
        <v>#N/A</v>
      </c>
      <c r="AX248" s="9" t="e">
        <f t="shared" si="122"/>
        <v>#N/A</v>
      </c>
      <c r="AY248" s="9" t="e">
        <f t="shared" si="123"/>
        <v>#N/A</v>
      </c>
      <c r="AZ248" s="9" t="e">
        <f t="shared" si="124"/>
        <v>#N/A</v>
      </c>
      <c r="BA248" s="9" t="e">
        <f t="shared" si="130"/>
        <v>#N/A</v>
      </c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M248" s="48"/>
      <c r="BX248" s="7"/>
      <c r="BY248" s="4"/>
      <c r="BZ248" s="7"/>
      <c r="CA248" s="7"/>
      <c r="CB248" s="7"/>
      <c r="CE248" s="7"/>
      <c r="CF248" s="7"/>
      <c r="CG248" s="7"/>
      <c r="CH248" s="7"/>
      <c r="CI248" s="7"/>
      <c r="CJ248" s="7"/>
      <c r="CK248" s="7"/>
      <c r="CL248" s="7"/>
      <c r="CN248" s="47"/>
      <c r="CO248" s="47"/>
      <c r="CP248" s="47"/>
      <c r="CQ248" s="4"/>
    </row>
    <row r="249" spans="1:95" s="1" customFormat="1" x14ac:dyDescent="0.3">
      <c r="A249" s="1">
        <f t="shared" si="125"/>
        <v>0</v>
      </c>
      <c r="B249" s="1" t="e">
        <f t="shared" si="109"/>
        <v>#N/A</v>
      </c>
      <c r="J249" s="4"/>
      <c r="K249" s="4"/>
      <c r="L249" s="4"/>
      <c r="M249" s="61"/>
      <c r="Y249" s="58"/>
      <c r="AA249" s="1">
        <f t="shared" si="110"/>
        <v>0</v>
      </c>
      <c r="AB249" s="1">
        <f t="shared" si="111"/>
        <v>0</v>
      </c>
      <c r="AC249" s="1">
        <f t="shared" si="112"/>
        <v>0</v>
      </c>
      <c r="AD249" s="1" t="str">
        <f t="shared" si="126"/>
        <v/>
      </c>
      <c r="AE249" s="1" t="str">
        <f t="shared" si="107"/>
        <v/>
      </c>
      <c r="AF249" s="1" t="str">
        <f t="shared" si="107"/>
        <v/>
      </c>
      <c r="AG249" s="1" t="str">
        <f t="shared" si="107"/>
        <v/>
      </c>
      <c r="AH249" s="1" t="e">
        <f t="shared" si="131"/>
        <v>#N/A</v>
      </c>
      <c r="AI249" s="9" t="e">
        <f t="shared" si="127"/>
        <v>#N/A</v>
      </c>
      <c r="AJ249" s="9" t="e">
        <f t="shared" si="113"/>
        <v>#N/A</v>
      </c>
      <c r="AK249" s="9" t="e">
        <f t="shared" si="114"/>
        <v>#N/A</v>
      </c>
      <c r="AL249" s="9" t="e">
        <f t="shared" si="115"/>
        <v>#N/A</v>
      </c>
      <c r="AM249" s="9" t="e">
        <f t="shared" si="116"/>
        <v>#N/A</v>
      </c>
      <c r="AN249" s="9" t="e">
        <f t="shared" si="117"/>
        <v>#N/A</v>
      </c>
      <c r="AO249" s="9" t="e">
        <f t="shared" si="118"/>
        <v>#N/A</v>
      </c>
      <c r="AP249" s="1" t="str">
        <f t="shared" si="108"/>
        <v/>
      </c>
      <c r="AQ249" s="1" t="str">
        <f t="shared" si="108"/>
        <v/>
      </c>
      <c r="AS249" s="1" t="str">
        <f t="shared" si="128"/>
        <v/>
      </c>
      <c r="AT249" s="1" t="e">
        <f t="shared" si="129"/>
        <v>#N/A</v>
      </c>
      <c r="AU249" s="1" t="e">
        <f t="shared" si="119"/>
        <v>#N/A</v>
      </c>
      <c r="AV249" s="9" t="e">
        <f t="shared" si="120"/>
        <v>#N/A</v>
      </c>
      <c r="AW249" s="9" t="e">
        <f t="shared" si="121"/>
        <v>#N/A</v>
      </c>
      <c r="AX249" s="9" t="e">
        <f t="shared" si="122"/>
        <v>#N/A</v>
      </c>
      <c r="AY249" s="9" t="e">
        <f t="shared" si="123"/>
        <v>#N/A</v>
      </c>
      <c r="AZ249" s="9" t="e">
        <f t="shared" si="124"/>
        <v>#N/A</v>
      </c>
      <c r="BA249" s="9" t="e">
        <f t="shared" si="130"/>
        <v>#N/A</v>
      </c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M249" s="48"/>
      <c r="BX249" s="7"/>
      <c r="BY249" s="4"/>
      <c r="BZ249" s="7"/>
      <c r="CA249" s="7"/>
      <c r="CB249" s="7"/>
      <c r="CE249" s="7"/>
      <c r="CF249" s="7"/>
      <c r="CG249" s="7"/>
      <c r="CH249" s="7"/>
      <c r="CI249" s="7"/>
      <c r="CJ249" s="7"/>
      <c r="CK249" s="7"/>
      <c r="CL249" s="7"/>
      <c r="CN249" s="47"/>
      <c r="CO249" s="47"/>
      <c r="CP249" s="47"/>
      <c r="CQ249" s="4"/>
    </row>
    <row r="250" spans="1:95" s="1" customFormat="1" x14ac:dyDescent="0.3">
      <c r="A250" s="1">
        <f t="shared" si="125"/>
        <v>0</v>
      </c>
      <c r="B250" s="1" t="e">
        <f t="shared" si="109"/>
        <v>#N/A</v>
      </c>
      <c r="J250" s="4"/>
      <c r="K250" s="4"/>
      <c r="L250" s="4"/>
      <c r="M250" s="61"/>
      <c r="Y250" s="58"/>
      <c r="AA250" s="1">
        <f t="shared" si="110"/>
        <v>0</v>
      </c>
      <c r="AB250" s="1">
        <f t="shared" si="111"/>
        <v>0</v>
      </c>
      <c r="AC250" s="1">
        <f t="shared" si="112"/>
        <v>0</v>
      </c>
      <c r="AD250" s="1" t="str">
        <f t="shared" si="126"/>
        <v/>
      </c>
      <c r="AE250" s="1" t="str">
        <f t="shared" si="107"/>
        <v/>
      </c>
      <c r="AF250" s="1" t="str">
        <f t="shared" si="107"/>
        <v/>
      </c>
      <c r="AG250" s="1" t="str">
        <f t="shared" si="107"/>
        <v/>
      </c>
      <c r="AH250" s="1" t="e">
        <f t="shared" si="131"/>
        <v>#N/A</v>
      </c>
      <c r="AI250" s="9" t="e">
        <f t="shared" si="127"/>
        <v>#N/A</v>
      </c>
      <c r="AJ250" s="9" t="e">
        <f t="shared" si="113"/>
        <v>#N/A</v>
      </c>
      <c r="AK250" s="9" t="e">
        <f t="shared" si="114"/>
        <v>#N/A</v>
      </c>
      <c r="AL250" s="9" t="e">
        <f t="shared" si="115"/>
        <v>#N/A</v>
      </c>
      <c r="AM250" s="9" t="e">
        <f t="shared" si="116"/>
        <v>#N/A</v>
      </c>
      <c r="AN250" s="9" t="e">
        <f t="shared" si="117"/>
        <v>#N/A</v>
      </c>
      <c r="AO250" s="9" t="e">
        <f t="shared" si="118"/>
        <v>#N/A</v>
      </c>
      <c r="AP250" s="1" t="str">
        <f t="shared" si="108"/>
        <v/>
      </c>
      <c r="AQ250" s="1" t="str">
        <f t="shared" si="108"/>
        <v/>
      </c>
      <c r="AS250" s="1" t="str">
        <f t="shared" si="128"/>
        <v/>
      </c>
      <c r="AT250" s="1" t="e">
        <f t="shared" si="129"/>
        <v>#N/A</v>
      </c>
      <c r="AU250" s="1" t="e">
        <f t="shared" si="119"/>
        <v>#N/A</v>
      </c>
      <c r="AV250" s="9" t="e">
        <f t="shared" si="120"/>
        <v>#N/A</v>
      </c>
      <c r="AW250" s="9" t="e">
        <f t="shared" si="121"/>
        <v>#N/A</v>
      </c>
      <c r="AX250" s="9" t="e">
        <f t="shared" si="122"/>
        <v>#N/A</v>
      </c>
      <c r="AY250" s="9" t="e">
        <f t="shared" si="123"/>
        <v>#N/A</v>
      </c>
      <c r="AZ250" s="9" t="e">
        <f t="shared" si="124"/>
        <v>#N/A</v>
      </c>
      <c r="BA250" s="9" t="e">
        <f t="shared" si="130"/>
        <v>#N/A</v>
      </c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M250" s="48"/>
      <c r="BX250" s="7"/>
      <c r="BY250" s="4"/>
      <c r="BZ250" s="7"/>
      <c r="CA250" s="7"/>
      <c r="CB250" s="7"/>
      <c r="CE250" s="7"/>
      <c r="CF250" s="7"/>
      <c r="CG250" s="7"/>
      <c r="CH250" s="7"/>
      <c r="CI250" s="7"/>
      <c r="CJ250" s="7"/>
      <c r="CK250" s="7"/>
      <c r="CL250" s="7"/>
      <c r="CN250" s="47"/>
      <c r="CO250" s="47"/>
      <c r="CP250" s="47"/>
      <c r="CQ250" s="4"/>
    </row>
    <row r="251" spans="1:95" s="1" customFormat="1" x14ac:dyDescent="0.3">
      <c r="A251" s="1">
        <f t="shared" si="125"/>
        <v>0</v>
      </c>
      <c r="B251" s="1" t="e">
        <f t="shared" si="109"/>
        <v>#N/A</v>
      </c>
      <c r="J251" s="4"/>
      <c r="K251" s="4"/>
      <c r="L251" s="4"/>
      <c r="M251" s="61"/>
      <c r="Y251" s="58"/>
      <c r="AA251" s="1">
        <f t="shared" si="110"/>
        <v>0</v>
      </c>
      <c r="AB251" s="1">
        <f t="shared" si="111"/>
        <v>0</v>
      </c>
      <c r="AC251" s="1">
        <f t="shared" si="112"/>
        <v>0</v>
      </c>
      <c r="AD251" s="1" t="str">
        <f t="shared" si="126"/>
        <v/>
      </c>
      <c r="AE251" s="1" t="str">
        <f t="shared" si="107"/>
        <v/>
      </c>
      <c r="AF251" s="1" t="str">
        <f t="shared" si="107"/>
        <v/>
      </c>
      <c r="AG251" s="1" t="str">
        <f t="shared" si="107"/>
        <v/>
      </c>
      <c r="AH251" s="1" t="e">
        <f t="shared" si="131"/>
        <v>#N/A</v>
      </c>
      <c r="AI251" s="9" t="e">
        <f t="shared" si="127"/>
        <v>#N/A</v>
      </c>
      <c r="AJ251" s="9" t="e">
        <f t="shared" si="113"/>
        <v>#N/A</v>
      </c>
      <c r="AK251" s="9" t="e">
        <f t="shared" si="114"/>
        <v>#N/A</v>
      </c>
      <c r="AL251" s="9" t="e">
        <f t="shared" si="115"/>
        <v>#N/A</v>
      </c>
      <c r="AM251" s="9" t="e">
        <f t="shared" si="116"/>
        <v>#N/A</v>
      </c>
      <c r="AN251" s="9" t="e">
        <f t="shared" si="117"/>
        <v>#N/A</v>
      </c>
      <c r="AO251" s="9" t="e">
        <f t="shared" si="118"/>
        <v>#N/A</v>
      </c>
      <c r="AP251" s="1" t="str">
        <f t="shared" si="108"/>
        <v/>
      </c>
      <c r="AQ251" s="1" t="str">
        <f t="shared" si="108"/>
        <v/>
      </c>
      <c r="AS251" s="1" t="str">
        <f t="shared" si="128"/>
        <v/>
      </c>
      <c r="AT251" s="1" t="e">
        <f t="shared" si="129"/>
        <v>#N/A</v>
      </c>
      <c r="AU251" s="1" t="e">
        <f t="shared" si="119"/>
        <v>#N/A</v>
      </c>
      <c r="AV251" s="9" t="e">
        <f t="shared" si="120"/>
        <v>#N/A</v>
      </c>
      <c r="AW251" s="9" t="e">
        <f t="shared" si="121"/>
        <v>#N/A</v>
      </c>
      <c r="AX251" s="9" t="e">
        <f t="shared" si="122"/>
        <v>#N/A</v>
      </c>
      <c r="AY251" s="9" t="e">
        <f t="shared" si="123"/>
        <v>#N/A</v>
      </c>
      <c r="AZ251" s="9" t="e">
        <f t="shared" si="124"/>
        <v>#N/A</v>
      </c>
      <c r="BA251" s="9" t="e">
        <f t="shared" si="130"/>
        <v>#N/A</v>
      </c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M251" s="48"/>
      <c r="BX251" s="7"/>
      <c r="BY251" s="4"/>
      <c r="BZ251" s="7"/>
      <c r="CA251" s="7"/>
      <c r="CB251" s="7"/>
      <c r="CE251" s="7"/>
      <c r="CF251" s="7"/>
      <c r="CG251" s="7"/>
      <c r="CH251" s="7"/>
      <c r="CI251" s="7"/>
      <c r="CJ251" s="7"/>
      <c r="CK251" s="7"/>
      <c r="CL251" s="7"/>
      <c r="CN251" s="47"/>
      <c r="CO251" s="47"/>
      <c r="CP251" s="47"/>
      <c r="CQ251" s="4"/>
    </row>
    <row r="252" spans="1:95" s="1" customFormat="1" x14ac:dyDescent="0.3">
      <c r="A252" s="1">
        <f t="shared" si="125"/>
        <v>0</v>
      </c>
      <c r="B252" s="1" t="e">
        <f t="shared" si="109"/>
        <v>#N/A</v>
      </c>
      <c r="J252" s="4"/>
      <c r="K252" s="4"/>
      <c r="L252" s="4"/>
      <c r="M252" s="61"/>
      <c r="Y252" s="58"/>
      <c r="AA252" s="1">
        <f t="shared" si="110"/>
        <v>0</v>
      </c>
      <c r="AB252" s="1">
        <f t="shared" si="111"/>
        <v>0</v>
      </c>
      <c r="AC252" s="1">
        <f t="shared" si="112"/>
        <v>0</v>
      </c>
      <c r="AD252" s="1" t="str">
        <f t="shared" si="126"/>
        <v/>
      </c>
      <c r="AE252" s="1" t="str">
        <f t="shared" si="107"/>
        <v/>
      </c>
      <c r="AF252" s="1" t="str">
        <f t="shared" si="107"/>
        <v/>
      </c>
      <c r="AG252" s="1" t="str">
        <f t="shared" si="107"/>
        <v/>
      </c>
      <c r="AH252" s="1" t="e">
        <f t="shared" si="131"/>
        <v>#N/A</v>
      </c>
      <c r="AI252" s="9" t="e">
        <f t="shared" si="127"/>
        <v>#N/A</v>
      </c>
      <c r="AJ252" s="9" t="e">
        <f t="shared" si="113"/>
        <v>#N/A</v>
      </c>
      <c r="AK252" s="9" t="e">
        <f t="shared" si="114"/>
        <v>#N/A</v>
      </c>
      <c r="AL252" s="9" t="e">
        <f t="shared" si="115"/>
        <v>#N/A</v>
      </c>
      <c r="AM252" s="9" t="e">
        <f t="shared" si="116"/>
        <v>#N/A</v>
      </c>
      <c r="AN252" s="9" t="e">
        <f t="shared" si="117"/>
        <v>#N/A</v>
      </c>
      <c r="AO252" s="9" t="e">
        <f t="shared" si="118"/>
        <v>#N/A</v>
      </c>
      <c r="AP252" s="1" t="str">
        <f t="shared" si="108"/>
        <v/>
      </c>
      <c r="AQ252" s="1" t="str">
        <f t="shared" si="108"/>
        <v/>
      </c>
      <c r="AS252" s="1" t="str">
        <f t="shared" si="128"/>
        <v/>
      </c>
      <c r="AT252" s="1" t="e">
        <f t="shared" si="129"/>
        <v>#N/A</v>
      </c>
      <c r="AU252" s="1" t="e">
        <f t="shared" si="119"/>
        <v>#N/A</v>
      </c>
      <c r="AV252" s="9" t="e">
        <f t="shared" si="120"/>
        <v>#N/A</v>
      </c>
      <c r="AW252" s="9" t="e">
        <f t="shared" si="121"/>
        <v>#N/A</v>
      </c>
      <c r="AX252" s="9" t="e">
        <f t="shared" si="122"/>
        <v>#N/A</v>
      </c>
      <c r="AY252" s="9" t="e">
        <f t="shared" si="123"/>
        <v>#N/A</v>
      </c>
      <c r="AZ252" s="9" t="e">
        <f t="shared" si="124"/>
        <v>#N/A</v>
      </c>
      <c r="BA252" s="9" t="e">
        <f t="shared" si="130"/>
        <v>#N/A</v>
      </c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M252" s="48"/>
      <c r="BX252" s="7"/>
      <c r="BY252" s="4"/>
      <c r="BZ252" s="7"/>
      <c r="CA252" s="7"/>
      <c r="CB252" s="7"/>
      <c r="CE252" s="7"/>
      <c r="CF252" s="7"/>
      <c r="CG252" s="7"/>
      <c r="CH252" s="7"/>
      <c r="CI252" s="7"/>
      <c r="CJ252" s="7"/>
      <c r="CK252" s="7"/>
      <c r="CL252" s="7"/>
      <c r="CN252" s="47"/>
      <c r="CO252" s="47"/>
      <c r="CP252" s="47"/>
      <c r="CQ252" s="4"/>
    </row>
    <row r="253" spans="1:95" s="1" customFormat="1" x14ac:dyDescent="0.3">
      <c r="A253" s="1">
        <f t="shared" si="125"/>
        <v>0</v>
      </c>
      <c r="B253" s="1" t="e">
        <f t="shared" si="109"/>
        <v>#N/A</v>
      </c>
      <c r="J253" s="4"/>
      <c r="K253" s="4"/>
      <c r="L253" s="4"/>
      <c r="M253" s="61"/>
      <c r="Y253" s="58"/>
      <c r="AA253" s="1">
        <f t="shared" si="110"/>
        <v>0</v>
      </c>
      <c r="AB253" s="1">
        <f t="shared" si="111"/>
        <v>0</v>
      </c>
      <c r="AC253" s="1">
        <f t="shared" si="112"/>
        <v>0</v>
      </c>
      <c r="AD253" s="1" t="str">
        <f t="shared" si="126"/>
        <v/>
      </c>
      <c r="AE253" s="1" t="str">
        <f t="shared" si="107"/>
        <v/>
      </c>
      <c r="AF253" s="1" t="str">
        <f t="shared" si="107"/>
        <v/>
      </c>
      <c r="AG253" s="1" t="str">
        <f t="shared" si="107"/>
        <v/>
      </c>
      <c r="AH253" s="1" t="e">
        <f t="shared" si="131"/>
        <v>#N/A</v>
      </c>
      <c r="AI253" s="9" t="e">
        <f t="shared" si="127"/>
        <v>#N/A</v>
      </c>
      <c r="AJ253" s="9" t="e">
        <f t="shared" si="113"/>
        <v>#N/A</v>
      </c>
      <c r="AK253" s="9" t="e">
        <f t="shared" si="114"/>
        <v>#N/A</v>
      </c>
      <c r="AL253" s="9" t="e">
        <f t="shared" si="115"/>
        <v>#N/A</v>
      </c>
      <c r="AM253" s="9" t="e">
        <f t="shared" si="116"/>
        <v>#N/A</v>
      </c>
      <c r="AN253" s="9" t="e">
        <f t="shared" si="117"/>
        <v>#N/A</v>
      </c>
      <c r="AO253" s="9" t="e">
        <f t="shared" si="118"/>
        <v>#N/A</v>
      </c>
      <c r="AP253" s="1" t="str">
        <f t="shared" si="108"/>
        <v/>
      </c>
      <c r="AQ253" s="1" t="str">
        <f t="shared" si="108"/>
        <v/>
      </c>
      <c r="AS253" s="1" t="str">
        <f t="shared" si="128"/>
        <v/>
      </c>
      <c r="AT253" s="1" t="e">
        <f t="shared" si="129"/>
        <v>#N/A</v>
      </c>
      <c r="AU253" s="1" t="e">
        <f t="shared" si="119"/>
        <v>#N/A</v>
      </c>
      <c r="AV253" s="9" t="e">
        <f t="shared" si="120"/>
        <v>#N/A</v>
      </c>
      <c r="AW253" s="9" t="e">
        <f t="shared" si="121"/>
        <v>#N/A</v>
      </c>
      <c r="AX253" s="9" t="e">
        <f t="shared" si="122"/>
        <v>#N/A</v>
      </c>
      <c r="AY253" s="9" t="e">
        <f t="shared" si="123"/>
        <v>#N/A</v>
      </c>
      <c r="AZ253" s="9" t="e">
        <f t="shared" si="124"/>
        <v>#N/A</v>
      </c>
      <c r="BA253" s="9" t="e">
        <f t="shared" si="130"/>
        <v>#N/A</v>
      </c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M253" s="48"/>
      <c r="BX253" s="7"/>
      <c r="BY253" s="4"/>
      <c r="BZ253" s="7"/>
      <c r="CA253" s="7"/>
      <c r="CB253" s="7"/>
      <c r="CE253" s="7"/>
      <c r="CF253" s="7"/>
      <c r="CG253" s="7"/>
      <c r="CH253" s="7"/>
      <c r="CI253" s="7"/>
      <c r="CJ253" s="7"/>
      <c r="CK253" s="7"/>
      <c r="CL253" s="7"/>
      <c r="CN253" s="47"/>
      <c r="CO253" s="47"/>
      <c r="CP253" s="47"/>
      <c r="CQ253" s="4"/>
    </row>
    <row r="254" spans="1:95" s="1" customFormat="1" x14ac:dyDescent="0.3">
      <c r="A254" s="1">
        <f t="shared" si="125"/>
        <v>0</v>
      </c>
      <c r="B254" s="1" t="e">
        <f t="shared" si="109"/>
        <v>#N/A</v>
      </c>
      <c r="J254" s="4"/>
      <c r="K254" s="4"/>
      <c r="L254" s="4"/>
      <c r="M254" s="61"/>
      <c r="Y254" s="58"/>
      <c r="AA254" s="1">
        <f t="shared" si="110"/>
        <v>0</v>
      </c>
      <c r="AB254" s="1">
        <f t="shared" si="111"/>
        <v>0</v>
      </c>
      <c r="AC254" s="1">
        <f t="shared" si="112"/>
        <v>0</v>
      </c>
      <c r="AD254" s="1" t="str">
        <f t="shared" si="126"/>
        <v/>
      </c>
      <c r="AE254" s="1" t="str">
        <f t="shared" si="107"/>
        <v/>
      </c>
      <c r="AF254" s="1" t="str">
        <f t="shared" si="107"/>
        <v/>
      </c>
      <c r="AG254" s="1" t="str">
        <f t="shared" si="107"/>
        <v/>
      </c>
      <c r="AH254" s="1" t="e">
        <f t="shared" si="131"/>
        <v>#N/A</v>
      </c>
      <c r="AI254" s="9" t="e">
        <f t="shared" si="127"/>
        <v>#N/A</v>
      </c>
      <c r="AJ254" s="9" t="e">
        <f t="shared" si="113"/>
        <v>#N/A</v>
      </c>
      <c r="AK254" s="9" t="e">
        <f t="shared" si="114"/>
        <v>#N/A</v>
      </c>
      <c r="AL254" s="9" t="e">
        <f t="shared" si="115"/>
        <v>#N/A</v>
      </c>
      <c r="AM254" s="9" t="e">
        <f t="shared" si="116"/>
        <v>#N/A</v>
      </c>
      <c r="AN254" s="9" t="e">
        <f t="shared" si="117"/>
        <v>#N/A</v>
      </c>
      <c r="AO254" s="9" t="e">
        <f t="shared" si="118"/>
        <v>#N/A</v>
      </c>
      <c r="AP254" s="1" t="str">
        <f t="shared" si="108"/>
        <v/>
      </c>
      <c r="AQ254" s="1" t="str">
        <f t="shared" si="108"/>
        <v/>
      </c>
      <c r="AS254" s="1" t="str">
        <f t="shared" si="128"/>
        <v/>
      </c>
      <c r="AT254" s="1" t="e">
        <f t="shared" si="129"/>
        <v>#N/A</v>
      </c>
      <c r="AU254" s="1" t="e">
        <f t="shared" si="119"/>
        <v>#N/A</v>
      </c>
      <c r="AV254" s="9" t="e">
        <f t="shared" si="120"/>
        <v>#N/A</v>
      </c>
      <c r="AW254" s="9" t="e">
        <f t="shared" si="121"/>
        <v>#N/A</v>
      </c>
      <c r="AX254" s="9" t="e">
        <f t="shared" si="122"/>
        <v>#N/A</v>
      </c>
      <c r="AY254" s="9" t="e">
        <f t="shared" si="123"/>
        <v>#N/A</v>
      </c>
      <c r="AZ254" s="9" t="e">
        <f t="shared" si="124"/>
        <v>#N/A</v>
      </c>
      <c r="BA254" s="9" t="e">
        <f t="shared" si="130"/>
        <v>#N/A</v>
      </c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M254" s="48"/>
      <c r="BX254" s="7"/>
      <c r="BY254" s="4"/>
      <c r="BZ254" s="7"/>
      <c r="CA254" s="7"/>
      <c r="CB254" s="7"/>
      <c r="CE254" s="7"/>
      <c r="CF254" s="7"/>
      <c r="CG254" s="7"/>
      <c r="CH254" s="7"/>
      <c r="CI254" s="7"/>
      <c r="CJ254" s="7"/>
      <c r="CK254" s="7"/>
      <c r="CL254" s="7"/>
      <c r="CN254" s="47"/>
      <c r="CO254" s="47"/>
      <c r="CP254" s="47"/>
      <c r="CQ254" s="4"/>
    </row>
    <row r="255" spans="1:95" s="1" customFormat="1" x14ac:dyDescent="0.3">
      <c r="A255" s="1">
        <f t="shared" si="125"/>
        <v>0</v>
      </c>
      <c r="B255" s="1" t="e">
        <f t="shared" si="109"/>
        <v>#N/A</v>
      </c>
      <c r="J255" s="4"/>
      <c r="K255" s="4"/>
      <c r="L255" s="4"/>
      <c r="M255" s="61"/>
      <c r="Y255" s="58"/>
      <c r="AA255" s="1">
        <f t="shared" si="110"/>
        <v>0</v>
      </c>
      <c r="AB255" s="1">
        <f t="shared" si="111"/>
        <v>0</v>
      </c>
      <c r="AC255" s="1">
        <f t="shared" si="112"/>
        <v>0</v>
      </c>
      <c r="AD255" s="1" t="str">
        <f t="shared" si="126"/>
        <v/>
      </c>
      <c r="AE255" s="1" t="str">
        <f t="shared" si="107"/>
        <v/>
      </c>
      <c r="AF255" s="1" t="str">
        <f t="shared" si="107"/>
        <v/>
      </c>
      <c r="AG255" s="1" t="str">
        <f t="shared" si="107"/>
        <v/>
      </c>
      <c r="AH255" s="1" t="e">
        <f t="shared" si="131"/>
        <v>#N/A</v>
      </c>
      <c r="AI255" s="9" t="e">
        <f t="shared" si="127"/>
        <v>#N/A</v>
      </c>
      <c r="AJ255" s="9" t="e">
        <f t="shared" si="113"/>
        <v>#N/A</v>
      </c>
      <c r="AK255" s="9" t="e">
        <f t="shared" si="114"/>
        <v>#N/A</v>
      </c>
      <c r="AL255" s="9" t="e">
        <f t="shared" si="115"/>
        <v>#N/A</v>
      </c>
      <c r="AM255" s="9" t="e">
        <f t="shared" si="116"/>
        <v>#N/A</v>
      </c>
      <c r="AN255" s="9" t="e">
        <f t="shared" si="117"/>
        <v>#N/A</v>
      </c>
      <c r="AO255" s="9" t="e">
        <f t="shared" si="118"/>
        <v>#N/A</v>
      </c>
      <c r="AP255" s="1" t="str">
        <f t="shared" si="108"/>
        <v/>
      </c>
      <c r="AQ255" s="1" t="str">
        <f t="shared" si="108"/>
        <v/>
      </c>
      <c r="AS255" s="1" t="str">
        <f t="shared" si="128"/>
        <v/>
      </c>
      <c r="AT255" s="1" t="e">
        <f t="shared" si="129"/>
        <v>#N/A</v>
      </c>
      <c r="AU255" s="1" t="e">
        <f t="shared" si="119"/>
        <v>#N/A</v>
      </c>
      <c r="AV255" s="9" t="e">
        <f t="shared" si="120"/>
        <v>#N/A</v>
      </c>
      <c r="AW255" s="9" t="e">
        <f t="shared" si="121"/>
        <v>#N/A</v>
      </c>
      <c r="AX255" s="9" t="e">
        <f t="shared" si="122"/>
        <v>#N/A</v>
      </c>
      <c r="AY255" s="9" t="e">
        <f t="shared" si="123"/>
        <v>#N/A</v>
      </c>
      <c r="AZ255" s="9" t="e">
        <f t="shared" si="124"/>
        <v>#N/A</v>
      </c>
      <c r="BA255" s="9" t="e">
        <f t="shared" si="130"/>
        <v>#N/A</v>
      </c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M255" s="48"/>
      <c r="BX255" s="7"/>
      <c r="BY255" s="4"/>
      <c r="BZ255" s="7"/>
      <c r="CA255" s="7"/>
      <c r="CB255" s="7"/>
      <c r="CE255" s="7"/>
      <c r="CF255" s="7"/>
      <c r="CG255" s="7"/>
      <c r="CH255" s="7"/>
      <c r="CI255" s="7"/>
      <c r="CJ255" s="7"/>
      <c r="CK255" s="7"/>
      <c r="CL255" s="7"/>
      <c r="CN255" s="47"/>
      <c r="CO255" s="47"/>
      <c r="CP255" s="47"/>
      <c r="CQ255" s="4"/>
    </row>
    <row r="256" spans="1:95" s="1" customFormat="1" x14ac:dyDescent="0.3">
      <c r="A256" s="1">
        <f t="shared" si="125"/>
        <v>0</v>
      </c>
      <c r="B256" s="1" t="e">
        <f t="shared" si="109"/>
        <v>#N/A</v>
      </c>
      <c r="J256" s="4"/>
      <c r="K256" s="4"/>
      <c r="L256" s="4"/>
      <c r="M256" s="61"/>
      <c r="Y256" s="58"/>
      <c r="AA256" s="1">
        <f t="shared" si="110"/>
        <v>0</v>
      </c>
      <c r="AB256" s="1">
        <f t="shared" si="111"/>
        <v>0</v>
      </c>
      <c r="AC256" s="1">
        <f t="shared" si="112"/>
        <v>0</v>
      </c>
      <c r="AD256" s="1" t="str">
        <f t="shared" si="126"/>
        <v/>
      </c>
      <c r="AE256" s="1" t="str">
        <f t="shared" si="107"/>
        <v/>
      </c>
      <c r="AF256" s="1" t="str">
        <f t="shared" si="107"/>
        <v/>
      </c>
      <c r="AG256" s="1" t="str">
        <f t="shared" si="107"/>
        <v/>
      </c>
      <c r="AH256" s="1" t="e">
        <f t="shared" si="131"/>
        <v>#N/A</v>
      </c>
      <c r="AI256" s="9" t="e">
        <f t="shared" si="127"/>
        <v>#N/A</v>
      </c>
      <c r="AJ256" s="9" t="e">
        <f t="shared" si="113"/>
        <v>#N/A</v>
      </c>
      <c r="AK256" s="9" t="e">
        <f t="shared" si="114"/>
        <v>#N/A</v>
      </c>
      <c r="AL256" s="9" t="e">
        <f t="shared" si="115"/>
        <v>#N/A</v>
      </c>
      <c r="AM256" s="9" t="e">
        <f t="shared" si="116"/>
        <v>#N/A</v>
      </c>
      <c r="AN256" s="9" t="e">
        <f t="shared" si="117"/>
        <v>#N/A</v>
      </c>
      <c r="AO256" s="9" t="e">
        <f t="shared" si="118"/>
        <v>#N/A</v>
      </c>
      <c r="AP256" s="1" t="str">
        <f t="shared" si="108"/>
        <v/>
      </c>
      <c r="AQ256" s="1" t="str">
        <f t="shared" si="108"/>
        <v/>
      </c>
      <c r="AS256" s="1" t="str">
        <f t="shared" si="128"/>
        <v/>
      </c>
      <c r="AT256" s="1" t="e">
        <f t="shared" si="129"/>
        <v>#N/A</v>
      </c>
      <c r="AU256" s="1" t="e">
        <f t="shared" si="119"/>
        <v>#N/A</v>
      </c>
      <c r="AV256" s="9" t="e">
        <f t="shared" si="120"/>
        <v>#N/A</v>
      </c>
      <c r="AW256" s="9" t="e">
        <f t="shared" si="121"/>
        <v>#N/A</v>
      </c>
      <c r="AX256" s="9" t="e">
        <f t="shared" si="122"/>
        <v>#N/A</v>
      </c>
      <c r="AY256" s="9" t="e">
        <f t="shared" si="123"/>
        <v>#N/A</v>
      </c>
      <c r="AZ256" s="9" t="e">
        <f t="shared" si="124"/>
        <v>#N/A</v>
      </c>
      <c r="BA256" s="9" t="e">
        <f t="shared" si="130"/>
        <v>#N/A</v>
      </c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M256" s="48"/>
      <c r="BX256" s="7"/>
      <c r="BY256" s="4"/>
      <c r="BZ256" s="7"/>
      <c r="CA256" s="7"/>
      <c r="CB256" s="7"/>
      <c r="CE256" s="7"/>
      <c r="CF256" s="7"/>
      <c r="CG256" s="7"/>
      <c r="CH256" s="7"/>
      <c r="CI256" s="7"/>
      <c r="CJ256" s="7"/>
      <c r="CK256" s="7"/>
      <c r="CL256" s="7"/>
      <c r="CN256" s="47"/>
      <c r="CO256" s="47"/>
      <c r="CP256" s="47"/>
      <c r="CQ256" s="4"/>
    </row>
    <row r="257" spans="1:95" s="1" customFormat="1" x14ac:dyDescent="0.3">
      <c r="A257" s="1">
        <f t="shared" si="125"/>
        <v>0</v>
      </c>
      <c r="B257" s="1" t="e">
        <f t="shared" si="109"/>
        <v>#N/A</v>
      </c>
      <c r="J257" s="4"/>
      <c r="K257" s="4"/>
      <c r="L257" s="4"/>
      <c r="M257" s="61"/>
      <c r="Y257" s="58"/>
      <c r="AA257" s="1">
        <f t="shared" si="110"/>
        <v>0</v>
      </c>
      <c r="AB257" s="1">
        <f t="shared" si="111"/>
        <v>0</v>
      </c>
      <c r="AC257" s="1">
        <f t="shared" si="112"/>
        <v>0</v>
      </c>
      <c r="AD257" s="1" t="str">
        <f t="shared" si="126"/>
        <v/>
      </c>
      <c r="AE257" s="1" t="str">
        <f t="shared" si="107"/>
        <v/>
      </c>
      <c r="AF257" s="1" t="str">
        <f t="shared" si="107"/>
        <v/>
      </c>
      <c r="AG257" s="1" t="str">
        <f t="shared" si="107"/>
        <v/>
      </c>
      <c r="AH257" s="1" t="e">
        <f t="shared" si="131"/>
        <v>#N/A</v>
      </c>
      <c r="AI257" s="9" t="e">
        <f t="shared" si="127"/>
        <v>#N/A</v>
      </c>
      <c r="AJ257" s="9" t="e">
        <f t="shared" si="113"/>
        <v>#N/A</v>
      </c>
      <c r="AK257" s="9" t="e">
        <f t="shared" si="114"/>
        <v>#N/A</v>
      </c>
      <c r="AL257" s="9" t="e">
        <f t="shared" si="115"/>
        <v>#N/A</v>
      </c>
      <c r="AM257" s="9" t="e">
        <f t="shared" si="116"/>
        <v>#N/A</v>
      </c>
      <c r="AN257" s="9" t="e">
        <f t="shared" si="117"/>
        <v>#N/A</v>
      </c>
      <c r="AO257" s="9" t="e">
        <f t="shared" si="118"/>
        <v>#N/A</v>
      </c>
      <c r="AP257" s="1" t="str">
        <f t="shared" si="108"/>
        <v/>
      </c>
      <c r="AQ257" s="1" t="str">
        <f t="shared" si="108"/>
        <v/>
      </c>
      <c r="AS257" s="1" t="str">
        <f t="shared" si="128"/>
        <v/>
      </c>
      <c r="AT257" s="1" t="e">
        <f t="shared" si="129"/>
        <v>#N/A</v>
      </c>
      <c r="AU257" s="1" t="e">
        <f t="shared" si="119"/>
        <v>#N/A</v>
      </c>
      <c r="AV257" s="9" t="e">
        <f t="shared" si="120"/>
        <v>#N/A</v>
      </c>
      <c r="AW257" s="9" t="e">
        <f t="shared" si="121"/>
        <v>#N/A</v>
      </c>
      <c r="AX257" s="9" t="e">
        <f t="shared" si="122"/>
        <v>#N/A</v>
      </c>
      <c r="AY257" s="9" t="e">
        <f t="shared" si="123"/>
        <v>#N/A</v>
      </c>
      <c r="AZ257" s="9" t="e">
        <f t="shared" si="124"/>
        <v>#N/A</v>
      </c>
      <c r="BA257" s="9" t="e">
        <f t="shared" si="130"/>
        <v>#N/A</v>
      </c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M257" s="48"/>
      <c r="BX257" s="7"/>
      <c r="BY257" s="4"/>
      <c r="BZ257" s="7"/>
      <c r="CA257" s="7"/>
      <c r="CB257" s="7"/>
      <c r="CE257" s="7"/>
      <c r="CF257" s="7"/>
      <c r="CG257" s="7"/>
      <c r="CH257" s="7"/>
      <c r="CI257" s="7"/>
      <c r="CJ257" s="7"/>
      <c r="CK257" s="7"/>
      <c r="CL257" s="7"/>
      <c r="CN257" s="47"/>
      <c r="CO257" s="47"/>
      <c r="CP257" s="47"/>
      <c r="CQ257" s="4"/>
    </row>
    <row r="258" spans="1:95" s="1" customFormat="1" x14ac:dyDescent="0.3">
      <c r="A258" s="1">
        <f t="shared" si="125"/>
        <v>0</v>
      </c>
      <c r="B258" s="1" t="e">
        <f t="shared" si="109"/>
        <v>#N/A</v>
      </c>
      <c r="J258" s="4"/>
      <c r="K258" s="4"/>
      <c r="L258" s="4"/>
      <c r="M258" s="61"/>
      <c r="Y258" s="58"/>
      <c r="AA258" s="1">
        <f t="shared" si="110"/>
        <v>0</v>
      </c>
      <c r="AB258" s="1">
        <f t="shared" si="111"/>
        <v>0</v>
      </c>
      <c r="AC258" s="1">
        <f t="shared" si="112"/>
        <v>0</v>
      </c>
      <c r="AD258" s="1" t="str">
        <f t="shared" si="126"/>
        <v/>
      </c>
      <c r="AE258" s="1" t="str">
        <f t="shared" ref="AE258:AG321" si="132">IF($C258="","",G258-G257)</f>
        <v/>
      </c>
      <c r="AF258" s="1" t="str">
        <f t="shared" si="132"/>
        <v/>
      </c>
      <c r="AG258" s="1" t="str">
        <f t="shared" si="132"/>
        <v/>
      </c>
      <c r="AH258" s="1" t="e">
        <f t="shared" si="131"/>
        <v>#N/A</v>
      </c>
      <c r="AI258" s="9" t="e">
        <f t="shared" si="127"/>
        <v>#N/A</v>
      </c>
      <c r="AJ258" s="9" t="e">
        <f t="shared" si="113"/>
        <v>#N/A</v>
      </c>
      <c r="AK258" s="9" t="e">
        <f t="shared" si="114"/>
        <v>#N/A</v>
      </c>
      <c r="AL258" s="9" t="e">
        <f t="shared" si="115"/>
        <v>#N/A</v>
      </c>
      <c r="AM258" s="9" t="e">
        <f t="shared" si="116"/>
        <v>#N/A</v>
      </c>
      <c r="AN258" s="9" t="e">
        <f t="shared" si="117"/>
        <v>#N/A</v>
      </c>
      <c r="AO258" s="9" t="e">
        <f t="shared" si="118"/>
        <v>#N/A</v>
      </c>
      <c r="AP258" s="1" t="str">
        <f t="shared" ref="AP258:AQ321" si="133">IF($C258="","",V258-V257)</f>
        <v/>
      </c>
      <c r="AQ258" s="1" t="str">
        <f t="shared" si="133"/>
        <v/>
      </c>
      <c r="AS258" s="1" t="str">
        <f t="shared" si="128"/>
        <v/>
      </c>
      <c r="AT258" s="1" t="e">
        <f t="shared" si="129"/>
        <v>#N/A</v>
      </c>
      <c r="AU258" s="1" t="e">
        <f t="shared" si="119"/>
        <v>#N/A</v>
      </c>
      <c r="AV258" s="9" t="e">
        <f t="shared" si="120"/>
        <v>#N/A</v>
      </c>
      <c r="AW258" s="9" t="e">
        <f t="shared" si="121"/>
        <v>#N/A</v>
      </c>
      <c r="AX258" s="9" t="e">
        <f t="shared" si="122"/>
        <v>#N/A</v>
      </c>
      <c r="AY258" s="9" t="e">
        <f t="shared" si="123"/>
        <v>#N/A</v>
      </c>
      <c r="AZ258" s="9" t="e">
        <f t="shared" si="124"/>
        <v>#N/A</v>
      </c>
      <c r="BA258" s="9" t="e">
        <f t="shared" si="130"/>
        <v>#N/A</v>
      </c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M258" s="48"/>
      <c r="BX258" s="7"/>
      <c r="BY258" s="4"/>
      <c r="BZ258" s="7"/>
      <c r="CA258" s="7"/>
      <c r="CB258" s="7"/>
      <c r="CE258" s="7"/>
      <c r="CF258" s="7"/>
      <c r="CG258" s="7"/>
      <c r="CH258" s="7"/>
      <c r="CI258" s="7"/>
      <c r="CJ258" s="7"/>
      <c r="CK258" s="7"/>
      <c r="CL258" s="7"/>
      <c r="CN258" s="47"/>
      <c r="CO258" s="47"/>
      <c r="CP258" s="47"/>
      <c r="CQ258" s="4"/>
    </row>
    <row r="259" spans="1:95" s="1" customFormat="1" x14ac:dyDescent="0.3">
      <c r="A259" s="1">
        <f t="shared" si="125"/>
        <v>0</v>
      </c>
      <c r="B259" s="1" t="e">
        <f t="shared" si="109"/>
        <v>#N/A</v>
      </c>
      <c r="J259" s="4"/>
      <c r="K259" s="4"/>
      <c r="L259" s="4"/>
      <c r="M259" s="61"/>
      <c r="Y259" s="58"/>
      <c r="AA259" s="1">
        <f t="shared" si="110"/>
        <v>0</v>
      </c>
      <c r="AB259" s="1">
        <f t="shared" si="111"/>
        <v>0</v>
      </c>
      <c r="AC259" s="1">
        <f t="shared" si="112"/>
        <v>0</v>
      </c>
      <c r="AD259" s="1" t="str">
        <f t="shared" si="126"/>
        <v/>
      </c>
      <c r="AE259" s="1" t="str">
        <f t="shared" si="132"/>
        <v/>
      </c>
      <c r="AF259" s="1" t="str">
        <f t="shared" si="132"/>
        <v/>
      </c>
      <c r="AG259" s="1" t="str">
        <f t="shared" si="132"/>
        <v/>
      </c>
      <c r="AH259" s="1" t="e">
        <f t="shared" si="131"/>
        <v>#N/A</v>
      </c>
      <c r="AI259" s="9" t="e">
        <f t="shared" si="127"/>
        <v>#N/A</v>
      </c>
      <c r="AJ259" s="9" t="e">
        <f t="shared" si="113"/>
        <v>#N/A</v>
      </c>
      <c r="AK259" s="9" t="e">
        <f t="shared" si="114"/>
        <v>#N/A</v>
      </c>
      <c r="AL259" s="9" t="e">
        <f t="shared" si="115"/>
        <v>#N/A</v>
      </c>
      <c r="AM259" s="9" t="e">
        <f t="shared" si="116"/>
        <v>#N/A</v>
      </c>
      <c r="AN259" s="9" t="e">
        <f t="shared" si="117"/>
        <v>#N/A</v>
      </c>
      <c r="AO259" s="9" t="e">
        <f t="shared" si="118"/>
        <v>#N/A</v>
      </c>
      <c r="AP259" s="1" t="str">
        <f t="shared" si="133"/>
        <v/>
      </c>
      <c r="AQ259" s="1" t="str">
        <f t="shared" si="133"/>
        <v/>
      </c>
      <c r="AS259" s="1" t="str">
        <f t="shared" si="128"/>
        <v/>
      </c>
      <c r="AT259" s="1" t="e">
        <f t="shared" si="129"/>
        <v>#N/A</v>
      </c>
      <c r="AU259" s="1" t="e">
        <f t="shared" si="119"/>
        <v>#N/A</v>
      </c>
      <c r="AV259" s="9" t="e">
        <f t="shared" si="120"/>
        <v>#N/A</v>
      </c>
      <c r="AW259" s="9" t="e">
        <f t="shared" si="121"/>
        <v>#N/A</v>
      </c>
      <c r="AX259" s="9" t="e">
        <f t="shared" si="122"/>
        <v>#N/A</v>
      </c>
      <c r="AY259" s="9" t="e">
        <f t="shared" si="123"/>
        <v>#N/A</v>
      </c>
      <c r="AZ259" s="9" t="e">
        <f t="shared" si="124"/>
        <v>#N/A</v>
      </c>
      <c r="BA259" s="9" t="e">
        <f t="shared" si="130"/>
        <v>#N/A</v>
      </c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M259" s="48"/>
      <c r="BX259" s="7"/>
      <c r="BY259" s="4"/>
      <c r="BZ259" s="7"/>
      <c r="CA259" s="7"/>
      <c r="CB259" s="7"/>
      <c r="CE259" s="7"/>
      <c r="CF259" s="7"/>
      <c r="CG259" s="7"/>
      <c r="CH259" s="7"/>
      <c r="CI259" s="7"/>
      <c r="CJ259" s="7"/>
      <c r="CK259" s="7"/>
      <c r="CL259" s="7"/>
      <c r="CN259" s="47"/>
      <c r="CO259" s="47"/>
      <c r="CP259" s="47"/>
      <c r="CQ259" s="4"/>
    </row>
    <row r="260" spans="1:95" s="1" customFormat="1" x14ac:dyDescent="0.3">
      <c r="A260" s="1">
        <f t="shared" si="125"/>
        <v>0</v>
      </c>
      <c r="B260" s="1" t="e">
        <f t="shared" si="109"/>
        <v>#N/A</v>
      </c>
      <c r="J260" s="4"/>
      <c r="K260" s="4"/>
      <c r="L260" s="4"/>
      <c r="M260" s="61"/>
      <c r="Y260" s="58"/>
      <c r="AA260" s="1">
        <f t="shared" si="110"/>
        <v>0</v>
      </c>
      <c r="AB260" s="1">
        <f t="shared" si="111"/>
        <v>0</v>
      </c>
      <c r="AC260" s="1">
        <f t="shared" si="112"/>
        <v>0</v>
      </c>
      <c r="AD260" s="1" t="str">
        <f t="shared" si="126"/>
        <v/>
      </c>
      <c r="AE260" s="1" t="str">
        <f t="shared" si="132"/>
        <v/>
      </c>
      <c r="AF260" s="1" t="str">
        <f t="shared" si="132"/>
        <v/>
      </c>
      <c r="AG260" s="1" t="str">
        <f t="shared" si="132"/>
        <v/>
      </c>
      <c r="AH260" s="1" t="e">
        <f t="shared" si="131"/>
        <v>#N/A</v>
      </c>
      <c r="AI260" s="9" t="e">
        <f t="shared" si="127"/>
        <v>#N/A</v>
      </c>
      <c r="AJ260" s="9" t="e">
        <f t="shared" si="113"/>
        <v>#N/A</v>
      </c>
      <c r="AK260" s="9" t="e">
        <f t="shared" si="114"/>
        <v>#N/A</v>
      </c>
      <c r="AL260" s="9" t="e">
        <f t="shared" si="115"/>
        <v>#N/A</v>
      </c>
      <c r="AM260" s="9" t="e">
        <f t="shared" si="116"/>
        <v>#N/A</v>
      </c>
      <c r="AN260" s="9" t="e">
        <f t="shared" si="117"/>
        <v>#N/A</v>
      </c>
      <c r="AO260" s="9" t="e">
        <f t="shared" si="118"/>
        <v>#N/A</v>
      </c>
      <c r="AP260" s="1" t="str">
        <f t="shared" si="133"/>
        <v/>
      </c>
      <c r="AQ260" s="1" t="str">
        <f t="shared" si="133"/>
        <v/>
      </c>
      <c r="AS260" s="1" t="str">
        <f t="shared" si="128"/>
        <v/>
      </c>
      <c r="AT260" s="1" t="e">
        <f t="shared" si="129"/>
        <v>#N/A</v>
      </c>
      <c r="AU260" s="1" t="e">
        <f t="shared" si="119"/>
        <v>#N/A</v>
      </c>
      <c r="AV260" s="9" t="e">
        <f t="shared" si="120"/>
        <v>#N/A</v>
      </c>
      <c r="AW260" s="9" t="e">
        <f t="shared" si="121"/>
        <v>#N/A</v>
      </c>
      <c r="AX260" s="9" t="e">
        <f t="shared" si="122"/>
        <v>#N/A</v>
      </c>
      <c r="AY260" s="9" t="e">
        <f t="shared" si="123"/>
        <v>#N/A</v>
      </c>
      <c r="AZ260" s="9" t="e">
        <f t="shared" si="124"/>
        <v>#N/A</v>
      </c>
      <c r="BA260" s="9" t="e">
        <f t="shared" si="130"/>
        <v>#N/A</v>
      </c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M260" s="48"/>
      <c r="BX260" s="7"/>
      <c r="BY260" s="4"/>
      <c r="BZ260" s="7"/>
      <c r="CA260" s="7"/>
      <c r="CB260" s="7"/>
      <c r="CE260" s="7"/>
      <c r="CF260" s="7"/>
      <c r="CG260" s="7"/>
      <c r="CH260" s="7"/>
      <c r="CI260" s="7"/>
      <c r="CJ260" s="7"/>
      <c r="CK260" s="7"/>
      <c r="CL260" s="7"/>
      <c r="CN260" s="47"/>
      <c r="CO260" s="47"/>
      <c r="CP260" s="47"/>
      <c r="CQ260" s="4"/>
    </row>
    <row r="261" spans="1:95" s="1" customFormat="1" x14ac:dyDescent="0.3">
      <c r="A261" s="1">
        <f t="shared" si="125"/>
        <v>0</v>
      </c>
      <c r="B261" s="1" t="e">
        <f t="shared" si="109"/>
        <v>#N/A</v>
      </c>
      <c r="J261" s="4"/>
      <c r="K261" s="4"/>
      <c r="L261" s="4"/>
      <c r="M261" s="61"/>
      <c r="Y261" s="58"/>
      <c r="AA261" s="1">
        <f t="shared" si="110"/>
        <v>0</v>
      </c>
      <c r="AB261" s="1">
        <f t="shared" si="111"/>
        <v>0</v>
      </c>
      <c r="AC261" s="1">
        <f t="shared" si="112"/>
        <v>0</v>
      </c>
      <c r="AD261" s="1" t="str">
        <f t="shared" si="126"/>
        <v/>
      </c>
      <c r="AE261" s="1" t="str">
        <f t="shared" si="132"/>
        <v/>
      </c>
      <c r="AF261" s="1" t="str">
        <f t="shared" si="132"/>
        <v/>
      </c>
      <c r="AG261" s="1" t="str">
        <f t="shared" si="132"/>
        <v/>
      </c>
      <c r="AH261" s="1" t="e">
        <f t="shared" si="131"/>
        <v>#N/A</v>
      </c>
      <c r="AI261" s="9" t="e">
        <f t="shared" si="127"/>
        <v>#N/A</v>
      </c>
      <c r="AJ261" s="9" t="e">
        <f t="shared" si="113"/>
        <v>#N/A</v>
      </c>
      <c r="AK261" s="9" t="e">
        <f t="shared" si="114"/>
        <v>#N/A</v>
      </c>
      <c r="AL261" s="9" t="e">
        <f t="shared" si="115"/>
        <v>#N/A</v>
      </c>
      <c r="AM261" s="9" t="e">
        <f t="shared" si="116"/>
        <v>#N/A</v>
      </c>
      <c r="AN261" s="9" t="e">
        <f t="shared" si="117"/>
        <v>#N/A</v>
      </c>
      <c r="AO261" s="9" t="e">
        <f t="shared" si="118"/>
        <v>#N/A</v>
      </c>
      <c r="AP261" s="1" t="str">
        <f t="shared" si="133"/>
        <v/>
      </c>
      <c r="AQ261" s="1" t="str">
        <f t="shared" si="133"/>
        <v/>
      </c>
      <c r="AS261" s="1" t="str">
        <f t="shared" si="128"/>
        <v/>
      </c>
      <c r="AT261" s="1" t="e">
        <f t="shared" si="129"/>
        <v>#N/A</v>
      </c>
      <c r="AU261" s="1" t="e">
        <f t="shared" si="119"/>
        <v>#N/A</v>
      </c>
      <c r="AV261" s="9" t="e">
        <f t="shared" si="120"/>
        <v>#N/A</v>
      </c>
      <c r="AW261" s="9" t="e">
        <f t="shared" si="121"/>
        <v>#N/A</v>
      </c>
      <c r="AX261" s="9" t="e">
        <f t="shared" si="122"/>
        <v>#N/A</v>
      </c>
      <c r="AY261" s="9" t="e">
        <f t="shared" si="123"/>
        <v>#N/A</v>
      </c>
      <c r="AZ261" s="9" t="e">
        <f t="shared" si="124"/>
        <v>#N/A</v>
      </c>
      <c r="BA261" s="9" t="e">
        <f t="shared" si="130"/>
        <v>#N/A</v>
      </c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M261" s="48"/>
      <c r="BX261" s="7"/>
      <c r="BY261" s="4"/>
      <c r="BZ261" s="7"/>
      <c r="CA261" s="7"/>
      <c r="CB261" s="7"/>
      <c r="CE261" s="7"/>
      <c r="CF261" s="7"/>
      <c r="CG261" s="7"/>
      <c r="CH261" s="7"/>
      <c r="CI261" s="7"/>
      <c r="CJ261" s="7"/>
      <c r="CK261" s="7"/>
      <c r="CL261" s="7"/>
      <c r="CN261" s="47"/>
      <c r="CO261" s="47"/>
      <c r="CP261" s="47"/>
      <c r="CQ261" s="4"/>
    </row>
    <row r="262" spans="1:95" s="1" customFormat="1" x14ac:dyDescent="0.3">
      <c r="A262" s="1">
        <f t="shared" si="125"/>
        <v>0</v>
      </c>
      <c r="B262" s="1" t="e">
        <f t="shared" si="109"/>
        <v>#N/A</v>
      </c>
      <c r="J262" s="4"/>
      <c r="K262" s="4"/>
      <c r="L262" s="4"/>
      <c r="M262" s="61"/>
      <c r="Y262" s="58"/>
      <c r="AA262" s="1">
        <f t="shared" si="110"/>
        <v>0</v>
      </c>
      <c r="AB262" s="1">
        <f t="shared" si="111"/>
        <v>0</v>
      </c>
      <c r="AC262" s="1">
        <f t="shared" si="112"/>
        <v>0</v>
      </c>
      <c r="AD262" s="1" t="str">
        <f t="shared" si="126"/>
        <v/>
      </c>
      <c r="AE262" s="1" t="str">
        <f t="shared" si="132"/>
        <v/>
      </c>
      <c r="AF262" s="1" t="str">
        <f t="shared" si="132"/>
        <v/>
      </c>
      <c r="AG262" s="1" t="str">
        <f t="shared" si="132"/>
        <v/>
      </c>
      <c r="AH262" s="1" t="e">
        <f t="shared" si="131"/>
        <v>#N/A</v>
      </c>
      <c r="AI262" s="9" t="e">
        <f t="shared" si="127"/>
        <v>#N/A</v>
      </c>
      <c r="AJ262" s="9" t="e">
        <f t="shared" si="113"/>
        <v>#N/A</v>
      </c>
      <c r="AK262" s="9" t="e">
        <f t="shared" si="114"/>
        <v>#N/A</v>
      </c>
      <c r="AL262" s="9" t="e">
        <f t="shared" si="115"/>
        <v>#N/A</v>
      </c>
      <c r="AM262" s="9" t="e">
        <f t="shared" si="116"/>
        <v>#N/A</v>
      </c>
      <c r="AN262" s="9" t="e">
        <f t="shared" si="117"/>
        <v>#N/A</v>
      </c>
      <c r="AO262" s="9" t="e">
        <f t="shared" si="118"/>
        <v>#N/A</v>
      </c>
      <c r="AP262" s="1" t="str">
        <f t="shared" si="133"/>
        <v/>
      </c>
      <c r="AQ262" s="1" t="str">
        <f t="shared" si="133"/>
        <v/>
      </c>
      <c r="AS262" s="1" t="str">
        <f t="shared" si="128"/>
        <v/>
      </c>
      <c r="AT262" s="1" t="e">
        <f t="shared" si="129"/>
        <v>#N/A</v>
      </c>
      <c r="AU262" s="1" t="e">
        <f t="shared" si="119"/>
        <v>#N/A</v>
      </c>
      <c r="AV262" s="9" t="e">
        <f t="shared" si="120"/>
        <v>#N/A</v>
      </c>
      <c r="AW262" s="9" t="e">
        <f t="shared" si="121"/>
        <v>#N/A</v>
      </c>
      <c r="AX262" s="9" t="e">
        <f t="shared" si="122"/>
        <v>#N/A</v>
      </c>
      <c r="AY262" s="9" t="e">
        <f t="shared" si="123"/>
        <v>#N/A</v>
      </c>
      <c r="AZ262" s="9" t="e">
        <f t="shared" si="124"/>
        <v>#N/A</v>
      </c>
      <c r="BA262" s="9" t="e">
        <f t="shared" si="130"/>
        <v>#N/A</v>
      </c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M262" s="48"/>
      <c r="BX262" s="7"/>
      <c r="BY262" s="4"/>
      <c r="BZ262" s="7"/>
      <c r="CA262" s="7"/>
      <c r="CB262" s="7"/>
      <c r="CE262" s="7"/>
      <c r="CF262" s="7"/>
      <c r="CG262" s="7"/>
      <c r="CH262" s="7"/>
      <c r="CI262" s="7"/>
      <c r="CJ262" s="7"/>
      <c r="CK262" s="7"/>
      <c r="CL262" s="7"/>
      <c r="CN262" s="47"/>
      <c r="CO262" s="47"/>
      <c r="CP262" s="47"/>
      <c r="CQ262" s="4"/>
    </row>
    <row r="263" spans="1:95" s="1" customFormat="1" x14ac:dyDescent="0.3">
      <c r="A263" s="1">
        <f t="shared" si="125"/>
        <v>0</v>
      </c>
      <c r="B263" s="1" t="e">
        <f t="shared" si="109"/>
        <v>#N/A</v>
      </c>
      <c r="J263" s="4"/>
      <c r="K263" s="4"/>
      <c r="L263" s="4"/>
      <c r="M263" s="61"/>
      <c r="Y263" s="58"/>
      <c r="AA263" s="1">
        <f t="shared" si="110"/>
        <v>0</v>
      </c>
      <c r="AB263" s="1">
        <f t="shared" si="111"/>
        <v>0</v>
      </c>
      <c r="AC263" s="1">
        <f t="shared" si="112"/>
        <v>0</v>
      </c>
      <c r="AD263" s="1" t="str">
        <f t="shared" si="126"/>
        <v/>
      </c>
      <c r="AE263" s="1" t="str">
        <f t="shared" si="132"/>
        <v/>
      </c>
      <c r="AF263" s="1" t="str">
        <f t="shared" si="132"/>
        <v/>
      </c>
      <c r="AG263" s="1" t="str">
        <f t="shared" si="132"/>
        <v/>
      </c>
      <c r="AH263" s="1" t="e">
        <f t="shared" si="131"/>
        <v>#N/A</v>
      </c>
      <c r="AI263" s="9" t="e">
        <f t="shared" si="127"/>
        <v>#N/A</v>
      </c>
      <c r="AJ263" s="9" t="e">
        <f t="shared" si="113"/>
        <v>#N/A</v>
      </c>
      <c r="AK263" s="9" t="e">
        <f t="shared" si="114"/>
        <v>#N/A</v>
      </c>
      <c r="AL263" s="9" t="e">
        <f t="shared" si="115"/>
        <v>#N/A</v>
      </c>
      <c r="AM263" s="9" t="e">
        <f t="shared" si="116"/>
        <v>#N/A</v>
      </c>
      <c r="AN263" s="9" t="e">
        <f t="shared" si="117"/>
        <v>#N/A</v>
      </c>
      <c r="AO263" s="9" t="e">
        <f t="shared" si="118"/>
        <v>#N/A</v>
      </c>
      <c r="AP263" s="1" t="str">
        <f t="shared" si="133"/>
        <v/>
      </c>
      <c r="AQ263" s="1" t="str">
        <f t="shared" si="133"/>
        <v/>
      </c>
      <c r="AS263" s="1" t="str">
        <f t="shared" si="128"/>
        <v/>
      </c>
      <c r="AT263" s="1" t="e">
        <f t="shared" si="129"/>
        <v>#N/A</v>
      </c>
      <c r="AU263" s="1" t="e">
        <f t="shared" si="119"/>
        <v>#N/A</v>
      </c>
      <c r="AV263" s="9" t="e">
        <f t="shared" si="120"/>
        <v>#N/A</v>
      </c>
      <c r="AW263" s="9" t="e">
        <f t="shared" si="121"/>
        <v>#N/A</v>
      </c>
      <c r="AX263" s="9" t="e">
        <f t="shared" si="122"/>
        <v>#N/A</v>
      </c>
      <c r="AY263" s="9" t="e">
        <f t="shared" si="123"/>
        <v>#N/A</v>
      </c>
      <c r="AZ263" s="9" t="e">
        <f t="shared" si="124"/>
        <v>#N/A</v>
      </c>
      <c r="BA263" s="9" t="e">
        <f t="shared" si="130"/>
        <v>#N/A</v>
      </c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M263" s="48"/>
      <c r="BX263" s="7"/>
      <c r="BY263" s="4"/>
      <c r="BZ263" s="7"/>
      <c r="CA263" s="7"/>
      <c r="CB263" s="7"/>
      <c r="CE263" s="7"/>
      <c r="CF263" s="7"/>
      <c r="CG263" s="7"/>
      <c r="CH263" s="7"/>
      <c r="CI263" s="7"/>
      <c r="CJ263" s="7"/>
      <c r="CK263" s="7"/>
      <c r="CL263" s="7"/>
      <c r="CN263" s="47"/>
      <c r="CO263" s="47"/>
      <c r="CP263" s="47"/>
      <c r="CQ263" s="4"/>
    </row>
    <row r="264" spans="1:95" s="1" customFormat="1" x14ac:dyDescent="0.3">
      <c r="A264" s="1">
        <f t="shared" si="125"/>
        <v>0</v>
      </c>
      <c r="B264" s="1" t="e">
        <f t="shared" si="109"/>
        <v>#N/A</v>
      </c>
      <c r="J264" s="4"/>
      <c r="K264" s="4"/>
      <c r="L264" s="4"/>
      <c r="M264" s="61"/>
      <c r="Y264" s="58"/>
      <c r="AA264" s="1">
        <f t="shared" si="110"/>
        <v>0</v>
      </c>
      <c r="AB264" s="1">
        <f t="shared" si="111"/>
        <v>0</v>
      </c>
      <c r="AC264" s="1">
        <f t="shared" si="112"/>
        <v>0</v>
      </c>
      <c r="AD264" s="1" t="str">
        <f t="shared" si="126"/>
        <v/>
      </c>
      <c r="AE264" s="1" t="str">
        <f t="shared" si="132"/>
        <v/>
      </c>
      <c r="AF264" s="1" t="str">
        <f t="shared" si="132"/>
        <v/>
      </c>
      <c r="AG264" s="1" t="str">
        <f t="shared" si="132"/>
        <v/>
      </c>
      <c r="AH264" s="1" t="e">
        <f t="shared" si="131"/>
        <v>#N/A</v>
      </c>
      <c r="AI264" s="9" t="e">
        <f t="shared" si="127"/>
        <v>#N/A</v>
      </c>
      <c r="AJ264" s="9" t="e">
        <f t="shared" si="113"/>
        <v>#N/A</v>
      </c>
      <c r="AK264" s="9" t="e">
        <f t="shared" si="114"/>
        <v>#N/A</v>
      </c>
      <c r="AL264" s="9" t="e">
        <f t="shared" si="115"/>
        <v>#N/A</v>
      </c>
      <c r="AM264" s="9" t="e">
        <f t="shared" si="116"/>
        <v>#N/A</v>
      </c>
      <c r="AN264" s="9" t="e">
        <f t="shared" si="117"/>
        <v>#N/A</v>
      </c>
      <c r="AO264" s="9" t="e">
        <f t="shared" si="118"/>
        <v>#N/A</v>
      </c>
      <c r="AP264" s="1" t="str">
        <f t="shared" si="133"/>
        <v/>
      </c>
      <c r="AQ264" s="1" t="str">
        <f t="shared" si="133"/>
        <v/>
      </c>
      <c r="AS264" s="1" t="str">
        <f t="shared" si="128"/>
        <v/>
      </c>
      <c r="AT264" s="1" t="e">
        <f t="shared" si="129"/>
        <v>#N/A</v>
      </c>
      <c r="AU264" s="1" t="e">
        <f t="shared" si="119"/>
        <v>#N/A</v>
      </c>
      <c r="AV264" s="9" t="e">
        <f t="shared" si="120"/>
        <v>#N/A</v>
      </c>
      <c r="AW264" s="9" t="e">
        <f t="shared" si="121"/>
        <v>#N/A</v>
      </c>
      <c r="AX264" s="9" t="e">
        <f t="shared" si="122"/>
        <v>#N/A</v>
      </c>
      <c r="AY264" s="9" t="e">
        <f t="shared" si="123"/>
        <v>#N/A</v>
      </c>
      <c r="AZ264" s="9" t="e">
        <f t="shared" si="124"/>
        <v>#N/A</v>
      </c>
      <c r="BA264" s="9" t="e">
        <f t="shared" si="130"/>
        <v>#N/A</v>
      </c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M264" s="48"/>
      <c r="BX264" s="7"/>
      <c r="BY264" s="4"/>
      <c r="BZ264" s="7"/>
      <c r="CA264" s="7"/>
      <c r="CB264" s="7"/>
      <c r="CE264" s="7"/>
      <c r="CF264" s="7"/>
      <c r="CG264" s="7"/>
      <c r="CH264" s="7"/>
      <c r="CI264" s="7"/>
      <c r="CJ264" s="7"/>
      <c r="CK264" s="7"/>
      <c r="CL264" s="7"/>
      <c r="CN264" s="47"/>
      <c r="CO264" s="47"/>
      <c r="CP264" s="47"/>
      <c r="CQ264" s="4"/>
    </row>
    <row r="265" spans="1:95" s="1" customFormat="1" x14ac:dyDescent="0.3">
      <c r="A265" s="1">
        <f t="shared" si="125"/>
        <v>0</v>
      </c>
      <c r="B265" s="1" t="e">
        <f t="shared" si="109"/>
        <v>#N/A</v>
      </c>
      <c r="J265" s="4"/>
      <c r="K265" s="4"/>
      <c r="L265" s="4"/>
      <c r="M265" s="61"/>
      <c r="Y265" s="58"/>
      <c r="AA265" s="1">
        <f t="shared" si="110"/>
        <v>0</v>
      </c>
      <c r="AB265" s="1">
        <f t="shared" si="111"/>
        <v>0</v>
      </c>
      <c r="AC265" s="1">
        <f t="shared" si="112"/>
        <v>0</v>
      </c>
      <c r="AD265" s="1" t="str">
        <f t="shared" si="126"/>
        <v/>
      </c>
      <c r="AE265" s="1" t="str">
        <f t="shared" si="132"/>
        <v/>
      </c>
      <c r="AF265" s="1" t="str">
        <f t="shared" si="132"/>
        <v/>
      </c>
      <c r="AG265" s="1" t="str">
        <f t="shared" si="132"/>
        <v/>
      </c>
      <c r="AH265" s="1" t="e">
        <f t="shared" si="131"/>
        <v>#N/A</v>
      </c>
      <c r="AI265" s="9" t="e">
        <f t="shared" si="127"/>
        <v>#N/A</v>
      </c>
      <c r="AJ265" s="9" t="e">
        <f t="shared" si="113"/>
        <v>#N/A</v>
      </c>
      <c r="AK265" s="9" t="e">
        <f t="shared" si="114"/>
        <v>#N/A</v>
      </c>
      <c r="AL265" s="9" t="e">
        <f t="shared" si="115"/>
        <v>#N/A</v>
      </c>
      <c r="AM265" s="9" t="e">
        <f t="shared" si="116"/>
        <v>#N/A</v>
      </c>
      <c r="AN265" s="9" t="e">
        <f t="shared" si="117"/>
        <v>#N/A</v>
      </c>
      <c r="AO265" s="9" t="e">
        <f t="shared" si="118"/>
        <v>#N/A</v>
      </c>
      <c r="AP265" s="1" t="str">
        <f t="shared" si="133"/>
        <v/>
      </c>
      <c r="AQ265" s="1" t="str">
        <f t="shared" si="133"/>
        <v/>
      </c>
      <c r="AS265" s="1" t="str">
        <f t="shared" si="128"/>
        <v/>
      </c>
      <c r="AT265" s="1" t="e">
        <f t="shared" si="129"/>
        <v>#N/A</v>
      </c>
      <c r="AU265" s="1" t="e">
        <f t="shared" si="119"/>
        <v>#N/A</v>
      </c>
      <c r="AV265" s="9" t="e">
        <f t="shared" si="120"/>
        <v>#N/A</v>
      </c>
      <c r="AW265" s="9" t="e">
        <f t="shared" si="121"/>
        <v>#N/A</v>
      </c>
      <c r="AX265" s="9" t="e">
        <f t="shared" si="122"/>
        <v>#N/A</v>
      </c>
      <c r="AY265" s="9" t="e">
        <f t="shared" si="123"/>
        <v>#N/A</v>
      </c>
      <c r="AZ265" s="9" t="e">
        <f t="shared" si="124"/>
        <v>#N/A</v>
      </c>
      <c r="BA265" s="9" t="e">
        <f t="shared" si="130"/>
        <v>#N/A</v>
      </c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M265" s="48"/>
      <c r="BX265" s="7"/>
      <c r="BY265" s="4"/>
      <c r="BZ265" s="7"/>
      <c r="CA265" s="7"/>
      <c r="CB265" s="7"/>
      <c r="CE265" s="7"/>
      <c r="CF265" s="7"/>
      <c r="CG265" s="7"/>
      <c r="CH265" s="7"/>
      <c r="CI265" s="7"/>
      <c r="CJ265" s="7"/>
      <c r="CK265" s="7"/>
      <c r="CL265" s="7"/>
      <c r="CN265" s="47"/>
      <c r="CO265" s="47"/>
      <c r="CP265" s="47"/>
      <c r="CQ265" s="4"/>
    </row>
    <row r="266" spans="1:95" s="1" customFormat="1" x14ac:dyDescent="0.3">
      <c r="A266" s="1">
        <f t="shared" si="125"/>
        <v>0</v>
      </c>
      <c r="B266" s="1" t="e">
        <f t="shared" si="109"/>
        <v>#N/A</v>
      </c>
      <c r="J266" s="4"/>
      <c r="K266" s="4"/>
      <c r="L266" s="4"/>
      <c r="M266" s="61"/>
      <c r="Y266" s="58"/>
      <c r="AA266" s="1">
        <f t="shared" si="110"/>
        <v>0</v>
      </c>
      <c r="AB266" s="1">
        <f t="shared" si="111"/>
        <v>0</v>
      </c>
      <c r="AC266" s="1">
        <f t="shared" si="112"/>
        <v>0</v>
      </c>
      <c r="AD266" s="1" t="str">
        <f t="shared" si="126"/>
        <v/>
      </c>
      <c r="AE266" s="1" t="str">
        <f t="shared" si="132"/>
        <v/>
      </c>
      <c r="AF266" s="1" t="str">
        <f t="shared" si="132"/>
        <v/>
      </c>
      <c r="AG266" s="1" t="str">
        <f t="shared" si="132"/>
        <v/>
      </c>
      <c r="AH266" s="1" t="e">
        <f t="shared" si="131"/>
        <v>#N/A</v>
      </c>
      <c r="AI266" s="9" t="e">
        <f t="shared" si="127"/>
        <v>#N/A</v>
      </c>
      <c r="AJ266" s="9" t="e">
        <f t="shared" si="113"/>
        <v>#N/A</v>
      </c>
      <c r="AK266" s="9" t="e">
        <f t="shared" si="114"/>
        <v>#N/A</v>
      </c>
      <c r="AL266" s="9" t="e">
        <f t="shared" si="115"/>
        <v>#N/A</v>
      </c>
      <c r="AM266" s="9" t="e">
        <f t="shared" si="116"/>
        <v>#N/A</v>
      </c>
      <c r="AN266" s="9" t="e">
        <f t="shared" si="117"/>
        <v>#N/A</v>
      </c>
      <c r="AO266" s="9" t="e">
        <f t="shared" si="118"/>
        <v>#N/A</v>
      </c>
      <c r="AP266" s="1" t="str">
        <f t="shared" si="133"/>
        <v/>
      </c>
      <c r="AQ266" s="1" t="str">
        <f t="shared" si="133"/>
        <v/>
      </c>
      <c r="AS266" s="1" t="str">
        <f t="shared" si="128"/>
        <v/>
      </c>
      <c r="AT266" s="1" t="e">
        <f t="shared" si="129"/>
        <v>#N/A</v>
      </c>
      <c r="AU266" s="1" t="e">
        <f t="shared" si="119"/>
        <v>#N/A</v>
      </c>
      <c r="AV266" s="9" t="e">
        <f t="shared" si="120"/>
        <v>#N/A</v>
      </c>
      <c r="AW266" s="9" t="e">
        <f t="shared" si="121"/>
        <v>#N/A</v>
      </c>
      <c r="AX266" s="9" t="e">
        <f t="shared" si="122"/>
        <v>#N/A</v>
      </c>
      <c r="AY266" s="9" t="e">
        <f t="shared" si="123"/>
        <v>#N/A</v>
      </c>
      <c r="AZ266" s="9" t="e">
        <f t="shared" si="124"/>
        <v>#N/A</v>
      </c>
      <c r="BA266" s="9" t="e">
        <f t="shared" si="130"/>
        <v>#N/A</v>
      </c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M266" s="48"/>
      <c r="BX266" s="7"/>
      <c r="BY266" s="4"/>
      <c r="BZ266" s="7"/>
      <c r="CA266" s="7"/>
      <c r="CB266" s="7"/>
      <c r="CE266" s="7"/>
      <c r="CF266" s="7"/>
      <c r="CG266" s="7"/>
      <c r="CH266" s="7"/>
      <c r="CI266" s="7"/>
      <c r="CJ266" s="7"/>
      <c r="CK266" s="7"/>
      <c r="CL266" s="7"/>
      <c r="CN266" s="47"/>
      <c r="CO266" s="47"/>
      <c r="CP266" s="47"/>
      <c r="CQ266" s="4"/>
    </row>
    <row r="267" spans="1:95" s="1" customFormat="1" x14ac:dyDescent="0.3">
      <c r="A267" s="1">
        <f t="shared" si="125"/>
        <v>0</v>
      </c>
      <c r="B267" s="1" t="e">
        <f t="shared" si="109"/>
        <v>#N/A</v>
      </c>
      <c r="J267" s="4"/>
      <c r="K267" s="4"/>
      <c r="L267" s="4"/>
      <c r="M267" s="61"/>
      <c r="Y267" s="58"/>
      <c r="AA267" s="1">
        <f t="shared" si="110"/>
        <v>0</v>
      </c>
      <c r="AB267" s="1">
        <f t="shared" si="111"/>
        <v>0</v>
      </c>
      <c r="AC267" s="1">
        <f t="shared" si="112"/>
        <v>0</v>
      </c>
      <c r="AD267" s="1" t="str">
        <f t="shared" si="126"/>
        <v/>
      </c>
      <c r="AE267" s="1" t="str">
        <f t="shared" si="132"/>
        <v/>
      </c>
      <c r="AF267" s="1" t="str">
        <f t="shared" si="132"/>
        <v/>
      </c>
      <c r="AG267" s="1" t="str">
        <f t="shared" si="132"/>
        <v/>
      </c>
      <c r="AH267" s="1" t="e">
        <f t="shared" si="131"/>
        <v>#N/A</v>
      </c>
      <c r="AI267" s="9" t="e">
        <f t="shared" si="127"/>
        <v>#N/A</v>
      </c>
      <c r="AJ267" s="9" t="e">
        <f t="shared" si="113"/>
        <v>#N/A</v>
      </c>
      <c r="AK267" s="9" t="e">
        <f t="shared" si="114"/>
        <v>#N/A</v>
      </c>
      <c r="AL267" s="9" t="e">
        <f t="shared" si="115"/>
        <v>#N/A</v>
      </c>
      <c r="AM267" s="9" t="e">
        <f t="shared" si="116"/>
        <v>#N/A</v>
      </c>
      <c r="AN267" s="9" t="e">
        <f t="shared" si="117"/>
        <v>#N/A</v>
      </c>
      <c r="AO267" s="9" t="e">
        <f t="shared" si="118"/>
        <v>#N/A</v>
      </c>
      <c r="AP267" s="1" t="str">
        <f t="shared" si="133"/>
        <v/>
      </c>
      <c r="AQ267" s="1" t="str">
        <f t="shared" si="133"/>
        <v/>
      </c>
      <c r="AS267" s="1" t="str">
        <f t="shared" si="128"/>
        <v/>
      </c>
      <c r="AT267" s="1" t="e">
        <f t="shared" si="129"/>
        <v>#N/A</v>
      </c>
      <c r="AU267" s="1" t="e">
        <f t="shared" si="119"/>
        <v>#N/A</v>
      </c>
      <c r="AV267" s="9" t="e">
        <f t="shared" si="120"/>
        <v>#N/A</v>
      </c>
      <c r="AW267" s="9" t="e">
        <f t="shared" si="121"/>
        <v>#N/A</v>
      </c>
      <c r="AX267" s="9" t="e">
        <f t="shared" si="122"/>
        <v>#N/A</v>
      </c>
      <c r="AY267" s="9" t="e">
        <f t="shared" si="123"/>
        <v>#N/A</v>
      </c>
      <c r="AZ267" s="9" t="e">
        <f t="shared" si="124"/>
        <v>#N/A</v>
      </c>
      <c r="BA267" s="9" t="e">
        <f t="shared" si="130"/>
        <v>#N/A</v>
      </c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M267" s="48"/>
      <c r="BX267" s="7"/>
      <c r="BY267" s="4"/>
      <c r="BZ267" s="7"/>
      <c r="CA267" s="7"/>
      <c r="CB267" s="7"/>
      <c r="CE267" s="7"/>
      <c r="CF267" s="7"/>
      <c r="CG267" s="7"/>
      <c r="CH267" s="7"/>
      <c r="CI267" s="7"/>
      <c r="CJ267" s="7"/>
      <c r="CK267" s="7"/>
      <c r="CL267" s="7"/>
      <c r="CN267" s="47"/>
      <c r="CO267" s="47"/>
      <c r="CP267" s="47"/>
      <c r="CQ267" s="4"/>
    </row>
    <row r="268" spans="1:95" s="1" customFormat="1" x14ac:dyDescent="0.3">
      <c r="A268" s="1">
        <f t="shared" si="125"/>
        <v>0</v>
      </c>
      <c r="B268" s="1" t="e">
        <f t="shared" si="109"/>
        <v>#N/A</v>
      </c>
      <c r="J268" s="4"/>
      <c r="K268" s="4"/>
      <c r="L268" s="4"/>
      <c r="M268" s="61"/>
      <c r="Y268" s="58"/>
      <c r="AA268" s="1">
        <f t="shared" si="110"/>
        <v>0</v>
      </c>
      <c r="AB268" s="1">
        <f t="shared" si="111"/>
        <v>0</v>
      </c>
      <c r="AC268" s="1">
        <f t="shared" si="112"/>
        <v>0</v>
      </c>
      <c r="AD268" s="1" t="str">
        <f t="shared" si="126"/>
        <v/>
      </c>
      <c r="AE268" s="1" t="str">
        <f t="shared" si="132"/>
        <v/>
      </c>
      <c r="AF268" s="1" t="str">
        <f t="shared" si="132"/>
        <v/>
      </c>
      <c r="AG268" s="1" t="str">
        <f t="shared" si="132"/>
        <v/>
      </c>
      <c r="AH268" s="1" t="e">
        <f t="shared" si="131"/>
        <v>#N/A</v>
      </c>
      <c r="AI268" s="9" t="e">
        <f t="shared" si="127"/>
        <v>#N/A</v>
      </c>
      <c r="AJ268" s="9" t="e">
        <f t="shared" si="113"/>
        <v>#N/A</v>
      </c>
      <c r="AK268" s="9" t="e">
        <f t="shared" si="114"/>
        <v>#N/A</v>
      </c>
      <c r="AL268" s="9" t="e">
        <f t="shared" si="115"/>
        <v>#N/A</v>
      </c>
      <c r="AM268" s="9" t="e">
        <f t="shared" si="116"/>
        <v>#N/A</v>
      </c>
      <c r="AN268" s="9" t="e">
        <f t="shared" si="117"/>
        <v>#N/A</v>
      </c>
      <c r="AO268" s="9" t="e">
        <f t="shared" si="118"/>
        <v>#N/A</v>
      </c>
      <c r="AP268" s="1" t="str">
        <f t="shared" si="133"/>
        <v/>
      </c>
      <c r="AQ268" s="1" t="str">
        <f t="shared" si="133"/>
        <v/>
      </c>
      <c r="AS268" s="1" t="str">
        <f t="shared" si="128"/>
        <v/>
      </c>
      <c r="AT268" s="1" t="e">
        <f t="shared" si="129"/>
        <v>#N/A</v>
      </c>
      <c r="AU268" s="1" t="e">
        <f t="shared" si="119"/>
        <v>#N/A</v>
      </c>
      <c r="AV268" s="9" t="e">
        <f t="shared" si="120"/>
        <v>#N/A</v>
      </c>
      <c r="AW268" s="9" t="e">
        <f t="shared" si="121"/>
        <v>#N/A</v>
      </c>
      <c r="AX268" s="9" t="e">
        <f t="shared" si="122"/>
        <v>#N/A</v>
      </c>
      <c r="AY268" s="9" t="e">
        <f t="shared" si="123"/>
        <v>#N/A</v>
      </c>
      <c r="AZ268" s="9" t="e">
        <f t="shared" si="124"/>
        <v>#N/A</v>
      </c>
      <c r="BA268" s="9" t="e">
        <f t="shared" si="130"/>
        <v>#N/A</v>
      </c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M268" s="48"/>
      <c r="BX268" s="7"/>
      <c r="BY268" s="4"/>
      <c r="BZ268" s="7"/>
      <c r="CA268" s="7"/>
      <c r="CB268" s="7"/>
      <c r="CE268" s="7"/>
      <c r="CF268" s="7"/>
      <c r="CG268" s="7"/>
      <c r="CH268" s="7"/>
      <c r="CI268" s="7"/>
      <c r="CJ268" s="7"/>
      <c r="CK268" s="7"/>
      <c r="CL268" s="7"/>
      <c r="CN268" s="47"/>
      <c r="CO268" s="47"/>
      <c r="CP268" s="47"/>
      <c r="CQ268" s="4"/>
    </row>
    <row r="269" spans="1:95" s="1" customFormat="1" x14ac:dyDescent="0.3">
      <c r="A269" s="1">
        <f t="shared" si="125"/>
        <v>0</v>
      </c>
      <c r="B269" s="1" t="e">
        <f t="shared" si="109"/>
        <v>#N/A</v>
      </c>
      <c r="J269" s="4"/>
      <c r="K269" s="4"/>
      <c r="L269" s="4"/>
      <c r="M269" s="61"/>
      <c r="Y269" s="58"/>
      <c r="AA269" s="1">
        <f t="shared" si="110"/>
        <v>0</v>
      </c>
      <c r="AB269" s="1">
        <f t="shared" si="111"/>
        <v>0</v>
      </c>
      <c r="AC269" s="1">
        <f t="shared" si="112"/>
        <v>0</v>
      </c>
      <c r="AD269" s="1" t="str">
        <f t="shared" si="126"/>
        <v/>
      </c>
      <c r="AE269" s="1" t="str">
        <f t="shared" si="132"/>
        <v/>
      </c>
      <c r="AF269" s="1" t="str">
        <f t="shared" si="132"/>
        <v/>
      </c>
      <c r="AG269" s="1" t="str">
        <f t="shared" si="132"/>
        <v/>
      </c>
      <c r="AH269" s="1" t="e">
        <f t="shared" si="131"/>
        <v>#N/A</v>
      </c>
      <c r="AI269" s="9" t="e">
        <f t="shared" si="127"/>
        <v>#N/A</v>
      </c>
      <c r="AJ269" s="9" t="e">
        <f t="shared" si="113"/>
        <v>#N/A</v>
      </c>
      <c r="AK269" s="9" t="e">
        <f t="shared" si="114"/>
        <v>#N/A</v>
      </c>
      <c r="AL269" s="9" t="e">
        <f t="shared" si="115"/>
        <v>#N/A</v>
      </c>
      <c r="AM269" s="9" t="e">
        <f t="shared" si="116"/>
        <v>#N/A</v>
      </c>
      <c r="AN269" s="9" t="e">
        <f t="shared" si="117"/>
        <v>#N/A</v>
      </c>
      <c r="AO269" s="9" t="e">
        <f t="shared" si="118"/>
        <v>#N/A</v>
      </c>
      <c r="AP269" s="1" t="str">
        <f t="shared" si="133"/>
        <v/>
      </c>
      <c r="AQ269" s="1" t="str">
        <f t="shared" si="133"/>
        <v/>
      </c>
      <c r="AS269" s="1" t="str">
        <f t="shared" si="128"/>
        <v/>
      </c>
      <c r="AT269" s="1" t="e">
        <f t="shared" si="129"/>
        <v>#N/A</v>
      </c>
      <c r="AU269" s="1" t="e">
        <f t="shared" si="119"/>
        <v>#N/A</v>
      </c>
      <c r="AV269" s="9" t="e">
        <f t="shared" si="120"/>
        <v>#N/A</v>
      </c>
      <c r="AW269" s="9" t="e">
        <f t="shared" si="121"/>
        <v>#N/A</v>
      </c>
      <c r="AX269" s="9" t="e">
        <f t="shared" si="122"/>
        <v>#N/A</v>
      </c>
      <c r="AY269" s="9" t="e">
        <f t="shared" si="123"/>
        <v>#N/A</v>
      </c>
      <c r="AZ269" s="9" t="e">
        <f t="shared" si="124"/>
        <v>#N/A</v>
      </c>
      <c r="BA269" s="9" t="e">
        <f t="shared" si="130"/>
        <v>#N/A</v>
      </c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M269" s="48"/>
      <c r="BX269" s="7"/>
      <c r="BY269" s="4"/>
      <c r="BZ269" s="7"/>
      <c r="CA269" s="7"/>
      <c r="CB269" s="7"/>
      <c r="CE269" s="7"/>
      <c r="CF269" s="7"/>
      <c r="CG269" s="7"/>
      <c r="CH269" s="7"/>
      <c r="CI269" s="7"/>
      <c r="CJ269" s="7"/>
      <c r="CK269" s="7"/>
      <c r="CL269" s="7"/>
      <c r="CN269" s="47"/>
      <c r="CO269" s="47"/>
      <c r="CP269" s="47"/>
      <c r="CQ269" s="4"/>
    </row>
    <row r="270" spans="1:95" s="1" customFormat="1" x14ac:dyDescent="0.3">
      <c r="A270" s="1">
        <f t="shared" si="125"/>
        <v>0</v>
      </c>
      <c r="B270" s="1" t="e">
        <f t="shared" ref="B270:B330" si="134">IF(C270="",NA(),E270+G270+H270+I270)</f>
        <v>#N/A</v>
      </c>
      <c r="J270" s="4"/>
      <c r="K270" s="4"/>
      <c r="L270" s="4"/>
      <c r="M270" s="61"/>
      <c r="Y270" s="58"/>
      <c r="AA270" s="1">
        <f t="shared" ref="AA270:AA330" si="135">+E270+V270</f>
        <v>0</v>
      </c>
      <c r="AB270" s="1">
        <f t="shared" ref="AB270:AB330" si="136">+G270+W270</f>
        <v>0</v>
      </c>
      <c r="AC270" s="1">
        <f t="shared" ref="AC270:AC330" si="137">+I270+X270</f>
        <v>0</v>
      </c>
      <c r="AD270" s="1" t="str">
        <f t="shared" si="126"/>
        <v/>
      </c>
      <c r="AE270" s="1" t="str">
        <f t="shared" si="132"/>
        <v/>
      </c>
      <c r="AF270" s="1" t="str">
        <f t="shared" si="132"/>
        <v/>
      </c>
      <c r="AG270" s="1" t="str">
        <f t="shared" si="132"/>
        <v/>
      </c>
      <c r="AH270" s="1" t="e">
        <f t="shared" si="131"/>
        <v>#N/A</v>
      </c>
      <c r="AI270" s="9" t="e">
        <f t="shared" si="127"/>
        <v>#N/A</v>
      </c>
      <c r="AJ270" s="9" t="e">
        <f t="shared" ref="AJ270:AJ330" si="138">IF(OR(ISNA(B270),B270=0),NA(),B270/$AJ$11)</f>
        <v>#N/A</v>
      </c>
      <c r="AK270" s="9" t="e">
        <f t="shared" ref="AK270:AK330" si="139">IF(OR(ISNA(B270),B270=0),NA(),E270/$AJ$11)</f>
        <v>#N/A</v>
      </c>
      <c r="AL270" s="9" t="e">
        <f t="shared" ref="AL270:AL330" si="140">IF(OR(ISNA(B270),B270=0),NA(),G270/$AJ$11)</f>
        <v>#N/A</v>
      </c>
      <c r="AM270" s="9" t="e">
        <f t="shared" ref="AM270:AM330" si="141">IF(OR(ISNA(B270),B270=0),NA(),I270/$AJ$11)</f>
        <v>#N/A</v>
      </c>
      <c r="AN270" s="9" t="e">
        <f t="shared" ref="AN270:AN330" si="142">IF(OR(ISNA(B270),B270=0),NA(),T270/$AJ$11)</f>
        <v>#N/A</v>
      </c>
      <c r="AO270" s="9" t="e">
        <f t="shared" ref="AO270:AO330" si="143">+IF(OR(ISNA(B270),B270=0),NA(),AH270/$AJ$11)</f>
        <v>#N/A</v>
      </c>
      <c r="AP270" s="1" t="str">
        <f t="shared" si="133"/>
        <v/>
      </c>
      <c r="AQ270" s="1" t="str">
        <f t="shared" si="133"/>
        <v/>
      </c>
      <c r="AS270" s="1" t="str">
        <f t="shared" si="128"/>
        <v/>
      </c>
      <c r="AT270" s="1" t="e">
        <f t="shared" si="129"/>
        <v>#N/A</v>
      </c>
      <c r="AU270" s="1" t="e">
        <f t="shared" ref="AU270:AU330" si="144">IF(C270="",NA(),V270+W270+X270)</f>
        <v>#N/A</v>
      </c>
      <c r="AV270" s="9" t="e">
        <f t="shared" ref="AV270:AV330" si="145">IF(OR(ISNA(B270),B270=0),NA(),AU270/$AJ$11)</f>
        <v>#N/A</v>
      </c>
      <c r="AW270" s="9" t="e">
        <f t="shared" ref="AW270:AW330" si="146">IF(OR(ISNA(B270),B270=0),NA(),V270/$AJ$11)</f>
        <v>#N/A</v>
      </c>
      <c r="AX270" s="9" t="e">
        <f t="shared" ref="AX270:AX330" si="147">IF(OR(ISNA(B270),B270=0),NA(),W270/$AJ$11)</f>
        <v>#N/A</v>
      </c>
      <c r="AY270" s="9" t="e">
        <f t="shared" ref="AY270:AY330" si="148">IF(OR(ISNA(B270),B270=0),NA(),X270/$AJ$11)</f>
        <v>#N/A</v>
      </c>
      <c r="AZ270" s="9" t="e">
        <f t="shared" ref="AZ270:AZ330" si="149">IF(OR(ISNA(B270),B270=0),NA(),AT270/$AJ$11)</f>
        <v>#N/A</v>
      </c>
      <c r="BA270" s="9" t="e">
        <f t="shared" si="130"/>
        <v>#N/A</v>
      </c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M270" s="48"/>
      <c r="BX270" s="7"/>
      <c r="BY270" s="4"/>
      <c r="BZ270" s="7"/>
      <c r="CA270" s="7"/>
      <c r="CB270" s="7"/>
      <c r="CE270" s="7"/>
      <c r="CF270" s="7"/>
      <c r="CG270" s="7"/>
      <c r="CH270" s="7"/>
      <c r="CI270" s="7"/>
      <c r="CJ270" s="7"/>
      <c r="CK270" s="7"/>
      <c r="CL270" s="7"/>
      <c r="CN270" s="47"/>
      <c r="CO270" s="47"/>
      <c r="CP270" s="47"/>
      <c r="CQ270" s="4"/>
    </row>
    <row r="271" spans="1:95" s="1" customFormat="1" x14ac:dyDescent="0.3">
      <c r="A271" s="1">
        <f t="shared" ref="A271:A330" si="150">+C271</f>
        <v>0</v>
      </c>
      <c r="B271" s="1" t="e">
        <f t="shared" si="134"/>
        <v>#N/A</v>
      </c>
      <c r="J271" s="4"/>
      <c r="K271" s="4"/>
      <c r="L271" s="4"/>
      <c r="M271" s="61"/>
      <c r="Y271" s="58"/>
      <c r="AA271" s="1">
        <f t="shared" si="135"/>
        <v>0</v>
      </c>
      <c r="AB271" s="1">
        <f t="shared" si="136"/>
        <v>0</v>
      </c>
      <c r="AC271" s="1">
        <f t="shared" si="137"/>
        <v>0</v>
      </c>
      <c r="AD271" s="1" t="str">
        <f t="shared" ref="AD271:AD330" si="151">IF($C271="","",E271-E270)</f>
        <v/>
      </c>
      <c r="AE271" s="1" t="str">
        <f t="shared" si="132"/>
        <v/>
      </c>
      <c r="AF271" s="1" t="str">
        <f t="shared" si="132"/>
        <v/>
      </c>
      <c r="AG271" s="1" t="str">
        <f t="shared" si="132"/>
        <v/>
      </c>
      <c r="AH271" s="1" t="e">
        <f t="shared" si="131"/>
        <v>#N/A</v>
      </c>
      <c r="AI271" s="9" t="e">
        <f t="shared" ref="AI271:AI330" si="152">IF(OR(ISNA(AU271),AU271=0),NA(),X271/AU271)</f>
        <v>#N/A</v>
      </c>
      <c r="AJ271" s="9" t="e">
        <f t="shared" si="138"/>
        <v>#N/A</v>
      </c>
      <c r="AK271" s="9" t="e">
        <f t="shared" si="139"/>
        <v>#N/A</v>
      </c>
      <c r="AL271" s="9" t="e">
        <f t="shared" si="140"/>
        <v>#N/A</v>
      </c>
      <c r="AM271" s="9" t="e">
        <f t="shared" si="141"/>
        <v>#N/A</v>
      </c>
      <c r="AN271" s="9" t="e">
        <f t="shared" si="142"/>
        <v>#N/A</v>
      </c>
      <c r="AO271" s="9" t="e">
        <f t="shared" si="143"/>
        <v>#N/A</v>
      </c>
      <c r="AP271" s="1" t="str">
        <f t="shared" si="133"/>
        <v/>
      </c>
      <c r="AQ271" s="1" t="str">
        <f t="shared" si="133"/>
        <v/>
      </c>
      <c r="AS271" s="1" t="str">
        <f t="shared" ref="AS271:AS330" si="153">IF($C271="","",X271-X270)</f>
        <v/>
      </c>
      <c r="AT271" s="1" t="e">
        <f t="shared" ref="AT271:AT330" si="154">IF(OR($C271="",ISNA($C271)),NA(),AP271+AQ271+AR271+AS271)</f>
        <v>#N/A</v>
      </c>
      <c r="AU271" s="1" t="e">
        <f t="shared" si="144"/>
        <v>#N/A</v>
      </c>
      <c r="AV271" s="9" t="e">
        <f t="shared" si="145"/>
        <v>#N/A</v>
      </c>
      <c r="AW271" s="9" t="e">
        <f t="shared" si="146"/>
        <v>#N/A</v>
      </c>
      <c r="AX271" s="9" t="e">
        <f t="shared" si="147"/>
        <v>#N/A</v>
      </c>
      <c r="AY271" s="9" t="e">
        <f t="shared" si="148"/>
        <v>#N/A</v>
      </c>
      <c r="AZ271" s="9" t="e">
        <f t="shared" si="149"/>
        <v>#N/A</v>
      </c>
      <c r="BA271" s="9" t="e">
        <f t="shared" ref="BA271:BA330" si="155">+AJ271*$BA$12</f>
        <v>#N/A</v>
      </c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M271" s="48"/>
      <c r="BX271" s="7"/>
      <c r="BY271" s="4"/>
      <c r="BZ271" s="7"/>
      <c r="CA271" s="7"/>
      <c r="CB271" s="7"/>
      <c r="CE271" s="7"/>
      <c r="CF271" s="7"/>
      <c r="CG271" s="7"/>
      <c r="CH271" s="7"/>
      <c r="CI271" s="7"/>
      <c r="CJ271" s="7"/>
      <c r="CK271" s="7"/>
      <c r="CL271" s="7"/>
      <c r="CN271" s="47"/>
      <c r="CO271" s="47"/>
      <c r="CP271" s="47"/>
      <c r="CQ271" s="4"/>
    </row>
    <row r="272" spans="1:95" s="1" customFormat="1" x14ac:dyDescent="0.3">
      <c r="A272" s="1">
        <f t="shared" si="150"/>
        <v>0</v>
      </c>
      <c r="B272" s="1" t="e">
        <f t="shared" si="134"/>
        <v>#N/A</v>
      </c>
      <c r="J272" s="4"/>
      <c r="K272" s="4"/>
      <c r="L272" s="4"/>
      <c r="M272" s="61"/>
      <c r="Y272" s="58"/>
      <c r="AA272" s="1">
        <f t="shared" si="135"/>
        <v>0</v>
      </c>
      <c r="AB272" s="1">
        <f t="shared" si="136"/>
        <v>0</v>
      </c>
      <c r="AC272" s="1">
        <f t="shared" si="137"/>
        <v>0</v>
      </c>
      <c r="AD272" s="1" t="str">
        <f t="shared" si="151"/>
        <v/>
      </c>
      <c r="AE272" s="1" t="str">
        <f t="shared" si="132"/>
        <v/>
      </c>
      <c r="AF272" s="1" t="str">
        <f t="shared" si="132"/>
        <v/>
      </c>
      <c r="AG272" s="1" t="str">
        <f t="shared" si="132"/>
        <v/>
      </c>
      <c r="AH272" s="1" t="e">
        <f t="shared" ref="AH272:AH330" si="156">IF(OR($C272="",ISNA($C272)),NA(),AD272+AE272+AF272+AG272)</f>
        <v>#N/A</v>
      </c>
      <c r="AI272" s="9" t="e">
        <f t="shared" si="152"/>
        <v>#N/A</v>
      </c>
      <c r="AJ272" s="9" t="e">
        <f t="shared" si="138"/>
        <v>#N/A</v>
      </c>
      <c r="AK272" s="9" t="e">
        <f t="shared" si="139"/>
        <v>#N/A</v>
      </c>
      <c r="AL272" s="9" t="e">
        <f t="shared" si="140"/>
        <v>#N/A</v>
      </c>
      <c r="AM272" s="9" t="e">
        <f t="shared" si="141"/>
        <v>#N/A</v>
      </c>
      <c r="AN272" s="9" t="e">
        <f t="shared" si="142"/>
        <v>#N/A</v>
      </c>
      <c r="AO272" s="9" t="e">
        <f t="shared" si="143"/>
        <v>#N/A</v>
      </c>
      <c r="AP272" s="1" t="str">
        <f t="shared" si="133"/>
        <v/>
      </c>
      <c r="AQ272" s="1" t="str">
        <f t="shared" si="133"/>
        <v/>
      </c>
      <c r="AS272" s="1" t="str">
        <f t="shared" si="153"/>
        <v/>
      </c>
      <c r="AT272" s="1" t="e">
        <f t="shared" si="154"/>
        <v>#N/A</v>
      </c>
      <c r="AU272" s="1" t="e">
        <f t="shared" si="144"/>
        <v>#N/A</v>
      </c>
      <c r="AV272" s="9" t="e">
        <f t="shared" si="145"/>
        <v>#N/A</v>
      </c>
      <c r="AW272" s="9" t="e">
        <f t="shared" si="146"/>
        <v>#N/A</v>
      </c>
      <c r="AX272" s="9" t="e">
        <f t="shared" si="147"/>
        <v>#N/A</v>
      </c>
      <c r="AY272" s="9" t="e">
        <f t="shared" si="148"/>
        <v>#N/A</v>
      </c>
      <c r="AZ272" s="9" t="e">
        <f t="shared" si="149"/>
        <v>#N/A</v>
      </c>
      <c r="BA272" s="9" t="e">
        <f t="shared" si="155"/>
        <v>#N/A</v>
      </c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M272" s="48"/>
      <c r="BX272" s="7"/>
      <c r="BY272" s="4"/>
      <c r="BZ272" s="7"/>
      <c r="CA272" s="7"/>
      <c r="CB272" s="7"/>
      <c r="CE272" s="7"/>
      <c r="CF272" s="7"/>
      <c r="CG272" s="7"/>
      <c r="CH272" s="7"/>
      <c r="CI272" s="7"/>
      <c r="CJ272" s="7"/>
      <c r="CK272" s="7"/>
      <c r="CL272" s="7"/>
      <c r="CN272" s="47"/>
      <c r="CO272" s="47"/>
      <c r="CP272" s="47"/>
      <c r="CQ272" s="4"/>
    </row>
    <row r="273" spans="1:95" s="1" customFormat="1" x14ac:dyDescent="0.3">
      <c r="A273" s="1">
        <f t="shared" si="150"/>
        <v>0</v>
      </c>
      <c r="B273" s="1" t="e">
        <f t="shared" si="134"/>
        <v>#N/A</v>
      </c>
      <c r="J273" s="4"/>
      <c r="K273" s="4"/>
      <c r="L273" s="4"/>
      <c r="M273" s="61"/>
      <c r="Y273" s="58"/>
      <c r="AA273" s="1">
        <f t="shared" si="135"/>
        <v>0</v>
      </c>
      <c r="AB273" s="1">
        <f t="shared" si="136"/>
        <v>0</v>
      </c>
      <c r="AC273" s="1">
        <f t="shared" si="137"/>
        <v>0</v>
      </c>
      <c r="AD273" s="1" t="str">
        <f t="shared" si="151"/>
        <v/>
      </c>
      <c r="AE273" s="1" t="str">
        <f t="shared" si="132"/>
        <v/>
      </c>
      <c r="AF273" s="1" t="str">
        <f t="shared" si="132"/>
        <v/>
      </c>
      <c r="AG273" s="1" t="str">
        <f t="shared" si="132"/>
        <v/>
      </c>
      <c r="AH273" s="1" t="e">
        <f t="shared" si="156"/>
        <v>#N/A</v>
      </c>
      <c r="AI273" s="9" t="e">
        <f t="shared" si="152"/>
        <v>#N/A</v>
      </c>
      <c r="AJ273" s="9" t="e">
        <f t="shared" si="138"/>
        <v>#N/A</v>
      </c>
      <c r="AK273" s="9" t="e">
        <f t="shared" si="139"/>
        <v>#N/A</v>
      </c>
      <c r="AL273" s="9" t="e">
        <f t="shared" si="140"/>
        <v>#N/A</v>
      </c>
      <c r="AM273" s="9" t="e">
        <f t="shared" si="141"/>
        <v>#N/A</v>
      </c>
      <c r="AN273" s="9" t="e">
        <f t="shared" si="142"/>
        <v>#N/A</v>
      </c>
      <c r="AO273" s="9" t="e">
        <f t="shared" si="143"/>
        <v>#N/A</v>
      </c>
      <c r="AP273" s="1" t="str">
        <f t="shared" si="133"/>
        <v/>
      </c>
      <c r="AQ273" s="1" t="str">
        <f t="shared" si="133"/>
        <v/>
      </c>
      <c r="AS273" s="1" t="str">
        <f t="shared" si="153"/>
        <v/>
      </c>
      <c r="AT273" s="1" t="e">
        <f t="shared" si="154"/>
        <v>#N/A</v>
      </c>
      <c r="AU273" s="1" t="e">
        <f t="shared" si="144"/>
        <v>#N/A</v>
      </c>
      <c r="AV273" s="9" t="e">
        <f t="shared" si="145"/>
        <v>#N/A</v>
      </c>
      <c r="AW273" s="9" t="e">
        <f t="shared" si="146"/>
        <v>#N/A</v>
      </c>
      <c r="AX273" s="9" t="e">
        <f t="shared" si="147"/>
        <v>#N/A</v>
      </c>
      <c r="AY273" s="9" t="e">
        <f t="shared" si="148"/>
        <v>#N/A</v>
      </c>
      <c r="AZ273" s="9" t="e">
        <f t="shared" si="149"/>
        <v>#N/A</v>
      </c>
      <c r="BA273" s="9" t="e">
        <f t="shared" si="155"/>
        <v>#N/A</v>
      </c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M273" s="48"/>
      <c r="BX273" s="7"/>
      <c r="BY273" s="4"/>
      <c r="BZ273" s="7"/>
      <c r="CA273" s="7"/>
      <c r="CB273" s="7"/>
      <c r="CE273" s="7"/>
      <c r="CF273" s="7"/>
      <c r="CG273" s="7"/>
      <c r="CH273" s="7"/>
      <c r="CI273" s="7"/>
      <c r="CJ273" s="7"/>
      <c r="CK273" s="7"/>
      <c r="CL273" s="7"/>
      <c r="CN273" s="47"/>
      <c r="CO273" s="47"/>
      <c r="CP273" s="47"/>
      <c r="CQ273" s="4"/>
    </row>
    <row r="274" spans="1:95" s="1" customFormat="1" x14ac:dyDescent="0.3">
      <c r="A274" s="1">
        <f t="shared" si="150"/>
        <v>0</v>
      </c>
      <c r="B274" s="1" t="e">
        <f t="shared" si="134"/>
        <v>#N/A</v>
      </c>
      <c r="J274" s="4"/>
      <c r="K274" s="4"/>
      <c r="L274" s="4"/>
      <c r="M274" s="61"/>
      <c r="Y274" s="58"/>
      <c r="AA274" s="1">
        <f t="shared" si="135"/>
        <v>0</v>
      </c>
      <c r="AB274" s="1">
        <f t="shared" si="136"/>
        <v>0</v>
      </c>
      <c r="AC274" s="1">
        <f t="shared" si="137"/>
        <v>0</v>
      </c>
      <c r="AD274" s="1" t="str">
        <f t="shared" si="151"/>
        <v/>
      </c>
      <c r="AE274" s="1" t="str">
        <f t="shared" si="132"/>
        <v/>
      </c>
      <c r="AF274" s="1" t="str">
        <f t="shared" si="132"/>
        <v/>
      </c>
      <c r="AG274" s="1" t="str">
        <f t="shared" si="132"/>
        <v/>
      </c>
      <c r="AH274" s="1" t="e">
        <f t="shared" si="156"/>
        <v>#N/A</v>
      </c>
      <c r="AI274" s="9" t="e">
        <f t="shared" si="152"/>
        <v>#N/A</v>
      </c>
      <c r="AJ274" s="9" t="e">
        <f t="shared" si="138"/>
        <v>#N/A</v>
      </c>
      <c r="AK274" s="9" t="e">
        <f t="shared" si="139"/>
        <v>#N/A</v>
      </c>
      <c r="AL274" s="9" t="e">
        <f t="shared" si="140"/>
        <v>#N/A</v>
      </c>
      <c r="AM274" s="9" t="e">
        <f t="shared" si="141"/>
        <v>#N/A</v>
      </c>
      <c r="AN274" s="9" t="e">
        <f t="shared" si="142"/>
        <v>#N/A</v>
      </c>
      <c r="AO274" s="9" t="e">
        <f t="shared" si="143"/>
        <v>#N/A</v>
      </c>
      <c r="AP274" s="1" t="str">
        <f t="shared" si="133"/>
        <v/>
      </c>
      <c r="AQ274" s="1" t="str">
        <f t="shared" si="133"/>
        <v/>
      </c>
      <c r="AS274" s="1" t="str">
        <f t="shared" si="153"/>
        <v/>
      </c>
      <c r="AT274" s="1" t="e">
        <f t="shared" si="154"/>
        <v>#N/A</v>
      </c>
      <c r="AU274" s="1" t="e">
        <f t="shared" si="144"/>
        <v>#N/A</v>
      </c>
      <c r="AV274" s="9" t="e">
        <f t="shared" si="145"/>
        <v>#N/A</v>
      </c>
      <c r="AW274" s="9" t="e">
        <f t="shared" si="146"/>
        <v>#N/A</v>
      </c>
      <c r="AX274" s="9" t="e">
        <f t="shared" si="147"/>
        <v>#N/A</v>
      </c>
      <c r="AY274" s="9" t="e">
        <f t="shared" si="148"/>
        <v>#N/A</v>
      </c>
      <c r="AZ274" s="9" t="e">
        <f t="shared" si="149"/>
        <v>#N/A</v>
      </c>
      <c r="BA274" s="9" t="e">
        <f t="shared" si="155"/>
        <v>#N/A</v>
      </c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M274" s="48"/>
      <c r="BX274" s="7"/>
      <c r="BY274" s="4"/>
      <c r="BZ274" s="7"/>
      <c r="CA274" s="7"/>
      <c r="CB274" s="7"/>
      <c r="CE274" s="7"/>
      <c r="CF274" s="7"/>
      <c r="CG274" s="7"/>
      <c r="CH274" s="7"/>
      <c r="CI274" s="7"/>
      <c r="CJ274" s="7"/>
      <c r="CK274" s="7"/>
      <c r="CL274" s="7"/>
      <c r="CN274" s="47"/>
      <c r="CO274" s="47"/>
      <c r="CP274" s="47"/>
      <c r="CQ274" s="4"/>
    </row>
    <row r="275" spans="1:95" s="1" customFormat="1" x14ac:dyDescent="0.3">
      <c r="A275" s="1">
        <f t="shared" si="150"/>
        <v>0</v>
      </c>
      <c r="B275" s="1" t="e">
        <f t="shared" si="134"/>
        <v>#N/A</v>
      </c>
      <c r="J275" s="4"/>
      <c r="K275" s="4"/>
      <c r="L275" s="4"/>
      <c r="M275" s="61"/>
      <c r="Y275" s="58"/>
      <c r="AA275" s="1">
        <f t="shared" si="135"/>
        <v>0</v>
      </c>
      <c r="AB275" s="1">
        <f t="shared" si="136"/>
        <v>0</v>
      </c>
      <c r="AC275" s="1">
        <f t="shared" si="137"/>
        <v>0</v>
      </c>
      <c r="AD275" s="1" t="str">
        <f t="shared" si="151"/>
        <v/>
      </c>
      <c r="AE275" s="1" t="str">
        <f t="shared" si="132"/>
        <v/>
      </c>
      <c r="AF275" s="1" t="str">
        <f t="shared" si="132"/>
        <v/>
      </c>
      <c r="AG275" s="1" t="str">
        <f t="shared" si="132"/>
        <v/>
      </c>
      <c r="AH275" s="1" t="e">
        <f t="shared" si="156"/>
        <v>#N/A</v>
      </c>
      <c r="AI275" s="9" t="e">
        <f t="shared" si="152"/>
        <v>#N/A</v>
      </c>
      <c r="AJ275" s="9" t="e">
        <f t="shared" si="138"/>
        <v>#N/A</v>
      </c>
      <c r="AK275" s="9" t="e">
        <f t="shared" si="139"/>
        <v>#N/A</v>
      </c>
      <c r="AL275" s="9" t="e">
        <f t="shared" si="140"/>
        <v>#N/A</v>
      </c>
      <c r="AM275" s="9" t="e">
        <f t="shared" si="141"/>
        <v>#N/A</v>
      </c>
      <c r="AN275" s="9" t="e">
        <f t="shared" si="142"/>
        <v>#N/A</v>
      </c>
      <c r="AO275" s="9" t="e">
        <f t="shared" si="143"/>
        <v>#N/A</v>
      </c>
      <c r="AP275" s="1" t="str">
        <f t="shared" si="133"/>
        <v/>
      </c>
      <c r="AQ275" s="1" t="str">
        <f t="shared" si="133"/>
        <v/>
      </c>
      <c r="AS275" s="1" t="str">
        <f t="shared" si="153"/>
        <v/>
      </c>
      <c r="AT275" s="1" t="e">
        <f t="shared" si="154"/>
        <v>#N/A</v>
      </c>
      <c r="AU275" s="1" t="e">
        <f t="shared" si="144"/>
        <v>#N/A</v>
      </c>
      <c r="AV275" s="9" t="e">
        <f t="shared" si="145"/>
        <v>#N/A</v>
      </c>
      <c r="AW275" s="9" t="e">
        <f t="shared" si="146"/>
        <v>#N/A</v>
      </c>
      <c r="AX275" s="9" t="e">
        <f t="shared" si="147"/>
        <v>#N/A</v>
      </c>
      <c r="AY275" s="9" t="e">
        <f t="shared" si="148"/>
        <v>#N/A</v>
      </c>
      <c r="AZ275" s="9" t="e">
        <f t="shared" si="149"/>
        <v>#N/A</v>
      </c>
      <c r="BA275" s="9" t="e">
        <f t="shared" si="155"/>
        <v>#N/A</v>
      </c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M275" s="48"/>
      <c r="BX275" s="7"/>
      <c r="BY275" s="4"/>
      <c r="BZ275" s="7"/>
      <c r="CA275" s="7"/>
      <c r="CB275" s="7"/>
      <c r="CE275" s="7"/>
      <c r="CF275" s="7"/>
      <c r="CG275" s="7"/>
      <c r="CH275" s="7"/>
      <c r="CI275" s="7"/>
      <c r="CJ275" s="7"/>
      <c r="CK275" s="7"/>
      <c r="CL275" s="7"/>
      <c r="CN275" s="47"/>
      <c r="CO275" s="47"/>
      <c r="CP275" s="47"/>
      <c r="CQ275" s="4"/>
    </row>
    <row r="276" spans="1:95" s="1" customFormat="1" x14ac:dyDescent="0.3">
      <c r="A276" s="1">
        <f t="shared" si="150"/>
        <v>0</v>
      </c>
      <c r="B276" s="1" t="e">
        <f t="shared" si="134"/>
        <v>#N/A</v>
      </c>
      <c r="J276" s="4"/>
      <c r="K276" s="4"/>
      <c r="L276" s="4"/>
      <c r="M276" s="61"/>
      <c r="Y276" s="58"/>
      <c r="AA276" s="1">
        <f t="shared" si="135"/>
        <v>0</v>
      </c>
      <c r="AB276" s="1">
        <f t="shared" si="136"/>
        <v>0</v>
      </c>
      <c r="AC276" s="1">
        <f t="shared" si="137"/>
        <v>0</v>
      </c>
      <c r="AD276" s="1" t="str">
        <f t="shared" si="151"/>
        <v/>
      </c>
      <c r="AE276" s="1" t="str">
        <f t="shared" si="132"/>
        <v/>
      </c>
      <c r="AF276" s="1" t="str">
        <f t="shared" si="132"/>
        <v/>
      </c>
      <c r="AG276" s="1" t="str">
        <f t="shared" si="132"/>
        <v/>
      </c>
      <c r="AH276" s="1" t="e">
        <f t="shared" si="156"/>
        <v>#N/A</v>
      </c>
      <c r="AI276" s="9" t="e">
        <f t="shared" si="152"/>
        <v>#N/A</v>
      </c>
      <c r="AJ276" s="9" t="e">
        <f t="shared" si="138"/>
        <v>#N/A</v>
      </c>
      <c r="AK276" s="9" t="e">
        <f t="shared" si="139"/>
        <v>#N/A</v>
      </c>
      <c r="AL276" s="9" t="e">
        <f t="shared" si="140"/>
        <v>#N/A</v>
      </c>
      <c r="AM276" s="9" t="e">
        <f t="shared" si="141"/>
        <v>#N/A</v>
      </c>
      <c r="AN276" s="9" t="e">
        <f t="shared" si="142"/>
        <v>#N/A</v>
      </c>
      <c r="AO276" s="9" t="e">
        <f t="shared" si="143"/>
        <v>#N/A</v>
      </c>
      <c r="AP276" s="1" t="str">
        <f t="shared" si="133"/>
        <v/>
      </c>
      <c r="AQ276" s="1" t="str">
        <f t="shared" si="133"/>
        <v/>
      </c>
      <c r="AS276" s="1" t="str">
        <f t="shared" si="153"/>
        <v/>
      </c>
      <c r="AT276" s="1" t="e">
        <f t="shared" si="154"/>
        <v>#N/A</v>
      </c>
      <c r="AU276" s="1" t="e">
        <f t="shared" si="144"/>
        <v>#N/A</v>
      </c>
      <c r="AV276" s="9" t="e">
        <f t="shared" si="145"/>
        <v>#N/A</v>
      </c>
      <c r="AW276" s="9" t="e">
        <f t="shared" si="146"/>
        <v>#N/A</v>
      </c>
      <c r="AX276" s="9" t="e">
        <f t="shared" si="147"/>
        <v>#N/A</v>
      </c>
      <c r="AY276" s="9" t="e">
        <f t="shared" si="148"/>
        <v>#N/A</v>
      </c>
      <c r="AZ276" s="9" t="e">
        <f t="shared" si="149"/>
        <v>#N/A</v>
      </c>
      <c r="BA276" s="9" t="e">
        <f t="shared" si="155"/>
        <v>#N/A</v>
      </c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M276" s="48"/>
      <c r="BX276" s="7"/>
      <c r="BY276" s="4"/>
      <c r="BZ276" s="7"/>
      <c r="CA276" s="7"/>
      <c r="CB276" s="7"/>
      <c r="CE276" s="7"/>
      <c r="CF276" s="7"/>
      <c r="CG276" s="7"/>
      <c r="CH276" s="7"/>
      <c r="CI276" s="7"/>
      <c r="CJ276" s="7"/>
      <c r="CK276" s="7"/>
      <c r="CL276" s="7"/>
      <c r="CN276" s="47"/>
      <c r="CO276" s="47"/>
      <c r="CP276" s="47"/>
      <c r="CQ276" s="4"/>
    </row>
    <row r="277" spans="1:95" s="1" customFormat="1" x14ac:dyDescent="0.3">
      <c r="A277" s="1">
        <f t="shared" si="150"/>
        <v>0</v>
      </c>
      <c r="B277" s="1" t="e">
        <f t="shared" si="134"/>
        <v>#N/A</v>
      </c>
      <c r="J277" s="4"/>
      <c r="K277" s="4"/>
      <c r="L277" s="4"/>
      <c r="M277" s="61"/>
      <c r="Y277" s="58"/>
      <c r="AA277" s="1">
        <f t="shared" si="135"/>
        <v>0</v>
      </c>
      <c r="AB277" s="1">
        <f t="shared" si="136"/>
        <v>0</v>
      </c>
      <c r="AC277" s="1">
        <f t="shared" si="137"/>
        <v>0</v>
      </c>
      <c r="AD277" s="1" t="str">
        <f t="shared" si="151"/>
        <v/>
      </c>
      <c r="AE277" s="1" t="str">
        <f t="shared" si="132"/>
        <v/>
      </c>
      <c r="AF277" s="1" t="str">
        <f t="shared" si="132"/>
        <v/>
      </c>
      <c r="AG277" s="1" t="str">
        <f t="shared" si="132"/>
        <v/>
      </c>
      <c r="AH277" s="1" t="e">
        <f t="shared" si="156"/>
        <v>#N/A</v>
      </c>
      <c r="AI277" s="9" t="e">
        <f t="shared" si="152"/>
        <v>#N/A</v>
      </c>
      <c r="AJ277" s="9" t="e">
        <f t="shared" si="138"/>
        <v>#N/A</v>
      </c>
      <c r="AK277" s="9" t="e">
        <f t="shared" si="139"/>
        <v>#N/A</v>
      </c>
      <c r="AL277" s="9" t="e">
        <f t="shared" si="140"/>
        <v>#N/A</v>
      </c>
      <c r="AM277" s="9" t="e">
        <f t="shared" si="141"/>
        <v>#N/A</v>
      </c>
      <c r="AN277" s="9" t="e">
        <f t="shared" si="142"/>
        <v>#N/A</v>
      </c>
      <c r="AO277" s="9" t="e">
        <f t="shared" si="143"/>
        <v>#N/A</v>
      </c>
      <c r="AP277" s="1" t="str">
        <f t="shared" si="133"/>
        <v/>
      </c>
      <c r="AQ277" s="1" t="str">
        <f t="shared" si="133"/>
        <v/>
      </c>
      <c r="AS277" s="1" t="str">
        <f t="shared" si="153"/>
        <v/>
      </c>
      <c r="AT277" s="1" t="e">
        <f t="shared" si="154"/>
        <v>#N/A</v>
      </c>
      <c r="AU277" s="1" t="e">
        <f t="shared" si="144"/>
        <v>#N/A</v>
      </c>
      <c r="AV277" s="9" t="e">
        <f t="shared" si="145"/>
        <v>#N/A</v>
      </c>
      <c r="AW277" s="9" t="e">
        <f t="shared" si="146"/>
        <v>#N/A</v>
      </c>
      <c r="AX277" s="9" t="e">
        <f t="shared" si="147"/>
        <v>#N/A</v>
      </c>
      <c r="AY277" s="9" t="e">
        <f t="shared" si="148"/>
        <v>#N/A</v>
      </c>
      <c r="AZ277" s="9" t="e">
        <f t="shared" si="149"/>
        <v>#N/A</v>
      </c>
      <c r="BA277" s="9" t="e">
        <f t="shared" si="155"/>
        <v>#N/A</v>
      </c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M277" s="48"/>
      <c r="BX277" s="7"/>
      <c r="BY277" s="4"/>
      <c r="BZ277" s="7"/>
      <c r="CA277" s="7"/>
      <c r="CB277" s="7"/>
      <c r="CE277" s="7"/>
      <c r="CF277" s="7"/>
      <c r="CG277" s="7"/>
      <c r="CH277" s="7"/>
      <c r="CI277" s="7"/>
      <c r="CJ277" s="7"/>
      <c r="CK277" s="7"/>
      <c r="CL277" s="7"/>
      <c r="CN277" s="47"/>
      <c r="CO277" s="47"/>
      <c r="CP277" s="47"/>
      <c r="CQ277" s="4"/>
    </row>
    <row r="278" spans="1:95" s="1" customFormat="1" x14ac:dyDescent="0.3">
      <c r="A278" s="1">
        <f t="shared" si="150"/>
        <v>0</v>
      </c>
      <c r="B278" s="1" t="e">
        <f t="shared" si="134"/>
        <v>#N/A</v>
      </c>
      <c r="J278" s="4"/>
      <c r="K278" s="4"/>
      <c r="L278" s="4"/>
      <c r="M278" s="61"/>
      <c r="Y278" s="58"/>
      <c r="AA278" s="1">
        <f t="shared" si="135"/>
        <v>0</v>
      </c>
      <c r="AB278" s="1">
        <f t="shared" si="136"/>
        <v>0</v>
      </c>
      <c r="AC278" s="1">
        <f t="shared" si="137"/>
        <v>0</v>
      </c>
      <c r="AD278" s="1" t="str">
        <f t="shared" si="151"/>
        <v/>
      </c>
      <c r="AE278" s="1" t="str">
        <f t="shared" si="132"/>
        <v/>
      </c>
      <c r="AF278" s="1" t="str">
        <f t="shared" si="132"/>
        <v/>
      </c>
      <c r="AG278" s="1" t="str">
        <f t="shared" si="132"/>
        <v/>
      </c>
      <c r="AH278" s="1" t="e">
        <f t="shared" si="156"/>
        <v>#N/A</v>
      </c>
      <c r="AI278" s="9" t="e">
        <f t="shared" si="152"/>
        <v>#N/A</v>
      </c>
      <c r="AJ278" s="9" t="e">
        <f t="shared" si="138"/>
        <v>#N/A</v>
      </c>
      <c r="AK278" s="9" t="e">
        <f t="shared" si="139"/>
        <v>#N/A</v>
      </c>
      <c r="AL278" s="9" t="e">
        <f t="shared" si="140"/>
        <v>#N/A</v>
      </c>
      <c r="AM278" s="9" t="e">
        <f t="shared" si="141"/>
        <v>#N/A</v>
      </c>
      <c r="AN278" s="9" t="e">
        <f t="shared" si="142"/>
        <v>#N/A</v>
      </c>
      <c r="AO278" s="9" t="e">
        <f t="shared" si="143"/>
        <v>#N/A</v>
      </c>
      <c r="AP278" s="1" t="str">
        <f t="shared" si="133"/>
        <v/>
      </c>
      <c r="AQ278" s="1" t="str">
        <f t="shared" si="133"/>
        <v/>
      </c>
      <c r="AS278" s="1" t="str">
        <f t="shared" si="153"/>
        <v/>
      </c>
      <c r="AT278" s="1" t="e">
        <f t="shared" si="154"/>
        <v>#N/A</v>
      </c>
      <c r="AU278" s="1" t="e">
        <f t="shared" si="144"/>
        <v>#N/A</v>
      </c>
      <c r="AV278" s="9" t="e">
        <f t="shared" si="145"/>
        <v>#N/A</v>
      </c>
      <c r="AW278" s="9" t="e">
        <f t="shared" si="146"/>
        <v>#N/A</v>
      </c>
      <c r="AX278" s="9" t="e">
        <f t="shared" si="147"/>
        <v>#N/A</v>
      </c>
      <c r="AY278" s="9" t="e">
        <f t="shared" si="148"/>
        <v>#N/A</v>
      </c>
      <c r="AZ278" s="9" t="e">
        <f t="shared" si="149"/>
        <v>#N/A</v>
      </c>
      <c r="BA278" s="9" t="e">
        <f t="shared" si="155"/>
        <v>#N/A</v>
      </c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M278" s="48"/>
      <c r="BX278" s="7"/>
      <c r="BY278" s="4"/>
      <c r="BZ278" s="7"/>
      <c r="CA278" s="7"/>
      <c r="CB278" s="7"/>
      <c r="CE278" s="7"/>
      <c r="CF278" s="7"/>
      <c r="CG278" s="7"/>
      <c r="CH278" s="7"/>
      <c r="CI278" s="7"/>
      <c r="CJ278" s="7"/>
      <c r="CK278" s="7"/>
      <c r="CL278" s="7"/>
      <c r="CN278" s="47"/>
      <c r="CO278" s="47"/>
      <c r="CP278" s="47"/>
      <c r="CQ278" s="4"/>
    </row>
    <row r="279" spans="1:95" s="1" customFormat="1" x14ac:dyDescent="0.3">
      <c r="A279" s="1">
        <f t="shared" si="150"/>
        <v>0</v>
      </c>
      <c r="B279" s="1" t="e">
        <f t="shared" si="134"/>
        <v>#N/A</v>
      </c>
      <c r="J279" s="4"/>
      <c r="K279" s="4"/>
      <c r="L279" s="4"/>
      <c r="M279" s="61"/>
      <c r="Y279" s="58"/>
      <c r="AA279" s="1">
        <f t="shared" si="135"/>
        <v>0</v>
      </c>
      <c r="AB279" s="1">
        <f t="shared" si="136"/>
        <v>0</v>
      </c>
      <c r="AC279" s="1">
        <f t="shared" si="137"/>
        <v>0</v>
      </c>
      <c r="AD279" s="1" t="str">
        <f t="shared" si="151"/>
        <v/>
      </c>
      <c r="AE279" s="1" t="str">
        <f t="shared" si="132"/>
        <v/>
      </c>
      <c r="AF279" s="1" t="str">
        <f t="shared" si="132"/>
        <v/>
      </c>
      <c r="AG279" s="1" t="str">
        <f t="shared" si="132"/>
        <v/>
      </c>
      <c r="AH279" s="1" t="e">
        <f t="shared" si="156"/>
        <v>#N/A</v>
      </c>
      <c r="AI279" s="9" t="e">
        <f t="shared" si="152"/>
        <v>#N/A</v>
      </c>
      <c r="AJ279" s="9" t="e">
        <f t="shared" si="138"/>
        <v>#N/A</v>
      </c>
      <c r="AK279" s="9" t="e">
        <f t="shared" si="139"/>
        <v>#N/A</v>
      </c>
      <c r="AL279" s="9" t="e">
        <f t="shared" si="140"/>
        <v>#N/A</v>
      </c>
      <c r="AM279" s="9" t="e">
        <f t="shared" si="141"/>
        <v>#N/A</v>
      </c>
      <c r="AN279" s="9" t="e">
        <f t="shared" si="142"/>
        <v>#N/A</v>
      </c>
      <c r="AO279" s="9" t="e">
        <f t="shared" si="143"/>
        <v>#N/A</v>
      </c>
      <c r="AP279" s="1" t="str">
        <f t="shared" si="133"/>
        <v/>
      </c>
      <c r="AQ279" s="1" t="str">
        <f t="shared" si="133"/>
        <v/>
      </c>
      <c r="AS279" s="1" t="str">
        <f t="shared" si="153"/>
        <v/>
      </c>
      <c r="AT279" s="1" t="e">
        <f t="shared" si="154"/>
        <v>#N/A</v>
      </c>
      <c r="AU279" s="1" t="e">
        <f t="shared" si="144"/>
        <v>#N/A</v>
      </c>
      <c r="AV279" s="9" t="e">
        <f t="shared" si="145"/>
        <v>#N/A</v>
      </c>
      <c r="AW279" s="9" t="e">
        <f t="shared" si="146"/>
        <v>#N/A</v>
      </c>
      <c r="AX279" s="9" t="e">
        <f t="shared" si="147"/>
        <v>#N/A</v>
      </c>
      <c r="AY279" s="9" t="e">
        <f t="shared" si="148"/>
        <v>#N/A</v>
      </c>
      <c r="AZ279" s="9" t="e">
        <f t="shared" si="149"/>
        <v>#N/A</v>
      </c>
      <c r="BA279" s="9" t="e">
        <f t="shared" si="155"/>
        <v>#N/A</v>
      </c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M279" s="48"/>
      <c r="BX279" s="7"/>
      <c r="BY279" s="4"/>
      <c r="BZ279" s="7"/>
      <c r="CA279" s="7"/>
      <c r="CB279" s="7"/>
      <c r="CE279" s="7"/>
      <c r="CF279" s="7"/>
      <c r="CG279" s="7"/>
      <c r="CH279" s="7"/>
      <c r="CI279" s="7"/>
      <c r="CJ279" s="7"/>
      <c r="CK279" s="7"/>
      <c r="CL279" s="7"/>
      <c r="CN279" s="47"/>
      <c r="CO279" s="47"/>
      <c r="CP279" s="47"/>
      <c r="CQ279" s="4"/>
    </row>
    <row r="280" spans="1:95" s="1" customFormat="1" x14ac:dyDescent="0.3">
      <c r="A280" s="1">
        <f t="shared" si="150"/>
        <v>0</v>
      </c>
      <c r="B280" s="1" t="e">
        <f t="shared" si="134"/>
        <v>#N/A</v>
      </c>
      <c r="J280" s="4"/>
      <c r="K280" s="4"/>
      <c r="L280" s="4"/>
      <c r="M280" s="61"/>
      <c r="Y280" s="58"/>
      <c r="AA280" s="1">
        <f t="shared" si="135"/>
        <v>0</v>
      </c>
      <c r="AB280" s="1">
        <f t="shared" si="136"/>
        <v>0</v>
      </c>
      <c r="AC280" s="1">
        <f t="shared" si="137"/>
        <v>0</v>
      </c>
      <c r="AD280" s="1" t="str">
        <f t="shared" si="151"/>
        <v/>
      </c>
      <c r="AE280" s="1" t="str">
        <f t="shared" si="132"/>
        <v/>
      </c>
      <c r="AF280" s="1" t="str">
        <f t="shared" si="132"/>
        <v/>
      </c>
      <c r="AG280" s="1" t="str">
        <f t="shared" si="132"/>
        <v/>
      </c>
      <c r="AH280" s="1" t="e">
        <f t="shared" si="156"/>
        <v>#N/A</v>
      </c>
      <c r="AI280" s="9" t="e">
        <f t="shared" si="152"/>
        <v>#N/A</v>
      </c>
      <c r="AJ280" s="9" t="e">
        <f t="shared" si="138"/>
        <v>#N/A</v>
      </c>
      <c r="AK280" s="9" t="e">
        <f t="shared" si="139"/>
        <v>#N/A</v>
      </c>
      <c r="AL280" s="9" t="e">
        <f t="shared" si="140"/>
        <v>#N/A</v>
      </c>
      <c r="AM280" s="9" t="e">
        <f t="shared" si="141"/>
        <v>#N/A</v>
      </c>
      <c r="AN280" s="9" t="e">
        <f t="shared" si="142"/>
        <v>#N/A</v>
      </c>
      <c r="AO280" s="9" t="e">
        <f t="shared" si="143"/>
        <v>#N/A</v>
      </c>
      <c r="AP280" s="1" t="str">
        <f t="shared" si="133"/>
        <v/>
      </c>
      <c r="AQ280" s="1" t="str">
        <f t="shared" si="133"/>
        <v/>
      </c>
      <c r="AS280" s="1" t="str">
        <f t="shared" si="153"/>
        <v/>
      </c>
      <c r="AT280" s="1" t="e">
        <f t="shared" si="154"/>
        <v>#N/A</v>
      </c>
      <c r="AU280" s="1" t="e">
        <f t="shared" si="144"/>
        <v>#N/A</v>
      </c>
      <c r="AV280" s="9" t="e">
        <f t="shared" si="145"/>
        <v>#N/A</v>
      </c>
      <c r="AW280" s="9" t="e">
        <f t="shared" si="146"/>
        <v>#N/A</v>
      </c>
      <c r="AX280" s="9" t="e">
        <f t="shared" si="147"/>
        <v>#N/A</v>
      </c>
      <c r="AY280" s="9" t="e">
        <f t="shared" si="148"/>
        <v>#N/A</v>
      </c>
      <c r="AZ280" s="9" t="e">
        <f t="shared" si="149"/>
        <v>#N/A</v>
      </c>
      <c r="BA280" s="9" t="e">
        <f t="shared" si="155"/>
        <v>#N/A</v>
      </c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M280" s="48"/>
      <c r="BX280" s="7"/>
      <c r="BY280" s="4"/>
      <c r="BZ280" s="7"/>
      <c r="CA280" s="7"/>
      <c r="CB280" s="7"/>
      <c r="CE280" s="7"/>
      <c r="CF280" s="7"/>
      <c r="CG280" s="7"/>
      <c r="CH280" s="7"/>
      <c r="CI280" s="7"/>
      <c r="CJ280" s="7"/>
      <c r="CK280" s="7"/>
      <c r="CL280" s="7"/>
      <c r="CN280" s="47"/>
      <c r="CO280" s="47"/>
      <c r="CP280" s="47"/>
      <c r="CQ280" s="4"/>
    </row>
    <row r="281" spans="1:95" s="1" customFormat="1" x14ac:dyDescent="0.3">
      <c r="A281" s="1">
        <f t="shared" si="150"/>
        <v>0</v>
      </c>
      <c r="B281" s="1" t="e">
        <f t="shared" si="134"/>
        <v>#N/A</v>
      </c>
      <c r="J281" s="4"/>
      <c r="K281" s="4"/>
      <c r="L281" s="4"/>
      <c r="M281" s="61"/>
      <c r="Y281" s="58"/>
      <c r="AA281" s="1">
        <f t="shared" si="135"/>
        <v>0</v>
      </c>
      <c r="AB281" s="1">
        <f t="shared" si="136"/>
        <v>0</v>
      </c>
      <c r="AC281" s="1">
        <f t="shared" si="137"/>
        <v>0</v>
      </c>
      <c r="AD281" s="1" t="str">
        <f t="shared" si="151"/>
        <v/>
      </c>
      <c r="AE281" s="1" t="str">
        <f t="shared" si="132"/>
        <v/>
      </c>
      <c r="AF281" s="1" t="str">
        <f t="shared" si="132"/>
        <v/>
      </c>
      <c r="AG281" s="1" t="str">
        <f t="shared" si="132"/>
        <v/>
      </c>
      <c r="AH281" s="1" t="e">
        <f t="shared" si="156"/>
        <v>#N/A</v>
      </c>
      <c r="AI281" s="9" t="e">
        <f t="shared" si="152"/>
        <v>#N/A</v>
      </c>
      <c r="AJ281" s="9" t="e">
        <f t="shared" si="138"/>
        <v>#N/A</v>
      </c>
      <c r="AK281" s="9" t="e">
        <f t="shared" si="139"/>
        <v>#N/A</v>
      </c>
      <c r="AL281" s="9" t="e">
        <f t="shared" si="140"/>
        <v>#N/A</v>
      </c>
      <c r="AM281" s="9" t="e">
        <f t="shared" si="141"/>
        <v>#N/A</v>
      </c>
      <c r="AN281" s="9" t="e">
        <f t="shared" si="142"/>
        <v>#N/A</v>
      </c>
      <c r="AO281" s="9" t="e">
        <f t="shared" si="143"/>
        <v>#N/A</v>
      </c>
      <c r="AP281" s="1" t="str">
        <f t="shared" si="133"/>
        <v/>
      </c>
      <c r="AQ281" s="1" t="str">
        <f t="shared" si="133"/>
        <v/>
      </c>
      <c r="AS281" s="1" t="str">
        <f t="shared" si="153"/>
        <v/>
      </c>
      <c r="AT281" s="1" t="e">
        <f t="shared" si="154"/>
        <v>#N/A</v>
      </c>
      <c r="AU281" s="1" t="e">
        <f t="shared" si="144"/>
        <v>#N/A</v>
      </c>
      <c r="AV281" s="9" t="e">
        <f t="shared" si="145"/>
        <v>#N/A</v>
      </c>
      <c r="AW281" s="9" t="e">
        <f t="shared" si="146"/>
        <v>#N/A</v>
      </c>
      <c r="AX281" s="9" t="e">
        <f t="shared" si="147"/>
        <v>#N/A</v>
      </c>
      <c r="AY281" s="9" t="e">
        <f t="shared" si="148"/>
        <v>#N/A</v>
      </c>
      <c r="AZ281" s="9" t="e">
        <f t="shared" si="149"/>
        <v>#N/A</v>
      </c>
      <c r="BA281" s="9" t="e">
        <f t="shared" si="155"/>
        <v>#N/A</v>
      </c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M281" s="48"/>
      <c r="BX281" s="7"/>
      <c r="BY281" s="4"/>
      <c r="BZ281" s="7"/>
      <c r="CA281" s="7"/>
      <c r="CB281" s="7"/>
      <c r="CE281" s="7"/>
      <c r="CF281" s="7"/>
      <c r="CG281" s="7"/>
      <c r="CH281" s="7"/>
      <c r="CI281" s="7"/>
      <c r="CJ281" s="7"/>
      <c r="CK281" s="7"/>
      <c r="CL281" s="7"/>
      <c r="CN281" s="47"/>
      <c r="CO281" s="47"/>
      <c r="CP281" s="47"/>
      <c r="CQ281" s="4"/>
    </row>
    <row r="282" spans="1:95" s="1" customFormat="1" x14ac:dyDescent="0.3">
      <c r="A282" s="1">
        <f t="shared" si="150"/>
        <v>0</v>
      </c>
      <c r="B282" s="1" t="e">
        <f t="shared" si="134"/>
        <v>#N/A</v>
      </c>
      <c r="J282" s="4"/>
      <c r="K282" s="4"/>
      <c r="L282" s="4"/>
      <c r="M282" s="61"/>
      <c r="Y282" s="58"/>
      <c r="AA282" s="1">
        <f t="shared" si="135"/>
        <v>0</v>
      </c>
      <c r="AB282" s="1">
        <f t="shared" si="136"/>
        <v>0</v>
      </c>
      <c r="AC282" s="1">
        <f t="shared" si="137"/>
        <v>0</v>
      </c>
      <c r="AD282" s="1" t="str">
        <f t="shared" si="151"/>
        <v/>
      </c>
      <c r="AE282" s="1" t="str">
        <f t="shared" si="132"/>
        <v/>
      </c>
      <c r="AF282" s="1" t="str">
        <f t="shared" si="132"/>
        <v/>
      </c>
      <c r="AG282" s="1" t="str">
        <f t="shared" si="132"/>
        <v/>
      </c>
      <c r="AH282" s="1" t="e">
        <f t="shared" si="156"/>
        <v>#N/A</v>
      </c>
      <c r="AI282" s="9" t="e">
        <f t="shared" si="152"/>
        <v>#N/A</v>
      </c>
      <c r="AJ282" s="9" t="e">
        <f t="shared" si="138"/>
        <v>#N/A</v>
      </c>
      <c r="AK282" s="9" t="e">
        <f t="shared" si="139"/>
        <v>#N/A</v>
      </c>
      <c r="AL282" s="9" t="e">
        <f t="shared" si="140"/>
        <v>#N/A</v>
      </c>
      <c r="AM282" s="9" t="e">
        <f t="shared" si="141"/>
        <v>#N/A</v>
      </c>
      <c r="AN282" s="9" t="e">
        <f t="shared" si="142"/>
        <v>#N/A</v>
      </c>
      <c r="AO282" s="9" t="e">
        <f t="shared" si="143"/>
        <v>#N/A</v>
      </c>
      <c r="AP282" s="1" t="str">
        <f t="shared" si="133"/>
        <v/>
      </c>
      <c r="AQ282" s="1" t="str">
        <f t="shared" si="133"/>
        <v/>
      </c>
      <c r="AS282" s="1" t="str">
        <f t="shared" si="153"/>
        <v/>
      </c>
      <c r="AT282" s="1" t="e">
        <f t="shared" si="154"/>
        <v>#N/A</v>
      </c>
      <c r="AU282" s="1" t="e">
        <f t="shared" si="144"/>
        <v>#N/A</v>
      </c>
      <c r="AV282" s="9" t="e">
        <f t="shared" si="145"/>
        <v>#N/A</v>
      </c>
      <c r="AW282" s="9" t="e">
        <f t="shared" si="146"/>
        <v>#N/A</v>
      </c>
      <c r="AX282" s="9" t="e">
        <f t="shared" si="147"/>
        <v>#N/A</v>
      </c>
      <c r="AY282" s="9" t="e">
        <f t="shared" si="148"/>
        <v>#N/A</v>
      </c>
      <c r="AZ282" s="9" t="e">
        <f t="shared" si="149"/>
        <v>#N/A</v>
      </c>
      <c r="BA282" s="9" t="e">
        <f t="shared" si="155"/>
        <v>#N/A</v>
      </c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M282" s="48"/>
      <c r="BX282" s="7"/>
      <c r="BY282" s="4"/>
      <c r="BZ282" s="7"/>
      <c r="CA282" s="7"/>
      <c r="CB282" s="7"/>
      <c r="CE282" s="7"/>
      <c r="CF282" s="7"/>
      <c r="CG282" s="7"/>
      <c r="CH282" s="7"/>
      <c r="CI282" s="7"/>
      <c r="CJ282" s="7"/>
      <c r="CK282" s="7"/>
      <c r="CL282" s="7"/>
      <c r="CN282" s="47"/>
      <c r="CO282" s="47"/>
      <c r="CP282" s="47"/>
      <c r="CQ282" s="4"/>
    </row>
    <row r="283" spans="1:95" s="1" customFormat="1" x14ac:dyDescent="0.3">
      <c r="A283" s="1">
        <f t="shared" si="150"/>
        <v>0</v>
      </c>
      <c r="B283" s="1" t="e">
        <f t="shared" si="134"/>
        <v>#N/A</v>
      </c>
      <c r="J283" s="4"/>
      <c r="K283" s="4"/>
      <c r="L283" s="4"/>
      <c r="M283" s="61"/>
      <c r="Y283" s="58"/>
      <c r="AA283" s="1">
        <f t="shared" si="135"/>
        <v>0</v>
      </c>
      <c r="AB283" s="1">
        <f t="shared" si="136"/>
        <v>0</v>
      </c>
      <c r="AC283" s="1">
        <f t="shared" si="137"/>
        <v>0</v>
      </c>
      <c r="AD283" s="1" t="str">
        <f t="shared" si="151"/>
        <v/>
      </c>
      <c r="AE283" s="1" t="str">
        <f t="shared" si="132"/>
        <v/>
      </c>
      <c r="AF283" s="1" t="str">
        <f t="shared" si="132"/>
        <v/>
      </c>
      <c r="AG283" s="1" t="str">
        <f t="shared" si="132"/>
        <v/>
      </c>
      <c r="AH283" s="1" t="e">
        <f t="shared" si="156"/>
        <v>#N/A</v>
      </c>
      <c r="AI283" s="9" t="e">
        <f t="shared" si="152"/>
        <v>#N/A</v>
      </c>
      <c r="AJ283" s="9" t="e">
        <f t="shared" si="138"/>
        <v>#N/A</v>
      </c>
      <c r="AK283" s="9" t="e">
        <f t="shared" si="139"/>
        <v>#N/A</v>
      </c>
      <c r="AL283" s="9" t="e">
        <f t="shared" si="140"/>
        <v>#N/A</v>
      </c>
      <c r="AM283" s="9" t="e">
        <f t="shared" si="141"/>
        <v>#N/A</v>
      </c>
      <c r="AN283" s="9" t="e">
        <f t="shared" si="142"/>
        <v>#N/A</v>
      </c>
      <c r="AO283" s="9" t="e">
        <f t="shared" si="143"/>
        <v>#N/A</v>
      </c>
      <c r="AP283" s="1" t="str">
        <f t="shared" si="133"/>
        <v/>
      </c>
      <c r="AQ283" s="1" t="str">
        <f t="shared" si="133"/>
        <v/>
      </c>
      <c r="AS283" s="1" t="str">
        <f t="shared" si="153"/>
        <v/>
      </c>
      <c r="AT283" s="1" t="e">
        <f t="shared" si="154"/>
        <v>#N/A</v>
      </c>
      <c r="AU283" s="1" t="e">
        <f t="shared" si="144"/>
        <v>#N/A</v>
      </c>
      <c r="AV283" s="9" t="e">
        <f t="shared" si="145"/>
        <v>#N/A</v>
      </c>
      <c r="AW283" s="9" t="e">
        <f t="shared" si="146"/>
        <v>#N/A</v>
      </c>
      <c r="AX283" s="9" t="e">
        <f t="shared" si="147"/>
        <v>#N/A</v>
      </c>
      <c r="AY283" s="9" t="e">
        <f t="shared" si="148"/>
        <v>#N/A</v>
      </c>
      <c r="AZ283" s="9" t="e">
        <f t="shared" si="149"/>
        <v>#N/A</v>
      </c>
      <c r="BA283" s="9" t="e">
        <f t="shared" si="155"/>
        <v>#N/A</v>
      </c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M283" s="48"/>
      <c r="BX283" s="7"/>
      <c r="BY283" s="4"/>
      <c r="BZ283" s="7"/>
      <c r="CA283" s="7"/>
      <c r="CB283" s="7"/>
      <c r="CE283" s="7"/>
      <c r="CF283" s="7"/>
      <c r="CG283" s="7"/>
      <c r="CH283" s="7"/>
      <c r="CI283" s="7"/>
      <c r="CJ283" s="7"/>
      <c r="CK283" s="7"/>
      <c r="CL283" s="7"/>
      <c r="CN283" s="47"/>
      <c r="CO283" s="47"/>
      <c r="CP283" s="47"/>
      <c r="CQ283" s="4"/>
    </row>
    <row r="284" spans="1:95" s="1" customFormat="1" x14ac:dyDescent="0.3">
      <c r="A284" s="1">
        <f t="shared" si="150"/>
        <v>0</v>
      </c>
      <c r="B284" s="1" t="e">
        <f t="shared" si="134"/>
        <v>#N/A</v>
      </c>
      <c r="J284" s="4"/>
      <c r="K284" s="4"/>
      <c r="L284" s="4"/>
      <c r="M284" s="61"/>
      <c r="Y284" s="58"/>
      <c r="AA284" s="1">
        <f t="shared" si="135"/>
        <v>0</v>
      </c>
      <c r="AB284" s="1">
        <f t="shared" si="136"/>
        <v>0</v>
      </c>
      <c r="AC284" s="1">
        <f t="shared" si="137"/>
        <v>0</v>
      </c>
      <c r="AD284" s="1" t="str">
        <f t="shared" si="151"/>
        <v/>
      </c>
      <c r="AE284" s="1" t="str">
        <f t="shared" si="132"/>
        <v/>
      </c>
      <c r="AF284" s="1" t="str">
        <f t="shared" si="132"/>
        <v/>
      </c>
      <c r="AG284" s="1" t="str">
        <f t="shared" si="132"/>
        <v/>
      </c>
      <c r="AH284" s="1" t="e">
        <f t="shared" si="156"/>
        <v>#N/A</v>
      </c>
      <c r="AI284" s="9" t="e">
        <f t="shared" si="152"/>
        <v>#N/A</v>
      </c>
      <c r="AJ284" s="9" t="e">
        <f t="shared" si="138"/>
        <v>#N/A</v>
      </c>
      <c r="AK284" s="9" t="e">
        <f t="shared" si="139"/>
        <v>#N/A</v>
      </c>
      <c r="AL284" s="9" t="e">
        <f t="shared" si="140"/>
        <v>#N/A</v>
      </c>
      <c r="AM284" s="9" t="e">
        <f t="shared" si="141"/>
        <v>#N/A</v>
      </c>
      <c r="AN284" s="9" t="e">
        <f t="shared" si="142"/>
        <v>#N/A</v>
      </c>
      <c r="AO284" s="9" t="e">
        <f t="shared" si="143"/>
        <v>#N/A</v>
      </c>
      <c r="AP284" s="1" t="str">
        <f t="shared" si="133"/>
        <v/>
      </c>
      <c r="AQ284" s="1" t="str">
        <f t="shared" si="133"/>
        <v/>
      </c>
      <c r="AS284" s="1" t="str">
        <f t="shared" si="153"/>
        <v/>
      </c>
      <c r="AT284" s="1" t="e">
        <f t="shared" si="154"/>
        <v>#N/A</v>
      </c>
      <c r="AU284" s="1" t="e">
        <f t="shared" si="144"/>
        <v>#N/A</v>
      </c>
      <c r="AV284" s="9" t="e">
        <f t="shared" si="145"/>
        <v>#N/A</v>
      </c>
      <c r="AW284" s="9" t="e">
        <f t="shared" si="146"/>
        <v>#N/A</v>
      </c>
      <c r="AX284" s="9" t="e">
        <f t="shared" si="147"/>
        <v>#N/A</v>
      </c>
      <c r="AY284" s="9" t="e">
        <f t="shared" si="148"/>
        <v>#N/A</v>
      </c>
      <c r="AZ284" s="9" t="e">
        <f t="shared" si="149"/>
        <v>#N/A</v>
      </c>
      <c r="BA284" s="9" t="e">
        <f t="shared" si="155"/>
        <v>#N/A</v>
      </c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M284" s="48"/>
      <c r="BX284" s="7"/>
      <c r="BY284" s="4"/>
      <c r="BZ284" s="7"/>
      <c r="CA284" s="7"/>
      <c r="CB284" s="7"/>
      <c r="CE284" s="7"/>
      <c r="CF284" s="7"/>
      <c r="CG284" s="7"/>
      <c r="CH284" s="7"/>
      <c r="CI284" s="7"/>
      <c r="CJ284" s="7"/>
      <c r="CK284" s="7"/>
      <c r="CL284" s="7"/>
      <c r="CN284" s="47"/>
      <c r="CO284" s="47"/>
      <c r="CP284" s="47"/>
      <c r="CQ284" s="4"/>
    </row>
    <row r="285" spans="1:95" s="1" customFormat="1" x14ac:dyDescent="0.3">
      <c r="A285" s="1">
        <f t="shared" si="150"/>
        <v>0</v>
      </c>
      <c r="B285" s="1" t="e">
        <f t="shared" si="134"/>
        <v>#N/A</v>
      </c>
      <c r="J285" s="4"/>
      <c r="K285" s="4"/>
      <c r="L285" s="4"/>
      <c r="M285" s="61"/>
      <c r="Y285" s="58"/>
      <c r="AA285" s="1">
        <f t="shared" si="135"/>
        <v>0</v>
      </c>
      <c r="AB285" s="1">
        <f t="shared" si="136"/>
        <v>0</v>
      </c>
      <c r="AC285" s="1">
        <f t="shared" si="137"/>
        <v>0</v>
      </c>
      <c r="AD285" s="1" t="str">
        <f t="shared" si="151"/>
        <v/>
      </c>
      <c r="AE285" s="1" t="str">
        <f t="shared" si="132"/>
        <v/>
      </c>
      <c r="AF285" s="1" t="str">
        <f t="shared" si="132"/>
        <v/>
      </c>
      <c r="AG285" s="1" t="str">
        <f t="shared" si="132"/>
        <v/>
      </c>
      <c r="AH285" s="1" t="e">
        <f t="shared" si="156"/>
        <v>#N/A</v>
      </c>
      <c r="AI285" s="9" t="e">
        <f t="shared" si="152"/>
        <v>#N/A</v>
      </c>
      <c r="AJ285" s="9" t="e">
        <f t="shared" si="138"/>
        <v>#N/A</v>
      </c>
      <c r="AK285" s="9" t="e">
        <f t="shared" si="139"/>
        <v>#N/A</v>
      </c>
      <c r="AL285" s="9" t="e">
        <f t="shared" si="140"/>
        <v>#N/A</v>
      </c>
      <c r="AM285" s="9" t="e">
        <f t="shared" si="141"/>
        <v>#N/A</v>
      </c>
      <c r="AN285" s="9" t="e">
        <f t="shared" si="142"/>
        <v>#N/A</v>
      </c>
      <c r="AO285" s="9" t="e">
        <f t="shared" si="143"/>
        <v>#N/A</v>
      </c>
      <c r="AP285" s="1" t="str">
        <f t="shared" si="133"/>
        <v/>
      </c>
      <c r="AQ285" s="1" t="str">
        <f t="shared" si="133"/>
        <v/>
      </c>
      <c r="AS285" s="1" t="str">
        <f t="shared" si="153"/>
        <v/>
      </c>
      <c r="AT285" s="1" t="e">
        <f t="shared" si="154"/>
        <v>#N/A</v>
      </c>
      <c r="AU285" s="1" t="e">
        <f t="shared" si="144"/>
        <v>#N/A</v>
      </c>
      <c r="AV285" s="9" t="e">
        <f t="shared" si="145"/>
        <v>#N/A</v>
      </c>
      <c r="AW285" s="9" t="e">
        <f t="shared" si="146"/>
        <v>#N/A</v>
      </c>
      <c r="AX285" s="9" t="e">
        <f t="shared" si="147"/>
        <v>#N/A</v>
      </c>
      <c r="AY285" s="9" t="e">
        <f t="shared" si="148"/>
        <v>#N/A</v>
      </c>
      <c r="AZ285" s="9" t="e">
        <f t="shared" si="149"/>
        <v>#N/A</v>
      </c>
      <c r="BA285" s="9" t="e">
        <f t="shared" si="155"/>
        <v>#N/A</v>
      </c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M285" s="48"/>
      <c r="BX285" s="7"/>
      <c r="BY285" s="4"/>
      <c r="BZ285" s="7"/>
      <c r="CA285" s="7"/>
      <c r="CB285" s="7"/>
      <c r="CE285" s="7"/>
      <c r="CF285" s="7"/>
      <c r="CG285" s="7"/>
      <c r="CH285" s="7"/>
      <c r="CI285" s="7"/>
      <c r="CJ285" s="7"/>
      <c r="CK285" s="7"/>
      <c r="CL285" s="7"/>
      <c r="CN285" s="47"/>
      <c r="CO285" s="47"/>
      <c r="CP285" s="47"/>
      <c r="CQ285" s="4"/>
    </row>
    <row r="286" spans="1:95" s="1" customFormat="1" x14ac:dyDescent="0.3">
      <c r="A286" s="1">
        <f t="shared" si="150"/>
        <v>0</v>
      </c>
      <c r="B286" s="1" t="e">
        <f t="shared" si="134"/>
        <v>#N/A</v>
      </c>
      <c r="J286" s="4"/>
      <c r="K286" s="4"/>
      <c r="L286" s="4"/>
      <c r="M286" s="61"/>
      <c r="Y286" s="58"/>
      <c r="AA286" s="1">
        <f t="shared" si="135"/>
        <v>0</v>
      </c>
      <c r="AB286" s="1">
        <f t="shared" si="136"/>
        <v>0</v>
      </c>
      <c r="AC286" s="1">
        <f t="shared" si="137"/>
        <v>0</v>
      </c>
      <c r="AD286" s="1" t="str">
        <f t="shared" si="151"/>
        <v/>
      </c>
      <c r="AE286" s="1" t="str">
        <f t="shared" si="132"/>
        <v/>
      </c>
      <c r="AF286" s="1" t="str">
        <f t="shared" si="132"/>
        <v/>
      </c>
      <c r="AG286" s="1" t="str">
        <f t="shared" si="132"/>
        <v/>
      </c>
      <c r="AH286" s="1" t="e">
        <f t="shared" si="156"/>
        <v>#N/A</v>
      </c>
      <c r="AI286" s="9" t="e">
        <f t="shared" si="152"/>
        <v>#N/A</v>
      </c>
      <c r="AJ286" s="9" t="e">
        <f t="shared" si="138"/>
        <v>#N/A</v>
      </c>
      <c r="AK286" s="9" t="e">
        <f t="shared" si="139"/>
        <v>#N/A</v>
      </c>
      <c r="AL286" s="9" t="e">
        <f t="shared" si="140"/>
        <v>#N/A</v>
      </c>
      <c r="AM286" s="9" t="e">
        <f t="shared" si="141"/>
        <v>#N/A</v>
      </c>
      <c r="AN286" s="9" t="e">
        <f t="shared" si="142"/>
        <v>#N/A</v>
      </c>
      <c r="AO286" s="9" t="e">
        <f t="shared" si="143"/>
        <v>#N/A</v>
      </c>
      <c r="AP286" s="1" t="str">
        <f t="shared" si="133"/>
        <v/>
      </c>
      <c r="AQ286" s="1" t="str">
        <f t="shared" si="133"/>
        <v/>
      </c>
      <c r="AS286" s="1" t="str">
        <f t="shared" si="153"/>
        <v/>
      </c>
      <c r="AT286" s="1" t="e">
        <f t="shared" si="154"/>
        <v>#N/A</v>
      </c>
      <c r="AU286" s="1" t="e">
        <f t="shared" si="144"/>
        <v>#N/A</v>
      </c>
      <c r="AV286" s="9" t="e">
        <f t="shared" si="145"/>
        <v>#N/A</v>
      </c>
      <c r="AW286" s="9" t="e">
        <f t="shared" si="146"/>
        <v>#N/A</v>
      </c>
      <c r="AX286" s="9" t="e">
        <f t="shared" si="147"/>
        <v>#N/A</v>
      </c>
      <c r="AY286" s="9" t="e">
        <f t="shared" si="148"/>
        <v>#N/A</v>
      </c>
      <c r="AZ286" s="9" t="e">
        <f t="shared" si="149"/>
        <v>#N/A</v>
      </c>
      <c r="BA286" s="9" t="e">
        <f t="shared" si="155"/>
        <v>#N/A</v>
      </c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M286" s="48"/>
      <c r="BX286" s="7"/>
      <c r="BY286" s="4"/>
      <c r="BZ286" s="7"/>
      <c r="CA286" s="7"/>
      <c r="CB286" s="7"/>
      <c r="CE286" s="7"/>
      <c r="CF286" s="7"/>
      <c r="CG286" s="7"/>
      <c r="CH286" s="7"/>
      <c r="CI286" s="7"/>
      <c r="CJ286" s="7"/>
      <c r="CK286" s="7"/>
      <c r="CL286" s="7"/>
      <c r="CN286" s="47"/>
      <c r="CO286" s="47"/>
      <c r="CP286" s="47"/>
      <c r="CQ286" s="4"/>
    </row>
    <row r="287" spans="1:95" s="1" customFormat="1" x14ac:dyDescent="0.3">
      <c r="A287" s="1">
        <f t="shared" si="150"/>
        <v>0</v>
      </c>
      <c r="B287" s="1" t="e">
        <f t="shared" si="134"/>
        <v>#N/A</v>
      </c>
      <c r="J287" s="4"/>
      <c r="K287" s="4"/>
      <c r="L287" s="4"/>
      <c r="M287" s="61"/>
      <c r="Y287" s="58"/>
      <c r="AA287" s="1">
        <f t="shared" si="135"/>
        <v>0</v>
      </c>
      <c r="AB287" s="1">
        <f t="shared" si="136"/>
        <v>0</v>
      </c>
      <c r="AC287" s="1">
        <f t="shared" si="137"/>
        <v>0</v>
      </c>
      <c r="AD287" s="1" t="str">
        <f t="shared" si="151"/>
        <v/>
      </c>
      <c r="AE287" s="1" t="str">
        <f t="shared" si="132"/>
        <v/>
      </c>
      <c r="AF287" s="1" t="str">
        <f t="shared" si="132"/>
        <v/>
      </c>
      <c r="AG287" s="1" t="str">
        <f t="shared" si="132"/>
        <v/>
      </c>
      <c r="AH287" s="1" t="e">
        <f t="shared" si="156"/>
        <v>#N/A</v>
      </c>
      <c r="AI287" s="9" t="e">
        <f t="shared" si="152"/>
        <v>#N/A</v>
      </c>
      <c r="AJ287" s="9" t="e">
        <f t="shared" si="138"/>
        <v>#N/A</v>
      </c>
      <c r="AK287" s="9" t="e">
        <f t="shared" si="139"/>
        <v>#N/A</v>
      </c>
      <c r="AL287" s="9" t="e">
        <f t="shared" si="140"/>
        <v>#N/A</v>
      </c>
      <c r="AM287" s="9" t="e">
        <f t="shared" si="141"/>
        <v>#N/A</v>
      </c>
      <c r="AN287" s="9" t="e">
        <f t="shared" si="142"/>
        <v>#N/A</v>
      </c>
      <c r="AO287" s="9" t="e">
        <f t="shared" si="143"/>
        <v>#N/A</v>
      </c>
      <c r="AP287" s="1" t="str">
        <f t="shared" si="133"/>
        <v/>
      </c>
      <c r="AQ287" s="1" t="str">
        <f t="shared" si="133"/>
        <v/>
      </c>
      <c r="AS287" s="1" t="str">
        <f t="shared" si="153"/>
        <v/>
      </c>
      <c r="AT287" s="1" t="e">
        <f t="shared" si="154"/>
        <v>#N/A</v>
      </c>
      <c r="AU287" s="1" t="e">
        <f t="shared" si="144"/>
        <v>#N/A</v>
      </c>
      <c r="AV287" s="9" t="e">
        <f t="shared" si="145"/>
        <v>#N/A</v>
      </c>
      <c r="AW287" s="9" t="e">
        <f t="shared" si="146"/>
        <v>#N/A</v>
      </c>
      <c r="AX287" s="9" t="e">
        <f t="shared" si="147"/>
        <v>#N/A</v>
      </c>
      <c r="AY287" s="9" t="e">
        <f t="shared" si="148"/>
        <v>#N/A</v>
      </c>
      <c r="AZ287" s="9" t="e">
        <f t="shared" si="149"/>
        <v>#N/A</v>
      </c>
      <c r="BA287" s="9" t="e">
        <f t="shared" si="155"/>
        <v>#N/A</v>
      </c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M287" s="48"/>
      <c r="BX287" s="7"/>
      <c r="BY287" s="4"/>
      <c r="BZ287" s="7"/>
      <c r="CA287" s="7"/>
      <c r="CB287" s="7"/>
      <c r="CE287" s="7"/>
      <c r="CF287" s="7"/>
      <c r="CG287" s="7"/>
      <c r="CH287" s="7"/>
      <c r="CI287" s="7"/>
      <c r="CJ287" s="7"/>
      <c r="CK287" s="7"/>
      <c r="CL287" s="7"/>
      <c r="CN287" s="47"/>
      <c r="CO287" s="47"/>
      <c r="CP287" s="47"/>
      <c r="CQ287" s="4"/>
    </row>
    <row r="288" spans="1:95" s="1" customFormat="1" x14ac:dyDescent="0.3">
      <c r="A288" s="1">
        <f t="shared" si="150"/>
        <v>0</v>
      </c>
      <c r="B288" s="1" t="e">
        <f t="shared" si="134"/>
        <v>#N/A</v>
      </c>
      <c r="J288" s="4"/>
      <c r="K288" s="4"/>
      <c r="L288" s="4"/>
      <c r="M288" s="61"/>
      <c r="Y288" s="58"/>
      <c r="AA288" s="1">
        <f t="shared" si="135"/>
        <v>0</v>
      </c>
      <c r="AB288" s="1">
        <f t="shared" si="136"/>
        <v>0</v>
      </c>
      <c r="AC288" s="1">
        <f t="shared" si="137"/>
        <v>0</v>
      </c>
      <c r="AD288" s="1" t="str">
        <f t="shared" si="151"/>
        <v/>
      </c>
      <c r="AE288" s="1" t="str">
        <f t="shared" si="132"/>
        <v/>
      </c>
      <c r="AF288" s="1" t="str">
        <f t="shared" si="132"/>
        <v/>
      </c>
      <c r="AG288" s="1" t="str">
        <f t="shared" si="132"/>
        <v/>
      </c>
      <c r="AH288" s="1" t="e">
        <f t="shared" si="156"/>
        <v>#N/A</v>
      </c>
      <c r="AI288" s="9" t="e">
        <f t="shared" si="152"/>
        <v>#N/A</v>
      </c>
      <c r="AJ288" s="9" t="e">
        <f t="shared" si="138"/>
        <v>#N/A</v>
      </c>
      <c r="AK288" s="9" t="e">
        <f t="shared" si="139"/>
        <v>#N/A</v>
      </c>
      <c r="AL288" s="9" t="e">
        <f t="shared" si="140"/>
        <v>#N/A</v>
      </c>
      <c r="AM288" s="9" t="e">
        <f t="shared" si="141"/>
        <v>#N/A</v>
      </c>
      <c r="AN288" s="9" t="e">
        <f t="shared" si="142"/>
        <v>#N/A</v>
      </c>
      <c r="AO288" s="9" t="e">
        <f t="shared" si="143"/>
        <v>#N/A</v>
      </c>
      <c r="AP288" s="1" t="str">
        <f t="shared" si="133"/>
        <v/>
      </c>
      <c r="AQ288" s="1" t="str">
        <f t="shared" si="133"/>
        <v/>
      </c>
      <c r="AS288" s="1" t="str">
        <f t="shared" si="153"/>
        <v/>
      </c>
      <c r="AT288" s="1" t="e">
        <f t="shared" si="154"/>
        <v>#N/A</v>
      </c>
      <c r="AU288" s="1" t="e">
        <f t="shared" si="144"/>
        <v>#N/A</v>
      </c>
      <c r="AV288" s="9" t="e">
        <f t="shared" si="145"/>
        <v>#N/A</v>
      </c>
      <c r="AW288" s="9" t="e">
        <f t="shared" si="146"/>
        <v>#N/A</v>
      </c>
      <c r="AX288" s="9" t="e">
        <f t="shared" si="147"/>
        <v>#N/A</v>
      </c>
      <c r="AY288" s="9" t="e">
        <f t="shared" si="148"/>
        <v>#N/A</v>
      </c>
      <c r="AZ288" s="9" t="e">
        <f t="shared" si="149"/>
        <v>#N/A</v>
      </c>
      <c r="BA288" s="9" t="e">
        <f t="shared" si="155"/>
        <v>#N/A</v>
      </c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M288" s="48"/>
      <c r="BX288" s="7"/>
      <c r="BY288" s="4"/>
      <c r="BZ288" s="7"/>
      <c r="CA288" s="7"/>
      <c r="CB288" s="7"/>
      <c r="CE288" s="7"/>
      <c r="CF288" s="7"/>
      <c r="CG288" s="7"/>
      <c r="CH288" s="7"/>
      <c r="CI288" s="7"/>
      <c r="CJ288" s="7"/>
      <c r="CK288" s="7"/>
      <c r="CL288" s="7"/>
      <c r="CN288" s="47"/>
      <c r="CO288" s="47"/>
      <c r="CP288" s="47"/>
      <c r="CQ288" s="4"/>
    </row>
    <row r="289" spans="1:95" s="1" customFormat="1" x14ac:dyDescent="0.3">
      <c r="A289" s="1">
        <f t="shared" si="150"/>
        <v>0</v>
      </c>
      <c r="B289" s="1" t="e">
        <f t="shared" si="134"/>
        <v>#N/A</v>
      </c>
      <c r="J289" s="4"/>
      <c r="K289" s="4"/>
      <c r="L289" s="4"/>
      <c r="M289" s="61"/>
      <c r="Y289" s="58"/>
      <c r="AA289" s="1">
        <f t="shared" si="135"/>
        <v>0</v>
      </c>
      <c r="AB289" s="1">
        <f t="shared" si="136"/>
        <v>0</v>
      </c>
      <c r="AC289" s="1">
        <f t="shared" si="137"/>
        <v>0</v>
      </c>
      <c r="AD289" s="1" t="str">
        <f t="shared" si="151"/>
        <v/>
      </c>
      <c r="AE289" s="1" t="str">
        <f t="shared" si="132"/>
        <v/>
      </c>
      <c r="AF289" s="1" t="str">
        <f t="shared" si="132"/>
        <v/>
      </c>
      <c r="AG289" s="1" t="str">
        <f t="shared" si="132"/>
        <v/>
      </c>
      <c r="AH289" s="1" t="e">
        <f t="shared" si="156"/>
        <v>#N/A</v>
      </c>
      <c r="AI289" s="9" t="e">
        <f t="shared" si="152"/>
        <v>#N/A</v>
      </c>
      <c r="AJ289" s="9" t="e">
        <f t="shared" si="138"/>
        <v>#N/A</v>
      </c>
      <c r="AK289" s="9" t="e">
        <f t="shared" si="139"/>
        <v>#N/A</v>
      </c>
      <c r="AL289" s="9" t="e">
        <f t="shared" si="140"/>
        <v>#N/A</v>
      </c>
      <c r="AM289" s="9" t="e">
        <f t="shared" si="141"/>
        <v>#N/A</v>
      </c>
      <c r="AN289" s="9" t="e">
        <f t="shared" si="142"/>
        <v>#N/A</v>
      </c>
      <c r="AO289" s="9" t="e">
        <f t="shared" si="143"/>
        <v>#N/A</v>
      </c>
      <c r="AP289" s="1" t="str">
        <f t="shared" si="133"/>
        <v/>
      </c>
      <c r="AQ289" s="1" t="str">
        <f t="shared" si="133"/>
        <v/>
      </c>
      <c r="AS289" s="1" t="str">
        <f t="shared" si="153"/>
        <v/>
      </c>
      <c r="AT289" s="1" t="e">
        <f t="shared" si="154"/>
        <v>#N/A</v>
      </c>
      <c r="AU289" s="1" t="e">
        <f t="shared" si="144"/>
        <v>#N/A</v>
      </c>
      <c r="AV289" s="9" t="e">
        <f t="shared" si="145"/>
        <v>#N/A</v>
      </c>
      <c r="AW289" s="9" t="e">
        <f t="shared" si="146"/>
        <v>#N/A</v>
      </c>
      <c r="AX289" s="9" t="e">
        <f t="shared" si="147"/>
        <v>#N/A</v>
      </c>
      <c r="AY289" s="9" t="e">
        <f t="shared" si="148"/>
        <v>#N/A</v>
      </c>
      <c r="AZ289" s="9" t="e">
        <f t="shared" si="149"/>
        <v>#N/A</v>
      </c>
      <c r="BA289" s="9" t="e">
        <f t="shared" si="155"/>
        <v>#N/A</v>
      </c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M289" s="48"/>
      <c r="BX289" s="7"/>
      <c r="BY289" s="4"/>
      <c r="BZ289" s="7"/>
      <c r="CA289" s="7"/>
      <c r="CB289" s="7"/>
      <c r="CE289" s="7"/>
      <c r="CF289" s="7"/>
      <c r="CG289" s="7"/>
      <c r="CH289" s="7"/>
      <c r="CI289" s="7"/>
      <c r="CJ289" s="7"/>
      <c r="CK289" s="7"/>
      <c r="CL289" s="7"/>
      <c r="CN289" s="47"/>
      <c r="CO289" s="47"/>
      <c r="CP289" s="47"/>
      <c r="CQ289" s="4"/>
    </row>
    <row r="290" spans="1:95" s="1" customFormat="1" x14ac:dyDescent="0.3">
      <c r="A290" s="1">
        <f t="shared" si="150"/>
        <v>0</v>
      </c>
      <c r="B290" s="1" t="e">
        <f t="shared" si="134"/>
        <v>#N/A</v>
      </c>
      <c r="J290" s="4"/>
      <c r="K290" s="4"/>
      <c r="L290" s="4"/>
      <c r="M290" s="61"/>
      <c r="Y290" s="58"/>
      <c r="AA290" s="1">
        <f t="shared" si="135"/>
        <v>0</v>
      </c>
      <c r="AB290" s="1">
        <f t="shared" si="136"/>
        <v>0</v>
      </c>
      <c r="AC290" s="1">
        <f t="shared" si="137"/>
        <v>0</v>
      </c>
      <c r="AD290" s="1" t="str">
        <f t="shared" si="151"/>
        <v/>
      </c>
      <c r="AE290" s="1" t="str">
        <f t="shared" si="132"/>
        <v/>
      </c>
      <c r="AF290" s="1" t="str">
        <f t="shared" si="132"/>
        <v/>
      </c>
      <c r="AG290" s="1" t="str">
        <f t="shared" si="132"/>
        <v/>
      </c>
      <c r="AH290" s="1" t="e">
        <f t="shared" si="156"/>
        <v>#N/A</v>
      </c>
      <c r="AI290" s="9" t="e">
        <f t="shared" si="152"/>
        <v>#N/A</v>
      </c>
      <c r="AJ290" s="9" t="e">
        <f t="shared" si="138"/>
        <v>#N/A</v>
      </c>
      <c r="AK290" s="9" t="e">
        <f t="shared" si="139"/>
        <v>#N/A</v>
      </c>
      <c r="AL290" s="9" t="e">
        <f t="shared" si="140"/>
        <v>#N/A</v>
      </c>
      <c r="AM290" s="9" t="e">
        <f t="shared" si="141"/>
        <v>#N/A</v>
      </c>
      <c r="AN290" s="9" t="e">
        <f t="shared" si="142"/>
        <v>#N/A</v>
      </c>
      <c r="AO290" s="9" t="e">
        <f t="shared" si="143"/>
        <v>#N/A</v>
      </c>
      <c r="AP290" s="1" t="str">
        <f t="shared" si="133"/>
        <v/>
      </c>
      <c r="AQ290" s="1" t="str">
        <f t="shared" si="133"/>
        <v/>
      </c>
      <c r="AS290" s="1" t="str">
        <f t="shared" si="153"/>
        <v/>
      </c>
      <c r="AT290" s="1" t="e">
        <f t="shared" si="154"/>
        <v>#N/A</v>
      </c>
      <c r="AU290" s="1" t="e">
        <f t="shared" si="144"/>
        <v>#N/A</v>
      </c>
      <c r="AV290" s="9" t="e">
        <f t="shared" si="145"/>
        <v>#N/A</v>
      </c>
      <c r="AW290" s="9" t="e">
        <f t="shared" si="146"/>
        <v>#N/A</v>
      </c>
      <c r="AX290" s="9" t="e">
        <f t="shared" si="147"/>
        <v>#N/A</v>
      </c>
      <c r="AY290" s="9" t="e">
        <f t="shared" si="148"/>
        <v>#N/A</v>
      </c>
      <c r="AZ290" s="9" t="e">
        <f t="shared" si="149"/>
        <v>#N/A</v>
      </c>
      <c r="BA290" s="9" t="e">
        <f t="shared" si="155"/>
        <v>#N/A</v>
      </c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M290" s="48"/>
      <c r="BX290" s="7"/>
      <c r="BY290" s="4"/>
      <c r="BZ290" s="7"/>
      <c r="CA290" s="7"/>
      <c r="CB290" s="7"/>
      <c r="CE290" s="7"/>
      <c r="CF290" s="7"/>
      <c r="CG290" s="7"/>
      <c r="CH290" s="7"/>
      <c r="CI290" s="7"/>
      <c r="CJ290" s="7"/>
      <c r="CK290" s="7"/>
      <c r="CL290" s="7"/>
      <c r="CN290" s="47"/>
      <c r="CO290" s="47"/>
      <c r="CP290" s="47"/>
      <c r="CQ290" s="4"/>
    </row>
    <row r="291" spans="1:95" s="1" customFormat="1" x14ac:dyDescent="0.3">
      <c r="A291" s="1">
        <f t="shared" si="150"/>
        <v>0</v>
      </c>
      <c r="B291" s="1" t="e">
        <f t="shared" si="134"/>
        <v>#N/A</v>
      </c>
      <c r="J291" s="4"/>
      <c r="K291" s="4"/>
      <c r="L291" s="4"/>
      <c r="M291" s="61"/>
      <c r="Y291" s="58"/>
      <c r="AA291" s="1">
        <f t="shared" si="135"/>
        <v>0</v>
      </c>
      <c r="AB291" s="1">
        <f t="shared" si="136"/>
        <v>0</v>
      </c>
      <c r="AC291" s="1">
        <f t="shared" si="137"/>
        <v>0</v>
      </c>
      <c r="AD291" s="1" t="str">
        <f t="shared" si="151"/>
        <v/>
      </c>
      <c r="AE291" s="1" t="str">
        <f t="shared" si="132"/>
        <v/>
      </c>
      <c r="AF291" s="1" t="str">
        <f t="shared" si="132"/>
        <v/>
      </c>
      <c r="AG291" s="1" t="str">
        <f t="shared" si="132"/>
        <v/>
      </c>
      <c r="AH291" s="1" t="e">
        <f t="shared" si="156"/>
        <v>#N/A</v>
      </c>
      <c r="AI291" s="9" t="e">
        <f t="shared" si="152"/>
        <v>#N/A</v>
      </c>
      <c r="AJ291" s="9" t="e">
        <f t="shared" si="138"/>
        <v>#N/A</v>
      </c>
      <c r="AK291" s="9" t="e">
        <f t="shared" si="139"/>
        <v>#N/A</v>
      </c>
      <c r="AL291" s="9" t="e">
        <f t="shared" si="140"/>
        <v>#N/A</v>
      </c>
      <c r="AM291" s="9" t="e">
        <f t="shared" si="141"/>
        <v>#N/A</v>
      </c>
      <c r="AN291" s="9" t="e">
        <f t="shared" si="142"/>
        <v>#N/A</v>
      </c>
      <c r="AO291" s="9" t="e">
        <f t="shared" si="143"/>
        <v>#N/A</v>
      </c>
      <c r="AP291" s="1" t="str">
        <f t="shared" si="133"/>
        <v/>
      </c>
      <c r="AQ291" s="1" t="str">
        <f t="shared" si="133"/>
        <v/>
      </c>
      <c r="AS291" s="1" t="str">
        <f t="shared" si="153"/>
        <v/>
      </c>
      <c r="AT291" s="1" t="e">
        <f t="shared" si="154"/>
        <v>#N/A</v>
      </c>
      <c r="AU291" s="1" t="e">
        <f t="shared" si="144"/>
        <v>#N/A</v>
      </c>
      <c r="AV291" s="9" t="e">
        <f t="shared" si="145"/>
        <v>#N/A</v>
      </c>
      <c r="AW291" s="9" t="e">
        <f t="shared" si="146"/>
        <v>#N/A</v>
      </c>
      <c r="AX291" s="9" t="e">
        <f t="shared" si="147"/>
        <v>#N/A</v>
      </c>
      <c r="AY291" s="9" t="e">
        <f t="shared" si="148"/>
        <v>#N/A</v>
      </c>
      <c r="AZ291" s="9" t="e">
        <f t="shared" si="149"/>
        <v>#N/A</v>
      </c>
      <c r="BA291" s="9" t="e">
        <f t="shared" si="155"/>
        <v>#N/A</v>
      </c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M291" s="48"/>
      <c r="BX291" s="7"/>
      <c r="BY291" s="4"/>
      <c r="BZ291" s="7"/>
      <c r="CA291" s="7"/>
      <c r="CB291" s="7"/>
      <c r="CE291" s="7"/>
      <c r="CF291" s="7"/>
      <c r="CG291" s="7"/>
      <c r="CH291" s="7"/>
      <c r="CI291" s="7"/>
      <c r="CJ291" s="7"/>
      <c r="CK291" s="7"/>
      <c r="CL291" s="7"/>
      <c r="CN291" s="47"/>
      <c r="CO291" s="47"/>
      <c r="CP291" s="47"/>
      <c r="CQ291" s="4"/>
    </row>
    <row r="292" spans="1:95" s="1" customFormat="1" x14ac:dyDescent="0.3">
      <c r="A292" s="1">
        <f t="shared" si="150"/>
        <v>0</v>
      </c>
      <c r="B292" s="1" t="e">
        <f t="shared" si="134"/>
        <v>#N/A</v>
      </c>
      <c r="J292" s="4"/>
      <c r="K292" s="4"/>
      <c r="L292" s="4"/>
      <c r="M292" s="61"/>
      <c r="Y292" s="58"/>
      <c r="AA292" s="1">
        <f t="shared" si="135"/>
        <v>0</v>
      </c>
      <c r="AB292" s="1">
        <f t="shared" si="136"/>
        <v>0</v>
      </c>
      <c r="AC292" s="1">
        <f t="shared" si="137"/>
        <v>0</v>
      </c>
      <c r="AD292" s="1" t="str">
        <f t="shared" si="151"/>
        <v/>
      </c>
      <c r="AE292" s="1" t="str">
        <f t="shared" si="132"/>
        <v/>
      </c>
      <c r="AF292" s="1" t="str">
        <f t="shared" si="132"/>
        <v/>
      </c>
      <c r="AG292" s="1" t="str">
        <f t="shared" si="132"/>
        <v/>
      </c>
      <c r="AH292" s="1" t="e">
        <f t="shared" si="156"/>
        <v>#N/A</v>
      </c>
      <c r="AI292" s="9" t="e">
        <f t="shared" si="152"/>
        <v>#N/A</v>
      </c>
      <c r="AJ292" s="9" t="e">
        <f t="shared" si="138"/>
        <v>#N/A</v>
      </c>
      <c r="AK292" s="9" t="e">
        <f t="shared" si="139"/>
        <v>#N/A</v>
      </c>
      <c r="AL292" s="9" t="e">
        <f t="shared" si="140"/>
        <v>#N/A</v>
      </c>
      <c r="AM292" s="9" t="e">
        <f t="shared" si="141"/>
        <v>#N/A</v>
      </c>
      <c r="AN292" s="9" t="e">
        <f t="shared" si="142"/>
        <v>#N/A</v>
      </c>
      <c r="AO292" s="9" t="e">
        <f t="shared" si="143"/>
        <v>#N/A</v>
      </c>
      <c r="AP292" s="1" t="str">
        <f t="shared" si="133"/>
        <v/>
      </c>
      <c r="AQ292" s="1" t="str">
        <f t="shared" si="133"/>
        <v/>
      </c>
      <c r="AS292" s="1" t="str">
        <f t="shared" si="153"/>
        <v/>
      </c>
      <c r="AT292" s="1" t="e">
        <f t="shared" si="154"/>
        <v>#N/A</v>
      </c>
      <c r="AU292" s="1" t="e">
        <f t="shared" si="144"/>
        <v>#N/A</v>
      </c>
      <c r="AV292" s="9" t="e">
        <f t="shared" si="145"/>
        <v>#N/A</v>
      </c>
      <c r="AW292" s="9" t="e">
        <f t="shared" si="146"/>
        <v>#N/A</v>
      </c>
      <c r="AX292" s="9" t="e">
        <f t="shared" si="147"/>
        <v>#N/A</v>
      </c>
      <c r="AY292" s="9" t="e">
        <f t="shared" si="148"/>
        <v>#N/A</v>
      </c>
      <c r="AZ292" s="9" t="e">
        <f t="shared" si="149"/>
        <v>#N/A</v>
      </c>
      <c r="BA292" s="9" t="e">
        <f t="shared" si="155"/>
        <v>#N/A</v>
      </c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M292" s="48"/>
      <c r="BX292" s="7"/>
      <c r="BY292" s="4"/>
      <c r="BZ292" s="7"/>
      <c r="CA292" s="7"/>
      <c r="CB292" s="7"/>
      <c r="CE292" s="7"/>
      <c r="CF292" s="7"/>
      <c r="CG292" s="7"/>
      <c r="CH292" s="7"/>
      <c r="CI292" s="7"/>
      <c r="CJ292" s="7"/>
      <c r="CK292" s="7"/>
      <c r="CL292" s="7"/>
      <c r="CN292" s="47"/>
      <c r="CO292" s="47"/>
      <c r="CP292" s="47"/>
      <c r="CQ292" s="4"/>
    </row>
    <row r="293" spans="1:95" s="1" customFormat="1" x14ac:dyDescent="0.3">
      <c r="A293" s="1">
        <f t="shared" si="150"/>
        <v>0</v>
      </c>
      <c r="B293" s="1" t="e">
        <f t="shared" si="134"/>
        <v>#N/A</v>
      </c>
      <c r="J293" s="4"/>
      <c r="K293" s="4"/>
      <c r="L293" s="4"/>
      <c r="M293" s="61"/>
      <c r="Y293" s="58"/>
      <c r="AA293" s="1">
        <f t="shared" si="135"/>
        <v>0</v>
      </c>
      <c r="AB293" s="1">
        <f t="shared" si="136"/>
        <v>0</v>
      </c>
      <c r="AC293" s="1">
        <f t="shared" si="137"/>
        <v>0</v>
      </c>
      <c r="AD293" s="1" t="str">
        <f t="shared" si="151"/>
        <v/>
      </c>
      <c r="AE293" s="1" t="str">
        <f t="shared" si="132"/>
        <v/>
      </c>
      <c r="AF293" s="1" t="str">
        <f t="shared" si="132"/>
        <v/>
      </c>
      <c r="AG293" s="1" t="str">
        <f t="shared" si="132"/>
        <v/>
      </c>
      <c r="AH293" s="1" t="e">
        <f t="shared" si="156"/>
        <v>#N/A</v>
      </c>
      <c r="AI293" s="9" t="e">
        <f t="shared" si="152"/>
        <v>#N/A</v>
      </c>
      <c r="AJ293" s="9" t="e">
        <f t="shared" si="138"/>
        <v>#N/A</v>
      </c>
      <c r="AK293" s="9" t="e">
        <f t="shared" si="139"/>
        <v>#N/A</v>
      </c>
      <c r="AL293" s="9" t="e">
        <f t="shared" si="140"/>
        <v>#N/A</v>
      </c>
      <c r="AM293" s="9" t="e">
        <f t="shared" si="141"/>
        <v>#N/A</v>
      </c>
      <c r="AN293" s="9" t="e">
        <f t="shared" si="142"/>
        <v>#N/A</v>
      </c>
      <c r="AO293" s="9" t="e">
        <f t="shared" si="143"/>
        <v>#N/A</v>
      </c>
      <c r="AP293" s="1" t="str">
        <f t="shared" si="133"/>
        <v/>
      </c>
      <c r="AQ293" s="1" t="str">
        <f t="shared" si="133"/>
        <v/>
      </c>
      <c r="AS293" s="1" t="str">
        <f t="shared" si="153"/>
        <v/>
      </c>
      <c r="AT293" s="1" t="e">
        <f t="shared" si="154"/>
        <v>#N/A</v>
      </c>
      <c r="AU293" s="1" t="e">
        <f t="shared" si="144"/>
        <v>#N/A</v>
      </c>
      <c r="AV293" s="9" t="e">
        <f t="shared" si="145"/>
        <v>#N/A</v>
      </c>
      <c r="AW293" s="9" t="e">
        <f t="shared" si="146"/>
        <v>#N/A</v>
      </c>
      <c r="AX293" s="9" t="e">
        <f t="shared" si="147"/>
        <v>#N/A</v>
      </c>
      <c r="AY293" s="9" t="e">
        <f t="shared" si="148"/>
        <v>#N/A</v>
      </c>
      <c r="AZ293" s="9" t="e">
        <f t="shared" si="149"/>
        <v>#N/A</v>
      </c>
      <c r="BA293" s="9" t="e">
        <f t="shared" si="155"/>
        <v>#N/A</v>
      </c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M293" s="48"/>
      <c r="BX293" s="7"/>
      <c r="BY293" s="4"/>
      <c r="BZ293" s="7"/>
      <c r="CA293" s="7"/>
      <c r="CB293" s="7"/>
      <c r="CE293" s="7"/>
      <c r="CF293" s="7"/>
      <c r="CG293" s="7"/>
      <c r="CH293" s="7"/>
      <c r="CI293" s="7"/>
      <c r="CJ293" s="7"/>
      <c r="CK293" s="7"/>
      <c r="CL293" s="7"/>
      <c r="CN293" s="47"/>
      <c r="CO293" s="47"/>
      <c r="CP293" s="47"/>
      <c r="CQ293" s="4"/>
    </row>
    <row r="294" spans="1:95" s="1" customFormat="1" x14ac:dyDescent="0.3">
      <c r="A294" s="1">
        <f t="shared" si="150"/>
        <v>0</v>
      </c>
      <c r="B294" s="1" t="e">
        <f t="shared" si="134"/>
        <v>#N/A</v>
      </c>
      <c r="J294" s="4"/>
      <c r="K294" s="4"/>
      <c r="L294" s="4"/>
      <c r="M294" s="61"/>
      <c r="Y294" s="58"/>
      <c r="AA294" s="1">
        <f t="shared" si="135"/>
        <v>0</v>
      </c>
      <c r="AB294" s="1">
        <f t="shared" si="136"/>
        <v>0</v>
      </c>
      <c r="AC294" s="1">
        <f t="shared" si="137"/>
        <v>0</v>
      </c>
      <c r="AD294" s="1" t="str">
        <f t="shared" si="151"/>
        <v/>
      </c>
      <c r="AE294" s="1" t="str">
        <f t="shared" si="132"/>
        <v/>
      </c>
      <c r="AF294" s="1" t="str">
        <f t="shared" si="132"/>
        <v/>
      </c>
      <c r="AG294" s="1" t="str">
        <f t="shared" si="132"/>
        <v/>
      </c>
      <c r="AH294" s="1" t="e">
        <f t="shared" si="156"/>
        <v>#N/A</v>
      </c>
      <c r="AI294" s="9" t="e">
        <f t="shared" si="152"/>
        <v>#N/A</v>
      </c>
      <c r="AJ294" s="9" t="e">
        <f t="shared" si="138"/>
        <v>#N/A</v>
      </c>
      <c r="AK294" s="9" t="e">
        <f t="shared" si="139"/>
        <v>#N/A</v>
      </c>
      <c r="AL294" s="9" t="e">
        <f t="shared" si="140"/>
        <v>#N/A</v>
      </c>
      <c r="AM294" s="9" t="e">
        <f t="shared" si="141"/>
        <v>#N/A</v>
      </c>
      <c r="AN294" s="9" t="e">
        <f t="shared" si="142"/>
        <v>#N/A</v>
      </c>
      <c r="AO294" s="9" t="e">
        <f t="shared" si="143"/>
        <v>#N/A</v>
      </c>
      <c r="AP294" s="1" t="str">
        <f t="shared" si="133"/>
        <v/>
      </c>
      <c r="AQ294" s="1" t="str">
        <f t="shared" si="133"/>
        <v/>
      </c>
      <c r="AS294" s="1" t="str">
        <f t="shared" si="153"/>
        <v/>
      </c>
      <c r="AT294" s="1" t="e">
        <f t="shared" si="154"/>
        <v>#N/A</v>
      </c>
      <c r="AU294" s="1" t="e">
        <f t="shared" si="144"/>
        <v>#N/A</v>
      </c>
      <c r="AV294" s="9" t="e">
        <f t="shared" si="145"/>
        <v>#N/A</v>
      </c>
      <c r="AW294" s="9" t="e">
        <f t="shared" si="146"/>
        <v>#N/A</v>
      </c>
      <c r="AX294" s="9" t="e">
        <f t="shared" si="147"/>
        <v>#N/A</v>
      </c>
      <c r="AY294" s="9" t="e">
        <f t="shared" si="148"/>
        <v>#N/A</v>
      </c>
      <c r="AZ294" s="9" t="e">
        <f t="shared" si="149"/>
        <v>#N/A</v>
      </c>
      <c r="BA294" s="9" t="e">
        <f t="shared" si="155"/>
        <v>#N/A</v>
      </c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M294" s="48"/>
      <c r="BX294" s="7"/>
      <c r="BY294" s="4"/>
      <c r="BZ294" s="7"/>
      <c r="CA294" s="7"/>
      <c r="CB294" s="7"/>
      <c r="CE294" s="7"/>
      <c r="CF294" s="7"/>
      <c r="CG294" s="7"/>
      <c r="CH294" s="7"/>
      <c r="CI294" s="7"/>
      <c r="CJ294" s="7"/>
      <c r="CK294" s="7"/>
      <c r="CL294" s="7"/>
      <c r="CN294" s="47"/>
      <c r="CO294" s="47"/>
      <c r="CP294" s="47"/>
      <c r="CQ294" s="4"/>
    </row>
    <row r="295" spans="1:95" s="1" customFormat="1" x14ac:dyDescent="0.3">
      <c r="A295" s="1">
        <f t="shared" si="150"/>
        <v>0</v>
      </c>
      <c r="B295" s="1" t="e">
        <f t="shared" si="134"/>
        <v>#N/A</v>
      </c>
      <c r="J295" s="4"/>
      <c r="K295" s="4"/>
      <c r="L295" s="4"/>
      <c r="M295" s="61"/>
      <c r="Y295" s="58"/>
      <c r="AA295" s="1">
        <f t="shared" si="135"/>
        <v>0</v>
      </c>
      <c r="AB295" s="1">
        <f t="shared" si="136"/>
        <v>0</v>
      </c>
      <c r="AC295" s="1">
        <f t="shared" si="137"/>
        <v>0</v>
      </c>
      <c r="AD295" s="1" t="str">
        <f t="shared" si="151"/>
        <v/>
      </c>
      <c r="AE295" s="1" t="str">
        <f t="shared" si="132"/>
        <v/>
      </c>
      <c r="AF295" s="1" t="str">
        <f t="shared" si="132"/>
        <v/>
      </c>
      <c r="AG295" s="1" t="str">
        <f t="shared" si="132"/>
        <v/>
      </c>
      <c r="AH295" s="1" t="e">
        <f t="shared" si="156"/>
        <v>#N/A</v>
      </c>
      <c r="AI295" s="9" t="e">
        <f t="shared" si="152"/>
        <v>#N/A</v>
      </c>
      <c r="AJ295" s="9" t="e">
        <f t="shared" si="138"/>
        <v>#N/A</v>
      </c>
      <c r="AK295" s="9" t="e">
        <f t="shared" si="139"/>
        <v>#N/A</v>
      </c>
      <c r="AL295" s="9" t="e">
        <f t="shared" si="140"/>
        <v>#N/A</v>
      </c>
      <c r="AM295" s="9" t="e">
        <f t="shared" si="141"/>
        <v>#N/A</v>
      </c>
      <c r="AN295" s="9" t="e">
        <f t="shared" si="142"/>
        <v>#N/A</v>
      </c>
      <c r="AO295" s="9" t="e">
        <f t="shared" si="143"/>
        <v>#N/A</v>
      </c>
      <c r="AP295" s="1" t="str">
        <f t="shared" si="133"/>
        <v/>
      </c>
      <c r="AQ295" s="1" t="str">
        <f t="shared" si="133"/>
        <v/>
      </c>
      <c r="AS295" s="1" t="str">
        <f t="shared" si="153"/>
        <v/>
      </c>
      <c r="AT295" s="1" t="e">
        <f t="shared" si="154"/>
        <v>#N/A</v>
      </c>
      <c r="AU295" s="1" t="e">
        <f t="shared" si="144"/>
        <v>#N/A</v>
      </c>
      <c r="AV295" s="9" t="e">
        <f t="shared" si="145"/>
        <v>#N/A</v>
      </c>
      <c r="AW295" s="9" t="e">
        <f t="shared" si="146"/>
        <v>#N/A</v>
      </c>
      <c r="AX295" s="9" t="e">
        <f t="shared" si="147"/>
        <v>#N/A</v>
      </c>
      <c r="AY295" s="9" t="e">
        <f t="shared" si="148"/>
        <v>#N/A</v>
      </c>
      <c r="AZ295" s="9" t="e">
        <f t="shared" si="149"/>
        <v>#N/A</v>
      </c>
      <c r="BA295" s="9" t="e">
        <f t="shared" si="155"/>
        <v>#N/A</v>
      </c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M295" s="48"/>
      <c r="BX295" s="7"/>
      <c r="BY295" s="4"/>
      <c r="BZ295" s="7"/>
      <c r="CA295" s="7"/>
      <c r="CB295" s="7"/>
      <c r="CE295" s="7"/>
      <c r="CF295" s="7"/>
      <c r="CG295" s="7"/>
      <c r="CH295" s="7"/>
      <c r="CI295" s="7"/>
      <c r="CJ295" s="7"/>
      <c r="CK295" s="7"/>
      <c r="CL295" s="7"/>
      <c r="CN295" s="47"/>
      <c r="CO295" s="47"/>
      <c r="CP295" s="47"/>
      <c r="CQ295" s="4"/>
    </row>
    <row r="296" spans="1:95" s="1" customFormat="1" x14ac:dyDescent="0.3">
      <c r="A296" s="1">
        <f t="shared" si="150"/>
        <v>0</v>
      </c>
      <c r="B296" s="1" t="e">
        <f t="shared" si="134"/>
        <v>#N/A</v>
      </c>
      <c r="J296" s="4"/>
      <c r="K296" s="4"/>
      <c r="L296" s="4"/>
      <c r="M296" s="61"/>
      <c r="Y296" s="58"/>
      <c r="AA296" s="1">
        <f t="shared" si="135"/>
        <v>0</v>
      </c>
      <c r="AB296" s="1">
        <f t="shared" si="136"/>
        <v>0</v>
      </c>
      <c r="AC296" s="1">
        <f t="shared" si="137"/>
        <v>0</v>
      </c>
      <c r="AD296" s="1" t="str">
        <f t="shared" si="151"/>
        <v/>
      </c>
      <c r="AE296" s="1" t="str">
        <f t="shared" si="132"/>
        <v/>
      </c>
      <c r="AF296" s="1" t="str">
        <f t="shared" si="132"/>
        <v/>
      </c>
      <c r="AG296" s="1" t="str">
        <f t="shared" si="132"/>
        <v/>
      </c>
      <c r="AH296" s="1" t="e">
        <f t="shared" si="156"/>
        <v>#N/A</v>
      </c>
      <c r="AI296" s="9" t="e">
        <f t="shared" si="152"/>
        <v>#N/A</v>
      </c>
      <c r="AJ296" s="9" t="e">
        <f t="shared" si="138"/>
        <v>#N/A</v>
      </c>
      <c r="AK296" s="9" t="e">
        <f t="shared" si="139"/>
        <v>#N/A</v>
      </c>
      <c r="AL296" s="9" t="e">
        <f t="shared" si="140"/>
        <v>#N/A</v>
      </c>
      <c r="AM296" s="9" t="e">
        <f t="shared" si="141"/>
        <v>#N/A</v>
      </c>
      <c r="AN296" s="9" t="e">
        <f t="shared" si="142"/>
        <v>#N/A</v>
      </c>
      <c r="AO296" s="9" t="e">
        <f t="shared" si="143"/>
        <v>#N/A</v>
      </c>
      <c r="AP296" s="1" t="str">
        <f t="shared" si="133"/>
        <v/>
      </c>
      <c r="AQ296" s="1" t="str">
        <f t="shared" si="133"/>
        <v/>
      </c>
      <c r="AS296" s="1" t="str">
        <f t="shared" si="153"/>
        <v/>
      </c>
      <c r="AT296" s="1" t="e">
        <f t="shared" si="154"/>
        <v>#N/A</v>
      </c>
      <c r="AU296" s="1" t="e">
        <f t="shared" si="144"/>
        <v>#N/A</v>
      </c>
      <c r="AV296" s="9" t="e">
        <f t="shared" si="145"/>
        <v>#N/A</v>
      </c>
      <c r="AW296" s="9" t="e">
        <f t="shared" si="146"/>
        <v>#N/A</v>
      </c>
      <c r="AX296" s="9" t="e">
        <f t="shared" si="147"/>
        <v>#N/A</v>
      </c>
      <c r="AY296" s="9" t="e">
        <f t="shared" si="148"/>
        <v>#N/A</v>
      </c>
      <c r="AZ296" s="9" t="e">
        <f t="shared" si="149"/>
        <v>#N/A</v>
      </c>
      <c r="BA296" s="9" t="e">
        <f t="shared" si="155"/>
        <v>#N/A</v>
      </c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M296" s="48"/>
      <c r="BX296" s="7"/>
      <c r="BY296" s="4"/>
      <c r="BZ296" s="7"/>
      <c r="CA296" s="7"/>
      <c r="CB296" s="7"/>
      <c r="CE296" s="7"/>
      <c r="CF296" s="7"/>
      <c r="CG296" s="7"/>
      <c r="CH296" s="7"/>
      <c r="CI296" s="7"/>
      <c r="CJ296" s="7"/>
      <c r="CK296" s="7"/>
      <c r="CL296" s="7"/>
      <c r="CN296" s="47"/>
      <c r="CO296" s="47"/>
      <c r="CP296" s="47"/>
      <c r="CQ296" s="4"/>
    </row>
    <row r="297" spans="1:95" s="1" customFormat="1" x14ac:dyDescent="0.3">
      <c r="A297" s="1">
        <f t="shared" si="150"/>
        <v>0</v>
      </c>
      <c r="B297" s="1" t="e">
        <f t="shared" si="134"/>
        <v>#N/A</v>
      </c>
      <c r="J297" s="4"/>
      <c r="K297" s="4"/>
      <c r="L297" s="4"/>
      <c r="M297" s="61"/>
      <c r="Y297" s="58"/>
      <c r="AA297" s="1">
        <f t="shared" si="135"/>
        <v>0</v>
      </c>
      <c r="AB297" s="1">
        <f t="shared" si="136"/>
        <v>0</v>
      </c>
      <c r="AC297" s="1">
        <f t="shared" si="137"/>
        <v>0</v>
      </c>
      <c r="AD297" s="1" t="str">
        <f t="shared" si="151"/>
        <v/>
      </c>
      <c r="AE297" s="1" t="str">
        <f t="shared" si="132"/>
        <v/>
      </c>
      <c r="AF297" s="1" t="str">
        <f t="shared" si="132"/>
        <v/>
      </c>
      <c r="AG297" s="1" t="str">
        <f t="shared" si="132"/>
        <v/>
      </c>
      <c r="AH297" s="1" t="e">
        <f t="shared" si="156"/>
        <v>#N/A</v>
      </c>
      <c r="AI297" s="9" t="e">
        <f t="shared" si="152"/>
        <v>#N/A</v>
      </c>
      <c r="AJ297" s="9" t="e">
        <f t="shared" si="138"/>
        <v>#N/A</v>
      </c>
      <c r="AK297" s="9" t="e">
        <f t="shared" si="139"/>
        <v>#N/A</v>
      </c>
      <c r="AL297" s="9" t="e">
        <f t="shared" si="140"/>
        <v>#N/A</v>
      </c>
      <c r="AM297" s="9" t="e">
        <f t="shared" si="141"/>
        <v>#N/A</v>
      </c>
      <c r="AN297" s="9" t="e">
        <f t="shared" si="142"/>
        <v>#N/A</v>
      </c>
      <c r="AO297" s="9" t="e">
        <f t="shared" si="143"/>
        <v>#N/A</v>
      </c>
      <c r="AP297" s="1" t="str">
        <f t="shared" si="133"/>
        <v/>
      </c>
      <c r="AQ297" s="1" t="str">
        <f t="shared" si="133"/>
        <v/>
      </c>
      <c r="AS297" s="1" t="str">
        <f t="shared" si="153"/>
        <v/>
      </c>
      <c r="AT297" s="1" t="e">
        <f t="shared" si="154"/>
        <v>#N/A</v>
      </c>
      <c r="AU297" s="1" t="e">
        <f t="shared" si="144"/>
        <v>#N/A</v>
      </c>
      <c r="AV297" s="9" t="e">
        <f t="shared" si="145"/>
        <v>#N/A</v>
      </c>
      <c r="AW297" s="9" t="e">
        <f t="shared" si="146"/>
        <v>#N/A</v>
      </c>
      <c r="AX297" s="9" t="e">
        <f t="shared" si="147"/>
        <v>#N/A</v>
      </c>
      <c r="AY297" s="9" t="e">
        <f t="shared" si="148"/>
        <v>#N/A</v>
      </c>
      <c r="AZ297" s="9" t="e">
        <f t="shared" si="149"/>
        <v>#N/A</v>
      </c>
      <c r="BA297" s="9" t="e">
        <f t="shared" si="155"/>
        <v>#N/A</v>
      </c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M297" s="48"/>
      <c r="BX297" s="7"/>
      <c r="BY297" s="4"/>
      <c r="BZ297" s="7"/>
      <c r="CA297" s="7"/>
      <c r="CB297" s="7"/>
      <c r="CE297" s="7"/>
      <c r="CF297" s="7"/>
      <c r="CG297" s="7"/>
      <c r="CH297" s="7"/>
      <c r="CI297" s="7"/>
      <c r="CJ297" s="7"/>
      <c r="CK297" s="7"/>
      <c r="CL297" s="7"/>
      <c r="CN297" s="47"/>
      <c r="CO297" s="47"/>
      <c r="CP297" s="47"/>
      <c r="CQ297" s="4"/>
    </row>
    <row r="298" spans="1:95" s="1" customFormat="1" x14ac:dyDescent="0.3">
      <c r="A298" s="1">
        <f t="shared" si="150"/>
        <v>0</v>
      </c>
      <c r="B298" s="1" t="e">
        <f t="shared" si="134"/>
        <v>#N/A</v>
      </c>
      <c r="J298" s="4"/>
      <c r="K298" s="4"/>
      <c r="L298" s="4"/>
      <c r="M298" s="61"/>
      <c r="Y298" s="58"/>
      <c r="AA298" s="1">
        <f t="shared" si="135"/>
        <v>0</v>
      </c>
      <c r="AB298" s="1">
        <f t="shared" si="136"/>
        <v>0</v>
      </c>
      <c r="AC298" s="1">
        <f t="shared" si="137"/>
        <v>0</v>
      </c>
      <c r="AD298" s="1" t="str">
        <f t="shared" si="151"/>
        <v/>
      </c>
      <c r="AE298" s="1" t="str">
        <f t="shared" si="132"/>
        <v/>
      </c>
      <c r="AF298" s="1" t="str">
        <f t="shared" si="132"/>
        <v/>
      </c>
      <c r="AG298" s="1" t="str">
        <f t="shared" si="132"/>
        <v/>
      </c>
      <c r="AH298" s="1" t="e">
        <f t="shared" si="156"/>
        <v>#N/A</v>
      </c>
      <c r="AI298" s="9" t="e">
        <f t="shared" si="152"/>
        <v>#N/A</v>
      </c>
      <c r="AJ298" s="9" t="e">
        <f t="shared" si="138"/>
        <v>#N/A</v>
      </c>
      <c r="AK298" s="9" t="e">
        <f t="shared" si="139"/>
        <v>#N/A</v>
      </c>
      <c r="AL298" s="9" t="e">
        <f t="shared" si="140"/>
        <v>#N/A</v>
      </c>
      <c r="AM298" s="9" t="e">
        <f t="shared" si="141"/>
        <v>#N/A</v>
      </c>
      <c r="AN298" s="9" t="e">
        <f t="shared" si="142"/>
        <v>#N/A</v>
      </c>
      <c r="AO298" s="9" t="e">
        <f t="shared" si="143"/>
        <v>#N/A</v>
      </c>
      <c r="AP298" s="1" t="str">
        <f t="shared" si="133"/>
        <v/>
      </c>
      <c r="AQ298" s="1" t="str">
        <f t="shared" si="133"/>
        <v/>
      </c>
      <c r="AS298" s="1" t="str">
        <f t="shared" si="153"/>
        <v/>
      </c>
      <c r="AT298" s="1" t="e">
        <f t="shared" si="154"/>
        <v>#N/A</v>
      </c>
      <c r="AU298" s="1" t="e">
        <f t="shared" si="144"/>
        <v>#N/A</v>
      </c>
      <c r="AV298" s="9" t="e">
        <f t="shared" si="145"/>
        <v>#N/A</v>
      </c>
      <c r="AW298" s="9" t="e">
        <f t="shared" si="146"/>
        <v>#N/A</v>
      </c>
      <c r="AX298" s="9" t="e">
        <f t="shared" si="147"/>
        <v>#N/A</v>
      </c>
      <c r="AY298" s="9" t="e">
        <f t="shared" si="148"/>
        <v>#N/A</v>
      </c>
      <c r="AZ298" s="9" t="e">
        <f t="shared" si="149"/>
        <v>#N/A</v>
      </c>
      <c r="BA298" s="9" t="e">
        <f t="shared" si="155"/>
        <v>#N/A</v>
      </c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M298" s="48"/>
      <c r="BX298" s="7"/>
      <c r="BY298" s="4"/>
      <c r="BZ298" s="7"/>
      <c r="CA298" s="7"/>
      <c r="CB298" s="7"/>
      <c r="CE298" s="7"/>
      <c r="CF298" s="7"/>
      <c r="CG298" s="7"/>
      <c r="CH298" s="7"/>
      <c r="CI298" s="7"/>
      <c r="CJ298" s="7"/>
      <c r="CK298" s="7"/>
      <c r="CL298" s="7"/>
      <c r="CN298" s="47"/>
      <c r="CO298" s="47"/>
      <c r="CP298" s="47"/>
      <c r="CQ298" s="4"/>
    </row>
    <row r="299" spans="1:95" s="1" customFormat="1" x14ac:dyDescent="0.3">
      <c r="A299" s="1">
        <f t="shared" si="150"/>
        <v>0</v>
      </c>
      <c r="B299" s="1" t="e">
        <f t="shared" si="134"/>
        <v>#N/A</v>
      </c>
      <c r="J299" s="4"/>
      <c r="K299" s="4"/>
      <c r="L299" s="4"/>
      <c r="M299" s="61"/>
      <c r="Y299" s="58"/>
      <c r="AA299" s="1">
        <f t="shared" si="135"/>
        <v>0</v>
      </c>
      <c r="AB299" s="1">
        <f t="shared" si="136"/>
        <v>0</v>
      </c>
      <c r="AC299" s="1">
        <f t="shared" si="137"/>
        <v>0</v>
      </c>
      <c r="AD299" s="1" t="str">
        <f t="shared" si="151"/>
        <v/>
      </c>
      <c r="AE299" s="1" t="str">
        <f t="shared" si="132"/>
        <v/>
      </c>
      <c r="AF299" s="1" t="str">
        <f t="shared" si="132"/>
        <v/>
      </c>
      <c r="AG299" s="1" t="str">
        <f t="shared" si="132"/>
        <v/>
      </c>
      <c r="AH299" s="1" t="e">
        <f t="shared" si="156"/>
        <v>#N/A</v>
      </c>
      <c r="AI299" s="9" t="e">
        <f t="shared" si="152"/>
        <v>#N/A</v>
      </c>
      <c r="AJ299" s="9" t="e">
        <f t="shared" si="138"/>
        <v>#N/A</v>
      </c>
      <c r="AK299" s="9" t="e">
        <f t="shared" si="139"/>
        <v>#N/A</v>
      </c>
      <c r="AL299" s="9" t="e">
        <f t="shared" si="140"/>
        <v>#N/A</v>
      </c>
      <c r="AM299" s="9" t="e">
        <f t="shared" si="141"/>
        <v>#N/A</v>
      </c>
      <c r="AN299" s="9" t="e">
        <f t="shared" si="142"/>
        <v>#N/A</v>
      </c>
      <c r="AO299" s="9" t="e">
        <f t="shared" si="143"/>
        <v>#N/A</v>
      </c>
      <c r="AP299" s="1" t="str">
        <f t="shared" si="133"/>
        <v/>
      </c>
      <c r="AQ299" s="1" t="str">
        <f t="shared" si="133"/>
        <v/>
      </c>
      <c r="AS299" s="1" t="str">
        <f t="shared" si="153"/>
        <v/>
      </c>
      <c r="AT299" s="1" t="e">
        <f t="shared" si="154"/>
        <v>#N/A</v>
      </c>
      <c r="AU299" s="1" t="e">
        <f t="shared" si="144"/>
        <v>#N/A</v>
      </c>
      <c r="AV299" s="9" t="e">
        <f t="shared" si="145"/>
        <v>#N/A</v>
      </c>
      <c r="AW299" s="9" t="e">
        <f t="shared" si="146"/>
        <v>#N/A</v>
      </c>
      <c r="AX299" s="9" t="e">
        <f t="shared" si="147"/>
        <v>#N/A</v>
      </c>
      <c r="AY299" s="9" t="e">
        <f t="shared" si="148"/>
        <v>#N/A</v>
      </c>
      <c r="AZ299" s="9" t="e">
        <f t="shared" si="149"/>
        <v>#N/A</v>
      </c>
      <c r="BA299" s="9" t="e">
        <f t="shared" si="155"/>
        <v>#N/A</v>
      </c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M299" s="48"/>
      <c r="BX299" s="7"/>
      <c r="BY299" s="4"/>
      <c r="BZ299" s="7"/>
      <c r="CA299" s="7"/>
      <c r="CB299" s="7"/>
      <c r="CE299" s="7"/>
      <c r="CF299" s="7"/>
      <c r="CG299" s="7"/>
      <c r="CH299" s="7"/>
      <c r="CI299" s="7"/>
      <c r="CJ299" s="7"/>
      <c r="CK299" s="7"/>
      <c r="CL299" s="7"/>
      <c r="CN299" s="47"/>
      <c r="CO299" s="47"/>
      <c r="CP299" s="47"/>
      <c r="CQ299" s="4"/>
    </row>
    <row r="300" spans="1:95" s="1" customFormat="1" x14ac:dyDescent="0.3">
      <c r="A300" s="1">
        <f t="shared" si="150"/>
        <v>0</v>
      </c>
      <c r="B300" s="1" t="e">
        <f t="shared" si="134"/>
        <v>#N/A</v>
      </c>
      <c r="J300" s="4"/>
      <c r="K300" s="4"/>
      <c r="L300" s="4"/>
      <c r="M300" s="61"/>
      <c r="Y300" s="58"/>
      <c r="AA300" s="1">
        <f t="shared" si="135"/>
        <v>0</v>
      </c>
      <c r="AB300" s="1">
        <f t="shared" si="136"/>
        <v>0</v>
      </c>
      <c r="AC300" s="1">
        <f t="shared" si="137"/>
        <v>0</v>
      </c>
      <c r="AD300" s="1" t="str">
        <f t="shared" si="151"/>
        <v/>
      </c>
      <c r="AE300" s="1" t="str">
        <f t="shared" si="132"/>
        <v/>
      </c>
      <c r="AF300" s="1" t="str">
        <f t="shared" si="132"/>
        <v/>
      </c>
      <c r="AG300" s="1" t="str">
        <f t="shared" si="132"/>
        <v/>
      </c>
      <c r="AH300" s="1" t="e">
        <f t="shared" si="156"/>
        <v>#N/A</v>
      </c>
      <c r="AI300" s="9" t="e">
        <f t="shared" si="152"/>
        <v>#N/A</v>
      </c>
      <c r="AJ300" s="9" t="e">
        <f t="shared" si="138"/>
        <v>#N/A</v>
      </c>
      <c r="AK300" s="9" t="e">
        <f t="shared" si="139"/>
        <v>#N/A</v>
      </c>
      <c r="AL300" s="9" t="e">
        <f t="shared" si="140"/>
        <v>#N/A</v>
      </c>
      <c r="AM300" s="9" t="e">
        <f t="shared" si="141"/>
        <v>#N/A</v>
      </c>
      <c r="AN300" s="9" t="e">
        <f t="shared" si="142"/>
        <v>#N/A</v>
      </c>
      <c r="AO300" s="9" t="e">
        <f t="shared" si="143"/>
        <v>#N/A</v>
      </c>
      <c r="AP300" s="1" t="str">
        <f t="shared" si="133"/>
        <v/>
      </c>
      <c r="AQ300" s="1" t="str">
        <f t="shared" si="133"/>
        <v/>
      </c>
      <c r="AS300" s="1" t="str">
        <f t="shared" si="153"/>
        <v/>
      </c>
      <c r="AT300" s="1" t="e">
        <f t="shared" si="154"/>
        <v>#N/A</v>
      </c>
      <c r="AU300" s="1" t="e">
        <f t="shared" si="144"/>
        <v>#N/A</v>
      </c>
      <c r="AV300" s="9" t="e">
        <f t="shared" si="145"/>
        <v>#N/A</v>
      </c>
      <c r="AW300" s="9" t="e">
        <f t="shared" si="146"/>
        <v>#N/A</v>
      </c>
      <c r="AX300" s="9" t="e">
        <f t="shared" si="147"/>
        <v>#N/A</v>
      </c>
      <c r="AY300" s="9" t="e">
        <f t="shared" si="148"/>
        <v>#N/A</v>
      </c>
      <c r="AZ300" s="9" t="e">
        <f t="shared" si="149"/>
        <v>#N/A</v>
      </c>
      <c r="BA300" s="9" t="e">
        <f t="shared" si="155"/>
        <v>#N/A</v>
      </c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M300" s="48"/>
      <c r="BX300" s="7"/>
      <c r="BY300" s="4"/>
      <c r="BZ300" s="7"/>
      <c r="CA300" s="7"/>
      <c r="CB300" s="7"/>
      <c r="CE300" s="7"/>
      <c r="CF300" s="7"/>
      <c r="CG300" s="7"/>
      <c r="CH300" s="7"/>
      <c r="CI300" s="7"/>
      <c r="CJ300" s="7"/>
      <c r="CK300" s="7"/>
      <c r="CL300" s="7"/>
      <c r="CN300" s="47"/>
      <c r="CO300" s="47"/>
      <c r="CP300" s="47"/>
      <c r="CQ300" s="4"/>
    </row>
    <row r="301" spans="1:95" s="1" customFormat="1" x14ac:dyDescent="0.3">
      <c r="A301" s="1">
        <f t="shared" si="150"/>
        <v>0</v>
      </c>
      <c r="B301" s="1" t="e">
        <f t="shared" si="134"/>
        <v>#N/A</v>
      </c>
      <c r="J301" s="4"/>
      <c r="K301" s="4"/>
      <c r="L301" s="4"/>
      <c r="M301" s="61"/>
      <c r="Y301" s="58"/>
      <c r="AA301" s="1">
        <f t="shared" si="135"/>
        <v>0</v>
      </c>
      <c r="AB301" s="1">
        <f t="shared" si="136"/>
        <v>0</v>
      </c>
      <c r="AC301" s="1">
        <f t="shared" si="137"/>
        <v>0</v>
      </c>
      <c r="AD301" s="1" t="str">
        <f t="shared" si="151"/>
        <v/>
      </c>
      <c r="AE301" s="1" t="str">
        <f t="shared" si="132"/>
        <v/>
      </c>
      <c r="AF301" s="1" t="str">
        <f t="shared" si="132"/>
        <v/>
      </c>
      <c r="AG301" s="1" t="str">
        <f t="shared" si="132"/>
        <v/>
      </c>
      <c r="AH301" s="1" t="e">
        <f t="shared" si="156"/>
        <v>#N/A</v>
      </c>
      <c r="AI301" s="9" t="e">
        <f t="shared" si="152"/>
        <v>#N/A</v>
      </c>
      <c r="AJ301" s="9" t="e">
        <f t="shared" si="138"/>
        <v>#N/A</v>
      </c>
      <c r="AK301" s="9" t="e">
        <f t="shared" si="139"/>
        <v>#N/A</v>
      </c>
      <c r="AL301" s="9" t="e">
        <f t="shared" si="140"/>
        <v>#N/A</v>
      </c>
      <c r="AM301" s="9" t="e">
        <f t="shared" si="141"/>
        <v>#N/A</v>
      </c>
      <c r="AN301" s="9" t="e">
        <f t="shared" si="142"/>
        <v>#N/A</v>
      </c>
      <c r="AO301" s="9" t="e">
        <f t="shared" si="143"/>
        <v>#N/A</v>
      </c>
      <c r="AP301" s="1" t="str">
        <f t="shared" si="133"/>
        <v/>
      </c>
      <c r="AQ301" s="1" t="str">
        <f t="shared" si="133"/>
        <v/>
      </c>
      <c r="AS301" s="1" t="str">
        <f t="shared" si="153"/>
        <v/>
      </c>
      <c r="AT301" s="1" t="e">
        <f t="shared" si="154"/>
        <v>#N/A</v>
      </c>
      <c r="AU301" s="1" t="e">
        <f t="shared" si="144"/>
        <v>#N/A</v>
      </c>
      <c r="AV301" s="9" t="e">
        <f t="shared" si="145"/>
        <v>#N/A</v>
      </c>
      <c r="AW301" s="9" t="e">
        <f t="shared" si="146"/>
        <v>#N/A</v>
      </c>
      <c r="AX301" s="9" t="e">
        <f t="shared" si="147"/>
        <v>#N/A</v>
      </c>
      <c r="AY301" s="9" t="e">
        <f t="shared" si="148"/>
        <v>#N/A</v>
      </c>
      <c r="AZ301" s="9" t="e">
        <f t="shared" si="149"/>
        <v>#N/A</v>
      </c>
      <c r="BA301" s="9" t="e">
        <f t="shared" si="155"/>
        <v>#N/A</v>
      </c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M301" s="48"/>
      <c r="BX301" s="7"/>
      <c r="BY301" s="4"/>
      <c r="BZ301" s="7"/>
      <c r="CA301" s="7"/>
      <c r="CB301" s="7"/>
      <c r="CE301" s="7"/>
      <c r="CF301" s="7"/>
      <c r="CG301" s="7"/>
      <c r="CH301" s="7"/>
      <c r="CI301" s="7"/>
      <c r="CJ301" s="7"/>
      <c r="CK301" s="7"/>
      <c r="CL301" s="7"/>
      <c r="CN301" s="47"/>
      <c r="CO301" s="47"/>
      <c r="CP301" s="47"/>
      <c r="CQ301" s="4"/>
    </row>
    <row r="302" spans="1:95" s="1" customFormat="1" x14ac:dyDescent="0.3">
      <c r="A302" s="1">
        <f t="shared" si="150"/>
        <v>0</v>
      </c>
      <c r="B302" s="1" t="e">
        <f t="shared" si="134"/>
        <v>#N/A</v>
      </c>
      <c r="J302" s="4"/>
      <c r="K302" s="4"/>
      <c r="L302" s="4"/>
      <c r="M302" s="61"/>
      <c r="Y302" s="58"/>
      <c r="AA302" s="1">
        <f t="shared" si="135"/>
        <v>0</v>
      </c>
      <c r="AB302" s="1">
        <f t="shared" si="136"/>
        <v>0</v>
      </c>
      <c r="AC302" s="1">
        <f t="shared" si="137"/>
        <v>0</v>
      </c>
      <c r="AD302" s="1" t="str">
        <f t="shared" si="151"/>
        <v/>
      </c>
      <c r="AE302" s="1" t="str">
        <f t="shared" si="132"/>
        <v/>
      </c>
      <c r="AF302" s="1" t="str">
        <f t="shared" si="132"/>
        <v/>
      </c>
      <c r="AG302" s="1" t="str">
        <f t="shared" si="132"/>
        <v/>
      </c>
      <c r="AH302" s="1" t="e">
        <f t="shared" si="156"/>
        <v>#N/A</v>
      </c>
      <c r="AI302" s="9" t="e">
        <f t="shared" si="152"/>
        <v>#N/A</v>
      </c>
      <c r="AJ302" s="9" t="e">
        <f t="shared" si="138"/>
        <v>#N/A</v>
      </c>
      <c r="AK302" s="9" t="e">
        <f t="shared" si="139"/>
        <v>#N/A</v>
      </c>
      <c r="AL302" s="9" t="e">
        <f t="shared" si="140"/>
        <v>#N/A</v>
      </c>
      <c r="AM302" s="9" t="e">
        <f t="shared" si="141"/>
        <v>#N/A</v>
      </c>
      <c r="AN302" s="9" t="e">
        <f t="shared" si="142"/>
        <v>#N/A</v>
      </c>
      <c r="AO302" s="9" t="e">
        <f t="shared" si="143"/>
        <v>#N/A</v>
      </c>
      <c r="AP302" s="1" t="str">
        <f t="shared" si="133"/>
        <v/>
      </c>
      <c r="AQ302" s="1" t="str">
        <f t="shared" si="133"/>
        <v/>
      </c>
      <c r="AS302" s="1" t="str">
        <f t="shared" si="153"/>
        <v/>
      </c>
      <c r="AT302" s="1" t="e">
        <f t="shared" si="154"/>
        <v>#N/A</v>
      </c>
      <c r="AU302" s="1" t="e">
        <f t="shared" si="144"/>
        <v>#N/A</v>
      </c>
      <c r="AV302" s="9" t="e">
        <f t="shared" si="145"/>
        <v>#N/A</v>
      </c>
      <c r="AW302" s="9" t="e">
        <f t="shared" si="146"/>
        <v>#N/A</v>
      </c>
      <c r="AX302" s="9" t="e">
        <f t="shared" si="147"/>
        <v>#N/A</v>
      </c>
      <c r="AY302" s="9" t="e">
        <f t="shared" si="148"/>
        <v>#N/A</v>
      </c>
      <c r="AZ302" s="9" t="e">
        <f t="shared" si="149"/>
        <v>#N/A</v>
      </c>
      <c r="BA302" s="9" t="e">
        <f t="shared" si="155"/>
        <v>#N/A</v>
      </c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M302" s="48"/>
      <c r="BX302" s="7"/>
      <c r="BY302" s="4"/>
      <c r="BZ302" s="7"/>
      <c r="CA302" s="7"/>
      <c r="CB302" s="7"/>
      <c r="CE302" s="7"/>
      <c r="CF302" s="7"/>
      <c r="CG302" s="7"/>
      <c r="CH302" s="7"/>
      <c r="CI302" s="7"/>
      <c r="CJ302" s="7"/>
      <c r="CK302" s="7"/>
      <c r="CL302" s="7"/>
      <c r="CN302" s="47"/>
      <c r="CO302" s="47"/>
      <c r="CP302" s="47"/>
      <c r="CQ302" s="4"/>
    </row>
    <row r="303" spans="1:95" s="1" customFormat="1" x14ac:dyDescent="0.3">
      <c r="A303" s="1">
        <f t="shared" si="150"/>
        <v>0</v>
      </c>
      <c r="B303" s="1" t="e">
        <f t="shared" si="134"/>
        <v>#N/A</v>
      </c>
      <c r="J303" s="4"/>
      <c r="K303" s="4"/>
      <c r="L303" s="4"/>
      <c r="M303" s="61"/>
      <c r="Y303" s="58"/>
      <c r="AA303" s="1">
        <f t="shared" si="135"/>
        <v>0</v>
      </c>
      <c r="AB303" s="1">
        <f t="shared" si="136"/>
        <v>0</v>
      </c>
      <c r="AC303" s="1">
        <f t="shared" si="137"/>
        <v>0</v>
      </c>
      <c r="AD303" s="1" t="str">
        <f t="shared" si="151"/>
        <v/>
      </c>
      <c r="AE303" s="1" t="str">
        <f t="shared" si="132"/>
        <v/>
      </c>
      <c r="AF303" s="1" t="str">
        <f t="shared" si="132"/>
        <v/>
      </c>
      <c r="AG303" s="1" t="str">
        <f t="shared" si="132"/>
        <v/>
      </c>
      <c r="AH303" s="1" t="e">
        <f t="shared" si="156"/>
        <v>#N/A</v>
      </c>
      <c r="AI303" s="9" t="e">
        <f t="shared" si="152"/>
        <v>#N/A</v>
      </c>
      <c r="AJ303" s="9" t="e">
        <f t="shared" si="138"/>
        <v>#N/A</v>
      </c>
      <c r="AK303" s="9" t="e">
        <f t="shared" si="139"/>
        <v>#N/A</v>
      </c>
      <c r="AL303" s="9" t="e">
        <f t="shared" si="140"/>
        <v>#N/A</v>
      </c>
      <c r="AM303" s="9" t="e">
        <f t="shared" si="141"/>
        <v>#N/A</v>
      </c>
      <c r="AN303" s="9" t="e">
        <f t="shared" si="142"/>
        <v>#N/A</v>
      </c>
      <c r="AO303" s="9" t="e">
        <f t="shared" si="143"/>
        <v>#N/A</v>
      </c>
      <c r="AP303" s="1" t="str">
        <f t="shared" si="133"/>
        <v/>
      </c>
      <c r="AQ303" s="1" t="str">
        <f t="shared" si="133"/>
        <v/>
      </c>
      <c r="AS303" s="1" t="str">
        <f t="shared" si="153"/>
        <v/>
      </c>
      <c r="AT303" s="1" t="e">
        <f t="shared" si="154"/>
        <v>#N/A</v>
      </c>
      <c r="AU303" s="1" t="e">
        <f t="shared" si="144"/>
        <v>#N/A</v>
      </c>
      <c r="AV303" s="9" t="e">
        <f t="shared" si="145"/>
        <v>#N/A</v>
      </c>
      <c r="AW303" s="9" t="e">
        <f t="shared" si="146"/>
        <v>#N/A</v>
      </c>
      <c r="AX303" s="9" t="e">
        <f t="shared" si="147"/>
        <v>#N/A</v>
      </c>
      <c r="AY303" s="9" t="e">
        <f t="shared" si="148"/>
        <v>#N/A</v>
      </c>
      <c r="AZ303" s="9" t="e">
        <f t="shared" si="149"/>
        <v>#N/A</v>
      </c>
      <c r="BA303" s="9" t="e">
        <f t="shared" si="155"/>
        <v>#N/A</v>
      </c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M303" s="48"/>
      <c r="BX303" s="7"/>
      <c r="BY303" s="4"/>
      <c r="BZ303" s="7"/>
      <c r="CA303" s="7"/>
      <c r="CB303" s="7"/>
      <c r="CE303" s="7"/>
      <c r="CF303" s="7"/>
      <c r="CG303" s="7"/>
      <c r="CH303" s="7"/>
      <c r="CI303" s="7"/>
      <c r="CJ303" s="7"/>
      <c r="CK303" s="7"/>
      <c r="CL303" s="7"/>
      <c r="CN303" s="47"/>
      <c r="CO303" s="47"/>
      <c r="CP303" s="47"/>
      <c r="CQ303" s="4"/>
    </row>
    <row r="304" spans="1:95" s="1" customFormat="1" x14ac:dyDescent="0.3">
      <c r="A304" s="1">
        <f t="shared" si="150"/>
        <v>0</v>
      </c>
      <c r="B304" s="1" t="e">
        <f t="shared" si="134"/>
        <v>#N/A</v>
      </c>
      <c r="J304" s="4"/>
      <c r="K304" s="4"/>
      <c r="L304" s="4"/>
      <c r="M304" s="61"/>
      <c r="Y304" s="58"/>
      <c r="AA304" s="1">
        <f t="shared" si="135"/>
        <v>0</v>
      </c>
      <c r="AB304" s="1">
        <f t="shared" si="136"/>
        <v>0</v>
      </c>
      <c r="AC304" s="1">
        <f t="shared" si="137"/>
        <v>0</v>
      </c>
      <c r="AD304" s="1" t="str">
        <f t="shared" si="151"/>
        <v/>
      </c>
      <c r="AE304" s="1" t="str">
        <f t="shared" si="132"/>
        <v/>
      </c>
      <c r="AF304" s="1" t="str">
        <f t="shared" si="132"/>
        <v/>
      </c>
      <c r="AG304" s="1" t="str">
        <f t="shared" si="132"/>
        <v/>
      </c>
      <c r="AH304" s="1" t="e">
        <f t="shared" si="156"/>
        <v>#N/A</v>
      </c>
      <c r="AI304" s="9" t="e">
        <f t="shared" si="152"/>
        <v>#N/A</v>
      </c>
      <c r="AJ304" s="9" t="e">
        <f t="shared" si="138"/>
        <v>#N/A</v>
      </c>
      <c r="AK304" s="9" t="e">
        <f t="shared" si="139"/>
        <v>#N/A</v>
      </c>
      <c r="AL304" s="9" t="e">
        <f t="shared" si="140"/>
        <v>#N/A</v>
      </c>
      <c r="AM304" s="9" t="e">
        <f t="shared" si="141"/>
        <v>#N/A</v>
      </c>
      <c r="AN304" s="9" t="e">
        <f t="shared" si="142"/>
        <v>#N/A</v>
      </c>
      <c r="AO304" s="9" t="e">
        <f t="shared" si="143"/>
        <v>#N/A</v>
      </c>
      <c r="AP304" s="1" t="str">
        <f t="shared" si="133"/>
        <v/>
      </c>
      <c r="AQ304" s="1" t="str">
        <f t="shared" si="133"/>
        <v/>
      </c>
      <c r="AS304" s="1" t="str">
        <f t="shared" si="153"/>
        <v/>
      </c>
      <c r="AT304" s="1" t="e">
        <f t="shared" si="154"/>
        <v>#N/A</v>
      </c>
      <c r="AU304" s="1" t="e">
        <f t="shared" si="144"/>
        <v>#N/A</v>
      </c>
      <c r="AV304" s="9" t="e">
        <f t="shared" si="145"/>
        <v>#N/A</v>
      </c>
      <c r="AW304" s="9" t="e">
        <f t="shared" si="146"/>
        <v>#N/A</v>
      </c>
      <c r="AX304" s="9" t="e">
        <f t="shared" si="147"/>
        <v>#N/A</v>
      </c>
      <c r="AY304" s="9" t="e">
        <f t="shared" si="148"/>
        <v>#N/A</v>
      </c>
      <c r="AZ304" s="9" t="e">
        <f t="shared" si="149"/>
        <v>#N/A</v>
      </c>
      <c r="BA304" s="9" t="e">
        <f t="shared" si="155"/>
        <v>#N/A</v>
      </c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M304" s="48"/>
      <c r="BX304" s="7"/>
      <c r="BY304" s="4"/>
      <c r="BZ304" s="7"/>
      <c r="CA304" s="7"/>
      <c r="CB304" s="7"/>
      <c r="CE304" s="7"/>
      <c r="CF304" s="7"/>
      <c r="CG304" s="7"/>
      <c r="CH304" s="7"/>
      <c r="CI304" s="7"/>
      <c r="CJ304" s="7"/>
      <c r="CK304" s="7"/>
      <c r="CL304" s="7"/>
      <c r="CN304" s="47"/>
      <c r="CO304" s="47"/>
      <c r="CP304" s="47"/>
      <c r="CQ304" s="4"/>
    </row>
    <row r="305" spans="1:95" s="1" customFormat="1" x14ac:dyDescent="0.3">
      <c r="A305" s="1">
        <f t="shared" si="150"/>
        <v>0</v>
      </c>
      <c r="B305" s="1" t="e">
        <f t="shared" si="134"/>
        <v>#N/A</v>
      </c>
      <c r="J305" s="4"/>
      <c r="K305" s="4"/>
      <c r="L305" s="4"/>
      <c r="M305" s="61"/>
      <c r="Y305" s="58"/>
      <c r="AA305" s="1">
        <f t="shared" si="135"/>
        <v>0</v>
      </c>
      <c r="AB305" s="1">
        <f t="shared" si="136"/>
        <v>0</v>
      </c>
      <c r="AC305" s="1">
        <f t="shared" si="137"/>
        <v>0</v>
      </c>
      <c r="AD305" s="1" t="str">
        <f t="shared" si="151"/>
        <v/>
      </c>
      <c r="AE305" s="1" t="str">
        <f t="shared" si="132"/>
        <v/>
      </c>
      <c r="AF305" s="1" t="str">
        <f t="shared" si="132"/>
        <v/>
      </c>
      <c r="AG305" s="1" t="str">
        <f t="shared" si="132"/>
        <v/>
      </c>
      <c r="AH305" s="1" t="e">
        <f t="shared" si="156"/>
        <v>#N/A</v>
      </c>
      <c r="AI305" s="9" t="e">
        <f t="shared" si="152"/>
        <v>#N/A</v>
      </c>
      <c r="AJ305" s="9" t="e">
        <f t="shared" si="138"/>
        <v>#N/A</v>
      </c>
      <c r="AK305" s="9" t="e">
        <f t="shared" si="139"/>
        <v>#N/A</v>
      </c>
      <c r="AL305" s="9" t="e">
        <f t="shared" si="140"/>
        <v>#N/A</v>
      </c>
      <c r="AM305" s="9" t="e">
        <f t="shared" si="141"/>
        <v>#N/A</v>
      </c>
      <c r="AN305" s="9" t="e">
        <f t="shared" si="142"/>
        <v>#N/A</v>
      </c>
      <c r="AO305" s="9" t="e">
        <f t="shared" si="143"/>
        <v>#N/A</v>
      </c>
      <c r="AP305" s="1" t="str">
        <f t="shared" si="133"/>
        <v/>
      </c>
      <c r="AQ305" s="1" t="str">
        <f t="shared" si="133"/>
        <v/>
      </c>
      <c r="AS305" s="1" t="str">
        <f t="shared" si="153"/>
        <v/>
      </c>
      <c r="AT305" s="1" t="e">
        <f t="shared" si="154"/>
        <v>#N/A</v>
      </c>
      <c r="AU305" s="1" t="e">
        <f t="shared" si="144"/>
        <v>#N/A</v>
      </c>
      <c r="AV305" s="9" t="e">
        <f t="shared" si="145"/>
        <v>#N/A</v>
      </c>
      <c r="AW305" s="9" t="e">
        <f t="shared" si="146"/>
        <v>#N/A</v>
      </c>
      <c r="AX305" s="9" t="e">
        <f t="shared" si="147"/>
        <v>#N/A</v>
      </c>
      <c r="AY305" s="9" t="e">
        <f t="shared" si="148"/>
        <v>#N/A</v>
      </c>
      <c r="AZ305" s="9" t="e">
        <f t="shared" si="149"/>
        <v>#N/A</v>
      </c>
      <c r="BA305" s="9" t="e">
        <f t="shared" si="155"/>
        <v>#N/A</v>
      </c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M305" s="48"/>
      <c r="BX305" s="7"/>
      <c r="BY305" s="4"/>
      <c r="BZ305" s="7"/>
      <c r="CA305" s="7"/>
      <c r="CB305" s="7"/>
      <c r="CE305" s="7"/>
      <c r="CF305" s="7"/>
      <c r="CG305" s="7"/>
      <c r="CH305" s="7"/>
      <c r="CI305" s="7"/>
      <c r="CJ305" s="7"/>
      <c r="CK305" s="7"/>
      <c r="CL305" s="7"/>
      <c r="CN305" s="47"/>
      <c r="CO305" s="47"/>
      <c r="CP305" s="47"/>
      <c r="CQ305" s="4"/>
    </row>
    <row r="306" spans="1:95" s="1" customFormat="1" x14ac:dyDescent="0.3">
      <c r="A306" s="1">
        <f t="shared" si="150"/>
        <v>0</v>
      </c>
      <c r="B306" s="1" t="e">
        <f t="shared" si="134"/>
        <v>#N/A</v>
      </c>
      <c r="J306" s="4"/>
      <c r="K306" s="4"/>
      <c r="L306" s="4"/>
      <c r="M306" s="61"/>
      <c r="Y306" s="58"/>
      <c r="AA306" s="1">
        <f t="shared" si="135"/>
        <v>0</v>
      </c>
      <c r="AB306" s="1">
        <f t="shared" si="136"/>
        <v>0</v>
      </c>
      <c r="AC306" s="1">
        <f t="shared" si="137"/>
        <v>0</v>
      </c>
      <c r="AD306" s="1" t="str">
        <f t="shared" si="151"/>
        <v/>
      </c>
      <c r="AE306" s="1" t="str">
        <f t="shared" si="132"/>
        <v/>
      </c>
      <c r="AF306" s="1" t="str">
        <f t="shared" si="132"/>
        <v/>
      </c>
      <c r="AG306" s="1" t="str">
        <f t="shared" si="132"/>
        <v/>
      </c>
      <c r="AH306" s="1" t="e">
        <f t="shared" si="156"/>
        <v>#N/A</v>
      </c>
      <c r="AI306" s="9" t="e">
        <f t="shared" si="152"/>
        <v>#N/A</v>
      </c>
      <c r="AJ306" s="9" t="e">
        <f t="shared" si="138"/>
        <v>#N/A</v>
      </c>
      <c r="AK306" s="9" t="e">
        <f t="shared" si="139"/>
        <v>#N/A</v>
      </c>
      <c r="AL306" s="9" t="e">
        <f t="shared" si="140"/>
        <v>#N/A</v>
      </c>
      <c r="AM306" s="9" t="e">
        <f t="shared" si="141"/>
        <v>#N/A</v>
      </c>
      <c r="AN306" s="9" t="e">
        <f t="shared" si="142"/>
        <v>#N/A</v>
      </c>
      <c r="AO306" s="9" t="e">
        <f t="shared" si="143"/>
        <v>#N/A</v>
      </c>
      <c r="AP306" s="1" t="str">
        <f t="shared" si="133"/>
        <v/>
      </c>
      <c r="AQ306" s="1" t="str">
        <f t="shared" si="133"/>
        <v/>
      </c>
      <c r="AS306" s="1" t="str">
        <f t="shared" si="153"/>
        <v/>
      </c>
      <c r="AT306" s="1" t="e">
        <f t="shared" si="154"/>
        <v>#N/A</v>
      </c>
      <c r="AU306" s="1" t="e">
        <f t="shared" si="144"/>
        <v>#N/A</v>
      </c>
      <c r="AV306" s="9" t="e">
        <f t="shared" si="145"/>
        <v>#N/A</v>
      </c>
      <c r="AW306" s="9" t="e">
        <f t="shared" si="146"/>
        <v>#N/A</v>
      </c>
      <c r="AX306" s="9" t="e">
        <f t="shared" si="147"/>
        <v>#N/A</v>
      </c>
      <c r="AY306" s="9" t="e">
        <f t="shared" si="148"/>
        <v>#N/A</v>
      </c>
      <c r="AZ306" s="9" t="e">
        <f t="shared" si="149"/>
        <v>#N/A</v>
      </c>
      <c r="BA306" s="9" t="e">
        <f t="shared" si="155"/>
        <v>#N/A</v>
      </c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M306" s="48"/>
      <c r="BX306" s="7"/>
      <c r="BY306" s="4"/>
      <c r="BZ306" s="7"/>
      <c r="CA306" s="7"/>
      <c r="CB306" s="7"/>
      <c r="CE306" s="7"/>
      <c r="CF306" s="7"/>
      <c r="CG306" s="7"/>
      <c r="CH306" s="7"/>
      <c r="CI306" s="7"/>
      <c r="CJ306" s="7"/>
      <c r="CK306" s="7"/>
      <c r="CL306" s="7"/>
      <c r="CN306" s="47"/>
      <c r="CO306" s="47"/>
      <c r="CP306" s="47"/>
      <c r="CQ306" s="4"/>
    </row>
    <row r="307" spans="1:95" s="1" customFormat="1" x14ac:dyDescent="0.3">
      <c r="A307" s="1">
        <f t="shared" si="150"/>
        <v>0</v>
      </c>
      <c r="B307" s="1" t="e">
        <f t="shared" si="134"/>
        <v>#N/A</v>
      </c>
      <c r="J307" s="4"/>
      <c r="K307" s="4"/>
      <c r="L307" s="4"/>
      <c r="M307" s="61"/>
      <c r="Y307" s="58"/>
      <c r="AA307" s="1">
        <f t="shared" si="135"/>
        <v>0</v>
      </c>
      <c r="AB307" s="1">
        <f t="shared" si="136"/>
        <v>0</v>
      </c>
      <c r="AC307" s="1">
        <f t="shared" si="137"/>
        <v>0</v>
      </c>
      <c r="AD307" s="1" t="str">
        <f t="shared" si="151"/>
        <v/>
      </c>
      <c r="AE307" s="1" t="str">
        <f t="shared" si="132"/>
        <v/>
      </c>
      <c r="AF307" s="1" t="str">
        <f t="shared" si="132"/>
        <v/>
      </c>
      <c r="AG307" s="1" t="str">
        <f t="shared" si="132"/>
        <v/>
      </c>
      <c r="AH307" s="1" t="e">
        <f t="shared" si="156"/>
        <v>#N/A</v>
      </c>
      <c r="AI307" s="9" t="e">
        <f t="shared" si="152"/>
        <v>#N/A</v>
      </c>
      <c r="AJ307" s="9" t="e">
        <f t="shared" si="138"/>
        <v>#N/A</v>
      </c>
      <c r="AK307" s="9" t="e">
        <f t="shared" si="139"/>
        <v>#N/A</v>
      </c>
      <c r="AL307" s="9" t="e">
        <f t="shared" si="140"/>
        <v>#N/A</v>
      </c>
      <c r="AM307" s="9" t="e">
        <f t="shared" si="141"/>
        <v>#N/A</v>
      </c>
      <c r="AN307" s="9" t="e">
        <f t="shared" si="142"/>
        <v>#N/A</v>
      </c>
      <c r="AO307" s="9" t="e">
        <f t="shared" si="143"/>
        <v>#N/A</v>
      </c>
      <c r="AP307" s="1" t="str">
        <f t="shared" si="133"/>
        <v/>
      </c>
      <c r="AQ307" s="1" t="str">
        <f t="shared" si="133"/>
        <v/>
      </c>
      <c r="AS307" s="1" t="str">
        <f t="shared" si="153"/>
        <v/>
      </c>
      <c r="AT307" s="1" t="e">
        <f t="shared" si="154"/>
        <v>#N/A</v>
      </c>
      <c r="AU307" s="1" t="e">
        <f t="shared" si="144"/>
        <v>#N/A</v>
      </c>
      <c r="AV307" s="9" t="e">
        <f t="shared" si="145"/>
        <v>#N/A</v>
      </c>
      <c r="AW307" s="9" t="e">
        <f t="shared" si="146"/>
        <v>#N/A</v>
      </c>
      <c r="AX307" s="9" t="e">
        <f t="shared" si="147"/>
        <v>#N/A</v>
      </c>
      <c r="AY307" s="9" t="e">
        <f t="shared" si="148"/>
        <v>#N/A</v>
      </c>
      <c r="AZ307" s="9" t="e">
        <f t="shared" si="149"/>
        <v>#N/A</v>
      </c>
      <c r="BA307" s="9" t="e">
        <f t="shared" si="155"/>
        <v>#N/A</v>
      </c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M307" s="48"/>
      <c r="BX307" s="7"/>
      <c r="BY307" s="4"/>
      <c r="BZ307" s="7"/>
      <c r="CA307" s="7"/>
      <c r="CB307" s="7"/>
      <c r="CE307" s="7"/>
      <c r="CF307" s="7"/>
      <c r="CG307" s="7"/>
      <c r="CH307" s="7"/>
      <c r="CI307" s="7"/>
      <c r="CJ307" s="7"/>
      <c r="CK307" s="7"/>
      <c r="CL307" s="7"/>
      <c r="CN307" s="47"/>
      <c r="CO307" s="47"/>
      <c r="CP307" s="47"/>
      <c r="CQ307" s="4"/>
    </row>
    <row r="308" spans="1:95" s="1" customFormat="1" x14ac:dyDescent="0.3">
      <c r="A308" s="1">
        <f t="shared" si="150"/>
        <v>0</v>
      </c>
      <c r="B308" s="1" t="e">
        <f t="shared" si="134"/>
        <v>#N/A</v>
      </c>
      <c r="J308" s="4"/>
      <c r="K308" s="4"/>
      <c r="L308" s="4"/>
      <c r="M308" s="61"/>
      <c r="Y308" s="58"/>
      <c r="AA308" s="1">
        <f t="shared" si="135"/>
        <v>0</v>
      </c>
      <c r="AB308" s="1">
        <f t="shared" si="136"/>
        <v>0</v>
      </c>
      <c r="AC308" s="1">
        <f t="shared" si="137"/>
        <v>0</v>
      </c>
      <c r="AD308" s="1" t="str">
        <f t="shared" si="151"/>
        <v/>
      </c>
      <c r="AE308" s="1" t="str">
        <f t="shared" si="132"/>
        <v/>
      </c>
      <c r="AF308" s="1" t="str">
        <f t="shared" si="132"/>
        <v/>
      </c>
      <c r="AG308" s="1" t="str">
        <f t="shared" si="132"/>
        <v/>
      </c>
      <c r="AH308" s="1" t="e">
        <f t="shared" si="156"/>
        <v>#N/A</v>
      </c>
      <c r="AI308" s="9" t="e">
        <f t="shared" si="152"/>
        <v>#N/A</v>
      </c>
      <c r="AJ308" s="9" t="e">
        <f t="shared" si="138"/>
        <v>#N/A</v>
      </c>
      <c r="AK308" s="9" t="e">
        <f t="shared" si="139"/>
        <v>#N/A</v>
      </c>
      <c r="AL308" s="9" t="e">
        <f t="shared" si="140"/>
        <v>#N/A</v>
      </c>
      <c r="AM308" s="9" t="e">
        <f t="shared" si="141"/>
        <v>#N/A</v>
      </c>
      <c r="AN308" s="9" t="e">
        <f t="shared" si="142"/>
        <v>#N/A</v>
      </c>
      <c r="AO308" s="9" t="e">
        <f t="shared" si="143"/>
        <v>#N/A</v>
      </c>
      <c r="AP308" s="1" t="str">
        <f t="shared" si="133"/>
        <v/>
      </c>
      <c r="AQ308" s="1" t="str">
        <f t="shared" si="133"/>
        <v/>
      </c>
      <c r="AS308" s="1" t="str">
        <f t="shared" si="153"/>
        <v/>
      </c>
      <c r="AT308" s="1" t="e">
        <f t="shared" si="154"/>
        <v>#N/A</v>
      </c>
      <c r="AU308" s="1" t="e">
        <f t="shared" si="144"/>
        <v>#N/A</v>
      </c>
      <c r="AV308" s="9" t="e">
        <f t="shared" si="145"/>
        <v>#N/A</v>
      </c>
      <c r="AW308" s="9" t="e">
        <f t="shared" si="146"/>
        <v>#N/A</v>
      </c>
      <c r="AX308" s="9" t="e">
        <f t="shared" si="147"/>
        <v>#N/A</v>
      </c>
      <c r="AY308" s="9" t="e">
        <f t="shared" si="148"/>
        <v>#N/A</v>
      </c>
      <c r="AZ308" s="9" t="e">
        <f t="shared" si="149"/>
        <v>#N/A</v>
      </c>
      <c r="BA308" s="9" t="e">
        <f t="shared" si="155"/>
        <v>#N/A</v>
      </c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M308" s="48"/>
      <c r="BX308" s="7"/>
      <c r="BY308" s="4"/>
      <c r="BZ308" s="7"/>
      <c r="CA308" s="7"/>
      <c r="CB308" s="7"/>
      <c r="CE308" s="7"/>
      <c r="CF308" s="7"/>
      <c r="CG308" s="7"/>
      <c r="CH308" s="7"/>
      <c r="CI308" s="7"/>
      <c r="CJ308" s="7"/>
      <c r="CK308" s="7"/>
      <c r="CL308" s="7"/>
      <c r="CN308" s="47"/>
      <c r="CO308" s="47"/>
      <c r="CP308" s="47"/>
      <c r="CQ308" s="4"/>
    </row>
    <row r="309" spans="1:95" s="1" customFormat="1" x14ac:dyDescent="0.3">
      <c r="A309" s="1">
        <f t="shared" si="150"/>
        <v>0</v>
      </c>
      <c r="B309" s="1" t="e">
        <f t="shared" si="134"/>
        <v>#N/A</v>
      </c>
      <c r="J309" s="4"/>
      <c r="K309" s="4"/>
      <c r="L309" s="4"/>
      <c r="M309" s="61"/>
      <c r="Y309" s="58"/>
      <c r="AA309" s="1">
        <f t="shared" si="135"/>
        <v>0</v>
      </c>
      <c r="AB309" s="1">
        <f t="shared" si="136"/>
        <v>0</v>
      </c>
      <c r="AC309" s="1">
        <f t="shared" si="137"/>
        <v>0</v>
      </c>
      <c r="AD309" s="1" t="str">
        <f t="shared" si="151"/>
        <v/>
      </c>
      <c r="AE309" s="1" t="str">
        <f t="shared" si="132"/>
        <v/>
      </c>
      <c r="AF309" s="1" t="str">
        <f t="shared" si="132"/>
        <v/>
      </c>
      <c r="AG309" s="1" t="str">
        <f t="shared" si="132"/>
        <v/>
      </c>
      <c r="AH309" s="1" t="e">
        <f t="shared" si="156"/>
        <v>#N/A</v>
      </c>
      <c r="AI309" s="9" t="e">
        <f t="shared" si="152"/>
        <v>#N/A</v>
      </c>
      <c r="AJ309" s="9" t="e">
        <f t="shared" si="138"/>
        <v>#N/A</v>
      </c>
      <c r="AK309" s="9" t="e">
        <f t="shared" si="139"/>
        <v>#N/A</v>
      </c>
      <c r="AL309" s="9" t="e">
        <f t="shared" si="140"/>
        <v>#N/A</v>
      </c>
      <c r="AM309" s="9" t="e">
        <f t="shared" si="141"/>
        <v>#N/A</v>
      </c>
      <c r="AN309" s="9" t="e">
        <f t="shared" si="142"/>
        <v>#N/A</v>
      </c>
      <c r="AO309" s="9" t="e">
        <f t="shared" si="143"/>
        <v>#N/A</v>
      </c>
      <c r="AP309" s="1" t="str">
        <f t="shared" si="133"/>
        <v/>
      </c>
      <c r="AQ309" s="1" t="str">
        <f t="shared" si="133"/>
        <v/>
      </c>
      <c r="AS309" s="1" t="str">
        <f t="shared" si="153"/>
        <v/>
      </c>
      <c r="AT309" s="1" t="e">
        <f t="shared" si="154"/>
        <v>#N/A</v>
      </c>
      <c r="AU309" s="1" t="e">
        <f t="shared" si="144"/>
        <v>#N/A</v>
      </c>
      <c r="AV309" s="9" t="e">
        <f t="shared" si="145"/>
        <v>#N/A</v>
      </c>
      <c r="AW309" s="9" t="e">
        <f t="shared" si="146"/>
        <v>#N/A</v>
      </c>
      <c r="AX309" s="9" t="e">
        <f t="shared" si="147"/>
        <v>#N/A</v>
      </c>
      <c r="AY309" s="9" t="e">
        <f t="shared" si="148"/>
        <v>#N/A</v>
      </c>
      <c r="AZ309" s="9" t="e">
        <f t="shared" si="149"/>
        <v>#N/A</v>
      </c>
      <c r="BA309" s="9" t="e">
        <f t="shared" si="155"/>
        <v>#N/A</v>
      </c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M309" s="48"/>
      <c r="BX309" s="7"/>
      <c r="BY309" s="4"/>
      <c r="BZ309" s="7"/>
      <c r="CA309" s="7"/>
      <c r="CB309" s="7"/>
      <c r="CE309" s="7"/>
      <c r="CF309" s="7"/>
      <c r="CG309" s="7"/>
      <c r="CH309" s="7"/>
      <c r="CI309" s="7"/>
      <c r="CJ309" s="7"/>
      <c r="CK309" s="7"/>
      <c r="CL309" s="7"/>
      <c r="CN309" s="47"/>
      <c r="CO309" s="47"/>
      <c r="CP309" s="47"/>
      <c r="CQ309" s="4"/>
    </row>
    <row r="310" spans="1:95" s="1" customFormat="1" x14ac:dyDescent="0.3">
      <c r="A310" s="1">
        <f t="shared" si="150"/>
        <v>0</v>
      </c>
      <c r="B310" s="1" t="e">
        <f t="shared" si="134"/>
        <v>#N/A</v>
      </c>
      <c r="J310" s="4"/>
      <c r="K310" s="4"/>
      <c r="L310" s="4"/>
      <c r="M310" s="61"/>
      <c r="Y310" s="58"/>
      <c r="AA310" s="1">
        <f t="shared" si="135"/>
        <v>0</v>
      </c>
      <c r="AB310" s="1">
        <f t="shared" si="136"/>
        <v>0</v>
      </c>
      <c r="AC310" s="1">
        <f t="shared" si="137"/>
        <v>0</v>
      </c>
      <c r="AD310" s="1" t="str">
        <f t="shared" si="151"/>
        <v/>
      </c>
      <c r="AE310" s="1" t="str">
        <f t="shared" si="132"/>
        <v/>
      </c>
      <c r="AF310" s="1" t="str">
        <f t="shared" si="132"/>
        <v/>
      </c>
      <c r="AG310" s="1" t="str">
        <f t="shared" si="132"/>
        <v/>
      </c>
      <c r="AH310" s="1" t="e">
        <f t="shared" si="156"/>
        <v>#N/A</v>
      </c>
      <c r="AI310" s="9" t="e">
        <f t="shared" si="152"/>
        <v>#N/A</v>
      </c>
      <c r="AJ310" s="9" t="e">
        <f t="shared" si="138"/>
        <v>#N/A</v>
      </c>
      <c r="AK310" s="9" t="e">
        <f t="shared" si="139"/>
        <v>#N/A</v>
      </c>
      <c r="AL310" s="9" t="e">
        <f t="shared" si="140"/>
        <v>#N/A</v>
      </c>
      <c r="AM310" s="9" t="e">
        <f t="shared" si="141"/>
        <v>#N/A</v>
      </c>
      <c r="AN310" s="9" t="e">
        <f t="shared" si="142"/>
        <v>#N/A</v>
      </c>
      <c r="AO310" s="9" t="e">
        <f t="shared" si="143"/>
        <v>#N/A</v>
      </c>
      <c r="AP310" s="1" t="str">
        <f t="shared" si="133"/>
        <v/>
      </c>
      <c r="AQ310" s="1" t="str">
        <f t="shared" si="133"/>
        <v/>
      </c>
      <c r="AS310" s="1" t="str">
        <f t="shared" si="153"/>
        <v/>
      </c>
      <c r="AT310" s="1" t="e">
        <f t="shared" si="154"/>
        <v>#N/A</v>
      </c>
      <c r="AU310" s="1" t="e">
        <f t="shared" si="144"/>
        <v>#N/A</v>
      </c>
      <c r="AV310" s="9" t="e">
        <f t="shared" si="145"/>
        <v>#N/A</v>
      </c>
      <c r="AW310" s="9" t="e">
        <f t="shared" si="146"/>
        <v>#N/A</v>
      </c>
      <c r="AX310" s="9" t="e">
        <f t="shared" si="147"/>
        <v>#N/A</v>
      </c>
      <c r="AY310" s="9" t="e">
        <f t="shared" si="148"/>
        <v>#N/A</v>
      </c>
      <c r="AZ310" s="9" t="e">
        <f t="shared" si="149"/>
        <v>#N/A</v>
      </c>
      <c r="BA310" s="9" t="e">
        <f t="shared" si="155"/>
        <v>#N/A</v>
      </c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M310" s="48"/>
      <c r="BX310" s="7"/>
      <c r="BY310" s="4"/>
      <c r="BZ310" s="7"/>
      <c r="CA310" s="7"/>
      <c r="CB310" s="7"/>
      <c r="CE310" s="7"/>
      <c r="CF310" s="7"/>
      <c r="CG310" s="7"/>
      <c r="CH310" s="7"/>
      <c r="CI310" s="7"/>
      <c r="CJ310" s="7"/>
      <c r="CK310" s="7"/>
      <c r="CL310" s="7"/>
      <c r="CN310" s="47"/>
      <c r="CO310" s="47"/>
      <c r="CP310" s="47"/>
      <c r="CQ310" s="4"/>
    </row>
    <row r="311" spans="1:95" s="1" customFormat="1" x14ac:dyDescent="0.3">
      <c r="A311" s="1">
        <f t="shared" si="150"/>
        <v>0</v>
      </c>
      <c r="B311" s="1" t="e">
        <f t="shared" si="134"/>
        <v>#N/A</v>
      </c>
      <c r="J311" s="4"/>
      <c r="K311" s="4"/>
      <c r="L311" s="4"/>
      <c r="M311" s="61"/>
      <c r="Y311" s="58"/>
      <c r="AA311" s="1">
        <f t="shared" si="135"/>
        <v>0</v>
      </c>
      <c r="AB311" s="1">
        <f t="shared" si="136"/>
        <v>0</v>
      </c>
      <c r="AC311" s="1">
        <f t="shared" si="137"/>
        <v>0</v>
      </c>
      <c r="AD311" s="1" t="str">
        <f t="shared" si="151"/>
        <v/>
      </c>
      <c r="AE311" s="1" t="str">
        <f t="shared" si="132"/>
        <v/>
      </c>
      <c r="AF311" s="1" t="str">
        <f t="shared" si="132"/>
        <v/>
      </c>
      <c r="AG311" s="1" t="str">
        <f t="shared" si="132"/>
        <v/>
      </c>
      <c r="AH311" s="1" t="e">
        <f t="shared" si="156"/>
        <v>#N/A</v>
      </c>
      <c r="AI311" s="9" t="e">
        <f t="shared" si="152"/>
        <v>#N/A</v>
      </c>
      <c r="AJ311" s="9" t="e">
        <f t="shared" si="138"/>
        <v>#N/A</v>
      </c>
      <c r="AK311" s="9" t="e">
        <f t="shared" si="139"/>
        <v>#N/A</v>
      </c>
      <c r="AL311" s="9" t="e">
        <f t="shared" si="140"/>
        <v>#N/A</v>
      </c>
      <c r="AM311" s="9" t="e">
        <f t="shared" si="141"/>
        <v>#N/A</v>
      </c>
      <c r="AN311" s="9" t="e">
        <f t="shared" si="142"/>
        <v>#N/A</v>
      </c>
      <c r="AO311" s="9" t="e">
        <f t="shared" si="143"/>
        <v>#N/A</v>
      </c>
      <c r="AP311" s="1" t="str">
        <f t="shared" si="133"/>
        <v/>
      </c>
      <c r="AQ311" s="1" t="str">
        <f t="shared" si="133"/>
        <v/>
      </c>
      <c r="AS311" s="1" t="str">
        <f t="shared" si="153"/>
        <v/>
      </c>
      <c r="AT311" s="1" t="e">
        <f t="shared" si="154"/>
        <v>#N/A</v>
      </c>
      <c r="AU311" s="1" t="e">
        <f t="shared" si="144"/>
        <v>#N/A</v>
      </c>
      <c r="AV311" s="9" t="e">
        <f t="shared" si="145"/>
        <v>#N/A</v>
      </c>
      <c r="AW311" s="9" t="e">
        <f t="shared" si="146"/>
        <v>#N/A</v>
      </c>
      <c r="AX311" s="9" t="e">
        <f t="shared" si="147"/>
        <v>#N/A</v>
      </c>
      <c r="AY311" s="9" t="e">
        <f t="shared" si="148"/>
        <v>#N/A</v>
      </c>
      <c r="AZ311" s="9" t="e">
        <f t="shared" si="149"/>
        <v>#N/A</v>
      </c>
      <c r="BA311" s="9" t="e">
        <f t="shared" si="155"/>
        <v>#N/A</v>
      </c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M311" s="48"/>
      <c r="BX311" s="7"/>
      <c r="BY311" s="4"/>
      <c r="BZ311" s="7"/>
      <c r="CA311" s="7"/>
      <c r="CB311" s="7"/>
      <c r="CE311" s="7"/>
      <c r="CF311" s="7"/>
      <c r="CG311" s="7"/>
      <c r="CH311" s="7"/>
      <c r="CI311" s="7"/>
      <c r="CJ311" s="7"/>
      <c r="CK311" s="7"/>
      <c r="CL311" s="7"/>
      <c r="CN311" s="47"/>
      <c r="CO311" s="47"/>
      <c r="CP311" s="47"/>
      <c r="CQ311" s="4"/>
    </row>
    <row r="312" spans="1:95" s="1" customFormat="1" x14ac:dyDescent="0.3">
      <c r="A312" s="1">
        <f t="shared" si="150"/>
        <v>0</v>
      </c>
      <c r="B312" s="1" t="e">
        <f t="shared" si="134"/>
        <v>#N/A</v>
      </c>
      <c r="J312" s="4"/>
      <c r="K312" s="4"/>
      <c r="L312" s="4"/>
      <c r="M312" s="61"/>
      <c r="Y312" s="58"/>
      <c r="AA312" s="1">
        <f t="shared" si="135"/>
        <v>0</v>
      </c>
      <c r="AB312" s="1">
        <f t="shared" si="136"/>
        <v>0</v>
      </c>
      <c r="AC312" s="1">
        <f t="shared" si="137"/>
        <v>0</v>
      </c>
      <c r="AD312" s="1" t="str">
        <f t="shared" si="151"/>
        <v/>
      </c>
      <c r="AE312" s="1" t="str">
        <f t="shared" si="132"/>
        <v/>
      </c>
      <c r="AF312" s="1" t="str">
        <f t="shared" si="132"/>
        <v/>
      </c>
      <c r="AG312" s="1" t="str">
        <f t="shared" si="132"/>
        <v/>
      </c>
      <c r="AH312" s="1" t="e">
        <f t="shared" si="156"/>
        <v>#N/A</v>
      </c>
      <c r="AI312" s="9" t="e">
        <f t="shared" si="152"/>
        <v>#N/A</v>
      </c>
      <c r="AJ312" s="9" t="e">
        <f t="shared" si="138"/>
        <v>#N/A</v>
      </c>
      <c r="AK312" s="9" t="e">
        <f t="shared" si="139"/>
        <v>#N/A</v>
      </c>
      <c r="AL312" s="9" t="e">
        <f t="shared" si="140"/>
        <v>#N/A</v>
      </c>
      <c r="AM312" s="9" t="e">
        <f t="shared" si="141"/>
        <v>#N/A</v>
      </c>
      <c r="AN312" s="9" t="e">
        <f t="shared" si="142"/>
        <v>#N/A</v>
      </c>
      <c r="AO312" s="9" t="e">
        <f t="shared" si="143"/>
        <v>#N/A</v>
      </c>
      <c r="AP312" s="1" t="str">
        <f t="shared" si="133"/>
        <v/>
      </c>
      <c r="AQ312" s="1" t="str">
        <f t="shared" si="133"/>
        <v/>
      </c>
      <c r="AS312" s="1" t="str">
        <f t="shared" si="153"/>
        <v/>
      </c>
      <c r="AT312" s="1" t="e">
        <f t="shared" si="154"/>
        <v>#N/A</v>
      </c>
      <c r="AU312" s="1" t="e">
        <f t="shared" si="144"/>
        <v>#N/A</v>
      </c>
      <c r="AV312" s="9" t="e">
        <f t="shared" si="145"/>
        <v>#N/A</v>
      </c>
      <c r="AW312" s="9" t="e">
        <f t="shared" si="146"/>
        <v>#N/A</v>
      </c>
      <c r="AX312" s="9" t="e">
        <f t="shared" si="147"/>
        <v>#N/A</v>
      </c>
      <c r="AY312" s="9" t="e">
        <f t="shared" si="148"/>
        <v>#N/A</v>
      </c>
      <c r="AZ312" s="9" t="e">
        <f t="shared" si="149"/>
        <v>#N/A</v>
      </c>
      <c r="BA312" s="9" t="e">
        <f t="shared" si="155"/>
        <v>#N/A</v>
      </c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M312" s="48"/>
      <c r="BX312" s="7"/>
      <c r="BY312" s="4"/>
      <c r="BZ312" s="7"/>
      <c r="CA312" s="7"/>
      <c r="CB312" s="7"/>
      <c r="CE312" s="7"/>
      <c r="CF312" s="7"/>
      <c r="CG312" s="7"/>
      <c r="CH312" s="7"/>
      <c r="CI312" s="7"/>
      <c r="CJ312" s="7"/>
      <c r="CK312" s="7"/>
      <c r="CL312" s="7"/>
      <c r="CN312" s="47"/>
      <c r="CO312" s="47"/>
      <c r="CP312" s="47"/>
      <c r="CQ312" s="4"/>
    </row>
    <row r="313" spans="1:95" s="1" customFormat="1" x14ac:dyDescent="0.3">
      <c r="A313" s="1">
        <f t="shared" si="150"/>
        <v>0</v>
      </c>
      <c r="B313" s="1" t="e">
        <f t="shared" si="134"/>
        <v>#N/A</v>
      </c>
      <c r="J313" s="4"/>
      <c r="K313" s="4"/>
      <c r="L313" s="4"/>
      <c r="M313" s="61"/>
      <c r="Y313" s="58"/>
      <c r="AA313" s="1">
        <f t="shared" si="135"/>
        <v>0</v>
      </c>
      <c r="AB313" s="1">
        <f t="shared" si="136"/>
        <v>0</v>
      </c>
      <c r="AC313" s="1">
        <f t="shared" si="137"/>
        <v>0</v>
      </c>
      <c r="AD313" s="1" t="str">
        <f t="shared" si="151"/>
        <v/>
      </c>
      <c r="AE313" s="1" t="str">
        <f t="shared" si="132"/>
        <v/>
      </c>
      <c r="AF313" s="1" t="str">
        <f t="shared" si="132"/>
        <v/>
      </c>
      <c r="AG313" s="1" t="str">
        <f t="shared" si="132"/>
        <v/>
      </c>
      <c r="AH313" s="1" t="e">
        <f t="shared" si="156"/>
        <v>#N/A</v>
      </c>
      <c r="AI313" s="9" t="e">
        <f t="shared" si="152"/>
        <v>#N/A</v>
      </c>
      <c r="AJ313" s="9" t="e">
        <f t="shared" si="138"/>
        <v>#N/A</v>
      </c>
      <c r="AK313" s="9" t="e">
        <f t="shared" si="139"/>
        <v>#N/A</v>
      </c>
      <c r="AL313" s="9" t="e">
        <f t="shared" si="140"/>
        <v>#N/A</v>
      </c>
      <c r="AM313" s="9" t="e">
        <f t="shared" si="141"/>
        <v>#N/A</v>
      </c>
      <c r="AN313" s="9" t="e">
        <f t="shared" si="142"/>
        <v>#N/A</v>
      </c>
      <c r="AO313" s="9" t="e">
        <f t="shared" si="143"/>
        <v>#N/A</v>
      </c>
      <c r="AP313" s="1" t="str">
        <f t="shared" si="133"/>
        <v/>
      </c>
      <c r="AQ313" s="1" t="str">
        <f t="shared" si="133"/>
        <v/>
      </c>
      <c r="AS313" s="1" t="str">
        <f t="shared" si="153"/>
        <v/>
      </c>
      <c r="AT313" s="1" t="e">
        <f t="shared" si="154"/>
        <v>#N/A</v>
      </c>
      <c r="AU313" s="1" t="e">
        <f t="shared" si="144"/>
        <v>#N/A</v>
      </c>
      <c r="AV313" s="9" t="e">
        <f t="shared" si="145"/>
        <v>#N/A</v>
      </c>
      <c r="AW313" s="9" t="e">
        <f t="shared" si="146"/>
        <v>#N/A</v>
      </c>
      <c r="AX313" s="9" t="e">
        <f t="shared" si="147"/>
        <v>#N/A</v>
      </c>
      <c r="AY313" s="9" t="e">
        <f t="shared" si="148"/>
        <v>#N/A</v>
      </c>
      <c r="AZ313" s="9" t="e">
        <f t="shared" si="149"/>
        <v>#N/A</v>
      </c>
      <c r="BA313" s="9" t="e">
        <f t="shared" si="155"/>
        <v>#N/A</v>
      </c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M313" s="48"/>
      <c r="BX313" s="7"/>
      <c r="BY313" s="4"/>
      <c r="BZ313" s="7"/>
      <c r="CA313" s="7"/>
      <c r="CB313" s="7"/>
      <c r="CE313" s="7"/>
      <c r="CF313" s="7"/>
      <c r="CG313" s="7"/>
      <c r="CH313" s="7"/>
      <c r="CI313" s="7"/>
      <c r="CJ313" s="7"/>
      <c r="CK313" s="7"/>
      <c r="CL313" s="7"/>
      <c r="CN313" s="47"/>
      <c r="CO313" s="47"/>
      <c r="CP313" s="47"/>
      <c r="CQ313" s="4"/>
    </row>
    <row r="314" spans="1:95" s="1" customFormat="1" x14ac:dyDescent="0.3">
      <c r="A314" s="1">
        <f t="shared" si="150"/>
        <v>0</v>
      </c>
      <c r="B314" s="1" t="e">
        <f t="shared" si="134"/>
        <v>#N/A</v>
      </c>
      <c r="J314" s="4"/>
      <c r="K314" s="4"/>
      <c r="L314" s="4"/>
      <c r="M314" s="61"/>
      <c r="Y314" s="58"/>
      <c r="AA314" s="1">
        <f t="shared" si="135"/>
        <v>0</v>
      </c>
      <c r="AB314" s="1">
        <f t="shared" si="136"/>
        <v>0</v>
      </c>
      <c r="AC314" s="1">
        <f t="shared" si="137"/>
        <v>0</v>
      </c>
      <c r="AD314" s="1" t="str">
        <f t="shared" si="151"/>
        <v/>
      </c>
      <c r="AE314" s="1" t="str">
        <f t="shared" si="132"/>
        <v/>
      </c>
      <c r="AF314" s="1" t="str">
        <f t="shared" si="132"/>
        <v/>
      </c>
      <c r="AG314" s="1" t="str">
        <f t="shared" si="132"/>
        <v/>
      </c>
      <c r="AH314" s="1" t="e">
        <f t="shared" si="156"/>
        <v>#N/A</v>
      </c>
      <c r="AI314" s="9" t="e">
        <f t="shared" si="152"/>
        <v>#N/A</v>
      </c>
      <c r="AJ314" s="9" t="e">
        <f t="shared" si="138"/>
        <v>#N/A</v>
      </c>
      <c r="AK314" s="9" t="e">
        <f t="shared" si="139"/>
        <v>#N/A</v>
      </c>
      <c r="AL314" s="9" t="e">
        <f t="shared" si="140"/>
        <v>#N/A</v>
      </c>
      <c r="AM314" s="9" t="e">
        <f t="shared" si="141"/>
        <v>#N/A</v>
      </c>
      <c r="AN314" s="9" t="e">
        <f t="shared" si="142"/>
        <v>#N/A</v>
      </c>
      <c r="AO314" s="9" t="e">
        <f t="shared" si="143"/>
        <v>#N/A</v>
      </c>
      <c r="AP314" s="1" t="str">
        <f t="shared" si="133"/>
        <v/>
      </c>
      <c r="AQ314" s="1" t="str">
        <f t="shared" si="133"/>
        <v/>
      </c>
      <c r="AS314" s="1" t="str">
        <f t="shared" si="153"/>
        <v/>
      </c>
      <c r="AT314" s="1" t="e">
        <f t="shared" si="154"/>
        <v>#N/A</v>
      </c>
      <c r="AU314" s="1" t="e">
        <f t="shared" si="144"/>
        <v>#N/A</v>
      </c>
      <c r="AV314" s="9" t="e">
        <f t="shared" si="145"/>
        <v>#N/A</v>
      </c>
      <c r="AW314" s="9" t="e">
        <f t="shared" si="146"/>
        <v>#N/A</v>
      </c>
      <c r="AX314" s="9" t="e">
        <f t="shared" si="147"/>
        <v>#N/A</v>
      </c>
      <c r="AY314" s="9" t="e">
        <f t="shared" si="148"/>
        <v>#N/A</v>
      </c>
      <c r="AZ314" s="9" t="e">
        <f t="shared" si="149"/>
        <v>#N/A</v>
      </c>
      <c r="BA314" s="9" t="e">
        <f t="shared" si="155"/>
        <v>#N/A</v>
      </c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M314" s="48"/>
      <c r="BX314" s="7"/>
      <c r="BY314" s="4"/>
      <c r="BZ314" s="7"/>
      <c r="CA314" s="7"/>
      <c r="CB314" s="7"/>
      <c r="CE314" s="7"/>
      <c r="CF314" s="7"/>
      <c r="CG314" s="7"/>
      <c r="CH314" s="7"/>
      <c r="CI314" s="7"/>
      <c r="CJ314" s="7"/>
      <c r="CK314" s="7"/>
      <c r="CL314" s="7"/>
      <c r="CN314" s="47"/>
      <c r="CO314" s="47"/>
      <c r="CP314" s="47"/>
      <c r="CQ314" s="4"/>
    </row>
    <row r="315" spans="1:95" s="1" customFormat="1" x14ac:dyDescent="0.3">
      <c r="A315" s="1">
        <f t="shared" si="150"/>
        <v>0</v>
      </c>
      <c r="B315" s="1" t="e">
        <f t="shared" si="134"/>
        <v>#N/A</v>
      </c>
      <c r="J315" s="4"/>
      <c r="K315" s="4"/>
      <c r="L315" s="4"/>
      <c r="M315" s="61"/>
      <c r="Y315" s="58"/>
      <c r="AA315" s="1">
        <f t="shared" si="135"/>
        <v>0</v>
      </c>
      <c r="AB315" s="1">
        <f t="shared" si="136"/>
        <v>0</v>
      </c>
      <c r="AC315" s="1">
        <f t="shared" si="137"/>
        <v>0</v>
      </c>
      <c r="AD315" s="1" t="str">
        <f t="shared" si="151"/>
        <v/>
      </c>
      <c r="AE315" s="1" t="str">
        <f t="shared" si="132"/>
        <v/>
      </c>
      <c r="AF315" s="1" t="str">
        <f t="shared" si="132"/>
        <v/>
      </c>
      <c r="AG315" s="1" t="str">
        <f t="shared" si="132"/>
        <v/>
      </c>
      <c r="AH315" s="1" t="e">
        <f t="shared" si="156"/>
        <v>#N/A</v>
      </c>
      <c r="AI315" s="9" t="e">
        <f t="shared" si="152"/>
        <v>#N/A</v>
      </c>
      <c r="AJ315" s="9" t="e">
        <f t="shared" si="138"/>
        <v>#N/A</v>
      </c>
      <c r="AK315" s="9" t="e">
        <f t="shared" si="139"/>
        <v>#N/A</v>
      </c>
      <c r="AL315" s="9" t="e">
        <f t="shared" si="140"/>
        <v>#N/A</v>
      </c>
      <c r="AM315" s="9" t="e">
        <f t="shared" si="141"/>
        <v>#N/A</v>
      </c>
      <c r="AN315" s="9" t="e">
        <f t="shared" si="142"/>
        <v>#N/A</v>
      </c>
      <c r="AO315" s="9" t="e">
        <f t="shared" si="143"/>
        <v>#N/A</v>
      </c>
      <c r="AP315" s="1" t="str">
        <f t="shared" si="133"/>
        <v/>
      </c>
      <c r="AQ315" s="1" t="str">
        <f t="shared" si="133"/>
        <v/>
      </c>
      <c r="AS315" s="1" t="str">
        <f t="shared" si="153"/>
        <v/>
      </c>
      <c r="AT315" s="1" t="e">
        <f t="shared" si="154"/>
        <v>#N/A</v>
      </c>
      <c r="AU315" s="1" t="e">
        <f t="shared" si="144"/>
        <v>#N/A</v>
      </c>
      <c r="AV315" s="9" t="e">
        <f t="shared" si="145"/>
        <v>#N/A</v>
      </c>
      <c r="AW315" s="9" t="e">
        <f t="shared" si="146"/>
        <v>#N/A</v>
      </c>
      <c r="AX315" s="9" t="e">
        <f t="shared" si="147"/>
        <v>#N/A</v>
      </c>
      <c r="AY315" s="9" t="e">
        <f t="shared" si="148"/>
        <v>#N/A</v>
      </c>
      <c r="AZ315" s="9" t="e">
        <f t="shared" si="149"/>
        <v>#N/A</v>
      </c>
      <c r="BA315" s="9" t="e">
        <f t="shared" si="155"/>
        <v>#N/A</v>
      </c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M315" s="48"/>
      <c r="BX315" s="7"/>
      <c r="BY315" s="4"/>
      <c r="BZ315" s="7"/>
      <c r="CA315" s="7"/>
      <c r="CB315" s="7"/>
      <c r="CE315" s="7"/>
      <c r="CF315" s="7"/>
      <c r="CG315" s="7"/>
      <c r="CH315" s="7"/>
      <c r="CI315" s="7"/>
      <c r="CJ315" s="7"/>
      <c r="CK315" s="7"/>
      <c r="CL315" s="7"/>
      <c r="CN315" s="47"/>
      <c r="CO315" s="47"/>
      <c r="CP315" s="47"/>
      <c r="CQ315" s="4"/>
    </row>
    <row r="316" spans="1:95" s="1" customFormat="1" x14ac:dyDescent="0.3">
      <c r="A316" s="1">
        <f t="shared" si="150"/>
        <v>0</v>
      </c>
      <c r="B316" s="1" t="e">
        <f t="shared" si="134"/>
        <v>#N/A</v>
      </c>
      <c r="J316" s="4"/>
      <c r="K316" s="4"/>
      <c r="L316" s="4"/>
      <c r="M316" s="61"/>
      <c r="Y316" s="58"/>
      <c r="AA316" s="1">
        <f t="shared" si="135"/>
        <v>0</v>
      </c>
      <c r="AB316" s="1">
        <f t="shared" si="136"/>
        <v>0</v>
      </c>
      <c r="AC316" s="1">
        <f t="shared" si="137"/>
        <v>0</v>
      </c>
      <c r="AD316" s="1" t="str">
        <f t="shared" si="151"/>
        <v/>
      </c>
      <c r="AE316" s="1" t="str">
        <f t="shared" si="132"/>
        <v/>
      </c>
      <c r="AF316" s="1" t="str">
        <f t="shared" si="132"/>
        <v/>
      </c>
      <c r="AG316" s="1" t="str">
        <f t="shared" si="132"/>
        <v/>
      </c>
      <c r="AH316" s="1" t="e">
        <f t="shared" si="156"/>
        <v>#N/A</v>
      </c>
      <c r="AI316" s="9" t="e">
        <f t="shared" si="152"/>
        <v>#N/A</v>
      </c>
      <c r="AJ316" s="9" t="e">
        <f t="shared" si="138"/>
        <v>#N/A</v>
      </c>
      <c r="AK316" s="9" t="e">
        <f t="shared" si="139"/>
        <v>#N/A</v>
      </c>
      <c r="AL316" s="9" t="e">
        <f t="shared" si="140"/>
        <v>#N/A</v>
      </c>
      <c r="AM316" s="9" t="e">
        <f t="shared" si="141"/>
        <v>#N/A</v>
      </c>
      <c r="AN316" s="9" t="e">
        <f t="shared" si="142"/>
        <v>#N/A</v>
      </c>
      <c r="AO316" s="9" t="e">
        <f t="shared" si="143"/>
        <v>#N/A</v>
      </c>
      <c r="AP316" s="1" t="str">
        <f t="shared" si="133"/>
        <v/>
      </c>
      <c r="AQ316" s="1" t="str">
        <f t="shared" si="133"/>
        <v/>
      </c>
      <c r="AS316" s="1" t="str">
        <f t="shared" si="153"/>
        <v/>
      </c>
      <c r="AT316" s="1" t="e">
        <f t="shared" si="154"/>
        <v>#N/A</v>
      </c>
      <c r="AU316" s="1" t="e">
        <f t="shared" si="144"/>
        <v>#N/A</v>
      </c>
      <c r="AV316" s="9" t="e">
        <f t="shared" si="145"/>
        <v>#N/A</v>
      </c>
      <c r="AW316" s="9" t="e">
        <f t="shared" si="146"/>
        <v>#N/A</v>
      </c>
      <c r="AX316" s="9" t="e">
        <f t="shared" si="147"/>
        <v>#N/A</v>
      </c>
      <c r="AY316" s="9" t="e">
        <f t="shared" si="148"/>
        <v>#N/A</v>
      </c>
      <c r="AZ316" s="9" t="e">
        <f t="shared" si="149"/>
        <v>#N/A</v>
      </c>
      <c r="BA316" s="9" t="e">
        <f t="shared" si="155"/>
        <v>#N/A</v>
      </c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M316" s="48"/>
      <c r="BX316" s="7"/>
      <c r="BY316" s="4"/>
      <c r="BZ316" s="7"/>
      <c r="CA316" s="7"/>
      <c r="CB316" s="7"/>
      <c r="CE316" s="7"/>
      <c r="CF316" s="7"/>
      <c r="CG316" s="7"/>
      <c r="CH316" s="7"/>
      <c r="CI316" s="7"/>
      <c r="CJ316" s="7"/>
      <c r="CK316" s="7"/>
      <c r="CL316" s="7"/>
      <c r="CN316" s="47"/>
      <c r="CO316" s="47"/>
      <c r="CP316" s="47"/>
      <c r="CQ316" s="4"/>
    </row>
    <row r="317" spans="1:95" s="1" customFormat="1" x14ac:dyDescent="0.3">
      <c r="A317" s="1">
        <f t="shared" si="150"/>
        <v>0</v>
      </c>
      <c r="B317" s="1" t="e">
        <f t="shared" si="134"/>
        <v>#N/A</v>
      </c>
      <c r="J317" s="4"/>
      <c r="K317" s="4"/>
      <c r="L317" s="4"/>
      <c r="M317" s="61"/>
      <c r="Y317" s="58"/>
      <c r="AA317" s="1">
        <f t="shared" si="135"/>
        <v>0</v>
      </c>
      <c r="AB317" s="1">
        <f t="shared" si="136"/>
        <v>0</v>
      </c>
      <c r="AC317" s="1">
        <f t="shared" si="137"/>
        <v>0</v>
      </c>
      <c r="AD317" s="1" t="str">
        <f t="shared" si="151"/>
        <v/>
      </c>
      <c r="AE317" s="1" t="str">
        <f t="shared" si="132"/>
        <v/>
      </c>
      <c r="AF317" s="1" t="str">
        <f t="shared" si="132"/>
        <v/>
      </c>
      <c r="AG317" s="1" t="str">
        <f t="shared" si="132"/>
        <v/>
      </c>
      <c r="AH317" s="1" t="e">
        <f t="shared" si="156"/>
        <v>#N/A</v>
      </c>
      <c r="AI317" s="9" t="e">
        <f t="shared" si="152"/>
        <v>#N/A</v>
      </c>
      <c r="AJ317" s="9" t="e">
        <f t="shared" si="138"/>
        <v>#N/A</v>
      </c>
      <c r="AK317" s="9" t="e">
        <f t="shared" si="139"/>
        <v>#N/A</v>
      </c>
      <c r="AL317" s="9" t="e">
        <f t="shared" si="140"/>
        <v>#N/A</v>
      </c>
      <c r="AM317" s="9" t="e">
        <f t="shared" si="141"/>
        <v>#N/A</v>
      </c>
      <c r="AN317" s="9" t="e">
        <f t="shared" si="142"/>
        <v>#N/A</v>
      </c>
      <c r="AO317" s="9" t="e">
        <f t="shared" si="143"/>
        <v>#N/A</v>
      </c>
      <c r="AP317" s="1" t="str">
        <f t="shared" si="133"/>
        <v/>
      </c>
      <c r="AQ317" s="1" t="str">
        <f t="shared" si="133"/>
        <v/>
      </c>
      <c r="AS317" s="1" t="str">
        <f t="shared" si="153"/>
        <v/>
      </c>
      <c r="AT317" s="1" t="e">
        <f t="shared" si="154"/>
        <v>#N/A</v>
      </c>
      <c r="AU317" s="1" t="e">
        <f t="shared" si="144"/>
        <v>#N/A</v>
      </c>
      <c r="AV317" s="9" t="e">
        <f t="shared" si="145"/>
        <v>#N/A</v>
      </c>
      <c r="AW317" s="9" t="e">
        <f t="shared" si="146"/>
        <v>#N/A</v>
      </c>
      <c r="AX317" s="9" t="e">
        <f t="shared" si="147"/>
        <v>#N/A</v>
      </c>
      <c r="AY317" s="9" t="e">
        <f t="shared" si="148"/>
        <v>#N/A</v>
      </c>
      <c r="AZ317" s="9" t="e">
        <f t="shared" si="149"/>
        <v>#N/A</v>
      </c>
      <c r="BA317" s="9" t="e">
        <f t="shared" si="155"/>
        <v>#N/A</v>
      </c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M317" s="48"/>
      <c r="BX317" s="7"/>
      <c r="BY317" s="4"/>
      <c r="BZ317" s="7"/>
      <c r="CA317" s="7"/>
      <c r="CB317" s="7"/>
      <c r="CE317" s="7"/>
      <c r="CF317" s="7"/>
      <c r="CG317" s="7"/>
      <c r="CH317" s="7"/>
      <c r="CI317" s="7"/>
      <c r="CJ317" s="7"/>
      <c r="CK317" s="7"/>
      <c r="CL317" s="7"/>
      <c r="CN317" s="47"/>
      <c r="CO317" s="47"/>
      <c r="CP317" s="47"/>
      <c r="CQ317" s="4"/>
    </row>
    <row r="318" spans="1:95" s="1" customFormat="1" x14ac:dyDescent="0.3">
      <c r="A318" s="1">
        <f t="shared" si="150"/>
        <v>0</v>
      </c>
      <c r="B318" s="1" t="e">
        <f t="shared" si="134"/>
        <v>#N/A</v>
      </c>
      <c r="J318" s="4"/>
      <c r="K318" s="4"/>
      <c r="L318" s="4"/>
      <c r="M318" s="61"/>
      <c r="Y318" s="58"/>
      <c r="AA318" s="1">
        <f t="shared" si="135"/>
        <v>0</v>
      </c>
      <c r="AB318" s="1">
        <f t="shared" si="136"/>
        <v>0</v>
      </c>
      <c r="AC318" s="1">
        <f t="shared" si="137"/>
        <v>0</v>
      </c>
      <c r="AD318" s="1" t="str">
        <f t="shared" si="151"/>
        <v/>
      </c>
      <c r="AE318" s="1" t="str">
        <f t="shared" si="132"/>
        <v/>
      </c>
      <c r="AF318" s="1" t="str">
        <f t="shared" si="132"/>
        <v/>
      </c>
      <c r="AG318" s="1" t="str">
        <f t="shared" si="132"/>
        <v/>
      </c>
      <c r="AH318" s="1" t="e">
        <f t="shared" si="156"/>
        <v>#N/A</v>
      </c>
      <c r="AI318" s="9" t="e">
        <f t="shared" si="152"/>
        <v>#N/A</v>
      </c>
      <c r="AJ318" s="9" t="e">
        <f t="shared" si="138"/>
        <v>#N/A</v>
      </c>
      <c r="AK318" s="9" t="e">
        <f t="shared" si="139"/>
        <v>#N/A</v>
      </c>
      <c r="AL318" s="9" t="e">
        <f t="shared" si="140"/>
        <v>#N/A</v>
      </c>
      <c r="AM318" s="9" t="e">
        <f t="shared" si="141"/>
        <v>#N/A</v>
      </c>
      <c r="AN318" s="9" t="e">
        <f t="shared" si="142"/>
        <v>#N/A</v>
      </c>
      <c r="AO318" s="9" t="e">
        <f t="shared" si="143"/>
        <v>#N/A</v>
      </c>
      <c r="AP318" s="1" t="str">
        <f t="shared" si="133"/>
        <v/>
      </c>
      <c r="AQ318" s="1" t="str">
        <f t="shared" si="133"/>
        <v/>
      </c>
      <c r="AS318" s="1" t="str">
        <f t="shared" si="153"/>
        <v/>
      </c>
      <c r="AT318" s="1" t="e">
        <f t="shared" si="154"/>
        <v>#N/A</v>
      </c>
      <c r="AU318" s="1" t="e">
        <f t="shared" si="144"/>
        <v>#N/A</v>
      </c>
      <c r="AV318" s="9" t="e">
        <f t="shared" si="145"/>
        <v>#N/A</v>
      </c>
      <c r="AW318" s="9" t="e">
        <f t="shared" si="146"/>
        <v>#N/A</v>
      </c>
      <c r="AX318" s="9" t="e">
        <f t="shared" si="147"/>
        <v>#N/A</v>
      </c>
      <c r="AY318" s="9" t="e">
        <f t="shared" si="148"/>
        <v>#N/A</v>
      </c>
      <c r="AZ318" s="9" t="e">
        <f t="shared" si="149"/>
        <v>#N/A</v>
      </c>
      <c r="BA318" s="9" t="e">
        <f t="shared" si="155"/>
        <v>#N/A</v>
      </c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M318" s="48"/>
      <c r="BX318" s="7"/>
      <c r="BY318" s="4"/>
      <c r="BZ318" s="7"/>
      <c r="CA318" s="7"/>
      <c r="CB318" s="7"/>
      <c r="CE318" s="7"/>
      <c r="CF318" s="7"/>
      <c r="CG318" s="7"/>
      <c r="CH318" s="7"/>
      <c r="CI318" s="7"/>
      <c r="CJ318" s="7"/>
      <c r="CK318" s="7"/>
      <c r="CL318" s="7"/>
      <c r="CN318" s="47"/>
      <c r="CO318" s="47"/>
      <c r="CP318" s="47"/>
      <c r="CQ318" s="4"/>
    </row>
    <row r="319" spans="1:95" s="1" customFormat="1" x14ac:dyDescent="0.3">
      <c r="A319" s="1">
        <f t="shared" si="150"/>
        <v>0</v>
      </c>
      <c r="B319" s="1" t="e">
        <f t="shared" si="134"/>
        <v>#N/A</v>
      </c>
      <c r="J319" s="4"/>
      <c r="K319" s="4"/>
      <c r="L319" s="4"/>
      <c r="M319" s="61"/>
      <c r="Y319" s="58"/>
      <c r="AA319" s="1">
        <f t="shared" si="135"/>
        <v>0</v>
      </c>
      <c r="AB319" s="1">
        <f t="shared" si="136"/>
        <v>0</v>
      </c>
      <c r="AC319" s="1">
        <f t="shared" si="137"/>
        <v>0</v>
      </c>
      <c r="AD319" s="1" t="str">
        <f t="shared" si="151"/>
        <v/>
      </c>
      <c r="AE319" s="1" t="str">
        <f t="shared" si="132"/>
        <v/>
      </c>
      <c r="AF319" s="1" t="str">
        <f t="shared" si="132"/>
        <v/>
      </c>
      <c r="AG319" s="1" t="str">
        <f t="shared" si="132"/>
        <v/>
      </c>
      <c r="AH319" s="1" t="e">
        <f t="shared" si="156"/>
        <v>#N/A</v>
      </c>
      <c r="AI319" s="9" t="e">
        <f t="shared" si="152"/>
        <v>#N/A</v>
      </c>
      <c r="AJ319" s="9" t="e">
        <f t="shared" si="138"/>
        <v>#N/A</v>
      </c>
      <c r="AK319" s="9" t="e">
        <f t="shared" si="139"/>
        <v>#N/A</v>
      </c>
      <c r="AL319" s="9" t="e">
        <f t="shared" si="140"/>
        <v>#N/A</v>
      </c>
      <c r="AM319" s="9" t="e">
        <f t="shared" si="141"/>
        <v>#N/A</v>
      </c>
      <c r="AN319" s="9" t="e">
        <f t="shared" si="142"/>
        <v>#N/A</v>
      </c>
      <c r="AO319" s="9" t="e">
        <f t="shared" si="143"/>
        <v>#N/A</v>
      </c>
      <c r="AP319" s="1" t="str">
        <f t="shared" si="133"/>
        <v/>
      </c>
      <c r="AQ319" s="1" t="str">
        <f t="shared" si="133"/>
        <v/>
      </c>
      <c r="AS319" s="1" t="str">
        <f t="shared" si="153"/>
        <v/>
      </c>
      <c r="AT319" s="1" t="e">
        <f t="shared" si="154"/>
        <v>#N/A</v>
      </c>
      <c r="AU319" s="1" t="e">
        <f t="shared" si="144"/>
        <v>#N/A</v>
      </c>
      <c r="AV319" s="9" t="e">
        <f t="shared" si="145"/>
        <v>#N/A</v>
      </c>
      <c r="AW319" s="9" t="e">
        <f t="shared" si="146"/>
        <v>#N/A</v>
      </c>
      <c r="AX319" s="9" t="e">
        <f t="shared" si="147"/>
        <v>#N/A</v>
      </c>
      <c r="AY319" s="9" t="e">
        <f t="shared" si="148"/>
        <v>#N/A</v>
      </c>
      <c r="AZ319" s="9" t="e">
        <f t="shared" si="149"/>
        <v>#N/A</v>
      </c>
      <c r="BA319" s="9" t="e">
        <f t="shared" si="155"/>
        <v>#N/A</v>
      </c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M319" s="48"/>
      <c r="BX319" s="7"/>
      <c r="BY319" s="4"/>
      <c r="BZ319" s="7"/>
      <c r="CA319" s="7"/>
      <c r="CB319" s="7"/>
      <c r="CE319" s="7"/>
      <c r="CF319" s="7"/>
      <c r="CG319" s="7"/>
      <c r="CH319" s="7"/>
      <c r="CI319" s="7"/>
      <c r="CJ319" s="7"/>
      <c r="CK319" s="7"/>
      <c r="CL319" s="7"/>
      <c r="CN319" s="47"/>
      <c r="CO319" s="47"/>
      <c r="CP319" s="47"/>
      <c r="CQ319" s="4"/>
    </row>
    <row r="320" spans="1:95" s="1" customFormat="1" x14ac:dyDescent="0.3">
      <c r="A320" s="1">
        <f t="shared" si="150"/>
        <v>0</v>
      </c>
      <c r="B320" s="1" t="e">
        <f t="shared" si="134"/>
        <v>#N/A</v>
      </c>
      <c r="J320" s="4"/>
      <c r="K320" s="4"/>
      <c r="L320" s="4"/>
      <c r="M320" s="61"/>
      <c r="Y320" s="58"/>
      <c r="AA320" s="1">
        <f t="shared" si="135"/>
        <v>0</v>
      </c>
      <c r="AB320" s="1">
        <f t="shared" si="136"/>
        <v>0</v>
      </c>
      <c r="AC320" s="1">
        <f t="shared" si="137"/>
        <v>0</v>
      </c>
      <c r="AD320" s="1" t="str">
        <f t="shared" si="151"/>
        <v/>
      </c>
      <c r="AE320" s="1" t="str">
        <f t="shared" si="132"/>
        <v/>
      </c>
      <c r="AF320" s="1" t="str">
        <f t="shared" si="132"/>
        <v/>
      </c>
      <c r="AG320" s="1" t="str">
        <f t="shared" si="132"/>
        <v/>
      </c>
      <c r="AH320" s="1" t="e">
        <f t="shared" si="156"/>
        <v>#N/A</v>
      </c>
      <c r="AI320" s="9" t="e">
        <f t="shared" si="152"/>
        <v>#N/A</v>
      </c>
      <c r="AJ320" s="9" t="e">
        <f t="shared" si="138"/>
        <v>#N/A</v>
      </c>
      <c r="AK320" s="9" t="e">
        <f t="shared" si="139"/>
        <v>#N/A</v>
      </c>
      <c r="AL320" s="9" t="e">
        <f t="shared" si="140"/>
        <v>#N/A</v>
      </c>
      <c r="AM320" s="9" t="e">
        <f t="shared" si="141"/>
        <v>#N/A</v>
      </c>
      <c r="AN320" s="9" t="e">
        <f t="shared" si="142"/>
        <v>#N/A</v>
      </c>
      <c r="AO320" s="9" t="e">
        <f t="shared" si="143"/>
        <v>#N/A</v>
      </c>
      <c r="AP320" s="1" t="str">
        <f t="shared" si="133"/>
        <v/>
      </c>
      <c r="AQ320" s="1" t="str">
        <f t="shared" si="133"/>
        <v/>
      </c>
      <c r="AS320" s="1" t="str">
        <f t="shared" si="153"/>
        <v/>
      </c>
      <c r="AT320" s="1" t="e">
        <f t="shared" si="154"/>
        <v>#N/A</v>
      </c>
      <c r="AU320" s="1" t="e">
        <f t="shared" si="144"/>
        <v>#N/A</v>
      </c>
      <c r="AV320" s="9" t="e">
        <f t="shared" si="145"/>
        <v>#N/A</v>
      </c>
      <c r="AW320" s="9" t="e">
        <f t="shared" si="146"/>
        <v>#N/A</v>
      </c>
      <c r="AX320" s="9" t="e">
        <f t="shared" si="147"/>
        <v>#N/A</v>
      </c>
      <c r="AY320" s="9" t="e">
        <f t="shared" si="148"/>
        <v>#N/A</v>
      </c>
      <c r="AZ320" s="9" t="e">
        <f t="shared" si="149"/>
        <v>#N/A</v>
      </c>
      <c r="BA320" s="9" t="e">
        <f t="shared" si="155"/>
        <v>#N/A</v>
      </c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M320" s="48"/>
      <c r="BX320" s="7"/>
      <c r="BY320" s="4"/>
      <c r="BZ320" s="7"/>
      <c r="CA320" s="7"/>
      <c r="CB320" s="7"/>
      <c r="CE320" s="7"/>
      <c r="CF320" s="7"/>
      <c r="CG320" s="7"/>
      <c r="CH320" s="7"/>
      <c r="CI320" s="7"/>
      <c r="CJ320" s="7"/>
      <c r="CK320" s="7"/>
      <c r="CL320" s="7"/>
      <c r="CN320" s="47"/>
      <c r="CO320" s="47"/>
      <c r="CP320" s="47"/>
      <c r="CQ320" s="4"/>
    </row>
    <row r="321" spans="1:95" s="1" customFormat="1" x14ac:dyDescent="0.3">
      <c r="A321" s="1">
        <f t="shared" si="150"/>
        <v>0</v>
      </c>
      <c r="B321" s="1" t="e">
        <f t="shared" si="134"/>
        <v>#N/A</v>
      </c>
      <c r="J321" s="4"/>
      <c r="K321" s="4"/>
      <c r="L321" s="4"/>
      <c r="M321" s="61"/>
      <c r="Y321" s="58"/>
      <c r="AA321" s="1">
        <f t="shared" si="135"/>
        <v>0</v>
      </c>
      <c r="AB321" s="1">
        <f t="shared" si="136"/>
        <v>0</v>
      </c>
      <c r="AC321" s="1">
        <f t="shared" si="137"/>
        <v>0</v>
      </c>
      <c r="AD321" s="1" t="str">
        <f t="shared" si="151"/>
        <v/>
      </c>
      <c r="AE321" s="1" t="str">
        <f t="shared" si="132"/>
        <v/>
      </c>
      <c r="AF321" s="1" t="str">
        <f t="shared" si="132"/>
        <v/>
      </c>
      <c r="AG321" s="1" t="str">
        <f t="shared" si="132"/>
        <v/>
      </c>
      <c r="AH321" s="1" t="e">
        <f t="shared" si="156"/>
        <v>#N/A</v>
      </c>
      <c r="AI321" s="9" t="e">
        <f t="shared" si="152"/>
        <v>#N/A</v>
      </c>
      <c r="AJ321" s="9" t="e">
        <f t="shared" si="138"/>
        <v>#N/A</v>
      </c>
      <c r="AK321" s="9" t="e">
        <f t="shared" si="139"/>
        <v>#N/A</v>
      </c>
      <c r="AL321" s="9" t="e">
        <f t="shared" si="140"/>
        <v>#N/A</v>
      </c>
      <c r="AM321" s="9" t="e">
        <f t="shared" si="141"/>
        <v>#N/A</v>
      </c>
      <c r="AN321" s="9" t="e">
        <f t="shared" si="142"/>
        <v>#N/A</v>
      </c>
      <c r="AO321" s="9" t="e">
        <f t="shared" si="143"/>
        <v>#N/A</v>
      </c>
      <c r="AP321" s="1" t="str">
        <f t="shared" si="133"/>
        <v/>
      </c>
      <c r="AQ321" s="1" t="str">
        <f t="shared" si="133"/>
        <v/>
      </c>
      <c r="AS321" s="1" t="str">
        <f t="shared" si="153"/>
        <v/>
      </c>
      <c r="AT321" s="1" t="e">
        <f t="shared" si="154"/>
        <v>#N/A</v>
      </c>
      <c r="AU321" s="1" t="e">
        <f t="shared" si="144"/>
        <v>#N/A</v>
      </c>
      <c r="AV321" s="9" t="e">
        <f t="shared" si="145"/>
        <v>#N/A</v>
      </c>
      <c r="AW321" s="9" t="e">
        <f t="shared" si="146"/>
        <v>#N/A</v>
      </c>
      <c r="AX321" s="9" t="e">
        <f t="shared" si="147"/>
        <v>#N/A</v>
      </c>
      <c r="AY321" s="9" t="e">
        <f t="shared" si="148"/>
        <v>#N/A</v>
      </c>
      <c r="AZ321" s="9" t="e">
        <f t="shared" si="149"/>
        <v>#N/A</v>
      </c>
      <c r="BA321" s="9" t="e">
        <f t="shared" si="155"/>
        <v>#N/A</v>
      </c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M321" s="48"/>
      <c r="BX321" s="7"/>
      <c r="BY321" s="4"/>
      <c r="BZ321" s="7"/>
      <c r="CA321" s="7"/>
      <c r="CB321" s="7"/>
      <c r="CE321" s="7"/>
      <c r="CF321" s="7"/>
      <c r="CG321" s="7"/>
      <c r="CH321" s="7"/>
      <c r="CI321" s="7"/>
      <c r="CJ321" s="7"/>
      <c r="CK321" s="7"/>
      <c r="CL321" s="7"/>
      <c r="CN321" s="47"/>
      <c r="CO321" s="47"/>
      <c r="CP321" s="47"/>
      <c r="CQ321" s="4"/>
    </row>
    <row r="322" spans="1:95" s="1" customFormat="1" x14ac:dyDescent="0.3">
      <c r="A322" s="1">
        <f t="shared" si="150"/>
        <v>0</v>
      </c>
      <c r="B322" s="1" t="e">
        <f t="shared" si="134"/>
        <v>#N/A</v>
      </c>
      <c r="J322" s="4"/>
      <c r="K322" s="4"/>
      <c r="L322" s="4"/>
      <c r="M322" s="61"/>
      <c r="Y322" s="58"/>
      <c r="AA322" s="1">
        <f t="shared" si="135"/>
        <v>0</v>
      </c>
      <c r="AB322" s="1">
        <f t="shared" si="136"/>
        <v>0</v>
      </c>
      <c r="AC322" s="1">
        <f t="shared" si="137"/>
        <v>0</v>
      </c>
      <c r="AD322" s="1" t="str">
        <f t="shared" si="151"/>
        <v/>
      </c>
      <c r="AE322" s="1" t="str">
        <f t="shared" ref="AE322:AG330" si="157">IF($C322="","",G322-G321)</f>
        <v/>
      </c>
      <c r="AF322" s="1" t="str">
        <f t="shared" si="157"/>
        <v/>
      </c>
      <c r="AG322" s="1" t="str">
        <f t="shared" si="157"/>
        <v/>
      </c>
      <c r="AH322" s="1" t="e">
        <f t="shared" si="156"/>
        <v>#N/A</v>
      </c>
      <c r="AI322" s="9" t="e">
        <f t="shared" si="152"/>
        <v>#N/A</v>
      </c>
      <c r="AJ322" s="9" t="e">
        <f t="shared" si="138"/>
        <v>#N/A</v>
      </c>
      <c r="AK322" s="9" t="e">
        <f t="shared" si="139"/>
        <v>#N/A</v>
      </c>
      <c r="AL322" s="9" t="e">
        <f t="shared" si="140"/>
        <v>#N/A</v>
      </c>
      <c r="AM322" s="9" t="e">
        <f t="shared" si="141"/>
        <v>#N/A</v>
      </c>
      <c r="AN322" s="9" t="e">
        <f t="shared" si="142"/>
        <v>#N/A</v>
      </c>
      <c r="AO322" s="9" t="e">
        <f t="shared" si="143"/>
        <v>#N/A</v>
      </c>
      <c r="AP322" s="1" t="str">
        <f t="shared" ref="AP322:AQ330" si="158">IF($C322="","",V322-V321)</f>
        <v/>
      </c>
      <c r="AQ322" s="1" t="str">
        <f t="shared" si="158"/>
        <v/>
      </c>
      <c r="AS322" s="1" t="str">
        <f t="shared" si="153"/>
        <v/>
      </c>
      <c r="AT322" s="1" t="e">
        <f t="shared" si="154"/>
        <v>#N/A</v>
      </c>
      <c r="AU322" s="1" t="e">
        <f t="shared" si="144"/>
        <v>#N/A</v>
      </c>
      <c r="AV322" s="9" t="e">
        <f t="shared" si="145"/>
        <v>#N/A</v>
      </c>
      <c r="AW322" s="9" t="e">
        <f t="shared" si="146"/>
        <v>#N/A</v>
      </c>
      <c r="AX322" s="9" t="e">
        <f t="shared" si="147"/>
        <v>#N/A</v>
      </c>
      <c r="AY322" s="9" t="e">
        <f t="shared" si="148"/>
        <v>#N/A</v>
      </c>
      <c r="AZ322" s="9" t="e">
        <f t="shared" si="149"/>
        <v>#N/A</v>
      </c>
      <c r="BA322" s="9" t="e">
        <f t="shared" si="155"/>
        <v>#N/A</v>
      </c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M322" s="48"/>
      <c r="BX322" s="7"/>
      <c r="BY322" s="4"/>
      <c r="BZ322" s="7"/>
      <c r="CA322" s="7"/>
      <c r="CB322" s="7"/>
      <c r="CE322" s="7"/>
      <c r="CF322" s="7"/>
      <c r="CG322" s="7"/>
      <c r="CH322" s="7"/>
      <c r="CI322" s="7"/>
      <c r="CJ322" s="7"/>
      <c r="CK322" s="7"/>
      <c r="CL322" s="7"/>
      <c r="CN322" s="47"/>
      <c r="CO322" s="47"/>
      <c r="CP322" s="47"/>
      <c r="CQ322" s="4"/>
    </row>
    <row r="323" spans="1:95" s="1" customFormat="1" x14ac:dyDescent="0.3">
      <c r="A323" s="1">
        <f t="shared" si="150"/>
        <v>0</v>
      </c>
      <c r="B323" s="1" t="e">
        <f t="shared" si="134"/>
        <v>#N/A</v>
      </c>
      <c r="J323" s="4"/>
      <c r="K323" s="4"/>
      <c r="L323" s="4"/>
      <c r="M323" s="61"/>
      <c r="Y323" s="58"/>
      <c r="AA323" s="1">
        <f t="shared" si="135"/>
        <v>0</v>
      </c>
      <c r="AB323" s="1">
        <f t="shared" si="136"/>
        <v>0</v>
      </c>
      <c r="AC323" s="1">
        <f t="shared" si="137"/>
        <v>0</v>
      </c>
      <c r="AD323" s="1" t="str">
        <f t="shared" si="151"/>
        <v/>
      </c>
      <c r="AE323" s="1" t="str">
        <f t="shared" si="157"/>
        <v/>
      </c>
      <c r="AF323" s="1" t="str">
        <f t="shared" si="157"/>
        <v/>
      </c>
      <c r="AG323" s="1" t="str">
        <f t="shared" si="157"/>
        <v/>
      </c>
      <c r="AH323" s="1" t="e">
        <f t="shared" si="156"/>
        <v>#N/A</v>
      </c>
      <c r="AI323" s="9" t="e">
        <f t="shared" si="152"/>
        <v>#N/A</v>
      </c>
      <c r="AJ323" s="9" t="e">
        <f t="shared" si="138"/>
        <v>#N/A</v>
      </c>
      <c r="AK323" s="9" t="e">
        <f t="shared" si="139"/>
        <v>#N/A</v>
      </c>
      <c r="AL323" s="9" t="e">
        <f t="shared" si="140"/>
        <v>#N/A</v>
      </c>
      <c r="AM323" s="9" t="e">
        <f t="shared" si="141"/>
        <v>#N/A</v>
      </c>
      <c r="AN323" s="9" t="e">
        <f t="shared" si="142"/>
        <v>#N/A</v>
      </c>
      <c r="AO323" s="9" t="e">
        <f t="shared" si="143"/>
        <v>#N/A</v>
      </c>
      <c r="AP323" s="1" t="str">
        <f t="shared" si="158"/>
        <v/>
      </c>
      <c r="AQ323" s="1" t="str">
        <f t="shared" si="158"/>
        <v/>
      </c>
      <c r="AS323" s="1" t="str">
        <f t="shared" si="153"/>
        <v/>
      </c>
      <c r="AT323" s="1" t="e">
        <f t="shared" si="154"/>
        <v>#N/A</v>
      </c>
      <c r="AU323" s="1" t="e">
        <f t="shared" si="144"/>
        <v>#N/A</v>
      </c>
      <c r="AV323" s="9" t="e">
        <f t="shared" si="145"/>
        <v>#N/A</v>
      </c>
      <c r="AW323" s="9" t="e">
        <f t="shared" si="146"/>
        <v>#N/A</v>
      </c>
      <c r="AX323" s="9" t="e">
        <f t="shared" si="147"/>
        <v>#N/A</v>
      </c>
      <c r="AY323" s="9" t="e">
        <f t="shared" si="148"/>
        <v>#N/A</v>
      </c>
      <c r="AZ323" s="9" t="e">
        <f t="shared" si="149"/>
        <v>#N/A</v>
      </c>
      <c r="BA323" s="9" t="e">
        <f t="shared" si="155"/>
        <v>#N/A</v>
      </c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M323" s="48"/>
      <c r="BX323" s="7"/>
      <c r="BY323" s="4"/>
      <c r="BZ323" s="7"/>
      <c r="CA323" s="7"/>
      <c r="CB323" s="7"/>
      <c r="CE323" s="7"/>
      <c r="CF323" s="7"/>
      <c r="CG323" s="7"/>
      <c r="CH323" s="7"/>
      <c r="CI323" s="7"/>
      <c r="CJ323" s="7"/>
      <c r="CK323" s="7"/>
      <c r="CL323" s="7"/>
      <c r="CN323" s="47"/>
      <c r="CO323" s="47"/>
      <c r="CP323" s="47"/>
      <c r="CQ323" s="4"/>
    </row>
    <row r="324" spans="1:95" s="1" customFormat="1" x14ac:dyDescent="0.3">
      <c r="A324" s="1">
        <f t="shared" si="150"/>
        <v>0</v>
      </c>
      <c r="B324" s="1" t="e">
        <f t="shared" si="134"/>
        <v>#N/A</v>
      </c>
      <c r="J324" s="4"/>
      <c r="K324" s="4"/>
      <c r="L324" s="4"/>
      <c r="M324" s="61"/>
      <c r="Y324" s="58"/>
      <c r="AA324" s="1">
        <f t="shared" si="135"/>
        <v>0</v>
      </c>
      <c r="AB324" s="1">
        <f t="shared" si="136"/>
        <v>0</v>
      </c>
      <c r="AC324" s="1">
        <f t="shared" si="137"/>
        <v>0</v>
      </c>
      <c r="AD324" s="1" t="str">
        <f t="shared" si="151"/>
        <v/>
      </c>
      <c r="AE324" s="1" t="str">
        <f t="shared" si="157"/>
        <v/>
      </c>
      <c r="AF324" s="1" t="str">
        <f t="shared" si="157"/>
        <v/>
      </c>
      <c r="AG324" s="1" t="str">
        <f t="shared" si="157"/>
        <v/>
      </c>
      <c r="AH324" s="1" t="e">
        <f t="shared" si="156"/>
        <v>#N/A</v>
      </c>
      <c r="AI324" s="9" t="e">
        <f t="shared" si="152"/>
        <v>#N/A</v>
      </c>
      <c r="AJ324" s="9" t="e">
        <f t="shared" si="138"/>
        <v>#N/A</v>
      </c>
      <c r="AK324" s="9" t="e">
        <f t="shared" si="139"/>
        <v>#N/A</v>
      </c>
      <c r="AL324" s="9" t="e">
        <f t="shared" si="140"/>
        <v>#N/A</v>
      </c>
      <c r="AM324" s="9" t="e">
        <f t="shared" si="141"/>
        <v>#N/A</v>
      </c>
      <c r="AN324" s="9" t="e">
        <f t="shared" si="142"/>
        <v>#N/A</v>
      </c>
      <c r="AO324" s="9" t="e">
        <f t="shared" si="143"/>
        <v>#N/A</v>
      </c>
      <c r="AP324" s="1" t="str">
        <f t="shared" si="158"/>
        <v/>
      </c>
      <c r="AQ324" s="1" t="str">
        <f t="shared" si="158"/>
        <v/>
      </c>
      <c r="AS324" s="1" t="str">
        <f t="shared" si="153"/>
        <v/>
      </c>
      <c r="AT324" s="1" t="e">
        <f t="shared" si="154"/>
        <v>#N/A</v>
      </c>
      <c r="AU324" s="1" t="e">
        <f t="shared" si="144"/>
        <v>#N/A</v>
      </c>
      <c r="AV324" s="9" t="e">
        <f t="shared" si="145"/>
        <v>#N/A</v>
      </c>
      <c r="AW324" s="9" t="e">
        <f t="shared" si="146"/>
        <v>#N/A</v>
      </c>
      <c r="AX324" s="9" t="e">
        <f t="shared" si="147"/>
        <v>#N/A</v>
      </c>
      <c r="AY324" s="9" t="e">
        <f t="shared" si="148"/>
        <v>#N/A</v>
      </c>
      <c r="AZ324" s="9" t="e">
        <f t="shared" si="149"/>
        <v>#N/A</v>
      </c>
      <c r="BA324" s="9" t="e">
        <f t="shared" si="155"/>
        <v>#N/A</v>
      </c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M324" s="48"/>
      <c r="BX324" s="7"/>
      <c r="BY324" s="4"/>
      <c r="BZ324" s="7"/>
      <c r="CA324" s="7"/>
      <c r="CB324" s="7"/>
      <c r="CE324" s="7"/>
      <c r="CF324" s="7"/>
      <c r="CG324" s="7"/>
      <c r="CH324" s="7"/>
      <c r="CI324" s="7"/>
      <c r="CJ324" s="7"/>
      <c r="CK324" s="7"/>
      <c r="CL324" s="7"/>
      <c r="CN324" s="47"/>
      <c r="CO324" s="47"/>
      <c r="CP324" s="47"/>
      <c r="CQ324" s="4"/>
    </row>
    <row r="325" spans="1:95" s="1" customFormat="1" x14ac:dyDescent="0.3">
      <c r="A325" s="1">
        <f t="shared" si="150"/>
        <v>0</v>
      </c>
      <c r="B325" s="1" t="e">
        <f t="shared" si="134"/>
        <v>#N/A</v>
      </c>
      <c r="J325" s="4"/>
      <c r="K325" s="4"/>
      <c r="L325" s="4"/>
      <c r="M325" s="61"/>
      <c r="Y325" s="58"/>
      <c r="AA325" s="1">
        <f t="shared" si="135"/>
        <v>0</v>
      </c>
      <c r="AB325" s="1">
        <f t="shared" si="136"/>
        <v>0</v>
      </c>
      <c r="AC325" s="1">
        <f t="shared" si="137"/>
        <v>0</v>
      </c>
      <c r="AD325" s="1" t="str">
        <f t="shared" si="151"/>
        <v/>
      </c>
      <c r="AE325" s="1" t="str">
        <f t="shared" si="157"/>
        <v/>
      </c>
      <c r="AF325" s="1" t="str">
        <f t="shared" si="157"/>
        <v/>
      </c>
      <c r="AG325" s="1" t="str">
        <f t="shared" si="157"/>
        <v/>
      </c>
      <c r="AH325" s="1" t="e">
        <f t="shared" si="156"/>
        <v>#N/A</v>
      </c>
      <c r="AI325" s="9" t="e">
        <f t="shared" si="152"/>
        <v>#N/A</v>
      </c>
      <c r="AJ325" s="9" t="e">
        <f t="shared" si="138"/>
        <v>#N/A</v>
      </c>
      <c r="AK325" s="9" t="e">
        <f t="shared" si="139"/>
        <v>#N/A</v>
      </c>
      <c r="AL325" s="9" t="e">
        <f t="shared" si="140"/>
        <v>#N/A</v>
      </c>
      <c r="AM325" s="9" t="e">
        <f t="shared" si="141"/>
        <v>#N/A</v>
      </c>
      <c r="AN325" s="9" t="e">
        <f t="shared" si="142"/>
        <v>#N/A</v>
      </c>
      <c r="AO325" s="9" t="e">
        <f t="shared" si="143"/>
        <v>#N/A</v>
      </c>
      <c r="AP325" s="1" t="str">
        <f t="shared" si="158"/>
        <v/>
      </c>
      <c r="AQ325" s="1" t="str">
        <f t="shared" si="158"/>
        <v/>
      </c>
      <c r="AS325" s="1" t="str">
        <f t="shared" si="153"/>
        <v/>
      </c>
      <c r="AT325" s="1" t="e">
        <f t="shared" si="154"/>
        <v>#N/A</v>
      </c>
      <c r="AU325" s="1" t="e">
        <f t="shared" si="144"/>
        <v>#N/A</v>
      </c>
      <c r="AV325" s="9" t="e">
        <f t="shared" si="145"/>
        <v>#N/A</v>
      </c>
      <c r="AW325" s="9" t="e">
        <f t="shared" si="146"/>
        <v>#N/A</v>
      </c>
      <c r="AX325" s="9" t="e">
        <f t="shared" si="147"/>
        <v>#N/A</v>
      </c>
      <c r="AY325" s="9" t="e">
        <f t="shared" si="148"/>
        <v>#N/A</v>
      </c>
      <c r="AZ325" s="9" t="e">
        <f t="shared" si="149"/>
        <v>#N/A</v>
      </c>
      <c r="BA325" s="9" t="e">
        <f t="shared" si="155"/>
        <v>#N/A</v>
      </c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M325" s="48"/>
      <c r="BX325" s="7"/>
      <c r="BY325" s="4"/>
      <c r="BZ325" s="7"/>
      <c r="CA325" s="7"/>
      <c r="CB325" s="7"/>
      <c r="CE325" s="7"/>
      <c r="CF325" s="7"/>
      <c r="CG325" s="7"/>
      <c r="CH325" s="7"/>
      <c r="CI325" s="7"/>
      <c r="CJ325" s="7"/>
      <c r="CK325" s="7"/>
      <c r="CL325" s="7"/>
      <c r="CN325" s="47"/>
      <c r="CO325" s="47"/>
      <c r="CP325" s="47"/>
      <c r="CQ325" s="4"/>
    </row>
    <row r="326" spans="1:95" s="1" customFormat="1" x14ac:dyDescent="0.3">
      <c r="A326" s="1">
        <f t="shared" si="150"/>
        <v>0</v>
      </c>
      <c r="B326" s="1" t="e">
        <f t="shared" si="134"/>
        <v>#N/A</v>
      </c>
      <c r="J326" s="4"/>
      <c r="K326" s="4"/>
      <c r="L326" s="4"/>
      <c r="M326" s="61"/>
      <c r="Y326" s="58"/>
      <c r="AA326" s="1">
        <f t="shared" si="135"/>
        <v>0</v>
      </c>
      <c r="AB326" s="1">
        <f t="shared" si="136"/>
        <v>0</v>
      </c>
      <c r="AC326" s="1">
        <f t="shared" si="137"/>
        <v>0</v>
      </c>
      <c r="AD326" s="1" t="str">
        <f t="shared" si="151"/>
        <v/>
      </c>
      <c r="AE326" s="1" t="str">
        <f t="shared" si="157"/>
        <v/>
      </c>
      <c r="AF326" s="1" t="str">
        <f t="shared" si="157"/>
        <v/>
      </c>
      <c r="AG326" s="1" t="str">
        <f t="shared" si="157"/>
        <v/>
      </c>
      <c r="AH326" s="1" t="e">
        <f t="shared" si="156"/>
        <v>#N/A</v>
      </c>
      <c r="AI326" s="9" t="e">
        <f t="shared" si="152"/>
        <v>#N/A</v>
      </c>
      <c r="AJ326" s="9" t="e">
        <f t="shared" si="138"/>
        <v>#N/A</v>
      </c>
      <c r="AK326" s="9" t="e">
        <f t="shared" si="139"/>
        <v>#N/A</v>
      </c>
      <c r="AL326" s="9" t="e">
        <f t="shared" si="140"/>
        <v>#N/A</v>
      </c>
      <c r="AM326" s="9" t="e">
        <f t="shared" si="141"/>
        <v>#N/A</v>
      </c>
      <c r="AN326" s="9" t="e">
        <f t="shared" si="142"/>
        <v>#N/A</v>
      </c>
      <c r="AO326" s="9" t="e">
        <f t="shared" si="143"/>
        <v>#N/A</v>
      </c>
      <c r="AP326" s="1" t="str">
        <f t="shared" si="158"/>
        <v/>
      </c>
      <c r="AQ326" s="1" t="str">
        <f t="shared" si="158"/>
        <v/>
      </c>
      <c r="AS326" s="1" t="str">
        <f t="shared" si="153"/>
        <v/>
      </c>
      <c r="AT326" s="1" t="e">
        <f t="shared" si="154"/>
        <v>#N/A</v>
      </c>
      <c r="AU326" s="1" t="e">
        <f t="shared" si="144"/>
        <v>#N/A</v>
      </c>
      <c r="AV326" s="9" t="e">
        <f t="shared" si="145"/>
        <v>#N/A</v>
      </c>
      <c r="AW326" s="9" t="e">
        <f t="shared" si="146"/>
        <v>#N/A</v>
      </c>
      <c r="AX326" s="9" t="e">
        <f t="shared" si="147"/>
        <v>#N/A</v>
      </c>
      <c r="AY326" s="9" t="e">
        <f t="shared" si="148"/>
        <v>#N/A</v>
      </c>
      <c r="AZ326" s="9" t="e">
        <f t="shared" si="149"/>
        <v>#N/A</v>
      </c>
      <c r="BA326" s="9" t="e">
        <f t="shared" si="155"/>
        <v>#N/A</v>
      </c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M326" s="48"/>
      <c r="BX326" s="7"/>
      <c r="BY326" s="4"/>
      <c r="BZ326" s="7"/>
      <c r="CA326" s="7"/>
      <c r="CB326" s="7"/>
      <c r="CE326" s="7"/>
      <c r="CF326" s="7"/>
      <c r="CG326" s="7"/>
      <c r="CH326" s="7"/>
      <c r="CI326" s="7"/>
      <c r="CJ326" s="7"/>
      <c r="CK326" s="7"/>
      <c r="CL326" s="7"/>
      <c r="CN326" s="47"/>
      <c r="CO326" s="47"/>
      <c r="CP326" s="47"/>
      <c r="CQ326" s="4"/>
    </row>
    <row r="327" spans="1:95" s="1" customFormat="1" x14ac:dyDescent="0.3">
      <c r="A327" s="1">
        <f t="shared" si="150"/>
        <v>0</v>
      </c>
      <c r="B327" s="1" t="e">
        <f t="shared" si="134"/>
        <v>#N/A</v>
      </c>
      <c r="J327" s="4"/>
      <c r="K327" s="4"/>
      <c r="L327" s="4"/>
      <c r="M327" s="61"/>
      <c r="Y327" s="58"/>
      <c r="AA327" s="1">
        <f t="shared" si="135"/>
        <v>0</v>
      </c>
      <c r="AB327" s="1">
        <f t="shared" si="136"/>
        <v>0</v>
      </c>
      <c r="AC327" s="1">
        <f t="shared" si="137"/>
        <v>0</v>
      </c>
      <c r="AD327" s="1" t="str">
        <f t="shared" si="151"/>
        <v/>
      </c>
      <c r="AE327" s="1" t="str">
        <f t="shared" si="157"/>
        <v/>
      </c>
      <c r="AF327" s="1" t="str">
        <f t="shared" si="157"/>
        <v/>
      </c>
      <c r="AG327" s="1" t="str">
        <f t="shared" si="157"/>
        <v/>
      </c>
      <c r="AH327" s="1" t="e">
        <f t="shared" si="156"/>
        <v>#N/A</v>
      </c>
      <c r="AI327" s="9" t="e">
        <f t="shared" si="152"/>
        <v>#N/A</v>
      </c>
      <c r="AJ327" s="9" t="e">
        <f t="shared" si="138"/>
        <v>#N/A</v>
      </c>
      <c r="AK327" s="9" t="e">
        <f t="shared" si="139"/>
        <v>#N/A</v>
      </c>
      <c r="AL327" s="9" t="e">
        <f t="shared" si="140"/>
        <v>#N/A</v>
      </c>
      <c r="AM327" s="9" t="e">
        <f t="shared" si="141"/>
        <v>#N/A</v>
      </c>
      <c r="AN327" s="9" t="e">
        <f t="shared" si="142"/>
        <v>#N/A</v>
      </c>
      <c r="AO327" s="9" t="e">
        <f t="shared" si="143"/>
        <v>#N/A</v>
      </c>
      <c r="AP327" s="1" t="str">
        <f t="shared" si="158"/>
        <v/>
      </c>
      <c r="AQ327" s="1" t="str">
        <f t="shared" si="158"/>
        <v/>
      </c>
      <c r="AS327" s="1" t="str">
        <f t="shared" si="153"/>
        <v/>
      </c>
      <c r="AT327" s="1" t="e">
        <f t="shared" si="154"/>
        <v>#N/A</v>
      </c>
      <c r="AU327" s="1" t="e">
        <f t="shared" si="144"/>
        <v>#N/A</v>
      </c>
      <c r="AV327" s="9" t="e">
        <f t="shared" si="145"/>
        <v>#N/A</v>
      </c>
      <c r="AW327" s="9" t="e">
        <f t="shared" si="146"/>
        <v>#N/A</v>
      </c>
      <c r="AX327" s="9" t="e">
        <f t="shared" si="147"/>
        <v>#N/A</v>
      </c>
      <c r="AY327" s="9" t="e">
        <f t="shared" si="148"/>
        <v>#N/A</v>
      </c>
      <c r="AZ327" s="9" t="e">
        <f t="shared" si="149"/>
        <v>#N/A</v>
      </c>
      <c r="BA327" s="9" t="e">
        <f t="shared" si="155"/>
        <v>#N/A</v>
      </c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M327" s="48"/>
      <c r="BX327" s="7"/>
      <c r="BY327" s="4"/>
      <c r="BZ327" s="7"/>
      <c r="CA327" s="7"/>
      <c r="CB327" s="7"/>
      <c r="CE327" s="7"/>
      <c r="CF327" s="7"/>
      <c r="CG327" s="7"/>
      <c r="CH327" s="7"/>
      <c r="CI327" s="7"/>
      <c r="CJ327" s="7"/>
      <c r="CK327" s="7"/>
      <c r="CL327" s="7"/>
      <c r="CN327" s="47"/>
      <c r="CO327" s="47"/>
      <c r="CP327" s="47"/>
      <c r="CQ327" s="4"/>
    </row>
    <row r="328" spans="1:95" s="1" customFormat="1" x14ac:dyDescent="0.3">
      <c r="A328" s="1">
        <f t="shared" si="150"/>
        <v>0</v>
      </c>
      <c r="B328" s="1" t="e">
        <f t="shared" si="134"/>
        <v>#N/A</v>
      </c>
      <c r="J328" s="4"/>
      <c r="K328" s="4"/>
      <c r="L328" s="4"/>
      <c r="M328" s="61"/>
      <c r="Y328" s="58"/>
      <c r="AA328" s="1">
        <f t="shared" si="135"/>
        <v>0</v>
      </c>
      <c r="AB328" s="1">
        <f t="shared" si="136"/>
        <v>0</v>
      </c>
      <c r="AC328" s="1">
        <f t="shared" si="137"/>
        <v>0</v>
      </c>
      <c r="AD328" s="1" t="str">
        <f t="shared" si="151"/>
        <v/>
      </c>
      <c r="AE328" s="1" t="str">
        <f t="shared" si="157"/>
        <v/>
      </c>
      <c r="AF328" s="1" t="str">
        <f t="shared" si="157"/>
        <v/>
      </c>
      <c r="AG328" s="1" t="str">
        <f t="shared" si="157"/>
        <v/>
      </c>
      <c r="AH328" s="1" t="e">
        <f t="shared" si="156"/>
        <v>#N/A</v>
      </c>
      <c r="AI328" s="9" t="e">
        <f t="shared" si="152"/>
        <v>#N/A</v>
      </c>
      <c r="AJ328" s="9" t="e">
        <f t="shared" si="138"/>
        <v>#N/A</v>
      </c>
      <c r="AK328" s="9" t="e">
        <f t="shared" si="139"/>
        <v>#N/A</v>
      </c>
      <c r="AL328" s="9" t="e">
        <f t="shared" si="140"/>
        <v>#N/A</v>
      </c>
      <c r="AM328" s="9" t="e">
        <f t="shared" si="141"/>
        <v>#N/A</v>
      </c>
      <c r="AN328" s="9" t="e">
        <f t="shared" si="142"/>
        <v>#N/A</v>
      </c>
      <c r="AO328" s="9" t="e">
        <f t="shared" si="143"/>
        <v>#N/A</v>
      </c>
      <c r="AP328" s="1" t="str">
        <f t="shared" si="158"/>
        <v/>
      </c>
      <c r="AQ328" s="1" t="str">
        <f t="shared" si="158"/>
        <v/>
      </c>
      <c r="AS328" s="1" t="str">
        <f t="shared" si="153"/>
        <v/>
      </c>
      <c r="AT328" s="1" t="e">
        <f t="shared" si="154"/>
        <v>#N/A</v>
      </c>
      <c r="AU328" s="1" t="e">
        <f t="shared" si="144"/>
        <v>#N/A</v>
      </c>
      <c r="AV328" s="9" t="e">
        <f t="shared" si="145"/>
        <v>#N/A</v>
      </c>
      <c r="AW328" s="9" t="e">
        <f t="shared" si="146"/>
        <v>#N/A</v>
      </c>
      <c r="AX328" s="9" t="e">
        <f t="shared" si="147"/>
        <v>#N/A</v>
      </c>
      <c r="AY328" s="9" t="e">
        <f t="shared" si="148"/>
        <v>#N/A</v>
      </c>
      <c r="AZ328" s="9" t="e">
        <f t="shared" si="149"/>
        <v>#N/A</v>
      </c>
      <c r="BA328" s="9" t="e">
        <f t="shared" si="155"/>
        <v>#N/A</v>
      </c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M328" s="48"/>
      <c r="BX328" s="7"/>
      <c r="BY328" s="4"/>
      <c r="BZ328" s="7"/>
      <c r="CA328" s="7"/>
      <c r="CB328" s="7"/>
      <c r="CE328" s="7"/>
      <c r="CF328" s="7"/>
      <c r="CG328" s="7"/>
      <c r="CH328" s="7"/>
      <c r="CI328" s="7"/>
      <c r="CJ328" s="7"/>
      <c r="CK328" s="7"/>
      <c r="CL328" s="7"/>
      <c r="CN328" s="47"/>
      <c r="CO328" s="47"/>
      <c r="CP328" s="47"/>
      <c r="CQ328" s="4"/>
    </row>
    <row r="329" spans="1:95" s="1" customFormat="1" x14ac:dyDescent="0.3">
      <c r="A329" s="1">
        <f t="shared" si="150"/>
        <v>0</v>
      </c>
      <c r="B329" s="1" t="e">
        <f t="shared" si="134"/>
        <v>#N/A</v>
      </c>
      <c r="J329" s="4"/>
      <c r="K329" s="4"/>
      <c r="L329" s="4"/>
      <c r="M329" s="61"/>
      <c r="Y329" s="58"/>
      <c r="AA329" s="1">
        <f t="shared" si="135"/>
        <v>0</v>
      </c>
      <c r="AB329" s="1">
        <f t="shared" si="136"/>
        <v>0</v>
      </c>
      <c r="AC329" s="1">
        <f t="shared" si="137"/>
        <v>0</v>
      </c>
      <c r="AD329" s="1" t="str">
        <f t="shared" si="151"/>
        <v/>
      </c>
      <c r="AE329" s="1" t="str">
        <f t="shared" si="157"/>
        <v/>
      </c>
      <c r="AF329" s="1" t="str">
        <f t="shared" si="157"/>
        <v/>
      </c>
      <c r="AG329" s="1" t="str">
        <f t="shared" si="157"/>
        <v/>
      </c>
      <c r="AH329" s="1" t="e">
        <f t="shared" si="156"/>
        <v>#N/A</v>
      </c>
      <c r="AI329" s="9" t="e">
        <f t="shared" si="152"/>
        <v>#N/A</v>
      </c>
      <c r="AJ329" s="9" t="e">
        <f t="shared" si="138"/>
        <v>#N/A</v>
      </c>
      <c r="AK329" s="9" t="e">
        <f t="shared" si="139"/>
        <v>#N/A</v>
      </c>
      <c r="AL329" s="9" t="e">
        <f t="shared" si="140"/>
        <v>#N/A</v>
      </c>
      <c r="AM329" s="9" t="e">
        <f t="shared" si="141"/>
        <v>#N/A</v>
      </c>
      <c r="AN329" s="9" t="e">
        <f t="shared" si="142"/>
        <v>#N/A</v>
      </c>
      <c r="AO329" s="9" t="e">
        <f t="shared" si="143"/>
        <v>#N/A</v>
      </c>
      <c r="AP329" s="1" t="str">
        <f t="shared" si="158"/>
        <v/>
      </c>
      <c r="AQ329" s="1" t="str">
        <f t="shared" si="158"/>
        <v/>
      </c>
      <c r="AS329" s="1" t="str">
        <f t="shared" si="153"/>
        <v/>
      </c>
      <c r="AT329" s="1" t="e">
        <f t="shared" si="154"/>
        <v>#N/A</v>
      </c>
      <c r="AU329" s="1" t="e">
        <f t="shared" si="144"/>
        <v>#N/A</v>
      </c>
      <c r="AV329" s="9" t="e">
        <f t="shared" si="145"/>
        <v>#N/A</v>
      </c>
      <c r="AW329" s="9" t="e">
        <f t="shared" si="146"/>
        <v>#N/A</v>
      </c>
      <c r="AX329" s="9" t="e">
        <f t="shared" si="147"/>
        <v>#N/A</v>
      </c>
      <c r="AY329" s="9" t="e">
        <f t="shared" si="148"/>
        <v>#N/A</v>
      </c>
      <c r="AZ329" s="9" t="e">
        <f t="shared" si="149"/>
        <v>#N/A</v>
      </c>
      <c r="BA329" s="9" t="e">
        <f t="shared" si="155"/>
        <v>#N/A</v>
      </c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M329" s="48"/>
      <c r="BX329" s="7"/>
      <c r="BY329" s="4"/>
      <c r="BZ329" s="7"/>
      <c r="CA329" s="7"/>
      <c r="CB329" s="7"/>
      <c r="CE329" s="7"/>
      <c r="CF329" s="7"/>
      <c r="CG329" s="7"/>
      <c r="CH329" s="7"/>
      <c r="CI329" s="7"/>
      <c r="CJ329" s="7"/>
      <c r="CK329" s="7"/>
      <c r="CL329" s="7"/>
      <c r="CN329" s="47"/>
      <c r="CO329" s="47"/>
      <c r="CP329" s="47"/>
      <c r="CQ329" s="4"/>
    </row>
    <row r="330" spans="1:95" s="1" customFormat="1" x14ac:dyDescent="0.3">
      <c r="A330" s="1">
        <f t="shared" si="150"/>
        <v>0</v>
      </c>
      <c r="B330" s="1" t="e">
        <f t="shared" si="134"/>
        <v>#N/A</v>
      </c>
      <c r="J330" s="4"/>
      <c r="K330" s="4"/>
      <c r="L330" s="4"/>
      <c r="M330" s="61"/>
      <c r="Y330" s="58"/>
      <c r="AA330" s="1">
        <f t="shared" si="135"/>
        <v>0</v>
      </c>
      <c r="AB330" s="1">
        <f t="shared" si="136"/>
        <v>0</v>
      </c>
      <c r="AC330" s="1">
        <f t="shared" si="137"/>
        <v>0</v>
      </c>
      <c r="AD330" s="1" t="str">
        <f t="shared" si="151"/>
        <v/>
      </c>
      <c r="AE330" s="1" t="str">
        <f t="shared" si="157"/>
        <v/>
      </c>
      <c r="AF330" s="1" t="str">
        <f t="shared" si="157"/>
        <v/>
      </c>
      <c r="AG330" s="1" t="str">
        <f t="shared" si="157"/>
        <v/>
      </c>
      <c r="AH330" s="1" t="e">
        <f t="shared" si="156"/>
        <v>#N/A</v>
      </c>
      <c r="AI330" s="9" t="e">
        <f t="shared" si="152"/>
        <v>#N/A</v>
      </c>
      <c r="AJ330" s="9" t="e">
        <f t="shared" si="138"/>
        <v>#N/A</v>
      </c>
      <c r="AK330" s="9" t="e">
        <f t="shared" si="139"/>
        <v>#N/A</v>
      </c>
      <c r="AL330" s="9" t="e">
        <f t="shared" si="140"/>
        <v>#N/A</v>
      </c>
      <c r="AM330" s="9" t="e">
        <f t="shared" si="141"/>
        <v>#N/A</v>
      </c>
      <c r="AN330" s="9" t="e">
        <f t="shared" si="142"/>
        <v>#N/A</v>
      </c>
      <c r="AO330" s="9" t="e">
        <f t="shared" si="143"/>
        <v>#N/A</v>
      </c>
      <c r="AP330" s="1" t="str">
        <f t="shared" si="158"/>
        <v/>
      </c>
      <c r="AQ330" s="1" t="str">
        <f t="shared" si="158"/>
        <v/>
      </c>
      <c r="AS330" s="1" t="str">
        <f t="shared" si="153"/>
        <v/>
      </c>
      <c r="AT330" s="1" t="e">
        <f t="shared" si="154"/>
        <v>#N/A</v>
      </c>
      <c r="AU330" s="1" t="e">
        <f t="shared" si="144"/>
        <v>#N/A</v>
      </c>
      <c r="AV330" s="9" t="e">
        <f t="shared" si="145"/>
        <v>#N/A</v>
      </c>
      <c r="AW330" s="9" t="e">
        <f t="shared" si="146"/>
        <v>#N/A</v>
      </c>
      <c r="AX330" s="9" t="e">
        <f t="shared" si="147"/>
        <v>#N/A</v>
      </c>
      <c r="AY330" s="9" t="e">
        <f t="shared" si="148"/>
        <v>#N/A</v>
      </c>
      <c r="AZ330" s="9" t="e">
        <f t="shared" si="149"/>
        <v>#N/A</v>
      </c>
      <c r="BA330" s="9" t="e">
        <f t="shared" si="155"/>
        <v>#N/A</v>
      </c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M330" s="48"/>
      <c r="BX330" s="7"/>
      <c r="BY330" s="4"/>
      <c r="BZ330" s="7"/>
      <c r="CA330" s="7"/>
      <c r="CB330" s="7"/>
      <c r="CE330" s="7"/>
      <c r="CF330" s="7"/>
      <c r="CG330" s="7"/>
      <c r="CH330" s="7"/>
      <c r="CI330" s="7"/>
      <c r="CJ330" s="7"/>
      <c r="CK330" s="7"/>
      <c r="CL330" s="7"/>
      <c r="CN330" s="47"/>
      <c r="CO330" s="47"/>
      <c r="CP330" s="47"/>
      <c r="CQ330" s="4"/>
    </row>
    <row r="331" spans="1:95" s="1" customFormat="1" x14ac:dyDescent="0.3">
      <c r="C331" s="3"/>
      <c r="D331" s="3"/>
      <c r="E331" s="3"/>
      <c r="F331" s="3"/>
      <c r="G331" s="3"/>
      <c r="H331" s="3"/>
      <c r="I331" s="3"/>
      <c r="J331" s="65"/>
      <c r="K331" s="65"/>
      <c r="L331" s="65"/>
      <c r="M331" s="66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60"/>
      <c r="Z331" s="3"/>
      <c r="AI331" s="9"/>
      <c r="AJ331" s="9"/>
      <c r="AK331" s="9"/>
      <c r="AL331" s="9"/>
      <c r="AM331" s="9"/>
      <c r="AN331" s="9"/>
      <c r="AO331" s="9"/>
      <c r="AV331" s="9"/>
      <c r="AW331" s="9"/>
      <c r="AX331" s="9"/>
      <c r="AY331" s="9"/>
      <c r="AZ331" s="9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M331" s="48"/>
      <c r="BX331" s="7"/>
      <c r="BY331" s="4"/>
      <c r="BZ331" s="7"/>
      <c r="CA331" s="7"/>
      <c r="CB331" s="7"/>
      <c r="CE331" s="7"/>
      <c r="CF331" s="7"/>
      <c r="CG331" s="7"/>
      <c r="CH331" s="7"/>
      <c r="CI331" s="7"/>
      <c r="CJ331" s="7"/>
      <c r="CK331" s="7"/>
      <c r="CL331" s="7"/>
      <c r="CN331" s="47"/>
      <c r="CO331" s="47"/>
      <c r="CP331" s="47"/>
      <c r="CQ331" s="4"/>
    </row>
    <row r="332" spans="1:95" s="1" customFormat="1" x14ac:dyDescent="0.3">
      <c r="C332" s="3"/>
      <c r="D332" s="3"/>
      <c r="E332" s="3"/>
      <c r="F332" s="3"/>
      <c r="G332" s="3"/>
      <c r="H332" s="3"/>
      <c r="I332" s="3"/>
      <c r="J332" s="65"/>
      <c r="K332" s="65"/>
      <c r="L332" s="65"/>
      <c r="M332" s="66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60"/>
      <c r="Z332" s="3"/>
      <c r="AI332" s="9"/>
      <c r="AJ332" s="9"/>
      <c r="AK332" s="9"/>
      <c r="AL332" s="9"/>
      <c r="AM332" s="9"/>
      <c r="AN332" s="9"/>
      <c r="AO332" s="9"/>
      <c r="AV332" s="9"/>
      <c r="AW332" s="9"/>
      <c r="AX332" s="9"/>
      <c r="AY332" s="9"/>
      <c r="AZ332" s="9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M332" s="48"/>
      <c r="BX332" s="7"/>
      <c r="BY332" s="4"/>
      <c r="BZ332" s="7"/>
      <c r="CA332" s="7"/>
      <c r="CB332" s="7"/>
      <c r="CE332" s="7"/>
      <c r="CF332" s="7"/>
      <c r="CG332" s="7"/>
      <c r="CH332" s="7"/>
      <c r="CI332" s="7"/>
      <c r="CJ332" s="7"/>
      <c r="CK332" s="7"/>
      <c r="CL332" s="7"/>
      <c r="CN332" s="47"/>
      <c r="CO332" s="47"/>
      <c r="CP332" s="47"/>
      <c r="CQ332" s="4"/>
    </row>
    <row r="333" spans="1:95" s="1" customFormat="1" x14ac:dyDescent="0.3">
      <c r="C333" s="3"/>
      <c r="D333" s="3"/>
      <c r="E333" s="3"/>
      <c r="F333" s="3"/>
      <c r="G333" s="3"/>
      <c r="H333" s="3"/>
      <c r="I333" s="3"/>
      <c r="J333" s="65"/>
      <c r="K333" s="65"/>
      <c r="L333" s="65"/>
      <c r="M333" s="66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60"/>
      <c r="Z333" s="3"/>
      <c r="AI333" s="9"/>
      <c r="AJ333" s="9"/>
      <c r="AK333" s="9"/>
      <c r="AL333" s="9"/>
      <c r="AM333" s="9"/>
      <c r="AN333" s="9"/>
      <c r="AO333" s="9"/>
      <c r="AV333" s="9"/>
      <c r="AW333" s="9"/>
      <c r="AX333" s="9"/>
      <c r="AY333" s="9"/>
      <c r="AZ333" s="9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M333" s="48"/>
      <c r="BX333" s="7"/>
      <c r="BY333" s="4"/>
      <c r="BZ333" s="7"/>
      <c r="CA333" s="7"/>
      <c r="CB333" s="7"/>
      <c r="CE333" s="7"/>
      <c r="CF333" s="7"/>
      <c r="CG333" s="7"/>
      <c r="CH333" s="7"/>
      <c r="CI333" s="7"/>
      <c r="CJ333" s="7"/>
      <c r="CK333" s="7"/>
      <c r="CL333" s="7"/>
      <c r="CN333" s="47"/>
      <c r="CO333" s="47"/>
      <c r="CP333" s="47"/>
      <c r="CQ333" s="4"/>
    </row>
    <row r="334" spans="1:95" s="1" customFormat="1" x14ac:dyDescent="0.3">
      <c r="C334" s="3"/>
      <c r="D334" s="3"/>
      <c r="E334" s="3"/>
      <c r="F334" s="3"/>
      <c r="G334" s="3"/>
      <c r="H334" s="3"/>
      <c r="I334" s="3"/>
      <c r="J334" s="65"/>
      <c r="K334" s="65"/>
      <c r="L334" s="65"/>
      <c r="M334" s="66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60"/>
      <c r="Z334" s="3"/>
      <c r="AI334" s="9"/>
      <c r="AJ334" s="9"/>
      <c r="AK334" s="9"/>
      <c r="AL334" s="9"/>
      <c r="AM334" s="9"/>
      <c r="AN334" s="9"/>
      <c r="AO334" s="9"/>
      <c r="AV334" s="9"/>
      <c r="AW334" s="9"/>
      <c r="AX334" s="9"/>
      <c r="AY334" s="9"/>
      <c r="AZ334" s="9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M334" s="48"/>
      <c r="BX334" s="7"/>
      <c r="BY334" s="4"/>
      <c r="BZ334" s="7"/>
      <c r="CA334" s="7"/>
      <c r="CB334" s="7"/>
      <c r="CE334" s="7"/>
      <c r="CF334" s="7"/>
      <c r="CG334" s="7"/>
      <c r="CH334" s="7"/>
      <c r="CI334" s="7"/>
      <c r="CJ334" s="7"/>
      <c r="CK334" s="7"/>
      <c r="CL334" s="7"/>
      <c r="CN334" s="47"/>
      <c r="CO334" s="47"/>
      <c r="CP334" s="47"/>
      <c r="CQ334" s="4"/>
    </row>
    <row r="335" spans="1:95" s="1" customFormat="1" x14ac:dyDescent="0.3">
      <c r="C335" s="3"/>
      <c r="D335" s="3"/>
      <c r="E335" s="3"/>
      <c r="F335" s="3"/>
      <c r="G335" s="3"/>
      <c r="H335" s="3"/>
      <c r="I335" s="3"/>
      <c r="J335" s="65"/>
      <c r="K335" s="65"/>
      <c r="L335" s="65"/>
      <c r="M335" s="66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60"/>
      <c r="Z335" s="3"/>
      <c r="AI335" s="9"/>
      <c r="AJ335" s="9"/>
      <c r="AK335" s="9"/>
      <c r="AL335" s="9"/>
      <c r="AM335" s="9"/>
      <c r="AN335" s="9"/>
      <c r="AO335" s="9"/>
      <c r="AV335" s="9"/>
      <c r="AW335" s="9"/>
      <c r="AX335" s="9"/>
      <c r="AY335" s="9"/>
      <c r="AZ335" s="9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M335" s="48"/>
      <c r="BX335" s="7"/>
      <c r="BY335" s="4"/>
      <c r="BZ335" s="7"/>
      <c r="CA335" s="7"/>
      <c r="CB335" s="7"/>
      <c r="CE335" s="7"/>
      <c r="CF335" s="7"/>
      <c r="CG335" s="7"/>
      <c r="CH335" s="7"/>
      <c r="CI335" s="7"/>
      <c r="CJ335" s="7"/>
      <c r="CK335" s="7"/>
      <c r="CL335" s="7"/>
      <c r="CN335" s="47"/>
      <c r="CO335" s="47"/>
      <c r="CP335" s="47"/>
      <c r="CQ335" s="4"/>
    </row>
    <row r="336" spans="1:95" s="1" customFormat="1" x14ac:dyDescent="0.3">
      <c r="C336" s="3"/>
      <c r="D336" s="3"/>
      <c r="E336" s="3"/>
      <c r="F336" s="3"/>
      <c r="G336" s="3"/>
      <c r="H336" s="3"/>
      <c r="I336" s="3"/>
      <c r="J336" s="65"/>
      <c r="K336" s="65"/>
      <c r="L336" s="65"/>
      <c r="M336" s="66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60"/>
      <c r="Z336" s="3"/>
      <c r="AI336" s="9"/>
      <c r="AJ336" s="9"/>
      <c r="AK336" s="9"/>
      <c r="AL336" s="9"/>
      <c r="AM336" s="9"/>
      <c r="AN336" s="9"/>
      <c r="AO336" s="9"/>
      <c r="AV336" s="9"/>
      <c r="AW336" s="9"/>
      <c r="AX336" s="9"/>
      <c r="AY336" s="9"/>
      <c r="AZ336" s="9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M336" s="48"/>
      <c r="BX336" s="7"/>
      <c r="BY336" s="4"/>
      <c r="BZ336" s="7"/>
      <c r="CA336" s="7"/>
      <c r="CB336" s="7"/>
      <c r="CE336" s="7"/>
      <c r="CF336" s="7"/>
      <c r="CG336" s="7"/>
      <c r="CH336" s="7"/>
      <c r="CI336" s="7"/>
      <c r="CJ336" s="7"/>
      <c r="CK336" s="7"/>
      <c r="CL336" s="7"/>
      <c r="CN336" s="47"/>
      <c r="CO336" s="47"/>
      <c r="CP336" s="47"/>
      <c r="CQ336" s="4"/>
    </row>
    <row r="337" spans="3:95" s="1" customFormat="1" x14ac:dyDescent="0.3">
      <c r="C337" s="3"/>
      <c r="D337" s="3"/>
      <c r="E337" s="3"/>
      <c r="F337" s="3"/>
      <c r="G337" s="3"/>
      <c r="H337" s="3"/>
      <c r="I337" s="3"/>
      <c r="J337" s="65"/>
      <c r="K337" s="65"/>
      <c r="L337" s="65"/>
      <c r="M337" s="66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60"/>
      <c r="Z337" s="3"/>
      <c r="AI337" s="9"/>
      <c r="AJ337" s="9"/>
      <c r="AK337" s="9"/>
      <c r="AL337" s="9"/>
      <c r="AM337" s="9"/>
      <c r="AN337" s="9"/>
      <c r="AO337" s="9"/>
      <c r="AV337" s="9"/>
      <c r="AW337" s="9"/>
      <c r="AX337" s="9"/>
      <c r="AY337" s="9"/>
      <c r="AZ337" s="9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M337" s="48"/>
      <c r="BX337" s="7"/>
      <c r="BY337" s="4"/>
      <c r="BZ337" s="7"/>
      <c r="CA337" s="7"/>
      <c r="CB337" s="7"/>
      <c r="CE337" s="7"/>
      <c r="CF337" s="7"/>
      <c r="CG337" s="7"/>
      <c r="CH337" s="7"/>
      <c r="CI337" s="7"/>
      <c r="CJ337" s="7"/>
      <c r="CK337" s="7"/>
      <c r="CL337" s="7"/>
      <c r="CN337" s="47"/>
      <c r="CO337" s="47"/>
      <c r="CP337" s="47"/>
      <c r="CQ337" s="4"/>
    </row>
    <row r="338" spans="3:95" s="1" customFormat="1" x14ac:dyDescent="0.3">
      <c r="C338" s="3"/>
      <c r="D338" s="3"/>
      <c r="E338" s="3"/>
      <c r="F338" s="3"/>
      <c r="G338" s="3"/>
      <c r="H338" s="3"/>
      <c r="I338" s="3"/>
      <c r="J338" s="65"/>
      <c r="K338" s="65"/>
      <c r="L338" s="65"/>
      <c r="M338" s="66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60"/>
      <c r="Z338" s="3"/>
      <c r="AI338" s="9"/>
      <c r="AJ338" s="9"/>
      <c r="AK338" s="9"/>
      <c r="AL338" s="9"/>
      <c r="AM338" s="9"/>
      <c r="AN338" s="9"/>
      <c r="AO338" s="9"/>
      <c r="AV338" s="9"/>
      <c r="AW338" s="9"/>
      <c r="AX338" s="9"/>
      <c r="AY338" s="9"/>
      <c r="AZ338" s="9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M338" s="48"/>
      <c r="BX338" s="7"/>
      <c r="BY338" s="4"/>
      <c r="BZ338" s="7"/>
      <c r="CA338" s="7"/>
      <c r="CB338" s="7"/>
      <c r="CE338" s="7"/>
      <c r="CF338" s="7"/>
      <c r="CG338" s="7"/>
      <c r="CH338" s="7"/>
      <c r="CI338" s="7"/>
      <c r="CJ338" s="7"/>
      <c r="CK338" s="7"/>
      <c r="CL338" s="7"/>
      <c r="CN338" s="47"/>
      <c r="CO338" s="47"/>
      <c r="CP338" s="47"/>
      <c r="CQ338" s="4"/>
    </row>
    <row r="339" spans="3:95" s="1" customFormat="1" x14ac:dyDescent="0.3">
      <c r="C339" s="3"/>
      <c r="D339" s="3"/>
      <c r="E339" s="3"/>
      <c r="F339" s="3"/>
      <c r="G339" s="3"/>
      <c r="H339" s="3"/>
      <c r="I339" s="3"/>
      <c r="J339" s="65"/>
      <c r="K339" s="65"/>
      <c r="L339" s="65"/>
      <c r="M339" s="66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60"/>
      <c r="Z339" s="3"/>
      <c r="AI339" s="9"/>
      <c r="AJ339" s="9"/>
      <c r="AK339" s="9"/>
      <c r="AL339" s="9"/>
      <c r="AM339" s="9"/>
      <c r="AN339" s="9"/>
      <c r="AO339" s="9"/>
      <c r="AV339" s="9"/>
      <c r="AW339" s="9"/>
      <c r="AX339" s="9"/>
      <c r="AY339" s="9"/>
      <c r="AZ339" s="9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M339" s="48"/>
      <c r="BX339" s="7"/>
      <c r="BY339" s="4"/>
      <c r="BZ339" s="7"/>
      <c r="CA339" s="7"/>
      <c r="CB339" s="7"/>
      <c r="CE339" s="7"/>
      <c r="CF339" s="7"/>
      <c r="CG339" s="7"/>
      <c r="CH339" s="7"/>
      <c r="CI339" s="7"/>
      <c r="CJ339" s="7"/>
      <c r="CK339" s="7"/>
      <c r="CL339" s="7"/>
      <c r="CN339" s="47"/>
      <c r="CO339" s="47"/>
      <c r="CP339" s="47"/>
      <c r="CQ339" s="4"/>
    </row>
    <row r="340" spans="3:95" s="1" customFormat="1" x14ac:dyDescent="0.3">
      <c r="C340" s="3"/>
      <c r="D340" s="3"/>
      <c r="E340" s="3"/>
      <c r="F340" s="3"/>
      <c r="G340" s="3"/>
      <c r="H340" s="3"/>
      <c r="I340" s="3"/>
      <c r="J340" s="65"/>
      <c r="K340" s="65"/>
      <c r="L340" s="65"/>
      <c r="M340" s="66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60"/>
      <c r="Z340" s="3"/>
      <c r="AI340" s="9"/>
      <c r="AJ340" s="9"/>
      <c r="AK340" s="9"/>
      <c r="AL340" s="9"/>
      <c r="AM340" s="9"/>
      <c r="AN340" s="9"/>
      <c r="AO340" s="9"/>
      <c r="AV340" s="9"/>
      <c r="AW340" s="9"/>
      <c r="AX340" s="9"/>
      <c r="AY340" s="9"/>
      <c r="AZ340" s="9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M340" s="48"/>
      <c r="BX340" s="7"/>
      <c r="BY340" s="4"/>
      <c r="BZ340" s="7"/>
      <c r="CA340" s="7"/>
      <c r="CB340" s="7"/>
      <c r="CE340" s="7"/>
      <c r="CF340" s="7"/>
      <c r="CG340" s="7"/>
      <c r="CH340" s="7"/>
      <c r="CI340" s="7"/>
      <c r="CJ340" s="7"/>
      <c r="CK340" s="7"/>
      <c r="CL340" s="7"/>
      <c r="CN340" s="47"/>
      <c r="CO340" s="47"/>
      <c r="CP340" s="47"/>
      <c r="CQ340" s="4"/>
    </row>
    <row r="341" spans="3:95" s="1" customFormat="1" x14ac:dyDescent="0.3">
      <c r="C341" s="3"/>
      <c r="D341" s="3"/>
      <c r="E341" s="3"/>
      <c r="F341" s="3"/>
      <c r="G341" s="3"/>
      <c r="H341" s="3"/>
      <c r="I341" s="3"/>
      <c r="J341" s="65"/>
      <c r="K341" s="65"/>
      <c r="L341" s="65"/>
      <c r="M341" s="66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60"/>
      <c r="Z341" s="3"/>
      <c r="AI341" s="9"/>
      <c r="AJ341" s="9"/>
      <c r="AK341" s="9"/>
      <c r="AL341" s="9"/>
      <c r="AM341" s="9"/>
      <c r="AN341" s="9"/>
      <c r="AO341" s="9"/>
      <c r="AV341" s="9"/>
      <c r="AW341" s="9"/>
      <c r="AX341" s="9"/>
      <c r="AY341" s="9"/>
      <c r="AZ341" s="9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M341" s="48"/>
      <c r="BX341" s="7"/>
      <c r="BY341" s="4"/>
      <c r="BZ341" s="7"/>
      <c r="CA341" s="7"/>
      <c r="CB341" s="7"/>
      <c r="CE341" s="7"/>
      <c r="CF341" s="7"/>
      <c r="CG341" s="7"/>
      <c r="CH341" s="7"/>
      <c r="CI341" s="7"/>
      <c r="CJ341" s="7"/>
      <c r="CK341" s="7"/>
      <c r="CL341" s="7"/>
      <c r="CN341" s="47"/>
      <c r="CO341" s="47"/>
      <c r="CP341" s="47"/>
      <c r="CQ341" s="4"/>
    </row>
    <row r="342" spans="3:95" s="1" customFormat="1" x14ac:dyDescent="0.3">
      <c r="C342" s="3"/>
      <c r="D342" s="3"/>
      <c r="E342" s="3"/>
      <c r="F342" s="3"/>
      <c r="G342" s="3"/>
      <c r="H342" s="3"/>
      <c r="I342" s="3"/>
      <c r="J342" s="65"/>
      <c r="K342" s="65"/>
      <c r="L342" s="65"/>
      <c r="M342" s="66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60"/>
      <c r="Z342" s="3"/>
      <c r="AI342" s="9"/>
      <c r="AJ342" s="9"/>
      <c r="AK342" s="9"/>
      <c r="AL342" s="9"/>
      <c r="AM342" s="9"/>
      <c r="AN342" s="9"/>
      <c r="AO342" s="9"/>
      <c r="AV342" s="9"/>
      <c r="AW342" s="9"/>
      <c r="AX342" s="9"/>
      <c r="AY342" s="9"/>
      <c r="AZ342" s="9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M342" s="48"/>
      <c r="BX342" s="7"/>
      <c r="BY342" s="4"/>
      <c r="BZ342" s="7"/>
      <c r="CA342" s="7"/>
      <c r="CB342" s="7"/>
      <c r="CE342" s="7"/>
      <c r="CF342" s="7"/>
      <c r="CG342" s="7"/>
      <c r="CH342" s="7"/>
      <c r="CI342" s="7"/>
      <c r="CJ342" s="7"/>
      <c r="CK342" s="7"/>
      <c r="CL342" s="7"/>
      <c r="CN342" s="47"/>
      <c r="CO342" s="47"/>
      <c r="CP342" s="47"/>
      <c r="CQ342" s="4"/>
    </row>
    <row r="343" spans="3:95" s="1" customFormat="1" x14ac:dyDescent="0.3">
      <c r="C343" s="3"/>
      <c r="D343" s="3"/>
      <c r="E343" s="3"/>
      <c r="F343" s="3"/>
      <c r="G343" s="3"/>
      <c r="H343" s="3"/>
      <c r="I343" s="3"/>
      <c r="J343" s="65"/>
      <c r="K343" s="65"/>
      <c r="L343" s="65"/>
      <c r="M343" s="66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60"/>
      <c r="Z343" s="3"/>
      <c r="AI343" s="9"/>
      <c r="AJ343" s="9"/>
      <c r="AK343" s="9"/>
      <c r="AL343" s="9"/>
      <c r="AM343" s="9"/>
      <c r="AN343" s="9"/>
      <c r="AO343" s="9"/>
      <c r="AV343" s="9"/>
      <c r="AW343" s="9"/>
      <c r="AX343" s="9"/>
      <c r="AY343" s="9"/>
      <c r="AZ343" s="9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M343" s="48"/>
      <c r="BX343" s="7"/>
      <c r="BY343" s="4"/>
      <c r="BZ343" s="7"/>
      <c r="CA343" s="7"/>
      <c r="CB343" s="7"/>
      <c r="CE343" s="7"/>
      <c r="CF343" s="7"/>
      <c r="CG343" s="7"/>
      <c r="CH343" s="7"/>
      <c r="CI343" s="7"/>
      <c r="CJ343" s="7"/>
      <c r="CK343" s="7"/>
      <c r="CL343" s="7"/>
      <c r="CN343" s="47"/>
      <c r="CO343" s="47"/>
      <c r="CP343" s="47"/>
      <c r="CQ343" s="4"/>
    </row>
    <row r="344" spans="3:95" s="1" customFormat="1" x14ac:dyDescent="0.3">
      <c r="C344" s="3"/>
      <c r="D344" s="3"/>
      <c r="E344" s="3"/>
      <c r="F344" s="3"/>
      <c r="G344" s="3"/>
      <c r="H344" s="3"/>
      <c r="I344" s="3"/>
      <c r="J344" s="65"/>
      <c r="K344" s="65"/>
      <c r="L344" s="65"/>
      <c r="M344" s="66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60"/>
      <c r="Z344" s="3"/>
      <c r="AI344" s="9"/>
      <c r="AJ344" s="9"/>
      <c r="AK344" s="9"/>
      <c r="AL344" s="9"/>
      <c r="AM344" s="9"/>
      <c r="AN344" s="9"/>
      <c r="AO344" s="9"/>
      <c r="AV344" s="9"/>
      <c r="AW344" s="9"/>
      <c r="AX344" s="9"/>
      <c r="AY344" s="9"/>
      <c r="AZ344" s="9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M344" s="48"/>
      <c r="BX344" s="7"/>
      <c r="BY344" s="4"/>
      <c r="BZ344" s="7"/>
      <c r="CA344" s="7"/>
      <c r="CB344" s="7"/>
      <c r="CE344" s="7"/>
      <c r="CF344" s="7"/>
      <c r="CG344" s="7"/>
      <c r="CH344" s="7"/>
      <c r="CI344" s="7"/>
      <c r="CJ344" s="7"/>
      <c r="CK344" s="7"/>
      <c r="CL344" s="7"/>
      <c r="CN344" s="47"/>
      <c r="CO344" s="47"/>
      <c r="CP344" s="47"/>
      <c r="CQ344" s="4"/>
    </row>
    <row r="345" spans="3:95" s="1" customFormat="1" x14ac:dyDescent="0.3">
      <c r="C345" s="3"/>
      <c r="D345" s="3"/>
      <c r="E345" s="3"/>
      <c r="F345" s="3"/>
      <c r="G345" s="3"/>
      <c r="H345" s="3"/>
      <c r="I345" s="3"/>
      <c r="J345" s="65"/>
      <c r="K345" s="65"/>
      <c r="L345" s="65"/>
      <c r="M345" s="66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60"/>
      <c r="Z345" s="3"/>
      <c r="AI345" s="9"/>
      <c r="AJ345" s="9"/>
      <c r="AK345" s="9"/>
      <c r="AL345" s="9"/>
      <c r="AM345" s="9"/>
      <c r="AN345" s="9"/>
      <c r="AO345" s="9"/>
      <c r="AV345" s="9"/>
      <c r="AW345" s="9"/>
      <c r="AX345" s="9"/>
      <c r="AY345" s="9"/>
      <c r="AZ345" s="9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M345" s="48"/>
      <c r="BX345" s="7"/>
      <c r="BY345" s="4"/>
      <c r="BZ345" s="7"/>
      <c r="CA345" s="7"/>
      <c r="CB345" s="7"/>
      <c r="CE345" s="7"/>
      <c r="CF345" s="7"/>
      <c r="CG345" s="7"/>
      <c r="CH345" s="7"/>
      <c r="CI345" s="7"/>
      <c r="CJ345" s="7"/>
      <c r="CK345" s="7"/>
      <c r="CL345" s="7"/>
      <c r="CN345" s="47"/>
      <c r="CO345" s="47"/>
      <c r="CP345" s="47"/>
      <c r="CQ345" s="4"/>
    </row>
    <row r="346" spans="3:95" s="1" customFormat="1" x14ac:dyDescent="0.3">
      <c r="C346" s="3"/>
      <c r="D346" s="3"/>
      <c r="E346" s="3"/>
      <c r="F346" s="3"/>
      <c r="G346" s="3"/>
      <c r="H346" s="3"/>
      <c r="I346" s="3"/>
      <c r="J346" s="65"/>
      <c r="K346" s="65"/>
      <c r="L346" s="65"/>
      <c r="M346" s="66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60"/>
      <c r="Z346" s="3"/>
      <c r="AI346" s="9"/>
      <c r="AJ346" s="9"/>
      <c r="AK346" s="9"/>
      <c r="AL346" s="9"/>
      <c r="AM346" s="9"/>
      <c r="AN346" s="9"/>
      <c r="AO346" s="9"/>
      <c r="AV346" s="9"/>
      <c r="AW346" s="9"/>
      <c r="AX346" s="9"/>
      <c r="AY346" s="9"/>
      <c r="AZ346" s="9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M346" s="48"/>
      <c r="BX346" s="7"/>
      <c r="BY346" s="4"/>
      <c r="BZ346" s="7"/>
      <c r="CA346" s="7"/>
      <c r="CB346" s="7"/>
      <c r="CE346" s="7"/>
      <c r="CF346" s="7"/>
      <c r="CG346" s="7"/>
      <c r="CH346" s="7"/>
      <c r="CI346" s="7"/>
      <c r="CJ346" s="7"/>
      <c r="CK346" s="7"/>
      <c r="CL346" s="7"/>
      <c r="CN346" s="47"/>
      <c r="CO346" s="47"/>
      <c r="CP346" s="47"/>
      <c r="CQ346" s="4"/>
    </row>
    <row r="347" spans="3:95" s="1" customFormat="1" x14ac:dyDescent="0.3">
      <c r="C347" s="3"/>
      <c r="D347" s="3"/>
      <c r="E347" s="3"/>
      <c r="F347" s="3"/>
      <c r="G347" s="3"/>
      <c r="H347" s="3"/>
      <c r="I347" s="3"/>
      <c r="J347" s="65"/>
      <c r="K347" s="65"/>
      <c r="L347" s="65"/>
      <c r="M347" s="66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60"/>
      <c r="Z347" s="3"/>
      <c r="AI347" s="9"/>
      <c r="AJ347" s="9"/>
      <c r="AK347" s="9"/>
      <c r="AL347" s="9"/>
      <c r="AM347" s="9"/>
      <c r="AN347" s="9"/>
      <c r="AO347" s="9"/>
      <c r="AV347" s="9"/>
      <c r="AW347" s="9"/>
      <c r="AX347" s="9"/>
      <c r="AY347" s="9"/>
      <c r="AZ347" s="9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M347" s="48"/>
      <c r="BX347" s="7"/>
      <c r="BY347" s="4"/>
      <c r="BZ347" s="7"/>
      <c r="CA347" s="7"/>
      <c r="CB347" s="7"/>
      <c r="CE347" s="7"/>
      <c r="CF347" s="7"/>
      <c r="CG347" s="7"/>
      <c r="CH347" s="7"/>
      <c r="CI347" s="7"/>
      <c r="CJ347" s="7"/>
      <c r="CK347" s="7"/>
      <c r="CL347" s="7"/>
      <c r="CN347" s="47"/>
      <c r="CO347" s="47"/>
      <c r="CP347" s="47"/>
      <c r="CQ347" s="4"/>
    </row>
    <row r="348" spans="3:95" s="1" customFormat="1" x14ac:dyDescent="0.3">
      <c r="C348" s="3"/>
      <c r="D348" s="3"/>
      <c r="E348" s="3"/>
      <c r="F348" s="3"/>
      <c r="G348" s="3"/>
      <c r="H348" s="3"/>
      <c r="I348" s="3"/>
      <c r="J348" s="65"/>
      <c r="K348" s="65"/>
      <c r="L348" s="65"/>
      <c r="M348" s="66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60"/>
      <c r="Z348" s="3"/>
      <c r="AI348" s="9"/>
      <c r="AJ348" s="9"/>
      <c r="AK348" s="9"/>
      <c r="AL348" s="9"/>
      <c r="AM348" s="9"/>
      <c r="AN348" s="9"/>
      <c r="AO348" s="9"/>
      <c r="AV348" s="9"/>
      <c r="AW348" s="9"/>
      <c r="AX348" s="9"/>
      <c r="AY348" s="9"/>
      <c r="AZ348" s="9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M348" s="48"/>
      <c r="BX348" s="7"/>
      <c r="BY348" s="4"/>
      <c r="BZ348" s="7"/>
      <c r="CA348" s="7"/>
      <c r="CB348" s="7"/>
      <c r="CE348" s="7"/>
      <c r="CF348" s="7"/>
      <c r="CG348" s="7"/>
      <c r="CH348" s="7"/>
      <c r="CI348" s="7"/>
      <c r="CJ348" s="7"/>
      <c r="CK348" s="7"/>
      <c r="CL348" s="7"/>
      <c r="CN348" s="47"/>
      <c r="CO348" s="47"/>
      <c r="CP348" s="47"/>
      <c r="CQ348" s="4"/>
    </row>
    <row r="349" spans="3:95" s="1" customFormat="1" x14ac:dyDescent="0.3">
      <c r="C349" s="3"/>
      <c r="D349" s="3"/>
      <c r="E349" s="3"/>
      <c r="F349" s="3"/>
      <c r="G349" s="3"/>
      <c r="H349" s="3"/>
      <c r="I349" s="3"/>
      <c r="J349" s="65"/>
      <c r="K349" s="65"/>
      <c r="L349" s="65"/>
      <c r="M349" s="66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60"/>
      <c r="Z349" s="3"/>
      <c r="AI349" s="9"/>
      <c r="AJ349" s="9"/>
      <c r="AK349" s="9"/>
      <c r="AL349" s="9"/>
      <c r="AM349" s="9"/>
      <c r="AN349" s="9"/>
      <c r="AO349" s="9"/>
      <c r="AV349" s="9"/>
      <c r="AW349" s="9"/>
      <c r="AX349" s="9"/>
      <c r="AY349" s="9"/>
      <c r="AZ349" s="9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M349" s="48"/>
      <c r="BX349" s="7"/>
      <c r="BY349" s="4"/>
      <c r="BZ349" s="7"/>
      <c r="CA349" s="7"/>
      <c r="CB349" s="7"/>
      <c r="CE349" s="7"/>
      <c r="CF349" s="7"/>
      <c r="CG349" s="7"/>
      <c r="CH349" s="7"/>
      <c r="CI349" s="7"/>
      <c r="CJ349" s="7"/>
      <c r="CK349" s="7"/>
      <c r="CL349" s="7"/>
      <c r="CN349" s="47"/>
      <c r="CO349" s="47"/>
      <c r="CP349" s="47"/>
      <c r="CQ349" s="4"/>
    </row>
    <row r="350" spans="3:95" s="1" customFormat="1" x14ac:dyDescent="0.3">
      <c r="C350" s="3"/>
      <c r="D350" s="3"/>
      <c r="E350" s="3"/>
      <c r="F350" s="3"/>
      <c r="G350" s="3"/>
      <c r="H350" s="3"/>
      <c r="I350" s="3"/>
      <c r="J350" s="65"/>
      <c r="K350" s="65"/>
      <c r="L350" s="65"/>
      <c r="M350" s="66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60"/>
      <c r="Z350" s="3"/>
      <c r="AI350" s="9"/>
      <c r="AJ350" s="9"/>
      <c r="AK350" s="9"/>
      <c r="AL350" s="9"/>
      <c r="AM350" s="9"/>
      <c r="AN350" s="9"/>
      <c r="AO350" s="9"/>
      <c r="AV350" s="9"/>
      <c r="AW350" s="9"/>
      <c r="AX350" s="9"/>
      <c r="AY350" s="9"/>
      <c r="AZ350" s="9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M350" s="48"/>
      <c r="BX350" s="7"/>
      <c r="BY350" s="4"/>
      <c r="BZ350" s="7"/>
      <c r="CA350" s="7"/>
      <c r="CB350" s="7"/>
      <c r="CE350" s="7"/>
      <c r="CF350" s="7"/>
      <c r="CG350" s="7"/>
      <c r="CH350" s="7"/>
      <c r="CI350" s="7"/>
      <c r="CJ350" s="7"/>
      <c r="CK350" s="7"/>
      <c r="CL350" s="7"/>
      <c r="CN350" s="47"/>
      <c r="CO350" s="47"/>
      <c r="CP350" s="47"/>
      <c r="CQ350" s="4"/>
    </row>
    <row r="351" spans="3:95" s="1" customFormat="1" x14ac:dyDescent="0.3">
      <c r="C351" s="3"/>
      <c r="D351" s="3"/>
      <c r="E351" s="3"/>
      <c r="F351" s="3"/>
      <c r="G351" s="3"/>
      <c r="H351" s="3"/>
      <c r="I351" s="3"/>
      <c r="J351" s="65"/>
      <c r="K351" s="65"/>
      <c r="L351" s="65"/>
      <c r="M351" s="66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60"/>
      <c r="Z351" s="3"/>
      <c r="AI351" s="9"/>
      <c r="AJ351" s="9"/>
      <c r="AK351" s="9"/>
      <c r="AL351" s="9"/>
      <c r="AM351" s="9"/>
      <c r="AN351" s="9"/>
      <c r="AO351" s="9"/>
      <c r="AV351" s="9"/>
      <c r="AW351" s="9"/>
      <c r="AX351" s="9"/>
      <c r="AY351" s="9"/>
      <c r="AZ351" s="9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M351" s="48"/>
      <c r="BX351" s="7"/>
      <c r="BY351" s="4"/>
      <c r="BZ351" s="7"/>
      <c r="CA351" s="7"/>
      <c r="CB351" s="7"/>
      <c r="CE351" s="7"/>
      <c r="CF351" s="7"/>
      <c r="CG351" s="7"/>
      <c r="CH351" s="7"/>
      <c r="CI351" s="7"/>
      <c r="CJ351" s="7"/>
      <c r="CK351" s="7"/>
      <c r="CL351" s="7"/>
      <c r="CN351" s="47"/>
      <c r="CO351" s="47"/>
      <c r="CP351" s="47"/>
      <c r="CQ351" s="4"/>
    </row>
    <row r="352" spans="3:95" s="1" customFormat="1" x14ac:dyDescent="0.3">
      <c r="C352" s="3"/>
      <c r="D352" s="3"/>
      <c r="E352" s="3"/>
      <c r="F352" s="3"/>
      <c r="G352" s="3"/>
      <c r="H352" s="3"/>
      <c r="I352" s="3"/>
      <c r="J352" s="65"/>
      <c r="K352" s="65"/>
      <c r="L352" s="65"/>
      <c r="M352" s="66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60"/>
      <c r="Z352" s="3"/>
      <c r="AI352" s="9"/>
      <c r="AJ352" s="9"/>
      <c r="AK352" s="9"/>
      <c r="AL352" s="9"/>
      <c r="AM352" s="9"/>
      <c r="AN352" s="9"/>
      <c r="AO352" s="9"/>
      <c r="AV352" s="9"/>
      <c r="AW352" s="9"/>
      <c r="AX352" s="9"/>
      <c r="AY352" s="9"/>
      <c r="AZ352" s="9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M352" s="48"/>
      <c r="BX352" s="7"/>
      <c r="BY352" s="4"/>
      <c r="BZ352" s="7"/>
      <c r="CA352" s="7"/>
      <c r="CB352" s="7"/>
      <c r="CE352" s="7"/>
      <c r="CF352" s="7"/>
      <c r="CG352" s="7"/>
      <c r="CH352" s="7"/>
      <c r="CI352" s="7"/>
      <c r="CJ352" s="7"/>
      <c r="CK352" s="7"/>
      <c r="CL352" s="7"/>
      <c r="CN352" s="47"/>
      <c r="CO352" s="47"/>
      <c r="CP352" s="47"/>
      <c r="CQ352" s="4"/>
    </row>
    <row r="353" spans="3:95" s="1" customFormat="1" x14ac:dyDescent="0.3">
      <c r="C353" s="3"/>
      <c r="D353" s="3"/>
      <c r="E353" s="3"/>
      <c r="F353" s="3"/>
      <c r="G353" s="3"/>
      <c r="H353" s="3"/>
      <c r="I353" s="3"/>
      <c r="J353" s="65"/>
      <c r="K353" s="65"/>
      <c r="L353" s="65"/>
      <c r="M353" s="66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60"/>
      <c r="Z353" s="3"/>
      <c r="AI353" s="9"/>
      <c r="AJ353" s="9"/>
      <c r="AK353" s="9"/>
      <c r="AL353" s="9"/>
      <c r="AM353" s="9"/>
      <c r="AN353" s="9"/>
      <c r="AO353" s="9"/>
      <c r="AV353" s="9"/>
      <c r="AW353" s="9"/>
      <c r="AX353" s="9"/>
      <c r="AY353" s="9"/>
      <c r="AZ353" s="9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M353" s="48"/>
      <c r="BX353" s="7"/>
      <c r="BY353" s="4"/>
      <c r="BZ353" s="7"/>
      <c r="CA353" s="7"/>
      <c r="CB353" s="7"/>
      <c r="CE353" s="7"/>
      <c r="CF353" s="7"/>
      <c r="CG353" s="7"/>
      <c r="CH353" s="7"/>
      <c r="CI353" s="7"/>
      <c r="CJ353" s="7"/>
      <c r="CK353" s="7"/>
      <c r="CL353" s="7"/>
      <c r="CN353" s="47"/>
      <c r="CO353" s="47"/>
      <c r="CP353" s="47"/>
      <c r="CQ353" s="4"/>
    </row>
    <row r="354" spans="3:95" s="1" customFormat="1" x14ac:dyDescent="0.3">
      <c r="C354" s="3"/>
      <c r="D354" s="3"/>
      <c r="E354" s="3"/>
      <c r="F354" s="3"/>
      <c r="G354" s="3"/>
      <c r="H354" s="3"/>
      <c r="I354" s="3"/>
      <c r="J354" s="65"/>
      <c r="K354" s="65"/>
      <c r="L354" s="65"/>
      <c r="M354" s="66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60"/>
      <c r="Z354" s="3"/>
      <c r="AI354" s="9"/>
      <c r="AJ354" s="9"/>
      <c r="AK354" s="9"/>
      <c r="AL354" s="9"/>
      <c r="AM354" s="9"/>
      <c r="AN354" s="9"/>
      <c r="AO354" s="9"/>
      <c r="AV354" s="9"/>
      <c r="AW354" s="9"/>
      <c r="AX354" s="9"/>
      <c r="AY354" s="9"/>
      <c r="AZ354" s="9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M354" s="48"/>
      <c r="BX354" s="7"/>
      <c r="BY354" s="4"/>
      <c r="BZ354" s="7"/>
      <c r="CA354" s="7"/>
      <c r="CB354" s="7"/>
      <c r="CE354" s="7"/>
      <c r="CF354" s="7"/>
      <c r="CG354" s="7"/>
      <c r="CH354" s="7"/>
      <c r="CI354" s="7"/>
      <c r="CJ354" s="7"/>
      <c r="CK354" s="7"/>
      <c r="CL354" s="7"/>
      <c r="CN354" s="47"/>
      <c r="CO354" s="47"/>
      <c r="CP354" s="47"/>
      <c r="CQ354" s="4"/>
    </row>
    <row r="355" spans="3:95" s="1" customFormat="1" x14ac:dyDescent="0.3">
      <c r="C355" s="3"/>
      <c r="D355" s="3"/>
      <c r="E355" s="3"/>
      <c r="F355" s="3"/>
      <c r="G355" s="3"/>
      <c r="H355" s="3"/>
      <c r="I355" s="3"/>
      <c r="J355" s="65"/>
      <c r="K355" s="65"/>
      <c r="L355" s="65"/>
      <c r="M355" s="66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60"/>
      <c r="Z355" s="3"/>
      <c r="AI355" s="9"/>
      <c r="AJ355" s="9"/>
      <c r="AK355" s="9"/>
      <c r="AL355" s="9"/>
      <c r="AM355" s="9"/>
      <c r="AN355" s="9"/>
      <c r="AO355" s="9"/>
      <c r="AV355" s="9"/>
      <c r="AW355" s="9"/>
      <c r="AX355" s="9"/>
      <c r="AY355" s="9"/>
      <c r="AZ355" s="9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M355" s="48"/>
      <c r="BX355" s="7"/>
      <c r="BY355" s="4"/>
      <c r="BZ355" s="7"/>
      <c r="CA355" s="7"/>
      <c r="CB355" s="7"/>
      <c r="CE355" s="7"/>
      <c r="CF355" s="7"/>
      <c r="CG355" s="7"/>
      <c r="CH355" s="7"/>
      <c r="CI355" s="7"/>
      <c r="CJ355" s="7"/>
      <c r="CK355" s="7"/>
      <c r="CL355" s="7"/>
      <c r="CN355" s="47"/>
      <c r="CO355" s="47"/>
      <c r="CP355" s="47"/>
      <c r="CQ355" s="4"/>
    </row>
    <row r="356" spans="3:95" s="1" customFormat="1" x14ac:dyDescent="0.3">
      <c r="C356" s="3"/>
      <c r="D356" s="3"/>
      <c r="E356" s="3"/>
      <c r="F356" s="3"/>
      <c r="G356" s="3"/>
      <c r="H356" s="3"/>
      <c r="I356" s="3"/>
      <c r="J356" s="65"/>
      <c r="K356" s="65"/>
      <c r="L356" s="65"/>
      <c r="M356" s="66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60"/>
      <c r="Z356" s="3"/>
      <c r="AI356" s="9"/>
      <c r="AJ356" s="9"/>
      <c r="AK356" s="9"/>
      <c r="AL356" s="9"/>
      <c r="AM356" s="9"/>
      <c r="AN356" s="9"/>
      <c r="AO356" s="9"/>
      <c r="AV356" s="9"/>
      <c r="AW356" s="9"/>
      <c r="AX356" s="9"/>
      <c r="AY356" s="9"/>
      <c r="AZ356" s="9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M356" s="48"/>
      <c r="BX356" s="7"/>
      <c r="BY356" s="4"/>
      <c r="BZ356" s="7"/>
      <c r="CA356" s="7"/>
      <c r="CB356" s="7"/>
      <c r="CE356" s="7"/>
      <c r="CF356" s="7"/>
      <c r="CG356" s="7"/>
      <c r="CH356" s="7"/>
      <c r="CI356" s="7"/>
      <c r="CJ356" s="7"/>
      <c r="CK356" s="7"/>
      <c r="CL356" s="7"/>
      <c r="CN356" s="47"/>
      <c r="CO356" s="47"/>
      <c r="CP356" s="47"/>
      <c r="CQ356" s="4"/>
    </row>
    <row r="357" spans="3:95" s="1" customFormat="1" x14ac:dyDescent="0.3">
      <c r="C357" s="3"/>
      <c r="D357" s="3"/>
      <c r="E357" s="3"/>
      <c r="F357" s="3"/>
      <c r="G357" s="3"/>
      <c r="H357" s="3"/>
      <c r="I357" s="3"/>
      <c r="J357" s="65"/>
      <c r="K357" s="65"/>
      <c r="L357" s="65"/>
      <c r="M357" s="66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60"/>
      <c r="Z357" s="3"/>
      <c r="AI357" s="9"/>
      <c r="AJ357" s="9"/>
      <c r="AK357" s="9"/>
      <c r="AL357" s="9"/>
      <c r="AM357" s="9"/>
      <c r="AN357" s="9"/>
      <c r="AO357" s="9"/>
      <c r="AV357" s="9"/>
      <c r="AW357" s="9"/>
      <c r="AX357" s="9"/>
      <c r="AY357" s="9"/>
      <c r="AZ357" s="9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M357" s="48"/>
      <c r="BX357" s="7"/>
      <c r="BY357" s="4"/>
      <c r="BZ357" s="7"/>
      <c r="CA357" s="7"/>
      <c r="CB357" s="7"/>
      <c r="CE357" s="7"/>
      <c r="CF357" s="7"/>
      <c r="CG357" s="7"/>
      <c r="CH357" s="7"/>
      <c r="CI357" s="7"/>
      <c r="CJ357" s="7"/>
      <c r="CK357" s="7"/>
      <c r="CL357" s="7"/>
      <c r="CN357" s="47"/>
      <c r="CO357" s="47"/>
      <c r="CP357" s="47"/>
      <c r="CQ357" s="4"/>
    </row>
    <row r="358" spans="3:95" s="1" customFormat="1" x14ac:dyDescent="0.3">
      <c r="C358" s="3"/>
      <c r="D358" s="3"/>
      <c r="E358" s="3"/>
      <c r="F358" s="3"/>
      <c r="G358" s="3"/>
      <c r="H358" s="3"/>
      <c r="I358" s="3"/>
      <c r="J358" s="65"/>
      <c r="K358" s="65"/>
      <c r="L358" s="65"/>
      <c r="M358" s="66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60"/>
      <c r="Z358" s="3"/>
      <c r="AI358" s="9"/>
      <c r="AJ358" s="9"/>
      <c r="AK358" s="9"/>
      <c r="AL358" s="9"/>
      <c r="AM358" s="9"/>
      <c r="AN358" s="9"/>
      <c r="AO358" s="9"/>
      <c r="AV358" s="9"/>
      <c r="AW358" s="9"/>
      <c r="AX358" s="9"/>
      <c r="AY358" s="9"/>
      <c r="AZ358" s="9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M358" s="48"/>
      <c r="BX358" s="7"/>
      <c r="BY358" s="4"/>
      <c r="BZ358" s="7"/>
      <c r="CA358" s="7"/>
      <c r="CB358" s="7"/>
      <c r="CE358" s="7"/>
      <c r="CF358" s="7"/>
      <c r="CG358" s="7"/>
      <c r="CH358" s="7"/>
      <c r="CI358" s="7"/>
      <c r="CJ358" s="7"/>
      <c r="CK358" s="7"/>
      <c r="CL358" s="7"/>
      <c r="CN358" s="47"/>
      <c r="CO358" s="47"/>
      <c r="CP358" s="47"/>
      <c r="CQ358" s="4"/>
    </row>
    <row r="359" spans="3:95" s="1" customFormat="1" x14ac:dyDescent="0.3">
      <c r="C359" s="3"/>
      <c r="D359" s="3"/>
      <c r="E359" s="3"/>
      <c r="F359" s="3"/>
      <c r="G359" s="3"/>
      <c r="H359" s="3"/>
      <c r="I359" s="3"/>
      <c r="J359" s="65"/>
      <c r="K359" s="65"/>
      <c r="L359" s="65"/>
      <c r="M359" s="66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60"/>
      <c r="Z359" s="3"/>
      <c r="AI359" s="9"/>
      <c r="AJ359" s="9"/>
      <c r="AK359" s="9"/>
      <c r="AL359" s="9"/>
      <c r="AM359" s="9"/>
      <c r="AN359" s="9"/>
      <c r="AO359" s="9"/>
      <c r="AV359" s="9"/>
      <c r="AW359" s="9"/>
      <c r="AX359" s="9"/>
      <c r="AY359" s="9"/>
      <c r="AZ359" s="9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M359" s="48"/>
      <c r="BX359" s="7"/>
      <c r="BY359" s="4"/>
      <c r="BZ359" s="7"/>
      <c r="CA359" s="7"/>
      <c r="CB359" s="7"/>
      <c r="CE359" s="7"/>
      <c r="CF359" s="7"/>
      <c r="CG359" s="7"/>
      <c r="CH359" s="7"/>
      <c r="CI359" s="7"/>
      <c r="CJ359" s="7"/>
      <c r="CK359" s="7"/>
      <c r="CL359" s="7"/>
      <c r="CN359" s="47"/>
      <c r="CO359" s="47"/>
      <c r="CP359" s="47"/>
      <c r="CQ359" s="4"/>
    </row>
    <row r="360" spans="3:95" s="1" customFormat="1" x14ac:dyDescent="0.3">
      <c r="C360" s="3"/>
      <c r="D360" s="3"/>
      <c r="E360" s="3"/>
      <c r="F360" s="3"/>
      <c r="G360" s="3"/>
      <c r="H360" s="3"/>
      <c r="I360" s="3"/>
      <c r="J360" s="65"/>
      <c r="K360" s="65"/>
      <c r="L360" s="65"/>
      <c r="M360" s="66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60"/>
      <c r="Z360" s="3"/>
      <c r="AI360" s="9"/>
      <c r="AJ360" s="9"/>
      <c r="AK360" s="9"/>
      <c r="AL360" s="9"/>
      <c r="AM360" s="9"/>
      <c r="AN360" s="9"/>
      <c r="AO360" s="9"/>
      <c r="AV360" s="9"/>
      <c r="AW360" s="9"/>
      <c r="AX360" s="9"/>
      <c r="AY360" s="9"/>
      <c r="AZ360" s="9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M360" s="48"/>
      <c r="BX360" s="7"/>
      <c r="BY360" s="4"/>
      <c r="BZ360" s="7"/>
      <c r="CA360" s="7"/>
      <c r="CB360" s="7"/>
      <c r="CE360" s="7"/>
      <c r="CF360" s="7"/>
      <c r="CG360" s="7"/>
      <c r="CH360" s="7"/>
      <c r="CI360" s="7"/>
      <c r="CJ360" s="7"/>
      <c r="CK360" s="7"/>
      <c r="CL360" s="7"/>
      <c r="CN360" s="47"/>
      <c r="CO360" s="47"/>
      <c r="CP360" s="47"/>
      <c r="CQ360" s="4"/>
    </row>
    <row r="361" spans="3:95" s="1" customFormat="1" x14ac:dyDescent="0.3">
      <c r="C361" s="3"/>
      <c r="D361" s="3"/>
      <c r="E361" s="3"/>
      <c r="F361" s="3"/>
      <c r="G361" s="3"/>
      <c r="H361" s="3"/>
      <c r="I361" s="3"/>
      <c r="J361" s="65"/>
      <c r="K361" s="65"/>
      <c r="L361" s="65"/>
      <c r="M361" s="66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60"/>
      <c r="Z361" s="3"/>
      <c r="AI361" s="9"/>
      <c r="AJ361" s="9"/>
      <c r="AK361" s="9"/>
      <c r="AL361" s="9"/>
      <c r="AM361" s="9"/>
      <c r="AN361" s="9"/>
      <c r="AO361" s="9"/>
      <c r="AV361" s="9"/>
      <c r="AW361" s="9"/>
      <c r="AX361" s="9"/>
      <c r="AY361" s="9"/>
      <c r="AZ361" s="9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M361" s="48"/>
      <c r="BX361" s="7"/>
      <c r="BY361" s="4"/>
      <c r="BZ361" s="7"/>
      <c r="CA361" s="7"/>
      <c r="CB361" s="7"/>
      <c r="CE361" s="7"/>
      <c r="CF361" s="7"/>
      <c r="CG361" s="7"/>
      <c r="CH361" s="7"/>
      <c r="CI361" s="7"/>
      <c r="CJ361" s="7"/>
      <c r="CK361" s="7"/>
      <c r="CL361" s="7"/>
      <c r="CN361" s="47"/>
      <c r="CO361" s="47"/>
      <c r="CP361" s="47"/>
      <c r="CQ361" s="4"/>
    </row>
    <row r="362" spans="3:95" s="1" customFormat="1" x14ac:dyDescent="0.3">
      <c r="C362" s="3"/>
      <c r="D362" s="3"/>
      <c r="E362" s="3"/>
      <c r="F362" s="3"/>
      <c r="G362" s="3"/>
      <c r="H362" s="3"/>
      <c r="I362" s="3"/>
      <c r="J362" s="65"/>
      <c r="K362" s="65"/>
      <c r="L362" s="65"/>
      <c r="M362" s="66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60"/>
      <c r="Z362" s="3"/>
      <c r="AI362" s="9"/>
      <c r="AJ362" s="9"/>
      <c r="AK362" s="9"/>
      <c r="AL362" s="9"/>
      <c r="AM362" s="9"/>
      <c r="AN362" s="9"/>
      <c r="AO362" s="9"/>
      <c r="AV362" s="9"/>
      <c r="AW362" s="9"/>
      <c r="AX362" s="9"/>
      <c r="AY362" s="9"/>
      <c r="AZ362" s="9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M362" s="48"/>
      <c r="BX362" s="7"/>
      <c r="BY362" s="4"/>
      <c r="BZ362" s="7"/>
      <c r="CA362" s="7"/>
      <c r="CB362" s="7"/>
      <c r="CE362" s="7"/>
      <c r="CF362" s="7"/>
      <c r="CG362" s="7"/>
      <c r="CH362" s="7"/>
      <c r="CI362" s="7"/>
      <c r="CJ362" s="7"/>
      <c r="CK362" s="7"/>
      <c r="CL362" s="7"/>
      <c r="CN362" s="47"/>
      <c r="CO362" s="47"/>
      <c r="CP362" s="47"/>
      <c r="CQ362" s="4"/>
    </row>
    <row r="363" spans="3:95" s="1" customFormat="1" x14ac:dyDescent="0.3">
      <c r="C363" s="3"/>
      <c r="D363" s="3"/>
      <c r="E363" s="3"/>
      <c r="F363" s="3"/>
      <c r="G363" s="3"/>
      <c r="H363" s="3"/>
      <c r="I363" s="3"/>
      <c r="J363" s="65"/>
      <c r="K363" s="65"/>
      <c r="L363" s="65"/>
      <c r="M363" s="66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60"/>
      <c r="Z363" s="3"/>
      <c r="AI363" s="9"/>
      <c r="AJ363" s="9"/>
      <c r="AK363" s="9"/>
      <c r="AL363" s="9"/>
      <c r="AM363" s="9"/>
      <c r="AN363" s="9"/>
      <c r="AO363" s="9"/>
      <c r="AV363" s="9"/>
      <c r="AW363" s="9"/>
      <c r="AX363" s="9"/>
      <c r="AY363" s="9"/>
      <c r="AZ363" s="9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M363" s="48"/>
      <c r="BX363" s="7"/>
      <c r="BY363" s="4"/>
      <c r="BZ363" s="7"/>
      <c r="CA363" s="7"/>
      <c r="CB363" s="7"/>
      <c r="CE363" s="7"/>
      <c r="CF363" s="7"/>
      <c r="CG363" s="7"/>
      <c r="CH363" s="7"/>
      <c r="CI363" s="7"/>
      <c r="CJ363" s="7"/>
      <c r="CK363" s="7"/>
      <c r="CL363" s="7"/>
      <c r="CN363" s="47"/>
      <c r="CO363" s="47"/>
      <c r="CP363" s="47"/>
      <c r="CQ363" s="4"/>
    </row>
    <row r="364" spans="3:95" s="1" customFormat="1" x14ac:dyDescent="0.3">
      <c r="C364" s="3"/>
      <c r="D364" s="3"/>
      <c r="E364" s="3"/>
      <c r="F364" s="3"/>
      <c r="G364" s="3"/>
      <c r="H364" s="3"/>
      <c r="I364" s="3"/>
      <c r="J364" s="65"/>
      <c r="K364" s="65"/>
      <c r="L364" s="65"/>
      <c r="M364" s="66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60"/>
      <c r="Z364" s="3"/>
      <c r="AI364" s="9"/>
      <c r="AJ364" s="9"/>
      <c r="AK364" s="9"/>
      <c r="AL364" s="9"/>
      <c r="AM364" s="9"/>
      <c r="AN364" s="9"/>
      <c r="AO364" s="9"/>
      <c r="AV364" s="9"/>
      <c r="AW364" s="9"/>
      <c r="AX364" s="9"/>
      <c r="AY364" s="9"/>
      <c r="AZ364" s="9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M364" s="48"/>
      <c r="BX364" s="7"/>
      <c r="BY364" s="4"/>
      <c r="BZ364" s="7"/>
      <c r="CA364" s="7"/>
      <c r="CB364" s="7"/>
      <c r="CE364" s="7"/>
      <c r="CF364" s="7"/>
      <c r="CG364" s="7"/>
      <c r="CH364" s="7"/>
      <c r="CI364" s="7"/>
      <c r="CJ364" s="7"/>
      <c r="CK364" s="7"/>
      <c r="CL364" s="7"/>
      <c r="CN364" s="47"/>
      <c r="CO364" s="47"/>
      <c r="CP364" s="47"/>
      <c r="CQ364" s="4"/>
    </row>
    <row r="365" spans="3:95" s="1" customFormat="1" x14ac:dyDescent="0.3">
      <c r="C365" s="3"/>
      <c r="D365" s="3"/>
      <c r="E365" s="3"/>
      <c r="F365" s="3"/>
      <c r="G365" s="3"/>
      <c r="H365" s="3"/>
      <c r="I365" s="3"/>
      <c r="J365" s="65"/>
      <c r="K365" s="65"/>
      <c r="L365" s="65"/>
      <c r="M365" s="66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60"/>
      <c r="Z365" s="3"/>
      <c r="AI365" s="9"/>
      <c r="AJ365" s="9"/>
      <c r="AK365" s="9"/>
      <c r="AL365" s="9"/>
      <c r="AM365" s="9"/>
      <c r="AN365" s="9"/>
      <c r="AO365" s="9"/>
      <c r="AV365" s="9"/>
      <c r="AW365" s="9"/>
      <c r="AX365" s="9"/>
      <c r="AY365" s="9"/>
      <c r="AZ365" s="9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M365" s="48"/>
      <c r="BX365" s="7"/>
      <c r="BY365" s="4"/>
      <c r="BZ365" s="7"/>
      <c r="CA365" s="7"/>
      <c r="CB365" s="7"/>
      <c r="CE365" s="7"/>
      <c r="CF365" s="7"/>
      <c r="CG365" s="7"/>
      <c r="CH365" s="7"/>
      <c r="CI365" s="7"/>
      <c r="CJ365" s="7"/>
      <c r="CK365" s="7"/>
      <c r="CL365" s="7"/>
      <c r="CN365" s="47"/>
      <c r="CO365" s="47"/>
      <c r="CP365" s="47"/>
      <c r="CQ365" s="4"/>
    </row>
    <row r="366" spans="3:95" s="1" customFormat="1" x14ac:dyDescent="0.3">
      <c r="C366" s="3"/>
      <c r="D366" s="3"/>
      <c r="E366" s="3"/>
      <c r="F366" s="3"/>
      <c r="G366" s="3"/>
      <c r="H366" s="3"/>
      <c r="I366" s="3"/>
      <c r="J366" s="65"/>
      <c r="K366" s="65"/>
      <c r="L366" s="65"/>
      <c r="M366" s="66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60"/>
      <c r="Z366" s="3"/>
      <c r="AI366" s="9"/>
      <c r="AJ366" s="9"/>
      <c r="AK366" s="9"/>
      <c r="AL366" s="9"/>
      <c r="AM366" s="9"/>
      <c r="AN366" s="9"/>
      <c r="AO366" s="9"/>
      <c r="AV366" s="9"/>
      <c r="AW366" s="9"/>
      <c r="AX366" s="9"/>
      <c r="AY366" s="9"/>
      <c r="AZ366" s="9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M366" s="48"/>
      <c r="BX366" s="7"/>
      <c r="BY366" s="4"/>
      <c r="BZ366" s="7"/>
      <c r="CA366" s="7"/>
      <c r="CB366" s="7"/>
      <c r="CE366" s="7"/>
      <c r="CF366" s="7"/>
      <c r="CG366" s="7"/>
      <c r="CH366" s="7"/>
      <c r="CI366" s="7"/>
      <c r="CJ366" s="7"/>
      <c r="CK366" s="7"/>
      <c r="CL366" s="7"/>
      <c r="CN366" s="47"/>
      <c r="CO366" s="47"/>
      <c r="CP366" s="47"/>
      <c r="CQ366" s="4"/>
    </row>
    <row r="367" spans="3:95" s="1" customFormat="1" x14ac:dyDescent="0.3">
      <c r="C367" s="3"/>
      <c r="D367" s="3"/>
      <c r="E367" s="3"/>
      <c r="F367" s="3"/>
      <c r="G367" s="3"/>
      <c r="H367" s="3"/>
      <c r="I367" s="3"/>
      <c r="J367" s="65"/>
      <c r="K367" s="65"/>
      <c r="L367" s="65"/>
      <c r="M367" s="66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60"/>
      <c r="Z367" s="3"/>
      <c r="AI367" s="9"/>
      <c r="AJ367" s="9"/>
      <c r="AK367" s="9"/>
      <c r="AL367" s="9"/>
      <c r="AM367" s="9"/>
      <c r="AN367" s="9"/>
      <c r="AO367" s="9"/>
      <c r="AV367" s="9"/>
      <c r="AW367" s="9"/>
      <c r="AX367" s="9"/>
      <c r="AY367" s="9"/>
      <c r="AZ367" s="9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M367" s="48"/>
      <c r="BX367" s="7"/>
      <c r="BY367" s="4"/>
      <c r="BZ367" s="7"/>
      <c r="CA367" s="7"/>
      <c r="CB367" s="7"/>
      <c r="CE367" s="7"/>
      <c r="CF367" s="7"/>
      <c r="CG367" s="7"/>
      <c r="CH367" s="7"/>
      <c r="CI367" s="7"/>
      <c r="CJ367" s="7"/>
      <c r="CK367" s="7"/>
      <c r="CL367" s="7"/>
      <c r="CN367" s="47"/>
      <c r="CO367" s="47"/>
      <c r="CP367" s="47"/>
      <c r="CQ367" s="4"/>
    </row>
    <row r="368" spans="3:95" s="1" customFormat="1" x14ac:dyDescent="0.3">
      <c r="C368" s="3"/>
      <c r="D368" s="3"/>
      <c r="E368" s="3"/>
      <c r="F368" s="3"/>
      <c r="G368" s="3"/>
      <c r="H368" s="3"/>
      <c r="I368" s="3"/>
      <c r="J368" s="65"/>
      <c r="K368" s="65"/>
      <c r="L368" s="65"/>
      <c r="M368" s="66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60"/>
      <c r="Z368" s="3"/>
      <c r="AI368" s="9"/>
      <c r="AJ368" s="9"/>
      <c r="AK368" s="9"/>
      <c r="AL368" s="9"/>
      <c r="AM368" s="9"/>
      <c r="AN368" s="9"/>
      <c r="AO368" s="9"/>
      <c r="AV368" s="9"/>
      <c r="AW368" s="9"/>
      <c r="AX368" s="9"/>
      <c r="AY368" s="9"/>
      <c r="AZ368" s="9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M368" s="48"/>
      <c r="BX368" s="7"/>
      <c r="BY368" s="4"/>
      <c r="BZ368" s="7"/>
      <c r="CA368" s="7"/>
      <c r="CB368" s="7"/>
      <c r="CE368" s="7"/>
      <c r="CF368" s="7"/>
      <c r="CG368" s="7"/>
      <c r="CH368" s="7"/>
      <c r="CI368" s="7"/>
      <c r="CJ368" s="7"/>
      <c r="CK368" s="7"/>
      <c r="CL368" s="7"/>
      <c r="CN368" s="47"/>
      <c r="CO368" s="47"/>
      <c r="CP368" s="47"/>
      <c r="CQ368" s="4"/>
    </row>
    <row r="369" spans="1:95" s="1" customFormat="1" x14ac:dyDescent="0.3">
      <c r="C369" s="3"/>
      <c r="D369" s="3"/>
      <c r="E369" s="3"/>
      <c r="F369" s="3"/>
      <c r="G369" s="3"/>
      <c r="H369" s="3"/>
      <c r="I369" s="3"/>
      <c r="J369" s="65"/>
      <c r="K369" s="65"/>
      <c r="L369" s="65"/>
      <c r="M369" s="66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60"/>
      <c r="Z369" s="3"/>
      <c r="AI369" s="9"/>
      <c r="AJ369" s="9"/>
      <c r="AK369" s="9"/>
      <c r="AL369" s="9"/>
      <c r="AM369" s="9"/>
      <c r="AN369" s="9"/>
      <c r="AO369" s="9"/>
      <c r="AV369" s="9"/>
      <c r="AW369" s="9"/>
      <c r="AX369" s="9"/>
      <c r="AY369" s="9"/>
      <c r="AZ369" s="9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M369" s="48"/>
      <c r="BX369" s="7"/>
      <c r="BY369" s="4"/>
      <c r="BZ369" s="7"/>
      <c r="CA369" s="7"/>
      <c r="CB369" s="7"/>
      <c r="CE369" s="7"/>
      <c r="CF369" s="7"/>
      <c r="CG369" s="7"/>
      <c r="CH369" s="7"/>
      <c r="CI369" s="7"/>
      <c r="CJ369" s="7"/>
      <c r="CK369" s="7"/>
      <c r="CL369" s="7"/>
      <c r="CN369" s="47"/>
      <c r="CO369" s="47"/>
      <c r="CP369" s="47"/>
      <c r="CQ369" s="4"/>
    </row>
    <row r="370" spans="1:95" s="1" customFormat="1" x14ac:dyDescent="0.3">
      <c r="C370" s="3"/>
      <c r="D370" s="3"/>
      <c r="E370" s="3"/>
      <c r="F370" s="3"/>
      <c r="G370" s="3"/>
      <c r="H370" s="3"/>
      <c r="I370" s="3"/>
      <c r="J370" s="65"/>
      <c r="K370" s="65"/>
      <c r="L370" s="65"/>
      <c r="M370" s="66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60"/>
      <c r="Z370" s="3"/>
      <c r="AI370" s="9"/>
      <c r="AJ370" s="9"/>
      <c r="AK370" s="9"/>
      <c r="AL370" s="9"/>
      <c r="AM370" s="9"/>
      <c r="AN370" s="9"/>
      <c r="AO370" s="9"/>
      <c r="AV370" s="9"/>
      <c r="AW370" s="9"/>
      <c r="AX370" s="9"/>
      <c r="AY370" s="9"/>
      <c r="AZ370" s="9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M370" s="48"/>
      <c r="BX370" s="7"/>
      <c r="BY370" s="4"/>
      <c r="BZ370" s="7"/>
      <c r="CA370" s="7"/>
      <c r="CB370" s="7"/>
      <c r="CE370" s="7"/>
      <c r="CF370" s="7"/>
      <c r="CG370" s="7"/>
      <c r="CH370" s="7"/>
      <c r="CI370" s="7"/>
      <c r="CJ370" s="7"/>
      <c r="CK370" s="7"/>
      <c r="CL370" s="7"/>
      <c r="CN370" s="47"/>
      <c r="CO370" s="47"/>
      <c r="CP370" s="47"/>
      <c r="CQ370" s="4"/>
    </row>
    <row r="371" spans="1:95" s="1" customFormat="1" x14ac:dyDescent="0.3">
      <c r="C371" s="3"/>
      <c r="D371" s="3"/>
      <c r="E371" s="3"/>
      <c r="F371" s="3"/>
      <c r="G371" s="3"/>
      <c r="H371" s="3"/>
      <c r="I371" s="3"/>
      <c r="J371" s="65"/>
      <c r="K371" s="65"/>
      <c r="L371" s="65"/>
      <c r="M371" s="66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60"/>
      <c r="Z371" s="3"/>
      <c r="AI371" s="9"/>
      <c r="AJ371" s="9"/>
      <c r="AK371" s="9"/>
      <c r="AL371" s="9"/>
      <c r="AM371" s="9"/>
      <c r="AN371" s="9"/>
      <c r="AO371" s="9"/>
      <c r="AV371" s="9"/>
      <c r="AW371" s="9"/>
      <c r="AX371" s="9"/>
      <c r="AY371" s="9"/>
      <c r="AZ371" s="9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M371" s="48"/>
      <c r="BX371" s="7"/>
      <c r="BY371" s="4"/>
      <c r="BZ371" s="7"/>
      <c r="CA371" s="7"/>
      <c r="CB371" s="7"/>
      <c r="CE371" s="7"/>
      <c r="CF371" s="7"/>
      <c r="CG371" s="7"/>
      <c r="CH371" s="7"/>
      <c r="CI371" s="7"/>
      <c r="CJ371" s="7"/>
      <c r="CK371" s="7"/>
      <c r="CL371" s="7"/>
      <c r="CN371" s="47"/>
      <c r="CO371" s="47"/>
      <c r="CP371" s="47"/>
      <c r="CQ371" s="4"/>
    </row>
    <row r="372" spans="1:95" s="1" customFormat="1" x14ac:dyDescent="0.3">
      <c r="C372" s="3"/>
      <c r="D372" s="3"/>
      <c r="E372" s="3"/>
      <c r="F372" s="3"/>
      <c r="G372" s="3"/>
      <c r="H372" s="3"/>
      <c r="I372" s="3"/>
      <c r="J372" s="65"/>
      <c r="K372" s="65"/>
      <c r="L372" s="65"/>
      <c r="M372" s="66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60"/>
      <c r="Z372" s="3"/>
      <c r="AI372" s="9"/>
      <c r="AJ372" s="9"/>
      <c r="AK372" s="9"/>
      <c r="AL372" s="9"/>
      <c r="AM372" s="9"/>
      <c r="AN372" s="9"/>
      <c r="AO372" s="9"/>
      <c r="AV372" s="9"/>
      <c r="AW372" s="9"/>
      <c r="AX372" s="9"/>
      <c r="AY372" s="9"/>
      <c r="AZ372" s="9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M372" s="48"/>
      <c r="BX372" s="7"/>
      <c r="BY372" s="4"/>
      <c r="BZ372" s="7"/>
      <c r="CA372" s="7"/>
      <c r="CB372" s="7"/>
      <c r="CE372" s="7"/>
      <c r="CF372" s="7"/>
      <c r="CG372" s="7"/>
      <c r="CH372" s="7"/>
      <c r="CI372" s="7"/>
      <c r="CJ372" s="7"/>
      <c r="CK372" s="7"/>
      <c r="CL372" s="7"/>
      <c r="CN372" s="47"/>
      <c r="CO372" s="47"/>
      <c r="CP372" s="47"/>
      <c r="CQ372" s="4"/>
    </row>
    <row r="373" spans="1:95" s="1" customFormat="1" x14ac:dyDescent="0.3">
      <c r="C373" s="3"/>
      <c r="D373" s="3"/>
      <c r="E373" s="3"/>
      <c r="F373" s="3"/>
      <c r="G373" s="3"/>
      <c r="H373" s="3"/>
      <c r="I373" s="3"/>
      <c r="J373" s="65"/>
      <c r="K373" s="65"/>
      <c r="L373" s="65"/>
      <c r="M373" s="66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60"/>
      <c r="Z373" s="3"/>
      <c r="AI373" s="9"/>
      <c r="AJ373" s="9"/>
      <c r="AK373" s="9"/>
      <c r="AL373" s="9"/>
      <c r="AM373" s="9"/>
      <c r="AN373" s="9"/>
      <c r="AO373" s="9"/>
      <c r="AV373" s="9"/>
      <c r="AW373" s="9"/>
      <c r="AX373" s="9"/>
      <c r="AY373" s="9"/>
      <c r="AZ373" s="9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M373" s="48"/>
      <c r="BX373" s="7"/>
      <c r="BY373" s="4"/>
      <c r="BZ373" s="7"/>
      <c r="CA373" s="7"/>
      <c r="CB373" s="7"/>
      <c r="CE373" s="7"/>
      <c r="CF373" s="7"/>
      <c r="CG373" s="7"/>
      <c r="CH373" s="7"/>
      <c r="CI373" s="7"/>
      <c r="CJ373" s="7"/>
      <c r="CK373" s="7"/>
      <c r="CL373" s="7"/>
      <c r="CN373" s="47"/>
      <c r="CO373" s="47"/>
      <c r="CP373" s="47"/>
      <c r="CQ373" s="4"/>
    </row>
    <row r="374" spans="1:95" s="1" customFormat="1" x14ac:dyDescent="0.3">
      <c r="A374" s="7"/>
      <c r="C374" s="3"/>
      <c r="D374" s="3"/>
      <c r="E374" s="3"/>
      <c r="F374" s="3"/>
      <c r="G374" s="3"/>
      <c r="H374" s="3"/>
      <c r="I374" s="3"/>
      <c r="J374" s="65"/>
      <c r="K374" s="65"/>
      <c r="L374" s="65"/>
      <c r="M374" s="66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60"/>
      <c r="Z374" s="3"/>
      <c r="AA374" s="3"/>
      <c r="AB374" s="3"/>
      <c r="AC374" s="3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M374" s="48"/>
      <c r="BX374" s="7"/>
      <c r="BY374" s="4"/>
      <c r="BZ374" s="7"/>
      <c r="CA374" s="7"/>
      <c r="CB374" s="7"/>
      <c r="CE374" s="7"/>
      <c r="CF374" s="7"/>
      <c r="CG374" s="7"/>
      <c r="CH374" s="7"/>
      <c r="CI374" s="7"/>
      <c r="CJ374" s="7"/>
      <c r="CK374" s="7"/>
      <c r="CL374" s="7"/>
      <c r="CN374" s="47"/>
      <c r="CO374" s="47"/>
      <c r="CP374" s="47"/>
      <c r="CQ374" s="4"/>
    </row>
    <row r="375" spans="1:95" s="1" customFormat="1" x14ac:dyDescent="0.3">
      <c r="A375" s="7"/>
      <c r="C375" s="3"/>
      <c r="D375" s="3"/>
      <c r="E375" s="3"/>
      <c r="F375" s="3"/>
      <c r="G375" s="3"/>
      <c r="H375" s="3"/>
      <c r="I375" s="3"/>
      <c r="J375" s="65"/>
      <c r="K375" s="65"/>
      <c r="L375" s="65"/>
      <c r="M375" s="66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60"/>
      <c r="Z375" s="3"/>
      <c r="AA375" s="3"/>
      <c r="AB375" s="3"/>
      <c r="AC375" s="3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M375" s="48"/>
      <c r="BX375" s="7"/>
      <c r="BY375" s="4"/>
      <c r="BZ375" s="7"/>
      <c r="CA375" s="7"/>
      <c r="CB375" s="7"/>
      <c r="CE375" s="7"/>
      <c r="CF375" s="7"/>
      <c r="CG375" s="7"/>
      <c r="CH375" s="7"/>
      <c r="CI375" s="7"/>
      <c r="CJ375" s="7"/>
      <c r="CK375" s="7"/>
      <c r="CL375" s="7"/>
      <c r="CN375" s="47"/>
      <c r="CO375" s="47"/>
      <c r="CP375" s="47"/>
      <c r="CQ375" s="4"/>
    </row>
    <row r="376" spans="1:95" s="1" customFormat="1" x14ac:dyDescent="0.3">
      <c r="A376" s="7"/>
      <c r="C376" s="3"/>
      <c r="D376" s="3"/>
      <c r="E376" s="3"/>
      <c r="F376" s="3"/>
      <c r="G376" s="3"/>
      <c r="H376" s="3"/>
      <c r="I376" s="3"/>
      <c r="J376" s="65"/>
      <c r="K376" s="65"/>
      <c r="L376" s="65"/>
      <c r="M376" s="66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60"/>
      <c r="Z376" s="3"/>
      <c r="AA376" s="3"/>
      <c r="AB376" s="3"/>
      <c r="AC376" s="3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M376" s="48"/>
      <c r="BX376" s="7"/>
      <c r="BY376" s="4"/>
      <c r="BZ376" s="7"/>
      <c r="CA376" s="7"/>
      <c r="CB376" s="7"/>
      <c r="CE376" s="7"/>
      <c r="CF376" s="7"/>
      <c r="CG376" s="7"/>
      <c r="CH376" s="7"/>
      <c r="CI376" s="7"/>
      <c r="CJ376" s="7"/>
      <c r="CK376" s="7"/>
      <c r="CL376" s="7"/>
      <c r="CN376" s="47"/>
      <c r="CO376" s="47"/>
      <c r="CP376" s="47"/>
      <c r="CQ376" s="4"/>
    </row>
    <row r="377" spans="1:95" s="1" customFormat="1" x14ac:dyDescent="0.3">
      <c r="A377" s="7"/>
      <c r="C377" s="3"/>
      <c r="D377" s="3"/>
      <c r="E377" s="3"/>
      <c r="F377" s="3"/>
      <c r="G377" s="3"/>
      <c r="H377" s="3"/>
      <c r="I377" s="3"/>
      <c r="J377" s="65"/>
      <c r="K377" s="65"/>
      <c r="L377" s="65"/>
      <c r="M377" s="66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60"/>
      <c r="Z377" s="3"/>
      <c r="AA377" s="3"/>
      <c r="AB377" s="3"/>
      <c r="AC377" s="3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M377" s="48"/>
      <c r="BX377" s="7"/>
      <c r="BY377" s="4"/>
      <c r="BZ377" s="7"/>
      <c r="CA377" s="7"/>
      <c r="CB377" s="7"/>
      <c r="CE377" s="7"/>
      <c r="CF377" s="7"/>
      <c r="CG377" s="7"/>
      <c r="CH377" s="7"/>
      <c r="CI377" s="7"/>
      <c r="CJ377" s="7"/>
      <c r="CK377" s="7"/>
      <c r="CL377" s="7"/>
      <c r="CN377" s="47"/>
      <c r="CO377" s="47"/>
      <c r="CP377" s="47"/>
      <c r="CQ377" s="4"/>
    </row>
    <row r="378" spans="1:95" s="1" customFormat="1" x14ac:dyDescent="0.3">
      <c r="A378" s="7"/>
      <c r="C378" s="3"/>
      <c r="D378" s="3"/>
      <c r="E378" s="3"/>
      <c r="F378" s="3"/>
      <c r="G378" s="3"/>
      <c r="H378" s="3"/>
      <c r="I378" s="3"/>
      <c r="J378" s="65"/>
      <c r="K378" s="65"/>
      <c r="L378" s="65"/>
      <c r="M378" s="66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60"/>
      <c r="Z378" s="3"/>
      <c r="AA378" s="3"/>
      <c r="AB378" s="3"/>
      <c r="AC378" s="3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M378" s="48"/>
      <c r="BX378" s="7"/>
      <c r="BY378" s="4"/>
      <c r="BZ378" s="7"/>
      <c r="CA378" s="7"/>
      <c r="CB378" s="7"/>
      <c r="CE378" s="7"/>
      <c r="CF378" s="7"/>
      <c r="CG378" s="7"/>
      <c r="CH378" s="7"/>
      <c r="CI378" s="7"/>
      <c r="CJ378" s="7"/>
      <c r="CK378" s="7"/>
      <c r="CL378" s="7"/>
      <c r="CN378" s="47"/>
      <c r="CO378" s="47"/>
      <c r="CP378" s="47"/>
      <c r="CQ378" s="4"/>
    </row>
    <row r="379" spans="1:95" s="1" customFormat="1" x14ac:dyDescent="0.3">
      <c r="A379" s="7"/>
      <c r="C379" s="3"/>
      <c r="D379" s="3"/>
      <c r="E379" s="3"/>
      <c r="F379" s="3"/>
      <c r="G379" s="3"/>
      <c r="H379" s="3"/>
      <c r="I379" s="3"/>
      <c r="J379" s="65"/>
      <c r="K379" s="65"/>
      <c r="L379" s="65"/>
      <c r="M379" s="66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60"/>
      <c r="Z379" s="3"/>
      <c r="AA379" s="3"/>
      <c r="AB379" s="3"/>
      <c r="AC379" s="3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M379" s="48"/>
      <c r="BX379" s="7"/>
      <c r="BY379" s="4"/>
      <c r="BZ379" s="7"/>
      <c r="CA379" s="7"/>
      <c r="CB379" s="7"/>
      <c r="CE379" s="7"/>
      <c r="CF379" s="7"/>
      <c r="CG379" s="7"/>
      <c r="CH379" s="7"/>
      <c r="CI379" s="7"/>
      <c r="CJ379" s="7"/>
      <c r="CK379" s="7"/>
      <c r="CL379" s="7"/>
      <c r="CN379" s="47"/>
      <c r="CO379" s="47"/>
      <c r="CP379" s="47"/>
      <c r="CQ379" s="4"/>
    </row>
    <row r="380" spans="1:95" s="1" customFormat="1" x14ac:dyDescent="0.3">
      <c r="A380" s="7"/>
      <c r="C380" s="3"/>
      <c r="D380" s="3"/>
      <c r="E380" s="3"/>
      <c r="F380" s="3"/>
      <c r="G380" s="3"/>
      <c r="H380" s="3"/>
      <c r="I380" s="3"/>
      <c r="J380" s="65"/>
      <c r="K380" s="65"/>
      <c r="L380" s="65"/>
      <c r="M380" s="66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60"/>
      <c r="Z380" s="3"/>
      <c r="AA380" s="3"/>
      <c r="AB380" s="3"/>
      <c r="AC380" s="3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M380" s="48"/>
      <c r="BX380" s="7"/>
      <c r="BY380" s="4"/>
      <c r="BZ380" s="7"/>
      <c r="CA380" s="7"/>
      <c r="CB380" s="7"/>
      <c r="CE380" s="7"/>
      <c r="CF380" s="7"/>
      <c r="CG380" s="7"/>
      <c r="CH380" s="7"/>
      <c r="CI380" s="7"/>
      <c r="CJ380" s="7"/>
      <c r="CK380" s="7"/>
      <c r="CL380" s="7"/>
      <c r="CN380" s="47"/>
      <c r="CO380" s="47"/>
      <c r="CP380" s="47"/>
      <c r="CQ380" s="4"/>
    </row>
    <row r="381" spans="1:95" s="1" customFormat="1" x14ac:dyDescent="0.3">
      <c r="A381" s="7"/>
      <c r="C381" s="3"/>
      <c r="D381" s="3"/>
      <c r="E381" s="3"/>
      <c r="F381" s="3"/>
      <c r="G381" s="3"/>
      <c r="H381" s="3"/>
      <c r="I381" s="3"/>
      <c r="J381" s="65"/>
      <c r="K381" s="65"/>
      <c r="L381" s="65"/>
      <c r="M381" s="66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60"/>
      <c r="Z381" s="3"/>
      <c r="AA381" s="3"/>
      <c r="AB381" s="3"/>
      <c r="AC381" s="3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M381" s="48"/>
      <c r="BX381" s="7"/>
      <c r="BY381" s="4"/>
      <c r="BZ381" s="7"/>
      <c r="CA381" s="7"/>
      <c r="CB381" s="7"/>
      <c r="CE381" s="7"/>
      <c r="CF381" s="7"/>
      <c r="CG381" s="7"/>
      <c r="CH381" s="7"/>
      <c r="CI381" s="7"/>
      <c r="CJ381" s="7"/>
      <c r="CK381" s="7"/>
      <c r="CL381" s="7"/>
      <c r="CN381" s="47"/>
      <c r="CO381" s="47"/>
      <c r="CP381" s="47"/>
      <c r="CQ381" s="4"/>
    </row>
    <row r="382" spans="1:95" s="1" customFormat="1" x14ac:dyDescent="0.3">
      <c r="A382" s="7"/>
      <c r="C382" s="3"/>
      <c r="D382" s="3"/>
      <c r="E382" s="3"/>
      <c r="F382" s="3"/>
      <c r="G382" s="3"/>
      <c r="H382" s="3"/>
      <c r="I382" s="3"/>
      <c r="J382" s="65"/>
      <c r="K382" s="65"/>
      <c r="L382" s="65"/>
      <c r="M382" s="66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60"/>
      <c r="Z382" s="3"/>
      <c r="AA382" s="3"/>
      <c r="AB382" s="3"/>
      <c r="AC382" s="3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M382" s="48"/>
      <c r="BX382" s="7"/>
      <c r="BY382" s="4"/>
      <c r="BZ382" s="7"/>
      <c r="CA382" s="7"/>
      <c r="CB382" s="7"/>
      <c r="CE382" s="7"/>
      <c r="CF382" s="7"/>
      <c r="CG382" s="7"/>
      <c r="CH382" s="7"/>
      <c r="CI382" s="7"/>
      <c r="CJ382" s="7"/>
      <c r="CK382" s="7"/>
      <c r="CL382" s="7"/>
      <c r="CN382" s="47"/>
      <c r="CO382" s="47"/>
      <c r="CP382" s="47"/>
      <c r="CQ382" s="4"/>
    </row>
    <row r="383" spans="1:95" s="1" customFormat="1" x14ac:dyDescent="0.3">
      <c r="A383" s="7"/>
      <c r="C383" s="3" t="s">
        <v>151</v>
      </c>
      <c r="D383" s="3" t="s">
        <v>152</v>
      </c>
      <c r="E383" s="3"/>
      <c r="F383" s="3"/>
      <c r="G383" s="3"/>
      <c r="H383" s="3"/>
      <c r="I383" s="3"/>
      <c r="J383" s="65"/>
      <c r="K383" s="65"/>
      <c r="L383" s="65"/>
      <c r="M383" s="66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60"/>
      <c r="Z383" s="3"/>
      <c r="AA383" s="3"/>
      <c r="AB383" s="3"/>
      <c r="AC383" s="3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M383" s="48"/>
      <c r="BX383" s="7"/>
      <c r="BY383" s="4"/>
      <c r="BZ383" s="7"/>
      <c r="CA383" s="7"/>
      <c r="CB383" s="7"/>
      <c r="CE383" s="7"/>
      <c r="CF383" s="7"/>
      <c r="CG383" s="7"/>
      <c r="CH383" s="7"/>
      <c r="CI383" s="7"/>
      <c r="CJ383" s="7"/>
      <c r="CK383" s="7"/>
      <c r="CL383" s="7"/>
      <c r="CN383" s="47"/>
      <c r="CO383" s="47"/>
      <c r="CP383" s="47"/>
      <c r="CQ383" s="4"/>
    </row>
    <row r="384" spans="1:95" s="1" customFormat="1" x14ac:dyDescent="0.3">
      <c r="A384" s="7"/>
      <c r="C384" s="3" t="s">
        <v>2</v>
      </c>
      <c r="D384" s="3" t="s">
        <v>3</v>
      </c>
      <c r="E384" s="3" t="s">
        <v>26</v>
      </c>
      <c r="F384" s="3" t="s">
        <v>15</v>
      </c>
      <c r="G384" s="3" t="s">
        <v>4</v>
      </c>
      <c r="H384" s="3" t="s">
        <v>148</v>
      </c>
      <c r="I384" s="3" t="s">
        <v>5</v>
      </c>
      <c r="J384" s="65" t="s">
        <v>149</v>
      </c>
      <c r="K384" s="65" t="s">
        <v>82</v>
      </c>
      <c r="L384" s="65" t="s">
        <v>150</v>
      </c>
      <c r="M384" s="66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60"/>
      <c r="Z384" s="3"/>
      <c r="AA384" s="3"/>
      <c r="AB384" s="3"/>
      <c r="AC384" s="3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M384" s="48"/>
      <c r="BX384" s="7"/>
      <c r="BY384" s="4"/>
      <c r="BZ384" s="7"/>
      <c r="CA384" s="7"/>
      <c r="CB384" s="7"/>
      <c r="CE384" s="7"/>
      <c r="CF384" s="7"/>
      <c r="CG384" s="7"/>
      <c r="CH384" s="7"/>
      <c r="CI384" s="7"/>
      <c r="CJ384" s="7"/>
      <c r="CK384" s="7"/>
      <c r="CL384" s="7"/>
      <c r="CN384" s="47"/>
      <c r="CO384" s="47"/>
      <c r="CP384" s="47"/>
      <c r="CQ384" s="4"/>
    </row>
    <row r="385" spans="1:95" s="1" customFormat="1" x14ac:dyDescent="0.3">
      <c r="A385" s="7"/>
      <c r="C385" s="3" t="s">
        <v>146</v>
      </c>
      <c r="D385" s="3" t="s">
        <v>147</v>
      </c>
      <c r="E385" s="3" t="s">
        <v>147</v>
      </c>
      <c r="F385" s="3" t="s">
        <v>147</v>
      </c>
      <c r="G385" s="3" t="s">
        <v>147</v>
      </c>
      <c r="H385" s="3" t="s">
        <v>147</v>
      </c>
      <c r="I385" s="3" t="s">
        <v>147</v>
      </c>
      <c r="J385" s="65" t="s">
        <v>147</v>
      </c>
      <c r="K385" s="65" t="s">
        <v>147</v>
      </c>
      <c r="L385" s="65" t="s">
        <v>147</v>
      </c>
      <c r="M385" s="66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60"/>
      <c r="Z385" s="3"/>
      <c r="AA385" s="3"/>
      <c r="AB385" s="3"/>
      <c r="AC385" s="3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M385" s="48"/>
      <c r="BX385" s="7"/>
      <c r="BY385" s="4"/>
      <c r="BZ385" s="7"/>
      <c r="CA385" s="7"/>
      <c r="CB385" s="7"/>
      <c r="CE385" s="7"/>
      <c r="CF385" s="7"/>
      <c r="CG385" s="7"/>
      <c r="CH385" s="7"/>
      <c r="CI385" s="7"/>
      <c r="CJ385" s="7"/>
      <c r="CK385" s="7"/>
      <c r="CL385" s="7"/>
      <c r="CN385" s="47"/>
      <c r="CO385" s="47"/>
      <c r="CP385" s="47"/>
      <c r="CQ385" s="4"/>
    </row>
    <row r="386" spans="1:95" s="1" customFormat="1" x14ac:dyDescent="0.3">
      <c r="A386" s="7"/>
      <c r="C386" s="3">
        <v>1</v>
      </c>
      <c r="D386" s="3">
        <v>2998</v>
      </c>
      <c r="E386" s="3">
        <v>1</v>
      </c>
      <c r="F386" s="3">
        <v>0</v>
      </c>
      <c r="G386" s="3">
        <v>0</v>
      </c>
      <c r="H386" s="3">
        <v>0</v>
      </c>
      <c r="I386" s="3">
        <v>0</v>
      </c>
      <c r="J386" s="65">
        <v>0</v>
      </c>
      <c r="K386" s="65">
        <v>0</v>
      </c>
      <c r="L386" s="65">
        <v>0</v>
      </c>
      <c r="M386" s="66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60"/>
      <c r="Z386" s="3"/>
      <c r="AA386" s="3"/>
      <c r="AB386" s="3"/>
      <c r="AC386" s="3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M386" s="48"/>
      <c r="BX386" s="7"/>
      <c r="BY386" s="4"/>
      <c r="BZ386" s="7"/>
      <c r="CA386" s="7"/>
      <c r="CB386" s="7"/>
      <c r="CE386" s="7"/>
      <c r="CF386" s="7"/>
      <c r="CG386" s="7"/>
      <c r="CH386" s="7"/>
      <c r="CI386" s="7"/>
      <c r="CJ386" s="7"/>
      <c r="CK386" s="7"/>
      <c r="CL386" s="7"/>
      <c r="CN386" s="47"/>
      <c r="CO386" s="47"/>
      <c r="CP386" s="47"/>
      <c r="CQ386" s="4"/>
    </row>
    <row r="387" spans="1:95" s="1" customFormat="1" x14ac:dyDescent="0.3">
      <c r="A387" s="7"/>
      <c r="C387" s="3">
        <v>2</v>
      </c>
      <c r="D387" s="3">
        <v>2998</v>
      </c>
      <c r="E387" s="3">
        <v>1</v>
      </c>
      <c r="F387" s="3">
        <v>0</v>
      </c>
      <c r="G387" s="3">
        <v>0</v>
      </c>
      <c r="H387" s="3">
        <v>0</v>
      </c>
      <c r="I387" s="3">
        <v>0</v>
      </c>
      <c r="J387" s="65">
        <v>0</v>
      </c>
      <c r="K387" s="65">
        <v>0</v>
      </c>
      <c r="L387" s="65">
        <v>0</v>
      </c>
      <c r="M387" s="66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60"/>
      <c r="Z387" s="3"/>
      <c r="AA387" s="3"/>
      <c r="AB387" s="3"/>
      <c r="AC387" s="3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M387" s="48"/>
      <c r="BX387" s="7"/>
      <c r="BY387" s="4"/>
      <c r="BZ387" s="7"/>
      <c r="CA387" s="7"/>
      <c r="CB387" s="7"/>
      <c r="CE387" s="7"/>
      <c r="CF387" s="7"/>
      <c r="CG387" s="7"/>
      <c r="CH387" s="7"/>
      <c r="CI387" s="7"/>
      <c r="CJ387" s="7"/>
      <c r="CK387" s="7"/>
      <c r="CL387" s="7"/>
      <c r="CN387" s="47"/>
      <c r="CO387" s="47"/>
      <c r="CP387" s="47"/>
      <c r="CQ387" s="4"/>
    </row>
    <row r="388" spans="1:95" s="1" customFormat="1" x14ac:dyDescent="0.3">
      <c r="A388" s="7"/>
      <c r="C388" s="3">
        <v>3</v>
      </c>
      <c r="D388" s="3">
        <v>2998</v>
      </c>
      <c r="E388" s="3">
        <v>1</v>
      </c>
      <c r="F388" s="3">
        <v>0</v>
      </c>
      <c r="G388" s="3">
        <v>0</v>
      </c>
      <c r="H388" s="3">
        <v>0</v>
      </c>
      <c r="I388" s="3">
        <v>0</v>
      </c>
      <c r="J388" s="65">
        <v>0</v>
      </c>
      <c r="K388" s="65">
        <v>0</v>
      </c>
      <c r="L388" s="65">
        <v>0</v>
      </c>
      <c r="M388" s="66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60"/>
      <c r="Z388" s="3"/>
      <c r="AA388" s="3"/>
      <c r="AB388" s="3"/>
      <c r="AC388" s="3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M388" s="48"/>
      <c r="BX388" s="7"/>
      <c r="BY388" s="4"/>
      <c r="BZ388" s="7"/>
      <c r="CA388" s="7"/>
      <c r="CB388" s="7"/>
      <c r="CE388" s="7"/>
      <c r="CF388" s="7"/>
      <c r="CG388" s="7"/>
      <c r="CH388" s="7"/>
      <c r="CI388" s="7"/>
      <c r="CJ388" s="7"/>
      <c r="CK388" s="7"/>
      <c r="CL388" s="7"/>
      <c r="CN388" s="47"/>
      <c r="CO388" s="47"/>
      <c r="CP388" s="47"/>
      <c r="CQ388" s="4"/>
    </row>
    <row r="389" spans="1:95" s="1" customFormat="1" x14ac:dyDescent="0.3">
      <c r="A389" s="7"/>
      <c r="C389" s="3">
        <v>4</v>
      </c>
      <c r="D389" s="3">
        <v>2998</v>
      </c>
      <c r="E389" s="3">
        <v>1</v>
      </c>
      <c r="F389" s="3">
        <v>0</v>
      </c>
      <c r="G389" s="3">
        <v>0</v>
      </c>
      <c r="H389" s="3">
        <v>0</v>
      </c>
      <c r="I389" s="3">
        <v>0</v>
      </c>
      <c r="J389" s="65">
        <v>0</v>
      </c>
      <c r="K389" s="65">
        <v>0</v>
      </c>
      <c r="L389" s="65">
        <v>0</v>
      </c>
      <c r="M389" s="66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60"/>
      <c r="Z389" s="3"/>
      <c r="AA389" s="3"/>
      <c r="AB389" s="3"/>
      <c r="AC389" s="3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M389" s="48"/>
      <c r="BX389" s="7"/>
      <c r="BY389" s="4"/>
      <c r="BZ389" s="7"/>
      <c r="CA389" s="7"/>
      <c r="CB389" s="7"/>
      <c r="CE389" s="7"/>
      <c r="CF389" s="7"/>
      <c r="CG389" s="7"/>
      <c r="CH389" s="7"/>
      <c r="CI389" s="7"/>
      <c r="CJ389" s="7"/>
      <c r="CK389" s="7"/>
      <c r="CL389" s="7"/>
      <c r="CN389" s="47"/>
      <c r="CO389" s="47"/>
      <c r="CP389" s="47"/>
      <c r="CQ389" s="4"/>
    </row>
    <row r="390" spans="1:95" s="1" customFormat="1" x14ac:dyDescent="0.3">
      <c r="A390" s="7"/>
      <c r="C390" s="3">
        <v>5</v>
      </c>
      <c r="D390" s="3">
        <v>2998</v>
      </c>
      <c r="E390" s="3">
        <v>1</v>
      </c>
      <c r="F390" s="3">
        <v>0</v>
      </c>
      <c r="G390" s="3">
        <v>0</v>
      </c>
      <c r="H390" s="3">
        <v>0</v>
      </c>
      <c r="I390" s="3">
        <v>0</v>
      </c>
      <c r="J390" s="65">
        <v>0</v>
      </c>
      <c r="K390" s="65">
        <v>0</v>
      </c>
      <c r="L390" s="65">
        <v>0</v>
      </c>
      <c r="M390" s="66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60"/>
      <c r="Z390" s="3"/>
      <c r="AA390" s="3"/>
      <c r="AB390" s="3"/>
      <c r="AC390" s="3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M390" s="48"/>
      <c r="BX390" s="7"/>
      <c r="BY390" s="4"/>
      <c r="BZ390" s="7"/>
      <c r="CA390" s="7"/>
      <c r="CB390" s="7"/>
      <c r="CE390" s="7"/>
      <c r="CF390" s="7"/>
      <c r="CG390" s="7"/>
      <c r="CH390" s="7"/>
      <c r="CI390" s="7"/>
      <c r="CJ390" s="7"/>
      <c r="CK390" s="7"/>
      <c r="CL390" s="7"/>
      <c r="CN390" s="47"/>
      <c r="CO390" s="47"/>
      <c r="CP390" s="47"/>
      <c r="CQ390" s="4"/>
    </row>
    <row r="391" spans="1:95" s="1" customFormat="1" x14ac:dyDescent="0.3">
      <c r="A391" s="7"/>
      <c r="C391" s="3">
        <v>6</v>
      </c>
      <c r="D391" s="3">
        <v>2998</v>
      </c>
      <c r="E391" s="3">
        <v>1</v>
      </c>
      <c r="F391" s="3">
        <v>0</v>
      </c>
      <c r="G391" s="3">
        <v>0</v>
      </c>
      <c r="H391" s="3">
        <v>0</v>
      </c>
      <c r="I391" s="3">
        <v>0</v>
      </c>
      <c r="J391" s="65">
        <v>0</v>
      </c>
      <c r="K391" s="65">
        <v>0</v>
      </c>
      <c r="L391" s="65">
        <v>0</v>
      </c>
      <c r="M391" s="66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60"/>
      <c r="Z391" s="3"/>
      <c r="AA391" s="3"/>
      <c r="AB391" s="3"/>
      <c r="AC391" s="3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M391" s="48"/>
      <c r="BX391" s="7"/>
      <c r="BY391" s="4"/>
      <c r="BZ391" s="7"/>
      <c r="CA391" s="7"/>
      <c r="CB391" s="7"/>
      <c r="CE391" s="7"/>
      <c r="CF391" s="7"/>
      <c r="CG391" s="7"/>
      <c r="CH391" s="7"/>
      <c r="CI391" s="7"/>
      <c r="CJ391" s="7"/>
      <c r="CK391" s="7"/>
      <c r="CL391" s="7"/>
      <c r="CN391" s="47"/>
      <c r="CO391" s="47"/>
      <c r="CP391" s="47"/>
      <c r="CQ391" s="4"/>
    </row>
    <row r="392" spans="1:95" s="1" customFormat="1" x14ac:dyDescent="0.3">
      <c r="A392" s="7"/>
      <c r="C392" s="3">
        <v>7</v>
      </c>
      <c r="D392" s="3">
        <v>2998</v>
      </c>
      <c r="E392" s="3">
        <v>1</v>
      </c>
      <c r="F392" s="3">
        <v>0</v>
      </c>
      <c r="G392" s="3">
        <v>0</v>
      </c>
      <c r="H392" s="3">
        <v>0</v>
      </c>
      <c r="I392" s="3">
        <v>0</v>
      </c>
      <c r="J392" s="65">
        <v>0</v>
      </c>
      <c r="K392" s="65">
        <v>0</v>
      </c>
      <c r="L392" s="65">
        <v>0</v>
      </c>
      <c r="M392" s="66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60"/>
      <c r="Z392" s="3"/>
      <c r="AA392" s="3"/>
      <c r="AB392" s="3"/>
      <c r="AC392" s="3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M392" s="48"/>
      <c r="BX392" s="7"/>
      <c r="BY392" s="4"/>
      <c r="BZ392" s="7"/>
      <c r="CA392" s="7"/>
      <c r="CB392" s="7"/>
      <c r="CE392" s="7"/>
      <c r="CF392" s="7"/>
      <c r="CG392" s="7"/>
      <c r="CH392" s="7"/>
      <c r="CI392" s="7"/>
      <c r="CJ392" s="7"/>
      <c r="CK392" s="7"/>
      <c r="CL392" s="7"/>
      <c r="CN392" s="47"/>
      <c r="CO392" s="47"/>
      <c r="CP392" s="47"/>
      <c r="CQ392" s="4"/>
    </row>
    <row r="393" spans="1:95" s="1" customFormat="1" x14ac:dyDescent="0.3">
      <c r="A393" s="7"/>
      <c r="C393" s="3">
        <v>8</v>
      </c>
      <c r="D393" s="3">
        <v>2998</v>
      </c>
      <c r="E393" s="3">
        <v>1</v>
      </c>
      <c r="F393" s="3">
        <v>0</v>
      </c>
      <c r="G393" s="3">
        <v>0</v>
      </c>
      <c r="H393" s="3">
        <v>0</v>
      </c>
      <c r="I393" s="3">
        <v>0</v>
      </c>
      <c r="J393" s="65">
        <v>0</v>
      </c>
      <c r="K393" s="65">
        <v>0</v>
      </c>
      <c r="L393" s="65">
        <v>0</v>
      </c>
      <c r="M393" s="66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60"/>
      <c r="Z393" s="3"/>
      <c r="AA393" s="3"/>
      <c r="AB393" s="3"/>
      <c r="AC393" s="3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M393" s="48"/>
      <c r="BX393" s="7"/>
      <c r="BY393" s="4"/>
      <c r="BZ393" s="7"/>
      <c r="CA393" s="7"/>
      <c r="CB393" s="7"/>
      <c r="CE393" s="7"/>
      <c r="CF393" s="7"/>
      <c r="CG393" s="7"/>
      <c r="CH393" s="7"/>
      <c r="CI393" s="7"/>
      <c r="CJ393" s="7"/>
      <c r="CK393" s="7"/>
      <c r="CL393" s="7"/>
      <c r="CN393" s="47"/>
      <c r="CO393" s="47"/>
      <c r="CP393" s="47"/>
      <c r="CQ393" s="4"/>
    </row>
    <row r="394" spans="1:95" s="1" customFormat="1" x14ac:dyDescent="0.3">
      <c r="A394" s="7"/>
      <c r="C394" s="3">
        <v>9</v>
      </c>
      <c r="D394" s="3">
        <v>2998</v>
      </c>
      <c r="E394" s="3">
        <v>1</v>
      </c>
      <c r="F394" s="3">
        <v>0</v>
      </c>
      <c r="G394" s="3">
        <v>0</v>
      </c>
      <c r="H394" s="3">
        <v>0</v>
      </c>
      <c r="I394" s="3">
        <v>0</v>
      </c>
      <c r="J394" s="65">
        <v>0</v>
      </c>
      <c r="K394" s="65">
        <v>0</v>
      </c>
      <c r="L394" s="65">
        <v>0</v>
      </c>
      <c r="M394" s="66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60"/>
      <c r="Z394" s="3"/>
      <c r="AA394" s="3"/>
      <c r="AB394" s="3"/>
      <c r="AC394" s="3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M394" s="48"/>
      <c r="BX394" s="7"/>
      <c r="BY394" s="4"/>
      <c r="BZ394" s="7"/>
      <c r="CA394" s="7"/>
      <c r="CB394" s="7"/>
      <c r="CE394" s="7"/>
      <c r="CF394" s="7"/>
      <c r="CG394" s="7"/>
      <c r="CH394" s="7"/>
      <c r="CI394" s="7"/>
      <c r="CJ394" s="7"/>
      <c r="CK394" s="7"/>
      <c r="CL394" s="7"/>
      <c r="CN394" s="47"/>
      <c r="CO394" s="47"/>
      <c r="CP394" s="47"/>
      <c r="CQ394" s="4"/>
    </row>
    <row r="395" spans="1:95" s="1" customFormat="1" x14ac:dyDescent="0.3">
      <c r="A395" s="7"/>
      <c r="C395" s="3">
        <v>10</v>
      </c>
      <c r="D395" s="3">
        <v>2998</v>
      </c>
      <c r="E395" s="3">
        <v>1</v>
      </c>
      <c r="F395" s="3">
        <v>0</v>
      </c>
      <c r="G395" s="3">
        <v>0</v>
      </c>
      <c r="H395" s="3">
        <v>0</v>
      </c>
      <c r="I395" s="3">
        <v>0</v>
      </c>
      <c r="J395" s="65">
        <v>0</v>
      </c>
      <c r="K395" s="65">
        <v>0</v>
      </c>
      <c r="L395" s="65">
        <v>0</v>
      </c>
      <c r="M395" s="66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60"/>
      <c r="Z395" s="3"/>
      <c r="AA395" s="3"/>
      <c r="AB395" s="3"/>
      <c r="AC395" s="3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M395" s="48"/>
      <c r="BX395" s="7"/>
      <c r="BY395" s="4"/>
      <c r="BZ395" s="7"/>
      <c r="CA395" s="7"/>
      <c r="CB395" s="7"/>
      <c r="CE395" s="7"/>
      <c r="CF395" s="7"/>
      <c r="CG395" s="7"/>
      <c r="CH395" s="7"/>
      <c r="CI395" s="7"/>
      <c r="CJ395" s="7"/>
      <c r="CK395" s="7"/>
      <c r="CL395" s="7"/>
      <c r="CN395" s="47"/>
      <c r="CO395" s="47"/>
      <c r="CP395" s="47"/>
      <c r="CQ395" s="4"/>
    </row>
    <row r="396" spans="1:95" s="1" customFormat="1" x14ac:dyDescent="0.3">
      <c r="A396" s="7"/>
      <c r="C396" s="3">
        <v>11</v>
      </c>
      <c r="D396" s="3">
        <v>2998</v>
      </c>
      <c r="E396" s="3">
        <v>1</v>
      </c>
      <c r="F396" s="3">
        <v>0</v>
      </c>
      <c r="G396" s="3">
        <v>0</v>
      </c>
      <c r="H396" s="3">
        <v>0</v>
      </c>
      <c r="I396" s="3">
        <v>0</v>
      </c>
      <c r="J396" s="65">
        <v>0</v>
      </c>
      <c r="K396" s="65">
        <v>0</v>
      </c>
      <c r="L396" s="65">
        <v>0</v>
      </c>
      <c r="M396" s="66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60"/>
      <c r="Z396" s="3"/>
      <c r="AA396" s="3"/>
      <c r="AB396" s="3"/>
      <c r="AC396" s="3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M396" s="48"/>
      <c r="BX396" s="7"/>
      <c r="BY396" s="4"/>
      <c r="BZ396" s="7"/>
      <c r="CA396" s="7"/>
      <c r="CB396" s="7"/>
      <c r="CE396" s="7"/>
      <c r="CF396" s="7"/>
      <c r="CG396" s="7"/>
      <c r="CH396" s="7"/>
      <c r="CI396" s="7"/>
      <c r="CJ396" s="7"/>
      <c r="CK396" s="7"/>
      <c r="CL396" s="7"/>
      <c r="CN396" s="47"/>
      <c r="CO396" s="47"/>
      <c r="CP396" s="47"/>
      <c r="CQ396" s="4"/>
    </row>
    <row r="397" spans="1:95" s="1" customFormat="1" x14ac:dyDescent="0.3">
      <c r="A397" s="7"/>
      <c r="C397" s="3">
        <v>12</v>
      </c>
      <c r="D397" s="3">
        <v>2998</v>
      </c>
      <c r="E397" s="3">
        <v>1</v>
      </c>
      <c r="F397" s="3">
        <v>0</v>
      </c>
      <c r="G397" s="3">
        <v>0</v>
      </c>
      <c r="H397" s="3">
        <v>0</v>
      </c>
      <c r="I397" s="3">
        <v>0</v>
      </c>
      <c r="J397" s="65">
        <v>0</v>
      </c>
      <c r="K397" s="65">
        <v>0</v>
      </c>
      <c r="L397" s="65">
        <v>0</v>
      </c>
      <c r="M397" s="66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60"/>
      <c r="Z397" s="3"/>
      <c r="AA397" s="3"/>
      <c r="AB397" s="3"/>
      <c r="AC397" s="3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M397" s="48"/>
      <c r="BX397" s="7"/>
      <c r="BY397" s="4"/>
      <c r="BZ397" s="7"/>
      <c r="CA397" s="7"/>
      <c r="CB397" s="7"/>
      <c r="CE397" s="7"/>
      <c r="CF397" s="7"/>
      <c r="CG397" s="7"/>
      <c r="CH397" s="7"/>
      <c r="CI397" s="7"/>
      <c r="CJ397" s="7"/>
      <c r="CK397" s="7"/>
      <c r="CL397" s="7"/>
      <c r="CN397" s="47"/>
      <c r="CO397" s="47"/>
      <c r="CP397" s="47"/>
      <c r="CQ397" s="4"/>
    </row>
    <row r="398" spans="1:95" s="1" customFormat="1" x14ac:dyDescent="0.3">
      <c r="A398" s="7"/>
      <c r="C398" s="3">
        <v>13</v>
      </c>
      <c r="D398" s="3">
        <v>2998</v>
      </c>
      <c r="E398" s="3">
        <v>1</v>
      </c>
      <c r="F398" s="3">
        <v>0</v>
      </c>
      <c r="G398" s="3">
        <v>0</v>
      </c>
      <c r="H398" s="3">
        <v>0</v>
      </c>
      <c r="I398" s="3">
        <v>0</v>
      </c>
      <c r="J398" s="65">
        <v>0</v>
      </c>
      <c r="K398" s="65">
        <v>0</v>
      </c>
      <c r="L398" s="65">
        <v>0</v>
      </c>
      <c r="M398" s="66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60"/>
      <c r="Z398" s="3"/>
      <c r="AA398" s="3"/>
      <c r="AB398" s="3"/>
      <c r="AC398" s="3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M398" s="48"/>
      <c r="BX398" s="7"/>
      <c r="BY398" s="4"/>
      <c r="BZ398" s="7"/>
      <c r="CA398" s="7"/>
      <c r="CB398" s="7"/>
      <c r="CE398" s="7"/>
      <c r="CF398" s="7"/>
      <c r="CG398" s="7"/>
      <c r="CH398" s="7"/>
      <c r="CI398" s="7"/>
      <c r="CJ398" s="7"/>
      <c r="CK398" s="7"/>
      <c r="CL398" s="7"/>
      <c r="CN398" s="47"/>
      <c r="CO398" s="47"/>
      <c r="CP398" s="47"/>
      <c r="CQ398" s="4"/>
    </row>
    <row r="399" spans="1:95" s="1" customFormat="1" x14ac:dyDescent="0.3">
      <c r="A399" s="7"/>
      <c r="C399" s="3">
        <v>14</v>
      </c>
      <c r="D399" s="3">
        <v>2998</v>
      </c>
      <c r="E399" s="3">
        <v>1</v>
      </c>
      <c r="F399" s="3">
        <v>0</v>
      </c>
      <c r="G399" s="3">
        <v>0</v>
      </c>
      <c r="H399" s="3">
        <v>0</v>
      </c>
      <c r="I399" s="3">
        <v>0</v>
      </c>
      <c r="J399" s="65">
        <v>0</v>
      </c>
      <c r="K399" s="65">
        <v>0</v>
      </c>
      <c r="L399" s="65">
        <v>0</v>
      </c>
      <c r="M399" s="66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60"/>
      <c r="Z399" s="3"/>
      <c r="AA399" s="3"/>
      <c r="AB399" s="3"/>
      <c r="AC399" s="3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M399" s="48"/>
      <c r="BX399" s="7"/>
      <c r="BY399" s="4"/>
      <c r="BZ399" s="7"/>
      <c r="CA399" s="7"/>
      <c r="CB399" s="7"/>
      <c r="CE399" s="7"/>
      <c r="CF399" s="7"/>
      <c r="CG399" s="7"/>
      <c r="CH399" s="7"/>
      <c r="CI399" s="7"/>
      <c r="CJ399" s="7"/>
      <c r="CK399" s="7"/>
      <c r="CL399" s="7"/>
      <c r="CN399" s="47"/>
      <c r="CO399" s="47"/>
      <c r="CP399" s="47"/>
      <c r="CQ399" s="4"/>
    </row>
    <row r="400" spans="1:95" s="1" customFormat="1" x14ac:dyDescent="0.3">
      <c r="A400" s="7"/>
      <c r="C400" s="3">
        <v>15</v>
      </c>
      <c r="D400" s="3">
        <v>2998</v>
      </c>
      <c r="E400" s="3">
        <v>1</v>
      </c>
      <c r="F400" s="3">
        <v>0</v>
      </c>
      <c r="G400" s="3">
        <v>0</v>
      </c>
      <c r="H400" s="3">
        <v>0</v>
      </c>
      <c r="I400" s="3">
        <v>0</v>
      </c>
      <c r="J400" s="65">
        <v>0</v>
      </c>
      <c r="K400" s="65">
        <v>0</v>
      </c>
      <c r="L400" s="65">
        <v>0</v>
      </c>
      <c r="M400" s="66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60"/>
      <c r="Z400" s="3"/>
      <c r="AA400" s="3"/>
      <c r="AB400" s="3"/>
      <c r="AC400" s="3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M400" s="48"/>
      <c r="BX400" s="7"/>
      <c r="BY400" s="4"/>
      <c r="BZ400" s="7"/>
      <c r="CA400" s="7"/>
      <c r="CB400" s="7"/>
      <c r="CE400" s="7"/>
      <c r="CF400" s="7"/>
      <c r="CG400" s="7"/>
      <c r="CH400" s="7"/>
      <c r="CI400" s="7"/>
      <c r="CJ400" s="7"/>
      <c r="CK400" s="7"/>
      <c r="CL400" s="7"/>
      <c r="CN400" s="47"/>
      <c r="CO400" s="47"/>
      <c r="CP400" s="47"/>
      <c r="CQ400" s="4"/>
    </row>
    <row r="401" spans="1:95" s="1" customFormat="1" x14ac:dyDescent="0.3">
      <c r="A401" s="7"/>
      <c r="C401" s="3">
        <v>16</v>
      </c>
      <c r="D401" s="3">
        <v>2998</v>
      </c>
      <c r="E401" s="3">
        <v>1</v>
      </c>
      <c r="F401" s="3">
        <v>0</v>
      </c>
      <c r="G401" s="3">
        <v>0</v>
      </c>
      <c r="H401" s="3">
        <v>0</v>
      </c>
      <c r="I401" s="3">
        <v>0</v>
      </c>
      <c r="J401" s="65">
        <v>0</v>
      </c>
      <c r="K401" s="65">
        <v>0</v>
      </c>
      <c r="L401" s="65">
        <v>0</v>
      </c>
      <c r="M401" s="66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60"/>
      <c r="Z401" s="3"/>
      <c r="AA401" s="3"/>
      <c r="AB401" s="3"/>
      <c r="AC401" s="3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M401" s="48"/>
      <c r="BX401" s="7"/>
      <c r="BY401" s="4"/>
      <c r="BZ401" s="7"/>
      <c r="CA401" s="7"/>
      <c r="CB401" s="7"/>
      <c r="CE401" s="7"/>
      <c r="CF401" s="7"/>
      <c r="CG401" s="7"/>
      <c r="CH401" s="7"/>
      <c r="CI401" s="7"/>
      <c r="CJ401" s="7"/>
      <c r="CK401" s="7"/>
      <c r="CL401" s="7"/>
      <c r="CN401" s="47"/>
      <c r="CO401" s="47"/>
      <c r="CP401" s="47"/>
      <c r="CQ401" s="4"/>
    </row>
    <row r="402" spans="1:95" s="1" customFormat="1" x14ac:dyDescent="0.3">
      <c r="A402" s="7"/>
      <c r="C402" s="3">
        <v>17</v>
      </c>
      <c r="D402" s="3">
        <v>2997</v>
      </c>
      <c r="E402" s="3">
        <v>2</v>
      </c>
      <c r="F402" s="3">
        <v>0</v>
      </c>
      <c r="G402" s="3">
        <v>0</v>
      </c>
      <c r="H402" s="3">
        <v>0</v>
      </c>
      <c r="I402" s="3">
        <v>0</v>
      </c>
      <c r="J402" s="65">
        <v>0</v>
      </c>
      <c r="K402" s="65">
        <v>0</v>
      </c>
      <c r="L402" s="65">
        <v>0</v>
      </c>
      <c r="M402" s="66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60"/>
      <c r="Z402" s="3"/>
      <c r="AA402" s="3"/>
      <c r="AB402" s="3"/>
      <c r="AC402" s="3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M402" s="48"/>
      <c r="BX402" s="7"/>
      <c r="BY402" s="4"/>
      <c r="BZ402" s="7"/>
      <c r="CA402" s="7"/>
      <c r="CB402" s="7"/>
      <c r="CE402" s="7"/>
      <c r="CF402" s="7"/>
      <c r="CG402" s="7"/>
      <c r="CH402" s="7"/>
      <c r="CI402" s="7"/>
      <c r="CJ402" s="7"/>
      <c r="CK402" s="7"/>
      <c r="CL402" s="7"/>
      <c r="CN402" s="47"/>
      <c r="CO402" s="47"/>
      <c r="CP402" s="47"/>
      <c r="CQ402" s="4"/>
    </row>
    <row r="403" spans="1:95" s="1" customFormat="1" x14ac:dyDescent="0.3">
      <c r="A403" s="7"/>
      <c r="C403" s="3">
        <v>18</v>
      </c>
      <c r="D403" s="3">
        <v>2997</v>
      </c>
      <c r="E403" s="3">
        <v>2</v>
      </c>
      <c r="F403" s="3">
        <v>0</v>
      </c>
      <c r="G403" s="3">
        <v>0</v>
      </c>
      <c r="H403" s="3">
        <v>0</v>
      </c>
      <c r="I403" s="3">
        <v>0</v>
      </c>
      <c r="J403" s="65">
        <v>0</v>
      </c>
      <c r="K403" s="65">
        <v>0</v>
      </c>
      <c r="L403" s="65">
        <v>0</v>
      </c>
      <c r="M403" s="66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60"/>
      <c r="Z403" s="3"/>
      <c r="AA403" s="3"/>
      <c r="AB403" s="3"/>
      <c r="AC403" s="3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M403" s="48"/>
      <c r="BX403" s="7"/>
      <c r="BY403" s="4"/>
      <c r="BZ403" s="7"/>
      <c r="CA403" s="7"/>
      <c r="CB403" s="7"/>
      <c r="CE403" s="7"/>
      <c r="CF403" s="7"/>
      <c r="CG403" s="7"/>
      <c r="CH403" s="7"/>
      <c r="CI403" s="7"/>
      <c r="CJ403" s="7"/>
      <c r="CK403" s="7"/>
      <c r="CL403" s="7"/>
      <c r="CN403" s="47"/>
      <c r="CO403" s="47"/>
      <c r="CP403" s="47"/>
      <c r="CQ403" s="4"/>
    </row>
    <row r="404" spans="1:95" s="1" customFormat="1" x14ac:dyDescent="0.3">
      <c r="A404" s="7"/>
      <c r="C404" s="3">
        <v>19</v>
      </c>
      <c r="D404" s="3">
        <v>2996</v>
      </c>
      <c r="E404" s="3">
        <v>2</v>
      </c>
      <c r="F404" s="3">
        <v>0</v>
      </c>
      <c r="G404" s="3">
        <v>0</v>
      </c>
      <c r="H404" s="3">
        <v>0</v>
      </c>
      <c r="I404" s="3">
        <v>0</v>
      </c>
      <c r="J404" s="65">
        <v>0</v>
      </c>
      <c r="K404" s="65">
        <v>0</v>
      </c>
      <c r="L404" s="65">
        <v>0</v>
      </c>
      <c r="M404" s="66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60"/>
      <c r="Z404" s="3"/>
      <c r="AA404" s="3"/>
      <c r="AB404" s="3"/>
      <c r="AC404" s="3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M404" s="48"/>
      <c r="BX404" s="7"/>
      <c r="BY404" s="4"/>
      <c r="BZ404" s="7"/>
      <c r="CA404" s="7"/>
      <c r="CB404" s="7"/>
      <c r="CE404" s="7"/>
      <c r="CF404" s="7"/>
      <c r="CG404" s="7"/>
      <c r="CH404" s="7"/>
      <c r="CI404" s="7"/>
      <c r="CJ404" s="7"/>
      <c r="CK404" s="7"/>
      <c r="CL404" s="7"/>
      <c r="CN404" s="47"/>
      <c r="CO404" s="47"/>
      <c r="CP404" s="47"/>
      <c r="CQ404" s="4"/>
    </row>
    <row r="405" spans="1:95" s="1" customFormat="1" x14ac:dyDescent="0.3">
      <c r="A405" s="7"/>
      <c r="C405" s="3">
        <v>20</v>
      </c>
      <c r="D405" s="3">
        <v>2996</v>
      </c>
      <c r="E405" s="3">
        <v>3</v>
      </c>
      <c r="F405" s="3">
        <v>0</v>
      </c>
      <c r="G405" s="3">
        <v>0</v>
      </c>
      <c r="H405" s="3">
        <v>0</v>
      </c>
      <c r="I405" s="3">
        <v>0</v>
      </c>
      <c r="J405" s="65">
        <v>0</v>
      </c>
      <c r="K405" s="65">
        <v>0</v>
      </c>
      <c r="L405" s="65">
        <v>0</v>
      </c>
      <c r="M405" s="66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60"/>
      <c r="Z405" s="3"/>
      <c r="AA405" s="3"/>
      <c r="AB405" s="3"/>
      <c r="AC405" s="3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M405" s="48"/>
      <c r="BX405" s="7"/>
      <c r="BY405" s="4"/>
      <c r="BZ405" s="7"/>
      <c r="CA405" s="7"/>
      <c r="CB405" s="7"/>
      <c r="CE405" s="7"/>
      <c r="CF405" s="7"/>
      <c r="CG405" s="7"/>
      <c r="CH405" s="7"/>
      <c r="CI405" s="7"/>
      <c r="CJ405" s="7"/>
      <c r="CK405" s="7"/>
      <c r="CL405" s="7"/>
      <c r="CN405" s="47"/>
      <c r="CO405" s="47"/>
      <c r="CP405" s="47"/>
      <c r="CQ405" s="4"/>
    </row>
    <row r="406" spans="1:95" s="1" customFormat="1" x14ac:dyDescent="0.3">
      <c r="A406" s="7"/>
      <c r="C406" s="3">
        <v>21</v>
      </c>
      <c r="D406" s="3">
        <v>2996</v>
      </c>
      <c r="E406" s="3">
        <v>3</v>
      </c>
      <c r="F406" s="3">
        <v>0</v>
      </c>
      <c r="G406" s="3">
        <v>0</v>
      </c>
      <c r="H406" s="3">
        <v>0</v>
      </c>
      <c r="I406" s="3">
        <v>0</v>
      </c>
      <c r="J406" s="65">
        <v>0</v>
      </c>
      <c r="K406" s="65">
        <v>0</v>
      </c>
      <c r="L406" s="65">
        <v>0</v>
      </c>
      <c r="M406" s="66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60"/>
      <c r="Z406" s="3"/>
      <c r="AA406" s="3"/>
      <c r="AB406" s="3"/>
      <c r="AC406" s="3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M406" s="48"/>
      <c r="BX406" s="7"/>
      <c r="BY406" s="4"/>
      <c r="BZ406" s="7"/>
      <c r="CA406" s="7"/>
      <c r="CB406" s="7"/>
      <c r="CE406" s="7"/>
      <c r="CF406" s="7"/>
      <c r="CG406" s="7"/>
      <c r="CH406" s="7"/>
      <c r="CI406" s="7"/>
      <c r="CJ406" s="7"/>
      <c r="CK406" s="7"/>
      <c r="CL406" s="7"/>
      <c r="CN406" s="47"/>
      <c r="CO406" s="47"/>
      <c r="CP406" s="47"/>
      <c r="CQ406" s="4"/>
    </row>
    <row r="407" spans="1:95" s="1" customFormat="1" x14ac:dyDescent="0.3">
      <c r="A407" s="7"/>
      <c r="C407" s="3">
        <v>22</v>
      </c>
      <c r="D407" s="3">
        <v>2996</v>
      </c>
      <c r="E407" s="3">
        <v>3</v>
      </c>
      <c r="F407" s="3">
        <v>0</v>
      </c>
      <c r="G407" s="3">
        <v>0</v>
      </c>
      <c r="H407" s="3">
        <v>0</v>
      </c>
      <c r="I407" s="3">
        <v>0</v>
      </c>
      <c r="J407" s="65">
        <v>0</v>
      </c>
      <c r="K407" s="65">
        <v>0</v>
      </c>
      <c r="L407" s="65">
        <v>0</v>
      </c>
      <c r="M407" s="66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60"/>
      <c r="Z407" s="3"/>
      <c r="AA407" s="3"/>
      <c r="AB407" s="3"/>
      <c r="AC407" s="3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M407" s="48"/>
      <c r="BX407" s="7"/>
      <c r="BY407" s="4"/>
      <c r="BZ407" s="7"/>
      <c r="CA407" s="7"/>
      <c r="CB407" s="7"/>
      <c r="CE407" s="7"/>
      <c r="CF407" s="7"/>
      <c r="CG407" s="7"/>
      <c r="CH407" s="7"/>
      <c r="CI407" s="7"/>
      <c r="CJ407" s="7"/>
      <c r="CK407" s="7"/>
      <c r="CL407" s="7"/>
      <c r="CN407" s="47"/>
      <c r="CO407" s="47"/>
      <c r="CP407" s="47"/>
      <c r="CQ407" s="4"/>
    </row>
    <row r="408" spans="1:95" s="1" customFormat="1" x14ac:dyDescent="0.3">
      <c r="A408" s="7"/>
      <c r="C408" s="3">
        <v>23</v>
      </c>
      <c r="D408" s="3">
        <v>2995</v>
      </c>
      <c r="E408" s="3">
        <v>3</v>
      </c>
      <c r="F408" s="3">
        <v>0</v>
      </c>
      <c r="G408" s="3">
        <v>0</v>
      </c>
      <c r="H408" s="3">
        <v>0</v>
      </c>
      <c r="I408" s="3">
        <v>0</v>
      </c>
      <c r="J408" s="65">
        <v>0</v>
      </c>
      <c r="K408" s="65">
        <v>0</v>
      </c>
      <c r="L408" s="65">
        <v>0</v>
      </c>
      <c r="M408" s="66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60"/>
      <c r="Z408" s="3"/>
      <c r="AA408" s="3"/>
      <c r="AB408" s="3"/>
      <c r="AC408" s="3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M408" s="48"/>
      <c r="BX408" s="7"/>
      <c r="BY408" s="4"/>
      <c r="BZ408" s="7"/>
      <c r="CA408" s="7"/>
      <c r="CB408" s="7"/>
      <c r="CE408" s="7"/>
      <c r="CF408" s="7"/>
      <c r="CG408" s="7"/>
      <c r="CH408" s="7"/>
      <c r="CI408" s="7"/>
      <c r="CJ408" s="7"/>
      <c r="CK408" s="7"/>
      <c r="CL408" s="7"/>
      <c r="CN408" s="47"/>
      <c r="CO408" s="47"/>
      <c r="CP408" s="47"/>
      <c r="CQ408" s="4"/>
    </row>
    <row r="409" spans="1:95" s="1" customFormat="1" x14ac:dyDescent="0.3">
      <c r="A409" s="7"/>
      <c r="C409" s="3">
        <v>24</v>
      </c>
      <c r="D409" s="3">
        <v>2995</v>
      </c>
      <c r="E409" s="3">
        <v>4</v>
      </c>
      <c r="F409" s="3">
        <v>0</v>
      </c>
      <c r="G409" s="3">
        <v>0</v>
      </c>
      <c r="H409" s="3">
        <v>0</v>
      </c>
      <c r="I409" s="3">
        <v>0</v>
      </c>
      <c r="J409" s="65">
        <v>0</v>
      </c>
      <c r="K409" s="65">
        <v>1</v>
      </c>
      <c r="L409" s="65">
        <v>0</v>
      </c>
      <c r="M409" s="66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60"/>
      <c r="Z409" s="3"/>
      <c r="AA409" s="3"/>
      <c r="AB409" s="3"/>
      <c r="AC409" s="3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M409" s="48"/>
      <c r="BX409" s="7"/>
      <c r="BY409" s="4"/>
      <c r="BZ409" s="7"/>
      <c r="CA409" s="7"/>
      <c r="CB409" s="7"/>
      <c r="CE409" s="7"/>
      <c r="CF409" s="7"/>
      <c r="CG409" s="7"/>
      <c r="CH409" s="7"/>
      <c r="CI409" s="7"/>
      <c r="CJ409" s="7"/>
      <c r="CK409" s="7"/>
      <c r="CL409" s="7"/>
      <c r="CN409" s="47"/>
      <c r="CO409" s="47"/>
      <c r="CP409" s="47"/>
      <c r="CQ409" s="4"/>
    </row>
    <row r="410" spans="1:95" s="1" customFormat="1" x14ac:dyDescent="0.3">
      <c r="A410" s="7"/>
      <c r="C410" s="3">
        <v>25</v>
      </c>
      <c r="D410" s="3">
        <v>2994</v>
      </c>
      <c r="E410" s="3">
        <v>4</v>
      </c>
      <c r="F410" s="3">
        <v>0</v>
      </c>
      <c r="G410" s="3">
        <v>0</v>
      </c>
      <c r="H410" s="3">
        <v>0</v>
      </c>
      <c r="I410" s="3">
        <v>0</v>
      </c>
      <c r="J410" s="65">
        <v>0</v>
      </c>
      <c r="K410" s="65">
        <v>1</v>
      </c>
      <c r="L410" s="65">
        <v>0</v>
      </c>
      <c r="M410" s="66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60"/>
      <c r="Z410" s="3"/>
      <c r="AA410" s="3"/>
      <c r="AB410" s="3"/>
      <c r="AC410" s="3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M410" s="48"/>
      <c r="BX410" s="7"/>
      <c r="BY410" s="4"/>
      <c r="BZ410" s="7"/>
      <c r="CA410" s="7"/>
      <c r="CB410" s="7"/>
      <c r="CE410" s="7"/>
      <c r="CF410" s="7"/>
      <c r="CG410" s="7"/>
      <c r="CH410" s="7"/>
      <c r="CI410" s="7"/>
      <c r="CJ410" s="7"/>
      <c r="CK410" s="7"/>
      <c r="CL410" s="7"/>
      <c r="CN410" s="47"/>
      <c r="CO410" s="47"/>
      <c r="CP410" s="47"/>
      <c r="CQ410" s="4"/>
    </row>
    <row r="411" spans="1:95" s="1" customFormat="1" x14ac:dyDescent="0.3">
      <c r="A411" s="7"/>
      <c r="C411" s="3">
        <v>26</v>
      </c>
      <c r="D411" s="3">
        <v>2994</v>
      </c>
      <c r="E411" s="3">
        <v>4</v>
      </c>
      <c r="F411" s="3">
        <v>0</v>
      </c>
      <c r="G411" s="3">
        <v>0</v>
      </c>
      <c r="H411" s="3">
        <v>0</v>
      </c>
      <c r="I411" s="3">
        <v>0</v>
      </c>
      <c r="J411" s="65">
        <v>0</v>
      </c>
      <c r="K411" s="65">
        <v>1</v>
      </c>
      <c r="L411" s="65">
        <v>0</v>
      </c>
      <c r="M411" s="66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60"/>
      <c r="Z411" s="3"/>
      <c r="AA411" s="3"/>
      <c r="AB411" s="3"/>
      <c r="AC411" s="3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M411" s="48"/>
      <c r="BX411" s="7"/>
      <c r="BY411" s="4"/>
      <c r="BZ411" s="7"/>
      <c r="CA411" s="7"/>
      <c r="CB411" s="7"/>
      <c r="CE411" s="7"/>
      <c r="CF411" s="7"/>
      <c r="CG411" s="7"/>
      <c r="CH411" s="7"/>
      <c r="CI411" s="7"/>
      <c r="CJ411" s="7"/>
      <c r="CK411" s="7"/>
      <c r="CL411" s="7"/>
      <c r="CN411" s="47"/>
      <c r="CO411" s="47"/>
      <c r="CP411" s="47"/>
      <c r="CQ411" s="4"/>
    </row>
    <row r="412" spans="1:95" s="1" customFormat="1" x14ac:dyDescent="0.3">
      <c r="A412" s="7"/>
      <c r="C412" s="3">
        <v>27</v>
      </c>
      <c r="D412" s="3">
        <v>2994</v>
      </c>
      <c r="E412" s="3">
        <v>4</v>
      </c>
      <c r="F412" s="3">
        <v>0</v>
      </c>
      <c r="G412" s="3">
        <v>1</v>
      </c>
      <c r="H412" s="3">
        <v>0</v>
      </c>
      <c r="I412" s="3">
        <v>0</v>
      </c>
      <c r="J412" s="65">
        <v>0</v>
      </c>
      <c r="K412" s="65">
        <v>1</v>
      </c>
      <c r="L412" s="65">
        <v>0</v>
      </c>
      <c r="M412" s="66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60"/>
      <c r="Z412" s="3"/>
      <c r="AA412" s="3"/>
      <c r="AB412" s="3"/>
      <c r="AC412" s="3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M412" s="48"/>
      <c r="BX412" s="7"/>
      <c r="BY412" s="4"/>
      <c r="BZ412" s="7"/>
      <c r="CA412" s="7"/>
      <c r="CB412" s="7"/>
      <c r="CE412" s="7"/>
      <c r="CF412" s="7"/>
      <c r="CG412" s="7"/>
      <c r="CH412" s="7"/>
      <c r="CI412" s="7"/>
      <c r="CJ412" s="7"/>
      <c r="CK412" s="7"/>
      <c r="CL412" s="7"/>
      <c r="CN412" s="47"/>
      <c r="CO412" s="47"/>
      <c r="CP412" s="47"/>
      <c r="CQ412" s="4"/>
    </row>
    <row r="413" spans="1:95" s="1" customFormat="1" x14ac:dyDescent="0.3">
      <c r="A413" s="7"/>
      <c r="C413" s="3">
        <v>28</v>
      </c>
      <c r="D413" s="3">
        <v>2993</v>
      </c>
      <c r="E413" s="3">
        <v>5</v>
      </c>
      <c r="F413" s="3">
        <v>0</v>
      </c>
      <c r="G413" s="3">
        <v>1</v>
      </c>
      <c r="H413" s="3">
        <v>0</v>
      </c>
      <c r="I413" s="3">
        <v>0</v>
      </c>
      <c r="J413" s="65">
        <v>0</v>
      </c>
      <c r="K413" s="65">
        <v>2</v>
      </c>
      <c r="L413" s="65">
        <v>0</v>
      </c>
      <c r="M413" s="66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60"/>
      <c r="Z413" s="3"/>
      <c r="AA413" s="3"/>
      <c r="AB413" s="3"/>
      <c r="AC413" s="3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M413" s="48"/>
      <c r="BX413" s="7"/>
      <c r="BY413" s="4"/>
      <c r="BZ413" s="7"/>
      <c r="CA413" s="7"/>
      <c r="CB413" s="7"/>
      <c r="CE413" s="7"/>
      <c r="CF413" s="7"/>
      <c r="CG413" s="7"/>
      <c r="CH413" s="7"/>
      <c r="CI413" s="7"/>
      <c r="CJ413" s="7"/>
      <c r="CK413" s="7"/>
      <c r="CL413" s="7"/>
      <c r="CN413" s="47"/>
      <c r="CO413" s="47"/>
      <c r="CP413" s="47"/>
      <c r="CQ413" s="4"/>
    </row>
    <row r="414" spans="1:95" s="1" customFormat="1" x14ac:dyDescent="0.3">
      <c r="A414" s="7"/>
      <c r="C414" s="3">
        <v>29</v>
      </c>
      <c r="D414" s="3">
        <v>2992</v>
      </c>
      <c r="E414" s="3">
        <v>6</v>
      </c>
      <c r="F414" s="3">
        <v>0</v>
      </c>
      <c r="G414" s="3">
        <v>1</v>
      </c>
      <c r="H414" s="3">
        <v>0</v>
      </c>
      <c r="I414" s="3">
        <v>0</v>
      </c>
      <c r="J414" s="65">
        <v>0</v>
      </c>
      <c r="K414" s="65">
        <v>2</v>
      </c>
      <c r="L414" s="65">
        <v>0</v>
      </c>
      <c r="M414" s="66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60"/>
      <c r="Z414" s="3"/>
      <c r="AA414" s="3"/>
      <c r="AB414" s="3"/>
      <c r="AC414" s="3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M414" s="48"/>
      <c r="BX414" s="7"/>
      <c r="BY414" s="4"/>
      <c r="BZ414" s="7"/>
      <c r="CA414" s="7"/>
      <c r="CB414" s="7"/>
      <c r="CE414" s="7"/>
      <c r="CF414" s="7"/>
      <c r="CG414" s="7"/>
      <c r="CH414" s="7"/>
      <c r="CI414" s="7"/>
      <c r="CJ414" s="7"/>
      <c r="CK414" s="7"/>
      <c r="CL414" s="7"/>
      <c r="CN414" s="47"/>
      <c r="CO414" s="47"/>
      <c r="CP414" s="47"/>
      <c r="CQ414" s="4"/>
    </row>
    <row r="415" spans="1:95" s="1" customFormat="1" x14ac:dyDescent="0.3">
      <c r="A415" s="7"/>
      <c r="C415" s="3">
        <v>30</v>
      </c>
      <c r="D415" s="3">
        <v>2991</v>
      </c>
      <c r="E415" s="3">
        <v>7</v>
      </c>
      <c r="F415" s="3">
        <v>0</v>
      </c>
      <c r="G415" s="3">
        <v>1</v>
      </c>
      <c r="H415" s="3">
        <v>0</v>
      </c>
      <c r="I415" s="3">
        <v>0</v>
      </c>
      <c r="J415" s="65">
        <v>0</v>
      </c>
      <c r="K415" s="65">
        <v>2</v>
      </c>
      <c r="L415" s="65">
        <v>0</v>
      </c>
      <c r="M415" s="66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60"/>
      <c r="Z415" s="3"/>
      <c r="AA415" s="3"/>
      <c r="AB415" s="3"/>
      <c r="AC415" s="3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M415" s="48"/>
      <c r="BX415" s="7"/>
      <c r="BY415" s="4"/>
      <c r="BZ415" s="7"/>
      <c r="CA415" s="7"/>
      <c r="CB415" s="7"/>
      <c r="CE415" s="7"/>
      <c r="CF415" s="7"/>
      <c r="CG415" s="7"/>
      <c r="CH415" s="7"/>
      <c r="CI415" s="7"/>
      <c r="CJ415" s="7"/>
      <c r="CK415" s="7"/>
      <c r="CL415" s="7"/>
      <c r="CN415" s="47"/>
      <c r="CO415" s="47"/>
      <c r="CP415" s="47"/>
      <c r="CQ415" s="4"/>
    </row>
    <row r="416" spans="1:95" s="1" customFormat="1" x14ac:dyDescent="0.3">
      <c r="A416" s="7"/>
      <c r="C416" s="3">
        <v>31</v>
      </c>
      <c r="D416" s="3">
        <v>2990</v>
      </c>
      <c r="E416" s="3">
        <v>8</v>
      </c>
      <c r="F416" s="3">
        <v>0</v>
      </c>
      <c r="G416" s="3">
        <v>1</v>
      </c>
      <c r="H416" s="3">
        <v>0</v>
      </c>
      <c r="I416" s="3">
        <v>0</v>
      </c>
      <c r="J416" s="65">
        <v>0</v>
      </c>
      <c r="K416" s="65">
        <v>3</v>
      </c>
      <c r="L416" s="65">
        <v>0</v>
      </c>
      <c r="M416" s="66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60"/>
      <c r="Z416" s="3"/>
      <c r="AA416" s="3"/>
      <c r="AB416" s="3"/>
      <c r="AC416" s="3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M416" s="48"/>
      <c r="BX416" s="7"/>
      <c r="BY416" s="4"/>
      <c r="BZ416" s="7"/>
      <c r="CA416" s="7"/>
      <c r="CB416" s="7"/>
      <c r="CE416" s="7"/>
      <c r="CF416" s="7"/>
      <c r="CG416" s="7"/>
      <c r="CH416" s="7"/>
      <c r="CI416" s="7"/>
      <c r="CJ416" s="7"/>
      <c r="CK416" s="7"/>
      <c r="CL416" s="7"/>
      <c r="CN416" s="47"/>
      <c r="CO416" s="47"/>
      <c r="CP416" s="47"/>
      <c r="CQ416" s="4"/>
    </row>
    <row r="417" spans="1:95" s="1" customFormat="1" x14ac:dyDescent="0.3">
      <c r="A417" s="7"/>
      <c r="C417" s="3">
        <v>32</v>
      </c>
      <c r="D417" s="3">
        <v>2989</v>
      </c>
      <c r="E417" s="3">
        <v>9</v>
      </c>
      <c r="F417" s="3">
        <v>0</v>
      </c>
      <c r="G417" s="3">
        <v>1</v>
      </c>
      <c r="H417" s="3">
        <v>0</v>
      </c>
      <c r="I417" s="3">
        <v>0</v>
      </c>
      <c r="J417" s="65">
        <v>0</v>
      </c>
      <c r="K417" s="65">
        <v>4</v>
      </c>
      <c r="L417" s="65">
        <v>0</v>
      </c>
      <c r="M417" s="66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60"/>
      <c r="Z417" s="3"/>
      <c r="AA417" s="3"/>
      <c r="AB417" s="3"/>
      <c r="AC417" s="3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M417" s="48"/>
      <c r="BX417" s="7"/>
      <c r="BY417" s="4"/>
      <c r="BZ417" s="7"/>
      <c r="CA417" s="7"/>
      <c r="CB417" s="7"/>
      <c r="CE417" s="7"/>
      <c r="CF417" s="7"/>
      <c r="CG417" s="7"/>
      <c r="CH417" s="7"/>
      <c r="CI417" s="7"/>
      <c r="CJ417" s="7"/>
      <c r="CK417" s="7"/>
      <c r="CL417" s="7"/>
      <c r="CN417" s="47"/>
      <c r="CO417" s="47"/>
      <c r="CP417" s="47"/>
      <c r="CQ417" s="4"/>
    </row>
    <row r="418" spans="1:95" s="1" customFormat="1" x14ac:dyDescent="0.3">
      <c r="A418" s="7"/>
      <c r="C418" s="3">
        <v>33</v>
      </c>
      <c r="D418" s="3">
        <v>2988</v>
      </c>
      <c r="E418" s="3">
        <v>10</v>
      </c>
      <c r="F418" s="3">
        <v>0</v>
      </c>
      <c r="G418" s="3">
        <v>1</v>
      </c>
      <c r="H418" s="3">
        <v>0</v>
      </c>
      <c r="I418" s="3">
        <v>0</v>
      </c>
      <c r="J418" s="65">
        <v>0</v>
      </c>
      <c r="K418" s="65">
        <v>3</v>
      </c>
      <c r="L418" s="65">
        <v>0</v>
      </c>
      <c r="M418" s="66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60"/>
      <c r="Z418" s="3"/>
      <c r="AA418" s="3"/>
      <c r="AB418" s="3"/>
      <c r="AC418" s="3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M418" s="48"/>
      <c r="BX418" s="7"/>
      <c r="BY418" s="4"/>
      <c r="BZ418" s="7"/>
      <c r="CA418" s="7"/>
      <c r="CB418" s="7"/>
      <c r="CE418" s="7"/>
      <c r="CF418" s="7"/>
      <c r="CG418" s="7"/>
      <c r="CH418" s="7"/>
      <c r="CI418" s="7"/>
      <c r="CJ418" s="7"/>
      <c r="CK418" s="7"/>
      <c r="CL418" s="7"/>
      <c r="CN418" s="47"/>
      <c r="CO418" s="47"/>
      <c r="CP418" s="47"/>
      <c r="CQ418" s="4"/>
    </row>
    <row r="419" spans="1:95" s="1" customFormat="1" x14ac:dyDescent="0.3">
      <c r="A419" s="7"/>
      <c r="C419" s="3">
        <v>34</v>
      </c>
      <c r="D419" s="3">
        <v>2986</v>
      </c>
      <c r="E419" s="3">
        <v>11</v>
      </c>
      <c r="F419" s="3">
        <v>0</v>
      </c>
      <c r="G419" s="3">
        <v>1</v>
      </c>
      <c r="H419" s="3">
        <v>0</v>
      </c>
      <c r="I419" s="3">
        <v>0</v>
      </c>
      <c r="J419" s="65">
        <v>0</v>
      </c>
      <c r="K419" s="65">
        <v>4</v>
      </c>
      <c r="L419" s="65">
        <v>0</v>
      </c>
      <c r="M419" s="66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60"/>
      <c r="Z419" s="3"/>
      <c r="AA419" s="3"/>
      <c r="AB419" s="3"/>
      <c r="AC419" s="3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M419" s="48"/>
      <c r="BX419" s="7"/>
      <c r="BY419" s="4"/>
      <c r="BZ419" s="7"/>
      <c r="CA419" s="7"/>
      <c r="CB419" s="7"/>
      <c r="CE419" s="7"/>
      <c r="CF419" s="7"/>
      <c r="CG419" s="7"/>
      <c r="CH419" s="7"/>
      <c r="CI419" s="7"/>
      <c r="CJ419" s="7"/>
      <c r="CK419" s="7"/>
      <c r="CL419" s="7"/>
      <c r="CN419" s="47"/>
      <c r="CO419" s="47"/>
      <c r="CP419" s="47"/>
      <c r="CQ419" s="4"/>
    </row>
    <row r="420" spans="1:95" s="1" customFormat="1" x14ac:dyDescent="0.3">
      <c r="A420" s="7"/>
      <c r="C420" s="3">
        <v>35</v>
      </c>
      <c r="D420" s="3">
        <v>2985</v>
      </c>
      <c r="E420" s="3">
        <v>12</v>
      </c>
      <c r="F420" s="3">
        <v>0</v>
      </c>
      <c r="G420" s="3">
        <v>1</v>
      </c>
      <c r="H420" s="3">
        <v>0</v>
      </c>
      <c r="I420" s="3">
        <v>0</v>
      </c>
      <c r="J420" s="65">
        <v>0</v>
      </c>
      <c r="K420" s="65">
        <v>4</v>
      </c>
      <c r="L420" s="65">
        <v>0</v>
      </c>
      <c r="M420" s="66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60"/>
      <c r="Z420" s="3"/>
      <c r="AA420" s="3"/>
      <c r="AB420" s="3"/>
      <c r="AC420" s="3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M420" s="48"/>
      <c r="BX420" s="7"/>
      <c r="BY420" s="4"/>
      <c r="BZ420" s="7"/>
      <c r="CA420" s="7"/>
      <c r="CB420" s="7"/>
      <c r="CE420" s="7"/>
      <c r="CF420" s="7"/>
      <c r="CG420" s="7"/>
      <c r="CH420" s="7"/>
      <c r="CI420" s="7"/>
      <c r="CJ420" s="7"/>
      <c r="CK420" s="7"/>
      <c r="CL420" s="7"/>
      <c r="CN420" s="47"/>
      <c r="CO420" s="47"/>
      <c r="CP420" s="47"/>
      <c r="CQ420" s="4"/>
    </row>
    <row r="421" spans="1:95" s="1" customFormat="1" x14ac:dyDescent="0.3">
      <c r="A421" s="7"/>
      <c r="C421" s="3">
        <v>36</v>
      </c>
      <c r="D421" s="3">
        <v>2985</v>
      </c>
      <c r="E421" s="3">
        <v>13</v>
      </c>
      <c r="F421" s="3">
        <v>0</v>
      </c>
      <c r="G421" s="3">
        <v>1</v>
      </c>
      <c r="H421" s="3">
        <v>0</v>
      </c>
      <c r="I421" s="3">
        <v>0</v>
      </c>
      <c r="J421" s="65">
        <v>0</v>
      </c>
      <c r="K421" s="65">
        <v>5</v>
      </c>
      <c r="L421" s="65">
        <v>0</v>
      </c>
      <c r="M421" s="66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60"/>
      <c r="Z421" s="3"/>
      <c r="AA421" s="3"/>
      <c r="AB421" s="3"/>
      <c r="AC421" s="3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M421" s="48"/>
      <c r="BX421" s="7"/>
      <c r="BY421" s="4"/>
      <c r="BZ421" s="7"/>
      <c r="CA421" s="7"/>
      <c r="CB421" s="7"/>
      <c r="CE421" s="7"/>
      <c r="CF421" s="7"/>
      <c r="CG421" s="7"/>
      <c r="CH421" s="7"/>
      <c r="CI421" s="7"/>
      <c r="CJ421" s="7"/>
      <c r="CK421" s="7"/>
      <c r="CL421" s="7"/>
      <c r="CN421" s="47"/>
      <c r="CO421" s="47"/>
      <c r="CP421" s="47"/>
      <c r="CQ421" s="4"/>
    </row>
    <row r="422" spans="1:95" s="1" customFormat="1" x14ac:dyDescent="0.3">
      <c r="A422" s="7"/>
      <c r="C422" s="3">
        <v>37</v>
      </c>
      <c r="D422" s="3">
        <v>2984</v>
      </c>
      <c r="E422" s="3">
        <v>13</v>
      </c>
      <c r="F422" s="3">
        <v>0</v>
      </c>
      <c r="G422" s="3">
        <v>1</v>
      </c>
      <c r="H422" s="3">
        <v>0</v>
      </c>
      <c r="I422" s="3">
        <v>0</v>
      </c>
      <c r="J422" s="65">
        <v>0</v>
      </c>
      <c r="K422" s="65">
        <v>6</v>
      </c>
      <c r="L422" s="65">
        <v>1</v>
      </c>
      <c r="M422" s="66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60"/>
      <c r="Z422" s="3"/>
      <c r="AA422" s="3"/>
      <c r="AB422" s="3"/>
      <c r="AC422" s="3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M422" s="48"/>
      <c r="BX422" s="7"/>
      <c r="BY422" s="4"/>
      <c r="BZ422" s="7"/>
      <c r="CA422" s="7"/>
      <c r="CB422" s="7"/>
      <c r="CE422" s="7"/>
      <c r="CF422" s="7"/>
      <c r="CG422" s="7"/>
      <c r="CH422" s="7"/>
      <c r="CI422" s="7"/>
      <c r="CJ422" s="7"/>
      <c r="CK422" s="7"/>
      <c r="CL422" s="7"/>
      <c r="CN422" s="47"/>
      <c r="CO422" s="47"/>
      <c r="CP422" s="47"/>
      <c r="CQ422" s="4"/>
    </row>
    <row r="423" spans="1:95" s="1" customFormat="1" x14ac:dyDescent="0.3">
      <c r="A423" s="7"/>
      <c r="C423" s="3">
        <v>38</v>
      </c>
      <c r="D423" s="3">
        <v>2984</v>
      </c>
      <c r="E423" s="3">
        <v>14</v>
      </c>
      <c r="F423" s="3">
        <v>0</v>
      </c>
      <c r="G423" s="3">
        <v>1</v>
      </c>
      <c r="H423" s="3">
        <v>0</v>
      </c>
      <c r="I423" s="3">
        <v>0</v>
      </c>
      <c r="J423" s="65">
        <v>0</v>
      </c>
      <c r="K423" s="65">
        <v>7</v>
      </c>
      <c r="L423" s="65">
        <v>1</v>
      </c>
      <c r="M423" s="66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60"/>
      <c r="Z423" s="3"/>
      <c r="AA423" s="3"/>
      <c r="AB423" s="3"/>
      <c r="AC423" s="3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M423" s="48"/>
      <c r="BX423" s="7"/>
      <c r="BY423" s="4"/>
      <c r="BZ423" s="7"/>
      <c r="CA423" s="7"/>
      <c r="CB423" s="7"/>
      <c r="CE423" s="7"/>
      <c r="CF423" s="7"/>
      <c r="CG423" s="7"/>
      <c r="CH423" s="7"/>
      <c r="CI423" s="7"/>
      <c r="CJ423" s="7"/>
      <c r="CK423" s="7"/>
      <c r="CL423" s="7"/>
      <c r="CN423" s="47"/>
      <c r="CO423" s="47"/>
      <c r="CP423" s="47"/>
      <c r="CQ423" s="4"/>
    </row>
    <row r="424" spans="1:95" s="1" customFormat="1" x14ac:dyDescent="0.3">
      <c r="A424" s="7"/>
      <c r="C424" s="3">
        <v>39</v>
      </c>
      <c r="D424" s="3">
        <v>2982</v>
      </c>
      <c r="E424" s="3">
        <v>15</v>
      </c>
      <c r="F424" s="3">
        <v>0</v>
      </c>
      <c r="G424" s="3">
        <v>2</v>
      </c>
      <c r="H424" s="3">
        <v>0</v>
      </c>
      <c r="I424" s="3">
        <v>0</v>
      </c>
      <c r="J424" s="65">
        <v>0</v>
      </c>
      <c r="K424" s="65">
        <v>8</v>
      </c>
      <c r="L424" s="65">
        <v>1</v>
      </c>
      <c r="M424" s="66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60"/>
      <c r="Z424" s="3"/>
      <c r="AA424" s="3"/>
      <c r="AB424" s="3"/>
      <c r="AC424" s="3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M424" s="48"/>
      <c r="BX424" s="7"/>
      <c r="BY424" s="4"/>
      <c r="BZ424" s="7"/>
      <c r="CA424" s="7"/>
      <c r="CB424" s="7"/>
      <c r="CE424" s="7"/>
      <c r="CF424" s="7"/>
      <c r="CG424" s="7"/>
      <c r="CH424" s="7"/>
      <c r="CI424" s="7"/>
      <c r="CJ424" s="7"/>
      <c r="CK424" s="7"/>
      <c r="CL424" s="7"/>
      <c r="CN424" s="47"/>
      <c r="CO424" s="47"/>
      <c r="CP424" s="47"/>
      <c r="CQ424" s="4"/>
    </row>
    <row r="425" spans="1:95" s="1" customFormat="1" x14ac:dyDescent="0.3">
      <c r="A425" s="7"/>
      <c r="C425" s="3">
        <v>40</v>
      </c>
      <c r="D425" s="3">
        <v>2982</v>
      </c>
      <c r="E425" s="3">
        <v>15</v>
      </c>
      <c r="F425" s="3">
        <v>0</v>
      </c>
      <c r="G425" s="3">
        <v>2</v>
      </c>
      <c r="H425" s="3">
        <v>0</v>
      </c>
      <c r="I425" s="3">
        <v>0</v>
      </c>
      <c r="J425" s="65">
        <v>0</v>
      </c>
      <c r="K425" s="65">
        <v>9</v>
      </c>
      <c r="L425" s="65">
        <v>1</v>
      </c>
      <c r="M425" s="66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60"/>
      <c r="Z425" s="3"/>
      <c r="AA425" s="3"/>
      <c r="AB425" s="3"/>
      <c r="AC425" s="3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M425" s="48"/>
      <c r="BX425" s="7"/>
      <c r="BY425" s="4"/>
      <c r="BZ425" s="7"/>
      <c r="CA425" s="7"/>
      <c r="CB425" s="7"/>
      <c r="CE425" s="7"/>
      <c r="CF425" s="7"/>
      <c r="CG425" s="7"/>
      <c r="CH425" s="7"/>
      <c r="CI425" s="7"/>
      <c r="CJ425" s="7"/>
      <c r="CK425" s="7"/>
      <c r="CL425" s="7"/>
      <c r="CN425" s="47"/>
      <c r="CO425" s="47"/>
      <c r="CP425" s="47"/>
      <c r="CQ425" s="4"/>
    </row>
    <row r="426" spans="1:95" s="1" customFormat="1" x14ac:dyDescent="0.3">
      <c r="A426" s="7"/>
      <c r="C426" s="3">
        <v>41</v>
      </c>
      <c r="D426" s="3">
        <v>2981</v>
      </c>
      <c r="E426" s="3">
        <v>16</v>
      </c>
      <c r="F426" s="3">
        <v>0</v>
      </c>
      <c r="G426" s="3">
        <v>2</v>
      </c>
      <c r="H426" s="3">
        <v>0</v>
      </c>
      <c r="I426" s="3">
        <v>0</v>
      </c>
      <c r="J426" s="65">
        <v>0</v>
      </c>
      <c r="K426" s="65">
        <v>10</v>
      </c>
      <c r="L426" s="65">
        <v>1</v>
      </c>
      <c r="M426" s="66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60"/>
      <c r="Z426" s="3"/>
      <c r="AA426" s="3"/>
      <c r="AB426" s="3"/>
      <c r="AC426" s="3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M426" s="48"/>
      <c r="BX426" s="7"/>
      <c r="BY426" s="4"/>
      <c r="BZ426" s="7"/>
      <c r="CA426" s="7"/>
      <c r="CB426" s="7"/>
      <c r="CE426" s="7"/>
      <c r="CF426" s="7"/>
      <c r="CG426" s="7"/>
      <c r="CH426" s="7"/>
      <c r="CI426" s="7"/>
      <c r="CJ426" s="7"/>
      <c r="CK426" s="7"/>
      <c r="CL426" s="7"/>
      <c r="CN426" s="47"/>
      <c r="CO426" s="47"/>
      <c r="CP426" s="47"/>
      <c r="CQ426" s="4"/>
    </row>
    <row r="427" spans="1:95" s="1" customFormat="1" x14ac:dyDescent="0.3">
      <c r="A427" s="7"/>
      <c r="C427" s="3">
        <v>42</v>
      </c>
      <c r="D427" s="3">
        <v>2980</v>
      </c>
      <c r="E427" s="3">
        <v>16</v>
      </c>
      <c r="F427" s="3">
        <v>0</v>
      </c>
      <c r="G427" s="3">
        <v>2</v>
      </c>
      <c r="H427" s="3">
        <v>0</v>
      </c>
      <c r="I427" s="3">
        <v>0</v>
      </c>
      <c r="J427" s="65">
        <v>0</v>
      </c>
      <c r="K427" s="65">
        <v>11</v>
      </c>
      <c r="L427" s="65">
        <v>1</v>
      </c>
      <c r="M427" s="66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60"/>
      <c r="Z427" s="3"/>
      <c r="AA427" s="3"/>
      <c r="AB427" s="3"/>
      <c r="AC427" s="3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M427" s="48"/>
      <c r="BX427" s="7"/>
      <c r="BY427" s="4"/>
      <c r="BZ427" s="7"/>
      <c r="CA427" s="7"/>
      <c r="CB427" s="7"/>
      <c r="CE427" s="7"/>
      <c r="CF427" s="7"/>
      <c r="CG427" s="7"/>
      <c r="CH427" s="7"/>
      <c r="CI427" s="7"/>
      <c r="CJ427" s="7"/>
      <c r="CK427" s="7"/>
      <c r="CL427" s="7"/>
      <c r="CN427" s="47"/>
      <c r="CO427" s="47"/>
      <c r="CP427" s="47"/>
      <c r="CQ427" s="4"/>
    </row>
    <row r="428" spans="1:95" s="1" customFormat="1" x14ac:dyDescent="0.3">
      <c r="A428" s="7"/>
      <c r="C428" s="3">
        <v>43</v>
      </c>
      <c r="D428" s="3">
        <v>2979</v>
      </c>
      <c r="E428" s="3">
        <v>17</v>
      </c>
      <c r="F428" s="3">
        <v>0</v>
      </c>
      <c r="G428" s="3">
        <v>3</v>
      </c>
      <c r="H428" s="3">
        <v>0</v>
      </c>
      <c r="I428" s="3">
        <v>0</v>
      </c>
      <c r="J428" s="65">
        <v>0</v>
      </c>
      <c r="K428" s="65">
        <v>11</v>
      </c>
      <c r="L428" s="65">
        <v>1</v>
      </c>
      <c r="M428" s="66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60"/>
      <c r="Z428" s="3"/>
      <c r="AA428" s="3"/>
      <c r="AB428" s="3"/>
      <c r="AC428" s="3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M428" s="48"/>
      <c r="BX428" s="7"/>
      <c r="BY428" s="4"/>
      <c r="BZ428" s="7"/>
      <c r="CA428" s="7"/>
      <c r="CB428" s="7"/>
      <c r="CE428" s="7"/>
      <c r="CF428" s="7"/>
      <c r="CG428" s="7"/>
      <c r="CH428" s="7"/>
      <c r="CI428" s="7"/>
      <c r="CJ428" s="7"/>
      <c r="CK428" s="7"/>
      <c r="CL428" s="7"/>
      <c r="CN428" s="47"/>
      <c r="CO428" s="47"/>
      <c r="CP428" s="47"/>
      <c r="CQ428" s="4"/>
    </row>
    <row r="429" spans="1:95" s="1" customFormat="1" x14ac:dyDescent="0.3">
      <c r="A429" s="7"/>
      <c r="C429" s="3">
        <v>44</v>
      </c>
      <c r="D429" s="3">
        <v>2978</v>
      </c>
      <c r="E429" s="3">
        <v>18</v>
      </c>
      <c r="F429" s="3">
        <v>0</v>
      </c>
      <c r="G429" s="3">
        <v>3</v>
      </c>
      <c r="H429" s="3">
        <v>0</v>
      </c>
      <c r="I429" s="3">
        <v>0</v>
      </c>
      <c r="J429" s="65">
        <v>0</v>
      </c>
      <c r="K429" s="65">
        <v>12</v>
      </c>
      <c r="L429" s="65">
        <v>1</v>
      </c>
      <c r="M429" s="66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60"/>
      <c r="Z429" s="3"/>
      <c r="AA429" s="3"/>
      <c r="AB429" s="3"/>
      <c r="AC429" s="3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M429" s="48"/>
      <c r="BX429" s="7"/>
      <c r="BY429" s="4"/>
      <c r="BZ429" s="7"/>
      <c r="CA429" s="7"/>
      <c r="CB429" s="7"/>
      <c r="CE429" s="7"/>
      <c r="CF429" s="7"/>
      <c r="CG429" s="7"/>
      <c r="CH429" s="7"/>
      <c r="CI429" s="7"/>
      <c r="CJ429" s="7"/>
      <c r="CK429" s="7"/>
      <c r="CL429" s="7"/>
      <c r="CN429" s="47"/>
      <c r="CO429" s="47"/>
      <c r="CP429" s="47"/>
      <c r="CQ429" s="4"/>
    </row>
    <row r="430" spans="1:95" s="1" customFormat="1" x14ac:dyDescent="0.3">
      <c r="A430" s="7"/>
      <c r="C430" s="3">
        <v>45</v>
      </c>
      <c r="D430" s="3">
        <v>2977</v>
      </c>
      <c r="E430" s="3">
        <v>19</v>
      </c>
      <c r="F430" s="3">
        <v>0</v>
      </c>
      <c r="G430" s="3">
        <v>3</v>
      </c>
      <c r="H430" s="3">
        <v>0</v>
      </c>
      <c r="I430" s="3">
        <v>0</v>
      </c>
      <c r="J430" s="65">
        <v>0</v>
      </c>
      <c r="K430" s="65">
        <v>12</v>
      </c>
      <c r="L430" s="65">
        <v>1</v>
      </c>
      <c r="M430" s="66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60"/>
      <c r="Z430" s="3"/>
      <c r="AA430" s="3"/>
      <c r="AB430" s="3"/>
      <c r="AC430" s="3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M430" s="48"/>
      <c r="BX430" s="7"/>
      <c r="BY430" s="4"/>
      <c r="BZ430" s="7"/>
      <c r="CA430" s="7"/>
      <c r="CB430" s="7"/>
      <c r="CE430" s="7"/>
      <c r="CF430" s="7"/>
      <c r="CG430" s="7"/>
      <c r="CH430" s="7"/>
      <c r="CI430" s="7"/>
      <c r="CJ430" s="7"/>
      <c r="CK430" s="7"/>
      <c r="CL430" s="7"/>
      <c r="CN430" s="47"/>
      <c r="CO430" s="47"/>
      <c r="CP430" s="47"/>
      <c r="CQ430" s="4"/>
    </row>
    <row r="431" spans="1:95" s="1" customFormat="1" x14ac:dyDescent="0.3">
      <c r="A431" s="7"/>
      <c r="C431" s="3">
        <v>46</v>
      </c>
      <c r="D431" s="3">
        <v>2976</v>
      </c>
      <c r="E431" s="3">
        <v>19</v>
      </c>
      <c r="F431" s="3">
        <v>0</v>
      </c>
      <c r="G431" s="3">
        <v>3</v>
      </c>
      <c r="H431" s="3">
        <v>0</v>
      </c>
      <c r="I431" s="3">
        <v>0</v>
      </c>
      <c r="J431" s="65">
        <v>0</v>
      </c>
      <c r="K431" s="65">
        <v>13</v>
      </c>
      <c r="L431" s="65">
        <v>1</v>
      </c>
      <c r="M431" s="66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60"/>
      <c r="Z431" s="3"/>
      <c r="AA431" s="3"/>
      <c r="AB431" s="3"/>
      <c r="AC431" s="3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M431" s="48"/>
      <c r="BX431" s="7"/>
      <c r="BY431" s="4"/>
      <c r="BZ431" s="7"/>
      <c r="CA431" s="7"/>
      <c r="CB431" s="7"/>
      <c r="CE431" s="7"/>
      <c r="CF431" s="7"/>
      <c r="CG431" s="7"/>
      <c r="CH431" s="7"/>
      <c r="CI431" s="7"/>
      <c r="CJ431" s="7"/>
      <c r="CK431" s="7"/>
      <c r="CL431" s="7"/>
      <c r="CN431" s="47"/>
      <c r="CO431" s="47"/>
      <c r="CP431" s="47"/>
      <c r="CQ431" s="4"/>
    </row>
    <row r="432" spans="1:95" s="1" customFormat="1" x14ac:dyDescent="0.3">
      <c r="A432" s="7"/>
      <c r="C432" s="3">
        <v>47</v>
      </c>
      <c r="D432" s="3">
        <v>2976</v>
      </c>
      <c r="E432" s="3">
        <v>20</v>
      </c>
      <c r="F432" s="3">
        <v>0</v>
      </c>
      <c r="G432" s="3">
        <v>3</v>
      </c>
      <c r="H432" s="3">
        <v>0</v>
      </c>
      <c r="I432" s="3">
        <v>0</v>
      </c>
      <c r="J432" s="65">
        <v>0</v>
      </c>
      <c r="K432" s="65">
        <v>14</v>
      </c>
      <c r="L432" s="65">
        <v>1</v>
      </c>
      <c r="M432" s="66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60"/>
      <c r="Z432" s="3"/>
      <c r="AA432" s="3"/>
      <c r="AB432" s="3"/>
      <c r="AC432" s="3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M432" s="48"/>
      <c r="BX432" s="7"/>
      <c r="BY432" s="4"/>
      <c r="BZ432" s="7"/>
      <c r="CA432" s="7"/>
      <c r="CB432" s="7"/>
      <c r="CE432" s="7"/>
      <c r="CF432" s="7"/>
      <c r="CG432" s="7"/>
      <c r="CH432" s="7"/>
      <c r="CI432" s="7"/>
      <c r="CJ432" s="7"/>
      <c r="CK432" s="7"/>
      <c r="CL432" s="7"/>
      <c r="CN432" s="47"/>
      <c r="CO432" s="47"/>
      <c r="CP432" s="47"/>
      <c r="CQ432" s="4"/>
    </row>
    <row r="433" spans="1:95" s="1" customFormat="1" x14ac:dyDescent="0.3">
      <c r="A433" s="7"/>
      <c r="C433" s="3">
        <v>48</v>
      </c>
      <c r="D433" s="3">
        <v>2975</v>
      </c>
      <c r="E433" s="3">
        <v>19</v>
      </c>
      <c r="F433" s="3">
        <v>0</v>
      </c>
      <c r="G433" s="3">
        <v>4</v>
      </c>
      <c r="H433" s="3">
        <v>0</v>
      </c>
      <c r="I433" s="3">
        <v>0</v>
      </c>
      <c r="J433" s="65">
        <v>0</v>
      </c>
      <c r="K433" s="65">
        <v>14</v>
      </c>
      <c r="L433" s="65">
        <v>1</v>
      </c>
      <c r="M433" s="66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60"/>
      <c r="Z433" s="3"/>
      <c r="AA433" s="3"/>
      <c r="AB433" s="3"/>
      <c r="AC433" s="3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M433" s="48"/>
      <c r="BX433" s="7"/>
      <c r="BY433" s="4"/>
      <c r="BZ433" s="7"/>
      <c r="CA433" s="7"/>
      <c r="CB433" s="7"/>
      <c r="CE433" s="7"/>
      <c r="CF433" s="7"/>
      <c r="CG433" s="7"/>
      <c r="CH433" s="7"/>
      <c r="CI433" s="7"/>
      <c r="CJ433" s="7"/>
      <c r="CK433" s="7"/>
      <c r="CL433" s="7"/>
      <c r="CN433" s="47"/>
      <c r="CO433" s="47"/>
      <c r="CP433" s="47"/>
      <c r="CQ433" s="4"/>
    </row>
    <row r="434" spans="1:95" s="1" customFormat="1" x14ac:dyDescent="0.3">
      <c r="A434" s="7"/>
      <c r="C434" s="3">
        <v>49</v>
      </c>
      <c r="D434" s="3">
        <v>2974</v>
      </c>
      <c r="E434" s="3">
        <v>20</v>
      </c>
      <c r="F434" s="3">
        <v>0</v>
      </c>
      <c r="G434" s="3">
        <v>5</v>
      </c>
      <c r="H434" s="3">
        <v>0</v>
      </c>
      <c r="I434" s="3">
        <v>0</v>
      </c>
      <c r="J434" s="65">
        <v>0</v>
      </c>
      <c r="K434" s="65">
        <v>14</v>
      </c>
      <c r="L434" s="65">
        <v>1</v>
      </c>
      <c r="M434" s="66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60"/>
      <c r="Z434" s="3"/>
      <c r="AA434" s="3"/>
      <c r="AB434" s="3"/>
      <c r="AC434" s="3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M434" s="48"/>
      <c r="BX434" s="7"/>
      <c r="BY434" s="4"/>
      <c r="BZ434" s="7"/>
      <c r="CA434" s="7"/>
      <c r="CB434" s="7"/>
      <c r="CE434" s="7"/>
      <c r="CF434" s="7"/>
      <c r="CG434" s="7"/>
      <c r="CH434" s="7"/>
      <c r="CI434" s="7"/>
      <c r="CJ434" s="7"/>
      <c r="CK434" s="7"/>
      <c r="CL434" s="7"/>
      <c r="CN434" s="47"/>
      <c r="CO434" s="47"/>
      <c r="CP434" s="47"/>
      <c r="CQ434" s="4"/>
    </row>
    <row r="435" spans="1:95" s="1" customFormat="1" x14ac:dyDescent="0.3">
      <c r="A435" s="7"/>
      <c r="C435" s="3">
        <v>50</v>
      </c>
      <c r="D435" s="3">
        <v>2973</v>
      </c>
      <c r="E435" s="3">
        <v>21</v>
      </c>
      <c r="F435" s="3">
        <v>0</v>
      </c>
      <c r="G435" s="3">
        <v>5</v>
      </c>
      <c r="H435" s="3">
        <v>0</v>
      </c>
      <c r="I435" s="3">
        <v>0</v>
      </c>
      <c r="J435" s="65">
        <v>0</v>
      </c>
      <c r="K435" s="65">
        <v>14</v>
      </c>
      <c r="L435" s="65">
        <v>1</v>
      </c>
      <c r="M435" s="66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60"/>
      <c r="Z435" s="3"/>
      <c r="AA435" s="3"/>
      <c r="AB435" s="3"/>
      <c r="AC435" s="3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M435" s="48"/>
      <c r="BX435" s="7"/>
      <c r="BY435" s="4"/>
      <c r="BZ435" s="7"/>
      <c r="CA435" s="7"/>
      <c r="CB435" s="7"/>
      <c r="CE435" s="7"/>
      <c r="CF435" s="7"/>
      <c r="CG435" s="7"/>
      <c r="CH435" s="7"/>
      <c r="CI435" s="7"/>
      <c r="CJ435" s="7"/>
      <c r="CK435" s="7"/>
      <c r="CL435" s="7"/>
      <c r="CN435" s="47"/>
      <c r="CO435" s="47"/>
      <c r="CP435" s="47"/>
      <c r="CQ435" s="4"/>
    </row>
    <row r="436" spans="1:95" s="1" customFormat="1" x14ac:dyDescent="0.3">
      <c r="A436" s="7"/>
      <c r="C436" s="3">
        <v>51</v>
      </c>
      <c r="D436" s="3">
        <v>2972</v>
      </c>
      <c r="E436" s="3">
        <v>21</v>
      </c>
      <c r="F436" s="3">
        <v>0</v>
      </c>
      <c r="G436" s="3">
        <v>5</v>
      </c>
      <c r="H436" s="3">
        <v>0</v>
      </c>
      <c r="I436" s="3">
        <v>0</v>
      </c>
      <c r="J436" s="65">
        <v>0</v>
      </c>
      <c r="K436" s="65">
        <v>15</v>
      </c>
      <c r="L436" s="65">
        <v>1</v>
      </c>
      <c r="M436" s="66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60"/>
      <c r="Z436" s="3"/>
      <c r="AA436" s="3"/>
      <c r="AB436" s="3"/>
      <c r="AC436" s="3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M436" s="48"/>
      <c r="BX436" s="7"/>
      <c r="BY436" s="4"/>
      <c r="BZ436" s="7"/>
      <c r="CA436" s="7"/>
      <c r="CB436" s="7"/>
      <c r="CE436" s="7"/>
      <c r="CF436" s="7"/>
      <c r="CG436" s="7"/>
      <c r="CH436" s="7"/>
      <c r="CI436" s="7"/>
      <c r="CJ436" s="7"/>
      <c r="CK436" s="7"/>
      <c r="CL436" s="7"/>
      <c r="CN436" s="47"/>
      <c r="CO436" s="47"/>
      <c r="CP436" s="47"/>
      <c r="CQ436" s="4"/>
    </row>
    <row r="437" spans="1:95" s="1" customFormat="1" x14ac:dyDescent="0.3">
      <c r="A437" s="7"/>
      <c r="C437" s="3">
        <v>52</v>
      </c>
      <c r="D437" s="3">
        <v>2971</v>
      </c>
      <c r="E437" s="3">
        <v>22</v>
      </c>
      <c r="F437" s="3">
        <v>0</v>
      </c>
      <c r="G437" s="3">
        <v>6</v>
      </c>
      <c r="H437" s="3">
        <v>0</v>
      </c>
      <c r="I437" s="3">
        <v>0</v>
      </c>
      <c r="J437" s="65">
        <v>0</v>
      </c>
      <c r="K437" s="65">
        <v>16</v>
      </c>
      <c r="L437" s="65">
        <v>1</v>
      </c>
      <c r="M437" s="66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60"/>
      <c r="Z437" s="3"/>
      <c r="AA437" s="3"/>
      <c r="AB437" s="3"/>
      <c r="AC437" s="3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M437" s="48"/>
      <c r="BX437" s="7"/>
      <c r="BY437" s="4"/>
      <c r="BZ437" s="7"/>
      <c r="CA437" s="7"/>
      <c r="CB437" s="7"/>
      <c r="CE437" s="7"/>
      <c r="CF437" s="7"/>
      <c r="CG437" s="7"/>
      <c r="CH437" s="7"/>
      <c r="CI437" s="7"/>
      <c r="CJ437" s="7"/>
      <c r="CK437" s="7"/>
      <c r="CL437" s="7"/>
      <c r="CN437" s="47"/>
      <c r="CO437" s="47"/>
      <c r="CP437" s="47"/>
      <c r="CQ437" s="4"/>
    </row>
    <row r="438" spans="1:95" s="1" customFormat="1" x14ac:dyDescent="0.3">
      <c r="A438" s="7"/>
      <c r="C438" s="3">
        <v>53</v>
      </c>
      <c r="D438" s="3">
        <v>2970</v>
      </c>
      <c r="E438" s="3">
        <v>22</v>
      </c>
      <c r="F438" s="3">
        <v>0</v>
      </c>
      <c r="G438" s="3">
        <v>7</v>
      </c>
      <c r="H438" s="3">
        <v>0</v>
      </c>
      <c r="I438" s="3">
        <v>0</v>
      </c>
      <c r="J438" s="65">
        <v>0</v>
      </c>
      <c r="K438" s="65">
        <v>16</v>
      </c>
      <c r="L438" s="65">
        <v>1</v>
      </c>
      <c r="M438" s="66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60"/>
      <c r="Z438" s="3"/>
      <c r="AA438" s="3"/>
      <c r="AB438" s="3"/>
      <c r="AC438" s="3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M438" s="48"/>
      <c r="BX438" s="7"/>
      <c r="BY438" s="4"/>
      <c r="BZ438" s="7"/>
      <c r="CA438" s="7"/>
      <c r="CB438" s="7"/>
      <c r="CE438" s="7"/>
      <c r="CF438" s="7"/>
      <c r="CG438" s="7"/>
      <c r="CH438" s="7"/>
      <c r="CI438" s="7"/>
      <c r="CJ438" s="7"/>
      <c r="CK438" s="7"/>
      <c r="CL438" s="7"/>
      <c r="CN438" s="47"/>
      <c r="CO438" s="47"/>
      <c r="CP438" s="47"/>
      <c r="CQ438" s="4"/>
    </row>
    <row r="439" spans="1:95" s="1" customFormat="1" x14ac:dyDescent="0.3">
      <c r="A439" s="7"/>
      <c r="C439" s="3">
        <v>54</v>
      </c>
      <c r="D439" s="3">
        <v>2969</v>
      </c>
      <c r="E439" s="3">
        <v>22</v>
      </c>
      <c r="F439" s="3">
        <v>0</v>
      </c>
      <c r="G439" s="3">
        <v>7</v>
      </c>
      <c r="H439" s="3">
        <v>0</v>
      </c>
      <c r="I439" s="3">
        <v>0</v>
      </c>
      <c r="J439" s="65">
        <v>0</v>
      </c>
      <c r="K439" s="65">
        <v>16</v>
      </c>
      <c r="L439" s="65">
        <v>1</v>
      </c>
      <c r="M439" s="66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60"/>
      <c r="Z439" s="3"/>
      <c r="AA439" s="3"/>
      <c r="AB439" s="3"/>
      <c r="AC439" s="3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M439" s="48"/>
      <c r="BX439" s="7"/>
      <c r="BY439" s="4"/>
      <c r="BZ439" s="7"/>
      <c r="CA439" s="7"/>
      <c r="CB439" s="7"/>
      <c r="CE439" s="7"/>
      <c r="CF439" s="7"/>
      <c r="CG439" s="7"/>
      <c r="CH439" s="7"/>
      <c r="CI439" s="7"/>
      <c r="CJ439" s="7"/>
      <c r="CK439" s="7"/>
      <c r="CL439" s="7"/>
      <c r="CN439" s="47"/>
      <c r="CO439" s="47"/>
      <c r="CP439" s="47"/>
      <c r="CQ439" s="4"/>
    </row>
    <row r="440" spans="1:95" s="1" customFormat="1" x14ac:dyDescent="0.3">
      <c r="A440" s="7"/>
      <c r="C440" s="3">
        <v>55</v>
      </c>
      <c r="D440" s="3">
        <v>2968</v>
      </c>
      <c r="E440" s="3">
        <v>22</v>
      </c>
      <c r="F440" s="3">
        <v>0</v>
      </c>
      <c r="G440" s="3">
        <v>8</v>
      </c>
      <c r="H440" s="3">
        <v>0</v>
      </c>
      <c r="I440" s="3">
        <v>0</v>
      </c>
      <c r="J440" s="65">
        <v>0</v>
      </c>
      <c r="K440" s="65">
        <v>15</v>
      </c>
      <c r="L440" s="65">
        <v>1</v>
      </c>
      <c r="M440" s="66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60"/>
      <c r="Z440" s="3"/>
      <c r="AA440" s="3"/>
      <c r="AB440" s="3"/>
      <c r="AC440" s="3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M440" s="48"/>
      <c r="BX440" s="7"/>
      <c r="BY440" s="4"/>
      <c r="BZ440" s="7"/>
      <c r="CA440" s="7"/>
      <c r="CB440" s="7"/>
      <c r="CE440" s="7"/>
      <c r="CF440" s="7"/>
      <c r="CG440" s="7"/>
      <c r="CH440" s="7"/>
      <c r="CI440" s="7"/>
      <c r="CJ440" s="7"/>
      <c r="CK440" s="7"/>
      <c r="CL440" s="7"/>
      <c r="CN440" s="47"/>
      <c r="CO440" s="47"/>
      <c r="CP440" s="47"/>
      <c r="CQ440" s="4"/>
    </row>
    <row r="441" spans="1:95" s="1" customFormat="1" x14ac:dyDescent="0.3">
      <c r="A441" s="7"/>
      <c r="C441" s="3">
        <v>56</v>
      </c>
      <c r="D441" s="3">
        <v>2967</v>
      </c>
      <c r="E441" s="3">
        <v>22</v>
      </c>
      <c r="F441" s="3">
        <v>0</v>
      </c>
      <c r="G441" s="3">
        <v>9</v>
      </c>
      <c r="H441" s="3">
        <v>0</v>
      </c>
      <c r="I441" s="3">
        <v>0</v>
      </c>
      <c r="J441" s="65">
        <v>0</v>
      </c>
      <c r="K441" s="65">
        <v>15</v>
      </c>
      <c r="L441" s="65">
        <v>1</v>
      </c>
      <c r="M441" s="66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60"/>
      <c r="Z441" s="3"/>
      <c r="AA441" s="3"/>
      <c r="AB441" s="3"/>
      <c r="AC441" s="3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M441" s="48"/>
      <c r="BX441" s="7"/>
      <c r="BY441" s="4"/>
      <c r="BZ441" s="7"/>
      <c r="CA441" s="7"/>
      <c r="CB441" s="7"/>
      <c r="CE441" s="7"/>
      <c r="CF441" s="7"/>
      <c r="CG441" s="7"/>
      <c r="CH441" s="7"/>
      <c r="CI441" s="7"/>
      <c r="CJ441" s="7"/>
      <c r="CK441" s="7"/>
      <c r="CL441" s="7"/>
      <c r="CN441" s="47"/>
      <c r="CO441" s="47"/>
      <c r="CP441" s="47"/>
      <c r="CQ441" s="4"/>
    </row>
    <row r="442" spans="1:95" s="1" customFormat="1" x14ac:dyDescent="0.3">
      <c r="A442" s="7"/>
      <c r="C442" s="3">
        <v>57</v>
      </c>
      <c r="D442" s="3">
        <v>2967</v>
      </c>
      <c r="E442" s="3">
        <v>22</v>
      </c>
      <c r="F442" s="3">
        <v>0</v>
      </c>
      <c r="G442" s="3">
        <v>10</v>
      </c>
      <c r="H442" s="3">
        <v>0</v>
      </c>
      <c r="I442" s="3">
        <v>0</v>
      </c>
      <c r="J442" s="65">
        <v>0</v>
      </c>
      <c r="K442" s="65">
        <v>16</v>
      </c>
      <c r="L442" s="65">
        <v>1</v>
      </c>
      <c r="M442" s="66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60"/>
      <c r="Z442" s="3"/>
      <c r="AA442" s="3"/>
      <c r="AB442" s="3"/>
      <c r="AC442" s="3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M442" s="48"/>
      <c r="BX442" s="7"/>
      <c r="BY442" s="4"/>
      <c r="BZ442" s="7"/>
      <c r="CA442" s="7"/>
      <c r="CB442" s="7"/>
      <c r="CE442" s="7"/>
      <c r="CF442" s="7"/>
      <c r="CG442" s="7"/>
      <c r="CH442" s="7"/>
      <c r="CI442" s="7"/>
      <c r="CJ442" s="7"/>
      <c r="CK442" s="7"/>
      <c r="CL442" s="7"/>
      <c r="CN442" s="47"/>
      <c r="CO442" s="47"/>
      <c r="CP442" s="47"/>
      <c r="CQ442" s="4"/>
    </row>
    <row r="443" spans="1:95" s="1" customFormat="1" x14ac:dyDescent="0.3">
      <c r="A443" s="7"/>
      <c r="C443" s="3">
        <v>58</v>
      </c>
      <c r="D443" s="3">
        <v>2966</v>
      </c>
      <c r="E443" s="3">
        <v>23</v>
      </c>
      <c r="F443" s="3">
        <v>0</v>
      </c>
      <c r="G443" s="3">
        <v>10</v>
      </c>
      <c r="H443" s="3">
        <v>0</v>
      </c>
      <c r="I443" s="3">
        <v>0</v>
      </c>
      <c r="J443" s="65">
        <v>0</v>
      </c>
      <c r="K443" s="65">
        <v>17</v>
      </c>
      <c r="L443" s="65">
        <v>1</v>
      </c>
      <c r="M443" s="66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60"/>
      <c r="Z443" s="3"/>
      <c r="AA443" s="3"/>
      <c r="AB443" s="3"/>
      <c r="AC443" s="3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M443" s="48"/>
      <c r="BX443" s="7"/>
      <c r="BY443" s="4"/>
      <c r="BZ443" s="7"/>
      <c r="CA443" s="7"/>
      <c r="CB443" s="7"/>
      <c r="CE443" s="7"/>
      <c r="CF443" s="7"/>
      <c r="CG443" s="7"/>
      <c r="CH443" s="7"/>
      <c r="CI443" s="7"/>
      <c r="CJ443" s="7"/>
      <c r="CK443" s="7"/>
      <c r="CL443" s="7"/>
      <c r="CN443" s="47"/>
      <c r="CO443" s="47"/>
      <c r="CP443" s="47"/>
      <c r="CQ443" s="4"/>
    </row>
    <row r="444" spans="1:95" s="1" customFormat="1" x14ac:dyDescent="0.3">
      <c r="A444" s="7"/>
      <c r="C444" s="3">
        <v>59</v>
      </c>
      <c r="D444" s="3">
        <v>2965</v>
      </c>
      <c r="E444" s="3">
        <v>23</v>
      </c>
      <c r="F444" s="3">
        <v>0</v>
      </c>
      <c r="G444" s="3">
        <v>11</v>
      </c>
      <c r="H444" s="3">
        <v>0</v>
      </c>
      <c r="I444" s="3">
        <v>0</v>
      </c>
      <c r="J444" s="65">
        <v>0</v>
      </c>
      <c r="K444" s="65">
        <v>17</v>
      </c>
      <c r="L444" s="65">
        <v>1</v>
      </c>
      <c r="M444" s="66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60"/>
      <c r="Z444" s="3"/>
      <c r="AA444" s="3"/>
      <c r="AB444" s="3"/>
      <c r="AC444" s="3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M444" s="48"/>
      <c r="BX444" s="7"/>
      <c r="BY444" s="4"/>
      <c r="BZ444" s="7"/>
      <c r="CA444" s="7"/>
      <c r="CB444" s="7"/>
      <c r="CE444" s="7"/>
      <c r="CF444" s="7"/>
      <c r="CG444" s="7"/>
      <c r="CH444" s="7"/>
      <c r="CI444" s="7"/>
      <c r="CJ444" s="7"/>
      <c r="CK444" s="7"/>
      <c r="CL444" s="7"/>
      <c r="CN444" s="47"/>
      <c r="CO444" s="47"/>
      <c r="CP444" s="47"/>
      <c r="CQ444" s="4"/>
    </row>
    <row r="445" spans="1:95" s="1" customFormat="1" x14ac:dyDescent="0.3">
      <c r="A445" s="7"/>
      <c r="C445" s="3">
        <v>60</v>
      </c>
      <c r="D445" s="3">
        <v>2964</v>
      </c>
      <c r="E445" s="3">
        <v>23</v>
      </c>
      <c r="F445" s="3">
        <v>0</v>
      </c>
      <c r="G445" s="3">
        <v>12</v>
      </c>
      <c r="H445" s="3">
        <v>0</v>
      </c>
      <c r="I445" s="3">
        <v>0</v>
      </c>
      <c r="J445" s="65">
        <v>0</v>
      </c>
      <c r="K445" s="65">
        <v>17</v>
      </c>
      <c r="L445" s="65">
        <v>1</v>
      </c>
      <c r="M445" s="66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60"/>
      <c r="Z445" s="3"/>
      <c r="AA445" s="3"/>
      <c r="AB445" s="3"/>
      <c r="AC445" s="3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M445" s="48"/>
      <c r="BX445" s="7"/>
      <c r="BY445" s="4"/>
      <c r="BZ445" s="7"/>
      <c r="CA445" s="7"/>
      <c r="CB445" s="7"/>
      <c r="CE445" s="7"/>
      <c r="CF445" s="7"/>
      <c r="CG445" s="7"/>
      <c r="CH445" s="7"/>
      <c r="CI445" s="7"/>
      <c r="CJ445" s="7"/>
      <c r="CK445" s="7"/>
      <c r="CL445" s="7"/>
      <c r="CN445" s="47"/>
      <c r="CO445" s="47"/>
      <c r="CP445" s="47"/>
      <c r="CQ445" s="4"/>
    </row>
    <row r="446" spans="1:95" s="1" customFormat="1" x14ac:dyDescent="0.3">
      <c r="A446" s="7"/>
      <c r="C446" s="3">
        <v>61</v>
      </c>
      <c r="D446" s="3">
        <v>2963</v>
      </c>
      <c r="E446" s="3">
        <v>22</v>
      </c>
      <c r="F446" s="3">
        <v>0</v>
      </c>
      <c r="G446" s="3">
        <v>13</v>
      </c>
      <c r="H446" s="3">
        <v>0</v>
      </c>
      <c r="I446" s="3">
        <v>0</v>
      </c>
      <c r="J446" s="65">
        <v>0</v>
      </c>
      <c r="K446" s="65">
        <v>16</v>
      </c>
      <c r="L446" s="65">
        <v>1</v>
      </c>
      <c r="M446" s="66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60"/>
      <c r="Z446" s="3"/>
      <c r="AA446" s="3"/>
      <c r="AB446" s="3"/>
      <c r="AC446" s="3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M446" s="48"/>
      <c r="BX446" s="7"/>
      <c r="BY446" s="4"/>
      <c r="BZ446" s="7"/>
      <c r="CA446" s="7"/>
      <c r="CB446" s="7"/>
      <c r="CE446" s="7"/>
      <c r="CF446" s="7"/>
      <c r="CG446" s="7"/>
      <c r="CH446" s="7"/>
      <c r="CI446" s="7"/>
      <c r="CJ446" s="7"/>
      <c r="CK446" s="7"/>
      <c r="CL446" s="7"/>
      <c r="CN446" s="47"/>
      <c r="CO446" s="47"/>
      <c r="CP446" s="47"/>
      <c r="CQ446" s="4"/>
    </row>
    <row r="447" spans="1:95" s="1" customFormat="1" x14ac:dyDescent="0.3">
      <c r="A447" s="7"/>
      <c r="C447" s="3">
        <v>62</v>
      </c>
      <c r="D447" s="3">
        <v>2963</v>
      </c>
      <c r="E447" s="3">
        <v>22</v>
      </c>
      <c r="F447" s="3">
        <v>0</v>
      </c>
      <c r="G447" s="3">
        <v>14</v>
      </c>
      <c r="H447" s="3">
        <v>0</v>
      </c>
      <c r="I447" s="3">
        <v>0</v>
      </c>
      <c r="J447" s="65">
        <v>0</v>
      </c>
      <c r="K447" s="65">
        <v>16</v>
      </c>
      <c r="L447" s="65">
        <v>1</v>
      </c>
      <c r="M447" s="66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60"/>
      <c r="Z447" s="3"/>
      <c r="AA447" s="3"/>
      <c r="AB447" s="3"/>
      <c r="AC447" s="3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M447" s="48"/>
      <c r="BX447" s="7"/>
      <c r="BY447" s="4"/>
      <c r="BZ447" s="7"/>
      <c r="CA447" s="7"/>
      <c r="CB447" s="7"/>
      <c r="CE447" s="7"/>
      <c r="CF447" s="7"/>
      <c r="CG447" s="7"/>
      <c r="CH447" s="7"/>
      <c r="CI447" s="7"/>
      <c r="CJ447" s="7"/>
      <c r="CK447" s="7"/>
      <c r="CL447" s="7"/>
      <c r="CN447" s="47"/>
      <c r="CO447" s="47"/>
      <c r="CP447" s="47"/>
      <c r="CQ447" s="4"/>
    </row>
    <row r="448" spans="1:95" s="1" customFormat="1" x14ac:dyDescent="0.3">
      <c r="A448" s="7"/>
      <c r="C448" s="3">
        <v>63</v>
      </c>
      <c r="D448" s="3">
        <v>2962</v>
      </c>
      <c r="E448" s="3">
        <v>22</v>
      </c>
      <c r="F448" s="3">
        <v>0</v>
      </c>
      <c r="G448" s="3">
        <v>15</v>
      </c>
      <c r="H448" s="3">
        <v>0</v>
      </c>
      <c r="I448" s="3">
        <v>0</v>
      </c>
      <c r="J448" s="65">
        <v>0</v>
      </c>
      <c r="K448" s="65">
        <v>16</v>
      </c>
      <c r="L448" s="65">
        <v>1</v>
      </c>
      <c r="M448" s="66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60"/>
      <c r="Z448" s="3"/>
      <c r="AA448" s="3"/>
      <c r="AB448" s="3"/>
      <c r="AC448" s="3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M448" s="48"/>
      <c r="BX448" s="7"/>
      <c r="BY448" s="4"/>
      <c r="BZ448" s="7"/>
      <c r="CA448" s="7"/>
      <c r="CB448" s="7"/>
      <c r="CE448" s="7"/>
      <c r="CF448" s="7"/>
      <c r="CG448" s="7"/>
      <c r="CH448" s="7"/>
      <c r="CI448" s="7"/>
      <c r="CJ448" s="7"/>
      <c r="CK448" s="7"/>
      <c r="CL448" s="7"/>
      <c r="CN448" s="47"/>
      <c r="CO448" s="47"/>
      <c r="CP448" s="47"/>
      <c r="CQ448" s="4"/>
    </row>
    <row r="449" spans="1:95" s="1" customFormat="1" x14ac:dyDescent="0.3">
      <c r="A449" s="7"/>
      <c r="C449" s="3">
        <v>64</v>
      </c>
      <c r="D449" s="3">
        <v>2961</v>
      </c>
      <c r="E449" s="3">
        <v>21</v>
      </c>
      <c r="F449" s="3">
        <v>0</v>
      </c>
      <c r="G449" s="3">
        <v>16</v>
      </c>
      <c r="H449" s="3">
        <v>0</v>
      </c>
      <c r="I449" s="3">
        <v>0</v>
      </c>
      <c r="J449" s="65">
        <v>0</v>
      </c>
      <c r="K449" s="65">
        <v>16</v>
      </c>
      <c r="L449" s="65">
        <v>1</v>
      </c>
      <c r="M449" s="66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60"/>
      <c r="Z449" s="3"/>
      <c r="AA449" s="3"/>
      <c r="AB449" s="3"/>
      <c r="AC449" s="3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M449" s="48"/>
      <c r="BX449" s="7"/>
      <c r="BY449" s="4"/>
      <c r="BZ449" s="7"/>
      <c r="CA449" s="7"/>
      <c r="CB449" s="7"/>
      <c r="CE449" s="7"/>
      <c r="CF449" s="7"/>
      <c r="CG449" s="7"/>
      <c r="CH449" s="7"/>
      <c r="CI449" s="7"/>
      <c r="CJ449" s="7"/>
      <c r="CK449" s="7"/>
      <c r="CL449" s="7"/>
      <c r="CN449" s="47"/>
      <c r="CO449" s="47"/>
      <c r="CP449" s="47"/>
      <c r="CQ449" s="4"/>
    </row>
    <row r="450" spans="1:95" s="1" customFormat="1" x14ac:dyDescent="0.3">
      <c r="A450" s="7"/>
      <c r="C450" s="3">
        <v>65</v>
      </c>
      <c r="D450" s="3">
        <v>2961</v>
      </c>
      <c r="E450" s="3">
        <v>21</v>
      </c>
      <c r="F450" s="3">
        <v>0</v>
      </c>
      <c r="G450" s="3">
        <v>17</v>
      </c>
      <c r="H450" s="3">
        <v>0</v>
      </c>
      <c r="I450" s="3">
        <v>0</v>
      </c>
      <c r="J450" s="65">
        <v>0</v>
      </c>
      <c r="K450" s="65">
        <v>16</v>
      </c>
      <c r="L450" s="65">
        <v>1</v>
      </c>
      <c r="M450" s="66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60"/>
      <c r="Z450" s="3"/>
      <c r="AA450" s="3"/>
      <c r="AB450" s="3"/>
      <c r="AC450" s="3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M450" s="48"/>
      <c r="BX450" s="7"/>
      <c r="BY450" s="4"/>
      <c r="BZ450" s="7"/>
      <c r="CA450" s="7"/>
      <c r="CB450" s="7"/>
      <c r="CE450" s="7"/>
      <c r="CF450" s="7"/>
      <c r="CG450" s="7"/>
      <c r="CH450" s="7"/>
      <c r="CI450" s="7"/>
      <c r="CJ450" s="7"/>
      <c r="CK450" s="7"/>
      <c r="CL450" s="7"/>
      <c r="CN450" s="47"/>
      <c r="CO450" s="47"/>
      <c r="CP450" s="47"/>
      <c r="CQ450" s="4"/>
    </row>
    <row r="451" spans="1:95" s="1" customFormat="1" x14ac:dyDescent="0.3">
      <c r="A451" s="7"/>
      <c r="C451" s="3">
        <v>66</v>
      </c>
      <c r="D451" s="3">
        <v>2960</v>
      </c>
      <c r="E451" s="3">
        <v>20</v>
      </c>
      <c r="F451" s="3">
        <v>0</v>
      </c>
      <c r="G451" s="3">
        <v>18</v>
      </c>
      <c r="H451" s="3">
        <v>0</v>
      </c>
      <c r="I451" s="3">
        <v>0</v>
      </c>
      <c r="J451" s="65">
        <v>0</v>
      </c>
      <c r="K451" s="65">
        <v>16</v>
      </c>
      <c r="L451" s="65">
        <v>1</v>
      </c>
      <c r="M451" s="66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60"/>
      <c r="Z451" s="3"/>
      <c r="AA451" s="3"/>
      <c r="AB451" s="3"/>
      <c r="AC451" s="3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M451" s="48"/>
      <c r="BX451" s="7"/>
      <c r="BY451" s="4"/>
      <c r="BZ451" s="7"/>
      <c r="CA451" s="7"/>
      <c r="CB451" s="7"/>
      <c r="CE451" s="7"/>
      <c r="CF451" s="7"/>
      <c r="CG451" s="7"/>
      <c r="CH451" s="7"/>
      <c r="CI451" s="7"/>
      <c r="CJ451" s="7"/>
      <c r="CK451" s="7"/>
      <c r="CL451" s="7"/>
      <c r="CN451" s="47"/>
      <c r="CO451" s="47"/>
      <c r="CP451" s="47"/>
      <c r="CQ451" s="4"/>
    </row>
    <row r="452" spans="1:95" s="1" customFormat="1" x14ac:dyDescent="0.3">
      <c r="A452" s="7"/>
      <c r="C452" s="3">
        <v>67</v>
      </c>
      <c r="D452" s="3">
        <v>2960</v>
      </c>
      <c r="E452" s="3">
        <v>20</v>
      </c>
      <c r="F452" s="3">
        <v>0</v>
      </c>
      <c r="G452" s="3">
        <v>19</v>
      </c>
      <c r="H452" s="3">
        <v>0</v>
      </c>
      <c r="I452" s="3">
        <v>0</v>
      </c>
      <c r="J452" s="65">
        <v>0</v>
      </c>
      <c r="K452" s="65">
        <v>16</v>
      </c>
      <c r="L452" s="65">
        <v>1</v>
      </c>
      <c r="M452" s="66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60"/>
      <c r="Z452" s="3"/>
      <c r="AA452" s="3"/>
      <c r="AB452" s="3"/>
      <c r="AC452" s="3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M452" s="48"/>
      <c r="BX452" s="7"/>
      <c r="BY452" s="4"/>
      <c r="BZ452" s="7"/>
      <c r="CA452" s="7"/>
      <c r="CB452" s="7"/>
      <c r="CE452" s="7"/>
      <c r="CF452" s="7"/>
      <c r="CG452" s="7"/>
      <c r="CH452" s="7"/>
      <c r="CI452" s="7"/>
      <c r="CJ452" s="7"/>
      <c r="CK452" s="7"/>
      <c r="CL452" s="7"/>
      <c r="CN452" s="47"/>
      <c r="CO452" s="47"/>
      <c r="CP452" s="47"/>
      <c r="CQ452" s="4"/>
    </row>
    <row r="453" spans="1:95" s="1" customFormat="1" x14ac:dyDescent="0.3">
      <c r="A453" s="7"/>
      <c r="C453" s="3">
        <v>68</v>
      </c>
      <c r="D453" s="3">
        <v>2960</v>
      </c>
      <c r="E453" s="3">
        <v>20</v>
      </c>
      <c r="F453" s="3">
        <v>0</v>
      </c>
      <c r="G453" s="3">
        <v>19</v>
      </c>
      <c r="H453" s="3">
        <v>0</v>
      </c>
      <c r="I453" s="3">
        <v>0</v>
      </c>
      <c r="J453" s="65">
        <v>0</v>
      </c>
      <c r="K453" s="65">
        <v>16</v>
      </c>
      <c r="L453" s="65">
        <v>1</v>
      </c>
      <c r="M453" s="66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60"/>
      <c r="Z453" s="3"/>
      <c r="AA453" s="3"/>
      <c r="AB453" s="3"/>
      <c r="AC453" s="3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M453" s="48"/>
      <c r="BX453" s="7"/>
      <c r="BY453" s="4"/>
      <c r="BZ453" s="7"/>
      <c r="CA453" s="7"/>
      <c r="CB453" s="7"/>
      <c r="CE453" s="7"/>
      <c r="CF453" s="7"/>
      <c r="CG453" s="7"/>
      <c r="CH453" s="7"/>
      <c r="CI453" s="7"/>
      <c r="CJ453" s="7"/>
      <c r="CK453" s="7"/>
      <c r="CL453" s="7"/>
      <c r="CN453" s="47"/>
      <c r="CO453" s="47"/>
      <c r="CP453" s="47"/>
      <c r="CQ453" s="4"/>
    </row>
    <row r="454" spans="1:95" s="1" customFormat="1" x14ac:dyDescent="0.3">
      <c r="A454" s="7"/>
      <c r="C454" s="3">
        <v>69</v>
      </c>
      <c r="D454" s="3">
        <v>2959</v>
      </c>
      <c r="E454" s="3">
        <v>19</v>
      </c>
      <c r="F454" s="3">
        <v>0</v>
      </c>
      <c r="G454" s="3">
        <v>20</v>
      </c>
      <c r="H454" s="3">
        <v>0</v>
      </c>
      <c r="I454" s="3">
        <v>0</v>
      </c>
      <c r="J454" s="65">
        <v>0</v>
      </c>
      <c r="K454" s="65">
        <v>16</v>
      </c>
      <c r="L454" s="65">
        <v>0</v>
      </c>
      <c r="M454" s="66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60"/>
      <c r="Z454" s="3"/>
      <c r="AA454" s="3"/>
      <c r="AB454" s="3"/>
      <c r="AC454" s="3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M454" s="48"/>
      <c r="BX454" s="7"/>
      <c r="BY454" s="4"/>
      <c r="BZ454" s="7"/>
      <c r="CA454" s="7"/>
      <c r="CB454" s="7"/>
      <c r="CE454" s="7"/>
      <c r="CF454" s="7"/>
      <c r="CG454" s="7"/>
      <c r="CH454" s="7"/>
      <c r="CI454" s="7"/>
      <c r="CJ454" s="7"/>
      <c r="CK454" s="7"/>
      <c r="CL454" s="7"/>
      <c r="CN454" s="47"/>
      <c r="CO454" s="47"/>
      <c r="CP454" s="47"/>
      <c r="CQ454" s="4"/>
    </row>
    <row r="455" spans="1:95" s="1" customFormat="1" x14ac:dyDescent="0.3">
      <c r="A455" s="7"/>
      <c r="C455" s="3">
        <v>70</v>
      </c>
      <c r="D455" s="3">
        <v>2959</v>
      </c>
      <c r="E455" s="3">
        <v>18</v>
      </c>
      <c r="F455" s="3">
        <v>0</v>
      </c>
      <c r="G455" s="3">
        <v>22</v>
      </c>
      <c r="H455" s="3">
        <v>0</v>
      </c>
      <c r="I455" s="3">
        <v>0</v>
      </c>
      <c r="J455" s="65">
        <v>0</v>
      </c>
      <c r="K455" s="65">
        <v>15</v>
      </c>
      <c r="L455" s="65">
        <v>1</v>
      </c>
      <c r="M455" s="66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60"/>
      <c r="Z455" s="3"/>
      <c r="AA455" s="3"/>
      <c r="AB455" s="3"/>
      <c r="AC455" s="3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M455" s="48"/>
      <c r="BX455" s="7"/>
      <c r="BY455" s="4"/>
      <c r="BZ455" s="7"/>
      <c r="CA455" s="7"/>
      <c r="CB455" s="7"/>
      <c r="CE455" s="7"/>
      <c r="CF455" s="7"/>
      <c r="CG455" s="7"/>
      <c r="CH455" s="7"/>
      <c r="CI455" s="7"/>
      <c r="CJ455" s="7"/>
      <c r="CK455" s="7"/>
      <c r="CL455" s="7"/>
      <c r="CN455" s="47"/>
      <c r="CO455" s="47"/>
      <c r="CP455" s="47"/>
      <c r="CQ455" s="4"/>
    </row>
    <row r="456" spans="1:95" s="1" customFormat="1" x14ac:dyDescent="0.3">
      <c r="A456" s="7"/>
      <c r="C456" s="3">
        <v>71</v>
      </c>
      <c r="D456" s="3">
        <v>2958</v>
      </c>
      <c r="E456" s="3">
        <v>18</v>
      </c>
      <c r="F456" s="3">
        <v>0</v>
      </c>
      <c r="G456" s="3">
        <v>23</v>
      </c>
      <c r="H456" s="3">
        <v>0</v>
      </c>
      <c r="I456" s="3">
        <v>0</v>
      </c>
      <c r="J456" s="65">
        <v>0</v>
      </c>
      <c r="K456" s="65">
        <v>15</v>
      </c>
      <c r="L456" s="65">
        <v>1</v>
      </c>
      <c r="M456" s="66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60"/>
      <c r="Z456" s="3"/>
      <c r="AA456" s="3"/>
      <c r="AB456" s="3"/>
      <c r="AC456" s="3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M456" s="48"/>
      <c r="BX456" s="7"/>
      <c r="BY456" s="4"/>
      <c r="BZ456" s="7"/>
      <c r="CA456" s="7"/>
      <c r="CB456" s="7"/>
      <c r="CE456" s="7"/>
      <c r="CF456" s="7"/>
      <c r="CG456" s="7"/>
      <c r="CH456" s="7"/>
      <c r="CI456" s="7"/>
      <c r="CJ456" s="7"/>
      <c r="CK456" s="7"/>
      <c r="CL456" s="7"/>
      <c r="CN456" s="47"/>
      <c r="CO456" s="47"/>
      <c r="CP456" s="47"/>
      <c r="CQ456" s="4"/>
    </row>
    <row r="457" spans="1:95" s="1" customFormat="1" x14ac:dyDescent="0.3">
      <c r="A457" s="7"/>
      <c r="C457" s="3">
        <v>72</v>
      </c>
      <c r="D457" s="3">
        <v>2958</v>
      </c>
      <c r="E457" s="3">
        <v>17</v>
      </c>
      <c r="F457" s="3">
        <v>0</v>
      </c>
      <c r="G457" s="3">
        <v>24</v>
      </c>
      <c r="H457" s="3">
        <v>0</v>
      </c>
      <c r="I457" s="3">
        <v>0</v>
      </c>
      <c r="J457" s="65">
        <v>0</v>
      </c>
      <c r="K457" s="65">
        <v>14</v>
      </c>
      <c r="L457" s="65">
        <v>0</v>
      </c>
      <c r="M457" s="66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60"/>
      <c r="Z457" s="3"/>
      <c r="AA457" s="3"/>
      <c r="AB457" s="3"/>
      <c r="AC457" s="3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M457" s="48"/>
      <c r="BX457" s="7"/>
      <c r="BY457" s="4"/>
      <c r="BZ457" s="7"/>
      <c r="CA457" s="7"/>
      <c r="CB457" s="7"/>
      <c r="CE457" s="7"/>
      <c r="CF457" s="7"/>
      <c r="CG457" s="7"/>
      <c r="CH457" s="7"/>
      <c r="CI457" s="7"/>
      <c r="CJ457" s="7"/>
      <c r="CK457" s="7"/>
      <c r="CL457" s="7"/>
      <c r="CN457" s="47"/>
      <c r="CO457" s="47"/>
      <c r="CP457" s="47"/>
      <c r="CQ457" s="4"/>
    </row>
    <row r="458" spans="1:95" s="1" customFormat="1" x14ac:dyDescent="0.3">
      <c r="A458" s="7"/>
      <c r="C458" s="3">
        <v>73</v>
      </c>
      <c r="D458" s="3">
        <v>2958</v>
      </c>
      <c r="E458" s="3">
        <v>16</v>
      </c>
      <c r="F458" s="3">
        <v>0</v>
      </c>
      <c r="G458" s="3">
        <v>25</v>
      </c>
      <c r="H458" s="3">
        <v>0</v>
      </c>
      <c r="I458" s="3">
        <v>0</v>
      </c>
      <c r="J458" s="65">
        <v>0</v>
      </c>
      <c r="K458" s="65">
        <v>14</v>
      </c>
      <c r="L458" s="65">
        <v>0</v>
      </c>
      <c r="M458" s="66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60"/>
      <c r="Z458" s="3"/>
      <c r="AA458" s="3"/>
      <c r="AB458" s="3"/>
      <c r="AC458" s="3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M458" s="48"/>
      <c r="BX458" s="7"/>
      <c r="BY458" s="4"/>
      <c r="BZ458" s="7"/>
      <c r="CA458" s="7"/>
      <c r="CB458" s="7"/>
      <c r="CE458" s="7"/>
      <c r="CF458" s="7"/>
      <c r="CG458" s="7"/>
      <c r="CH458" s="7"/>
      <c r="CI458" s="7"/>
      <c r="CJ458" s="7"/>
      <c r="CK458" s="7"/>
      <c r="CL458" s="7"/>
      <c r="CN458" s="47"/>
      <c r="CO458" s="47"/>
      <c r="CP458" s="47"/>
      <c r="CQ458" s="4"/>
    </row>
    <row r="459" spans="1:95" s="1" customFormat="1" x14ac:dyDescent="0.3">
      <c r="A459" s="7"/>
      <c r="C459" s="3">
        <v>74</v>
      </c>
      <c r="D459" s="3">
        <v>2958</v>
      </c>
      <c r="E459" s="3">
        <v>16</v>
      </c>
      <c r="F459" s="3">
        <v>0</v>
      </c>
      <c r="G459" s="3">
        <v>25</v>
      </c>
      <c r="H459" s="3">
        <v>0</v>
      </c>
      <c r="I459" s="3">
        <v>0</v>
      </c>
      <c r="J459" s="65">
        <v>0</v>
      </c>
      <c r="K459" s="65">
        <v>14</v>
      </c>
      <c r="L459" s="65">
        <v>1</v>
      </c>
      <c r="M459" s="66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60"/>
      <c r="Z459" s="3"/>
      <c r="AA459" s="3"/>
      <c r="AB459" s="3"/>
      <c r="AC459" s="3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M459" s="48"/>
      <c r="BX459" s="7"/>
      <c r="BY459" s="4"/>
      <c r="BZ459" s="7"/>
      <c r="CA459" s="7"/>
      <c r="CB459" s="7"/>
      <c r="CE459" s="7"/>
      <c r="CF459" s="7"/>
      <c r="CG459" s="7"/>
      <c r="CH459" s="7"/>
      <c r="CI459" s="7"/>
      <c r="CJ459" s="7"/>
      <c r="CK459" s="7"/>
      <c r="CL459" s="7"/>
      <c r="CN459" s="47"/>
      <c r="CO459" s="47"/>
      <c r="CP459" s="47"/>
      <c r="CQ459" s="4"/>
    </row>
    <row r="460" spans="1:95" s="1" customFormat="1" x14ac:dyDescent="0.3">
      <c r="A460" s="7"/>
      <c r="C460" s="3">
        <v>75</v>
      </c>
      <c r="D460" s="3">
        <v>2957</v>
      </c>
      <c r="E460" s="3">
        <v>15</v>
      </c>
      <c r="F460" s="3">
        <v>0</v>
      </c>
      <c r="G460" s="3">
        <v>26</v>
      </c>
      <c r="H460" s="3">
        <v>0</v>
      </c>
      <c r="I460" s="3">
        <v>0</v>
      </c>
      <c r="J460" s="65">
        <v>0</v>
      </c>
      <c r="K460" s="65">
        <v>13</v>
      </c>
      <c r="L460" s="65">
        <v>1</v>
      </c>
      <c r="M460" s="66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60"/>
      <c r="Z460" s="3"/>
      <c r="AA460" s="3"/>
      <c r="AB460" s="3"/>
      <c r="AC460" s="3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M460" s="48"/>
      <c r="BX460" s="7"/>
      <c r="BY460" s="4"/>
      <c r="BZ460" s="7"/>
      <c r="CA460" s="7"/>
      <c r="CB460" s="7"/>
      <c r="CE460" s="7"/>
      <c r="CF460" s="7"/>
      <c r="CG460" s="7"/>
      <c r="CH460" s="7"/>
      <c r="CI460" s="7"/>
      <c r="CJ460" s="7"/>
      <c r="CK460" s="7"/>
      <c r="CL460" s="7"/>
      <c r="CN460" s="47"/>
      <c r="CO460" s="47"/>
      <c r="CP460" s="47"/>
      <c r="CQ460" s="4"/>
    </row>
    <row r="461" spans="1:95" s="1" customFormat="1" x14ac:dyDescent="0.3">
      <c r="A461" s="7"/>
      <c r="C461" s="3">
        <v>76</v>
      </c>
      <c r="D461" s="3">
        <v>2957</v>
      </c>
      <c r="E461" s="3">
        <v>15</v>
      </c>
      <c r="F461" s="3">
        <v>0</v>
      </c>
      <c r="G461" s="3">
        <v>27</v>
      </c>
      <c r="H461" s="3">
        <v>0</v>
      </c>
      <c r="I461" s="3">
        <v>0</v>
      </c>
      <c r="J461" s="65">
        <v>0</v>
      </c>
      <c r="K461" s="65">
        <v>12</v>
      </c>
      <c r="L461" s="65">
        <v>1</v>
      </c>
      <c r="M461" s="66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60"/>
      <c r="Z461" s="3"/>
      <c r="AA461" s="3"/>
      <c r="AB461" s="3"/>
      <c r="AC461" s="3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M461" s="48"/>
      <c r="BX461" s="7"/>
      <c r="BY461" s="4"/>
      <c r="BZ461" s="7"/>
      <c r="CA461" s="7"/>
      <c r="CB461" s="7"/>
      <c r="CE461" s="7"/>
      <c r="CF461" s="7"/>
      <c r="CG461" s="7"/>
      <c r="CH461" s="7"/>
      <c r="CI461" s="7"/>
      <c r="CJ461" s="7"/>
      <c r="CK461" s="7"/>
      <c r="CL461" s="7"/>
      <c r="CN461" s="47"/>
      <c r="CO461" s="47"/>
      <c r="CP461" s="47"/>
      <c r="CQ461" s="4"/>
    </row>
    <row r="462" spans="1:95" s="1" customFormat="1" x14ac:dyDescent="0.3">
      <c r="A462" s="7"/>
      <c r="C462" s="3">
        <v>77</v>
      </c>
      <c r="D462" s="3">
        <v>2956</v>
      </c>
      <c r="E462" s="3">
        <v>15</v>
      </c>
      <c r="F462" s="3">
        <v>0</v>
      </c>
      <c r="G462" s="3">
        <v>28</v>
      </c>
      <c r="H462" s="3">
        <v>0</v>
      </c>
      <c r="I462" s="3">
        <v>0</v>
      </c>
      <c r="J462" s="65">
        <v>0</v>
      </c>
      <c r="K462" s="65">
        <v>12</v>
      </c>
      <c r="L462" s="65">
        <v>1</v>
      </c>
      <c r="M462" s="66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60"/>
      <c r="Z462" s="3"/>
      <c r="AA462" s="3"/>
      <c r="AB462" s="3"/>
      <c r="AC462" s="3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M462" s="48"/>
      <c r="BX462" s="7"/>
      <c r="BY462" s="4"/>
      <c r="BZ462" s="7"/>
      <c r="CA462" s="7"/>
      <c r="CB462" s="7"/>
      <c r="CE462" s="7"/>
      <c r="CF462" s="7"/>
      <c r="CG462" s="7"/>
      <c r="CH462" s="7"/>
      <c r="CI462" s="7"/>
      <c r="CJ462" s="7"/>
      <c r="CK462" s="7"/>
      <c r="CL462" s="7"/>
      <c r="CN462" s="47"/>
      <c r="CO462" s="47"/>
      <c r="CP462" s="47"/>
      <c r="CQ462" s="4"/>
    </row>
    <row r="463" spans="1:95" s="1" customFormat="1" x14ac:dyDescent="0.3">
      <c r="A463" s="7"/>
      <c r="C463" s="3">
        <v>78</v>
      </c>
      <c r="D463" s="3">
        <v>2956</v>
      </c>
      <c r="E463" s="3">
        <v>14</v>
      </c>
      <c r="F463" s="3">
        <v>0</v>
      </c>
      <c r="G463" s="3">
        <v>28</v>
      </c>
      <c r="H463" s="3">
        <v>0</v>
      </c>
      <c r="I463" s="3">
        <v>0</v>
      </c>
      <c r="J463" s="65">
        <v>0</v>
      </c>
      <c r="K463" s="65">
        <v>12</v>
      </c>
      <c r="L463" s="65">
        <v>1</v>
      </c>
      <c r="M463" s="66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60"/>
      <c r="Z463" s="3"/>
      <c r="AA463" s="3"/>
      <c r="AB463" s="3"/>
      <c r="AC463" s="3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M463" s="48"/>
      <c r="BX463" s="7"/>
      <c r="BY463" s="4"/>
      <c r="BZ463" s="7"/>
      <c r="CA463" s="7"/>
      <c r="CB463" s="7"/>
      <c r="CE463" s="7"/>
      <c r="CF463" s="7"/>
      <c r="CG463" s="7"/>
      <c r="CH463" s="7"/>
      <c r="CI463" s="7"/>
      <c r="CJ463" s="7"/>
      <c r="CK463" s="7"/>
      <c r="CL463" s="7"/>
      <c r="CN463" s="47"/>
      <c r="CO463" s="47"/>
      <c r="CP463" s="47"/>
      <c r="CQ463" s="4"/>
    </row>
    <row r="464" spans="1:95" s="1" customFormat="1" x14ac:dyDescent="0.3">
      <c r="A464" s="7"/>
      <c r="C464" s="3">
        <v>79</v>
      </c>
      <c r="D464" s="3">
        <v>2956</v>
      </c>
      <c r="E464" s="3">
        <v>13</v>
      </c>
      <c r="F464" s="3">
        <v>0</v>
      </c>
      <c r="G464" s="3">
        <v>29</v>
      </c>
      <c r="H464" s="3">
        <v>0</v>
      </c>
      <c r="I464" s="3">
        <v>0</v>
      </c>
      <c r="J464" s="65">
        <v>0</v>
      </c>
      <c r="K464" s="65">
        <v>11</v>
      </c>
      <c r="L464" s="65">
        <v>1</v>
      </c>
      <c r="M464" s="66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60"/>
      <c r="Z464" s="3"/>
      <c r="AA464" s="3"/>
      <c r="AB464" s="3"/>
      <c r="AC464" s="3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M464" s="48"/>
      <c r="BX464" s="7"/>
      <c r="BY464" s="4"/>
      <c r="BZ464" s="7"/>
      <c r="CA464" s="7"/>
      <c r="CB464" s="7"/>
      <c r="CE464" s="7"/>
      <c r="CF464" s="7"/>
      <c r="CG464" s="7"/>
      <c r="CH464" s="7"/>
      <c r="CI464" s="7"/>
      <c r="CJ464" s="7"/>
      <c r="CK464" s="7"/>
      <c r="CL464" s="7"/>
      <c r="CN464" s="47"/>
      <c r="CO464" s="47"/>
      <c r="CP464" s="47"/>
      <c r="CQ464" s="4"/>
    </row>
    <row r="465" spans="1:95" s="1" customFormat="1" x14ac:dyDescent="0.3">
      <c r="A465" s="7"/>
      <c r="C465" s="3">
        <v>80</v>
      </c>
      <c r="D465" s="3">
        <v>2955</v>
      </c>
      <c r="E465" s="3">
        <v>13</v>
      </c>
      <c r="F465" s="3">
        <v>0</v>
      </c>
      <c r="G465" s="3">
        <v>30</v>
      </c>
      <c r="H465" s="3">
        <v>0</v>
      </c>
      <c r="I465" s="3">
        <v>0</v>
      </c>
      <c r="J465" s="65">
        <v>0</v>
      </c>
      <c r="K465" s="65">
        <v>10</v>
      </c>
      <c r="L465" s="65">
        <v>1</v>
      </c>
      <c r="M465" s="66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60"/>
      <c r="Z465" s="3"/>
      <c r="AA465" s="3"/>
      <c r="AB465" s="3"/>
      <c r="AC465" s="3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M465" s="48"/>
      <c r="BX465" s="7"/>
      <c r="BY465" s="4"/>
      <c r="BZ465" s="7"/>
      <c r="CA465" s="7"/>
      <c r="CB465" s="7"/>
      <c r="CE465" s="7"/>
      <c r="CF465" s="7"/>
      <c r="CG465" s="7"/>
      <c r="CH465" s="7"/>
      <c r="CI465" s="7"/>
      <c r="CJ465" s="7"/>
      <c r="CK465" s="7"/>
      <c r="CL465" s="7"/>
      <c r="CN465" s="47"/>
      <c r="CO465" s="47"/>
      <c r="CP465" s="47"/>
      <c r="CQ465" s="4"/>
    </row>
    <row r="466" spans="1:95" s="1" customFormat="1" x14ac:dyDescent="0.3">
      <c r="A466" s="7"/>
      <c r="C466" s="3">
        <v>81</v>
      </c>
      <c r="D466" s="3">
        <v>2955</v>
      </c>
      <c r="E466" s="3">
        <v>12</v>
      </c>
      <c r="F466" s="3">
        <v>0</v>
      </c>
      <c r="G466" s="3">
        <v>31</v>
      </c>
      <c r="H466" s="3">
        <v>0</v>
      </c>
      <c r="I466" s="3">
        <v>0</v>
      </c>
      <c r="J466" s="65">
        <v>0</v>
      </c>
      <c r="K466" s="65">
        <v>10</v>
      </c>
      <c r="L466" s="65">
        <v>0</v>
      </c>
      <c r="M466" s="66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60"/>
      <c r="Z466" s="3"/>
      <c r="AA466" s="3"/>
      <c r="AB466" s="3"/>
      <c r="AC466" s="3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M466" s="48"/>
      <c r="BX466" s="7"/>
      <c r="BY466" s="4"/>
      <c r="BZ466" s="7"/>
      <c r="CA466" s="7"/>
      <c r="CB466" s="7"/>
      <c r="CE466" s="7"/>
      <c r="CF466" s="7"/>
      <c r="CG466" s="7"/>
      <c r="CH466" s="7"/>
      <c r="CI466" s="7"/>
      <c r="CJ466" s="7"/>
      <c r="CK466" s="7"/>
      <c r="CL466" s="7"/>
      <c r="CN466" s="47"/>
      <c r="CO466" s="47"/>
      <c r="CP466" s="47"/>
      <c r="CQ466" s="4"/>
    </row>
    <row r="467" spans="1:95" s="1" customFormat="1" x14ac:dyDescent="0.3">
      <c r="A467" s="7"/>
      <c r="C467" s="3">
        <v>82</v>
      </c>
      <c r="D467" s="3">
        <v>2955</v>
      </c>
      <c r="E467" s="3">
        <v>12</v>
      </c>
      <c r="F467" s="3">
        <v>0</v>
      </c>
      <c r="G467" s="3">
        <v>32</v>
      </c>
      <c r="H467" s="3">
        <v>0</v>
      </c>
      <c r="I467" s="3">
        <v>0</v>
      </c>
      <c r="J467" s="65">
        <v>0</v>
      </c>
      <c r="K467" s="65">
        <v>9</v>
      </c>
      <c r="L467" s="65">
        <v>0</v>
      </c>
      <c r="M467" s="66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60"/>
      <c r="Z467" s="3"/>
      <c r="AA467" s="3"/>
      <c r="AB467" s="3"/>
      <c r="AC467" s="3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M467" s="48"/>
      <c r="BX467" s="7"/>
      <c r="BY467" s="4"/>
      <c r="BZ467" s="7"/>
      <c r="CA467" s="7"/>
      <c r="CB467" s="7"/>
      <c r="CE467" s="7"/>
      <c r="CF467" s="7"/>
      <c r="CG467" s="7"/>
      <c r="CH467" s="7"/>
      <c r="CI467" s="7"/>
      <c r="CJ467" s="7"/>
      <c r="CK467" s="7"/>
      <c r="CL467" s="7"/>
      <c r="CN467" s="47"/>
      <c r="CO467" s="47"/>
      <c r="CP467" s="47"/>
      <c r="CQ467" s="4"/>
    </row>
    <row r="468" spans="1:95" s="1" customFormat="1" x14ac:dyDescent="0.3">
      <c r="A468" s="7"/>
      <c r="C468" s="3">
        <v>83</v>
      </c>
      <c r="D468" s="3">
        <v>2954</v>
      </c>
      <c r="E468" s="3">
        <v>11</v>
      </c>
      <c r="F468" s="3">
        <v>0</v>
      </c>
      <c r="G468" s="3">
        <v>33</v>
      </c>
      <c r="H468" s="3">
        <v>0</v>
      </c>
      <c r="I468" s="3">
        <v>0</v>
      </c>
      <c r="J468" s="65">
        <v>0</v>
      </c>
      <c r="K468" s="65">
        <v>8</v>
      </c>
      <c r="L468" s="65">
        <v>0</v>
      </c>
      <c r="M468" s="66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60"/>
      <c r="Z468" s="3"/>
      <c r="AA468" s="3"/>
      <c r="AB468" s="3"/>
      <c r="AC468" s="3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M468" s="48"/>
      <c r="BX468" s="7"/>
      <c r="BY468" s="4"/>
      <c r="BZ468" s="7"/>
      <c r="CA468" s="7"/>
      <c r="CB468" s="7"/>
      <c r="CE468" s="7"/>
      <c r="CF468" s="7"/>
      <c r="CG468" s="7"/>
      <c r="CH468" s="7"/>
      <c r="CI468" s="7"/>
      <c r="CJ468" s="7"/>
      <c r="CK468" s="7"/>
      <c r="CL468" s="7"/>
      <c r="CN468" s="47"/>
      <c r="CO468" s="47"/>
      <c r="CP468" s="47"/>
      <c r="CQ468" s="4"/>
    </row>
    <row r="469" spans="1:95" s="1" customFormat="1" x14ac:dyDescent="0.3">
      <c r="A469" s="7"/>
      <c r="C469" s="3">
        <v>84</v>
      </c>
      <c r="D469" s="3">
        <v>2954</v>
      </c>
      <c r="E469" s="3">
        <v>11</v>
      </c>
      <c r="F469" s="3">
        <v>0</v>
      </c>
      <c r="G469" s="3">
        <v>34</v>
      </c>
      <c r="H469" s="3">
        <v>0</v>
      </c>
      <c r="I469" s="3">
        <v>0</v>
      </c>
      <c r="J469" s="65">
        <v>0</v>
      </c>
      <c r="K469" s="65">
        <v>8</v>
      </c>
      <c r="L469" s="65">
        <v>0</v>
      </c>
      <c r="M469" s="66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60"/>
      <c r="Z469" s="3"/>
      <c r="AA469" s="3"/>
      <c r="AB469" s="3"/>
      <c r="AC469" s="3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M469" s="48"/>
      <c r="BX469" s="7"/>
      <c r="BY469" s="4"/>
      <c r="BZ469" s="7"/>
      <c r="CA469" s="7"/>
      <c r="CB469" s="7"/>
      <c r="CE469" s="7"/>
      <c r="CF469" s="7"/>
      <c r="CG469" s="7"/>
      <c r="CH469" s="7"/>
      <c r="CI469" s="7"/>
      <c r="CJ469" s="7"/>
      <c r="CK469" s="7"/>
      <c r="CL469" s="7"/>
      <c r="CN469" s="47"/>
      <c r="CO469" s="47"/>
      <c r="CP469" s="47"/>
      <c r="CQ469" s="4"/>
    </row>
    <row r="470" spans="1:95" s="1" customFormat="1" x14ac:dyDescent="0.3">
      <c r="A470" s="7"/>
      <c r="C470" s="3">
        <v>85</v>
      </c>
      <c r="D470" s="3">
        <v>2953</v>
      </c>
      <c r="E470" s="3">
        <v>10</v>
      </c>
      <c r="F470" s="3">
        <v>0</v>
      </c>
      <c r="G470" s="3">
        <v>35</v>
      </c>
      <c r="H470" s="3">
        <v>0</v>
      </c>
      <c r="I470" s="3">
        <v>0</v>
      </c>
      <c r="J470" s="65">
        <v>0</v>
      </c>
      <c r="K470" s="65">
        <v>8</v>
      </c>
      <c r="L470" s="65">
        <v>0</v>
      </c>
      <c r="M470" s="66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60"/>
      <c r="Z470" s="3"/>
      <c r="AA470" s="3"/>
      <c r="AB470" s="3"/>
      <c r="AC470" s="3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M470" s="48"/>
      <c r="BX470" s="7"/>
      <c r="BY470" s="4"/>
      <c r="BZ470" s="7"/>
      <c r="CA470" s="7"/>
      <c r="CB470" s="7"/>
      <c r="CE470" s="7"/>
      <c r="CF470" s="7"/>
      <c r="CG470" s="7"/>
      <c r="CH470" s="7"/>
      <c r="CI470" s="7"/>
      <c r="CJ470" s="7"/>
      <c r="CK470" s="7"/>
      <c r="CL470" s="7"/>
      <c r="CN470" s="47"/>
      <c r="CO470" s="47"/>
      <c r="CP470" s="47"/>
      <c r="CQ470" s="4"/>
    </row>
    <row r="471" spans="1:95" s="1" customFormat="1" x14ac:dyDescent="0.3">
      <c r="A471" s="7"/>
      <c r="C471" s="3">
        <v>86</v>
      </c>
      <c r="D471" s="3">
        <v>2953</v>
      </c>
      <c r="E471" s="3">
        <v>10</v>
      </c>
      <c r="F471" s="3">
        <v>0</v>
      </c>
      <c r="G471" s="3">
        <v>36</v>
      </c>
      <c r="H471" s="3">
        <v>0</v>
      </c>
      <c r="I471" s="3">
        <v>0</v>
      </c>
      <c r="J471" s="65">
        <v>0</v>
      </c>
      <c r="K471" s="65">
        <v>7</v>
      </c>
      <c r="L471" s="65">
        <v>0</v>
      </c>
      <c r="M471" s="66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60"/>
      <c r="Z471" s="3"/>
      <c r="AA471" s="3"/>
      <c r="AB471" s="3"/>
      <c r="AC471" s="3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M471" s="48"/>
      <c r="BX471" s="7"/>
      <c r="BY471" s="4"/>
      <c r="BZ471" s="7"/>
      <c r="CA471" s="7"/>
      <c r="CB471" s="7"/>
      <c r="CE471" s="7"/>
      <c r="CF471" s="7"/>
      <c r="CG471" s="7"/>
      <c r="CH471" s="7"/>
      <c r="CI471" s="7"/>
      <c r="CJ471" s="7"/>
      <c r="CK471" s="7"/>
      <c r="CL471" s="7"/>
      <c r="CN471" s="47"/>
      <c r="CO471" s="47"/>
      <c r="CP471" s="47"/>
      <c r="CQ471" s="4"/>
    </row>
    <row r="472" spans="1:95" s="1" customFormat="1" x14ac:dyDescent="0.3">
      <c r="A472" s="7"/>
      <c r="C472" s="3">
        <v>87</v>
      </c>
      <c r="D472" s="3">
        <v>2953</v>
      </c>
      <c r="E472" s="3">
        <v>10</v>
      </c>
      <c r="F472" s="3">
        <v>0</v>
      </c>
      <c r="G472" s="3">
        <v>36</v>
      </c>
      <c r="H472" s="3">
        <v>0</v>
      </c>
      <c r="I472" s="3">
        <v>0</v>
      </c>
      <c r="J472" s="65">
        <v>0</v>
      </c>
      <c r="K472" s="65">
        <v>7</v>
      </c>
      <c r="L472" s="65">
        <v>0</v>
      </c>
      <c r="M472" s="66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60"/>
      <c r="Z472" s="3"/>
      <c r="AA472" s="3"/>
      <c r="AB472" s="3"/>
      <c r="AC472" s="3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M472" s="48"/>
      <c r="BX472" s="7"/>
      <c r="BY472" s="4"/>
      <c r="BZ472" s="7"/>
      <c r="CA472" s="7"/>
      <c r="CB472" s="7"/>
      <c r="CE472" s="7"/>
      <c r="CF472" s="7"/>
      <c r="CG472" s="7"/>
      <c r="CH472" s="7"/>
      <c r="CI472" s="7"/>
      <c r="CJ472" s="7"/>
      <c r="CK472" s="7"/>
      <c r="CL472" s="7"/>
      <c r="CN472" s="47"/>
      <c r="CO472" s="47"/>
      <c r="CP472" s="47"/>
      <c r="CQ472" s="4"/>
    </row>
    <row r="473" spans="1:95" s="1" customFormat="1" x14ac:dyDescent="0.3">
      <c r="A473" s="7"/>
      <c r="C473" s="3">
        <v>88</v>
      </c>
      <c r="D473" s="3">
        <v>2952</v>
      </c>
      <c r="E473" s="3">
        <v>10</v>
      </c>
      <c r="F473" s="3">
        <v>0</v>
      </c>
      <c r="G473" s="3">
        <v>36</v>
      </c>
      <c r="H473" s="3">
        <v>0</v>
      </c>
      <c r="I473" s="3">
        <v>0</v>
      </c>
      <c r="J473" s="65">
        <v>0</v>
      </c>
      <c r="K473" s="65">
        <v>7</v>
      </c>
      <c r="L473" s="65">
        <v>0</v>
      </c>
      <c r="M473" s="66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60"/>
      <c r="Z473" s="3"/>
      <c r="AA473" s="3"/>
      <c r="AB473" s="3"/>
      <c r="AC473" s="3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M473" s="48"/>
      <c r="BX473" s="7"/>
      <c r="BY473" s="4"/>
      <c r="BZ473" s="7"/>
      <c r="CA473" s="7"/>
      <c r="CB473" s="7"/>
      <c r="CE473" s="7"/>
      <c r="CF473" s="7"/>
      <c r="CG473" s="7"/>
      <c r="CH473" s="7"/>
      <c r="CI473" s="7"/>
      <c r="CJ473" s="7"/>
      <c r="CK473" s="7"/>
      <c r="CL473" s="7"/>
      <c r="CN473" s="47"/>
      <c r="CO473" s="47"/>
      <c r="CP473" s="47"/>
      <c r="CQ473" s="4"/>
    </row>
    <row r="474" spans="1:95" s="1" customFormat="1" x14ac:dyDescent="0.3">
      <c r="A474" s="7"/>
      <c r="C474" s="3">
        <v>89</v>
      </c>
      <c r="D474" s="3">
        <v>2952</v>
      </c>
      <c r="E474" s="3">
        <v>10</v>
      </c>
      <c r="F474" s="3">
        <v>0</v>
      </c>
      <c r="G474" s="3">
        <v>37</v>
      </c>
      <c r="H474" s="3">
        <v>0</v>
      </c>
      <c r="I474" s="3">
        <v>0</v>
      </c>
      <c r="J474" s="65">
        <v>0</v>
      </c>
      <c r="K474" s="65">
        <v>7</v>
      </c>
      <c r="L474" s="65">
        <v>0</v>
      </c>
      <c r="M474" s="66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60"/>
      <c r="Z474" s="3"/>
      <c r="AA474" s="3"/>
      <c r="AB474" s="3"/>
      <c r="AC474" s="3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M474" s="48"/>
      <c r="BX474" s="7"/>
      <c r="BY474" s="4"/>
      <c r="BZ474" s="7"/>
      <c r="CA474" s="7"/>
      <c r="CB474" s="7"/>
      <c r="CE474" s="7"/>
      <c r="CF474" s="7"/>
      <c r="CG474" s="7"/>
      <c r="CH474" s="7"/>
      <c r="CI474" s="7"/>
      <c r="CJ474" s="7"/>
      <c r="CK474" s="7"/>
      <c r="CL474" s="7"/>
      <c r="CN474" s="47"/>
      <c r="CO474" s="47"/>
      <c r="CP474" s="47"/>
      <c r="CQ474" s="4"/>
    </row>
    <row r="475" spans="1:95" s="1" customFormat="1" x14ac:dyDescent="0.3">
      <c r="A475" s="7"/>
      <c r="C475" s="3">
        <v>90</v>
      </c>
      <c r="D475" s="3">
        <v>2951</v>
      </c>
      <c r="E475" s="3">
        <v>10</v>
      </c>
      <c r="F475" s="3">
        <v>0</v>
      </c>
      <c r="G475" s="3">
        <v>37</v>
      </c>
      <c r="H475" s="3">
        <v>0</v>
      </c>
      <c r="I475" s="3">
        <v>0</v>
      </c>
      <c r="J475" s="65">
        <v>0</v>
      </c>
      <c r="K475" s="65">
        <v>7</v>
      </c>
      <c r="L475" s="65">
        <v>0</v>
      </c>
      <c r="M475" s="66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60"/>
      <c r="Z475" s="3"/>
      <c r="AA475" s="3"/>
      <c r="AB475" s="3"/>
      <c r="AC475" s="3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M475" s="48"/>
      <c r="BX475" s="7"/>
      <c r="BY475" s="4"/>
      <c r="BZ475" s="7"/>
      <c r="CA475" s="7"/>
      <c r="CB475" s="7"/>
      <c r="CE475" s="7"/>
      <c r="CF475" s="7"/>
      <c r="CG475" s="7"/>
      <c r="CH475" s="7"/>
      <c r="CI475" s="7"/>
      <c r="CJ475" s="7"/>
      <c r="CK475" s="7"/>
      <c r="CL475" s="7"/>
      <c r="CN475" s="47"/>
      <c r="CO475" s="47"/>
      <c r="CP475" s="47"/>
      <c r="CQ475" s="4"/>
    </row>
    <row r="476" spans="1:95" s="1" customFormat="1" x14ac:dyDescent="0.3">
      <c r="A476" s="7"/>
      <c r="C476" s="3">
        <v>91</v>
      </c>
      <c r="D476" s="3">
        <v>2951</v>
      </c>
      <c r="E476" s="3">
        <v>10</v>
      </c>
      <c r="F476" s="3">
        <v>0</v>
      </c>
      <c r="G476" s="3">
        <v>38</v>
      </c>
      <c r="H476" s="3">
        <v>0</v>
      </c>
      <c r="I476" s="3">
        <v>0</v>
      </c>
      <c r="J476" s="65">
        <v>0</v>
      </c>
      <c r="K476" s="65">
        <v>7</v>
      </c>
      <c r="L476" s="65">
        <v>0</v>
      </c>
      <c r="M476" s="66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60"/>
      <c r="Z476" s="3"/>
      <c r="AA476" s="3"/>
      <c r="AB476" s="3"/>
      <c r="AC476" s="3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M476" s="48"/>
      <c r="BX476" s="7"/>
      <c r="BY476" s="4"/>
      <c r="BZ476" s="7"/>
      <c r="CA476" s="7"/>
      <c r="CB476" s="7"/>
      <c r="CE476" s="7"/>
      <c r="CF476" s="7"/>
      <c r="CG476" s="7"/>
      <c r="CH476" s="7"/>
      <c r="CI476" s="7"/>
      <c r="CJ476" s="7"/>
      <c r="CK476" s="7"/>
      <c r="CL476" s="7"/>
      <c r="CN476" s="47"/>
      <c r="CO476" s="47"/>
      <c r="CP476" s="47"/>
      <c r="CQ476" s="4"/>
    </row>
    <row r="477" spans="1:95" s="1" customFormat="1" x14ac:dyDescent="0.3">
      <c r="A477" s="7"/>
      <c r="C477" s="3">
        <v>92</v>
      </c>
      <c r="D477" s="3">
        <v>2950</v>
      </c>
      <c r="E477" s="3">
        <v>10</v>
      </c>
      <c r="F477" s="3">
        <v>0</v>
      </c>
      <c r="G477" s="3">
        <v>39</v>
      </c>
      <c r="H477" s="3">
        <v>0</v>
      </c>
      <c r="I477" s="3">
        <v>0</v>
      </c>
      <c r="J477" s="65">
        <v>0</v>
      </c>
      <c r="K477" s="65">
        <v>7</v>
      </c>
      <c r="L477" s="65">
        <v>0</v>
      </c>
      <c r="M477" s="66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60"/>
      <c r="Z477" s="3"/>
      <c r="AA477" s="3"/>
      <c r="AB477" s="3"/>
      <c r="AC477" s="3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M477" s="48"/>
      <c r="BX477" s="7"/>
      <c r="BY477" s="4"/>
      <c r="BZ477" s="7"/>
      <c r="CA477" s="7"/>
      <c r="CB477" s="7"/>
      <c r="CE477" s="7"/>
      <c r="CF477" s="7"/>
      <c r="CG477" s="7"/>
      <c r="CH477" s="7"/>
      <c r="CI477" s="7"/>
      <c r="CJ477" s="7"/>
      <c r="CK477" s="7"/>
      <c r="CL477" s="7"/>
      <c r="CN477" s="47"/>
      <c r="CO477" s="47"/>
      <c r="CP477" s="47"/>
      <c r="CQ477" s="4"/>
    </row>
    <row r="478" spans="1:95" s="1" customFormat="1" x14ac:dyDescent="0.3">
      <c r="A478" s="7"/>
      <c r="C478" s="3">
        <v>93</v>
      </c>
      <c r="D478" s="3">
        <v>2950</v>
      </c>
      <c r="E478" s="3">
        <v>10</v>
      </c>
      <c r="F478" s="3">
        <v>0</v>
      </c>
      <c r="G478" s="3">
        <v>39</v>
      </c>
      <c r="H478" s="3">
        <v>0</v>
      </c>
      <c r="I478" s="3">
        <v>0</v>
      </c>
      <c r="J478" s="65">
        <v>0</v>
      </c>
      <c r="K478" s="65">
        <v>7</v>
      </c>
      <c r="L478" s="65">
        <v>0</v>
      </c>
      <c r="M478" s="66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60"/>
      <c r="Z478" s="3"/>
      <c r="AA478" s="3"/>
      <c r="AB478" s="3"/>
      <c r="AC478" s="3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M478" s="48"/>
      <c r="BX478" s="7"/>
      <c r="BY478" s="4"/>
      <c r="BZ478" s="7"/>
      <c r="CA478" s="7"/>
      <c r="CB478" s="7"/>
      <c r="CE478" s="7"/>
      <c r="CF478" s="7"/>
      <c r="CG478" s="7"/>
      <c r="CH478" s="7"/>
      <c r="CI478" s="7"/>
      <c r="CJ478" s="7"/>
      <c r="CK478" s="7"/>
      <c r="CL478" s="7"/>
      <c r="CN478" s="47"/>
      <c r="CO478" s="47"/>
      <c r="CP478" s="47"/>
      <c r="CQ478" s="4"/>
    </row>
    <row r="479" spans="1:95" s="1" customFormat="1" x14ac:dyDescent="0.3">
      <c r="A479" s="7"/>
      <c r="C479" s="3">
        <v>94</v>
      </c>
      <c r="D479" s="3">
        <v>2949</v>
      </c>
      <c r="E479" s="3">
        <v>10</v>
      </c>
      <c r="F479" s="3">
        <v>0</v>
      </c>
      <c r="G479" s="3">
        <v>40</v>
      </c>
      <c r="H479" s="3">
        <v>0</v>
      </c>
      <c r="I479" s="3">
        <v>0</v>
      </c>
      <c r="J479" s="65">
        <v>0</v>
      </c>
      <c r="K479" s="65">
        <v>6</v>
      </c>
      <c r="L479" s="65">
        <v>0</v>
      </c>
      <c r="M479" s="66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60"/>
      <c r="Z479" s="3"/>
      <c r="AA479" s="3"/>
      <c r="AB479" s="3"/>
      <c r="AC479" s="3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M479" s="48"/>
      <c r="BX479" s="7"/>
      <c r="BY479" s="4"/>
      <c r="BZ479" s="7"/>
      <c r="CA479" s="7"/>
      <c r="CB479" s="7"/>
      <c r="CE479" s="7"/>
      <c r="CF479" s="7"/>
      <c r="CG479" s="7"/>
      <c r="CH479" s="7"/>
      <c r="CI479" s="7"/>
      <c r="CJ479" s="7"/>
      <c r="CK479" s="7"/>
      <c r="CL479" s="7"/>
      <c r="CN479" s="47"/>
      <c r="CO479" s="47"/>
      <c r="CP479" s="47"/>
      <c r="CQ479" s="4"/>
    </row>
    <row r="480" spans="1:95" s="1" customFormat="1" x14ac:dyDescent="0.3">
      <c r="A480" s="7"/>
      <c r="C480" s="3">
        <v>95</v>
      </c>
      <c r="D480" s="3">
        <v>2949</v>
      </c>
      <c r="E480" s="3">
        <v>10</v>
      </c>
      <c r="F480" s="3">
        <v>0</v>
      </c>
      <c r="G480" s="3">
        <v>40</v>
      </c>
      <c r="H480" s="3">
        <v>0</v>
      </c>
      <c r="I480" s="3">
        <v>0</v>
      </c>
      <c r="J480" s="65">
        <v>0</v>
      </c>
      <c r="K480" s="65">
        <v>7</v>
      </c>
      <c r="L480" s="65">
        <v>0</v>
      </c>
      <c r="M480" s="66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60"/>
      <c r="Z480" s="3"/>
      <c r="AA480" s="3"/>
      <c r="AB480" s="3"/>
      <c r="AC480" s="3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M480" s="48"/>
      <c r="BX480" s="7"/>
      <c r="BY480" s="4"/>
      <c r="BZ480" s="7"/>
      <c r="CA480" s="7"/>
      <c r="CB480" s="7"/>
      <c r="CE480" s="7"/>
      <c r="CF480" s="7"/>
      <c r="CG480" s="7"/>
      <c r="CH480" s="7"/>
      <c r="CI480" s="7"/>
      <c r="CJ480" s="7"/>
      <c r="CK480" s="7"/>
      <c r="CL480" s="7"/>
      <c r="CN480" s="47"/>
      <c r="CO480" s="47"/>
      <c r="CP480" s="47"/>
      <c r="CQ480" s="4"/>
    </row>
    <row r="481" spans="1:95" s="1" customFormat="1" x14ac:dyDescent="0.3">
      <c r="A481" s="7"/>
      <c r="C481" s="3">
        <v>96</v>
      </c>
      <c r="D481" s="3">
        <v>2949</v>
      </c>
      <c r="E481" s="3">
        <v>9</v>
      </c>
      <c r="F481" s="3">
        <v>0</v>
      </c>
      <c r="G481" s="3">
        <v>40</v>
      </c>
      <c r="H481" s="3">
        <v>0</v>
      </c>
      <c r="I481" s="3">
        <v>0</v>
      </c>
      <c r="J481" s="65">
        <v>0</v>
      </c>
      <c r="K481" s="65">
        <v>7</v>
      </c>
      <c r="L481" s="65">
        <v>0</v>
      </c>
      <c r="M481" s="66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60"/>
      <c r="Z481" s="3"/>
      <c r="AA481" s="3"/>
      <c r="AB481" s="3"/>
      <c r="AC481" s="3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M481" s="48"/>
      <c r="BX481" s="7"/>
      <c r="BY481" s="4"/>
      <c r="BZ481" s="7"/>
      <c r="CA481" s="7"/>
      <c r="CB481" s="7"/>
      <c r="CE481" s="7"/>
      <c r="CF481" s="7"/>
      <c r="CG481" s="7"/>
      <c r="CH481" s="7"/>
      <c r="CI481" s="7"/>
      <c r="CJ481" s="7"/>
      <c r="CK481" s="7"/>
      <c r="CL481" s="7"/>
      <c r="CN481" s="47"/>
      <c r="CO481" s="47"/>
      <c r="CP481" s="47"/>
      <c r="CQ481" s="4"/>
    </row>
    <row r="482" spans="1:95" s="1" customFormat="1" x14ac:dyDescent="0.3">
      <c r="A482" s="7"/>
      <c r="C482" s="3">
        <v>97</v>
      </c>
      <c r="D482" s="3">
        <v>2948</v>
      </c>
      <c r="E482" s="3">
        <v>10</v>
      </c>
      <c r="F482" s="3">
        <v>0</v>
      </c>
      <c r="G482" s="3">
        <v>40</v>
      </c>
      <c r="H482" s="3">
        <v>0</v>
      </c>
      <c r="I482" s="3">
        <v>0</v>
      </c>
      <c r="J482" s="65">
        <v>0</v>
      </c>
      <c r="K482" s="65">
        <v>7</v>
      </c>
      <c r="L482" s="65">
        <v>0</v>
      </c>
      <c r="M482" s="66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60"/>
      <c r="Z482" s="3"/>
      <c r="AA482" s="3"/>
      <c r="AB482" s="3"/>
      <c r="AC482" s="3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M482" s="48"/>
      <c r="BX482" s="7"/>
      <c r="BY482" s="4"/>
      <c r="BZ482" s="7"/>
      <c r="CA482" s="7"/>
      <c r="CB482" s="7"/>
      <c r="CE482" s="7"/>
      <c r="CF482" s="7"/>
      <c r="CG482" s="7"/>
      <c r="CH482" s="7"/>
      <c r="CI482" s="7"/>
      <c r="CJ482" s="7"/>
      <c r="CK482" s="7"/>
      <c r="CL482" s="7"/>
      <c r="CN482" s="47"/>
      <c r="CO482" s="47"/>
      <c r="CP482" s="47"/>
      <c r="CQ482" s="4"/>
    </row>
    <row r="483" spans="1:95" s="1" customFormat="1" x14ac:dyDescent="0.3">
      <c r="A483" s="7"/>
      <c r="C483" s="3">
        <v>98</v>
      </c>
      <c r="D483" s="3">
        <v>2947</v>
      </c>
      <c r="E483" s="3">
        <v>10</v>
      </c>
      <c r="F483" s="3">
        <v>0</v>
      </c>
      <c r="G483" s="3">
        <v>41</v>
      </c>
      <c r="H483" s="3">
        <v>0</v>
      </c>
      <c r="I483" s="3">
        <v>0</v>
      </c>
      <c r="J483" s="65">
        <v>0</v>
      </c>
      <c r="K483" s="65">
        <v>7</v>
      </c>
      <c r="L483" s="65">
        <v>0</v>
      </c>
      <c r="M483" s="66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60"/>
      <c r="Z483" s="3"/>
      <c r="AA483" s="3"/>
      <c r="AB483" s="3"/>
      <c r="AC483" s="3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M483" s="48"/>
      <c r="BX483" s="7"/>
      <c r="BY483" s="4"/>
      <c r="BZ483" s="7"/>
      <c r="CA483" s="7"/>
      <c r="CB483" s="7"/>
      <c r="CE483" s="7"/>
      <c r="CF483" s="7"/>
      <c r="CG483" s="7"/>
      <c r="CH483" s="7"/>
      <c r="CI483" s="7"/>
      <c r="CJ483" s="7"/>
      <c r="CK483" s="7"/>
      <c r="CL483" s="7"/>
      <c r="CN483" s="47"/>
      <c r="CO483" s="47"/>
      <c r="CP483" s="47"/>
      <c r="CQ483" s="4"/>
    </row>
    <row r="484" spans="1:95" s="1" customFormat="1" x14ac:dyDescent="0.3">
      <c r="A484" s="7"/>
      <c r="C484" s="3">
        <v>99</v>
      </c>
      <c r="D484" s="3">
        <v>2947</v>
      </c>
      <c r="E484" s="3">
        <v>10</v>
      </c>
      <c r="F484" s="3">
        <v>0</v>
      </c>
      <c r="G484" s="3">
        <v>42</v>
      </c>
      <c r="H484" s="3">
        <v>0</v>
      </c>
      <c r="I484" s="3">
        <v>0</v>
      </c>
      <c r="J484" s="65">
        <v>0</v>
      </c>
      <c r="K484" s="65">
        <v>7</v>
      </c>
      <c r="L484" s="65">
        <v>0</v>
      </c>
      <c r="M484" s="66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60"/>
      <c r="Z484" s="3"/>
      <c r="AA484" s="3"/>
      <c r="AB484" s="3"/>
      <c r="AC484" s="3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M484" s="48"/>
      <c r="BX484" s="7"/>
      <c r="BY484" s="4"/>
      <c r="BZ484" s="7"/>
      <c r="CA484" s="7"/>
      <c r="CB484" s="7"/>
      <c r="CE484" s="7"/>
      <c r="CF484" s="7"/>
      <c r="CG484" s="7"/>
      <c r="CH484" s="7"/>
      <c r="CI484" s="7"/>
      <c r="CJ484" s="7"/>
      <c r="CK484" s="7"/>
      <c r="CL484" s="7"/>
      <c r="CN484" s="47"/>
      <c r="CO484" s="47"/>
      <c r="CP484" s="47"/>
      <c r="CQ484" s="4"/>
    </row>
    <row r="485" spans="1:95" s="1" customFormat="1" x14ac:dyDescent="0.3">
      <c r="A485" s="7"/>
      <c r="C485" s="3">
        <v>100</v>
      </c>
      <c r="D485" s="3">
        <v>2947</v>
      </c>
      <c r="E485" s="3">
        <v>10</v>
      </c>
      <c r="F485" s="3">
        <v>0</v>
      </c>
      <c r="G485" s="3">
        <v>42</v>
      </c>
      <c r="H485" s="3">
        <v>0</v>
      </c>
      <c r="I485" s="3">
        <v>0</v>
      </c>
      <c r="J485" s="65">
        <v>0</v>
      </c>
      <c r="K485" s="65">
        <v>7</v>
      </c>
      <c r="L485" s="65">
        <v>0</v>
      </c>
      <c r="M485" s="66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60"/>
      <c r="Z485" s="3"/>
      <c r="AA485" s="3"/>
      <c r="AB485" s="3"/>
      <c r="AC485" s="3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M485" s="48"/>
      <c r="BX485" s="7"/>
      <c r="BY485" s="4"/>
      <c r="BZ485" s="7"/>
      <c r="CA485" s="7"/>
      <c r="CB485" s="7"/>
      <c r="CE485" s="7"/>
      <c r="CF485" s="7"/>
      <c r="CG485" s="7"/>
      <c r="CH485" s="7"/>
      <c r="CI485" s="7"/>
      <c r="CJ485" s="7"/>
      <c r="CK485" s="7"/>
      <c r="CL485" s="7"/>
      <c r="CN485" s="47"/>
      <c r="CO485" s="47"/>
      <c r="CP485" s="47"/>
      <c r="CQ485" s="4"/>
    </row>
    <row r="486" spans="1:95" s="1" customFormat="1" x14ac:dyDescent="0.3">
      <c r="A486" s="7"/>
      <c r="C486" s="3">
        <v>101</v>
      </c>
      <c r="D486" s="3">
        <v>2946</v>
      </c>
      <c r="E486" s="3">
        <v>10</v>
      </c>
      <c r="F486" s="3">
        <v>0</v>
      </c>
      <c r="G486" s="3">
        <v>42</v>
      </c>
      <c r="H486" s="3">
        <v>0</v>
      </c>
      <c r="I486" s="3">
        <v>0</v>
      </c>
      <c r="J486" s="65">
        <v>0</v>
      </c>
      <c r="K486" s="65">
        <v>8</v>
      </c>
      <c r="L486" s="65">
        <v>0</v>
      </c>
      <c r="M486" s="66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60"/>
      <c r="Z486" s="3"/>
      <c r="AA486" s="3"/>
      <c r="AB486" s="3"/>
      <c r="AC486" s="3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M486" s="48"/>
      <c r="BX486" s="7"/>
      <c r="BY486" s="4"/>
      <c r="BZ486" s="7"/>
      <c r="CA486" s="7"/>
      <c r="CB486" s="7"/>
      <c r="CE486" s="7"/>
      <c r="CF486" s="7"/>
      <c r="CG486" s="7"/>
      <c r="CH486" s="7"/>
      <c r="CI486" s="7"/>
      <c r="CJ486" s="7"/>
      <c r="CK486" s="7"/>
      <c r="CL486" s="7"/>
      <c r="CN486" s="47"/>
      <c r="CO486" s="47"/>
      <c r="CP486" s="47"/>
      <c r="CQ486" s="4"/>
    </row>
    <row r="487" spans="1:95" s="1" customFormat="1" x14ac:dyDescent="0.3">
      <c r="A487" s="7"/>
      <c r="C487" s="3">
        <v>102</v>
      </c>
      <c r="D487" s="3">
        <v>2946</v>
      </c>
      <c r="E487" s="3">
        <v>10</v>
      </c>
      <c r="F487" s="3">
        <v>0</v>
      </c>
      <c r="G487" s="3">
        <v>42</v>
      </c>
      <c r="H487" s="3">
        <v>0</v>
      </c>
      <c r="I487" s="3">
        <v>0</v>
      </c>
      <c r="J487" s="65">
        <v>0</v>
      </c>
      <c r="K487" s="65">
        <v>7</v>
      </c>
      <c r="L487" s="65">
        <v>0</v>
      </c>
      <c r="M487" s="66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60"/>
      <c r="Z487" s="3"/>
      <c r="AA487" s="3"/>
      <c r="AB487" s="3"/>
      <c r="AC487" s="3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M487" s="48"/>
      <c r="BX487" s="7"/>
      <c r="BY487" s="4"/>
      <c r="BZ487" s="7"/>
      <c r="CA487" s="7"/>
      <c r="CB487" s="7"/>
      <c r="CE487" s="7"/>
      <c r="CF487" s="7"/>
      <c r="CG487" s="7"/>
      <c r="CH487" s="7"/>
      <c r="CI487" s="7"/>
      <c r="CJ487" s="7"/>
      <c r="CK487" s="7"/>
      <c r="CL487" s="7"/>
      <c r="CN487" s="47"/>
      <c r="CO487" s="47"/>
      <c r="CP487" s="47"/>
      <c r="CQ487" s="4"/>
    </row>
    <row r="488" spans="1:95" s="1" customFormat="1" x14ac:dyDescent="0.3">
      <c r="A488" s="7"/>
      <c r="C488" s="3">
        <v>103</v>
      </c>
      <c r="D488" s="3">
        <v>2946</v>
      </c>
      <c r="E488" s="3">
        <v>10</v>
      </c>
      <c r="F488" s="3">
        <v>0</v>
      </c>
      <c r="G488" s="3">
        <v>43</v>
      </c>
      <c r="H488" s="3">
        <v>0</v>
      </c>
      <c r="I488" s="3">
        <v>0</v>
      </c>
      <c r="J488" s="65">
        <v>0</v>
      </c>
      <c r="K488" s="65">
        <v>7</v>
      </c>
      <c r="L488" s="65">
        <v>0</v>
      </c>
      <c r="M488" s="66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60"/>
      <c r="Z488" s="3"/>
      <c r="AA488" s="3"/>
      <c r="AB488" s="3"/>
      <c r="AC488" s="3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M488" s="48"/>
      <c r="BX488" s="7"/>
      <c r="BY488" s="4"/>
      <c r="BZ488" s="7"/>
      <c r="CA488" s="7"/>
      <c r="CB488" s="7"/>
      <c r="CE488" s="7"/>
      <c r="CF488" s="7"/>
      <c r="CG488" s="7"/>
      <c r="CH488" s="7"/>
      <c r="CI488" s="7"/>
      <c r="CJ488" s="7"/>
      <c r="CK488" s="7"/>
      <c r="CL488" s="7"/>
      <c r="CN488" s="47"/>
      <c r="CO488" s="47"/>
      <c r="CP488" s="47"/>
      <c r="CQ488" s="4"/>
    </row>
    <row r="489" spans="1:95" s="1" customFormat="1" x14ac:dyDescent="0.3">
      <c r="A489" s="7"/>
      <c r="C489" s="3">
        <v>104</v>
      </c>
      <c r="D489" s="3">
        <v>2946</v>
      </c>
      <c r="E489" s="3">
        <v>10</v>
      </c>
      <c r="F489" s="3">
        <v>0</v>
      </c>
      <c r="G489" s="3">
        <v>43</v>
      </c>
      <c r="H489" s="3">
        <v>0</v>
      </c>
      <c r="I489" s="3">
        <v>0</v>
      </c>
      <c r="J489" s="65">
        <v>0</v>
      </c>
      <c r="K489" s="65">
        <v>8</v>
      </c>
      <c r="L489" s="65">
        <v>0</v>
      </c>
      <c r="M489" s="66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60"/>
      <c r="Z489" s="3"/>
      <c r="AA489" s="3"/>
      <c r="AB489" s="3"/>
      <c r="AC489" s="3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M489" s="48"/>
      <c r="BX489" s="7"/>
      <c r="BY489" s="4"/>
      <c r="BZ489" s="7"/>
      <c r="CA489" s="7"/>
      <c r="CB489" s="7"/>
      <c r="CE489" s="7"/>
      <c r="CF489" s="7"/>
      <c r="CG489" s="7"/>
      <c r="CH489" s="7"/>
      <c r="CI489" s="7"/>
      <c r="CJ489" s="7"/>
      <c r="CK489" s="7"/>
      <c r="CL489" s="7"/>
      <c r="CN489" s="47"/>
      <c r="CO489" s="47"/>
      <c r="CP489" s="47"/>
      <c r="CQ489" s="4"/>
    </row>
    <row r="490" spans="1:95" s="1" customFormat="1" x14ac:dyDescent="0.3">
      <c r="A490" s="7"/>
      <c r="C490" s="3">
        <v>105</v>
      </c>
      <c r="D490" s="3">
        <v>2945</v>
      </c>
      <c r="E490" s="3">
        <v>10</v>
      </c>
      <c r="F490" s="3">
        <v>0</v>
      </c>
      <c r="G490" s="3">
        <v>43</v>
      </c>
      <c r="H490" s="3">
        <v>0</v>
      </c>
      <c r="I490" s="3">
        <v>0</v>
      </c>
      <c r="J490" s="65">
        <v>0</v>
      </c>
      <c r="K490" s="65">
        <v>8</v>
      </c>
      <c r="L490" s="65">
        <v>0</v>
      </c>
      <c r="M490" s="66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60"/>
      <c r="Z490" s="3"/>
      <c r="AA490" s="3"/>
      <c r="AB490" s="3"/>
      <c r="AC490" s="3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M490" s="48"/>
      <c r="BX490" s="7"/>
      <c r="BY490" s="4"/>
      <c r="BZ490" s="7"/>
      <c r="CA490" s="7"/>
      <c r="CB490" s="7"/>
      <c r="CE490" s="7"/>
      <c r="CF490" s="7"/>
      <c r="CG490" s="7"/>
      <c r="CH490" s="7"/>
      <c r="CI490" s="7"/>
      <c r="CJ490" s="7"/>
      <c r="CK490" s="7"/>
      <c r="CL490" s="7"/>
      <c r="CN490" s="47"/>
      <c r="CO490" s="47"/>
      <c r="CP490" s="47"/>
      <c r="CQ490" s="4"/>
    </row>
    <row r="491" spans="1:95" s="1" customFormat="1" x14ac:dyDescent="0.3">
      <c r="A491" s="7"/>
      <c r="C491" s="3">
        <v>106</v>
      </c>
      <c r="D491" s="3">
        <v>2945</v>
      </c>
      <c r="E491" s="3">
        <v>10</v>
      </c>
      <c r="F491" s="3">
        <v>0</v>
      </c>
      <c r="G491" s="3">
        <v>43</v>
      </c>
      <c r="H491" s="3">
        <v>0</v>
      </c>
      <c r="I491" s="3">
        <v>0</v>
      </c>
      <c r="J491" s="65">
        <v>0</v>
      </c>
      <c r="K491" s="65">
        <v>8</v>
      </c>
      <c r="L491" s="65">
        <v>0</v>
      </c>
      <c r="M491" s="66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60"/>
      <c r="Z491" s="3"/>
      <c r="AA491" s="3"/>
      <c r="AB491" s="3"/>
      <c r="AC491" s="3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M491" s="48"/>
      <c r="BX491" s="7"/>
      <c r="BY491" s="4"/>
      <c r="BZ491" s="7"/>
      <c r="CA491" s="7"/>
      <c r="CB491" s="7"/>
      <c r="CE491" s="7"/>
      <c r="CF491" s="7"/>
      <c r="CG491" s="7"/>
      <c r="CH491" s="7"/>
      <c r="CI491" s="7"/>
      <c r="CJ491" s="7"/>
      <c r="CK491" s="7"/>
      <c r="CL491" s="7"/>
      <c r="CN491" s="47"/>
      <c r="CO491" s="47"/>
      <c r="CP491" s="47"/>
      <c r="CQ491" s="4"/>
    </row>
    <row r="492" spans="1:95" s="1" customFormat="1" x14ac:dyDescent="0.3">
      <c r="A492" s="7"/>
      <c r="C492" s="3">
        <v>107</v>
      </c>
      <c r="D492" s="3">
        <v>2945</v>
      </c>
      <c r="E492" s="3">
        <v>10</v>
      </c>
      <c r="F492" s="3">
        <v>0</v>
      </c>
      <c r="G492" s="3">
        <v>44</v>
      </c>
      <c r="H492" s="3">
        <v>0</v>
      </c>
      <c r="I492" s="3">
        <v>0</v>
      </c>
      <c r="J492" s="65">
        <v>0</v>
      </c>
      <c r="K492" s="65">
        <v>8</v>
      </c>
      <c r="L492" s="65">
        <v>0</v>
      </c>
      <c r="M492" s="66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60"/>
      <c r="Z492" s="3"/>
      <c r="AA492" s="3"/>
      <c r="AB492" s="3"/>
      <c r="AC492" s="3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M492" s="48"/>
      <c r="BX492" s="7"/>
      <c r="BY492" s="4"/>
      <c r="BZ492" s="7"/>
      <c r="CA492" s="7"/>
      <c r="CB492" s="7"/>
      <c r="CE492" s="7"/>
      <c r="CF492" s="7"/>
      <c r="CG492" s="7"/>
      <c r="CH492" s="7"/>
      <c r="CI492" s="7"/>
      <c r="CJ492" s="7"/>
      <c r="CK492" s="7"/>
      <c r="CL492" s="7"/>
      <c r="CN492" s="47"/>
      <c r="CO492" s="47"/>
      <c r="CP492" s="47"/>
      <c r="CQ492" s="4"/>
    </row>
    <row r="493" spans="1:95" s="1" customFormat="1" x14ac:dyDescent="0.3">
      <c r="A493" s="7"/>
      <c r="C493" s="3">
        <v>108</v>
      </c>
      <c r="D493" s="3">
        <v>2945</v>
      </c>
      <c r="E493" s="3">
        <v>9</v>
      </c>
      <c r="F493" s="3">
        <v>0</v>
      </c>
      <c r="G493" s="3">
        <v>44</v>
      </c>
      <c r="H493" s="3">
        <v>0</v>
      </c>
      <c r="I493" s="3">
        <v>0</v>
      </c>
      <c r="J493" s="65">
        <v>0</v>
      </c>
      <c r="K493" s="65">
        <v>8</v>
      </c>
      <c r="L493" s="65">
        <v>0</v>
      </c>
      <c r="M493" s="66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60"/>
      <c r="Z493" s="3"/>
      <c r="AA493" s="3"/>
      <c r="AB493" s="3"/>
      <c r="AC493" s="3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M493" s="48"/>
      <c r="BX493" s="7"/>
      <c r="BY493" s="4"/>
      <c r="BZ493" s="7"/>
      <c r="CA493" s="7"/>
      <c r="CB493" s="7"/>
      <c r="CE493" s="7"/>
      <c r="CF493" s="7"/>
      <c r="CG493" s="7"/>
      <c r="CH493" s="7"/>
      <c r="CI493" s="7"/>
      <c r="CJ493" s="7"/>
      <c r="CK493" s="7"/>
      <c r="CL493" s="7"/>
      <c r="CN493" s="47"/>
      <c r="CO493" s="47"/>
      <c r="CP493" s="47"/>
      <c r="CQ493" s="4"/>
    </row>
    <row r="494" spans="1:95" s="1" customFormat="1" x14ac:dyDescent="0.3">
      <c r="A494" s="7"/>
      <c r="C494" s="3">
        <v>109</v>
      </c>
      <c r="D494" s="3">
        <v>2945</v>
      </c>
      <c r="E494" s="3">
        <v>9</v>
      </c>
      <c r="F494" s="3">
        <v>0</v>
      </c>
      <c r="G494" s="3">
        <v>45</v>
      </c>
      <c r="H494" s="3">
        <v>0</v>
      </c>
      <c r="I494" s="3">
        <v>0</v>
      </c>
      <c r="J494" s="65">
        <v>0</v>
      </c>
      <c r="K494" s="65">
        <v>8</v>
      </c>
      <c r="L494" s="65">
        <v>0</v>
      </c>
      <c r="M494" s="66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60"/>
      <c r="Z494" s="3"/>
      <c r="AA494" s="3"/>
      <c r="AB494" s="3"/>
      <c r="AC494" s="3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M494" s="48"/>
      <c r="BX494" s="7"/>
      <c r="BY494" s="4"/>
      <c r="BZ494" s="7"/>
      <c r="CA494" s="7"/>
      <c r="CB494" s="7"/>
      <c r="CE494" s="7"/>
      <c r="CF494" s="7"/>
      <c r="CG494" s="7"/>
      <c r="CH494" s="7"/>
      <c r="CI494" s="7"/>
      <c r="CJ494" s="7"/>
      <c r="CK494" s="7"/>
      <c r="CL494" s="7"/>
      <c r="CN494" s="47"/>
      <c r="CO494" s="47"/>
      <c r="CP494" s="47"/>
      <c r="CQ494" s="4"/>
    </row>
    <row r="495" spans="1:95" s="1" customFormat="1" x14ac:dyDescent="0.3">
      <c r="A495" s="7"/>
      <c r="C495" s="3">
        <v>110</v>
      </c>
      <c r="D495" s="3">
        <v>2945</v>
      </c>
      <c r="E495" s="3">
        <v>9</v>
      </c>
      <c r="F495" s="3">
        <v>0</v>
      </c>
      <c r="G495" s="3">
        <v>45</v>
      </c>
      <c r="H495" s="3">
        <v>0</v>
      </c>
      <c r="I495" s="3">
        <v>0</v>
      </c>
      <c r="J495" s="65">
        <v>0</v>
      </c>
      <c r="K495" s="65">
        <v>7</v>
      </c>
      <c r="L495" s="65">
        <v>0</v>
      </c>
      <c r="M495" s="66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60"/>
      <c r="Z495" s="3"/>
      <c r="AA495" s="3"/>
      <c r="AB495" s="3"/>
      <c r="AC495" s="3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M495" s="48"/>
      <c r="BX495" s="7"/>
      <c r="BY495" s="4"/>
      <c r="BZ495" s="7"/>
      <c r="CA495" s="7"/>
      <c r="CB495" s="7"/>
      <c r="CE495" s="7"/>
      <c r="CF495" s="7"/>
      <c r="CG495" s="7"/>
      <c r="CH495" s="7"/>
      <c r="CI495" s="7"/>
      <c r="CJ495" s="7"/>
      <c r="CK495" s="7"/>
      <c r="CL495" s="7"/>
      <c r="CN495" s="47"/>
      <c r="CO495" s="47"/>
      <c r="CP495" s="47"/>
      <c r="CQ495" s="4"/>
    </row>
    <row r="496" spans="1:95" s="1" customFormat="1" x14ac:dyDescent="0.3">
      <c r="A496" s="7"/>
      <c r="C496" s="3">
        <v>111</v>
      </c>
      <c r="D496" s="3">
        <v>2944</v>
      </c>
      <c r="E496" s="3">
        <v>9</v>
      </c>
      <c r="F496" s="3">
        <v>0</v>
      </c>
      <c r="G496" s="3">
        <v>46</v>
      </c>
      <c r="H496" s="3">
        <v>0</v>
      </c>
      <c r="I496" s="3">
        <v>0</v>
      </c>
      <c r="J496" s="65">
        <v>0</v>
      </c>
      <c r="K496" s="65">
        <v>8</v>
      </c>
      <c r="L496" s="65">
        <v>0</v>
      </c>
      <c r="M496" s="66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60"/>
      <c r="Z496" s="3"/>
      <c r="AA496" s="3"/>
      <c r="AB496" s="3"/>
      <c r="AC496" s="3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M496" s="48"/>
      <c r="BX496" s="7"/>
      <c r="BY496" s="4"/>
      <c r="BZ496" s="7"/>
      <c r="CA496" s="7"/>
      <c r="CB496" s="7"/>
      <c r="CE496" s="7"/>
      <c r="CF496" s="7"/>
      <c r="CG496" s="7"/>
      <c r="CH496" s="7"/>
      <c r="CI496" s="7"/>
      <c r="CJ496" s="7"/>
      <c r="CK496" s="7"/>
      <c r="CL496" s="7"/>
      <c r="CN496" s="47"/>
      <c r="CO496" s="47"/>
      <c r="CP496" s="47"/>
      <c r="CQ496" s="4"/>
    </row>
    <row r="497" spans="1:95" s="1" customFormat="1" x14ac:dyDescent="0.3">
      <c r="A497" s="7"/>
      <c r="C497" s="3">
        <v>112</v>
      </c>
      <c r="D497" s="3">
        <v>2944</v>
      </c>
      <c r="E497" s="3">
        <v>9</v>
      </c>
      <c r="F497" s="3">
        <v>0</v>
      </c>
      <c r="G497" s="3">
        <v>46</v>
      </c>
      <c r="H497" s="3">
        <v>0</v>
      </c>
      <c r="I497" s="3">
        <v>0</v>
      </c>
      <c r="J497" s="65">
        <v>0</v>
      </c>
      <c r="K497" s="65">
        <v>8</v>
      </c>
      <c r="L497" s="65">
        <v>0</v>
      </c>
      <c r="M497" s="66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60"/>
      <c r="Z497" s="3"/>
      <c r="AA497" s="3"/>
      <c r="AB497" s="3"/>
      <c r="AC497" s="3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M497" s="48"/>
      <c r="BX497" s="7"/>
      <c r="BY497" s="4"/>
      <c r="BZ497" s="7"/>
      <c r="CA497" s="7"/>
      <c r="CB497" s="7"/>
      <c r="CE497" s="7"/>
      <c r="CF497" s="7"/>
      <c r="CG497" s="7"/>
      <c r="CH497" s="7"/>
      <c r="CI497" s="7"/>
      <c r="CJ497" s="7"/>
      <c r="CK497" s="7"/>
      <c r="CL497" s="7"/>
      <c r="CN497" s="47"/>
      <c r="CO497" s="47"/>
      <c r="CP497" s="47"/>
      <c r="CQ497" s="4"/>
    </row>
    <row r="498" spans="1:95" s="1" customFormat="1" x14ac:dyDescent="0.3">
      <c r="A498" s="7"/>
      <c r="C498" s="3">
        <v>113</v>
      </c>
      <c r="D498" s="3">
        <v>2944</v>
      </c>
      <c r="E498" s="3">
        <v>9</v>
      </c>
      <c r="F498" s="3">
        <v>0</v>
      </c>
      <c r="G498" s="3">
        <v>46</v>
      </c>
      <c r="H498" s="3">
        <v>0</v>
      </c>
      <c r="I498" s="3">
        <v>0</v>
      </c>
      <c r="J498" s="65">
        <v>0</v>
      </c>
      <c r="K498" s="65">
        <v>7</v>
      </c>
      <c r="L498" s="65">
        <v>0</v>
      </c>
      <c r="M498" s="66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60"/>
      <c r="Z498" s="3"/>
      <c r="AA498" s="3"/>
      <c r="AB498" s="3"/>
      <c r="AC498" s="3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M498" s="48"/>
      <c r="BX498" s="7"/>
      <c r="BY498" s="4"/>
      <c r="BZ498" s="7"/>
      <c r="CA498" s="7"/>
      <c r="CB498" s="7"/>
      <c r="CE498" s="7"/>
      <c r="CF498" s="7"/>
      <c r="CG498" s="7"/>
      <c r="CH498" s="7"/>
      <c r="CI498" s="7"/>
      <c r="CJ498" s="7"/>
      <c r="CK498" s="7"/>
      <c r="CL498" s="7"/>
      <c r="CN498" s="47"/>
      <c r="CO498" s="47"/>
      <c r="CP498" s="47"/>
      <c r="CQ498" s="4"/>
    </row>
    <row r="499" spans="1:95" s="1" customFormat="1" x14ac:dyDescent="0.3">
      <c r="A499" s="7"/>
      <c r="C499" s="3">
        <v>114</v>
      </c>
      <c r="D499" s="3">
        <v>2943</v>
      </c>
      <c r="E499" s="3">
        <v>8</v>
      </c>
      <c r="F499" s="3">
        <v>0</v>
      </c>
      <c r="G499" s="3">
        <v>47</v>
      </c>
      <c r="H499" s="3">
        <v>0</v>
      </c>
      <c r="I499" s="3">
        <v>0</v>
      </c>
      <c r="J499" s="65">
        <v>0</v>
      </c>
      <c r="K499" s="65">
        <v>6</v>
      </c>
      <c r="L499" s="65">
        <v>0</v>
      </c>
      <c r="M499" s="66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60"/>
      <c r="Z499" s="3"/>
      <c r="AA499" s="3"/>
      <c r="AB499" s="3"/>
      <c r="AC499" s="3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M499" s="48"/>
      <c r="BX499" s="7"/>
      <c r="BY499" s="4"/>
      <c r="BZ499" s="7"/>
      <c r="CA499" s="7"/>
      <c r="CB499" s="7"/>
      <c r="CE499" s="7"/>
      <c r="CF499" s="7"/>
      <c r="CG499" s="7"/>
      <c r="CH499" s="7"/>
      <c r="CI499" s="7"/>
      <c r="CJ499" s="7"/>
      <c r="CK499" s="7"/>
      <c r="CL499" s="7"/>
      <c r="CN499" s="47"/>
      <c r="CO499" s="47"/>
      <c r="CP499" s="47"/>
      <c r="CQ499" s="4"/>
    </row>
    <row r="500" spans="1:95" s="1" customFormat="1" x14ac:dyDescent="0.3">
      <c r="A500" s="7"/>
      <c r="C500" s="3">
        <v>115</v>
      </c>
      <c r="D500" s="3">
        <v>2943</v>
      </c>
      <c r="E500" s="3">
        <v>8</v>
      </c>
      <c r="F500" s="3">
        <v>0</v>
      </c>
      <c r="G500" s="3">
        <v>47</v>
      </c>
      <c r="H500" s="3">
        <v>0</v>
      </c>
      <c r="I500" s="3">
        <v>0</v>
      </c>
      <c r="J500" s="65">
        <v>0</v>
      </c>
      <c r="K500" s="65">
        <v>6</v>
      </c>
      <c r="L500" s="65">
        <v>0</v>
      </c>
      <c r="M500" s="66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60"/>
      <c r="Z500" s="3"/>
      <c r="AA500" s="3"/>
      <c r="AB500" s="3"/>
      <c r="AC500" s="3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M500" s="48"/>
      <c r="BX500" s="7"/>
      <c r="BY500" s="4"/>
      <c r="BZ500" s="7"/>
      <c r="CA500" s="7"/>
      <c r="CB500" s="7"/>
      <c r="CE500" s="7"/>
      <c r="CF500" s="7"/>
      <c r="CG500" s="7"/>
      <c r="CH500" s="7"/>
      <c r="CI500" s="7"/>
      <c r="CJ500" s="7"/>
      <c r="CK500" s="7"/>
      <c r="CL500" s="7"/>
      <c r="CN500" s="47"/>
      <c r="CO500" s="47"/>
      <c r="CP500" s="47"/>
      <c r="CQ500" s="4"/>
    </row>
    <row r="501" spans="1:95" s="1" customFormat="1" x14ac:dyDescent="0.3">
      <c r="A501" s="7"/>
      <c r="C501" s="3">
        <v>116</v>
      </c>
      <c r="D501" s="3">
        <v>2943</v>
      </c>
      <c r="E501" s="3">
        <v>8</v>
      </c>
      <c r="F501" s="3">
        <v>0</v>
      </c>
      <c r="G501" s="3">
        <v>48</v>
      </c>
      <c r="H501" s="3">
        <v>0</v>
      </c>
      <c r="I501" s="3">
        <v>0</v>
      </c>
      <c r="J501" s="65">
        <v>0</v>
      </c>
      <c r="K501" s="65">
        <v>6</v>
      </c>
      <c r="L501" s="65">
        <v>0</v>
      </c>
      <c r="M501" s="66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60"/>
      <c r="Z501" s="3"/>
      <c r="AA501" s="3"/>
      <c r="AB501" s="3"/>
      <c r="AC501" s="3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M501" s="48"/>
      <c r="BX501" s="7"/>
      <c r="BY501" s="4"/>
      <c r="BZ501" s="7"/>
      <c r="CA501" s="7"/>
      <c r="CB501" s="7"/>
      <c r="CE501" s="7"/>
      <c r="CF501" s="7"/>
      <c r="CG501" s="7"/>
      <c r="CH501" s="7"/>
      <c r="CI501" s="7"/>
      <c r="CJ501" s="7"/>
      <c r="CK501" s="7"/>
      <c r="CL501" s="7"/>
      <c r="CN501" s="47"/>
      <c r="CO501" s="47"/>
      <c r="CP501" s="47"/>
      <c r="CQ501" s="4"/>
    </row>
    <row r="502" spans="1:95" s="1" customFormat="1" x14ac:dyDescent="0.3">
      <c r="A502" s="7"/>
      <c r="C502" s="3">
        <v>117</v>
      </c>
      <c r="D502" s="3">
        <v>2943</v>
      </c>
      <c r="E502" s="3">
        <v>8</v>
      </c>
      <c r="F502" s="3">
        <v>0</v>
      </c>
      <c r="G502" s="3">
        <v>48</v>
      </c>
      <c r="H502" s="3">
        <v>0</v>
      </c>
      <c r="I502" s="3">
        <v>0</v>
      </c>
      <c r="J502" s="65">
        <v>0</v>
      </c>
      <c r="K502" s="65">
        <v>6</v>
      </c>
      <c r="L502" s="65">
        <v>0</v>
      </c>
      <c r="M502" s="66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60"/>
      <c r="Z502" s="3"/>
      <c r="AA502" s="3"/>
      <c r="AB502" s="3"/>
      <c r="AC502" s="3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M502" s="48"/>
      <c r="BX502" s="7"/>
      <c r="BY502" s="4"/>
      <c r="BZ502" s="7"/>
      <c r="CA502" s="7"/>
      <c r="CB502" s="7"/>
      <c r="CE502" s="7"/>
      <c r="CF502" s="7"/>
      <c r="CG502" s="7"/>
      <c r="CH502" s="7"/>
      <c r="CI502" s="7"/>
      <c r="CJ502" s="7"/>
      <c r="CK502" s="7"/>
      <c r="CL502" s="7"/>
      <c r="CN502" s="47"/>
      <c r="CO502" s="47"/>
      <c r="CP502" s="47"/>
      <c r="CQ502" s="4"/>
    </row>
    <row r="503" spans="1:95" s="1" customFormat="1" x14ac:dyDescent="0.3">
      <c r="A503" s="7"/>
      <c r="C503" s="3">
        <v>118</v>
      </c>
      <c r="D503" s="3">
        <v>2943</v>
      </c>
      <c r="E503" s="3">
        <v>8</v>
      </c>
      <c r="F503" s="3">
        <v>0</v>
      </c>
      <c r="G503" s="3">
        <v>48</v>
      </c>
      <c r="H503" s="3">
        <v>0</v>
      </c>
      <c r="I503" s="3">
        <v>0</v>
      </c>
      <c r="J503" s="65">
        <v>0</v>
      </c>
      <c r="K503" s="65">
        <v>6</v>
      </c>
      <c r="L503" s="65">
        <v>0</v>
      </c>
      <c r="M503" s="66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60"/>
      <c r="Z503" s="3"/>
      <c r="AA503" s="3"/>
      <c r="AB503" s="3"/>
      <c r="AC503" s="3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M503" s="48"/>
      <c r="BX503" s="7"/>
      <c r="BY503" s="4"/>
      <c r="BZ503" s="7"/>
      <c r="CA503" s="7"/>
      <c r="CB503" s="7"/>
      <c r="CE503" s="7"/>
      <c r="CF503" s="7"/>
      <c r="CG503" s="7"/>
      <c r="CH503" s="7"/>
      <c r="CI503" s="7"/>
      <c r="CJ503" s="7"/>
      <c r="CK503" s="7"/>
      <c r="CL503" s="7"/>
      <c r="CN503" s="47"/>
      <c r="CO503" s="47"/>
      <c r="CP503" s="47"/>
      <c r="CQ503" s="4"/>
    </row>
    <row r="504" spans="1:95" s="1" customFormat="1" x14ac:dyDescent="0.3">
      <c r="A504" s="7"/>
      <c r="C504" s="3">
        <v>119</v>
      </c>
      <c r="D504" s="3">
        <v>2942</v>
      </c>
      <c r="E504" s="3">
        <v>7</v>
      </c>
      <c r="F504" s="3">
        <v>0</v>
      </c>
      <c r="G504" s="3">
        <v>49</v>
      </c>
      <c r="H504" s="3">
        <v>0</v>
      </c>
      <c r="I504" s="3">
        <v>0</v>
      </c>
      <c r="J504" s="65">
        <v>0</v>
      </c>
      <c r="K504" s="65">
        <v>5</v>
      </c>
      <c r="L504" s="65">
        <v>0</v>
      </c>
      <c r="M504" s="66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60"/>
      <c r="Z504" s="3"/>
      <c r="AA504" s="3"/>
      <c r="AB504" s="3"/>
      <c r="AC504" s="3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M504" s="48"/>
      <c r="BX504" s="7"/>
      <c r="BY504" s="4"/>
      <c r="BZ504" s="7"/>
      <c r="CA504" s="7"/>
      <c r="CB504" s="7"/>
      <c r="CE504" s="7"/>
      <c r="CF504" s="7"/>
      <c r="CG504" s="7"/>
      <c r="CH504" s="7"/>
      <c r="CI504" s="7"/>
      <c r="CJ504" s="7"/>
      <c r="CK504" s="7"/>
      <c r="CL504" s="7"/>
      <c r="CN504" s="47"/>
      <c r="CO504" s="47"/>
      <c r="CP504" s="47"/>
      <c r="CQ504" s="4"/>
    </row>
    <row r="505" spans="1:95" s="1" customFormat="1" x14ac:dyDescent="0.3">
      <c r="A505" s="7"/>
      <c r="C505" s="3">
        <v>120</v>
      </c>
      <c r="D505" s="3">
        <v>2942</v>
      </c>
      <c r="E505" s="3">
        <v>7</v>
      </c>
      <c r="F505" s="3">
        <v>0</v>
      </c>
      <c r="G505" s="3">
        <v>50</v>
      </c>
      <c r="H505" s="3">
        <v>0</v>
      </c>
      <c r="I505" s="3">
        <v>0</v>
      </c>
      <c r="J505" s="65">
        <v>0</v>
      </c>
      <c r="K505" s="65">
        <v>5</v>
      </c>
      <c r="L505" s="65">
        <v>0</v>
      </c>
      <c r="M505" s="66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60"/>
      <c r="Z505" s="3"/>
      <c r="AA505" s="3"/>
      <c r="AB505" s="3"/>
      <c r="AC505" s="3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M505" s="48"/>
      <c r="BX505" s="7"/>
      <c r="BY505" s="4"/>
      <c r="BZ505" s="7"/>
      <c r="CA505" s="7"/>
      <c r="CB505" s="7"/>
      <c r="CE505" s="7"/>
      <c r="CF505" s="7"/>
      <c r="CG505" s="7"/>
      <c r="CH505" s="7"/>
      <c r="CI505" s="7"/>
      <c r="CJ505" s="7"/>
      <c r="CK505" s="7"/>
      <c r="CL505" s="7"/>
      <c r="CN505" s="47"/>
      <c r="CO505" s="47"/>
      <c r="CP505" s="47"/>
      <c r="CQ505" s="4"/>
    </row>
    <row r="506" spans="1:95" s="1" customFormat="1" x14ac:dyDescent="0.3">
      <c r="A506" s="7"/>
      <c r="C506" s="3">
        <v>121</v>
      </c>
      <c r="D506" s="3">
        <v>2942</v>
      </c>
      <c r="E506" s="3">
        <v>6</v>
      </c>
      <c r="F506" s="3">
        <v>0</v>
      </c>
      <c r="G506" s="3">
        <v>50</v>
      </c>
      <c r="H506" s="3">
        <v>0</v>
      </c>
      <c r="I506" s="3">
        <v>0</v>
      </c>
      <c r="J506" s="65">
        <v>0</v>
      </c>
      <c r="K506" s="65">
        <v>5</v>
      </c>
      <c r="L506" s="65">
        <v>0</v>
      </c>
      <c r="M506" s="66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60"/>
      <c r="Z506" s="3"/>
      <c r="AA506" s="3"/>
      <c r="AB506" s="3"/>
      <c r="AC506" s="3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M506" s="48"/>
      <c r="BX506" s="7"/>
      <c r="BY506" s="4"/>
      <c r="BZ506" s="7"/>
      <c r="CA506" s="7"/>
      <c r="CB506" s="7"/>
      <c r="CE506" s="7"/>
      <c r="CF506" s="7"/>
      <c r="CG506" s="7"/>
      <c r="CH506" s="7"/>
      <c r="CI506" s="7"/>
      <c r="CJ506" s="7"/>
      <c r="CK506" s="7"/>
      <c r="CL506" s="7"/>
      <c r="CN506" s="47"/>
      <c r="CO506" s="47"/>
      <c r="CP506" s="47"/>
      <c r="CQ506" s="4"/>
    </row>
    <row r="507" spans="1:95" s="1" customFormat="1" x14ac:dyDescent="0.3">
      <c r="A507" s="7"/>
      <c r="C507" s="3">
        <v>122</v>
      </c>
      <c r="D507" s="3">
        <v>2942</v>
      </c>
      <c r="E507" s="3">
        <v>6</v>
      </c>
      <c r="F507" s="3">
        <v>0</v>
      </c>
      <c r="G507" s="3">
        <v>51</v>
      </c>
      <c r="H507" s="3">
        <v>0</v>
      </c>
      <c r="I507" s="3">
        <v>0</v>
      </c>
      <c r="J507" s="65">
        <v>0</v>
      </c>
      <c r="K507" s="65">
        <v>5</v>
      </c>
      <c r="L507" s="65">
        <v>0</v>
      </c>
      <c r="M507" s="66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60"/>
      <c r="Z507" s="3"/>
      <c r="AA507" s="3"/>
      <c r="AB507" s="3"/>
      <c r="AC507" s="3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M507" s="48"/>
      <c r="BX507" s="7"/>
      <c r="BY507" s="4"/>
      <c r="BZ507" s="7"/>
      <c r="CA507" s="7"/>
      <c r="CB507" s="7"/>
      <c r="CE507" s="7"/>
      <c r="CF507" s="7"/>
      <c r="CG507" s="7"/>
      <c r="CH507" s="7"/>
      <c r="CI507" s="7"/>
      <c r="CJ507" s="7"/>
      <c r="CK507" s="7"/>
      <c r="CL507" s="7"/>
      <c r="CN507" s="47"/>
      <c r="CO507" s="47"/>
      <c r="CP507" s="47"/>
      <c r="CQ507" s="4"/>
    </row>
    <row r="508" spans="1:95" s="1" customFormat="1" x14ac:dyDescent="0.3">
      <c r="A508" s="7"/>
      <c r="C508" s="3">
        <v>123</v>
      </c>
      <c r="D508" s="3">
        <v>2942</v>
      </c>
      <c r="E508" s="3">
        <v>6</v>
      </c>
      <c r="F508" s="3">
        <v>0</v>
      </c>
      <c r="G508" s="3">
        <v>51</v>
      </c>
      <c r="H508" s="3">
        <v>0</v>
      </c>
      <c r="I508" s="3">
        <v>0</v>
      </c>
      <c r="J508" s="65">
        <v>0</v>
      </c>
      <c r="K508" s="65">
        <v>4</v>
      </c>
      <c r="L508" s="65">
        <v>0</v>
      </c>
      <c r="M508" s="66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60"/>
      <c r="Z508" s="3"/>
      <c r="AA508" s="3"/>
      <c r="AB508" s="3"/>
      <c r="AC508" s="3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M508" s="48"/>
      <c r="BX508" s="7"/>
      <c r="BY508" s="4"/>
      <c r="BZ508" s="7"/>
      <c r="CA508" s="7"/>
      <c r="CB508" s="7"/>
      <c r="CE508" s="7"/>
      <c r="CF508" s="7"/>
      <c r="CG508" s="7"/>
      <c r="CH508" s="7"/>
      <c r="CI508" s="7"/>
      <c r="CJ508" s="7"/>
      <c r="CK508" s="7"/>
      <c r="CL508" s="7"/>
      <c r="CN508" s="47"/>
      <c r="CO508" s="47"/>
      <c r="CP508" s="47"/>
      <c r="CQ508" s="4"/>
    </row>
    <row r="509" spans="1:95" s="1" customFormat="1" x14ac:dyDescent="0.3">
      <c r="A509" s="7"/>
      <c r="C509" s="3">
        <v>124</v>
      </c>
      <c r="D509" s="3">
        <v>2941</v>
      </c>
      <c r="E509" s="3">
        <v>6</v>
      </c>
      <c r="F509" s="3">
        <v>0</v>
      </c>
      <c r="G509" s="3">
        <v>51</v>
      </c>
      <c r="H509" s="3">
        <v>0</v>
      </c>
      <c r="I509" s="3">
        <v>0</v>
      </c>
      <c r="J509" s="65">
        <v>0</v>
      </c>
      <c r="K509" s="65">
        <v>4</v>
      </c>
      <c r="L509" s="65">
        <v>0</v>
      </c>
      <c r="M509" s="66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60"/>
      <c r="Z509" s="3"/>
      <c r="AA509" s="3"/>
      <c r="AB509" s="3"/>
      <c r="AC509" s="3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M509" s="48"/>
      <c r="BX509" s="7"/>
      <c r="BY509" s="4"/>
      <c r="BZ509" s="7"/>
      <c r="CA509" s="7"/>
      <c r="CB509" s="7"/>
      <c r="CE509" s="7"/>
      <c r="CF509" s="7"/>
      <c r="CG509" s="7"/>
      <c r="CH509" s="7"/>
      <c r="CI509" s="7"/>
      <c r="CJ509" s="7"/>
      <c r="CK509" s="7"/>
      <c r="CL509" s="7"/>
      <c r="CN509" s="47"/>
      <c r="CO509" s="47"/>
      <c r="CP509" s="47"/>
      <c r="CQ509" s="4"/>
    </row>
    <row r="510" spans="1:95" s="1" customFormat="1" x14ac:dyDescent="0.3">
      <c r="A510" s="7"/>
      <c r="C510" s="3">
        <v>125</v>
      </c>
      <c r="D510" s="3">
        <v>2941</v>
      </c>
      <c r="E510" s="3">
        <v>6</v>
      </c>
      <c r="F510" s="3">
        <v>0</v>
      </c>
      <c r="G510" s="3">
        <v>52</v>
      </c>
      <c r="H510" s="3">
        <v>0</v>
      </c>
      <c r="I510" s="3">
        <v>0</v>
      </c>
      <c r="J510" s="65">
        <v>0</v>
      </c>
      <c r="K510" s="65">
        <v>4</v>
      </c>
      <c r="L510" s="65">
        <v>0</v>
      </c>
      <c r="M510" s="66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60"/>
      <c r="Z510" s="3"/>
      <c r="AA510" s="3"/>
      <c r="AB510" s="3"/>
      <c r="AC510" s="3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M510" s="48"/>
      <c r="BX510" s="7"/>
      <c r="BY510" s="4"/>
      <c r="BZ510" s="7"/>
      <c r="CA510" s="7"/>
      <c r="CB510" s="7"/>
      <c r="CE510" s="7"/>
      <c r="CF510" s="7"/>
      <c r="CG510" s="7"/>
      <c r="CH510" s="7"/>
      <c r="CI510" s="7"/>
      <c r="CJ510" s="7"/>
      <c r="CK510" s="7"/>
      <c r="CL510" s="7"/>
      <c r="CN510" s="47"/>
      <c r="CO510" s="47"/>
      <c r="CP510" s="47"/>
      <c r="CQ510" s="4"/>
    </row>
    <row r="511" spans="1:95" s="1" customFormat="1" x14ac:dyDescent="0.3">
      <c r="A511" s="7"/>
      <c r="C511" s="3">
        <v>126</v>
      </c>
      <c r="D511" s="3">
        <v>2941</v>
      </c>
      <c r="E511" s="3">
        <v>6</v>
      </c>
      <c r="F511" s="3">
        <v>0</v>
      </c>
      <c r="G511" s="3">
        <v>52</v>
      </c>
      <c r="H511" s="3">
        <v>0</v>
      </c>
      <c r="I511" s="3">
        <v>0</v>
      </c>
      <c r="J511" s="65">
        <v>0</v>
      </c>
      <c r="K511" s="65">
        <v>4</v>
      </c>
      <c r="L511" s="65">
        <v>0</v>
      </c>
      <c r="M511" s="66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60"/>
      <c r="Z511" s="3"/>
      <c r="AA511" s="3"/>
      <c r="AB511" s="3"/>
      <c r="AC511" s="3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M511" s="48"/>
      <c r="BX511" s="7"/>
      <c r="BY511" s="4"/>
      <c r="BZ511" s="7"/>
      <c r="CA511" s="7"/>
      <c r="CB511" s="7"/>
      <c r="CE511" s="7"/>
      <c r="CF511" s="7"/>
      <c r="CG511" s="7"/>
      <c r="CH511" s="7"/>
      <c r="CI511" s="7"/>
      <c r="CJ511" s="7"/>
      <c r="CK511" s="7"/>
      <c r="CL511" s="7"/>
      <c r="CN511" s="47"/>
      <c r="CO511" s="47"/>
      <c r="CP511" s="47"/>
      <c r="CQ511" s="4"/>
    </row>
    <row r="512" spans="1:95" s="1" customFormat="1" x14ac:dyDescent="0.3">
      <c r="A512" s="7"/>
      <c r="C512" s="3">
        <v>127</v>
      </c>
      <c r="D512" s="3">
        <v>2941</v>
      </c>
      <c r="E512" s="3">
        <v>6</v>
      </c>
      <c r="F512" s="3">
        <v>0</v>
      </c>
      <c r="G512" s="3">
        <v>52</v>
      </c>
      <c r="H512" s="3">
        <v>0</v>
      </c>
      <c r="I512" s="3">
        <v>0</v>
      </c>
      <c r="J512" s="65">
        <v>0</v>
      </c>
      <c r="K512" s="65">
        <v>5</v>
      </c>
      <c r="L512" s="65">
        <v>0</v>
      </c>
      <c r="M512" s="66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60"/>
      <c r="Z512" s="3"/>
      <c r="AA512" s="3"/>
      <c r="AB512" s="3"/>
      <c r="AC512" s="3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M512" s="48"/>
      <c r="BX512" s="7"/>
      <c r="BY512" s="4"/>
      <c r="BZ512" s="7"/>
      <c r="CA512" s="7"/>
      <c r="CB512" s="7"/>
      <c r="CE512" s="7"/>
      <c r="CF512" s="7"/>
      <c r="CG512" s="7"/>
      <c r="CH512" s="7"/>
      <c r="CI512" s="7"/>
      <c r="CJ512" s="7"/>
      <c r="CK512" s="7"/>
      <c r="CL512" s="7"/>
      <c r="CN512" s="47"/>
      <c r="CO512" s="47"/>
      <c r="CP512" s="47"/>
      <c r="CQ512" s="4"/>
    </row>
    <row r="513" spans="1:95" s="1" customFormat="1" x14ac:dyDescent="0.3">
      <c r="A513" s="7"/>
      <c r="C513" s="3">
        <v>128</v>
      </c>
      <c r="D513" s="3">
        <v>2941</v>
      </c>
      <c r="E513" s="3">
        <v>6</v>
      </c>
      <c r="F513" s="3">
        <v>0</v>
      </c>
      <c r="G513" s="3">
        <v>53</v>
      </c>
      <c r="H513" s="3">
        <v>0</v>
      </c>
      <c r="I513" s="3">
        <v>0</v>
      </c>
      <c r="J513" s="65">
        <v>0</v>
      </c>
      <c r="K513" s="65">
        <v>4</v>
      </c>
      <c r="L513" s="65">
        <v>0</v>
      </c>
      <c r="M513" s="66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60"/>
      <c r="Z513" s="3"/>
      <c r="AA513" s="3"/>
      <c r="AB513" s="3"/>
      <c r="AC513" s="3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M513" s="48"/>
      <c r="BX513" s="7"/>
      <c r="BY513" s="4"/>
      <c r="BZ513" s="7"/>
      <c r="CA513" s="7"/>
      <c r="CB513" s="7"/>
      <c r="CE513" s="7"/>
      <c r="CF513" s="7"/>
      <c r="CG513" s="7"/>
      <c r="CH513" s="7"/>
      <c r="CI513" s="7"/>
      <c r="CJ513" s="7"/>
      <c r="CK513" s="7"/>
      <c r="CL513" s="7"/>
      <c r="CN513" s="47"/>
      <c r="CO513" s="47"/>
      <c r="CP513" s="47"/>
      <c r="CQ513" s="4"/>
    </row>
    <row r="514" spans="1:95" s="1" customFormat="1" x14ac:dyDescent="0.3">
      <c r="A514" s="7"/>
      <c r="C514" s="3">
        <v>129</v>
      </c>
      <c r="D514" s="3">
        <v>2941</v>
      </c>
      <c r="E514" s="3">
        <v>5</v>
      </c>
      <c r="F514" s="3">
        <v>0</v>
      </c>
      <c r="G514" s="3">
        <v>53</v>
      </c>
      <c r="H514" s="3">
        <v>0</v>
      </c>
      <c r="I514" s="3">
        <v>0</v>
      </c>
      <c r="J514" s="65">
        <v>0</v>
      </c>
      <c r="K514" s="65">
        <v>4</v>
      </c>
      <c r="L514" s="65">
        <v>0</v>
      </c>
      <c r="M514" s="66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60"/>
      <c r="Z514" s="3"/>
      <c r="AA514" s="3"/>
      <c r="AB514" s="3"/>
      <c r="AC514" s="3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M514" s="48"/>
      <c r="BX514" s="7"/>
      <c r="BY514" s="4"/>
      <c r="BZ514" s="7"/>
      <c r="CA514" s="7"/>
      <c r="CB514" s="7"/>
      <c r="CE514" s="7"/>
      <c r="CF514" s="7"/>
      <c r="CG514" s="7"/>
      <c r="CH514" s="7"/>
      <c r="CI514" s="7"/>
      <c r="CJ514" s="7"/>
      <c r="CK514" s="7"/>
      <c r="CL514" s="7"/>
      <c r="CN514" s="47"/>
      <c r="CO514" s="47"/>
      <c r="CP514" s="47"/>
      <c r="CQ514" s="4"/>
    </row>
    <row r="515" spans="1:95" s="1" customFormat="1" x14ac:dyDescent="0.3">
      <c r="A515" s="7"/>
      <c r="C515" s="3">
        <v>130</v>
      </c>
      <c r="D515" s="3">
        <v>2941</v>
      </c>
      <c r="E515" s="3">
        <v>5</v>
      </c>
      <c r="F515" s="3">
        <v>0</v>
      </c>
      <c r="G515" s="3">
        <v>53</v>
      </c>
      <c r="H515" s="3">
        <v>0</v>
      </c>
      <c r="I515" s="3">
        <v>0</v>
      </c>
      <c r="J515" s="65">
        <v>0</v>
      </c>
      <c r="K515" s="65">
        <v>4</v>
      </c>
      <c r="L515" s="65">
        <v>0</v>
      </c>
      <c r="M515" s="66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60"/>
      <c r="Z515" s="3"/>
      <c r="AA515" s="3"/>
      <c r="AB515" s="3"/>
      <c r="AC515" s="3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M515" s="48"/>
      <c r="BX515" s="7"/>
      <c r="BY515" s="4"/>
      <c r="BZ515" s="7"/>
      <c r="CA515" s="7"/>
      <c r="CB515" s="7"/>
      <c r="CE515" s="7"/>
      <c r="CF515" s="7"/>
      <c r="CG515" s="7"/>
      <c r="CH515" s="7"/>
      <c r="CI515" s="7"/>
      <c r="CJ515" s="7"/>
      <c r="CK515" s="7"/>
      <c r="CL515" s="7"/>
      <c r="CN515" s="47"/>
      <c r="CO515" s="47"/>
      <c r="CP515" s="47"/>
      <c r="CQ515" s="4"/>
    </row>
    <row r="516" spans="1:95" s="1" customFormat="1" x14ac:dyDescent="0.3">
      <c r="A516" s="7"/>
      <c r="C516" s="3">
        <v>131</v>
      </c>
      <c r="D516" s="3">
        <v>2941</v>
      </c>
      <c r="E516" s="3">
        <v>4</v>
      </c>
      <c r="F516" s="3">
        <v>0</v>
      </c>
      <c r="G516" s="3">
        <v>54</v>
      </c>
      <c r="H516" s="3">
        <v>0</v>
      </c>
      <c r="I516" s="3">
        <v>0</v>
      </c>
      <c r="J516" s="65">
        <v>0</v>
      </c>
      <c r="K516" s="65">
        <v>4</v>
      </c>
      <c r="L516" s="65">
        <v>0</v>
      </c>
      <c r="M516" s="66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60"/>
      <c r="Z516" s="3"/>
      <c r="AA516" s="3"/>
      <c r="AB516" s="3"/>
      <c r="AC516" s="3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M516" s="48"/>
      <c r="BX516" s="7"/>
      <c r="BY516" s="4"/>
      <c r="BZ516" s="7"/>
      <c r="CA516" s="7"/>
      <c r="CB516" s="7"/>
      <c r="CE516" s="7"/>
      <c r="CF516" s="7"/>
      <c r="CG516" s="7"/>
      <c r="CH516" s="7"/>
      <c r="CI516" s="7"/>
      <c r="CJ516" s="7"/>
      <c r="CK516" s="7"/>
      <c r="CL516" s="7"/>
      <c r="CN516" s="47"/>
      <c r="CO516" s="47"/>
      <c r="CP516" s="47"/>
      <c r="CQ516" s="4"/>
    </row>
    <row r="517" spans="1:95" s="1" customFormat="1" x14ac:dyDescent="0.3">
      <c r="A517" s="7"/>
      <c r="C517" s="3">
        <v>132</v>
      </c>
      <c r="D517" s="3">
        <v>2940</v>
      </c>
      <c r="E517" s="3">
        <v>4</v>
      </c>
      <c r="F517" s="3">
        <v>0</v>
      </c>
      <c r="G517" s="3">
        <v>54</v>
      </c>
      <c r="H517" s="3">
        <v>0</v>
      </c>
      <c r="I517" s="3">
        <v>0</v>
      </c>
      <c r="J517" s="65">
        <v>0</v>
      </c>
      <c r="K517" s="65">
        <v>4</v>
      </c>
      <c r="L517" s="65">
        <v>0</v>
      </c>
      <c r="M517" s="66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60"/>
      <c r="Z517" s="3"/>
      <c r="AA517" s="3"/>
      <c r="AB517" s="3"/>
      <c r="AC517" s="3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M517" s="48"/>
      <c r="BX517" s="7"/>
      <c r="BY517" s="4"/>
      <c r="BZ517" s="7"/>
      <c r="CA517" s="7"/>
      <c r="CB517" s="7"/>
      <c r="CE517" s="7"/>
      <c r="CF517" s="7"/>
      <c r="CG517" s="7"/>
      <c r="CH517" s="7"/>
      <c r="CI517" s="7"/>
      <c r="CJ517" s="7"/>
      <c r="CK517" s="7"/>
      <c r="CL517" s="7"/>
      <c r="CN517" s="47"/>
      <c r="CO517" s="47"/>
      <c r="CP517" s="47"/>
      <c r="CQ517" s="4"/>
    </row>
    <row r="518" spans="1:95" s="1" customFormat="1" x14ac:dyDescent="0.3">
      <c r="A518" s="7"/>
      <c r="C518" s="3">
        <v>133</v>
      </c>
      <c r="D518" s="3">
        <v>2940</v>
      </c>
      <c r="E518" s="3">
        <v>4</v>
      </c>
      <c r="F518" s="3">
        <v>0</v>
      </c>
      <c r="G518" s="3">
        <v>54</v>
      </c>
      <c r="H518" s="3">
        <v>0</v>
      </c>
      <c r="I518" s="3">
        <v>0</v>
      </c>
      <c r="J518" s="65">
        <v>0</v>
      </c>
      <c r="K518" s="65">
        <v>4</v>
      </c>
      <c r="L518" s="65">
        <v>0</v>
      </c>
      <c r="M518" s="66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60"/>
      <c r="Z518" s="3"/>
      <c r="AA518" s="3"/>
      <c r="AB518" s="3"/>
      <c r="AC518" s="3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M518" s="48"/>
      <c r="BX518" s="7"/>
      <c r="BY518" s="4"/>
      <c r="BZ518" s="7"/>
      <c r="CA518" s="7"/>
      <c r="CB518" s="7"/>
      <c r="CE518" s="7"/>
      <c r="CF518" s="7"/>
      <c r="CG518" s="7"/>
      <c r="CH518" s="7"/>
      <c r="CI518" s="7"/>
      <c r="CJ518" s="7"/>
      <c r="CK518" s="7"/>
      <c r="CL518" s="7"/>
      <c r="CN518" s="47"/>
      <c r="CO518" s="47"/>
      <c r="CP518" s="47"/>
      <c r="CQ518" s="4"/>
    </row>
    <row r="519" spans="1:95" s="1" customFormat="1" x14ac:dyDescent="0.3">
      <c r="A519" s="7"/>
      <c r="C519" s="3">
        <v>134</v>
      </c>
      <c r="D519" s="3">
        <v>2940</v>
      </c>
      <c r="E519" s="3">
        <v>4</v>
      </c>
      <c r="F519" s="3">
        <v>0</v>
      </c>
      <c r="G519" s="3">
        <v>54</v>
      </c>
      <c r="H519" s="3">
        <v>0</v>
      </c>
      <c r="I519" s="3">
        <v>0</v>
      </c>
      <c r="J519" s="65">
        <v>0</v>
      </c>
      <c r="K519" s="65">
        <v>4</v>
      </c>
      <c r="L519" s="65">
        <v>0</v>
      </c>
      <c r="M519" s="66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60"/>
      <c r="Z519" s="3"/>
      <c r="AA519" s="3"/>
      <c r="AB519" s="3"/>
      <c r="AC519" s="3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M519" s="48"/>
      <c r="BX519" s="7"/>
      <c r="BY519" s="4"/>
      <c r="BZ519" s="7"/>
      <c r="CA519" s="7"/>
      <c r="CB519" s="7"/>
      <c r="CE519" s="7"/>
      <c r="CF519" s="7"/>
      <c r="CG519" s="7"/>
      <c r="CH519" s="7"/>
      <c r="CI519" s="7"/>
      <c r="CJ519" s="7"/>
      <c r="CK519" s="7"/>
      <c r="CL519" s="7"/>
      <c r="CN519" s="47"/>
      <c r="CO519" s="47"/>
      <c r="CP519" s="47"/>
      <c r="CQ519" s="4"/>
    </row>
    <row r="520" spans="1:95" s="1" customFormat="1" x14ac:dyDescent="0.3">
      <c r="A520" s="7"/>
      <c r="C520" s="3">
        <v>135</v>
      </c>
      <c r="D520" s="3">
        <v>2940</v>
      </c>
      <c r="E520" s="3">
        <v>4</v>
      </c>
      <c r="F520" s="3">
        <v>0</v>
      </c>
      <c r="G520" s="3">
        <v>54</v>
      </c>
      <c r="H520" s="3">
        <v>0</v>
      </c>
      <c r="I520" s="3">
        <v>0</v>
      </c>
      <c r="J520" s="65">
        <v>0</v>
      </c>
      <c r="K520" s="65">
        <v>4</v>
      </c>
      <c r="L520" s="65">
        <v>0</v>
      </c>
      <c r="M520" s="66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60"/>
      <c r="Z520" s="3"/>
      <c r="AA520" s="3"/>
      <c r="AB520" s="3"/>
      <c r="AC520" s="3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M520" s="48"/>
      <c r="BX520" s="7"/>
      <c r="BY520" s="4"/>
      <c r="BZ520" s="7"/>
      <c r="CA520" s="7"/>
      <c r="CB520" s="7"/>
      <c r="CE520" s="7"/>
      <c r="CF520" s="7"/>
      <c r="CG520" s="7"/>
      <c r="CH520" s="7"/>
      <c r="CI520" s="7"/>
      <c r="CJ520" s="7"/>
      <c r="CK520" s="7"/>
      <c r="CL520" s="7"/>
      <c r="CN520" s="47"/>
      <c r="CO520" s="47"/>
      <c r="CP520" s="47"/>
      <c r="CQ520" s="4"/>
    </row>
    <row r="521" spans="1:95" s="1" customFormat="1" x14ac:dyDescent="0.3">
      <c r="A521" s="7"/>
      <c r="C521" s="3">
        <v>136</v>
      </c>
      <c r="D521" s="3">
        <v>2940</v>
      </c>
      <c r="E521" s="3">
        <v>4</v>
      </c>
      <c r="F521" s="3">
        <v>0</v>
      </c>
      <c r="G521" s="3">
        <v>55</v>
      </c>
      <c r="H521" s="3">
        <v>0</v>
      </c>
      <c r="I521" s="3">
        <v>0</v>
      </c>
      <c r="J521" s="65">
        <v>0</v>
      </c>
      <c r="K521" s="65">
        <v>3</v>
      </c>
      <c r="L521" s="65">
        <v>0</v>
      </c>
      <c r="M521" s="66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60"/>
      <c r="Z521" s="3"/>
      <c r="AA521" s="3"/>
      <c r="AB521" s="3"/>
      <c r="AC521" s="3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M521" s="48"/>
      <c r="BX521" s="7"/>
      <c r="BY521" s="4"/>
      <c r="BZ521" s="7"/>
      <c r="CA521" s="7"/>
      <c r="CB521" s="7"/>
      <c r="CE521" s="7"/>
      <c r="CF521" s="7"/>
      <c r="CG521" s="7"/>
      <c r="CH521" s="7"/>
      <c r="CI521" s="7"/>
      <c r="CJ521" s="7"/>
      <c r="CK521" s="7"/>
      <c r="CL521" s="7"/>
      <c r="CN521" s="47"/>
      <c r="CO521" s="47"/>
      <c r="CP521" s="47"/>
      <c r="CQ521" s="4"/>
    </row>
    <row r="522" spans="1:95" s="1" customFormat="1" x14ac:dyDescent="0.3">
      <c r="A522" s="7"/>
      <c r="C522" s="3">
        <v>137</v>
      </c>
      <c r="D522" s="3">
        <v>2940</v>
      </c>
      <c r="E522" s="3">
        <v>4</v>
      </c>
      <c r="F522" s="3">
        <v>0</v>
      </c>
      <c r="G522" s="3">
        <v>55</v>
      </c>
      <c r="H522" s="3">
        <v>0</v>
      </c>
      <c r="I522" s="3">
        <v>0</v>
      </c>
      <c r="J522" s="65">
        <v>0</v>
      </c>
      <c r="K522" s="65">
        <v>3</v>
      </c>
      <c r="L522" s="65">
        <v>0</v>
      </c>
      <c r="M522" s="66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60"/>
      <c r="Z522" s="3"/>
      <c r="AA522" s="3"/>
      <c r="AB522" s="3"/>
      <c r="AC522" s="3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M522" s="48"/>
      <c r="BX522" s="7"/>
      <c r="BY522" s="4"/>
      <c r="BZ522" s="7"/>
      <c r="CA522" s="7"/>
      <c r="CB522" s="7"/>
      <c r="CE522" s="7"/>
      <c r="CF522" s="7"/>
      <c r="CG522" s="7"/>
      <c r="CH522" s="7"/>
      <c r="CI522" s="7"/>
      <c r="CJ522" s="7"/>
      <c r="CK522" s="7"/>
      <c r="CL522" s="7"/>
      <c r="CN522" s="47"/>
      <c r="CO522" s="47"/>
      <c r="CP522" s="47"/>
      <c r="CQ522" s="4"/>
    </row>
    <row r="523" spans="1:95" s="1" customFormat="1" x14ac:dyDescent="0.3">
      <c r="A523" s="7"/>
      <c r="C523" s="3">
        <v>138</v>
      </c>
      <c r="D523" s="3">
        <v>2940</v>
      </c>
      <c r="E523" s="3">
        <v>4</v>
      </c>
      <c r="F523" s="3">
        <v>0</v>
      </c>
      <c r="G523" s="3">
        <v>55</v>
      </c>
      <c r="H523" s="3">
        <v>0</v>
      </c>
      <c r="I523" s="3">
        <v>0</v>
      </c>
      <c r="J523" s="65">
        <v>0</v>
      </c>
      <c r="K523" s="65">
        <v>3</v>
      </c>
      <c r="L523" s="65">
        <v>0</v>
      </c>
      <c r="M523" s="66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60"/>
      <c r="Z523" s="3"/>
      <c r="AA523" s="3"/>
      <c r="AB523" s="3"/>
      <c r="AC523" s="3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M523" s="48"/>
      <c r="BX523" s="7"/>
      <c r="BY523" s="4"/>
      <c r="BZ523" s="7"/>
      <c r="CA523" s="7"/>
      <c r="CB523" s="7"/>
      <c r="CE523" s="7"/>
      <c r="CF523" s="7"/>
      <c r="CG523" s="7"/>
      <c r="CH523" s="7"/>
      <c r="CI523" s="7"/>
      <c r="CJ523" s="7"/>
      <c r="CK523" s="7"/>
      <c r="CL523" s="7"/>
      <c r="CN523" s="47"/>
      <c r="CO523" s="47"/>
      <c r="CP523" s="47"/>
      <c r="CQ523" s="4"/>
    </row>
    <row r="524" spans="1:95" s="1" customFormat="1" x14ac:dyDescent="0.3">
      <c r="A524" s="7"/>
      <c r="C524" s="3">
        <v>139</v>
      </c>
      <c r="D524" s="3">
        <v>2940</v>
      </c>
      <c r="E524" s="3">
        <v>3</v>
      </c>
      <c r="F524" s="3">
        <v>0</v>
      </c>
      <c r="G524" s="3">
        <v>55</v>
      </c>
      <c r="H524" s="3">
        <v>0</v>
      </c>
      <c r="I524" s="3">
        <v>0</v>
      </c>
      <c r="J524" s="65">
        <v>0</v>
      </c>
      <c r="K524" s="65">
        <v>3</v>
      </c>
      <c r="L524" s="65">
        <v>0</v>
      </c>
      <c r="M524" s="66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60"/>
      <c r="Z524" s="3"/>
      <c r="AA524" s="3"/>
      <c r="AB524" s="3"/>
      <c r="AC524" s="3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M524" s="48"/>
      <c r="BX524" s="7"/>
      <c r="BY524" s="4"/>
      <c r="BZ524" s="7"/>
      <c r="CA524" s="7"/>
      <c r="CB524" s="7"/>
      <c r="CE524" s="7"/>
      <c r="CF524" s="7"/>
      <c r="CG524" s="7"/>
      <c r="CH524" s="7"/>
      <c r="CI524" s="7"/>
      <c r="CJ524" s="7"/>
      <c r="CK524" s="7"/>
      <c r="CL524" s="7"/>
      <c r="CN524" s="47"/>
      <c r="CO524" s="47"/>
      <c r="CP524" s="47"/>
      <c r="CQ524" s="4"/>
    </row>
    <row r="525" spans="1:95" s="1" customFormat="1" x14ac:dyDescent="0.3">
      <c r="A525" s="7"/>
      <c r="C525" s="3">
        <v>140</v>
      </c>
      <c r="D525" s="3">
        <v>2940</v>
      </c>
      <c r="E525" s="3">
        <v>3</v>
      </c>
      <c r="F525" s="3">
        <v>0</v>
      </c>
      <c r="G525" s="3">
        <v>56</v>
      </c>
      <c r="H525" s="3">
        <v>0</v>
      </c>
      <c r="I525" s="3">
        <v>0</v>
      </c>
      <c r="J525" s="65">
        <v>0</v>
      </c>
      <c r="K525" s="65">
        <v>3</v>
      </c>
      <c r="L525" s="65">
        <v>0</v>
      </c>
      <c r="M525" s="66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60"/>
      <c r="Z525" s="3"/>
      <c r="AA525" s="3"/>
      <c r="AB525" s="3"/>
      <c r="AC525" s="3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M525" s="48"/>
      <c r="BX525" s="7"/>
      <c r="BY525" s="4"/>
      <c r="BZ525" s="7"/>
      <c r="CA525" s="7"/>
      <c r="CB525" s="7"/>
      <c r="CE525" s="7"/>
      <c r="CF525" s="7"/>
      <c r="CG525" s="7"/>
      <c r="CH525" s="7"/>
      <c r="CI525" s="7"/>
      <c r="CJ525" s="7"/>
      <c r="CK525" s="7"/>
      <c r="CL525" s="7"/>
      <c r="CN525" s="47"/>
      <c r="CO525" s="47"/>
      <c r="CP525" s="47"/>
      <c r="CQ525" s="4"/>
    </row>
    <row r="526" spans="1:95" s="1" customFormat="1" x14ac:dyDescent="0.3">
      <c r="A526" s="7"/>
      <c r="C526" s="3">
        <v>141</v>
      </c>
      <c r="D526" s="3">
        <v>2940</v>
      </c>
      <c r="E526" s="3">
        <v>3</v>
      </c>
      <c r="F526" s="3">
        <v>0</v>
      </c>
      <c r="G526" s="3">
        <v>56</v>
      </c>
      <c r="H526" s="3">
        <v>0</v>
      </c>
      <c r="I526" s="3">
        <v>0</v>
      </c>
      <c r="J526" s="65">
        <v>0</v>
      </c>
      <c r="K526" s="65">
        <v>3</v>
      </c>
      <c r="L526" s="65">
        <v>0</v>
      </c>
      <c r="M526" s="66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60"/>
      <c r="Z526" s="3"/>
      <c r="AA526" s="3"/>
      <c r="AB526" s="3"/>
      <c r="AC526" s="3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M526" s="48"/>
      <c r="BX526" s="7"/>
      <c r="BY526" s="4"/>
      <c r="BZ526" s="7"/>
      <c r="CA526" s="7"/>
      <c r="CB526" s="7"/>
      <c r="CE526" s="7"/>
      <c r="CF526" s="7"/>
      <c r="CG526" s="7"/>
      <c r="CH526" s="7"/>
      <c r="CI526" s="7"/>
      <c r="CJ526" s="7"/>
      <c r="CK526" s="7"/>
      <c r="CL526" s="7"/>
      <c r="CN526" s="47"/>
      <c r="CO526" s="47"/>
      <c r="CP526" s="47"/>
      <c r="CQ526" s="4"/>
    </row>
    <row r="527" spans="1:95" s="1" customFormat="1" x14ac:dyDescent="0.3">
      <c r="A527" s="7"/>
      <c r="C527" s="3">
        <v>142</v>
      </c>
      <c r="D527" s="3">
        <v>2940</v>
      </c>
      <c r="E527" s="3">
        <v>3</v>
      </c>
      <c r="F527" s="3">
        <v>0</v>
      </c>
      <c r="G527" s="3">
        <v>56</v>
      </c>
      <c r="H527" s="3">
        <v>0</v>
      </c>
      <c r="I527" s="3">
        <v>0</v>
      </c>
      <c r="J527" s="65">
        <v>0</v>
      </c>
      <c r="K527" s="65">
        <v>3</v>
      </c>
      <c r="L527" s="65">
        <v>0</v>
      </c>
      <c r="M527" s="66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60"/>
      <c r="Z527" s="3"/>
      <c r="AA527" s="3"/>
      <c r="AB527" s="3"/>
      <c r="AC527" s="3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M527" s="48"/>
      <c r="BX527" s="7"/>
      <c r="BY527" s="4"/>
      <c r="BZ527" s="7"/>
      <c r="CA527" s="7"/>
      <c r="CB527" s="7"/>
      <c r="CE527" s="7"/>
      <c r="CF527" s="7"/>
      <c r="CG527" s="7"/>
      <c r="CH527" s="7"/>
      <c r="CI527" s="7"/>
      <c r="CJ527" s="7"/>
      <c r="CK527" s="7"/>
      <c r="CL527" s="7"/>
      <c r="CN527" s="47"/>
      <c r="CO527" s="47"/>
      <c r="CP527" s="47"/>
      <c r="CQ527" s="4"/>
    </row>
    <row r="528" spans="1:95" s="1" customFormat="1" x14ac:dyDescent="0.3">
      <c r="A528" s="7"/>
      <c r="C528" s="3">
        <v>143</v>
      </c>
      <c r="D528" s="3">
        <v>2940</v>
      </c>
      <c r="E528" s="3">
        <v>2</v>
      </c>
      <c r="F528" s="3">
        <v>0</v>
      </c>
      <c r="G528" s="3">
        <v>56</v>
      </c>
      <c r="H528" s="3">
        <v>0</v>
      </c>
      <c r="I528" s="3">
        <v>0</v>
      </c>
      <c r="J528" s="65">
        <v>0</v>
      </c>
      <c r="K528" s="65">
        <v>2</v>
      </c>
      <c r="L528" s="65">
        <v>0</v>
      </c>
      <c r="M528" s="66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60"/>
      <c r="Z528" s="3"/>
      <c r="AA528" s="3"/>
      <c r="AB528" s="3"/>
      <c r="AC528" s="3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M528" s="48"/>
      <c r="BX528" s="7"/>
      <c r="BY528" s="4"/>
      <c r="BZ528" s="7"/>
      <c r="CA528" s="7"/>
      <c r="CB528" s="7"/>
      <c r="CE528" s="7"/>
      <c r="CF528" s="7"/>
      <c r="CG528" s="7"/>
      <c r="CH528" s="7"/>
      <c r="CI528" s="7"/>
      <c r="CJ528" s="7"/>
      <c r="CK528" s="7"/>
      <c r="CL528" s="7"/>
      <c r="CN528" s="47"/>
      <c r="CO528" s="47"/>
      <c r="CP528" s="47"/>
      <c r="CQ528" s="4"/>
    </row>
    <row r="529" spans="1:95" s="1" customFormat="1" x14ac:dyDescent="0.3">
      <c r="A529" s="7"/>
      <c r="C529" s="3">
        <v>144</v>
      </c>
      <c r="D529" s="3">
        <v>2940</v>
      </c>
      <c r="E529" s="3">
        <v>2</v>
      </c>
      <c r="F529" s="3">
        <v>0</v>
      </c>
      <c r="G529" s="3">
        <v>56</v>
      </c>
      <c r="H529" s="3">
        <v>0</v>
      </c>
      <c r="I529" s="3">
        <v>0</v>
      </c>
      <c r="J529" s="65">
        <v>0</v>
      </c>
      <c r="K529" s="65">
        <v>2</v>
      </c>
      <c r="L529" s="65">
        <v>0</v>
      </c>
      <c r="M529" s="66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60"/>
      <c r="Z529" s="3"/>
      <c r="AA529" s="3"/>
      <c r="AB529" s="3"/>
      <c r="AC529" s="3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M529" s="48"/>
      <c r="BX529" s="7"/>
      <c r="BY529" s="4"/>
      <c r="BZ529" s="7"/>
      <c r="CA529" s="7"/>
      <c r="CB529" s="7"/>
      <c r="CE529" s="7"/>
      <c r="CF529" s="7"/>
      <c r="CG529" s="7"/>
      <c r="CH529" s="7"/>
      <c r="CI529" s="7"/>
      <c r="CJ529" s="7"/>
      <c r="CK529" s="7"/>
      <c r="CL529" s="7"/>
      <c r="CN529" s="47"/>
      <c r="CO529" s="47"/>
      <c r="CP529" s="47"/>
      <c r="CQ529" s="4"/>
    </row>
    <row r="530" spans="1:95" s="1" customFormat="1" x14ac:dyDescent="0.3">
      <c r="A530" s="7"/>
      <c r="C530" s="3">
        <v>145</v>
      </c>
      <c r="D530" s="3">
        <v>2940</v>
      </c>
      <c r="E530" s="3">
        <v>2</v>
      </c>
      <c r="F530" s="3">
        <v>0</v>
      </c>
      <c r="G530" s="3">
        <v>57</v>
      </c>
      <c r="H530" s="3">
        <v>0</v>
      </c>
      <c r="I530" s="3">
        <v>0</v>
      </c>
      <c r="J530" s="65">
        <v>0</v>
      </c>
      <c r="K530" s="65">
        <v>2</v>
      </c>
      <c r="L530" s="65">
        <v>0</v>
      </c>
      <c r="M530" s="66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60"/>
      <c r="Z530" s="3"/>
      <c r="AA530" s="3"/>
      <c r="AB530" s="3"/>
      <c r="AC530" s="3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M530" s="48"/>
      <c r="BX530" s="7"/>
      <c r="BY530" s="4"/>
      <c r="BZ530" s="7"/>
      <c r="CA530" s="7"/>
      <c r="CB530" s="7"/>
      <c r="CE530" s="7"/>
      <c r="CF530" s="7"/>
      <c r="CG530" s="7"/>
      <c r="CH530" s="7"/>
      <c r="CI530" s="7"/>
      <c r="CJ530" s="7"/>
      <c r="CK530" s="7"/>
      <c r="CL530" s="7"/>
      <c r="CN530" s="47"/>
      <c r="CO530" s="47"/>
      <c r="CP530" s="47"/>
      <c r="CQ530" s="4"/>
    </row>
    <row r="531" spans="1:95" s="1" customFormat="1" x14ac:dyDescent="0.3">
      <c r="A531" s="7"/>
      <c r="C531" s="3">
        <v>146</v>
      </c>
      <c r="D531" s="3">
        <v>2940</v>
      </c>
      <c r="E531" s="3">
        <v>2</v>
      </c>
      <c r="F531" s="3">
        <v>0</v>
      </c>
      <c r="G531" s="3">
        <v>57</v>
      </c>
      <c r="H531" s="3">
        <v>0</v>
      </c>
      <c r="I531" s="3">
        <v>0</v>
      </c>
      <c r="J531" s="65">
        <v>0</v>
      </c>
      <c r="K531" s="65">
        <v>2</v>
      </c>
      <c r="L531" s="65">
        <v>0</v>
      </c>
      <c r="M531" s="66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60"/>
      <c r="Z531" s="3"/>
      <c r="AA531" s="3"/>
      <c r="AB531" s="3"/>
      <c r="AC531" s="3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M531" s="48"/>
      <c r="BX531" s="7"/>
      <c r="BY531" s="4"/>
      <c r="BZ531" s="7"/>
      <c r="CA531" s="7"/>
      <c r="CB531" s="7"/>
      <c r="CE531" s="7"/>
      <c r="CF531" s="7"/>
      <c r="CG531" s="7"/>
      <c r="CH531" s="7"/>
      <c r="CI531" s="7"/>
      <c r="CJ531" s="7"/>
      <c r="CK531" s="7"/>
      <c r="CL531" s="7"/>
      <c r="CN531" s="47"/>
      <c r="CO531" s="47"/>
      <c r="CP531" s="47"/>
      <c r="CQ531" s="4"/>
    </row>
    <row r="532" spans="1:95" s="1" customFormat="1" x14ac:dyDescent="0.3">
      <c r="A532" s="7"/>
      <c r="C532" s="3">
        <v>147</v>
      </c>
      <c r="D532" s="3">
        <v>2940</v>
      </c>
      <c r="E532" s="3">
        <v>2</v>
      </c>
      <c r="F532" s="3">
        <v>0</v>
      </c>
      <c r="G532" s="3">
        <v>57</v>
      </c>
      <c r="H532" s="3">
        <v>0</v>
      </c>
      <c r="I532" s="3">
        <v>0</v>
      </c>
      <c r="J532" s="65">
        <v>0</v>
      </c>
      <c r="K532" s="65">
        <v>1</v>
      </c>
      <c r="L532" s="65">
        <v>0</v>
      </c>
      <c r="M532" s="66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60"/>
      <c r="Z532" s="3"/>
      <c r="AA532" s="3"/>
      <c r="AB532" s="3"/>
      <c r="AC532" s="3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M532" s="48"/>
      <c r="BX532" s="7"/>
      <c r="BY532" s="4"/>
      <c r="BZ532" s="7"/>
      <c r="CA532" s="7"/>
      <c r="CB532" s="7"/>
      <c r="CE532" s="7"/>
      <c r="CF532" s="7"/>
      <c r="CG532" s="7"/>
      <c r="CH532" s="7"/>
      <c r="CI532" s="7"/>
      <c r="CJ532" s="7"/>
      <c r="CK532" s="7"/>
      <c r="CL532" s="7"/>
      <c r="CN532" s="47"/>
      <c r="CO532" s="47"/>
      <c r="CP532" s="47"/>
      <c r="CQ532" s="4"/>
    </row>
    <row r="533" spans="1:95" s="1" customFormat="1" x14ac:dyDescent="0.3">
      <c r="A533" s="7"/>
      <c r="C533" s="3">
        <v>148</v>
      </c>
      <c r="D533" s="3">
        <v>2940</v>
      </c>
      <c r="E533" s="3">
        <v>1</v>
      </c>
      <c r="F533" s="3">
        <v>0</v>
      </c>
      <c r="G533" s="3">
        <v>58</v>
      </c>
      <c r="H533" s="3">
        <v>0</v>
      </c>
      <c r="I533" s="3">
        <v>0</v>
      </c>
      <c r="J533" s="65">
        <v>0</v>
      </c>
      <c r="K533" s="65">
        <v>1</v>
      </c>
      <c r="L533" s="65">
        <v>0</v>
      </c>
      <c r="M533" s="66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60"/>
      <c r="Z533" s="3"/>
      <c r="AA533" s="3"/>
      <c r="AB533" s="3"/>
      <c r="AC533" s="3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M533" s="48"/>
      <c r="BX533" s="7"/>
      <c r="BY533" s="4"/>
      <c r="BZ533" s="7"/>
      <c r="CA533" s="7"/>
      <c r="CB533" s="7"/>
      <c r="CE533" s="7"/>
      <c r="CF533" s="7"/>
      <c r="CG533" s="7"/>
      <c r="CH533" s="7"/>
      <c r="CI533" s="7"/>
      <c r="CJ533" s="7"/>
      <c r="CK533" s="7"/>
      <c r="CL533" s="7"/>
      <c r="CN533" s="47"/>
      <c r="CO533" s="47"/>
      <c r="CP533" s="47"/>
      <c r="CQ533" s="4"/>
    </row>
    <row r="534" spans="1:95" s="1" customFormat="1" x14ac:dyDescent="0.3">
      <c r="A534" s="7"/>
      <c r="C534" s="3">
        <v>149</v>
      </c>
      <c r="D534" s="3">
        <v>2940</v>
      </c>
      <c r="E534" s="3">
        <v>1</v>
      </c>
      <c r="F534" s="3">
        <v>0</v>
      </c>
      <c r="G534" s="3">
        <v>58</v>
      </c>
      <c r="H534" s="3">
        <v>0</v>
      </c>
      <c r="I534" s="3">
        <v>0</v>
      </c>
      <c r="J534" s="65">
        <v>0</v>
      </c>
      <c r="K534" s="65">
        <v>1</v>
      </c>
      <c r="L534" s="65">
        <v>0</v>
      </c>
      <c r="M534" s="66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60"/>
      <c r="Z534" s="3"/>
      <c r="AA534" s="3"/>
      <c r="AB534" s="3"/>
      <c r="AC534" s="3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M534" s="48"/>
      <c r="BX534" s="7"/>
      <c r="BY534" s="4"/>
      <c r="BZ534" s="7"/>
      <c r="CA534" s="7"/>
      <c r="CB534" s="7"/>
      <c r="CE534" s="7"/>
      <c r="CF534" s="7"/>
      <c r="CG534" s="7"/>
      <c r="CH534" s="7"/>
      <c r="CI534" s="7"/>
      <c r="CJ534" s="7"/>
      <c r="CK534" s="7"/>
      <c r="CL534" s="7"/>
      <c r="CN534" s="47"/>
      <c r="CO534" s="47"/>
      <c r="CP534" s="47"/>
      <c r="CQ534" s="4"/>
    </row>
    <row r="535" spans="1:95" s="1" customFormat="1" x14ac:dyDescent="0.3">
      <c r="A535" s="7"/>
      <c r="C535" s="3">
        <v>150</v>
      </c>
      <c r="D535" s="3">
        <v>2940</v>
      </c>
      <c r="E535" s="3">
        <v>1</v>
      </c>
      <c r="F535" s="3">
        <v>0</v>
      </c>
      <c r="G535" s="3">
        <v>58</v>
      </c>
      <c r="H535" s="3">
        <v>0</v>
      </c>
      <c r="I535" s="3">
        <v>0</v>
      </c>
      <c r="J535" s="65">
        <v>0</v>
      </c>
      <c r="K535" s="65">
        <v>1</v>
      </c>
      <c r="L535" s="65">
        <v>0</v>
      </c>
      <c r="M535" s="66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60"/>
      <c r="Z535" s="3"/>
      <c r="AA535" s="3"/>
      <c r="AB535" s="3"/>
      <c r="AC535" s="3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M535" s="48"/>
      <c r="BX535" s="7"/>
      <c r="BY535" s="4"/>
      <c r="BZ535" s="7"/>
      <c r="CA535" s="7"/>
      <c r="CB535" s="7"/>
      <c r="CE535" s="7"/>
      <c r="CF535" s="7"/>
      <c r="CG535" s="7"/>
      <c r="CH535" s="7"/>
      <c r="CI535" s="7"/>
      <c r="CJ535" s="7"/>
      <c r="CK535" s="7"/>
      <c r="CL535" s="7"/>
      <c r="CN535" s="47"/>
      <c r="CO535" s="47"/>
      <c r="CP535" s="47"/>
      <c r="CQ535" s="4"/>
    </row>
    <row r="536" spans="1:95" s="1" customFormat="1" x14ac:dyDescent="0.3">
      <c r="A536" s="7"/>
      <c r="C536" s="3">
        <v>151</v>
      </c>
      <c r="D536" s="3">
        <v>2940</v>
      </c>
      <c r="E536" s="3">
        <v>1</v>
      </c>
      <c r="F536" s="3">
        <v>0</v>
      </c>
      <c r="G536" s="3">
        <v>58</v>
      </c>
      <c r="H536" s="3">
        <v>0</v>
      </c>
      <c r="I536" s="3">
        <v>0</v>
      </c>
      <c r="J536" s="65">
        <v>0</v>
      </c>
      <c r="K536" s="65">
        <v>1</v>
      </c>
      <c r="L536" s="65">
        <v>0</v>
      </c>
      <c r="M536" s="66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60"/>
      <c r="Z536" s="3"/>
      <c r="AA536" s="3"/>
      <c r="AB536" s="3"/>
      <c r="AC536" s="3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M536" s="48"/>
      <c r="BX536" s="7"/>
      <c r="BY536" s="4"/>
      <c r="BZ536" s="7"/>
      <c r="CA536" s="7"/>
      <c r="CB536" s="7"/>
      <c r="CE536" s="7"/>
      <c r="CF536" s="7"/>
      <c r="CG536" s="7"/>
      <c r="CH536" s="7"/>
      <c r="CI536" s="7"/>
      <c r="CJ536" s="7"/>
      <c r="CK536" s="7"/>
      <c r="CL536" s="7"/>
      <c r="CN536" s="47"/>
      <c r="CO536" s="47"/>
      <c r="CP536" s="47"/>
      <c r="CQ536" s="4"/>
    </row>
    <row r="537" spans="1:95" s="1" customFormat="1" x14ac:dyDescent="0.3">
      <c r="A537" s="7"/>
      <c r="C537" s="3">
        <v>152</v>
      </c>
      <c r="D537" s="3">
        <v>2940</v>
      </c>
      <c r="E537" s="3">
        <v>1</v>
      </c>
      <c r="F537" s="3">
        <v>0</v>
      </c>
      <c r="G537" s="3">
        <v>58</v>
      </c>
      <c r="H537" s="3">
        <v>0</v>
      </c>
      <c r="I537" s="3">
        <v>0</v>
      </c>
      <c r="J537" s="65">
        <v>0</v>
      </c>
      <c r="K537" s="65">
        <v>1</v>
      </c>
      <c r="L537" s="65">
        <v>0</v>
      </c>
      <c r="M537" s="66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60"/>
      <c r="Z537" s="3"/>
      <c r="AA537" s="3"/>
      <c r="AB537" s="3"/>
      <c r="AC537" s="3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M537" s="48"/>
      <c r="BX537" s="7"/>
      <c r="BY537" s="4"/>
      <c r="BZ537" s="7"/>
      <c r="CA537" s="7"/>
      <c r="CB537" s="7"/>
      <c r="CE537" s="7"/>
      <c r="CF537" s="7"/>
      <c r="CG537" s="7"/>
      <c r="CH537" s="7"/>
      <c r="CI537" s="7"/>
      <c r="CJ537" s="7"/>
      <c r="CK537" s="7"/>
      <c r="CL537" s="7"/>
      <c r="CN537" s="47"/>
      <c r="CO537" s="47"/>
      <c r="CP537" s="47"/>
      <c r="CQ537" s="4"/>
    </row>
    <row r="538" spans="1:95" s="1" customFormat="1" x14ac:dyDescent="0.3">
      <c r="A538" s="7"/>
      <c r="C538" s="3">
        <v>153</v>
      </c>
      <c r="D538" s="3">
        <v>2940</v>
      </c>
      <c r="E538" s="3">
        <v>1</v>
      </c>
      <c r="F538" s="3">
        <v>0</v>
      </c>
      <c r="G538" s="3">
        <v>58</v>
      </c>
      <c r="H538" s="3">
        <v>0</v>
      </c>
      <c r="I538" s="3">
        <v>0</v>
      </c>
      <c r="J538" s="65">
        <v>0</v>
      </c>
      <c r="K538" s="65">
        <v>1</v>
      </c>
      <c r="L538" s="65">
        <v>0</v>
      </c>
      <c r="M538" s="66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60"/>
      <c r="Z538" s="3"/>
      <c r="AA538" s="3"/>
      <c r="AB538" s="3"/>
      <c r="AC538" s="3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M538" s="48"/>
      <c r="BX538" s="7"/>
      <c r="BY538" s="4"/>
      <c r="BZ538" s="7"/>
      <c r="CA538" s="7"/>
      <c r="CB538" s="7"/>
      <c r="CE538" s="7"/>
      <c r="CF538" s="7"/>
      <c r="CG538" s="7"/>
      <c r="CH538" s="7"/>
      <c r="CI538" s="7"/>
      <c r="CJ538" s="7"/>
      <c r="CK538" s="7"/>
      <c r="CL538" s="7"/>
      <c r="CN538" s="47"/>
      <c r="CO538" s="47"/>
      <c r="CP538" s="47"/>
      <c r="CQ538" s="4"/>
    </row>
    <row r="539" spans="1:95" s="1" customFormat="1" x14ac:dyDescent="0.3">
      <c r="A539" s="7"/>
      <c r="C539" s="3">
        <v>154</v>
      </c>
      <c r="D539" s="3">
        <v>2940</v>
      </c>
      <c r="E539" s="3">
        <v>1</v>
      </c>
      <c r="F539" s="3">
        <v>0</v>
      </c>
      <c r="G539" s="3">
        <v>58</v>
      </c>
      <c r="H539" s="3">
        <v>0</v>
      </c>
      <c r="I539" s="3">
        <v>0</v>
      </c>
      <c r="J539" s="65">
        <v>0</v>
      </c>
      <c r="K539" s="65">
        <v>1</v>
      </c>
      <c r="L539" s="65">
        <v>0</v>
      </c>
      <c r="M539" s="66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60"/>
      <c r="Z539" s="3"/>
      <c r="AA539" s="3"/>
      <c r="AB539" s="3"/>
      <c r="AC539" s="3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M539" s="48"/>
      <c r="BX539" s="7"/>
      <c r="BY539" s="4"/>
      <c r="BZ539" s="7"/>
      <c r="CA539" s="7"/>
      <c r="CB539" s="7"/>
      <c r="CE539" s="7"/>
      <c r="CF539" s="7"/>
      <c r="CG539" s="7"/>
      <c r="CH539" s="7"/>
      <c r="CI539" s="7"/>
      <c r="CJ539" s="7"/>
      <c r="CK539" s="7"/>
      <c r="CL539" s="7"/>
      <c r="CN539" s="47"/>
      <c r="CO539" s="47"/>
      <c r="CP539" s="47"/>
      <c r="CQ539" s="4"/>
    </row>
    <row r="540" spans="1:95" s="1" customFormat="1" x14ac:dyDescent="0.3">
      <c r="A540" s="7"/>
      <c r="C540" s="3">
        <v>155</v>
      </c>
      <c r="D540" s="3">
        <v>2940</v>
      </c>
      <c r="E540" s="3">
        <v>1</v>
      </c>
      <c r="F540" s="3">
        <v>0</v>
      </c>
      <c r="G540" s="3">
        <v>58</v>
      </c>
      <c r="H540" s="3">
        <v>0</v>
      </c>
      <c r="I540" s="3">
        <v>0</v>
      </c>
      <c r="J540" s="65">
        <v>0</v>
      </c>
      <c r="K540" s="65">
        <v>0</v>
      </c>
      <c r="L540" s="65">
        <v>0</v>
      </c>
      <c r="M540" s="66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60"/>
      <c r="Z540" s="3"/>
      <c r="AA540" s="3"/>
      <c r="AB540" s="3"/>
      <c r="AC540" s="3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M540" s="48"/>
      <c r="BX540" s="7"/>
      <c r="BY540" s="4"/>
      <c r="BZ540" s="7"/>
      <c r="CA540" s="7"/>
      <c r="CB540" s="7"/>
      <c r="CE540" s="7"/>
      <c r="CF540" s="7"/>
      <c r="CG540" s="7"/>
      <c r="CH540" s="7"/>
      <c r="CI540" s="7"/>
      <c r="CJ540" s="7"/>
      <c r="CK540" s="7"/>
      <c r="CL540" s="7"/>
      <c r="CN540" s="47"/>
      <c r="CO540" s="47"/>
      <c r="CP540" s="47"/>
      <c r="CQ540" s="4"/>
    </row>
    <row r="541" spans="1:95" s="1" customFormat="1" x14ac:dyDescent="0.3">
      <c r="A541" s="7"/>
      <c r="C541" s="3">
        <v>156</v>
      </c>
      <c r="D541" s="3">
        <v>2940</v>
      </c>
      <c r="E541" s="3">
        <v>0</v>
      </c>
      <c r="F541" s="3">
        <v>0</v>
      </c>
      <c r="G541" s="3">
        <v>59</v>
      </c>
      <c r="H541" s="3">
        <v>0</v>
      </c>
      <c r="I541" s="3">
        <v>0</v>
      </c>
      <c r="J541" s="65">
        <v>0</v>
      </c>
      <c r="K541" s="65">
        <v>0</v>
      </c>
      <c r="L541" s="65">
        <v>0</v>
      </c>
      <c r="M541" s="66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60"/>
      <c r="Z541" s="3"/>
      <c r="AA541" s="3"/>
      <c r="AB541" s="3"/>
      <c r="AC541" s="3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M541" s="48"/>
      <c r="BX541" s="7"/>
      <c r="BY541" s="4"/>
      <c r="BZ541" s="7"/>
      <c r="CA541" s="7"/>
      <c r="CB541" s="7"/>
      <c r="CE541" s="7"/>
      <c r="CF541" s="7"/>
      <c r="CG541" s="7"/>
      <c r="CH541" s="7"/>
      <c r="CI541" s="7"/>
      <c r="CJ541" s="7"/>
      <c r="CK541" s="7"/>
      <c r="CL541" s="7"/>
      <c r="CN541" s="47"/>
      <c r="CO541" s="47"/>
      <c r="CP541" s="47"/>
      <c r="CQ541" s="4"/>
    </row>
    <row r="542" spans="1:95" s="1" customFormat="1" x14ac:dyDescent="0.3">
      <c r="A542" s="7"/>
      <c r="C542" s="3">
        <v>157</v>
      </c>
      <c r="D542" s="3">
        <v>2940</v>
      </c>
      <c r="E542" s="3">
        <v>0</v>
      </c>
      <c r="F542" s="3">
        <v>0</v>
      </c>
      <c r="G542" s="3">
        <v>59</v>
      </c>
      <c r="H542" s="3">
        <v>0</v>
      </c>
      <c r="I542" s="3">
        <v>0</v>
      </c>
      <c r="J542" s="65">
        <v>0</v>
      </c>
      <c r="K542" s="65">
        <v>0</v>
      </c>
      <c r="L542" s="65">
        <v>0</v>
      </c>
      <c r="M542" s="66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60"/>
      <c r="Z542" s="3"/>
      <c r="AA542" s="3"/>
      <c r="AB542" s="3"/>
      <c r="AC542" s="3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M542" s="48"/>
      <c r="BX542" s="7"/>
      <c r="BY542" s="4"/>
      <c r="BZ542" s="7"/>
      <c r="CA542" s="7"/>
      <c r="CB542" s="7"/>
      <c r="CE542" s="7"/>
      <c r="CF542" s="7"/>
      <c r="CG542" s="7"/>
      <c r="CH542" s="7"/>
      <c r="CI542" s="7"/>
      <c r="CJ542" s="7"/>
      <c r="CK542" s="7"/>
      <c r="CL542" s="7"/>
      <c r="CN542" s="47"/>
      <c r="CO542" s="47"/>
      <c r="CP542" s="47"/>
      <c r="CQ542" s="4"/>
    </row>
    <row r="543" spans="1:95" s="1" customFormat="1" x14ac:dyDescent="0.3">
      <c r="A543" s="7"/>
      <c r="C543" s="3">
        <v>158</v>
      </c>
      <c r="D543" s="3">
        <v>2940</v>
      </c>
      <c r="E543" s="3">
        <v>0</v>
      </c>
      <c r="F543" s="3">
        <v>0</v>
      </c>
      <c r="G543" s="3">
        <v>59</v>
      </c>
      <c r="H543" s="3">
        <v>0</v>
      </c>
      <c r="I543" s="3">
        <v>0</v>
      </c>
      <c r="J543" s="65">
        <v>0</v>
      </c>
      <c r="K543" s="65">
        <v>0</v>
      </c>
      <c r="L543" s="65">
        <v>0</v>
      </c>
      <c r="M543" s="66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60"/>
      <c r="Z543" s="3"/>
      <c r="AA543" s="3"/>
      <c r="AB543" s="3"/>
      <c r="AC543" s="3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M543" s="48"/>
      <c r="BX543" s="7"/>
      <c r="BY543" s="4"/>
      <c r="BZ543" s="7"/>
      <c r="CA543" s="7"/>
      <c r="CB543" s="7"/>
      <c r="CE543" s="7"/>
      <c r="CF543" s="7"/>
      <c r="CG543" s="7"/>
      <c r="CH543" s="7"/>
      <c r="CI543" s="7"/>
      <c r="CJ543" s="7"/>
      <c r="CK543" s="7"/>
      <c r="CL543" s="7"/>
      <c r="CN543" s="47"/>
      <c r="CO543" s="47"/>
      <c r="CP543" s="47"/>
      <c r="CQ543" s="4"/>
    </row>
    <row r="544" spans="1:95" s="1" customFormat="1" x14ac:dyDescent="0.3">
      <c r="A544" s="7"/>
      <c r="C544" s="3">
        <v>159</v>
      </c>
      <c r="D544" s="3">
        <v>2939</v>
      </c>
      <c r="E544" s="3">
        <v>1</v>
      </c>
      <c r="F544" s="3">
        <v>0</v>
      </c>
      <c r="G544" s="3">
        <v>59</v>
      </c>
      <c r="H544" s="3">
        <v>0</v>
      </c>
      <c r="I544" s="3">
        <v>0</v>
      </c>
      <c r="J544" s="65">
        <v>0</v>
      </c>
      <c r="K544" s="65">
        <v>0</v>
      </c>
      <c r="L544" s="65">
        <v>0</v>
      </c>
      <c r="M544" s="66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60"/>
      <c r="Z544" s="3"/>
      <c r="AA544" s="3"/>
      <c r="AB544" s="3"/>
      <c r="AC544" s="3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M544" s="48"/>
      <c r="BX544" s="7"/>
      <c r="BY544" s="4"/>
      <c r="BZ544" s="7"/>
      <c r="CA544" s="7"/>
      <c r="CB544" s="7"/>
      <c r="CE544" s="7"/>
      <c r="CF544" s="7"/>
      <c r="CG544" s="7"/>
      <c r="CH544" s="7"/>
      <c r="CI544" s="7"/>
      <c r="CJ544" s="7"/>
      <c r="CK544" s="7"/>
      <c r="CL544" s="7"/>
      <c r="CN544" s="47"/>
      <c r="CO544" s="47"/>
      <c r="CP544" s="47"/>
      <c r="CQ544" s="4"/>
    </row>
    <row r="545" spans="1:95" s="1" customFormat="1" x14ac:dyDescent="0.3">
      <c r="A545" s="7"/>
      <c r="C545" s="3">
        <v>160</v>
      </c>
      <c r="D545" s="3">
        <v>2939</v>
      </c>
      <c r="E545" s="3">
        <v>1</v>
      </c>
      <c r="F545" s="3">
        <v>0</v>
      </c>
      <c r="G545" s="3">
        <v>59</v>
      </c>
      <c r="H545" s="3">
        <v>0</v>
      </c>
      <c r="I545" s="3">
        <v>0</v>
      </c>
      <c r="J545" s="65">
        <v>0</v>
      </c>
      <c r="K545" s="65">
        <v>0</v>
      </c>
      <c r="L545" s="65">
        <v>0</v>
      </c>
      <c r="M545" s="66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60"/>
      <c r="Z545" s="3"/>
      <c r="AA545" s="3"/>
      <c r="AB545" s="3"/>
      <c r="AC545" s="3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M545" s="48"/>
      <c r="BX545" s="7"/>
      <c r="BY545" s="4"/>
      <c r="BZ545" s="7"/>
      <c r="CA545" s="7"/>
      <c r="CB545" s="7"/>
      <c r="CE545" s="7"/>
      <c r="CF545" s="7"/>
      <c r="CG545" s="7"/>
      <c r="CH545" s="7"/>
      <c r="CI545" s="7"/>
      <c r="CJ545" s="7"/>
      <c r="CK545" s="7"/>
      <c r="CL545" s="7"/>
      <c r="CN545" s="47"/>
      <c r="CO545" s="47"/>
      <c r="CP545" s="47"/>
      <c r="CQ545" s="4"/>
    </row>
    <row r="546" spans="1:95" s="1" customFormat="1" x14ac:dyDescent="0.3">
      <c r="A546" s="7"/>
      <c r="C546" s="3">
        <v>161</v>
      </c>
      <c r="D546" s="3">
        <v>2939</v>
      </c>
      <c r="E546" s="3">
        <v>1</v>
      </c>
      <c r="F546" s="3">
        <v>0</v>
      </c>
      <c r="G546" s="3">
        <v>59</v>
      </c>
      <c r="H546" s="3">
        <v>0</v>
      </c>
      <c r="I546" s="3">
        <v>0</v>
      </c>
      <c r="J546" s="65">
        <v>0</v>
      </c>
      <c r="K546" s="65">
        <v>0</v>
      </c>
      <c r="L546" s="65">
        <v>0</v>
      </c>
      <c r="M546" s="66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60"/>
      <c r="Z546" s="3"/>
      <c r="AA546" s="3"/>
      <c r="AB546" s="3"/>
      <c r="AC546" s="3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M546" s="48"/>
      <c r="BX546" s="7"/>
      <c r="BY546" s="4"/>
      <c r="BZ546" s="7"/>
      <c r="CA546" s="7"/>
      <c r="CB546" s="7"/>
      <c r="CE546" s="7"/>
      <c r="CF546" s="7"/>
      <c r="CG546" s="7"/>
      <c r="CH546" s="7"/>
      <c r="CI546" s="7"/>
      <c r="CJ546" s="7"/>
      <c r="CK546" s="7"/>
      <c r="CL546" s="7"/>
      <c r="CN546" s="47"/>
      <c r="CO546" s="47"/>
      <c r="CP546" s="47"/>
      <c r="CQ546" s="4"/>
    </row>
    <row r="547" spans="1:95" s="1" customFormat="1" x14ac:dyDescent="0.3">
      <c r="A547" s="7"/>
      <c r="C547" s="3">
        <v>162</v>
      </c>
      <c r="D547" s="3">
        <v>2939</v>
      </c>
      <c r="E547" s="3">
        <v>1</v>
      </c>
      <c r="F547" s="3">
        <v>0</v>
      </c>
      <c r="G547" s="3">
        <v>59</v>
      </c>
      <c r="H547" s="3">
        <v>0</v>
      </c>
      <c r="I547" s="3">
        <v>0</v>
      </c>
      <c r="J547" s="65">
        <v>0</v>
      </c>
      <c r="K547" s="65">
        <v>0</v>
      </c>
      <c r="L547" s="65">
        <v>0</v>
      </c>
      <c r="M547" s="66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60"/>
      <c r="Z547" s="3"/>
      <c r="AA547" s="3"/>
      <c r="AB547" s="3"/>
      <c r="AC547" s="3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M547" s="48"/>
      <c r="BX547" s="7"/>
      <c r="BY547" s="4"/>
      <c r="BZ547" s="7"/>
      <c r="CA547" s="7"/>
      <c r="CB547" s="7"/>
      <c r="CE547" s="7"/>
      <c r="CF547" s="7"/>
      <c r="CG547" s="7"/>
      <c r="CH547" s="7"/>
      <c r="CI547" s="7"/>
      <c r="CJ547" s="7"/>
      <c r="CK547" s="7"/>
      <c r="CL547" s="7"/>
      <c r="CN547" s="47"/>
      <c r="CO547" s="47"/>
      <c r="CP547" s="47"/>
      <c r="CQ547" s="4"/>
    </row>
    <row r="548" spans="1:95" s="1" customFormat="1" x14ac:dyDescent="0.3">
      <c r="A548" s="7"/>
      <c r="C548" s="3">
        <v>163</v>
      </c>
      <c r="D548" s="3">
        <v>2939</v>
      </c>
      <c r="E548" s="3">
        <v>1</v>
      </c>
      <c r="F548" s="3">
        <v>0</v>
      </c>
      <c r="G548" s="3">
        <v>59</v>
      </c>
      <c r="H548" s="3">
        <v>0</v>
      </c>
      <c r="I548" s="3">
        <v>0</v>
      </c>
      <c r="J548" s="65">
        <v>0</v>
      </c>
      <c r="K548" s="65">
        <v>0</v>
      </c>
      <c r="L548" s="65">
        <v>0</v>
      </c>
      <c r="M548" s="66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60"/>
      <c r="Z548" s="3"/>
      <c r="AA548" s="3"/>
      <c r="AB548" s="3"/>
      <c r="AC548" s="3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M548" s="48"/>
      <c r="BX548" s="7"/>
      <c r="BY548" s="4"/>
      <c r="BZ548" s="7"/>
      <c r="CA548" s="7"/>
      <c r="CB548" s="7"/>
      <c r="CE548" s="7"/>
      <c r="CF548" s="7"/>
      <c r="CG548" s="7"/>
      <c r="CH548" s="7"/>
      <c r="CI548" s="7"/>
      <c r="CJ548" s="7"/>
      <c r="CK548" s="7"/>
      <c r="CL548" s="7"/>
      <c r="CN548" s="47"/>
      <c r="CO548" s="47"/>
      <c r="CP548" s="47"/>
      <c r="CQ548" s="4"/>
    </row>
    <row r="549" spans="1:95" s="1" customFormat="1" x14ac:dyDescent="0.3">
      <c r="A549" s="7"/>
      <c r="C549" s="3">
        <v>164</v>
      </c>
      <c r="D549" s="3">
        <v>2939</v>
      </c>
      <c r="E549" s="3">
        <v>0</v>
      </c>
      <c r="F549" s="3">
        <v>0</v>
      </c>
      <c r="G549" s="3">
        <v>59</v>
      </c>
      <c r="H549" s="3">
        <v>0</v>
      </c>
      <c r="I549" s="3">
        <v>0</v>
      </c>
      <c r="J549" s="65">
        <v>0</v>
      </c>
      <c r="K549" s="65">
        <v>0</v>
      </c>
      <c r="L549" s="65">
        <v>0</v>
      </c>
      <c r="M549" s="66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60"/>
      <c r="Z549" s="3"/>
      <c r="AA549" s="3"/>
      <c r="AB549" s="3"/>
      <c r="AC549" s="3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M549" s="48"/>
      <c r="BX549" s="7"/>
      <c r="BY549" s="4"/>
      <c r="BZ549" s="7"/>
      <c r="CA549" s="7"/>
      <c r="CB549" s="7"/>
      <c r="CE549" s="7"/>
      <c r="CF549" s="7"/>
      <c r="CG549" s="7"/>
      <c r="CH549" s="7"/>
      <c r="CI549" s="7"/>
      <c r="CJ549" s="7"/>
      <c r="CK549" s="7"/>
      <c r="CL549" s="7"/>
      <c r="CN549" s="47"/>
      <c r="CO549" s="47"/>
      <c r="CP549" s="47"/>
      <c r="CQ549" s="4"/>
    </row>
    <row r="550" spans="1:95" s="1" customFormat="1" x14ac:dyDescent="0.3">
      <c r="A550" s="7"/>
      <c r="C550" s="3">
        <v>165</v>
      </c>
      <c r="D550" s="3">
        <v>2939</v>
      </c>
      <c r="E550" s="3">
        <v>1</v>
      </c>
      <c r="F550" s="3">
        <v>0</v>
      </c>
      <c r="G550" s="3">
        <v>59</v>
      </c>
      <c r="H550" s="3">
        <v>0</v>
      </c>
      <c r="I550" s="3">
        <v>0</v>
      </c>
      <c r="J550" s="65">
        <v>0</v>
      </c>
      <c r="K550" s="65">
        <v>0</v>
      </c>
      <c r="L550" s="65">
        <v>0</v>
      </c>
      <c r="M550" s="66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60"/>
      <c r="Z550" s="3"/>
      <c r="AA550" s="3"/>
      <c r="AB550" s="3"/>
      <c r="AC550" s="3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M550" s="48"/>
      <c r="BX550" s="7"/>
      <c r="BY550" s="4"/>
      <c r="BZ550" s="7"/>
      <c r="CA550" s="7"/>
      <c r="CB550" s="7"/>
      <c r="CE550" s="7"/>
      <c r="CF550" s="7"/>
      <c r="CG550" s="7"/>
      <c r="CH550" s="7"/>
      <c r="CI550" s="7"/>
      <c r="CJ550" s="7"/>
      <c r="CK550" s="7"/>
      <c r="CL550" s="7"/>
      <c r="CN550" s="47"/>
      <c r="CO550" s="47"/>
      <c r="CP550" s="47"/>
      <c r="CQ550" s="4"/>
    </row>
    <row r="551" spans="1:95" s="1" customFormat="1" x14ac:dyDescent="0.3">
      <c r="A551" s="7"/>
      <c r="C551" s="3">
        <v>166</v>
      </c>
      <c r="D551" s="3">
        <v>2939</v>
      </c>
      <c r="E551" s="3">
        <v>1</v>
      </c>
      <c r="F551" s="3">
        <v>0</v>
      </c>
      <c r="G551" s="3">
        <v>59</v>
      </c>
      <c r="H551" s="3">
        <v>0</v>
      </c>
      <c r="I551" s="3">
        <v>0</v>
      </c>
      <c r="J551" s="65">
        <v>0</v>
      </c>
      <c r="K551" s="65">
        <v>0</v>
      </c>
      <c r="L551" s="65">
        <v>0</v>
      </c>
      <c r="M551" s="66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60"/>
      <c r="Z551" s="3"/>
      <c r="AA551" s="3"/>
      <c r="AB551" s="3"/>
      <c r="AC551" s="3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M551" s="48"/>
      <c r="BX551" s="7"/>
      <c r="BY551" s="4"/>
      <c r="BZ551" s="7"/>
      <c r="CA551" s="7"/>
      <c r="CB551" s="7"/>
      <c r="CE551" s="7"/>
      <c r="CF551" s="7"/>
      <c r="CG551" s="7"/>
      <c r="CH551" s="7"/>
      <c r="CI551" s="7"/>
      <c r="CJ551" s="7"/>
      <c r="CK551" s="7"/>
      <c r="CL551" s="7"/>
      <c r="CN551" s="47"/>
      <c r="CO551" s="47"/>
      <c r="CP551" s="47"/>
      <c r="CQ551" s="4"/>
    </row>
    <row r="552" spans="1:95" s="1" customFormat="1" x14ac:dyDescent="0.3">
      <c r="A552" s="7"/>
      <c r="C552" s="3">
        <v>167</v>
      </c>
      <c r="D552" s="3">
        <v>2939</v>
      </c>
      <c r="E552" s="3">
        <v>1</v>
      </c>
      <c r="F552" s="3">
        <v>0</v>
      </c>
      <c r="G552" s="3">
        <v>59</v>
      </c>
      <c r="H552" s="3">
        <v>0</v>
      </c>
      <c r="I552" s="3">
        <v>0</v>
      </c>
      <c r="J552" s="65">
        <v>0</v>
      </c>
      <c r="K552" s="65">
        <v>0</v>
      </c>
      <c r="L552" s="65">
        <v>0</v>
      </c>
      <c r="M552" s="66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60"/>
      <c r="Z552" s="3"/>
      <c r="AA552" s="3"/>
      <c r="AB552" s="3"/>
      <c r="AC552" s="3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M552" s="48"/>
      <c r="BX552" s="7"/>
      <c r="BY552" s="4"/>
      <c r="BZ552" s="7"/>
      <c r="CA552" s="7"/>
      <c r="CB552" s="7"/>
      <c r="CE552" s="7"/>
      <c r="CF552" s="7"/>
      <c r="CG552" s="7"/>
      <c r="CH552" s="7"/>
      <c r="CI552" s="7"/>
      <c r="CJ552" s="7"/>
      <c r="CK552" s="7"/>
      <c r="CL552" s="7"/>
      <c r="CN552" s="47"/>
      <c r="CO552" s="47"/>
      <c r="CP552" s="47"/>
      <c r="CQ552" s="4"/>
    </row>
    <row r="553" spans="1:95" s="1" customFormat="1" x14ac:dyDescent="0.3">
      <c r="A553" s="7"/>
      <c r="C553" s="3">
        <v>168</v>
      </c>
      <c r="D553" s="3">
        <v>2939</v>
      </c>
      <c r="E553" s="3">
        <v>1</v>
      </c>
      <c r="F553" s="3">
        <v>0</v>
      </c>
      <c r="G553" s="3">
        <v>59</v>
      </c>
      <c r="H553" s="3">
        <v>0</v>
      </c>
      <c r="I553" s="3">
        <v>0</v>
      </c>
      <c r="J553" s="65">
        <v>0</v>
      </c>
      <c r="K553" s="65">
        <v>0</v>
      </c>
      <c r="L553" s="65">
        <v>0</v>
      </c>
      <c r="M553" s="66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60"/>
      <c r="Z553" s="3"/>
      <c r="AA553" s="3"/>
      <c r="AB553" s="3"/>
      <c r="AC553" s="3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M553" s="48"/>
      <c r="BX553" s="7"/>
      <c r="BY553" s="4"/>
      <c r="BZ553" s="7"/>
      <c r="CA553" s="7"/>
      <c r="CB553" s="7"/>
      <c r="CE553" s="7"/>
      <c r="CF553" s="7"/>
      <c r="CG553" s="7"/>
      <c r="CH553" s="7"/>
      <c r="CI553" s="7"/>
      <c r="CJ553" s="7"/>
      <c r="CK553" s="7"/>
      <c r="CL553" s="7"/>
      <c r="CN553" s="47"/>
      <c r="CO553" s="47"/>
      <c r="CP553" s="47"/>
      <c r="CQ553" s="4"/>
    </row>
    <row r="554" spans="1:95" s="1" customFormat="1" x14ac:dyDescent="0.3">
      <c r="A554" s="7"/>
      <c r="C554" s="3">
        <v>169</v>
      </c>
      <c r="D554" s="3">
        <v>2939</v>
      </c>
      <c r="E554" s="3">
        <v>1</v>
      </c>
      <c r="F554" s="3">
        <v>0</v>
      </c>
      <c r="G554" s="3">
        <v>59</v>
      </c>
      <c r="H554" s="3">
        <v>0</v>
      </c>
      <c r="I554" s="3">
        <v>0</v>
      </c>
      <c r="J554" s="65">
        <v>0</v>
      </c>
      <c r="K554" s="65">
        <v>0</v>
      </c>
      <c r="L554" s="65">
        <v>0</v>
      </c>
      <c r="M554" s="66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60"/>
      <c r="Z554" s="3"/>
      <c r="AA554" s="3"/>
      <c r="AB554" s="3"/>
      <c r="AC554" s="3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M554" s="48"/>
      <c r="BX554" s="7"/>
      <c r="BY554" s="4"/>
      <c r="BZ554" s="7"/>
      <c r="CA554" s="7"/>
      <c r="CB554" s="7"/>
      <c r="CE554" s="7"/>
      <c r="CF554" s="7"/>
      <c r="CG554" s="7"/>
      <c r="CH554" s="7"/>
      <c r="CI554" s="7"/>
      <c r="CJ554" s="7"/>
      <c r="CK554" s="7"/>
      <c r="CL554" s="7"/>
      <c r="CN554" s="47"/>
      <c r="CO554" s="47"/>
      <c r="CP554" s="47"/>
      <c r="CQ554" s="4"/>
    </row>
    <row r="555" spans="1:95" s="1" customFormat="1" x14ac:dyDescent="0.3">
      <c r="A555" s="7"/>
      <c r="C555" s="3">
        <v>170</v>
      </c>
      <c r="D555" s="3">
        <v>2939</v>
      </c>
      <c r="E555" s="3">
        <v>1</v>
      </c>
      <c r="F555" s="3">
        <v>0</v>
      </c>
      <c r="G555" s="3">
        <v>59</v>
      </c>
      <c r="H555" s="3">
        <v>0</v>
      </c>
      <c r="I555" s="3">
        <v>0</v>
      </c>
      <c r="J555" s="65">
        <v>0</v>
      </c>
      <c r="K555" s="65">
        <v>0</v>
      </c>
      <c r="L555" s="65">
        <v>0</v>
      </c>
      <c r="M555" s="66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60"/>
      <c r="Z555" s="3"/>
      <c r="AA555" s="3"/>
      <c r="AB555" s="3"/>
      <c r="AC555" s="3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M555" s="48"/>
      <c r="BX555" s="7"/>
      <c r="BY555" s="4"/>
      <c r="BZ555" s="7"/>
      <c r="CA555" s="7"/>
      <c r="CB555" s="7"/>
      <c r="CE555" s="7"/>
      <c r="CF555" s="7"/>
      <c r="CG555" s="7"/>
      <c r="CH555" s="7"/>
      <c r="CI555" s="7"/>
      <c r="CJ555" s="7"/>
      <c r="CK555" s="7"/>
      <c r="CL555" s="7"/>
      <c r="CN555" s="47"/>
      <c r="CO555" s="47"/>
      <c r="CP555" s="47"/>
      <c r="CQ555" s="4"/>
    </row>
    <row r="556" spans="1:95" s="1" customFormat="1" x14ac:dyDescent="0.3">
      <c r="A556" s="7"/>
      <c r="C556" s="3">
        <v>171</v>
      </c>
      <c r="D556" s="3">
        <v>2939</v>
      </c>
      <c r="E556" s="3">
        <v>1</v>
      </c>
      <c r="F556" s="3">
        <v>0</v>
      </c>
      <c r="G556" s="3">
        <v>59</v>
      </c>
      <c r="H556" s="3">
        <v>0</v>
      </c>
      <c r="I556" s="3">
        <v>0</v>
      </c>
      <c r="J556" s="65">
        <v>0</v>
      </c>
      <c r="K556" s="65">
        <v>0</v>
      </c>
      <c r="L556" s="65">
        <v>0</v>
      </c>
      <c r="M556" s="66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60"/>
      <c r="Z556" s="3"/>
      <c r="AA556" s="3"/>
      <c r="AB556" s="3"/>
      <c r="AC556" s="3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M556" s="48"/>
      <c r="BX556" s="7"/>
      <c r="BY556" s="4"/>
      <c r="BZ556" s="7"/>
      <c r="CA556" s="7"/>
      <c r="CB556" s="7"/>
      <c r="CE556" s="7"/>
      <c r="CF556" s="7"/>
      <c r="CG556" s="7"/>
      <c r="CH556" s="7"/>
      <c r="CI556" s="7"/>
      <c r="CJ556" s="7"/>
      <c r="CK556" s="7"/>
      <c r="CL556" s="7"/>
      <c r="CN556" s="47"/>
      <c r="CO556" s="47"/>
      <c r="CP556" s="47"/>
      <c r="CQ556" s="4"/>
    </row>
    <row r="557" spans="1:95" s="1" customFormat="1" x14ac:dyDescent="0.3">
      <c r="A557" s="7"/>
      <c r="C557" s="3">
        <v>172</v>
      </c>
      <c r="D557" s="3">
        <v>2939</v>
      </c>
      <c r="E557" s="3">
        <v>1</v>
      </c>
      <c r="F557" s="3">
        <v>0</v>
      </c>
      <c r="G557" s="3">
        <v>59</v>
      </c>
      <c r="H557" s="3">
        <v>0</v>
      </c>
      <c r="I557" s="3">
        <v>0</v>
      </c>
      <c r="J557" s="65">
        <v>0</v>
      </c>
      <c r="K557" s="65">
        <v>0</v>
      </c>
      <c r="L557" s="65">
        <v>0</v>
      </c>
      <c r="M557" s="66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60"/>
      <c r="Z557" s="3"/>
      <c r="AA557" s="3"/>
      <c r="AB557" s="3"/>
      <c r="AC557" s="3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M557" s="48"/>
      <c r="BX557" s="7"/>
      <c r="BY557" s="4"/>
      <c r="BZ557" s="7"/>
      <c r="CA557" s="7"/>
      <c r="CB557" s="7"/>
      <c r="CE557" s="7"/>
      <c r="CF557" s="7"/>
      <c r="CG557" s="7"/>
      <c r="CH557" s="7"/>
      <c r="CI557" s="7"/>
      <c r="CJ557" s="7"/>
      <c r="CK557" s="7"/>
      <c r="CL557" s="7"/>
      <c r="CN557" s="47"/>
      <c r="CO557" s="47"/>
      <c r="CP557" s="47"/>
      <c r="CQ557" s="4"/>
    </row>
    <row r="558" spans="1:95" s="1" customFormat="1" x14ac:dyDescent="0.3">
      <c r="A558" s="7"/>
      <c r="C558" s="3">
        <v>173</v>
      </c>
      <c r="D558" s="3">
        <v>2939</v>
      </c>
      <c r="E558" s="3">
        <v>1</v>
      </c>
      <c r="F558" s="3">
        <v>0</v>
      </c>
      <c r="G558" s="3">
        <v>59</v>
      </c>
      <c r="H558" s="3">
        <v>0</v>
      </c>
      <c r="I558" s="3">
        <v>0</v>
      </c>
      <c r="J558" s="65">
        <v>0</v>
      </c>
      <c r="K558" s="65">
        <v>0</v>
      </c>
      <c r="L558" s="65">
        <v>0</v>
      </c>
      <c r="M558" s="66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60"/>
      <c r="Z558" s="3"/>
      <c r="AA558" s="3"/>
      <c r="AB558" s="3"/>
      <c r="AC558" s="3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M558" s="48"/>
      <c r="BX558" s="7"/>
      <c r="BY558" s="4"/>
      <c r="BZ558" s="7"/>
      <c r="CA558" s="7"/>
      <c r="CB558" s="7"/>
      <c r="CE558" s="7"/>
      <c r="CF558" s="7"/>
      <c r="CG558" s="7"/>
      <c r="CH558" s="7"/>
      <c r="CI558" s="7"/>
      <c r="CJ558" s="7"/>
      <c r="CK558" s="7"/>
      <c r="CL558" s="7"/>
      <c r="CN558" s="47"/>
      <c r="CO558" s="47"/>
      <c r="CP558" s="47"/>
      <c r="CQ558" s="4"/>
    </row>
    <row r="559" spans="1:95" s="1" customFormat="1" x14ac:dyDescent="0.3">
      <c r="A559" s="7"/>
      <c r="C559" s="3">
        <v>174</v>
      </c>
      <c r="D559" s="3">
        <v>2939</v>
      </c>
      <c r="E559" s="3">
        <v>1</v>
      </c>
      <c r="F559" s="3">
        <v>0</v>
      </c>
      <c r="G559" s="3">
        <v>59</v>
      </c>
      <c r="H559" s="3">
        <v>0</v>
      </c>
      <c r="I559" s="3">
        <v>0</v>
      </c>
      <c r="J559" s="65">
        <v>0</v>
      </c>
      <c r="K559" s="65">
        <v>0</v>
      </c>
      <c r="L559" s="65">
        <v>0</v>
      </c>
      <c r="M559" s="66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60"/>
      <c r="Z559" s="3"/>
      <c r="AA559" s="3"/>
      <c r="AB559" s="3"/>
      <c r="AC559" s="3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M559" s="48"/>
      <c r="BX559" s="7"/>
      <c r="BY559" s="4"/>
      <c r="BZ559" s="7"/>
      <c r="CA559" s="7"/>
      <c r="CB559" s="7"/>
      <c r="CE559" s="7"/>
      <c r="CF559" s="7"/>
      <c r="CG559" s="7"/>
      <c r="CH559" s="7"/>
      <c r="CI559" s="7"/>
      <c r="CJ559" s="7"/>
      <c r="CK559" s="7"/>
      <c r="CL559" s="7"/>
      <c r="CN559" s="47"/>
      <c r="CO559" s="47"/>
      <c r="CP559" s="47"/>
      <c r="CQ559" s="4"/>
    </row>
    <row r="560" spans="1:95" s="1" customFormat="1" x14ac:dyDescent="0.3">
      <c r="A560" s="7"/>
      <c r="C560" s="3">
        <v>175</v>
      </c>
      <c r="D560" s="3">
        <v>2939</v>
      </c>
      <c r="E560" s="3">
        <v>1</v>
      </c>
      <c r="F560" s="3">
        <v>0</v>
      </c>
      <c r="G560" s="3">
        <v>59</v>
      </c>
      <c r="H560" s="3">
        <v>0</v>
      </c>
      <c r="I560" s="3">
        <v>0</v>
      </c>
      <c r="J560" s="65">
        <v>0</v>
      </c>
      <c r="K560" s="65">
        <v>0</v>
      </c>
      <c r="L560" s="65">
        <v>0</v>
      </c>
      <c r="M560" s="66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60"/>
      <c r="Z560" s="3"/>
      <c r="AA560" s="3"/>
      <c r="AB560" s="3"/>
      <c r="AC560" s="3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M560" s="48"/>
      <c r="BX560" s="7"/>
      <c r="BY560" s="4"/>
      <c r="BZ560" s="7"/>
      <c r="CA560" s="7"/>
      <c r="CB560" s="7"/>
      <c r="CE560" s="7"/>
      <c r="CF560" s="7"/>
      <c r="CG560" s="7"/>
      <c r="CH560" s="7"/>
      <c r="CI560" s="7"/>
      <c r="CJ560" s="7"/>
      <c r="CK560" s="7"/>
      <c r="CL560" s="7"/>
      <c r="CN560" s="47"/>
      <c r="CO560" s="47"/>
      <c r="CP560" s="47"/>
      <c r="CQ560" s="4"/>
    </row>
    <row r="561" spans="1:95" s="1" customFormat="1" x14ac:dyDescent="0.3">
      <c r="A561" s="7"/>
      <c r="C561" s="3">
        <v>176</v>
      </c>
      <c r="D561" s="3">
        <v>2942</v>
      </c>
      <c r="E561" s="3">
        <v>1</v>
      </c>
      <c r="F561" s="3">
        <v>0</v>
      </c>
      <c r="G561" s="3">
        <v>56</v>
      </c>
      <c r="H561" s="3">
        <v>0</v>
      </c>
      <c r="I561" s="3">
        <v>0</v>
      </c>
      <c r="J561" s="65">
        <v>0</v>
      </c>
      <c r="K561" s="65">
        <v>0</v>
      </c>
      <c r="L561" s="65">
        <v>0</v>
      </c>
      <c r="M561" s="66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60"/>
      <c r="Z561" s="3"/>
      <c r="AA561" s="3"/>
      <c r="AB561" s="3"/>
      <c r="AC561" s="3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M561" s="48"/>
      <c r="BX561" s="7"/>
      <c r="BY561" s="4"/>
      <c r="BZ561" s="7"/>
      <c r="CA561" s="7"/>
      <c r="CB561" s="7"/>
      <c r="CE561" s="7"/>
      <c r="CF561" s="7"/>
      <c r="CG561" s="7"/>
      <c r="CH561" s="7"/>
      <c r="CI561" s="7"/>
      <c r="CJ561" s="7"/>
      <c r="CK561" s="7"/>
      <c r="CL561" s="7"/>
      <c r="CN561" s="47"/>
      <c r="CO561" s="47"/>
      <c r="CP561" s="47"/>
      <c r="CQ561" s="4"/>
    </row>
    <row r="562" spans="1:95" s="1" customFormat="1" x14ac:dyDescent="0.3">
      <c r="A562" s="7"/>
      <c r="C562" s="3">
        <v>177</v>
      </c>
      <c r="D562" s="3">
        <v>2942</v>
      </c>
      <c r="E562" s="3">
        <v>1</v>
      </c>
      <c r="F562" s="3">
        <v>0</v>
      </c>
      <c r="G562" s="3">
        <v>56</v>
      </c>
      <c r="H562" s="3">
        <v>0</v>
      </c>
      <c r="I562" s="3">
        <v>0</v>
      </c>
      <c r="J562" s="65">
        <v>0</v>
      </c>
      <c r="K562" s="65">
        <v>0</v>
      </c>
      <c r="L562" s="65">
        <v>0</v>
      </c>
      <c r="M562" s="66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60"/>
      <c r="Z562" s="3"/>
      <c r="AA562" s="3"/>
      <c r="AB562" s="3"/>
      <c r="AC562" s="3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M562" s="48"/>
      <c r="BX562" s="7"/>
      <c r="BY562" s="4"/>
      <c r="BZ562" s="7"/>
      <c r="CA562" s="7"/>
      <c r="CB562" s="7"/>
      <c r="CE562" s="7"/>
      <c r="CF562" s="7"/>
      <c r="CG562" s="7"/>
      <c r="CH562" s="7"/>
      <c r="CI562" s="7"/>
      <c r="CJ562" s="7"/>
      <c r="CK562" s="7"/>
      <c r="CL562" s="7"/>
      <c r="CN562" s="47"/>
      <c r="CO562" s="47"/>
      <c r="CP562" s="47"/>
      <c r="CQ562" s="4"/>
    </row>
    <row r="563" spans="1:95" s="1" customFormat="1" x14ac:dyDescent="0.3">
      <c r="A563" s="7"/>
      <c r="C563" s="3">
        <v>178</v>
      </c>
      <c r="D563" s="3">
        <v>2942</v>
      </c>
      <c r="E563" s="3">
        <v>1</v>
      </c>
      <c r="F563" s="3">
        <v>0</v>
      </c>
      <c r="G563" s="3">
        <v>56</v>
      </c>
      <c r="H563" s="3">
        <v>0</v>
      </c>
      <c r="I563" s="3">
        <v>0</v>
      </c>
      <c r="J563" s="65">
        <v>0</v>
      </c>
      <c r="K563" s="65">
        <v>0</v>
      </c>
      <c r="L563" s="65">
        <v>0</v>
      </c>
      <c r="M563" s="66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60"/>
      <c r="Z563" s="3"/>
      <c r="AA563" s="3"/>
      <c r="AB563" s="3"/>
      <c r="AC563" s="3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M563" s="48"/>
      <c r="BX563" s="7"/>
      <c r="BY563" s="4"/>
      <c r="BZ563" s="7"/>
      <c r="CA563" s="7"/>
      <c r="CB563" s="7"/>
      <c r="CE563" s="7"/>
      <c r="CF563" s="7"/>
      <c r="CG563" s="7"/>
      <c r="CH563" s="7"/>
      <c r="CI563" s="7"/>
      <c r="CJ563" s="7"/>
      <c r="CK563" s="7"/>
      <c r="CL563" s="7"/>
      <c r="CN563" s="47"/>
      <c r="CO563" s="47"/>
      <c r="CP563" s="47"/>
      <c r="CQ563" s="4"/>
    </row>
    <row r="564" spans="1:95" s="1" customFormat="1" x14ac:dyDescent="0.3">
      <c r="A564" s="7"/>
      <c r="C564" s="3">
        <v>179</v>
      </c>
      <c r="D564" s="3">
        <v>2939</v>
      </c>
      <c r="E564" s="3">
        <v>1</v>
      </c>
      <c r="F564" s="3">
        <v>0</v>
      </c>
      <c r="G564" s="3">
        <v>59</v>
      </c>
      <c r="H564" s="3">
        <v>0</v>
      </c>
      <c r="I564" s="3">
        <v>0</v>
      </c>
      <c r="J564" s="65">
        <v>0</v>
      </c>
      <c r="K564" s="65">
        <v>1</v>
      </c>
      <c r="L564" s="65">
        <v>0</v>
      </c>
      <c r="M564" s="66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60"/>
      <c r="Z564" s="3"/>
      <c r="AA564" s="3"/>
      <c r="AB564" s="3"/>
      <c r="AC564" s="3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M564" s="48"/>
      <c r="BX564" s="7"/>
      <c r="BY564" s="4"/>
      <c r="BZ564" s="7"/>
      <c r="CA564" s="7"/>
      <c r="CB564" s="7"/>
      <c r="CE564" s="7"/>
      <c r="CF564" s="7"/>
      <c r="CG564" s="7"/>
      <c r="CH564" s="7"/>
      <c r="CI564" s="7"/>
      <c r="CJ564" s="7"/>
      <c r="CK564" s="7"/>
      <c r="CL564" s="7"/>
      <c r="CN564" s="47"/>
      <c r="CO564" s="47"/>
      <c r="CP564" s="47"/>
      <c r="CQ564" s="4"/>
    </row>
    <row r="565" spans="1:95" s="1" customFormat="1" x14ac:dyDescent="0.3">
      <c r="A565" s="7"/>
      <c r="C565" s="3">
        <v>180</v>
      </c>
      <c r="D565" s="3">
        <v>2939</v>
      </c>
      <c r="E565" s="3">
        <v>1</v>
      </c>
      <c r="F565" s="3">
        <v>0</v>
      </c>
      <c r="G565" s="3">
        <v>59</v>
      </c>
      <c r="H565" s="3">
        <v>0</v>
      </c>
      <c r="I565" s="3">
        <v>0</v>
      </c>
      <c r="J565" s="65">
        <v>0</v>
      </c>
      <c r="K565" s="65">
        <v>0</v>
      </c>
      <c r="L565" s="65">
        <v>0</v>
      </c>
      <c r="M565" s="66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60"/>
      <c r="Z565" s="3"/>
      <c r="AA565" s="3"/>
      <c r="AB565" s="3"/>
      <c r="AC565" s="3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M565" s="48"/>
      <c r="BX565" s="7"/>
      <c r="BY565" s="4"/>
      <c r="BZ565" s="7"/>
      <c r="CA565" s="7"/>
      <c r="CB565" s="7"/>
      <c r="CE565" s="7"/>
      <c r="CF565" s="7"/>
      <c r="CG565" s="7"/>
      <c r="CH565" s="7"/>
      <c r="CI565" s="7"/>
      <c r="CJ565" s="7"/>
      <c r="CK565" s="7"/>
      <c r="CL565" s="7"/>
      <c r="CN565" s="47"/>
      <c r="CO565" s="47"/>
      <c r="CP565" s="47"/>
      <c r="CQ565" s="4"/>
    </row>
    <row r="566" spans="1:95" s="1" customFormat="1" x14ac:dyDescent="0.3">
      <c r="A566" s="7"/>
      <c r="C566" s="3" t="s">
        <v>146</v>
      </c>
      <c r="D566" s="3" t="s">
        <v>147</v>
      </c>
      <c r="E566" s="3" t="s">
        <v>147</v>
      </c>
      <c r="F566" s="3" t="s">
        <v>147</v>
      </c>
      <c r="G566" s="3" t="s">
        <v>147</v>
      </c>
      <c r="H566" s="3" t="s">
        <v>147</v>
      </c>
      <c r="I566" s="3" t="s">
        <v>147</v>
      </c>
      <c r="J566" s="65" t="s">
        <v>147</v>
      </c>
      <c r="K566" s="65" t="s">
        <v>147</v>
      </c>
      <c r="L566" s="65" t="s">
        <v>147</v>
      </c>
      <c r="M566" s="66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60"/>
      <c r="Z566" s="3"/>
      <c r="AA566" s="3"/>
      <c r="AB566" s="3"/>
      <c r="AC566" s="3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M566" s="48"/>
      <c r="BX566" s="7"/>
      <c r="BY566" s="4"/>
      <c r="BZ566" s="7"/>
      <c r="CA566" s="7"/>
      <c r="CB566" s="7"/>
      <c r="CE566" s="7"/>
      <c r="CF566" s="7"/>
      <c r="CG566" s="7"/>
      <c r="CH566" s="7"/>
      <c r="CI566" s="7"/>
      <c r="CJ566" s="7"/>
      <c r="CK566" s="7"/>
      <c r="CL566" s="7"/>
      <c r="CN566" s="47"/>
      <c r="CO566" s="47"/>
      <c r="CP566" s="47"/>
      <c r="CQ566" s="4"/>
    </row>
    <row r="567" spans="1:95" s="1" customFormat="1" x14ac:dyDescent="0.3">
      <c r="A567" s="7"/>
      <c r="C567" s="3" t="s">
        <v>2</v>
      </c>
      <c r="D567" s="3" t="s">
        <v>3</v>
      </c>
      <c r="E567" s="3" t="s">
        <v>26</v>
      </c>
      <c r="F567" s="3" t="s">
        <v>15</v>
      </c>
      <c r="G567" s="3" t="s">
        <v>4</v>
      </c>
      <c r="H567" s="3" t="s">
        <v>148</v>
      </c>
      <c r="I567" s="3" t="s">
        <v>5</v>
      </c>
      <c r="J567" s="65" t="s">
        <v>149</v>
      </c>
      <c r="K567" s="65" t="s">
        <v>82</v>
      </c>
      <c r="L567" s="65" t="s">
        <v>150</v>
      </c>
      <c r="M567" s="66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60"/>
      <c r="Z567" s="3"/>
      <c r="AA567" s="3"/>
      <c r="AB567" s="3"/>
      <c r="AC567" s="3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M567" s="48"/>
      <c r="BX567" s="7"/>
      <c r="BY567" s="4"/>
      <c r="BZ567" s="7"/>
      <c r="CA567" s="7"/>
      <c r="CB567" s="7"/>
      <c r="CE567" s="7"/>
      <c r="CF567" s="7"/>
      <c r="CG567" s="7"/>
      <c r="CH567" s="7"/>
      <c r="CI567" s="7"/>
      <c r="CJ567" s="7"/>
      <c r="CK567" s="7"/>
      <c r="CL567" s="7"/>
      <c r="CN567" s="47"/>
      <c r="CO567" s="47"/>
      <c r="CP567" s="47"/>
      <c r="CQ567" s="4"/>
    </row>
    <row r="568" spans="1:95" s="1" customFormat="1" x14ac:dyDescent="0.3">
      <c r="A568" s="7"/>
      <c r="C568" s="3"/>
      <c r="D568" s="3"/>
      <c r="E568" s="3"/>
      <c r="F568" s="3"/>
      <c r="G568" s="3"/>
      <c r="H568" s="3"/>
      <c r="I568" s="3"/>
      <c r="J568" s="65"/>
      <c r="K568" s="65"/>
      <c r="L568" s="65"/>
      <c r="M568" s="66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60"/>
      <c r="Z568" s="3"/>
      <c r="AA568" s="3"/>
      <c r="AB568" s="3"/>
      <c r="AC568" s="3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M568" s="48"/>
      <c r="BX568" s="7"/>
      <c r="BY568" s="4"/>
      <c r="BZ568" s="7"/>
      <c r="CA568" s="7"/>
      <c r="CB568" s="7"/>
      <c r="CE568" s="7"/>
      <c r="CF568" s="7"/>
      <c r="CG568" s="7"/>
      <c r="CH568" s="7"/>
      <c r="CI568" s="7"/>
      <c r="CJ568" s="7"/>
      <c r="CK568" s="7"/>
      <c r="CL568" s="7"/>
      <c r="CN568" s="47"/>
      <c r="CO568" s="47"/>
      <c r="CP568" s="47"/>
      <c r="CQ568" s="4"/>
    </row>
    <row r="569" spans="1:95" s="1" customFormat="1" x14ac:dyDescent="0.3">
      <c r="A569" s="7"/>
      <c r="C569" s="3" t="s">
        <v>151</v>
      </c>
      <c r="D569" s="3" t="s">
        <v>153</v>
      </c>
      <c r="E569" s="3"/>
      <c r="F569" s="3"/>
      <c r="G569" s="3"/>
      <c r="H569" s="3"/>
      <c r="I569" s="3"/>
      <c r="J569" s="65"/>
      <c r="K569" s="65"/>
      <c r="L569" s="65"/>
      <c r="M569" s="66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60"/>
      <c r="Z569" s="3"/>
      <c r="AA569" s="3"/>
      <c r="AB569" s="3"/>
      <c r="AC569" s="3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M569" s="48"/>
      <c r="BX569" s="7"/>
      <c r="BY569" s="4"/>
      <c r="BZ569" s="7"/>
      <c r="CA569" s="7"/>
      <c r="CB569" s="7"/>
      <c r="CE569" s="7"/>
      <c r="CF569" s="7"/>
      <c r="CG569" s="7"/>
      <c r="CH569" s="7"/>
      <c r="CI569" s="7"/>
      <c r="CJ569" s="7"/>
      <c r="CK569" s="7"/>
      <c r="CL569" s="7"/>
      <c r="CN569" s="47"/>
      <c r="CO569" s="47"/>
      <c r="CP569" s="47"/>
      <c r="CQ569" s="4"/>
    </row>
    <row r="570" spans="1:95" s="1" customFormat="1" x14ac:dyDescent="0.3">
      <c r="A570" s="7"/>
      <c r="C570" s="3" t="s">
        <v>2</v>
      </c>
      <c r="D570" s="3" t="s">
        <v>3</v>
      </c>
      <c r="E570" s="3" t="s">
        <v>26</v>
      </c>
      <c r="F570" s="3" t="s">
        <v>15</v>
      </c>
      <c r="G570" s="3" t="s">
        <v>4</v>
      </c>
      <c r="H570" s="3" t="s">
        <v>148</v>
      </c>
      <c r="I570" s="3" t="s">
        <v>5</v>
      </c>
      <c r="J570" s="65" t="s">
        <v>149</v>
      </c>
      <c r="K570" s="65" t="s">
        <v>82</v>
      </c>
      <c r="L570" s="65" t="s">
        <v>150</v>
      </c>
      <c r="M570" s="66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60"/>
      <c r="Z570" s="3"/>
      <c r="AA570" s="3"/>
      <c r="AB570" s="3"/>
      <c r="AC570" s="3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M570" s="48"/>
      <c r="BX570" s="7"/>
      <c r="BY570" s="4"/>
      <c r="BZ570" s="7"/>
      <c r="CA570" s="7"/>
      <c r="CB570" s="7"/>
      <c r="CE570" s="7"/>
      <c r="CF570" s="7"/>
      <c r="CG570" s="7"/>
      <c r="CH570" s="7"/>
      <c r="CI570" s="7"/>
      <c r="CJ570" s="7"/>
      <c r="CK570" s="7"/>
      <c r="CL570" s="7"/>
      <c r="CN570" s="47"/>
      <c r="CO570" s="47"/>
      <c r="CP570" s="47"/>
      <c r="CQ570" s="4"/>
    </row>
    <row r="571" spans="1:95" s="1" customFormat="1" x14ac:dyDescent="0.3">
      <c r="A571" s="7"/>
      <c r="C571" s="3" t="s">
        <v>146</v>
      </c>
      <c r="D571" s="3" t="s">
        <v>147</v>
      </c>
      <c r="E571" s="3" t="s">
        <v>147</v>
      </c>
      <c r="F571" s="3" t="s">
        <v>147</v>
      </c>
      <c r="G571" s="3" t="s">
        <v>147</v>
      </c>
      <c r="H571" s="3" t="s">
        <v>147</v>
      </c>
      <c r="I571" s="3" t="s">
        <v>147</v>
      </c>
      <c r="J571" s="65" t="s">
        <v>147</v>
      </c>
      <c r="K571" s="65" t="s">
        <v>147</v>
      </c>
      <c r="L571" s="65" t="s">
        <v>147</v>
      </c>
      <c r="M571" s="66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60"/>
      <c r="Z571" s="3"/>
      <c r="AA571" s="3"/>
      <c r="AB571" s="3"/>
      <c r="AC571" s="3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M571" s="48"/>
      <c r="BX571" s="7"/>
      <c r="BY571" s="4"/>
      <c r="BZ571" s="7"/>
      <c r="CA571" s="7"/>
      <c r="CB571" s="7"/>
      <c r="CE571" s="7"/>
      <c r="CF571" s="7"/>
      <c r="CG571" s="7"/>
      <c r="CH571" s="7"/>
      <c r="CI571" s="7"/>
      <c r="CJ571" s="7"/>
      <c r="CK571" s="7"/>
      <c r="CL571" s="7"/>
      <c r="CN571" s="47"/>
      <c r="CO571" s="47"/>
      <c r="CP571" s="47"/>
      <c r="CQ571" s="4"/>
    </row>
    <row r="572" spans="1:95" s="1" customFormat="1" x14ac:dyDescent="0.3">
      <c r="A572" s="7"/>
      <c r="C572" s="3">
        <v>1</v>
      </c>
      <c r="D572" s="3">
        <v>12393</v>
      </c>
      <c r="E572" s="3">
        <v>6</v>
      </c>
      <c r="F572" s="3">
        <v>0</v>
      </c>
      <c r="G572" s="3">
        <v>0</v>
      </c>
      <c r="H572" s="3">
        <v>0</v>
      </c>
      <c r="I572" s="3">
        <v>0</v>
      </c>
      <c r="J572" s="65">
        <v>0</v>
      </c>
      <c r="K572" s="65">
        <v>0</v>
      </c>
      <c r="L572" s="65">
        <v>0</v>
      </c>
      <c r="M572" s="66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60"/>
      <c r="Z572" s="3"/>
      <c r="AA572" s="3"/>
      <c r="AB572" s="3"/>
      <c r="AC572" s="3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M572" s="48"/>
      <c r="BX572" s="7"/>
      <c r="BY572" s="4"/>
      <c r="BZ572" s="7"/>
      <c r="CA572" s="7"/>
      <c r="CB572" s="7"/>
      <c r="CE572" s="7"/>
      <c r="CF572" s="7"/>
      <c r="CG572" s="7"/>
      <c r="CH572" s="7"/>
      <c r="CI572" s="7"/>
      <c r="CJ572" s="7"/>
      <c r="CK572" s="7"/>
      <c r="CL572" s="7"/>
      <c r="CN572" s="47"/>
      <c r="CO572" s="47"/>
      <c r="CP572" s="47"/>
      <c r="CQ572" s="4"/>
    </row>
    <row r="573" spans="1:95" s="1" customFormat="1" x14ac:dyDescent="0.3">
      <c r="A573" s="7"/>
      <c r="C573" s="3">
        <v>2</v>
      </c>
      <c r="D573" s="3">
        <v>12393</v>
      </c>
      <c r="E573" s="3">
        <v>6</v>
      </c>
      <c r="F573" s="3">
        <v>0</v>
      </c>
      <c r="G573" s="3">
        <v>0</v>
      </c>
      <c r="H573" s="3">
        <v>0</v>
      </c>
      <c r="I573" s="3">
        <v>0</v>
      </c>
      <c r="J573" s="65">
        <v>0</v>
      </c>
      <c r="K573" s="65">
        <v>0</v>
      </c>
      <c r="L573" s="65">
        <v>0</v>
      </c>
      <c r="M573" s="66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60"/>
      <c r="Z573" s="3"/>
      <c r="AA573" s="3"/>
      <c r="AB573" s="3"/>
      <c r="AC573" s="3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M573" s="48"/>
      <c r="BX573" s="7"/>
      <c r="BY573" s="4"/>
      <c r="BZ573" s="7"/>
      <c r="CA573" s="7"/>
      <c r="CB573" s="7"/>
      <c r="CE573" s="7"/>
      <c r="CF573" s="7"/>
      <c r="CG573" s="7"/>
      <c r="CH573" s="7"/>
      <c r="CI573" s="7"/>
      <c r="CJ573" s="7"/>
      <c r="CK573" s="7"/>
      <c r="CL573" s="7"/>
      <c r="CN573" s="47"/>
      <c r="CO573" s="47"/>
      <c r="CP573" s="47"/>
      <c r="CQ573" s="4"/>
    </row>
    <row r="574" spans="1:95" s="1" customFormat="1" x14ac:dyDescent="0.3">
      <c r="A574" s="7"/>
      <c r="C574" s="3">
        <v>3</v>
      </c>
      <c r="D574" s="3">
        <v>12393</v>
      </c>
      <c r="E574" s="3">
        <v>6</v>
      </c>
      <c r="F574" s="3">
        <v>0</v>
      </c>
      <c r="G574" s="3">
        <v>0</v>
      </c>
      <c r="H574" s="3">
        <v>0</v>
      </c>
      <c r="I574" s="3">
        <v>0</v>
      </c>
      <c r="J574" s="65">
        <v>0</v>
      </c>
      <c r="K574" s="65">
        <v>0</v>
      </c>
      <c r="L574" s="65">
        <v>0</v>
      </c>
      <c r="M574" s="66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60"/>
      <c r="Z574" s="3"/>
      <c r="AA574" s="3"/>
      <c r="AB574" s="3"/>
      <c r="AC574" s="3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M574" s="48"/>
      <c r="BX574" s="7"/>
      <c r="BY574" s="4"/>
      <c r="BZ574" s="7"/>
      <c r="CA574" s="7"/>
      <c r="CB574" s="7"/>
      <c r="CE574" s="7"/>
      <c r="CF574" s="7"/>
      <c r="CG574" s="7"/>
      <c r="CH574" s="7"/>
      <c r="CI574" s="7"/>
      <c r="CJ574" s="7"/>
      <c r="CK574" s="7"/>
      <c r="CL574" s="7"/>
      <c r="CN574" s="47"/>
      <c r="CO574" s="47"/>
      <c r="CP574" s="47"/>
      <c r="CQ574" s="4"/>
    </row>
    <row r="575" spans="1:95" s="1" customFormat="1" x14ac:dyDescent="0.3">
      <c r="A575" s="7"/>
      <c r="C575" s="3">
        <v>4</v>
      </c>
      <c r="D575" s="3">
        <v>12391</v>
      </c>
      <c r="E575" s="3">
        <v>8</v>
      </c>
      <c r="F575" s="3">
        <v>0</v>
      </c>
      <c r="G575" s="3">
        <v>0</v>
      </c>
      <c r="H575" s="3">
        <v>0</v>
      </c>
      <c r="I575" s="3">
        <v>0</v>
      </c>
      <c r="J575" s="65">
        <v>0</v>
      </c>
      <c r="K575" s="65">
        <v>0</v>
      </c>
      <c r="L575" s="65">
        <v>0</v>
      </c>
      <c r="M575" s="66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60"/>
      <c r="Z575" s="3"/>
      <c r="AA575" s="3"/>
      <c r="AB575" s="3"/>
      <c r="AC575" s="3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M575" s="48"/>
      <c r="BX575" s="7"/>
      <c r="BY575" s="4"/>
      <c r="BZ575" s="7"/>
      <c r="CA575" s="7"/>
      <c r="CB575" s="7"/>
      <c r="CE575" s="7"/>
      <c r="CF575" s="7"/>
      <c r="CG575" s="7"/>
      <c r="CH575" s="7"/>
      <c r="CI575" s="7"/>
      <c r="CJ575" s="7"/>
      <c r="CK575" s="7"/>
      <c r="CL575" s="7"/>
      <c r="CN575" s="47"/>
      <c r="CO575" s="47"/>
      <c r="CP575" s="47"/>
      <c r="CQ575" s="4"/>
    </row>
    <row r="576" spans="1:95" s="1" customFormat="1" x14ac:dyDescent="0.3">
      <c r="A576" s="7"/>
      <c r="C576" s="3">
        <v>5</v>
      </c>
      <c r="D576" s="3">
        <v>12389</v>
      </c>
      <c r="E576" s="3">
        <v>10</v>
      </c>
      <c r="F576" s="3">
        <v>0</v>
      </c>
      <c r="G576" s="3">
        <v>0</v>
      </c>
      <c r="H576" s="3">
        <v>0</v>
      </c>
      <c r="I576" s="3">
        <v>0</v>
      </c>
      <c r="J576" s="65">
        <v>0</v>
      </c>
      <c r="K576" s="65">
        <v>0</v>
      </c>
      <c r="L576" s="65">
        <v>0</v>
      </c>
      <c r="M576" s="66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60"/>
      <c r="Z576" s="3"/>
      <c r="AA576" s="3"/>
      <c r="AB576" s="3"/>
      <c r="AC576" s="3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M576" s="48"/>
      <c r="BX576" s="7"/>
      <c r="BY576" s="4"/>
      <c r="BZ576" s="7"/>
      <c r="CA576" s="7"/>
      <c r="CB576" s="7"/>
      <c r="CE576" s="7"/>
      <c r="CF576" s="7"/>
      <c r="CG576" s="7"/>
      <c r="CH576" s="7"/>
      <c r="CI576" s="7"/>
      <c r="CJ576" s="7"/>
      <c r="CK576" s="7"/>
      <c r="CL576" s="7"/>
      <c r="CN576" s="47"/>
      <c r="CO576" s="47"/>
      <c r="CP576" s="47"/>
      <c r="CQ576" s="4"/>
    </row>
    <row r="577" spans="1:95" s="1" customFormat="1" x14ac:dyDescent="0.3">
      <c r="A577" s="7"/>
      <c r="C577" s="3">
        <v>6</v>
      </c>
      <c r="D577" s="3">
        <v>12386</v>
      </c>
      <c r="E577" s="3">
        <v>13</v>
      </c>
      <c r="F577" s="3">
        <v>0</v>
      </c>
      <c r="G577" s="3">
        <v>0</v>
      </c>
      <c r="H577" s="3">
        <v>0</v>
      </c>
      <c r="I577" s="3">
        <v>0</v>
      </c>
      <c r="J577" s="65">
        <v>0</v>
      </c>
      <c r="K577" s="65">
        <v>0</v>
      </c>
      <c r="L577" s="65">
        <v>0</v>
      </c>
      <c r="M577" s="66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60"/>
      <c r="Z577" s="3"/>
      <c r="AA577" s="3"/>
      <c r="AB577" s="3"/>
      <c r="AC577" s="3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M577" s="48"/>
      <c r="BX577" s="7"/>
      <c r="BY577" s="4"/>
      <c r="BZ577" s="7"/>
      <c r="CA577" s="7"/>
      <c r="CB577" s="7"/>
      <c r="CE577" s="7"/>
      <c r="CF577" s="7"/>
      <c r="CG577" s="7"/>
      <c r="CH577" s="7"/>
      <c r="CI577" s="7"/>
      <c r="CJ577" s="7"/>
      <c r="CK577" s="7"/>
      <c r="CL577" s="7"/>
      <c r="CN577" s="47"/>
      <c r="CO577" s="47"/>
      <c r="CP577" s="47"/>
      <c r="CQ577" s="4"/>
    </row>
    <row r="578" spans="1:95" s="1" customFormat="1" x14ac:dyDescent="0.3">
      <c r="A578" s="7"/>
      <c r="C578" s="3">
        <v>7</v>
      </c>
      <c r="D578" s="3">
        <v>12380</v>
      </c>
      <c r="E578" s="3">
        <v>19</v>
      </c>
      <c r="F578" s="3">
        <v>0</v>
      </c>
      <c r="G578" s="3">
        <v>0</v>
      </c>
      <c r="H578" s="3">
        <v>0</v>
      </c>
      <c r="I578" s="3">
        <v>0</v>
      </c>
      <c r="J578" s="65">
        <v>0</v>
      </c>
      <c r="K578" s="65">
        <v>0</v>
      </c>
      <c r="L578" s="65">
        <v>0</v>
      </c>
      <c r="M578" s="66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60"/>
      <c r="Z578" s="3"/>
      <c r="AA578" s="3"/>
      <c r="AB578" s="3"/>
      <c r="AC578" s="3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M578" s="48"/>
      <c r="BX578" s="7"/>
      <c r="BY578" s="4"/>
      <c r="BZ578" s="7"/>
      <c r="CA578" s="7"/>
      <c r="CB578" s="7"/>
      <c r="CE578" s="7"/>
      <c r="CF578" s="7"/>
      <c r="CG578" s="7"/>
      <c r="CH578" s="7"/>
      <c r="CI578" s="7"/>
      <c r="CJ578" s="7"/>
      <c r="CK578" s="7"/>
      <c r="CL578" s="7"/>
      <c r="CN578" s="47"/>
      <c r="CO578" s="47"/>
      <c r="CP578" s="47"/>
      <c r="CQ578" s="4"/>
    </row>
    <row r="579" spans="1:95" s="1" customFormat="1" x14ac:dyDescent="0.3">
      <c r="A579" s="7"/>
      <c r="C579" s="3">
        <v>8</v>
      </c>
      <c r="D579" s="3">
        <v>12373</v>
      </c>
      <c r="E579" s="3">
        <v>26</v>
      </c>
      <c r="F579" s="3">
        <v>0</v>
      </c>
      <c r="G579" s="3">
        <v>0</v>
      </c>
      <c r="H579" s="3">
        <v>0</v>
      </c>
      <c r="I579" s="3">
        <v>0</v>
      </c>
      <c r="J579" s="65">
        <v>0</v>
      </c>
      <c r="K579" s="65">
        <v>0</v>
      </c>
      <c r="L579" s="65">
        <v>0</v>
      </c>
      <c r="M579" s="66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60"/>
      <c r="Z579" s="3"/>
      <c r="AA579" s="3"/>
      <c r="AB579" s="3"/>
      <c r="AC579" s="3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M579" s="48"/>
      <c r="BX579" s="7"/>
      <c r="BY579" s="4"/>
      <c r="BZ579" s="7"/>
      <c r="CA579" s="7"/>
      <c r="CB579" s="7"/>
      <c r="CE579" s="7"/>
      <c r="CF579" s="7"/>
      <c r="CG579" s="7"/>
      <c r="CH579" s="7"/>
      <c r="CI579" s="7"/>
      <c r="CJ579" s="7"/>
      <c r="CK579" s="7"/>
      <c r="CL579" s="7"/>
      <c r="CN579" s="47"/>
      <c r="CO579" s="47"/>
      <c r="CP579" s="47"/>
      <c r="CQ579" s="4"/>
    </row>
    <row r="580" spans="1:95" s="1" customFormat="1" x14ac:dyDescent="0.3">
      <c r="A580" s="7"/>
      <c r="C580" s="3">
        <v>9</v>
      </c>
      <c r="D580" s="3">
        <v>12363</v>
      </c>
      <c r="E580" s="3">
        <v>36</v>
      </c>
      <c r="F580" s="3">
        <v>0</v>
      </c>
      <c r="G580" s="3">
        <v>0</v>
      </c>
      <c r="H580" s="3">
        <v>0</v>
      </c>
      <c r="I580" s="3">
        <v>0</v>
      </c>
      <c r="J580" s="65">
        <v>0</v>
      </c>
      <c r="K580" s="65">
        <v>0</v>
      </c>
      <c r="L580" s="65">
        <v>0</v>
      </c>
      <c r="M580" s="66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60"/>
      <c r="Z580" s="3"/>
      <c r="AA580" s="3"/>
      <c r="AB580" s="3"/>
      <c r="AC580" s="3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M580" s="48"/>
      <c r="BX580" s="7"/>
      <c r="BY580" s="4"/>
      <c r="BZ580" s="7"/>
      <c r="CA580" s="7"/>
      <c r="CB580" s="7"/>
      <c r="CE580" s="7"/>
      <c r="CF580" s="7"/>
      <c r="CG580" s="7"/>
      <c r="CH580" s="7"/>
      <c r="CI580" s="7"/>
      <c r="CJ580" s="7"/>
      <c r="CK580" s="7"/>
      <c r="CL580" s="7"/>
      <c r="CN580" s="47"/>
      <c r="CO580" s="47"/>
      <c r="CP580" s="47"/>
      <c r="CQ580" s="4"/>
    </row>
    <row r="581" spans="1:95" s="1" customFormat="1" x14ac:dyDescent="0.3">
      <c r="A581" s="7"/>
      <c r="C581" s="3">
        <v>10</v>
      </c>
      <c r="D581" s="3">
        <v>12346</v>
      </c>
      <c r="E581" s="3">
        <v>53</v>
      </c>
      <c r="F581" s="3">
        <v>0</v>
      </c>
      <c r="G581" s="3">
        <v>0</v>
      </c>
      <c r="H581" s="3">
        <v>0</v>
      </c>
      <c r="I581" s="3">
        <v>0</v>
      </c>
      <c r="J581" s="65">
        <v>0</v>
      </c>
      <c r="K581" s="65">
        <v>0</v>
      </c>
      <c r="L581" s="65">
        <v>0</v>
      </c>
      <c r="M581" s="66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60"/>
      <c r="Z581" s="3"/>
      <c r="AA581" s="3"/>
      <c r="AB581" s="3"/>
      <c r="AC581" s="3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M581" s="48"/>
      <c r="BX581" s="7"/>
      <c r="BY581" s="4"/>
      <c r="BZ581" s="7"/>
      <c r="CA581" s="7"/>
      <c r="CB581" s="7"/>
      <c r="CE581" s="7"/>
      <c r="CF581" s="7"/>
      <c r="CG581" s="7"/>
      <c r="CH581" s="7"/>
      <c r="CI581" s="7"/>
      <c r="CJ581" s="7"/>
      <c r="CK581" s="7"/>
      <c r="CL581" s="7"/>
      <c r="CN581" s="47"/>
      <c r="CO581" s="47"/>
      <c r="CP581" s="47"/>
      <c r="CQ581" s="4"/>
    </row>
    <row r="582" spans="1:95" s="1" customFormat="1" x14ac:dyDescent="0.3">
      <c r="A582" s="7"/>
      <c r="C582" s="3">
        <v>11</v>
      </c>
      <c r="D582" s="3">
        <v>12326</v>
      </c>
      <c r="E582" s="3">
        <v>73</v>
      </c>
      <c r="F582" s="3">
        <v>0</v>
      </c>
      <c r="G582" s="3">
        <v>0</v>
      </c>
      <c r="H582" s="3">
        <v>0</v>
      </c>
      <c r="I582" s="3">
        <v>0</v>
      </c>
      <c r="J582" s="65">
        <v>0</v>
      </c>
      <c r="K582" s="65">
        <v>2</v>
      </c>
      <c r="L582" s="65">
        <v>0</v>
      </c>
      <c r="M582" s="66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60"/>
      <c r="Z582" s="3"/>
      <c r="AA582" s="3"/>
      <c r="AB582" s="3"/>
      <c r="AC582" s="3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M582" s="48"/>
      <c r="BX582" s="7"/>
      <c r="BY582" s="4"/>
      <c r="BZ582" s="7"/>
      <c r="CA582" s="7"/>
      <c r="CB582" s="7"/>
      <c r="CE582" s="7"/>
      <c r="CF582" s="7"/>
      <c r="CG582" s="7"/>
      <c r="CH582" s="7"/>
      <c r="CI582" s="7"/>
      <c r="CJ582" s="7"/>
      <c r="CK582" s="7"/>
      <c r="CL582" s="7"/>
      <c r="CN582" s="47"/>
      <c r="CO582" s="47"/>
      <c r="CP582" s="47"/>
      <c r="CQ582" s="4"/>
    </row>
    <row r="583" spans="1:95" s="1" customFormat="1" x14ac:dyDescent="0.3">
      <c r="A583" s="7"/>
      <c r="C583" s="3">
        <v>12</v>
      </c>
      <c r="D583" s="3">
        <v>12307</v>
      </c>
      <c r="E583" s="3">
        <v>92</v>
      </c>
      <c r="F583" s="3">
        <v>0</v>
      </c>
      <c r="G583" s="3">
        <v>0</v>
      </c>
      <c r="H583" s="3">
        <v>0</v>
      </c>
      <c r="I583" s="3">
        <v>0</v>
      </c>
      <c r="J583" s="65">
        <v>0</v>
      </c>
      <c r="K583" s="65">
        <v>4</v>
      </c>
      <c r="L583" s="65">
        <v>0</v>
      </c>
      <c r="M583" s="66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60"/>
      <c r="Z583" s="3"/>
      <c r="AA583" s="3"/>
      <c r="AB583" s="3"/>
      <c r="AC583" s="3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M583" s="48"/>
      <c r="BX583" s="7"/>
      <c r="BY583" s="4"/>
      <c r="BZ583" s="7"/>
      <c r="CA583" s="7"/>
      <c r="CB583" s="7"/>
      <c r="CE583" s="7"/>
      <c r="CF583" s="7"/>
      <c r="CG583" s="7"/>
      <c r="CH583" s="7"/>
      <c r="CI583" s="7"/>
      <c r="CJ583" s="7"/>
      <c r="CK583" s="7"/>
      <c r="CL583" s="7"/>
      <c r="CN583" s="47"/>
      <c r="CO583" s="47"/>
      <c r="CP583" s="47"/>
      <c r="CQ583" s="4"/>
    </row>
    <row r="584" spans="1:95" s="1" customFormat="1" x14ac:dyDescent="0.3">
      <c r="A584" s="7"/>
      <c r="C584" s="3">
        <v>13</v>
      </c>
      <c r="D584" s="3">
        <v>12284</v>
      </c>
      <c r="E584" s="3">
        <v>114</v>
      </c>
      <c r="F584" s="3">
        <v>0</v>
      </c>
      <c r="G584" s="3">
        <v>0</v>
      </c>
      <c r="H584" s="3">
        <v>0</v>
      </c>
      <c r="I584" s="3">
        <v>0</v>
      </c>
      <c r="J584" s="65">
        <v>0</v>
      </c>
      <c r="K584" s="65">
        <v>6</v>
      </c>
      <c r="L584" s="65">
        <v>0</v>
      </c>
      <c r="M584" s="66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60"/>
      <c r="Z584" s="3"/>
      <c r="AA584" s="3"/>
      <c r="AB584" s="3"/>
      <c r="AC584" s="3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M584" s="48"/>
      <c r="BX584" s="7"/>
      <c r="BY584" s="4"/>
      <c r="BZ584" s="7"/>
      <c r="CA584" s="7"/>
      <c r="CB584" s="7"/>
      <c r="CE584" s="7"/>
      <c r="CF584" s="7"/>
      <c r="CG584" s="7"/>
      <c r="CH584" s="7"/>
      <c r="CI584" s="7"/>
      <c r="CJ584" s="7"/>
      <c r="CK584" s="7"/>
      <c r="CL584" s="7"/>
      <c r="CN584" s="47"/>
      <c r="CO584" s="47"/>
      <c r="CP584" s="47"/>
      <c r="CQ584" s="4"/>
    </row>
    <row r="585" spans="1:95" s="1" customFormat="1" x14ac:dyDescent="0.3">
      <c r="A585" s="7"/>
      <c r="C585" s="3">
        <v>14</v>
      </c>
      <c r="D585" s="3">
        <v>12263</v>
      </c>
      <c r="E585" s="3">
        <v>135</v>
      </c>
      <c r="F585" s="3">
        <v>0</v>
      </c>
      <c r="G585" s="3">
        <v>0</v>
      </c>
      <c r="H585" s="3">
        <v>0</v>
      </c>
      <c r="I585" s="3">
        <v>0</v>
      </c>
      <c r="J585" s="65">
        <v>0</v>
      </c>
      <c r="K585" s="65">
        <v>13</v>
      </c>
      <c r="L585" s="65">
        <v>1</v>
      </c>
      <c r="M585" s="66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60"/>
      <c r="Z585" s="3"/>
      <c r="AA585" s="3"/>
      <c r="AB585" s="3"/>
      <c r="AC585" s="3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M585" s="48"/>
      <c r="BX585" s="7"/>
      <c r="BY585" s="4"/>
      <c r="BZ585" s="7"/>
      <c r="CA585" s="7"/>
      <c r="CB585" s="7"/>
      <c r="CE585" s="7"/>
      <c r="CF585" s="7"/>
      <c r="CG585" s="7"/>
      <c r="CH585" s="7"/>
      <c r="CI585" s="7"/>
      <c r="CJ585" s="7"/>
      <c r="CK585" s="7"/>
      <c r="CL585" s="7"/>
      <c r="CN585" s="47"/>
      <c r="CO585" s="47"/>
      <c r="CP585" s="47"/>
      <c r="CQ585" s="4"/>
    </row>
    <row r="586" spans="1:95" s="1" customFormat="1" x14ac:dyDescent="0.3">
      <c r="A586" s="7"/>
      <c r="C586" s="3">
        <v>15</v>
      </c>
      <c r="D586" s="3">
        <v>12244</v>
      </c>
      <c r="E586" s="3">
        <v>155</v>
      </c>
      <c r="F586" s="3">
        <v>0</v>
      </c>
      <c r="G586" s="3">
        <v>0</v>
      </c>
      <c r="H586" s="3">
        <v>0</v>
      </c>
      <c r="I586" s="3">
        <v>0</v>
      </c>
      <c r="J586" s="65">
        <v>0</v>
      </c>
      <c r="K586" s="65">
        <v>20</v>
      </c>
      <c r="L586" s="65">
        <v>1</v>
      </c>
      <c r="M586" s="66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60"/>
      <c r="Z586" s="3"/>
      <c r="AA586" s="3"/>
      <c r="AB586" s="3"/>
      <c r="AC586" s="3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M586" s="48"/>
      <c r="BX586" s="7"/>
      <c r="BY586" s="4"/>
      <c r="BZ586" s="7"/>
      <c r="CA586" s="7"/>
      <c r="CB586" s="7"/>
      <c r="CE586" s="7"/>
      <c r="CF586" s="7"/>
      <c r="CG586" s="7"/>
      <c r="CH586" s="7"/>
      <c r="CI586" s="7"/>
      <c r="CJ586" s="7"/>
      <c r="CK586" s="7"/>
      <c r="CL586" s="7"/>
      <c r="CN586" s="47"/>
      <c r="CO586" s="47"/>
      <c r="CP586" s="47"/>
      <c r="CQ586" s="4"/>
    </row>
    <row r="587" spans="1:95" s="1" customFormat="1" x14ac:dyDescent="0.3">
      <c r="A587" s="7"/>
      <c r="C587" s="3">
        <v>16</v>
      </c>
      <c r="D587" s="3">
        <v>12223</v>
      </c>
      <c r="E587" s="3">
        <v>175</v>
      </c>
      <c r="F587" s="3">
        <v>0</v>
      </c>
      <c r="G587" s="3">
        <v>1</v>
      </c>
      <c r="H587" s="3">
        <v>0</v>
      </c>
      <c r="I587" s="3">
        <v>0</v>
      </c>
      <c r="J587" s="65">
        <v>0</v>
      </c>
      <c r="K587" s="65">
        <v>30</v>
      </c>
      <c r="L587" s="65">
        <v>3</v>
      </c>
      <c r="M587" s="66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60"/>
      <c r="Z587" s="3"/>
      <c r="AA587" s="3"/>
      <c r="AB587" s="3"/>
      <c r="AC587" s="3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M587" s="48"/>
      <c r="BX587" s="7"/>
      <c r="BY587" s="4"/>
      <c r="BZ587" s="7"/>
      <c r="CA587" s="7"/>
      <c r="CB587" s="7"/>
      <c r="CE587" s="7"/>
      <c r="CF587" s="7"/>
      <c r="CG587" s="7"/>
      <c r="CH587" s="7"/>
      <c r="CI587" s="7"/>
      <c r="CJ587" s="7"/>
      <c r="CK587" s="7"/>
      <c r="CL587" s="7"/>
      <c r="CN587" s="47"/>
      <c r="CO587" s="47"/>
      <c r="CP587" s="47"/>
      <c r="CQ587" s="4"/>
    </row>
    <row r="588" spans="1:95" s="1" customFormat="1" x14ac:dyDescent="0.3">
      <c r="A588" s="7"/>
      <c r="C588" s="3">
        <v>17</v>
      </c>
      <c r="D588" s="3">
        <v>12196</v>
      </c>
      <c r="E588" s="3">
        <v>202</v>
      </c>
      <c r="F588" s="3">
        <v>0</v>
      </c>
      <c r="G588" s="3">
        <v>1</v>
      </c>
      <c r="H588" s="3">
        <v>0</v>
      </c>
      <c r="I588" s="3">
        <v>0</v>
      </c>
      <c r="J588" s="65">
        <v>0</v>
      </c>
      <c r="K588" s="65">
        <v>47</v>
      </c>
      <c r="L588" s="65">
        <v>4</v>
      </c>
      <c r="M588" s="66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60"/>
      <c r="Z588" s="3"/>
      <c r="AA588" s="3"/>
      <c r="AB588" s="3"/>
      <c r="AC588" s="3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M588" s="48"/>
      <c r="BX588" s="7"/>
      <c r="BY588" s="4"/>
      <c r="BZ588" s="7"/>
      <c r="CA588" s="7"/>
      <c r="CB588" s="7"/>
      <c r="CE588" s="7"/>
      <c r="CF588" s="7"/>
      <c r="CG588" s="7"/>
      <c r="CH588" s="7"/>
      <c r="CI588" s="7"/>
      <c r="CJ588" s="7"/>
      <c r="CK588" s="7"/>
      <c r="CL588" s="7"/>
      <c r="CN588" s="47"/>
      <c r="CO588" s="47"/>
      <c r="CP588" s="47"/>
      <c r="CQ588" s="4"/>
    </row>
    <row r="589" spans="1:95" s="1" customFormat="1" x14ac:dyDescent="0.3">
      <c r="A589" s="7"/>
      <c r="C589" s="3">
        <v>18</v>
      </c>
      <c r="D589" s="3">
        <v>12173</v>
      </c>
      <c r="E589" s="3">
        <v>225</v>
      </c>
      <c r="F589" s="3">
        <v>0</v>
      </c>
      <c r="G589" s="3">
        <v>1</v>
      </c>
      <c r="H589" s="3">
        <v>0</v>
      </c>
      <c r="I589" s="3">
        <v>0</v>
      </c>
      <c r="J589" s="65">
        <v>0</v>
      </c>
      <c r="K589" s="65">
        <v>66</v>
      </c>
      <c r="L589" s="65">
        <v>6</v>
      </c>
      <c r="M589" s="66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60"/>
      <c r="Z589" s="3"/>
      <c r="AA589" s="3"/>
      <c r="AB589" s="3"/>
      <c r="AC589" s="3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M589" s="48"/>
      <c r="BX589" s="7"/>
      <c r="BY589" s="4"/>
      <c r="BZ589" s="7"/>
      <c r="CA589" s="7"/>
      <c r="CB589" s="7"/>
      <c r="CE589" s="7"/>
      <c r="CF589" s="7"/>
      <c r="CG589" s="7"/>
      <c r="CH589" s="7"/>
      <c r="CI589" s="7"/>
      <c r="CJ589" s="7"/>
      <c r="CK589" s="7"/>
      <c r="CL589" s="7"/>
      <c r="CN589" s="47"/>
      <c r="CO589" s="47"/>
      <c r="CP589" s="47"/>
      <c r="CQ589" s="4"/>
    </row>
    <row r="590" spans="1:95" s="1" customFormat="1" x14ac:dyDescent="0.3">
      <c r="A590" s="7"/>
      <c r="C590" s="3">
        <v>19</v>
      </c>
      <c r="D590" s="3">
        <v>12143</v>
      </c>
      <c r="E590" s="3">
        <v>254</v>
      </c>
      <c r="F590" s="3">
        <v>0</v>
      </c>
      <c r="G590" s="3">
        <v>2</v>
      </c>
      <c r="H590" s="3">
        <v>0</v>
      </c>
      <c r="I590" s="3">
        <v>0</v>
      </c>
      <c r="J590" s="65">
        <v>0</v>
      </c>
      <c r="K590" s="65">
        <v>85</v>
      </c>
      <c r="L590" s="65">
        <v>8</v>
      </c>
      <c r="M590" s="66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60"/>
      <c r="Z590" s="3"/>
      <c r="AA590" s="3"/>
      <c r="AB590" s="3"/>
      <c r="AC590" s="3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M590" s="48"/>
      <c r="BX590" s="7"/>
      <c r="BY590" s="4"/>
      <c r="BZ590" s="7"/>
      <c r="CA590" s="7"/>
      <c r="CB590" s="7"/>
      <c r="CE590" s="7"/>
      <c r="CF590" s="7"/>
      <c r="CG590" s="7"/>
      <c r="CH590" s="7"/>
      <c r="CI590" s="7"/>
      <c r="CJ590" s="7"/>
      <c r="CK590" s="7"/>
      <c r="CL590" s="7"/>
      <c r="CN590" s="47"/>
      <c r="CO590" s="47"/>
      <c r="CP590" s="47"/>
      <c r="CQ590" s="4"/>
    </row>
    <row r="591" spans="1:95" s="1" customFormat="1" x14ac:dyDescent="0.3">
      <c r="A591" s="7"/>
      <c r="C591" s="3">
        <v>20</v>
      </c>
      <c r="D591" s="3">
        <v>12108</v>
      </c>
      <c r="E591" s="3">
        <v>288</v>
      </c>
      <c r="F591" s="3">
        <v>0</v>
      </c>
      <c r="G591" s="3">
        <v>2</v>
      </c>
      <c r="H591" s="3">
        <v>0</v>
      </c>
      <c r="I591" s="3">
        <v>0</v>
      </c>
      <c r="J591" s="65">
        <v>0</v>
      </c>
      <c r="K591" s="65">
        <v>107</v>
      </c>
      <c r="L591" s="65">
        <v>10</v>
      </c>
      <c r="M591" s="66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60"/>
      <c r="Z591" s="3"/>
      <c r="AA591" s="3"/>
      <c r="AB591" s="3"/>
      <c r="AC591" s="3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M591" s="48"/>
      <c r="BX591" s="7"/>
      <c r="BY591" s="4"/>
      <c r="BZ591" s="7"/>
      <c r="CA591" s="7"/>
      <c r="CB591" s="7"/>
      <c r="CE591" s="7"/>
      <c r="CF591" s="7"/>
      <c r="CG591" s="7"/>
      <c r="CH591" s="7"/>
      <c r="CI591" s="7"/>
      <c r="CJ591" s="7"/>
      <c r="CK591" s="7"/>
      <c r="CL591" s="7"/>
      <c r="CN591" s="47"/>
      <c r="CO591" s="47"/>
      <c r="CP591" s="47"/>
      <c r="CQ591" s="4"/>
    </row>
    <row r="592" spans="1:95" s="1" customFormat="1" x14ac:dyDescent="0.3">
      <c r="A592" s="7"/>
      <c r="C592" s="3">
        <v>21</v>
      </c>
      <c r="D592" s="3">
        <v>12069</v>
      </c>
      <c r="E592" s="3">
        <v>326</v>
      </c>
      <c r="F592" s="3">
        <v>0</v>
      </c>
      <c r="G592" s="3">
        <v>4</v>
      </c>
      <c r="H592" s="3">
        <v>0</v>
      </c>
      <c r="I592" s="3">
        <v>0</v>
      </c>
      <c r="J592" s="65">
        <v>0</v>
      </c>
      <c r="K592" s="65">
        <v>127</v>
      </c>
      <c r="L592" s="65">
        <v>12</v>
      </c>
      <c r="M592" s="66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60"/>
      <c r="Z592" s="3"/>
      <c r="AA592" s="3"/>
      <c r="AB592" s="3"/>
      <c r="AC592" s="3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M592" s="48"/>
      <c r="BX592" s="7"/>
      <c r="BY592" s="4"/>
      <c r="BZ592" s="7"/>
      <c r="CA592" s="7"/>
      <c r="CB592" s="7"/>
      <c r="CE592" s="7"/>
      <c r="CF592" s="7"/>
      <c r="CG592" s="7"/>
      <c r="CH592" s="7"/>
      <c r="CI592" s="7"/>
      <c r="CJ592" s="7"/>
      <c r="CK592" s="7"/>
      <c r="CL592" s="7"/>
      <c r="CN592" s="47"/>
      <c r="CO592" s="47"/>
      <c r="CP592" s="47"/>
      <c r="CQ592" s="4"/>
    </row>
    <row r="593" spans="1:95" s="1" customFormat="1" x14ac:dyDescent="0.3">
      <c r="A593" s="7"/>
      <c r="C593" s="3">
        <v>22</v>
      </c>
      <c r="D593" s="3">
        <v>12023</v>
      </c>
      <c r="E593" s="3">
        <v>372</v>
      </c>
      <c r="F593" s="3">
        <v>0</v>
      </c>
      <c r="G593" s="3">
        <v>4</v>
      </c>
      <c r="H593" s="3">
        <v>0</v>
      </c>
      <c r="I593" s="3">
        <v>0</v>
      </c>
      <c r="J593" s="65">
        <v>0</v>
      </c>
      <c r="K593" s="65">
        <v>146</v>
      </c>
      <c r="L593" s="65">
        <v>14</v>
      </c>
      <c r="M593" s="66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60"/>
      <c r="Z593" s="3"/>
      <c r="AA593" s="3"/>
      <c r="AB593" s="3"/>
      <c r="AC593" s="3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M593" s="48"/>
      <c r="BX593" s="7"/>
      <c r="BY593" s="4"/>
      <c r="BZ593" s="7"/>
      <c r="CA593" s="7"/>
      <c r="CB593" s="7"/>
      <c r="CE593" s="7"/>
      <c r="CF593" s="7"/>
      <c r="CG593" s="7"/>
      <c r="CH593" s="7"/>
      <c r="CI593" s="7"/>
      <c r="CJ593" s="7"/>
      <c r="CK593" s="7"/>
      <c r="CL593" s="7"/>
      <c r="CN593" s="47"/>
      <c r="CO593" s="47"/>
      <c r="CP593" s="47"/>
      <c r="CQ593" s="4"/>
    </row>
    <row r="594" spans="1:95" s="1" customFormat="1" x14ac:dyDescent="0.3">
      <c r="A594" s="7"/>
      <c r="C594" s="3">
        <v>23</v>
      </c>
      <c r="D594" s="3">
        <v>11965</v>
      </c>
      <c r="E594" s="3">
        <v>427</v>
      </c>
      <c r="F594" s="3">
        <v>0</v>
      </c>
      <c r="G594" s="3">
        <v>6</v>
      </c>
      <c r="H594" s="3">
        <v>0</v>
      </c>
      <c r="I594" s="3">
        <v>0</v>
      </c>
      <c r="J594" s="65">
        <v>0</v>
      </c>
      <c r="K594" s="65">
        <v>166</v>
      </c>
      <c r="L594" s="65">
        <v>15</v>
      </c>
      <c r="M594" s="66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60"/>
      <c r="Z594" s="3"/>
      <c r="AA594" s="3"/>
      <c r="AB594" s="3"/>
      <c r="AC594" s="3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M594" s="48"/>
      <c r="BX594" s="7"/>
      <c r="BY594" s="4"/>
      <c r="BZ594" s="7"/>
      <c r="CA594" s="7"/>
      <c r="CB594" s="7"/>
      <c r="CE594" s="7"/>
      <c r="CF594" s="7"/>
      <c r="CG594" s="7"/>
      <c r="CH594" s="7"/>
      <c r="CI594" s="7"/>
      <c r="CJ594" s="7"/>
      <c r="CK594" s="7"/>
      <c r="CL594" s="7"/>
      <c r="CN594" s="47"/>
      <c r="CO594" s="47"/>
      <c r="CP594" s="47"/>
      <c r="CQ594" s="4"/>
    </row>
    <row r="595" spans="1:95" s="1" customFormat="1" x14ac:dyDescent="0.3">
      <c r="A595" s="7"/>
      <c r="C595" s="3">
        <v>24</v>
      </c>
      <c r="D595" s="3">
        <v>11907</v>
      </c>
      <c r="E595" s="3">
        <v>484</v>
      </c>
      <c r="F595" s="3">
        <v>0</v>
      </c>
      <c r="G595" s="3">
        <v>8</v>
      </c>
      <c r="H595" s="3">
        <v>0</v>
      </c>
      <c r="I595" s="3">
        <v>0</v>
      </c>
      <c r="J595" s="65">
        <v>0</v>
      </c>
      <c r="K595" s="65">
        <v>191</v>
      </c>
      <c r="L595" s="65">
        <v>17</v>
      </c>
      <c r="M595" s="66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60"/>
      <c r="Z595" s="3"/>
      <c r="AA595" s="3"/>
      <c r="AB595" s="3"/>
      <c r="AC595" s="3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M595" s="48"/>
      <c r="BX595" s="7"/>
      <c r="BY595" s="4"/>
      <c r="BZ595" s="7"/>
      <c r="CA595" s="7"/>
      <c r="CB595" s="7"/>
      <c r="CE595" s="7"/>
      <c r="CF595" s="7"/>
      <c r="CG595" s="7"/>
      <c r="CH595" s="7"/>
      <c r="CI595" s="7"/>
      <c r="CJ595" s="7"/>
      <c r="CK595" s="7"/>
      <c r="CL595" s="7"/>
      <c r="CN595" s="47"/>
      <c r="CO595" s="47"/>
      <c r="CP595" s="47"/>
      <c r="CQ595" s="4"/>
    </row>
    <row r="596" spans="1:95" s="1" customFormat="1" x14ac:dyDescent="0.3">
      <c r="A596" s="7"/>
      <c r="C596" s="3">
        <v>25</v>
      </c>
      <c r="D596" s="3">
        <v>11837</v>
      </c>
      <c r="E596" s="3">
        <v>551</v>
      </c>
      <c r="F596" s="3">
        <v>0</v>
      </c>
      <c r="G596" s="3">
        <v>10</v>
      </c>
      <c r="H596" s="3">
        <v>0</v>
      </c>
      <c r="I596" s="3">
        <v>0</v>
      </c>
      <c r="J596" s="65">
        <v>0</v>
      </c>
      <c r="K596" s="65">
        <v>211</v>
      </c>
      <c r="L596" s="65">
        <v>20</v>
      </c>
      <c r="M596" s="66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60"/>
      <c r="Z596" s="3"/>
      <c r="AA596" s="3"/>
      <c r="AB596" s="3"/>
      <c r="AC596" s="3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M596" s="48"/>
      <c r="BX596" s="7"/>
      <c r="BY596" s="4"/>
      <c r="BZ596" s="7"/>
      <c r="CA596" s="7"/>
      <c r="CB596" s="7"/>
      <c r="CE596" s="7"/>
      <c r="CF596" s="7"/>
      <c r="CG596" s="7"/>
      <c r="CH596" s="7"/>
      <c r="CI596" s="7"/>
      <c r="CJ596" s="7"/>
      <c r="CK596" s="7"/>
      <c r="CL596" s="7"/>
      <c r="CN596" s="47"/>
      <c r="CO596" s="47"/>
      <c r="CP596" s="47"/>
      <c r="CQ596" s="4"/>
    </row>
    <row r="597" spans="1:95" s="1" customFormat="1" x14ac:dyDescent="0.3">
      <c r="A597" s="7"/>
      <c r="C597" s="3">
        <v>26</v>
      </c>
      <c r="D597" s="3">
        <v>11751</v>
      </c>
      <c r="E597" s="3">
        <v>634</v>
      </c>
      <c r="F597" s="3">
        <v>0</v>
      </c>
      <c r="G597" s="3">
        <v>14</v>
      </c>
      <c r="H597" s="3">
        <v>0</v>
      </c>
      <c r="I597" s="3">
        <v>0</v>
      </c>
      <c r="J597" s="65">
        <v>0</v>
      </c>
      <c r="K597" s="65">
        <v>238</v>
      </c>
      <c r="L597" s="65">
        <v>22</v>
      </c>
      <c r="M597" s="66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60"/>
      <c r="Z597" s="3"/>
      <c r="AA597" s="3"/>
      <c r="AB597" s="3"/>
      <c r="AC597" s="3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M597" s="48"/>
      <c r="BX597" s="7"/>
      <c r="BY597" s="4"/>
      <c r="BZ597" s="7"/>
      <c r="CA597" s="7"/>
      <c r="CB597" s="7"/>
      <c r="CE597" s="7"/>
      <c r="CF597" s="7"/>
      <c r="CG597" s="7"/>
      <c r="CH597" s="7"/>
      <c r="CI597" s="7"/>
      <c r="CJ597" s="7"/>
      <c r="CK597" s="7"/>
      <c r="CL597" s="7"/>
      <c r="CN597" s="47"/>
      <c r="CO597" s="47"/>
      <c r="CP597" s="47"/>
      <c r="CQ597" s="4"/>
    </row>
    <row r="598" spans="1:95" s="1" customFormat="1" x14ac:dyDescent="0.3">
      <c r="A598" s="7"/>
      <c r="C598" s="3">
        <v>27</v>
      </c>
      <c r="D598" s="3">
        <v>11661</v>
      </c>
      <c r="E598" s="3">
        <v>720</v>
      </c>
      <c r="F598" s="3">
        <v>0</v>
      </c>
      <c r="G598" s="3">
        <v>17</v>
      </c>
      <c r="H598" s="3">
        <v>0</v>
      </c>
      <c r="I598" s="3">
        <v>0</v>
      </c>
      <c r="J598" s="65">
        <v>0</v>
      </c>
      <c r="K598" s="65">
        <v>270</v>
      </c>
      <c r="L598" s="65">
        <v>24</v>
      </c>
      <c r="M598" s="66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60"/>
      <c r="Z598" s="3"/>
      <c r="AA598" s="3"/>
      <c r="AB598" s="3"/>
      <c r="AC598" s="3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M598" s="48"/>
      <c r="BX598" s="7"/>
      <c r="BY598" s="4"/>
      <c r="BZ598" s="7"/>
      <c r="CA598" s="7"/>
      <c r="CB598" s="7"/>
      <c r="CE598" s="7"/>
      <c r="CF598" s="7"/>
      <c r="CG598" s="7"/>
      <c r="CH598" s="7"/>
      <c r="CI598" s="7"/>
      <c r="CJ598" s="7"/>
      <c r="CK598" s="7"/>
      <c r="CL598" s="7"/>
      <c r="CN598" s="47"/>
      <c r="CO598" s="47"/>
      <c r="CP598" s="47"/>
      <c r="CQ598" s="4"/>
    </row>
    <row r="599" spans="1:95" s="1" customFormat="1" x14ac:dyDescent="0.3">
      <c r="A599" s="7"/>
      <c r="C599" s="3">
        <v>28</v>
      </c>
      <c r="D599" s="3">
        <v>11556</v>
      </c>
      <c r="E599" s="3">
        <v>821</v>
      </c>
      <c r="F599" s="3">
        <v>0</v>
      </c>
      <c r="G599" s="3">
        <v>21</v>
      </c>
      <c r="H599" s="3">
        <v>0</v>
      </c>
      <c r="I599" s="3">
        <v>0</v>
      </c>
      <c r="J599" s="65">
        <v>0</v>
      </c>
      <c r="K599" s="65">
        <v>305</v>
      </c>
      <c r="L599" s="65">
        <v>28</v>
      </c>
      <c r="M599" s="66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60"/>
      <c r="Z599" s="3"/>
      <c r="AA599" s="3"/>
      <c r="AB599" s="3"/>
      <c r="AC599" s="3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M599" s="48"/>
      <c r="BX599" s="7"/>
      <c r="BY599" s="4"/>
      <c r="BZ599" s="7"/>
      <c r="CA599" s="7"/>
      <c r="CB599" s="7"/>
      <c r="CE599" s="7"/>
      <c r="CF599" s="7"/>
      <c r="CG599" s="7"/>
      <c r="CH599" s="7"/>
      <c r="CI599" s="7"/>
      <c r="CJ599" s="7"/>
      <c r="CK599" s="7"/>
      <c r="CL599" s="7"/>
      <c r="CN599" s="47"/>
      <c r="CO599" s="47"/>
      <c r="CP599" s="47"/>
      <c r="CQ599" s="4"/>
    </row>
    <row r="600" spans="1:95" s="1" customFormat="1" x14ac:dyDescent="0.3">
      <c r="A600" s="7"/>
      <c r="C600" s="3">
        <v>29</v>
      </c>
      <c r="D600" s="3">
        <v>11446</v>
      </c>
      <c r="E600" s="3">
        <v>926</v>
      </c>
      <c r="F600" s="3">
        <v>0</v>
      </c>
      <c r="G600" s="3">
        <v>27</v>
      </c>
      <c r="H600" s="3">
        <v>0</v>
      </c>
      <c r="I600" s="3">
        <v>0</v>
      </c>
      <c r="J600" s="65">
        <v>0</v>
      </c>
      <c r="K600" s="65">
        <v>346</v>
      </c>
      <c r="L600" s="65">
        <v>32</v>
      </c>
      <c r="M600" s="66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60"/>
      <c r="Z600" s="3"/>
      <c r="AA600" s="3"/>
      <c r="AB600" s="3"/>
      <c r="AC600" s="3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M600" s="48"/>
      <c r="BX600" s="7"/>
      <c r="BY600" s="4"/>
      <c r="BZ600" s="7"/>
      <c r="CA600" s="7"/>
      <c r="CB600" s="7"/>
      <c r="CE600" s="7"/>
      <c r="CF600" s="7"/>
      <c r="CG600" s="7"/>
      <c r="CH600" s="7"/>
      <c r="CI600" s="7"/>
      <c r="CJ600" s="7"/>
      <c r="CK600" s="7"/>
      <c r="CL600" s="7"/>
      <c r="CN600" s="47"/>
      <c r="CO600" s="47"/>
      <c r="CP600" s="47"/>
      <c r="CQ600" s="4"/>
    </row>
    <row r="601" spans="1:95" s="1" customFormat="1" x14ac:dyDescent="0.3">
      <c r="A601" s="7"/>
      <c r="C601" s="3">
        <v>30</v>
      </c>
      <c r="D601" s="3">
        <v>11322</v>
      </c>
      <c r="E601" s="3">
        <v>1044</v>
      </c>
      <c r="F601" s="3">
        <v>0</v>
      </c>
      <c r="G601" s="3">
        <v>32</v>
      </c>
      <c r="H601" s="3">
        <v>0</v>
      </c>
      <c r="I601" s="3">
        <v>0</v>
      </c>
      <c r="J601" s="65">
        <v>0</v>
      </c>
      <c r="K601" s="65">
        <v>398</v>
      </c>
      <c r="L601" s="65">
        <v>38</v>
      </c>
      <c r="M601" s="66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60"/>
      <c r="Z601" s="3"/>
      <c r="AA601" s="3"/>
      <c r="AB601" s="3"/>
      <c r="AC601" s="3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M601" s="48"/>
      <c r="BX601" s="7"/>
      <c r="BY601" s="4"/>
      <c r="BZ601" s="7"/>
      <c r="CA601" s="7"/>
      <c r="CB601" s="7"/>
      <c r="CE601" s="7"/>
      <c r="CF601" s="7"/>
      <c r="CG601" s="7"/>
      <c r="CH601" s="7"/>
      <c r="CI601" s="7"/>
      <c r="CJ601" s="7"/>
      <c r="CK601" s="7"/>
      <c r="CL601" s="7"/>
      <c r="CN601" s="47"/>
      <c r="CO601" s="47"/>
      <c r="CP601" s="47"/>
      <c r="CQ601" s="4"/>
    </row>
    <row r="602" spans="1:95" s="1" customFormat="1" x14ac:dyDescent="0.3">
      <c r="A602" s="7"/>
      <c r="C602" s="3">
        <v>31</v>
      </c>
      <c r="D602" s="3">
        <v>11255</v>
      </c>
      <c r="E602" s="3">
        <v>1105</v>
      </c>
      <c r="F602" s="3">
        <v>0</v>
      </c>
      <c r="G602" s="3">
        <v>38</v>
      </c>
      <c r="H602" s="3">
        <v>0</v>
      </c>
      <c r="I602" s="3">
        <v>0</v>
      </c>
      <c r="J602" s="65">
        <v>0</v>
      </c>
      <c r="K602" s="65">
        <v>450</v>
      </c>
      <c r="L602" s="65">
        <v>43</v>
      </c>
      <c r="M602" s="66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60"/>
      <c r="Z602" s="3"/>
      <c r="AA602" s="3"/>
      <c r="AB602" s="3"/>
      <c r="AC602" s="3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M602" s="48"/>
      <c r="BX602" s="7"/>
      <c r="BY602" s="4"/>
      <c r="BZ602" s="7"/>
      <c r="CA602" s="7"/>
      <c r="CB602" s="7"/>
      <c r="CE602" s="7"/>
      <c r="CF602" s="7"/>
      <c r="CG602" s="7"/>
      <c r="CH602" s="7"/>
      <c r="CI602" s="7"/>
      <c r="CJ602" s="7"/>
      <c r="CK602" s="7"/>
      <c r="CL602" s="7"/>
      <c r="CN602" s="47"/>
      <c r="CO602" s="47"/>
      <c r="CP602" s="47"/>
      <c r="CQ602" s="4"/>
    </row>
    <row r="603" spans="1:95" s="1" customFormat="1" x14ac:dyDescent="0.3">
      <c r="A603" s="7"/>
      <c r="C603" s="3">
        <v>32</v>
      </c>
      <c r="D603" s="3">
        <v>11184</v>
      </c>
      <c r="E603" s="3">
        <v>1165</v>
      </c>
      <c r="F603" s="3">
        <v>0</v>
      </c>
      <c r="G603" s="3">
        <v>49</v>
      </c>
      <c r="H603" s="3">
        <v>0</v>
      </c>
      <c r="I603" s="3">
        <v>0</v>
      </c>
      <c r="J603" s="65">
        <v>0</v>
      </c>
      <c r="K603" s="65">
        <v>513</v>
      </c>
      <c r="L603" s="65">
        <v>49</v>
      </c>
      <c r="M603" s="66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60"/>
      <c r="Z603" s="3"/>
      <c r="AA603" s="3"/>
      <c r="AB603" s="3"/>
      <c r="AC603" s="3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M603" s="48"/>
      <c r="BX603" s="7"/>
      <c r="BY603" s="4"/>
      <c r="BZ603" s="7"/>
      <c r="CA603" s="7"/>
      <c r="CB603" s="7"/>
      <c r="CE603" s="7"/>
      <c r="CF603" s="7"/>
      <c r="CG603" s="7"/>
      <c r="CH603" s="7"/>
      <c r="CI603" s="7"/>
      <c r="CJ603" s="7"/>
      <c r="CK603" s="7"/>
      <c r="CL603" s="7"/>
      <c r="CN603" s="47"/>
      <c r="CO603" s="47"/>
      <c r="CP603" s="47"/>
      <c r="CQ603" s="4"/>
    </row>
    <row r="604" spans="1:95" s="1" customFormat="1" x14ac:dyDescent="0.3">
      <c r="A604" s="7"/>
      <c r="C604" s="3">
        <v>33</v>
      </c>
      <c r="D604" s="3">
        <v>11117</v>
      </c>
      <c r="E604" s="3">
        <v>1224</v>
      </c>
      <c r="F604" s="3">
        <v>0</v>
      </c>
      <c r="G604" s="3">
        <v>57</v>
      </c>
      <c r="H604" s="3">
        <v>0</v>
      </c>
      <c r="I604" s="3">
        <v>0</v>
      </c>
      <c r="J604" s="65">
        <v>0</v>
      </c>
      <c r="K604" s="65">
        <v>591</v>
      </c>
      <c r="L604" s="65">
        <v>58</v>
      </c>
      <c r="M604" s="66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60"/>
      <c r="Z604" s="3"/>
      <c r="AA604" s="3"/>
      <c r="AB604" s="3"/>
      <c r="AC604" s="3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M604" s="48"/>
      <c r="BX604" s="7"/>
      <c r="BY604" s="4"/>
      <c r="BZ604" s="7"/>
      <c r="CA604" s="7"/>
      <c r="CB604" s="7"/>
      <c r="CE604" s="7"/>
      <c r="CF604" s="7"/>
      <c r="CG604" s="7"/>
      <c r="CH604" s="7"/>
      <c r="CI604" s="7"/>
      <c r="CJ604" s="7"/>
      <c r="CK604" s="7"/>
      <c r="CL604" s="7"/>
      <c r="CN604" s="47"/>
      <c r="CO604" s="47"/>
      <c r="CP604" s="47"/>
      <c r="CQ604" s="4"/>
    </row>
    <row r="605" spans="1:95" s="1" customFormat="1" x14ac:dyDescent="0.3">
      <c r="A605" s="7"/>
      <c r="C605" s="3">
        <v>34</v>
      </c>
      <c r="D605" s="3">
        <v>11040</v>
      </c>
      <c r="E605" s="3">
        <v>1291</v>
      </c>
      <c r="F605" s="3">
        <v>0</v>
      </c>
      <c r="G605" s="3">
        <v>66</v>
      </c>
      <c r="H605" s="3">
        <v>0</v>
      </c>
      <c r="I605" s="3">
        <v>1</v>
      </c>
      <c r="J605" s="65">
        <v>0</v>
      </c>
      <c r="K605" s="65">
        <v>670</v>
      </c>
      <c r="L605" s="65">
        <v>67</v>
      </c>
      <c r="M605" s="66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60"/>
      <c r="Z605" s="3"/>
      <c r="AA605" s="3"/>
      <c r="AB605" s="3"/>
      <c r="AC605" s="3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M605" s="48"/>
      <c r="BX605" s="7"/>
      <c r="BY605" s="4"/>
      <c r="BZ605" s="7"/>
      <c r="CA605" s="7"/>
      <c r="CB605" s="7"/>
      <c r="CE605" s="7"/>
      <c r="CF605" s="7"/>
      <c r="CG605" s="7"/>
      <c r="CH605" s="7"/>
      <c r="CI605" s="7"/>
      <c r="CJ605" s="7"/>
      <c r="CK605" s="7"/>
      <c r="CL605" s="7"/>
      <c r="CN605" s="47"/>
      <c r="CO605" s="47"/>
      <c r="CP605" s="47"/>
      <c r="CQ605" s="4"/>
    </row>
    <row r="606" spans="1:95" s="1" customFormat="1" x14ac:dyDescent="0.3">
      <c r="A606" s="7"/>
      <c r="C606" s="3">
        <v>35</v>
      </c>
      <c r="D606" s="3">
        <v>10968</v>
      </c>
      <c r="E606" s="3">
        <v>1352</v>
      </c>
      <c r="F606" s="3">
        <v>0</v>
      </c>
      <c r="G606" s="3">
        <v>77</v>
      </c>
      <c r="H606" s="3">
        <v>0</v>
      </c>
      <c r="I606" s="3">
        <v>1</v>
      </c>
      <c r="J606" s="65">
        <v>0</v>
      </c>
      <c r="K606" s="65">
        <v>764</v>
      </c>
      <c r="L606" s="65">
        <v>78</v>
      </c>
      <c r="M606" s="66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60"/>
      <c r="Z606" s="3"/>
      <c r="AA606" s="3"/>
      <c r="AB606" s="3"/>
      <c r="AC606" s="3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M606" s="48"/>
      <c r="BX606" s="7"/>
      <c r="BY606" s="4"/>
      <c r="BZ606" s="7"/>
      <c r="CA606" s="7"/>
      <c r="CB606" s="7"/>
      <c r="CE606" s="7"/>
      <c r="CF606" s="7"/>
      <c r="CG606" s="7"/>
      <c r="CH606" s="7"/>
      <c r="CI606" s="7"/>
      <c r="CJ606" s="7"/>
      <c r="CK606" s="7"/>
      <c r="CL606" s="7"/>
      <c r="CN606" s="47"/>
      <c r="CO606" s="47"/>
      <c r="CP606" s="47"/>
      <c r="CQ606" s="4"/>
    </row>
    <row r="607" spans="1:95" s="1" customFormat="1" x14ac:dyDescent="0.3">
      <c r="A607" s="7"/>
      <c r="C607" s="3">
        <v>36</v>
      </c>
      <c r="D607" s="3">
        <v>10896</v>
      </c>
      <c r="E607" s="3">
        <v>1408</v>
      </c>
      <c r="F607" s="3">
        <v>0</v>
      </c>
      <c r="G607" s="3">
        <v>92</v>
      </c>
      <c r="H607" s="3">
        <v>0</v>
      </c>
      <c r="I607" s="3">
        <v>1</v>
      </c>
      <c r="J607" s="65">
        <v>0</v>
      </c>
      <c r="K607" s="65">
        <v>860</v>
      </c>
      <c r="L607" s="65">
        <v>88</v>
      </c>
      <c r="M607" s="66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60"/>
      <c r="Z607" s="3"/>
      <c r="AA607" s="3"/>
      <c r="AB607" s="3"/>
      <c r="AC607" s="3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M607" s="48"/>
      <c r="BX607" s="7"/>
      <c r="BY607" s="4"/>
      <c r="BZ607" s="7"/>
      <c r="CA607" s="7"/>
      <c r="CB607" s="7"/>
      <c r="CE607" s="7"/>
      <c r="CF607" s="7"/>
      <c r="CG607" s="7"/>
      <c r="CH607" s="7"/>
      <c r="CI607" s="7"/>
      <c r="CJ607" s="7"/>
      <c r="CK607" s="7"/>
      <c r="CL607" s="7"/>
      <c r="CN607" s="47"/>
      <c r="CO607" s="47"/>
      <c r="CP607" s="47"/>
      <c r="CQ607" s="4"/>
    </row>
    <row r="608" spans="1:95" s="1" customFormat="1" x14ac:dyDescent="0.3">
      <c r="A608" s="7"/>
      <c r="C608" s="3">
        <v>37</v>
      </c>
      <c r="D608" s="3">
        <v>10822</v>
      </c>
      <c r="E608" s="3">
        <v>1468</v>
      </c>
      <c r="F608" s="3">
        <v>0</v>
      </c>
      <c r="G608" s="3">
        <v>107</v>
      </c>
      <c r="H608" s="3">
        <v>0</v>
      </c>
      <c r="I608" s="3">
        <v>2</v>
      </c>
      <c r="J608" s="65">
        <v>0</v>
      </c>
      <c r="K608" s="65">
        <v>968</v>
      </c>
      <c r="L608" s="65">
        <v>98</v>
      </c>
      <c r="M608" s="66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60"/>
      <c r="Z608" s="3"/>
      <c r="AA608" s="3"/>
      <c r="AB608" s="3"/>
      <c r="AC608" s="3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M608" s="48"/>
      <c r="BX608" s="7"/>
      <c r="BY608" s="4"/>
      <c r="BZ608" s="7"/>
      <c r="CA608" s="7"/>
      <c r="CB608" s="7"/>
      <c r="CE608" s="7"/>
      <c r="CF608" s="7"/>
      <c r="CG608" s="7"/>
      <c r="CH608" s="7"/>
      <c r="CI608" s="7"/>
      <c r="CJ608" s="7"/>
      <c r="CK608" s="7"/>
      <c r="CL608" s="7"/>
      <c r="CN608" s="47"/>
      <c r="CO608" s="47"/>
      <c r="CP608" s="47"/>
      <c r="CQ608" s="4"/>
    </row>
    <row r="609" spans="1:95" s="1" customFormat="1" x14ac:dyDescent="0.3">
      <c r="A609" s="7"/>
      <c r="C609" s="3">
        <v>38</v>
      </c>
      <c r="D609" s="3">
        <v>10749</v>
      </c>
      <c r="E609" s="3">
        <v>1520</v>
      </c>
      <c r="F609" s="3">
        <v>0</v>
      </c>
      <c r="G609" s="3">
        <v>127</v>
      </c>
      <c r="H609" s="3">
        <v>0</v>
      </c>
      <c r="I609" s="3">
        <v>2</v>
      </c>
      <c r="J609" s="65">
        <v>0</v>
      </c>
      <c r="K609" s="65">
        <v>1014</v>
      </c>
      <c r="L609" s="65">
        <v>101</v>
      </c>
      <c r="M609" s="66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60"/>
      <c r="Z609" s="3"/>
      <c r="AA609" s="3"/>
      <c r="AB609" s="3"/>
      <c r="AC609" s="3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M609" s="48"/>
      <c r="BX609" s="7"/>
      <c r="BY609" s="4"/>
      <c r="BZ609" s="7"/>
      <c r="CA609" s="7"/>
      <c r="CB609" s="7"/>
      <c r="CE609" s="7"/>
      <c r="CF609" s="7"/>
      <c r="CG609" s="7"/>
      <c r="CH609" s="7"/>
      <c r="CI609" s="7"/>
      <c r="CJ609" s="7"/>
      <c r="CK609" s="7"/>
      <c r="CL609" s="7"/>
      <c r="CN609" s="47"/>
      <c r="CO609" s="47"/>
      <c r="CP609" s="47"/>
      <c r="CQ609" s="4"/>
    </row>
    <row r="610" spans="1:95" s="1" customFormat="1" x14ac:dyDescent="0.3">
      <c r="A610" s="7"/>
      <c r="C610" s="3">
        <v>39</v>
      </c>
      <c r="D610" s="3">
        <v>10684</v>
      </c>
      <c r="E610" s="3">
        <v>1562</v>
      </c>
      <c r="F610" s="3">
        <v>0</v>
      </c>
      <c r="G610" s="3">
        <v>149</v>
      </c>
      <c r="H610" s="3">
        <v>0</v>
      </c>
      <c r="I610" s="3">
        <v>3</v>
      </c>
      <c r="J610" s="65">
        <v>0</v>
      </c>
      <c r="K610" s="65">
        <v>1062</v>
      </c>
      <c r="L610" s="65">
        <v>106</v>
      </c>
      <c r="M610" s="66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60"/>
      <c r="Z610" s="3"/>
      <c r="AA610" s="3"/>
      <c r="AB610" s="3"/>
      <c r="AC610" s="3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M610" s="48"/>
      <c r="BX610" s="7"/>
      <c r="BY610" s="4"/>
      <c r="BZ610" s="7"/>
      <c r="CA610" s="7"/>
      <c r="CB610" s="7"/>
      <c r="CE610" s="7"/>
      <c r="CF610" s="7"/>
      <c r="CG610" s="7"/>
      <c r="CH610" s="7"/>
      <c r="CI610" s="7"/>
      <c r="CJ610" s="7"/>
      <c r="CK610" s="7"/>
      <c r="CL610" s="7"/>
      <c r="CN610" s="47"/>
      <c r="CO610" s="47"/>
      <c r="CP610" s="47"/>
      <c r="CQ610" s="4"/>
    </row>
    <row r="611" spans="1:95" s="1" customFormat="1" x14ac:dyDescent="0.3">
      <c r="A611" s="7"/>
      <c r="C611" s="3">
        <v>40</v>
      </c>
      <c r="D611" s="3">
        <v>10620</v>
      </c>
      <c r="E611" s="3">
        <v>1602</v>
      </c>
      <c r="F611" s="3">
        <v>0</v>
      </c>
      <c r="G611" s="3">
        <v>172</v>
      </c>
      <c r="H611" s="3">
        <v>0</v>
      </c>
      <c r="I611" s="3">
        <v>3</v>
      </c>
      <c r="J611" s="65">
        <v>0</v>
      </c>
      <c r="K611" s="65">
        <v>1106</v>
      </c>
      <c r="L611" s="65">
        <v>110</v>
      </c>
      <c r="M611" s="66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60"/>
      <c r="Z611" s="3"/>
      <c r="AA611" s="3"/>
      <c r="AB611" s="3"/>
      <c r="AC611" s="3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M611" s="48"/>
      <c r="BX611" s="7"/>
      <c r="BY611" s="4"/>
      <c r="BZ611" s="7"/>
      <c r="CA611" s="7"/>
      <c r="CB611" s="7"/>
      <c r="CE611" s="7"/>
      <c r="CF611" s="7"/>
      <c r="CG611" s="7"/>
      <c r="CH611" s="7"/>
      <c r="CI611" s="7"/>
      <c r="CJ611" s="7"/>
      <c r="CK611" s="7"/>
      <c r="CL611" s="7"/>
      <c r="CN611" s="47"/>
      <c r="CO611" s="47"/>
      <c r="CP611" s="47"/>
      <c r="CQ611" s="4"/>
    </row>
    <row r="612" spans="1:95" s="1" customFormat="1" x14ac:dyDescent="0.3">
      <c r="A612" s="7"/>
      <c r="C612" s="3">
        <v>41</v>
      </c>
      <c r="D612" s="3">
        <v>10563</v>
      </c>
      <c r="E612" s="3">
        <v>1630</v>
      </c>
      <c r="F612" s="3">
        <v>0</v>
      </c>
      <c r="G612" s="3">
        <v>202</v>
      </c>
      <c r="H612" s="3">
        <v>0</v>
      </c>
      <c r="I612" s="3">
        <v>4</v>
      </c>
      <c r="J612" s="65">
        <v>0</v>
      </c>
      <c r="K612" s="65">
        <v>1153</v>
      </c>
      <c r="L612" s="65">
        <v>114</v>
      </c>
      <c r="M612" s="66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60"/>
      <c r="Z612" s="3"/>
      <c r="AA612" s="3"/>
      <c r="AB612" s="3"/>
      <c r="AC612" s="3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M612" s="48"/>
      <c r="BX612" s="7"/>
      <c r="BY612" s="4"/>
      <c r="BZ612" s="7"/>
      <c r="CA612" s="7"/>
      <c r="CB612" s="7"/>
      <c r="CE612" s="7"/>
      <c r="CF612" s="7"/>
      <c r="CG612" s="7"/>
      <c r="CH612" s="7"/>
      <c r="CI612" s="7"/>
      <c r="CJ612" s="7"/>
      <c r="CK612" s="7"/>
      <c r="CL612" s="7"/>
      <c r="CN612" s="47"/>
      <c r="CO612" s="47"/>
      <c r="CP612" s="47"/>
      <c r="CQ612" s="4"/>
    </row>
    <row r="613" spans="1:95" s="1" customFormat="1" x14ac:dyDescent="0.3">
      <c r="A613" s="7"/>
      <c r="C613" s="3">
        <v>42</v>
      </c>
      <c r="D613" s="3">
        <v>10504</v>
      </c>
      <c r="E613" s="3">
        <v>1656</v>
      </c>
      <c r="F613" s="3">
        <v>0</v>
      </c>
      <c r="G613" s="3">
        <v>234</v>
      </c>
      <c r="H613" s="3">
        <v>0</v>
      </c>
      <c r="I613" s="3">
        <v>4</v>
      </c>
      <c r="J613" s="65">
        <v>0</v>
      </c>
      <c r="K613" s="65">
        <v>1192</v>
      </c>
      <c r="L613" s="65">
        <v>118</v>
      </c>
      <c r="M613" s="66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60"/>
      <c r="Z613" s="3"/>
      <c r="AA613" s="3"/>
      <c r="AB613" s="3"/>
      <c r="AC613" s="3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M613" s="48"/>
      <c r="BX613" s="7"/>
      <c r="BY613" s="4"/>
      <c r="BZ613" s="7"/>
      <c r="CA613" s="7"/>
      <c r="CB613" s="7"/>
      <c r="CE613" s="7"/>
      <c r="CF613" s="7"/>
      <c r="CG613" s="7"/>
      <c r="CH613" s="7"/>
      <c r="CI613" s="7"/>
      <c r="CJ613" s="7"/>
      <c r="CK613" s="7"/>
      <c r="CL613" s="7"/>
      <c r="CN613" s="47"/>
      <c r="CO613" s="47"/>
      <c r="CP613" s="47"/>
      <c r="CQ613" s="4"/>
    </row>
    <row r="614" spans="1:95" s="1" customFormat="1" x14ac:dyDescent="0.3">
      <c r="A614" s="7"/>
      <c r="C614" s="3">
        <v>43</v>
      </c>
      <c r="D614" s="3">
        <v>10449</v>
      </c>
      <c r="E614" s="3">
        <v>1678</v>
      </c>
      <c r="F614" s="3">
        <v>0</v>
      </c>
      <c r="G614" s="3">
        <v>266</v>
      </c>
      <c r="H614" s="3">
        <v>0</v>
      </c>
      <c r="I614" s="3">
        <v>5</v>
      </c>
      <c r="J614" s="65">
        <v>0</v>
      </c>
      <c r="K614" s="65">
        <v>1231</v>
      </c>
      <c r="L614" s="65">
        <v>121</v>
      </c>
      <c r="M614" s="66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60"/>
      <c r="Z614" s="3"/>
      <c r="AA614" s="3"/>
      <c r="AB614" s="3"/>
      <c r="AC614" s="3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M614" s="48"/>
      <c r="BX614" s="7"/>
      <c r="BY614" s="4"/>
      <c r="BZ614" s="7"/>
      <c r="CA614" s="7"/>
      <c r="CB614" s="7"/>
      <c r="CE614" s="7"/>
      <c r="CF614" s="7"/>
      <c r="CG614" s="7"/>
      <c r="CH614" s="7"/>
      <c r="CI614" s="7"/>
      <c r="CJ614" s="7"/>
      <c r="CK614" s="7"/>
      <c r="CL614" s="7"/>
      <c r="CN614" s="47"/>
      <c r="CO614" s="47"/>
      <c r="CP614" s="47"/>
      <c r="CQ614" s="4"/>
    </row>
    <row r="615" spans="1:95" s="1" customFormat="1" x14ac:dyDescent="0.3">
      <c r="A615" s="7"/>
      <c r="C615" s="3">
        <v>44</v>
      </c>
      <c r="D615" s="3">
        <v>10393</v>
      </c>
      <c r="E615" s="3">
        <v>1700</v>
      </c>
      <c r="F615" s="3">
        <v>0</v>
      </c>
      <c r="G615" s="3">
        <v>300</v>
      </c>
      <c r="H615" s="3">
        <v>0</v>
      </c>
      <c r="I615" s="3">
        <v>6</v>
      </c>
      <c r="J615" s="65">
        <v>0</v>
      </c>
      <c r="K615" s="65">
        <v>1271</v>
      </c>
      <c r="L615" s="65">
        <v>125</v>
      </c>
      <c r="M615" s="66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60"/>
      <c r="Z615" s="3"/>
      <c r="AA615" s="3"/>
      <c r="AB615" s="3"/>
      <c r="AC615" s="3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M615" s="48"/>
      <c r="BX615" s="7"/>
      <c r="BY615" s="4"/>
      <c r="BZ615" s="7"/>
      <c r="CA615" s="7"/>
      <c r="CB615" s="7"/>
      <c r="CE615" s="7"/>
      <c r="CF615" s="7"/>
      <c r="CG615" s="7"/>
      <c r="CH615" s="7"/>
      <c r="CI615" s="7"/>
      <c r="CJ615" s="7"/>
      <c r="CK615" s="7"/>
      <c r="CL615" s="7"/>
      <c r="CN615" s="47"/>
      <c r="CO615" s="47"/>
      <c r="CP615" s="47"/>
      <c r="CQ615" s="4"/>
    </row>
    <row r="616" spans="1:95" s="1" customFormat="1" x14ac:dyDescent="0.3">
      <c r="A616" s="7"/>
      <c r="C616" s="3">
        <v>45</v>
      </c>
      <c r="D616" s="3">
        <v>10342</v>
      </c>
      <c r="E616" s="3">
        <v>1709</v>
      </c>
      <c r="F616" s="3">
        <v>0</v>
      </c>
      <c r="G616" s="3">
        <v>340</v>
      </c>
      <c r="H616" s="3">
        <v>0</v>
      </c>
      <c r="I616" s="3">
        <v>6</v>
      </c>
      <c r="J616" s="65">
        <v>0</v>
      </c>
      <c r="K616" s="65">
        <v>1303</v>
      </c>
      <c r="L616" s="65">
        <v>129</v>
      </c>
      <c r="M616" s="66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60"/>
      <c r="Z616" s="3"/>
      <c r="AA616" s="3"/>
      <c r="AB616" s="3"/>
      <c r="AC616" s="3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M616" s="48"/>
      <c r="BX616" s="7"/>
      <c r="BY616" s="4"/>
      <c r="BZ616" s="7"/>
      <c r="CA616" s="7"/>
      <c r="CB616" s="7"/>
      <c r="CE616" s="7"/>
      <c r="CF616" s="7"/>
      <c r="CG616" s="7"/>
      <c r="CH616" s="7"/>
      <c r="CI616" s="7"/>
      <c r="CJ616" s="7"/>
      <c r="CK616" s="7"/>
      <c r="CL616" s="7"/>
      <c r="CN616" s="47"/>
      <c r="CO616" s="47"/>
      <c r="CP616" s="47"/>
      <c r="CQ616" s="4"/>
    </row>
    <row r="617" spans="1:95" s="1" customFormat="1" x14ac:dyDescent="0.3">
      <c r="A617" s="7"/>
      <c r="C617" s="3">
        <v>46</v>
      </c>
      <c r="D617" s="3">
        <v>10300</v>
      </c>
      <c r="E617" s="3">
        <v>1712</v>
      </c>
      <c r="F617" s="3">
        <v>0</v>
      </c>
      <c r="G617" s="3">
        <v>380</v>
      </c>
      <c r="H617" s="3">
        <v>0</v>
      </c>
      <c r="I617" s="3">
        <v>7</v>
      </c>
      <c r="J617" s="65">
        <v>0</v>
      </c>
      <c r="K617" s="65">
        <v>1328</v>
      </c>
      <c r="L617" s="65">
        <v>131</v>
      </c>
      <c r="M617" s="66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60"/>
      <c r="Z617" s="3"/>
      <c r="AA617" s="3"/>
      <c r="AB617" s="3"/>
      <c r="AC617" s="3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M617" s="48"/>
      <c r="BX617" s="7"/>
      <c r="BY617" s="4"/>
      <c r="BZ617" s="7"/>
      <c r="CA617" s="7"/>
      <c r="CB617" s="7"/>
      <c r="CE617" s="7"/>
      <c r="CF617" s="7"/>
      <c r="CG617" s="7"/>
      <c r="CH617" s="7"/>
      <c r="CI617" s="7"/>
      <c r="CJ617" s="7"/>
      <c r="CK617" s="7"/>
      <c r="CL617" s="7"/>
      <c r="CN617" s="47"/>
      <c r="CO617" s="47"/>
      <c r="CP617" s="47"/>
      <c r="CQ617" s="4"/>
    </row>
    <row r="618" spans="1:95" s="1" customFormat="1" x14ac:dyDescent="0.3">
      <c r="A618" s="7"/>
      <c r="C618" s="3">
        <v>47</v>
      </c>
      <c r="D618" s="3">
        <v>10256</v>
      </c>
      <c r="E618" s="3">
        <v>1710</v>
      </c>
      <c r="F618" s="3">
        <v>0</v>
      </c>
      <c r="G618" s="3">
        <v>424</v>
      </c>
      <c r="H618" s="3">
        <v>0</v>
      </c>
      <c r="I618" s="3">
        <v>9</v>
      </c>
      <c r="J618" s="65">
        <v>0</v>
      </c>
      <c r="K618" s="65">
        <v>1345</v>
      </c>
      <c r="L618" s="65">
        <v>133</v>
      </c>
      <c r="M618" s="66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60"/>
      <c r="Z618" s="3"/>
      <c r="AA618" s="3"/>
      <c r="AB618" s="3"/>
      <c r="AC618" s="3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M618" s="48"/>
      <c r="BX618" s="7"/>
      <c r="BY618" s="4"/>
      <c r="BZ618" s="7"/>
      <c r="CA618" s="7"/>
      <c r="CB618" s="7"/>
      <c r="CE618" s="7"/>
      <c r="CF618" s="7"/>
      <c r="CG618" s="7"/>
      <c r="CH618" s="7"/>
      <c r="CI618" s="7"/>
      <c r="CJ618" s="7"/>
      <c r="CK618" s="7"/>
      <c r="CL618" s="7"/>
      <c r="CN618" s="47"/>
      <c r="CO618" s="47"/>
      <c r="CP618" s="47"/>
      <c r="CQ618" s="4"/>
    </row>
    <row r="619" spans="1:95" s="1" customFormat="1" x14ac:dyDescent="0.3">
      <c r="A619" s="7"/>
      <c r="C619" s="3">
        <v>48</v>
      </c>
      <c r="D619" s="3">
        <v>10219</v>
      </c>
      <c r="E619" s="3">
        <v>1700</v>
      </c>
      <c r="F619" s="3">
        <v>0</v>
      </c>
      <c r="G619" s="3">
        <v>470</v>
      </c>
      <c r="H619" s="3">
        <v>0</v>
      </c>
      <c r="I619" s="3">
        <v>9</v>
      </c>
      <c r="J619" s="65">
        <v>0</v>
      </c>
      <c r="K619" s="65">
        <v>1356</v>
      </c>
      <c r="L619" s="65">
        <v>135</v>
      </c>
      <c r="M619" s="66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60"/>
      <c r="Z619" s="3"/>
      <c r="AA619" s="3"/>
      <c r="AB619" s="3"/>
      <c r="AC619" s="3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M619" s="48"/>
      <c r="BX619" s="7"/>
      <c r="BY619" s="4"/>
      <c r="BZ619" s="7"/>
      <c r="CA619" s="7"/>
      <c r="CB619" s="7"/>
      <c r="CE619" s="7"/>
      <c r="CF619" s="7"/>
      <c r="CG619" s="7"/>
      <c r="CH619" s="7"/>
      <c r="CI619" s="7"/>
      <c r="CJ619" s="7"/>
      <c r="CK619" s="7"/>
      <c r="CL619" s="7"/>
      <c r="CN619" s="47"/>
      <c r="CO619" s="47"/>
      <c r="CP619" s="47"/>
      <c r="CQ619" s="4"/>
    </row>
    <row r="620" spans="1:95" s="1" customFormat="1" x14ac:dyDescent="0.3">
      <c r="A620" s="7"/>
      <c r="C620" s="3">
        <v>49</v>
      </c>
      <c r="D620" s="3">
        <v>10190</v>
      </c>
      <c r="E620" s="3">
        <v>1681</v>
      </c>
      <c r="F620" s="3">
        <v>0</v>
      </c>
      <c r="G620" s="3">
        <v>516</v>
      </c>
      <c r="H620" s="3">
        <v>0</v>
      </c>
      <c r="I620" s="3">
        <v>11</v>
      </c>
      <c r="J620" s="65">
        <v>0</v>
      </c>
      <c r="K620" s="65">
        <v>1367</v>
      </c>
      <c r="L620" s="65">
        <v>135</v>
      </c>
      <c r="M620" s="66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60"/>
      <c r="Z620" s="3"/>
      <c r="AA620" s="3"/>
      <c r="AB620" s="3"/>
      <c r="AC620" s="3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M620" s="48"/>
      <c r="BX620" s="7"/>
      <c r="BY620" s="4"/>
      <c r="BZ620" s="7"/>
      <c r="CA620" s="7"/>
      <c r="CB620" s="7"/>
      <c r="CE620" s="7"/>
      <c r="CF620" s="7"/>
      <c r="CG620" s="7"/>
      <c r="CH620" s="7"/>
      <c r="CI620" s="7"/>
      <c r="CJ620" s="7"/>
      <c r="CK620" s="7"/>
      <c r="CL620" s="7"/>
      <c r="CN620" s="47"/>
      <c r="CO620" s="47"/>
      <c r="CP620" s="47"/>
      <c r="CQ620" s="4"/>
    </row>
    <row r="621" spans="1:95" s="1" customFormat="1" x14ac:dyDescent="0.3">
      <c r="A621" s="7"/>
      <c r="C621" s="3">
        <v>50</v>
      </c>
      <c r="D621" s="3">
        <v>10161</v>
      </c>
      <c r="E621" s="3">
        <v>1654</v>
      </c>
      <c r="F621" s="3">
        <v>0</v>
      </c>
      <c r="G621" s="3">
        <v>571</v>
      </c>
      <c r="H621" s="3">
        <v>0</v>
      </c>
      <c r="I621" s="3">
        <v>12</v>
      </c>
      <c r="J621" s="65">
        <v>0</v>
      </c>
      <c r="K621" s="65">
        <v>1366</v>
      </c>
      <c r="L621" s="65">
        <v>136</v>
      </c>
      <c r="M621" s="66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60"/>
      <c r="Z621" s="3"/>
      <c r="AA621" s="3"/>
      <c r="AB621" s="3"/>
      <c r="AC621" s="3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M621" s="48"/>
      <c r="BX621" s="7"/>
      <c r="BY621" s="4"/>
      <c r="BZ621" s="7"/>
      <c r="CA621" s="7"/>
      <c r="CB621" s="7"/>
      <c r="CE621" s="7"/>
      <c r="CF621" s="7"/>
      <c r="CG621" s="7"/>
      <c r="CH621" s="7"/>
      <c r="CI621" s="7"/>
      <c r="CJ621" s="7"/>
      <c r="CK621" s="7"/>
      <c r="CL621" s="7"/>
      <c r="CN621" s="47"/>
      <c r="CO621" s="47"/>
      <c r="CP621" s="47"/>
      <c r="CQ621" s="4"/>
    </row>
    <row r="622" spans="1:95" s="1" customFormat="1" x14ac:dyDescent="0.3">
      <c r="A622" s="7"/>
      <c r="C622" s="3">
        <v>51</v>
      </c>
      <c r="D622" s="3">
        <v>10135</v>
      </c>
      <c r="E622" s="3">
        <v>1623</v>
      </c>
      <c r="F622" s="3">
        <v>0</v>
      </c>
      <c r="G622" s="3">
        <v>627</v>
      </c>
      <c r="H622" s="3">
        <v>0</v>
      </c>
      <c r="I622" s="3">
        <v>13</v>
      </c>
      <c r="J622" s="65">
        <v>0</v>
      </c>
      <c r="K622" s="65">
        <v>1366</v>
      </c>
      <c r="L622" s="65">
        <v>136</v>
      </c>
      <c r="M622" s="66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60"/>
      <c r="Z622" s="3"/>
      <c r="AA622" s="3"/>
      <c r="AB622" s="3"/>
      <c r="AC622" s="3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M622" s="48"/>
      <c r="BX622" s="7"/>
      <c r="BY622" s="4"/>
      <c r="BZ622" s="7"/>
      <c r="CA622" s="7"/>
      <c r="CB622" s="7"/>
      <c r="CE622" s="7"/>
      <c r="CF622" s="7"/>
      <c r="CG622" s="7"/>
      <c r="CH622" s="7"/>
      <c r="CI622" s="7"/>
      <c r="CJ622" s="7"/>
      <c r="CK622" s="7"/>
      <c r="CL622" s="7"/>
      <c r="CN622" s="47"/>
      <c r="CO622" s="47"/>
      <c r="CP622" s="47"/>
      <c r="CQ622" s="4"/>
    </row>
    <row r="623" spans="1:95" s="1" customFormat="1" x14ac:dyDescent="0.3">
      <c r="A623" s="7"/>
      <c r="C623" s="3">
        <v>52</v>
      </c>
      <c r="D623" s="3">
        <v>10114</v>
      </c>
      <c r="E623" s="3">
        <v>1576</v>
      </c>
      <c r="F623" s="3">
        <v>0</v>
      </c>
      <c r="G623" s="3">
        <v>693</v>
      </c>
      <c r="H623" s="3">
        <v>0</v>
      </c>
      <c r="I623" s="3">
        <v>14</v>
      </c>
      <c r="J623" s="65">
        <v>0</v>
      </c>
      <c r="K623" s="65">
        <v>1349</v>
      </c>
      <c r="L623" s="65">
        <v>133</v>
      </c>
      <c r="M623" s="66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60"/>
      <c r="Z623" s="3"/>
      <c r="AA623" s="3"/>
      <c r="AB623" s="3"/>
      <c r="AC623" s="3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M623" s="48"/>
      <c r="BX623" s="7"/>
      <c r="BY623" s="4"/>
      <c r="BZ623" s="7"/>
      <c r="CA623" s="7"/>
      <c r="CB623" s="7"/>
      <c r="CE623" s="7"/>
      <c r="CF623" s="7"/>
      <c r="CG623" s="7"/>
      <c r="CH623" s="7"/>
      <c r="CI623" s="7"/>
      <c r="CJ623" s="7"/>
      <c r="CK623" s="7"/>
      <c r="CL623" s="7"/>
      <c r="CN623" s="47"/>
      <c r="CO623" s="47"/>
      <c r="CP623" s="47"/>
      <c r="CQ623" s="4"/>
    </row>
    <row r="624" spans="1:95" s="1" customFormat="1" x14ac:dyDescent="0.3">
      <c r="A624" s="7"/>
      <c r="C624" s="3">
        <v>53</v>
      </c>
      <c r="D624" s="3">
        <v>10094</v>
      </c>
      <c r="E624" s="3">
        <v>1527</v>
      </c>
      <c r="F624" s="3">
        <v>0</v>
      </c>
      <c r="G624" s="3">
        <v>763</v>
      </c>
      <c r="H624" s="3">
        <v>0</v>
      </c>
      <c r="I624" s="3">
        <v>15</v>
      </c>
      <c r="J624" s="65">
        <v>0</v>
      </c>
      <c r="K624" s="65">
        <v>1321</v>
      </c>
      <c r="L624" s="65">
        <v>131</v>
      </c>
      <c r="M624" s="66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60"/>
      <c r="Z624" s="3"/>
      <c r="AA624" s="3"/>
      <c r="AB624" s="3"/>
      <c r="AC624" s="3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M624" s="48"/>
      <c r="BX624" s="7"/>
      <c r="BY624" s="4"/>
      <c r="BZ624" s="7"/>
      <c r="CA624" s="7"/>
      <c r="CB624" s="7"/>
      <c r="CE624" s="7"/>
      <c r="CF624" s="7"/>
      <c r="CG624" s="7"/>
      <c r="CH624" s="7"/>
      <c r="CI624" s="7"/>
      <c r="CJ624" s="7"/>
      <c r="CK624" s="7"/>
      <c r="CL624" s="7"/>
      <c r="CN624" s="47"/>
      <c r="CO624" s="47"/>
      <c r="CP624" s="47"/>
      <c r="CQ624" s="4"/>
    </row>
    <row r="625" spans="1:95" s="1" customFormat="1" x14ac:dyDescent="0.3">
      <c r="A625" s="7"/>
      <c r="C625" s="3">
        <v>54</v>
      </c>
      <c r="D625" s="3">
        <v>10074</v>
      </c>
      <c r="E625" s="3">
        <v>1482</v>
      </c>
      <c r="F625" s="3">
        <v>0</v>
      </c>
      <c r="G625" s="3">
        <v>825</v>
      </c>
      <c r="H625" s="3">
        <v>0</v>
      </c>
      <c r="I625" s="3">
        <v>17</v>
      </c>
      <c r="J625" s="65">
        <v>0</v>
      </c>
      <c r="K625" s="65">
        <v>1300</v>
      </c>
      <c r="L625" s="65">
        <v>128</v>
      </c>
      <c r="M625" s="66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60"/>
      <c r="Z625" s="3"/>
      <c r="AA625" s="3"/>
      <c r="AB625" s="3"/>
      <c r="AC625" s="3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M625" s="48"/>
      <c r="BX625" s="7"/>
      <c r="BY625" s="4"/>
      <c r="BZ625" s="7"/>
      <c r="CA625" s="7"/>
      <c r="CB625" s="7"/>
      <c r="CE625" s="7"/>
      <c r="CF625" s="7"/>
      <c r="CG625" s="7"/>
      <c r="CH625" s="7"/>
      <c r="CI625" s="7"/>
      <c r="CJ625" s="7"/>
      <c r="CK625" s="7"/>
      <c r="CL625" s="7"/>
      <c r="CN625" s="47"/>
      <c r="CO625" s="47"/>
      <c r="CP625" s="47"/>
      <c r="CQ625" s="4"/>
    </row>
    <row r="626" spans="1:95" s="1" customFormat="1" x14ac:dyDescent="0.3">
      <c r="A626" s="7"/>
      <c r="C626" s="3">
        <v>55</v>
      </c>
      <c r="D626" s="3">
        <v>10055</v>
      </c>
      <c r="E626" s="3">
        <v>1424</v>
      </c>
      <c r="F626" s="3">
        <v>0</v>
      </c>
      <c r="G626" s="3">
        <v>900</v>
      </c>
      <c r="H626" s="3">
        <v>0</v>
      </c>
      <c r="I626" s="3">
        <v>19</v>
      </c>
      <c r="J626" s="65">
        <v>0</v>
      </c>
      <c r="K626" s="65">
        <v>1260</v>
      </c>
      <c r="L626" s="65">
        <v>124</v>
      </c>
      <c r="M626" s="66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60"/>
      <c r="Z626" s="3"/>
      <c r="AA626" s="3"/>
      <c r="AB626" s="3"/>
      <c r="AC626" s="3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M626" s="48"/>
      <c r="BX626" s="7"/>
      <c r="BY626" s="4"/>
      <c r="BZ626" s="7"/>
      <c r="CA626" s="7"/>
      <c r="CB626" s="7"/>
      <c r="CE626" s="7"/>
      <c r="CF626" s="7"/>
      <c r="CG626" s="7"/>
      <c r="CH626" s="7"/>
      <c r="CI626" s="7"/>
      <c r="CJ626" s="7"/>
      <c r="CK626" s="7"/>
      <c r="CL626" s="7"/>
      <c r="CN626" s="47"/>
      <c r="CO626" s="47"/>
      <c r="CP626" s="47"/>
      <c r="CQ626" s="4"/>
    </row>
    <row r="627" spans="1:95" s="1" customFormat="1" x14ac:dyDescent="0.3">
      <c r="A627" s="7"/>
      <c r="C627" s="3">
        <v>56</v>
      </c>
      <c r="D627" s="3">
        <v>10038</v>
      </c>
      <c r="E627" s="3">
        <v>1365</v>
      </c>
      <c r="F627" s="3">
        <v>0</v>
      </c>
      <c r="G627" s="3">
        <v>975</v>
      </c>
      <c r="H627" s="3">
        <v>0</v>
      </c>
      <c r="I627" s="3">
        <v>21</v>
      </c>
      <c r="J627" s="65">
        <v>0</v>
      </c>
      <c r="K627" s="65">
        <v>1213</v>
      </c>
      <c r="L627" s="65">
        <v>120</v>
      </c>
      <c r="M627" s="66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60"/>
      <c r="Z627" s="3"/>
      <c r="AA627" s="3"/>
      <c r="AB627" s="3"/>
      <c r="AC627" s="3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M627" s="48"/>
      <c r="BX627" s="7"/>
      <c r="BY627" s="4"/>
      <c r="BZ627" s="7"/>
      <c r="CA627" s="7"/>
      <c r="CB627" s="7"/>
      <c r="CE627" s="7"/>
      <c r="CF627" s="7"/>
      <c r="CG627" s="7"/>
      <c r="CH627" s="7"/>
      <c r="CI627" s="7"/>
      <c r="CJ627" s="7"/>
      <c r="CK627" s="7"/>
      <c r="CL627" s="7"/>
      <c r="CN627" s="47"/>
      <c r="CO627" s="47"/>
      <c r="CP627" s="47"/>
      <c r="CQ627" s="4"/>
    </row>
    <row r="628" spans="1:95" s="1" customFormat="1" x14ac:dyDescent="0.3">
      <c r="A628" s="7"/>
      <c r="C628" s="3">
        <v>57</v>
      </c>
      <c r="D628" s="3">
        <v>10022</v>
      </c>
      <c r="E628" s="3">
        <v>1300</v>
      </c>
      <c r="F628" s="3">
        <v>0</v>
      </c>
      <c r="G628" s="3">
        <v>1053</v>
      </c>
      <c r="H628" s="3">
        <v>0</v>
      </c>
      <c r="I628" s="3">
        <v>22</v>
      </c>
      <c r="J628" s="65">
        <v>0</v>
      </c>
      <c r="K628" s="65">
        <v>1162</v>
      </c>
      <c r="L628" s="65">
        <v>115</v>
      </c>
      <c r="M628" s="66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60"/>
      <c r="Z628" s="3"/>
      <c r="AA628" s="3"/>
      <c r="AB628" s="3"/>
      <c r="AC628" s="3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M628" s="48"/>
      <c r="BX628" s="7"/>
      <c r="BY628" s="4"/>
      <c r="BZ628" s="7"/>
      <c r="CA628" s="7"/>
      <c r="CB628" s="7"/>
      <c r="CE628" s="7"/>
      <c r="CF628" s="7"/>
      <c r="CG628" s="7"/>
      <c r="CH628" s="7"/>
      <c r="CI628" s="7"/>
      <c r="CJ628" s="7"/>
      <c r="CK628" s="7"/>
      <c r="CL628" s="7"/>
      <c r="CN628" s="47"/>
      <c r="CO628" s="47"/>
      <c r="CP628" s="47"/>
      <c r="CQ628" s="4"/>
    </row>
    <row r="629" spans="1:95" s="1" customFormat="1" x14ac:dyDescent="0.3">
      <c r="A629" s="7"/>
      <c r="C629" s="3">
        <v>58</v>
      </c>
      <c r="D629" s="3">
        <v>10007</v>
      </c>
      <c r="E629" s="3">
        <v>1232</v>
      </c>
      <c r="F629" s="3">
        <v>0</v>
      </c>
      <c r="G629" s="3">
        <v>1135</v>
      </c>
      <c r="H629" s="3">
        <v>0</v>
      </c>
      <c r="I629" s="3">
        <v>24</v>
      </c>
      <c r="J629" s="65">
        <v>0</v>
      </c>
      <c r="K629" s="65">
        <v>1104</v>
      </c>
      <c r="L629" s="65">
        <v>109</v>
      </c>
      <c r="M629" s="66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60"/>
      <c r="Z629" s="3"/>
      <c r="AA629" s="3"/>
      <c r="AB629" s="3"/>
      <c r="AC629" s="3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M629" s="48"/>
      <c r="BX629" s="7"/>
      <c r="BY629" s="4"/>
      <c r="BZ629" s="7"/>
      <c r="CA629" s="7"/>
      <c r="CB629" s="7"/>
      <c r="CE629" s="7"/>
      <c r="CF629" s="7"/>
      <c r="CG629" s="7"/>
      <c r="CH629" s="7"/>
      <c r="CI629" s="7"/>
      <c r="CJ629" s="7"/>
      <c r="CK629" s="7"/>
      <c r="CL629" s="7"/>
      <c r="CN629" s="47"/>
      <c r="CO629" s="47"/>
      <c r="CP629" s="47"/>
      <c r="CQ629" s="4"/>
    </row>
    <row r="630" spans="1:95" s="1" customFormat="1" x14ac:dyDescent="0.3">
      <c r="A630" s="7"/>
      <c r="C630" s="3">
        <v>59</v>
      </c>
      <c r="D630" s="3">
        <v>9988</v>
      </c>
      <c r="E630" s="3">
        <v>1164</v>
      </c>
      <c r="F630" s="3">
        <v>0</v>
      </c>
      <c r="G630" s="3">
        <v>1220</v>
      </c>
      <c r="H630" s="3">
        <v>0</v>
      </c>
      <c r="I630" s="3">
        <v>26</v>
      </c>
      <c r="J630" s="65">
        <v>0</v>
      </c>
      <c r="K630" s="65">
        <v>1038</v>
      </c>
      <c r="L630" s="65">
        <v>105</v>
      </c>
      <c r="M630" s="66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60"/>
      <c r="Z630" s="3"/>
      <c r="AA630" s="3"/>
      <c r="AB630" s="3"/>
      <c r="AC630" s="3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M630" s="48"/>
      <c r="BX630" s="7"/>
      <c r="BY630" s="4"/>
      <c r="BZ630" s="7"/>
      <c r="CA630" s="7"/>
      <c r="CB630" s="7"/>
      <c r="CE630" s="7"/>
      <c r="CF630" s="7"/>
      <c r="CG630" s="7"/>
      <c r="CH630" s="7"/>
      <c r="CI630" s="7"/>
      <c r="CJ630" s="7"/>
      <c r="CK630" s="7"/>
      <c r="CL630" s="7"/>
      <c r="CN630" s="47"/>
      <c r="CO630" s="47"/>
      <c r="CP630" s="47"/>
      <c r="CQ630" s="4"/>
    </row>
    <row r="631" spans="1:95" s="1" customFormat="1" x14ac:dyDescent="0.3">
      <c r="A631" s="7"/>
      <c r="C631" s="3">
        <v>60</v>
      </c>
      <c r="D631" s="3">
        <v>9971</v>
      </c>
      <c r="E631" s="3">
        <v>1096</v>
      </c>
      <c r="F631" s="3">
        <v>0</v>
      </c>
      <c r="G631" s="3">
        <v>1303</v>
      </c>
      <c r="H631" s="3">
        <v>0</v>
      </c>
      <c r="I631" s="3">
        <v>28</v>
      </c>
      <c r="J631" s="65">
        <v>0</v>
      </c>
      <c r="K631" s="65">
        <v>974</v>
      </c>
      <c r="L631" s="65">
        <v>98</v>
      </c>
      <c r="M631" s="66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60"/>
      <c r="Z631" s="3"/>
      <c r="AA631" s="3"/>
      <c r="AB631" s="3"/>
      <c r="AC631" s="3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M631" s="48"/>
      <c r="BX631" s="7"/>
      <c r="BY631" s="4"/>
      <c r="BZ631" s="7"/>
      <c r="CA631" s="7"/>
      <c r="CB631" s="7"/>
      <c r="CE631" s="7"/>
      <c r="CF631" s="7"/>
      <c r="CG631" s="7"/>
      <c r="CH631" s="7"/>
      <c r="CI631" s="7"/>
      <c r="CJ631" s="7"/>
      <c r="CK631" s="7"/>
      <c r="CL631" s="7"/>
      <c r="CN631" s="47"/>
      <c r="CO631" s="47"/>
      <c r="CP631" s="47"/>
      <c r="CQ631" s="4"/>
    </row>
    <row r="632" spans="1:95" s="1" customFormat="1" x14ac:dyDescent="0.3">
      <c r="A632" s="7"/>
      <c r="C632" s="3">
        <v>61</v>
      </c>
      <c r="D632" s="3">
        <v>9955</v>
      </c>
      <c r="E632" s="3">
        <v>1028</v>
      </c>
      <c r="F632" s="3">
        <v>0</v>
      </c>
      <c r="G632" s="3">
        <v>1385</v>
      </c>
      <c r="H632" s="3">
        <v>0</v>
      </c>
      <c r="I632" s="3">
        <v>30</v>
      </c>
      <c r="J632" s="65">
        <v>0</v>
      </c>
      <c r="K632" s="65">
        <v>909</v>
      </c>
      <c r="L632" s="65">
        <v>92</v>
      </c>
      <c r="M632" s="66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60"/>
      <c r="Z632" s="3"/>
      <c r="AA632" s="3"/>
      <c r="AB632" s="3"/>
      <c r="AC632" s="3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M632" s="48"/>
      <c r="BX632" s="7"/>
      <c r="BY632" s="4"/>
      <c r="BZ632" s="7"/>
      <c r="CA632" s="7"/>
      <c r="CB632" s="7"/>
      <c r="CE632" s="7"/>
      <c r="CF632" s="7"/>
      <c r="CG632" s="7"/>
      <c r="CH632" s="7"/>
      <c r="CI632" s="7"/>
      <c r="CJ632" s="7"/>
      <c r="CK632" s="7"/>
      <c r="CL632" s="7"/>
      <c r="CN632" s="47"/>
      <c r="CO632" s="47"/>
      <c r="CP632" s="47"/>
      <c r="CQ632" s="4"/>
    </row>
    <row r="633" spans="1:95" s="1" customFormat="1" x14ac:dyDescent="0.3">
      <c r="A633" s="7"/>
      <c r="C633" s="3">
        <v>62</v>
      </c>
      <c r="D633" s="3">
        <v>9941</v>
      </c>
      <c r="E633" s="3">
        <v>979</v>
      </c>
      <c r="F633" s="3">
        <v>0</v>
      </c>
      <c r="G633" s="3">
        <v>1448</v>
      </c>
      <c r="H633" s="3">
        <v>0</v>
      </c>
      <c r="I633" s="3">
        <v>31</v>
      </c>
      <c r="J633" s="65">
        <v>0</v>
      </c>
      <c r="K633" s="65">
        <v>864</v>
      </c>
      <c r="L633" s="65">
        <v>88</v>
      </c>
      <c r="M633" s="66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60"/>
      <c r="Z633" s="3"/>
      <c r="AA633" s="3"/>
      <c r="AB633" s="3"/>
      <c r="AC633" s="3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M633" s="48"/>
      <c r="BX633" s="7"/>
      <c r="BY633" s="4"/>
      <c r="BZ633" s="7"/>
      <c r="CA633" s="7"/>
      <c r="CB633" s="7"/>
      <c r="CE633" s="7"/>
      <c r="CF633" s="7"/>
      <c r="CG633" s="7"/>
      <c r="CH633" s="7"/>
      <c r="CI633" s="7"/>
      <c r="CJ633" s="7"/>
      <c r="CK633" s="7"/>
      <c r="CL633" s="7"/>
      <c r="CN633" s="47"/>
      <c r="CO633" s="47"/>
      <c r="CP633" s="47"/>
      <c r="CQ633" s="4"/>
    </row>
    <row r="634" spans="1:95" s="1" customFormat="1" x14ac:dyDescent="0.3">
      <c r="A634" s="7"/>
      <c r="C634" s="3">
        <v>63</v>
      </c>
      <c r="D634" s="3">
        <v>9926</v>
      </c>
      <c r="E634" s="3">
        <v>925</v>
      </c>
      <c r="F634" s="3">
        <v>0</v>
      </c>
      <c r="G634" s="3">
        <v>1514</v>
      </c>
      <c r="H634" s="3">
        <v>0</v>
      </c>
      <c r="I634" s="3">
        <v>33</v>
      </c>
      <c r="J634" s="65">
        <v>0</v>
      </c>
      <c r="K634" s="65">
        <v>813</v>
      </c>
      <c r="L634" s="65">
        <v>85</v>
      </c>
      <c r="M634" s="66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60"/>
      <c r="Z634" s="3"/>
      <c r="AA634" s="3"/>
      <c r="AB634" s="3"/>
      <c r="AC634" s="3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M634" s="48"/>
      <c r="BX634" s="7"/>
      <c r="BY634" s="4"/>
      <c r="BZ634" s="7"/>
      <c r="CA634" s="7"/>
      <c r="CB634" s="7"/>
      <c r="CE634" s="7"/>
      <c r="CF634" s="7"/>
      <c r="CG634" s="7"/>
      <c r="CH634" s="7"/>
      <c r="CI634" s="7"/>
      <c r="CJ634" s="7"/>
      <c r="CK634" s="7"/>
      <c r="CL634" s="7"/>
      <c r="CN634" s="47"/>
      <c r="CO634" s="47"/>
      <c r="CP634" s="47"/>
      <c r="CQ634" s="4"/>
    </row>
    <row r="635" spans="1:95" s="1" customFormat="1" x14ac:dyDescent="0.3">
      <c r="A635" s="7"/>
      <c r="C635" s="3">
        <v>64</v>
      </c>
      <c r="D635" s="3">
        <v>9915</v>
      </c>
      <c r="E635" s="3">
        <v>871</v>
      </c>
      <c r="F635" s="3">
        <v>0</v>
      </c>
      <c r="G635" s="3">
        <v>1578</v>
      </c>
      <c r="H635" s="3">
        <v>0</v>
      </c>
      <c r="I635" s="3">
        <v>35</v>
      </c>
      <c r="J635" s="65">
        <v>0</v>
      </c>
      <c r="K635" s="65">
        <v>763</v>
      </c>
      <c r="L635" s="65">
        <v>80</v>
      </c>
      <c r="M635" s="66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60"/>
      <c r="Z635" s="3"/>
      <c r="AA635" s="3"/>
      <c r="AB635" s="3"/>
      <c r="AC635" s="3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M635" s="48"/>
      <c r="BX635" s="7"/>
      <c r="BY635" s="4"/>
      <c r="BZ635" s="7"/>
      <c r="CA635" s="7"/>
      <c r="CB635" s="7"/>
      <c r="CE635" s="7"/>
      <c r="CF635" s="7"/>
      <c r="CG635" s="7"/>
      <c r="CH635" s="7"/>
      <c r="CI635" s="7"/>
      <c r="CJ635" s="7"/>
      <c r="CK635" s="7"/>
      <c r="CL635" s="7"/>
      <c r="CN635" s="47"/>
      <c r="CO635" s="47"/>
      <c r="CP635" s="47"/>
      <c r="CQ635" s="4"/>
    </row>
    <row r="636" spans="1:95" s="1" customFormat="1" x14ac:dyDescent="0.3">
      <c r="A636" s="7"/>
      <c r="C636" s="3">
        <v>65</v>
      </c>
      <c r="D636" s="3">
        <v>9904</v>
      </c>
      <c r="E636" s="3">
        <v>821</v>
      </c>
      <c r="F636" s="3">
        <v>0</v>
      </c>
      <c r="G636" s="3">
        <v>1638</v>
      </c>
      <c r="H636" s="3">
        <v>0</v>
      </c>
      <c r="I636" s="3">
        <v>36</v>
      </c>
      <c r="J636" s="65">
        <v>0</v>
      </c>
      <c r="K636" s="65">
        <v>717</v>
      </c>
      <c r="L636" s="65">
        <v>75</v>
      </c>
      <c r="M636" s="66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60"/>
      <c r="Z636" s="3"/>
      <c r="AA636" s="3"/>
      <c r="AB636" s="3"/>
      <c r="AC636" s="3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M636" s="48"/>
      <c r="BX636" s="7"/>
      <c r="BY636" s="4"/>
      <c r="BZ636" s="7"/>
      <c r="CA636" s="7"/>
      <c r="CB636" s="7"/>
      <c r="CE636" s="7"/>
      <c r="CF636" s="7"/>
      <c r="CG636" s="7"/>
      <c r="CH636" s="7"/>
      <c r="CI636" s="7"/>
      <c r="CJ636" s="7"/>
      <c r="CK636" s="7"/>
      <c r="CL636" s="7"/>
      <c r="CN636" s="47"/>
      <c r="CO636" s="47"/>
      <c r="CP636" s="47"/>
      <c r="CQ636" s="4"/>
    </row>
    <row r="637" spans="1:95" s="1" customFormat="1" x14ac:dyDescent="0.3">
      <c r="A637" s="7"/>
      <c r="C637" s="3">
        <v>66</v>
      </c>
      <c r="D637" s="3">
        <v>9891</v>
      </c>
      <c r="E637" s="3">
        <v>769</v>
      </c>
      <c r="F637" s="3">
        <v>0</v>
      </c>
      <c r="G637" s="3">
        <v>1702</v>
      </c>
      <c r="H637" s="3">
        <v>0</v>
      </c>
      <c r="I637" s="3">
        <v>37</v>
      </c>
      <c r="J637" s="65">
        <v>0</v>
      </c>
      <c r="K637" s="65">
        <v>672</v>
      </c>
      <c r="L637" s="65">
        <v>70</v>
      </c>
      <c r="M637" s="66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60"/>
      <c r="Z637" s="3"/>
      <c r="AA637" s="3"/>
      <c r="AB637" s="3"/>
      <c r="AC637" s="3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M637" s="48"/>
      <c r="BX637" s="7"/>
      <c r="BY637" s="4"/>
      <c r="BZ637" s="7"/>
      <c r="CA637" s="7"/>
      <c r="CB637" s="7"/>
      <c r="CE637" s="7"/>
      <c r="CF637" s="7"/>
      <c r="CG637" s="7"/>
      <c r="CH637" s="7"/>
      <c r="CI637" s="7"/>
      <c r="CJ637" s="7"/>
      <c r="CK637" s="7"/>
      <c r="CL637" s="7"/>
      <c r="CN637" s="47"/>
      <c r="CO637" s="47"/>
      <c r="CP637" s="47"/>
      <c r="CQ637" s="4"/>
    </row>
    <row r="638" spans="1:95" s="1" customFormat="1" x14ac:dyDescent="0.3">
      <c r="A638" s="7"/>
      <c r="C638" s="3">
        <v>67</v>
      </c>
      <c r="D638" s="3">
        <v>9880</v>
      </c>
      <c r="E638" s="3">
        <v>719</v>
      </c>
      <c r="F638" s="3">
        <v>0</v>
      </c>
      <c r="G638" s="3">
        <v>1761</v>
      </c>
      <c r="H638" s="3">
        <v>0</v>
      </c>
      <c r="I638" s="3">
        <v>38</v>
      </c>
      <c r="J638" s="65">
        <v>0</v>
      </c>
      <c r="K638" s="65">
        <v>628</v>
      </c>
      <c r="L638" s="65">
        <v>66</v>
      </c>
      <c r="M638" s="66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60"/>
      <c r="Z638" s="3"/>
      <c r="AA638" s="3"/>
      <c r="AB638" s="3"/>
      <c r="AC638" s="3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M638" s="48"/>
      <c r="BX638" s="7"/>
      <c r="BY638" s="4"/>
      <c r="BZ638" s="7"/>
      <c r="CA638" s="7"/>
      <c r="CB638" s="7"/>
      <c r="CE638" s="7"/>
      <c r="CF638" s="7"/>
      <c r="CG638" s="7"/>
      <c r="CH638" s="7"/>
      <c r="CI638" s="7"/>
      <c r="CJ638" s="7"/>
      <c r="CK638" s="7"/>
      <c r="CL638" s="7"/>
      <c r="CN638" s="47"/>
      <c r="CO638" s="47"/>
      <c r="CP638" s="47"/>
      <c r="CQ638" s="4"/>
    </row>
    <row r="639" spans="1:95" s="1" customFormat="1" x14ac:dyDescent="0.3">
      <c r="A639" s="7"/>
      <c r="C639" s="3">
        <v>68</v>
      </c>
      <c r="D639" s="3">
        <v>9869</v>
      </c>
      <c r="E639" s="3">
        <v>676</v>
      </c>
      <c r="F639" s="3">
        <v>0</v>
      </c>
      <c r="G639" s="3">
        <v>1815</v>
      </c>
      <c r="H639" s="3">
        <v>0</v>
      </c>
      <c r="I639" s="3">
        <v>39</v>
      </c>
      <c r="J639" s="65">
        <v>0</v>
      </c>
      <c r="K639" s="65">
        <v>589</v>
      </c>
      <c r="L639" s="65">
        <v>62</v>
      </c>
      <c r="M639" s="66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60"/>
      <c r="Z639" s="3"/>
      <c r="AA639" s="3"/>
      <c r="AB639" s="3"/>
      <c r="AC639" s="3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M639" s="48"/>
      <c r="BX639" s="7"/>
      <c r="BY639" s="4"/>
      <c r="BZ639" s="7"/>
      <c r="CA639" s="7"/>
      <c r="CB639" s="7"/>
      <c r="CE639" s="7"/>
      <c r="CF639" s="7"/>
      <c r="CG639" s="7"/>
      <c r="CH639" s="7"/>
      <c r="CI639" s="7"/>
      <c r="CJ639" s="7"/>
      <c r="CK639" s="7"/>
      <c r="CL639" s="7"/>
      <c r="CN639" s="47"/>
      <c r="CO639" s="47"/>
      <c r="CP639" s="47"/>
      <c r="CQ639" s="4"/>
    </row>
    <row r="640" spans="1:95" s="1" customFormat="1" x14ac:dyDescent="0.3">
      <c r="A640" s="7"/>
      <c r="C640" s="3">
        <v>69</v>
      </c>
      <c r="D640" s="3">
        <v>9858</v>
      </c>
      <c r="E640" s="3">
        <v>634</v>
      </c>
      <c r="F640" s="3">
        <v>0</v>
      </c>
      <c r="G640" s="3">
        <v>1867</v>
      </c>
      <c r="H640" s="3">
        <v>0</v>
      </c>
      <c r="I640" s="3">
        <v>40</v>
      </c>
      <c r="J640" s="65">
        <v>0</v>
      </c>
      <c r="K640" s="65">
        <v>550</v>
      </c>
      <c r="L640" s="65">
        <v>59</v>
      </c>
      <c r="M640" s="66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60"/>
      <c r="Z640" s="3"/>
      <c r="AA640" s="3"/>
      <c r="AB640" s="3"/>
      <c r="AC640" s="3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M640" s="48"/>
      <c r="BX640" s="7"/>
      <c r="BY640" s="4"/>
      <c r="BZ640" s="7"/>
      <c r="CA640" s="7"/>
      <c r="CB640" s="7"/>
      <c r="CE640" s="7"/>
      <c r="CF640" s="7"/>
      <c r="CG640" s="7"/>
      <c r="CH640" s="7"/>
      <c r="CI640" s="7"/>
      <c r="CJ640" s="7"/>
      <c r="CK640" s="7"/>
      <c r="CL640" s="7"/>
      <c r="CN640" s="47"/>
      <c r="CO640" s="47"/>
      <c r="CP640" s="47"/>
      <c r="CQ640" s="4"/>
    </row>
    <row r="641" spans="1:95" s="1" customFormat="1" x14ac:dyDescent="0.3">
      <c r="A641" s="7"/>
      <c r="C641" s="3">
        <v>70</v>
      </c>
      <c r="D641" s="3">
        <v>9847</v>
      </c>
      <c r="E641" s="3">
        <v>594</v>
      </c>
      <c r="F641" s="3">
        <v>0</v>
      </c>
      <c r="G641" s="3">
        <v>1917</v>
      </c>
      <c r="H641" s="3">
        <v>0</v>
      </c>
      <c r="I641" s="3">
        <v>41</v>
      </c>
      <c r="J641" s="65">
        <v>0</v>
      </c>
      <c r="K641" s="65">
        <v>514</v>
      </c>
      <c r="L641" s="65">
        <v>56</v>
      </c>
      <c r="M641" s="66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60"/>
      <c r="Z641" s="3"/>
      <c r="AA641" s="3"/>
      <c r="AB641" s="3"/>
      <c r="AC641" s="3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M641" s="48"/>
      <c r="BX641" s="7"/>
      <c r="BY641" s="4"/>
      <c r="BZ641" s="7"/>
      <c r="CA641" s="7"/>
      <c r="CB641" s="7"/>
      <c r="CE641" s="7"/>
      <c r="CF641" s="7"/>
      <c r="CG641" s="7"/>
      <c r="CH641" s="7"/>
      <c r="CI641" s="7"/>
      <c r="CJ641" s="7"/>
      <c r="CK641" s="7"/>
      <c r="CL641" s="7"/>
      <c r="CN641" s="47"/>
      <c r="CO641" s="47"/>
      <c r="CP641" s="47"/>
      <c r="CQ641" s="4"/>
    </row>
    <row r="642" spans="1:95" s="1" customFormat="1" x14ac:dyDescent="0.3">
      <c r="A642" s="7"/>
      <c r="C642" s="3">
        <v>71</v>
      </c>
      <c r="D642" s="3">
        <v>9837</v>
      </c>
      <c r="E642" s="3">
        <v>552</v>
      </c>
      <c r="F642" s="3">
        <v>0</v>
      </c>
      <c r="G642" s="3">
        <v>1967</v>
      </c>
      <c r="H642" s="3">
        <v>0</v>
      </c>
      <c r="I642" s="3">
        <v>43</v>
      </c>
      <c r="J642" s="65">
        <v>0</v>
      </c>
      <c r="K642" s="65">
        <v>474</v>
      </c>
      <c r="L642" s="65">
        <v>51</v>
      </c>
      <c r="M642" s="66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60"/>
      <c r="Z642" s="3"/>
      <c r="AA642" s="3"/>
      <c r="AB642" s="3"/>
      <c r="AC642" s="3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M642" s="48"/>
      <c r="BX642" s="7"/>
      <c r="BY642" s="4"/>
      <c r="BZ642" s="7"/>
      <c r="CA642" s="7"/>
      <c r="CB642" s="7"/>
      <c r="CE642" s="7"/>
      <c r="CF642" s="7"/>
      <c r="CG642" s="7"/>
      <c r="CH642" s="7"/>
      <c r="CI642" s="7"/>
      <c r="CJ642" s="7"/>
      <c r="CK642" s="7"/>
      <c r="CL642" s="7"/>
      <c r="CN642" s="47"/>
      <c r="CO642" s="47"/>
      <c r="CP642" s="47"/>
      <c r="CQ642" s="4"/>
    </row>
    <row r="643" spans="1:95" s="1" customFormat="1" x14ac:dyDescent="0.3">
      <c r="A643" s="7"/>
      <c r="C643" s="3">
        <v>72</v>
      </c>
      <c r="D643" s="3">
        <v>9827</v>
      </c>
      <c r="E643" s="3">
        <v>520</v>
      </c>
      <c r="F643" s="3">
        <v>0</v>
      </c>
      <c r="G643" s="3">
        <v>2007</v>
      </c>
      <c r="H643" s="3">
        <v>0</v>
      </c>
      <c r="I643" s="3">
        <v>44</v>
      </c>
      <c r="J643" s="65">
        <v>0</v>
      </c>
      <c r="K643" s="65">
        <v>444</v>
      </c>
      <c r="L643" s="65">
        <v>47</v>
      </c>
      <c r="M643" s="66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60"/>
      <c r="Z643" s="3"/>
      <c r="AA643" s="3"/>
      <c r="AB643" s="3"/>
      <c r="AC643" s="3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M643" s="48"/>
      <c r="BX643" s="7"/>
      <c r="BY643" s="4"/>
      <c r="BZ643" s="7"/>
      <c r="CA643" s="7"/>
      <c r="CB643" s="7"/>
      <c r="CE643" s="7"/>
      <c r="CF643" s="7"/>
      <c r="CG643" s="7"/>
      <c r="CH643" s="7"/>
      <c r="CI643" s="7"/>
      <c r="CJ643" s="7"/>
      <c r="CK643" s="7"/>
      <c r="CL643" s="7"/>
      <c r="CN643" s="47"/>
      <c r="CO643" s="47"/>
      <c r="CP643" s="47"/>
      <c r="CQ643" s="4"/>
    </row>
    <row r="644" spans="1:95" s="1" customFormat="1" x14ac:dyDescent="0.3">
      <c r="A644" s="7"/>
      <c r="C644" s="3">
        <v>73</v>
      </c>
      <c r="D644" s="3">
        <v>9820</v>
      </c>
      <c r="E644" s="3">
        <v>485</v>
      </c>
      <c r="F644" s="3">
        <v>0</v>
      </c>
      <c r="G644" s="3">
        <v>2049</v>
      </c>
      <c r="H644" s="3">
        <v>0</v>
      </c>
      <c r="I644" s="3">
        <v>44</v>
      </c>
      <c r="J644" s="65">
        <v>0</v>
      </c>
      <c r="K644" s="65">
        <v>414</v>
      </c>
      <c r="L644" s="65">
        <v>43</v>
      </c>
      <c r="M644" s="66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60"/>
      <c r="Z644" s="3"/>
      <c r="AA644" s="3"/>
      <c r="AB644" s="3"/>
      <c r="AC644" s="3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M644" s="48"/>
      <c r="BX644" s="7"/>
      <c r="BY644" s="4"/>
      <c r="BZ644" s="7"/>
      <c r="CA644" s="7"/>
      <c r="CB644" s="7"/>
      <c r="CE644" s="7"/>
      <c r="CF644" s="7"/>
      <c r="CG644" s="7"/>
      <c r="CH644" s="7"/>
      <c r="CI644" s="7"/>
      <c r="CJ644" s="7"/>
      <c r="CK644" s="7"/>
      <c r="CL644" s="7"/>
      <c r="CN644" s="47"/>
      <c r="CO644" s="47"/>
      <c r="CP644" s="47"/>
      <c r="CQ644" s="4"/>
    </row>
    <row r="645" spans="1:95" s="1" customFormat="1" x14ac:dyDescent="0.3">
      <c r="A645" s="7"/>
      <c r="C645" s="3">
        <v>74</v>
      </c>
      <c r="D645" s="3">
        <v>9812</v>
      </c>
      <c r="E645" s="3">
        <v>457</v>
      </c>
      <c r="F645" s="3">
        <v>0</v>
      </c>
      <c r="G645" s="3">
        <v>2084</v>
      </c>
      <c r="H645" s="3">
        <v>0</v>
      </c>
      <c r="I645" s="3">
        <v>45</v>
      </c>
      <c r="J645" s="65">
        <v>0</v>
      </c>
      <c r="K645" s="65">
        <v>389</v>
      </c>
      <c r="L645" s="65">
        <v>40</v>
      </c>
      <c r="M645" s="66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60"/>
      <c r="Z645" s="3"/>
      <c r="AA645" s="3"/>
      <c r="AB645" s="3"/>
      <c r="AC645" s="3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M645" s="48"/>
      <c r="BX645" s="7"/>
      <c r="BY645" s="4"/>
      <c r="BZ645" s="7"/>
      <c r="CA645" s="7"/>
      <c r="CB645" s="7"/>
      <c r="CE645" s="7"/>
      <c r="CF645" s="7"/>
      <c r="CG645" s="7"/>
      <c r="CH645" s="7"/>
      <c r="CI645" s="7"/>
      <c r="CJ645" s="7"/>
      <c r="CK645" s="7"/>
      <c r="CL645" s="7"/>
      <c r="CN645" s="47"/>
      <c r="CO645" s="47"/>
      <c r="CP645" s="47"/>
      <c r="CQ645" s="4"/>
    </row>
    <row r="646" spans="1:95" s="1" customFormat="1" x14ac:dyDescent="0.3">
      <c r="A646" s="7"/>
      <c r="C646" s="3">
        <v>75</v>
      </c>
      <c r="D646" s="3">
        <v>9806</v>
      </c>
      <c r="E646" s="3">
        <v>425</v>
      </c>
      <c r="F646" s="3">
        <v>0</v>
      </c>
      <c r="G646" s="3">
        <v>2121</v>
      </c>
      <c r="H646" s="3">
        <v>0</v>
      </c>
      <c r="I646" s="3">
        <v>46</v>
      </c>
      <c r="J646" s="65">
        <v>0</v>
      </c>
      <c r="K646" s="65">
        <v>363</v>
      </c>
      <c r="L646" s="65">
        <v>38</v>
      </c>
      <c r="M646" s="66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60"/>
      <c r="Z646" s="3"/>
      <c r="AA646" s="3"/>
      <c r="AB646" s="3"/>
      <c r="AC646" s="3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M646" s="48"/>
      <c r="BX646" s="7"/>
      <c r="BY646" s="4"/>
      <c r="BZ646" s="7"/>
      <c r="CA646" s="7"/>
      <c r="CB646" s="7"/>
      <c r="CE646" s="7"/>
      <c r="CF646" s="7"/>
      <c r="CG646" s="7"/>
      <c r="CH646" s="7"/>
      <c r="CI646" s="7"/>
      <c r="CJ646" s="7"/>
      <c r="CK646" s="7"/>
      <c r="CL646" s="7"/>
      <c r="CN646" s="47"/>
      <c r="CO646" s="47"/>
      <c r="CP646" s="47"/>
      <c r="CQ646" s="4"/>
    </row>
    <row r="647" spans="1:95" s="1" customFormat="1" x14ac:dyDescent="0.3">
      <c r="A647" s="7"/>
      <c r="C647" s="3">
        <v>76</v>
      </c>
      <c r="D647" s="3">
        <v>9799</v>
      </c>
      <c r="E647" s="3">
        <v>397</v>
      </c>
      <c r="F647" s="3">
        <v>0</v>
      </c>
      <c r="G647" s="3">
        <v>2156</v>
      </c>
      <c r="H647" s="3">
        <v>0</v>
      </c>
      <c r="I647" s="3">
        <v>47</v>
      </c>
      <c r="J647" s="65">
        <v>0</v>
      </c>
      <c r="K647" s="65">
        <v>338</v>
      </c>
      <c r="L647" s="65">
        <v>35</v>
      </c>
      <c r="M647" s="66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60"/>
      <c r="Z647" s="3"/>
      <c r="AA647" s="3"/>
      <c r="AB647" s="3"/>
      <c r="AC647" s="3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M647" s="48"/>
      <c r="BX647" s="7"/>
      <c r="BY647" s="4"/>
      <c r="BZ647" s="7"/>
      <c r="CA647" s="7"/>
      <c r="CB647" s="7"/>
      <c r="CE647" s="7"/>
      <c r="CF647" s="7"/>
      <c r="CG647" s="7"/>
      <c r="CH647" s="7"/>
      <c r="CI647" s="7"/>
      <c r="CJ647" s="7"/>
      <c r="CK647" s="7"/>
      <c r="CL647" s="7"/>
      <c r="CN647" s="47"/>
      <c r="CO647" s="47"/>
      <c r="CP647" s="47"/>
      <c r="CQ647" s="4"/>
    </row>
    <row r="648" spans="1:95" s="1" customFormat="1" x14ac:dyDescent="0.3">
      <c r="A648" s="7"/>
      <c r="C648" s="3">
        <v>77</v>
      </c>
      <c r="D648" s="3">
        <v>9792</v>
      </c>
      <c r="E648" s="3">
        <v>371</v>
      </c>
      <c r="F648" s="3">
        <v>0</v>
      </c>
      <c r="G648" s="3">
        <v>2188</v>
      </c>
      <c r="H648" s="3">
        <v>0</v>
      </c>
      <c r="I648" s="3">
        <v>48</v>
      </c>
      <c r="J648" s="65">
        <v>0</v>
      </c>
      <c r="K648" s="65">
        <v>316</v>
      </c>
      <c r="L648" s="65">
        <v>33</v>
      </c>
      <c r="M648" s="66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60"/>
      <c r="Z648" s="3"/>
      <c r="AA648" s="3"/>
      <c r="AB648" s="3"/>
      <c r="AC648" s="3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M648" s="48"/>
      <c r="BX648" s="7"/>
      <c r="BY648" s="4"/>
      <c r="BZ648" s="7"/>
      <c r="CA648" s="7"/>
      <c r="CB648" s="7"/>
      <c r="CE648" s="7"/>
      <c r="CF648" s="7"/>
      <c r="CG648" s="7"/>
      <c r="CH648" s="7"/>
      <c r="CI648" s="7"/>
      <c r="CJ648" s="7"/>
      <c r="CK648" s="7"/>
      <c r="CL648" s="7"/>
      <c r="CN648" s="47"/>
      <c r="CO648" s="47"/>
      <c r="CP648" s="47"/>
      <c r="CQ648" s="4"/>
    </row>
    <row r="649" spans="1:95" s="1" customFormat="1" x14ac:dyDescent="0.3">
      <c r="A649" s="7"/>
      <c r="C649" s="3">
        <v>78</v>
      </c>
      <c r="D649" s="3">
        <v>9786</v>
      </c>
      <c r="E649" s="3">
        <v>348</v>
      </c>
      <c r="F649" s="3">
        <v>0</v>
      </c>
      <c r="G649" s="3">
        <v>2217</v>
      </c>
      <c r="H649" s="3">
        <v>0</v>
      </c>
      <c r="I649" s="3">
        <v>48</v>
      </c>
      <c r="J649" s="65">
        <v>0</v>
      </c>
      <c r="K649" s="65">
        <v>297</v>
      </c>
      <c r="L649" s="65">
        <v>31</v>
      </c>
      <c r="M649" s="66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60"/>
      <c r="Z649" s="3"/>
      <c r="AA649" s="3"/>
      <c r="AB649" s="3"/>
      <c r="AC649" s="3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M649" s="48"/>
      <c r="BX649" s="7"/>
      <c r="BY649" s="4"/>
      <c r="BZ649" s="7"/>
      <c r="CA649" s="7"/>
      <c r="CB649" s="7"/>
      <c r="CE649" s="7"/>
      <c r="CF649" s="7"/>
      <c r="CG649" s="7"/>
      <c r="CH649" s="7"/>
      <c r="CI649" s="7"/>
      <c r="CJ649" s="7"/>
      <c r="CK649" s="7"/>
      <c r="CL649" s="7"/>
      <c r="CN649" s="47"/>
      <c r="CO649" s="47"/>
      <c r="CP649" s="47"/>
      <c r="CQ649" s="4"/>
    </row>
    <row r="650" spans="1:95" x14ac:dyDescent="0.3">
      <c r="C650" s="1">
        <v>79</v>
      </c>
      <c r="D650" s="1">
        <v>9782</v>
      </c>
      <c r="E650" s="1">
        <v>328</v>
      </c>
      <c r="F650" s="1">
        <v>0</v>
      </c>
      <c r="G650" s="1">
        <v>2241</v>
      </c>
      <c r="H650" s="1">
        <v>0</v>
      </c>
      <c r="I650" s="1">
        <v>48</v>
      </c>
      <c r="J650" s="4">
        <v>0</v>
      </c>
      <c r="K650" s="4">
        <v>282</v>
      </c>
      <c r="L650" s="4">
        <v>29</v>
      </c>
    </row>
    <row r="651" spans="1:95" x14ac:dyDescent="0.3">
      <c r="C651" s="1">
        <v>80</v>
      </c>
      <c r="D651" s="1">
        <v>9778</v>
      </c>
      <c r="E651" s="1">
        <v>309</v>
      </c>
      <c r="F651" s="1">
        <v>0</v>
      </c>
      <c r="G651" s="1">
        <v>2262</v>
      </c>
      <c r="H651" s="1">
        <v>0</v>
      </c>
      <c r="I651" s="1">
        <v>49</v>
      </c>
      <c r="J651" s="4">
        <v>0</v>
      </c>
      <c r="K651" s="4">
        <v>267</v>
      </c>
      <c r="L651" s="4">
        <v>27</v>
      </c>
    </row>
    <row r="652" spans="1:95" x14ac:dyDescent="0.3">
      <c r="C652" s="1">
        <v>81</v>
      </c>
      <c r="D652" s="1">
        <v>9772</v>
      </c>
      <c r="E652" s="1">
        <v>293</v>
      </c>
      <c r="F652" s="1">
        <v>0</v>
      </c>
      <c r="G652" s="1">
        <v>2284</v>
      </c>
      <c r="H652" s="1">
        <v>0</v>
      </c>
      <c r="I652" s="1">
        <v>50</v>
      </c>
      <c r="J652" s="4">
        <v>0</v>
      </c>
      <c r="K652" s="4">
        <v>252</v>
      </c>
      <c r="L652" s="4">
        <v>25</v>
      </c>
    </row>
    <row r="653" spans="1:95" x14ac:dyDescent="0.3">
      <c r="C653" s="1">
        <v>82</v>
      </c>
      <c r="D653" s="1">
        <v>9767</v>
      </c>
      <c r="E653" s="1">
        <v>284</v>
      </c>
      <c r="F653" s="1">
        <v>0</v>
      </c>
      <c r="G653" s="1">
        <v>2298</v>
      </c>
      <c r="H653" s="1">
        <v>0</v>
      </c>
      <c r="I653" s="1">
        <v>50</v>
      </c>
      <c r="J653" s="4">
        <v>0</v>
      </c>
      <c r="K653" s="4">
        <v>244</v>
      </c>
      <c r="L653" s="4">
        <v>25</v>
      </c>
    </row>
    <row r="654" spans="1:95" x14ac:dyDescent="0.3">
      <c r="C654" s="1">
        <v>83</v>
      </c>
      <c r="D654" s="1">
        <v>9763</v>
      </c>
      <c r="E654" s="1">
        <v>272</v>
      </c>
      <c r="F654" s="1">
        <v>0</v>
      </c>
      <c r="G654" s="1">
        <v>2312</v>
      </c>
      <c r="H654" s="1">
        <v>0</v>
      </c>
      <c r="I654" s="1">
        <v>50</v>
      </c>
      <c r="J654" s="4">
        <v>0</v>
      </c>
      <c r="K654" s="4">
        <v>237</v>
      </c>
      <c r="L654" s="4">
        <v>24</v>
      </c>
    </row>
    <row r="655" spans="1:95" x14ac:dyDescent="0.3">
      <c r="C655" s="1">
        <v>84</v>
      </c>
      <c r="D655" s="1">
        <v>9759</v>
      </c>
      <c r="E655" s="1">
        <v>258</v>
      </c>
      <c r="F655" s="1">
        <v>0</v>
      </c>
      <c r="G655" s="1">
        <v>2330</v>
      </c>
      <c r="H655" s="1">
        <v>0</v>
      </c>
      <c r="I655" s="1">
        <v>51</v>
      </c>
      <c r="J655" s="4">
        <v>0</v>
      </c>
      <c r="K655" s="4">
        <v>225</v>
      </c>
      <c r="L655" s="4">
        <v>23</v>
      </c>
    </row>
    <row r="656" spans="1:95" x14ac:dyDescent="0.3">
      <c r="C656" s="1">
        <v>85</v>
      </c>
      <c r="D656" s="1">
        <v>9755</v>
      </c>
      <c r="E656" s="1">
        <v>244</v>
      </c>
      <c r="F656" s="1">
        <v>0</v>
      </c>
      <c r="G656" s="1">
        <v>2348</v>
      </c>
      <c r="H656" s="1">
        <v>0</v>
      </c>
      <c r="I656" s="1">
        <v>51</v>
      </c>
      <c r="J656" s="4">
        <v>0</v>
      </c>
      <c r="K656" s="4">
        <v>213</v>
      </c>
      <c r="L656" s="4">
        <v>21</v>
      </c>
    </row>
    <row r="657" spans="3:12" x14ac:dyDescent="0.3">
      <c r="C657" s="1">
        <v>86</v>
      </c>
      <c r="D657" s="1">
        <v>9751</v>
      </c>
      <c r="E657" s="1">
        <v>232</v>
      </c>
      <c r="F657" s="1">
        <v>0</v>
      </c>
      <c r="G657" s="1">
        <v>2363</v>
      </c>
      <c r="H657" s="1">
        <v>0</v>
      </c>
      <c r="I657" s="1">
        <v>51</v>
      </c>
      <c r="J657" s="4">
        <v>0</v>
      </c>
      <c r="K657" s="4">
        <v>202</v>
      </c>
      <c r="L657" s="4">
        <v>19</v>
      </c>
    </row>
    <row r="658" spans="3:12" x14ac:dyDescent="0.3">
      <c r="C658" s="1">
        <v>87</v>
      </c>
      <c r="D658" s="1">
        <v>9746</v>
      </c>
      <c r="E658" s="1">
        <v>221</v>
      </c>
      <c r="F658" s="1">
        <v>0</v>
      </c>
      <c r="G658" s="1">
        <v>2379</v>
      </c>
      <c r="H658" s="1">
        <v>0</v>
      </c>
      <c r="I658" s="1">
        <v>52</v>
      </c>
      <c r="J658" s="4">
        <v>0</v>
      </c>
      <c r="K658" s="4">
        <v>190</v>
      </c>
      <c r="L658" s="4">
        <v>18</v>
      </c>
    </row>
    <row r="659" spans="3:12" x14ac:dyDescent="0.3">
      <c r="C659" s="1">
        <v>88</v>
      </c>
      <c r="D659" s="1">
        <v>9743</v>
      </c>
      <c r="E659" s="1">
        <v>209</v>
      </c>
      <c r="F659" s="1">
        <v>0</v>
      </c>
      <c r="G659" s="1">
        <v>2395</v>
      </c>
      <c r="H659" s="1">
        <v>0</v>
      </c>
      <c r="I659" s="1">
        <v>52</v>
      </c>
      <c r="J659" s="4">
        <v>0</v>
      </c>
      <c r="K659" s="4">
        <v>180</v>
      </c>
      <c r="L659" s="4">
        <v>18</v>
      </c>
    </row>
    <row r="660" spans="3:12" x14ac:dyDescent="0.3">
      <c r="C660" s="1">
        <v>89</v>
      </c>
      <c r="D660" s="1">
        <v>9739</v>
      </c>
      <c r="E660" s="1">
        <v>199</v>
      </c>
      <c r="F660" s="1">
        <v>0</v>
      </c>
      <c r="G660" s="1">
        <v>2408</v>
      </c>
      <c r="H660" s="1">
        <v>0</v>
      </c>
      <c r="I660" s="1">
        <v>52</v>
      </c>
      <c r="J660" s="4">
        <v>0</v>
      </c>
      <c r="K660" s="4">
        <v>172</v>
      </c>
      <c r="L660" s="4">
        <v>17</v>
      </c>
    </row>
    <row r="661" spans="3:12" x14ac:dyDescent="0.3">
      <c r="C661" s="1">
        <v>90</v>
      </c>
      <c r="D661" s="1">
        <v>9736</v>
      </c>
      <c r="E661" s="1">
        <v>188</v>
      </c>
      <c r="F661" s="1">
        <v>0</v>
      </c>
      <c r="G661" s="1">
        <v>2422</v>
      </c>
      <c r="H661" s="1">
        <v>0</v>
      </c>
      <c r="I661" s="1">
        <v>52</v>
      </c>
      <c r="J661" s="4">
        <v>0</v>
      </c>
      <c r="K661" s="4">
        <v>161</v>
      </c>
      <c r="L661" s="4">
        <v>16</v>
      </c>
    </row>
    <row r="662" spans="3:12" x14ac:dyDescent="0.3">
      <c r="C662" s="1">
        <v>91</v>
      </c>
      <c r="D662" s="1">
        <v>9733</v>
      </c>
      <c r="E662" s="1">
        <v>179</v>
      </c>
      <c r="F662" s="1">
        <v>0</v>
      </c>
      <c r="G662" s="1">
        <v>2434</v>
      </c>
      <c r="H662" s="1">
        <v>0</v>
      </c>
      <c r="I662" s="1">
        <v>52</v>
      </c>
      <c r="J662" s="4">
        <v>0</v>
      </c>
      <c r="K662" s="4">
        <v>153</v>
      </c>
      <c r="L662" s="4">
        <v>15</v>
      </c>
    </row>
    <row r="663" spans="3:12" x14ac:dyDescent="0.3">
      <c r="C663" s="1">
        <v>92</v>
      </c>
      <c r="D663" s="1">
        <v>9730</v>
      </c>
      <c r="E663" s="1">
        <v>170</v>
      </c>
      <c r="F663" s="1">
        <v>0</v>
      </c>
      <c r="G663" s="1">
        <v>2446</v>
      </c>
      <c r="H663" s="1">
        <v>0</v>
      </c>
      <c r="I663" s="1">
        <v>52</v>
      </c>
      <c r="J663" s="4">
        <v>0</v>
      </c>
      <c r="K663" s="4">
        <v>145</v>
      </c>
      <c r="L663" s="4">
        <v>14</v>
      </c>
    </row>
    <row r="664" spans="3:12" x14ac:dyDescent="0.3">
      <c r="C664" s="1">
        <v>93</v>
      </c>
      <c r="D664" s="1">
        <v>9728</v>
      </c>
      <c r="E664" s="1">
        <v>160</v>
      </c>
      <c r="F664" s="1">
        <v>0</v>
      </c>
      <c r="G664" s="1">
        <v>2458</v>
      </c>
      <c r="H664" s="1">
        <v>0</v>
      </c>
      <c r="I664" s="1">
        <v>53</v>
      </c>
      <c r="J664" s="4">
        <v>0</v>
      </c>
      <c r="K664" s="4">
        <v>136</v>
      </c>
      <c r="L664" s="4">
        <v>13</v>
      </c>
    </row>
    <row r="665" spans="3:12" x14ac:dyDescent="0.3">
      <c r="C665" s="1">
        <v>94</v>
      </c>
      <c r="D665" s="1">
        <v>9725</v>
      </c>
      <c r="E665" s="1">
        <v>151</v>
      </c>
      <c r="F665" s="1">
        <v>0</v>
      </c>
      <c r="G665" s="1">
        <v>2469</v>
      </c>
      <c r="H665" s="1">
        <v>0</v>
      </c>
      <c r="I665" s="1">
        <v>53</v>
      </c>
      <c r="J665" s="4">
        <v>0</v>
      </c>
      <c r="K665" s="4">
        <v>130</v>
      </c>
      <c r="L665" s="4">
        <v>12</v>
      </c>
    </row>
    <row r="666" spans="3:12" x14ac:dyDescent="0.3">
      <c r="C666" s="1">
        <v>95</v>
      </c>
      <c r="D666" s="1">
        <v>9722</v>
      </c>
      <c r="E666" s="1">
        <v>145</v>
      </c>
      <c r="F666" s="1">
        <v>0</v>
      </c>
      <c r="G666" s="1">
        <v>2478</v>
      </c>
      <c r="H666" s="1">
        <v>0</v>
      </c>
      <c r="I666" s="1">
        <v>53</v>
      </c>
      <c r="J666" s="4">
        <v>0</v>
      </c>
      <c r="K666" s="4">
        <v>124</v>
      </c>
      <c r="L666" s="4">
        <v>11</v>
      </c>
    </row>
    <row r="667" spans="3:12" x14ac:dyDescent="0.3">
      <c r="C667" s="1">
        <v>96</v>
      </c>
      <c r="D667" s="1">
        <v>9719</v>
      </c>
      <c r="E667" s="1">
        <v>139</v>
      </c>
      <c r="F667" s="1">
        <v>0</v>
      </c>
      <c r="G667" s="1">
        <v>2487</v>
      </c>
      <c r="H667" s="1">
        <v>0</v>
      </c>
      <c r="I667" s="1">
        <v>53</v>
      </c>
      <c r="J667" s="4">
        <v>0</v>
      </c>
      <c r="K667" s="4">
        <v>119</v>
      </c>
      <c r="L667" s="4">
        <v>10</v>
      </c>
    </row>
    <row r="668" spans="3:12" x14ac:dyDescent="0.3">
      <c r="C668" s="1">
        <v>97</v>
      </c>
      <c r="D668" s="1">
        <v>9717</v>
      </c>
      <c r="E668" s="1">
        <v>130</v>
      </c>
      <c r="F668" s="1">
        <v>0</v>
      </c>
      <c r="G668" s="1">
        <v>2497</v>
      </c>
      <c r="H668" s="1">
        <v>0</v>
      </c>
      <c r="I668" s="1">
        <v>53</v>
      </c>
      <c r="J668" s="4">
        <v>0</v>
      </c>
      <c r="K668" s="4">
        <v>111</v>
      </c>
      <c r="L668" s="4">
        <v>10</v>
      </c>
    </row>
    <row r="669" spans="3:12" x14ac:dyDescent="0.3">
      <c r="C669" s="1">
        <v>98</v>
      </c>
      <c r="D669" s="1">
        <v>9715</v>
      </c>
      <c r="E669" s="1">
        <v>123</v>
      </c>
      <c r="F669" s="1">
        <v>0</v>
      </c>
      <c r="G669" s="1">
        <v>2506</v>
      </c>
      <c r="H669" s="1">
        <v>0</v>
      </c>
      <c r="I669" s="1">
        <v>54</v>
      </c>
      <c r="J669" s="4">
        <v>0</v>
      </c>
      <c r="K669" s="4">
        <v>105</v>
      </c>
      <c r="L669" s="4">
        <v>10</v>
      </c>
    </row>
    <row r="670" spans="3:12" x14ac:dyDescent="0.3">
      <c r="C670" s="1">
        <v>99</v>
      </c>
      <c r="D670" s="1">
        <v>9713</v>
      </c>
      <c r="E670" s="1">
        <v>116</v>
      </c>
      <c r="F670" s="1">
        <v>0</v>
      </c>
      <c r="G670" s="1">
        <v>2515</v>
      </c>
      <c r="H670" s="1">
        <v>0</v>
      </c>
      <c r="I670" s="1">
        <v>54</v>
      </c>
      <c r="J670" s="4">
        <v>0</v>
      </c>
      <c r="K670" s="4">
        <v>99</v>
      </c>
      <c r="L670" s="4">
        <v>9</v>
      </c>
    </row>
    <row r="671" spans="3:12" x14ac:dyDescent="0.3">
      <c r="C671" s="1">
        <v>100</v>
      </c>
      <c r="D671" s="1">
        <v>9711</v>
      </c>
      <c r="E671" s="1">
        <v>109</v>
      </c>
      <c r="F671" s="1">
        <v>0</v>
      </c>
      <c r="G671" s="1">
        <v>2524</v>
      </c>
      <c r="H671" s="1">
        <v>0</v>
      </c>
      <c r="I671" s="1">
        <v>54</v>
      </c>
      <c r="J671" s="4">
        <v>0</v>
      </c>
      <c r="K671" s="4">
        <v>92</v>
      </c>
      <c r="L671" s="4">
        <v>8</v>
      </c>
    </row>
    <row r="672" spans="3:12" x14ac:dyDescent="0.3">
      <c r="C672" s="1">
        <v>101</v>
      </c>
      <c r="D672" s="1">
        <v>9710</v>
      </c>
      <c r="E672" s="1">
        <v>102</v>
      </c>
      <c r="F672" s="1">
        <v>0</v>
      </c>
      <c r="G672" s="1">
        <v>2532</v>
      </c>
      <c r="H672" s="1">
        <v>0</v>
      </c>
      <c r="I672" s="1">
        <v>54</v>
      </c>
      <c r="J672" s="4">
        <v>0</v>
      </c>
      <c r="K672" s="4">
        <v>87</v>
      </c>
      <c r="L672" s="4">
        <v>8</v>
      </c>
    </row>
    <row r="673" spans="3:12" x14ac:dyDescent="0.3">
      <c r="C673" s="1">
        <v>102</v>
      </c>
      <c r="D673" s="1">
        <v>9708</v>
      </c>
      <c r="E673" s="1">
        <v>97</v>
      </c>
      <c r="F673" s="1">
        <v>0</v>
      </c>
      <c r="G673" s="1">
        <v>2539</v>
      </c>
      <c r="H673" s="1">
        <v>0</v>
      </c>
      <c r="I673" s="1">
        <v>55</v>
      </c>
      <c r="J673" s="4">
        <v>0</v>
      </c>
      <c r="K673" s="4">
        <v>83</v>
      </c>
      <c r="L673" s="4">
        <v>7</v>
      </c>
    </row>
    <row r="674" spans="3:12" x14ac:dyDescent="0.3">
      <c r="C674" s="1">
        <v>103</v>
      </c>
      <c r="D674" s="1">
        <v>9707</v>
      </c>
      <c r="E674" s="1">
        <v>90</v>
      </c>
      <c r="F674" s="1">
        <v>0</v>
      </c>
      <c r="G674" s="1">
        <v>2546</v>
      </c>
      <c r="H674" s="1">
        <v>0</v>
      </c>
      <c r="I674" s="1">
        <v>55</v>
      </c>
      <c r="J674" s="4">
        <v>0</v>
      </c>
      <c r="K674" s="4">
        <v>78</v>
      </c>
      <c r="L674" s="4">
        <v>7</v>
      </c>
    </row>
    <row r="675" spans="3:12" x14ac:dyDescent="0.3">
      <c r="C675" s="1">
        <v>104</v>
      </c>
      <c r="D675" s="1">
        <v>9706</v>
      </c>
      <c r="E675" s="1">
        <v>85</v>
      </c>
      <c r="F675" s="1">
        <v>0</v>
      </c>
      <c r="G675" s="1">
        <v>2553</v>
      </c>
      <c r="H675" s="1">
        <v>0</v>
      </c>
      <c r="I675" s="1">
        <v>55</v>
      </c>
      <c r="J675" s="4">
        <v>0</v>
      </c>
      <c r="K675" s="4">
        <v>73</v>
      </c>
      <c r="L675" s="4">
        <v>7</v>
      </c>
    </row>
    <row r="676" spans="3:12" x14ac:dyDescent="0.3">
      <c r="C676" s="1">
        <v>105</v>
      </c>
      <c r="D676" s="1">
        <v>9704</v>
      </c>
      <c r="E676" s="1">
        <v>80</v>
      </c>
      <c r="F676" s="1">
        <v>0</v>
      </c>
      <c r="G676" s="1">
        <v>2558</v>
      </c>
      <c r="H676" s="1">
        <v>0</v>
      </c>
      <c r="I676" s="1">
        <v>55</v>
      </c>
      <c r="J676" s="4">
        <v>0</v>
      </c>
      <c r="K676" s="4">
        <v>69</v>
      </c>
      <c r="L676" s="4">
        <v>7</v>
      </c>
    </row>
    <row r="677" spans="3:12" x14ac:dyDescent="0.3">
      <c r="C677" s="1">
        <v>106</v>
      </c>
      <c r="D677" s="1">
        <v>9703</v>
      </c>
      <c r="E677" s="1">
        <v>77</v>
      </c>
      <c r="F677" s="1">
        <v>0</v>
      </c>
      <c r="G677" s="1">
        <v>2563</v>
      </c>
      <c r="H677" s="1">
        <v>0</v>
      </c>
      <c r="I677" s="1">
        <v>55</v>
      </c>
      <c r="J677" s="4">
        <v>0</v>
      </c>
      <c r="K677" s="4">
        <v>67</v>
      </c>
      <c r="L677" s="4">
        <v>7</v>
      </c>
    </row>
    <row r="678" spans="3:12" x14ac:dyDescent="0.3">
      <c r="C678" s="1">
        <v>107</v>
      </c>
      <c r="D678" s="1">
        <v>9702</v>
      </c>
      <c r="E678" s="1">
        <v>73</v>
      </c>
      <c r="F678" s="1">
        <v>0</v>
      </c>
      <c r="G678" s="1">
        <v>2568</v>
      </c>
      <c r="H678" s="1">
        <v>0</v>
      </c>
      <c r="I678" s="1">
        <v>55</v>
      </c>
      <c r="J678" s="4">
        <v>0</v>
      </c>
      <c r="K678" s="4">
        <v>64</v>
      </c>
      <c r="L678" s="4">
        <v>6</v>
      </c>
    </row>
    <row r="679" spans="3:12" x14ac:dyDescent="0.3">
      <c r="C679" s="1">
        <v>108</v>
      </c>
      <c r="D679" s="1">
        <v>9702</v>
      </c>
      <c r="E679" s="1">
        <v>68</v>
      </c>
      <c r="F679" s="1">
        <v>0</v>
      </c>
      <c r="G679" s="1">
        <v>2573</v>
      </c>
      <c r="H679" s="1">
        <v>0</v>
      </c>
      <c r="I679" s="1">
        <v>55</v>
      </c>
      <c r="J679" s="4">
        <v>0</v>
      </c>
      <c r="K679" s="4">
        <v>60</v>
      </c>
      <c r="L679" s="4">
        <v>6</v>
      </c>
    </row>
    <row r="680" spans="3:12" x14ac:dyDescent="0.3">
      <c r="C680" s="1">
        <v>109</v>
      </c>
      <c r="D680" s="1">
        <v>9701</v>
      </c>
      <c r="E680" s="1">
        <v>64</v>
      </c>
      <c r="F680" s="1">
        <v>0</v>
      </c>
      <c r="G680" s="1">
        <v>2578</v>
      </c>
      <c r="H680" s="1">
        <v>0</v>
      </c>
      <c r="I680" s="1">
        <v>56</v>
      </c>
      <c r="J680" s="4">
        <v>0</v>
      </c>
      <c r="K680" s="4">
        <v>57</v>
      </c>
      <c r="L680" s="4">
        <v>6</v>
      </c>
    </row>
    <row r="681" spans="3:12" x14ac:dyDescent="0.3">
      <c r="C681" s="1">
        <v>110</v>
      </c>
      <c r="D681" s="1">
        <v>9700</v>
      </c>
      <c r="E681" s="1">
        <v>61</v>
      </c>
      <c r="F681" s="1">
        <v>0</v>
      </c>
      <c r="G681" s="1">
        <v>2582</v>
      </c>
      <c r="H681" s="1">
        <v>0</v>
      </c>
      <c r="I681" s="1">
        <v>56</v>
      </c>
      <c r="J681" s="4">
        <v>0</v>
      </c>
      <c r="K681" s="4">
        <v>54</v>
      </c>
      <c r="L681" s="4">
        <v>5</v>
      </c>
    </row>
    <row r="682" spans="3:12" x14ac:dyDescent="0.3">
      <c r="C682" s="1">
        <v>111</v>
      </c>
      <c r="D682" s="1">
        <v>9699</v>
      </c>
      <c r="E682" s="1">
        <v>58</v>
      </c>
      <c r="F682" s="1">
        <v>0</v>
      </c>
      <c r="G682" s="1">
        <v>2586</v>
      </c>
      <c r="H682" s="1">
        <v>0</v>
      </c>
      <c r="I682" s="1">
        <v>56</v>
      </c>
      <c r="J682" s="4">
        <v>0</v>
      </c>
      <c r="K682" s="4">
        <v>51</v>
      </c>
      <c r="L682" s="4">
        <v>5</v>
      </c>
    </row>
    <row r="683" spans="3:12" x14ac:dyDescent="0.3">
      <c r="C683" s="1">
        <v>112</v>
      </c>
      <c r="D683" s="1">
        <v>9698</v>
      </c>
      <c r="E683" s="1">
        <v>54</v>
      </c>
      <c r="F683" s="1">
        <v>0</v>
      </c>
      <c r="G683" s="1">
        <v>2590</v>
      </c>
      <c r="H683" s="1">
        <v>0</v>
      </c>
      <c r="I683" s="1">
        <v>56</v>
      </c>
      <c r="J683" s="4">
        <v>0</v>
      </c>
      <c r="K683" s="4">
        <v>48</v>
      </c>
      <c r="L683" s="4">
        <v>5</v>
      </c>
    </row>
    <row r="684" spans="3:12" x14ac:dyDescent="0.3">
      <c r="C684" s="1">
        <v>113</v>
      </c>
      <c r="D684" s="1">
        <v>9698</v>
      </c>
      <c r="E684" s="1">
        <v>51</v>
      </c>
      <c r="F684" s="1">
        <v>0</v>
      </c>
      <c r="G684" s="1">
        <v>2593</v>
      </c>
      <c r="H684" s="1">
        <v>0</v>
      </c>
      <c r="I684" s="1">
        <v>56</v>
      </c>
      <c r="J684" s="4">
        <v>0</v>
      </c>
      <c r="K684" s="4">
        <v>46</v>
      </c>
      <c r="L684" s="4">
        <v>5</v>
      </c>
    </row>
    <row r="685" spans="3:12" x14ac:dyDescent="0.3">
      <c r="C685" s="1">
        <v>114</v>
      </c>
      <c r="D685" s="1">
        <v>9697</v>
      </c>
      <c r="E685" s="1">
        <v>48</v>
      </c>
      <c r="F685" s="1">
        <v>0</v>
      </c>
      <c r="G685" s="1">
        <v>2597</v>
      </c>
      <c r="H685" s="1">
        <v>0</v>
      </c>
      <c r="I685" s="1">
        <v>56</v>
      </c>
      <c r="J685" s="4">
        <v>0</v>
      </c>
      <c r="K685" s="4">
        <v>43</v>
      </c>
      <c r="L685" s="4">
        <v>4</v>
      </c>
    </row>
    <row r="686" spans="3:12" x14ac:dyDescent="0.3">
      <c r="C686" s="1">
        <v>115</v>
      </c>
      <c r="D686" s="1">
        <v>9697</v>
      </c>
      <c r="E686" s="1">
        <v>45</v>
      </c>
      <c r="F686" s="1">
        <v>0</v>
      </c>
      <c r="G686" s="1">
        <v>2601</v>
      </c>
      <c r="H686" s="1">
        <v>0</v>
      </c>
      <c r="I686" s="1">
        <v>56</v>
      </c>
      <c r="J686" s="4">
        <v>0</v>
      </c>
      <c r="K686" s="4">
        <v>40</v>
      </c>
      <c r="L686" s="4">
        <v>4</v>
      </c>
    </row>
    <row r="687" spans="3:12" x14ac:dyDescent="0.3">
      <c r="C687" s="1">
        <v>116</v>
      </c>
      <c r="D687" s="1">
        <v>9695</v>
      </c>
      <c r="E687" s="1">
        <v>44</v>
      </c>
      <c r="F687" s="1">
        <v>0</v>
      </c>
      <c r="G687" s="1">
        <v>2603</v>
      </c>
      <c r="H687" s="1">
        <v>0</v>
      </c>
      <c r="I687" s="1">
        <v>56</v>
      </c>
      <c r="J687" s="4">
        <v>0</v>
      </c>
      <c r="K687" s="4">
        <v>38</v>
      </c>
      <c r="L687" s="4">
        <v>4</v>
      </c>
    </row>
    <row r="688" spans="3:12" x14ac:dyDescent="0.3">
      <c r="C688" s="1">
        <v>117</v>
      </c>
      <c r="D688" s="1">
        <v>9695</v>
      </c>
      <c r="E688" s="1">
        <v>41</v>
      </c>
      <c r="F688" s="1">
        <v>0</v>
      </c>
      <c r="G688" s="1">
        <v>2606</v>
      </c>
      <c r="H688" s="1">
        <v>0</v>
      </c>
      <c r="I688" s="1">
        <v>56</v>
      </c>
      <c r="J688" s="4">
        <v>0</v>
      </c>
      <c r="K688" s="4">
        <v>37</v>
      </c>
      <c r="L688" s="4">
        <v>4</v>
      </c>
    </row>
    <row r="689" spans="3:12" x14ac:dyDescent="0.3">
      <c r="C689" s="1">
        <v>118</v>
      </c>
      <c r="D689" s="1">
        <v>9695</v>
      </c>
      <c r="E689" s="1">
        <v>38</v>
      </c>
      <c r="F689" s="1">
        <v>0</v>
      </c>
      <c r="G689" s="1">
        <v>2609</v>
      </c>
      <c r="H689" s="1">
        <v>0</v>
      </c>
      <c r="I689" s="1">
        <v>56</v>
      </c>
      <c r="J689" s="4">
        <v>0</v>
      </c>
      <c r="K689" s="4">
        <v>34</v>
      </c>
      <c r="L689" s="4">
        <v>4</v>
      </c>
    </row>
    <row r="690" spans="3:12" x14ac:dyDescent="0.3">
      <c r="C690" s="1">
        <v>119</v>
      </c>
      <c r="D690" s="1">
        <v>9694</v>
      </c>
      <c r="E690" s="1">
        <v>36</v>
      </c>
      <c r="F690" s="1">
        <v>0</v>
      </c>
      <c r="G690" s="1">
        <v>2612</v>
      </c>
      <c r="H690" s="1">
        <v>0</v>
      </c>
      <c r="I690" s="1">
        <v>56</v>
      </c>
      <c r="J690" s="4">
        <v>0</v>
      </c>
      <c r="K690" s="4">
        <v>32</v>
      </c>
      <c r="L690" s="4">
        <v>3</v>
      </c>
    </row>
    <row r="691" spans="3:12" x14ac:dyDescent="0.3">
      <c r="C691" s="1">
        <v>120</v>
      </c>
      <c r="D691" s="1">
        <v>9693</v>
      </c>
      <c r="E691" s="1">
        <v>34</v>
      </c>
      <c r="F691" s="1">
        <v>0</v>
      </c>
      <c r="G691" s="1">
        <v>2615</v>
      </c>
      <c r="H691" s="1">
        <v>0</v>
      </c>
      <c r="I691" s="1">
        <v>56</v>
      </c>
      <c r="J691" s="4">
        <v>0</v>
      </c>
      <c r="K691" s="4">
        <v>29</v>
      </c>
      <c r="L691" s="4">
        <v>3</v>
      </c>
    </row>
    <row r="692" spans="3:12" x14ac:dyDescent="0.3">
      <c r="C692" s="1">
        <v>121</v>
      </c>
      <c r="D692" s="1">
        <v>9693</v>
      </c>
      <c r="E692" s="1">
        <v>31</v>
      </c>
      <c r="F692" s="1">
        <v>0</v>
      </c>
      <c r="G692" s="1">
        <v>2618</v>
      </c>
      <c r="H692" s="1">
        <v>0</v>
      </c>
      <c r="I692" s="1">
        <v>56</v>
      </c>
      <c r="J692" s="4">
        <v>0</v>
      </c>
      <c r="K692" s="4">
        <v>27</v>
      </c>
      <c r="L692" s="4">
        <v>3</v>
      </c>
    </row>
    <row r="693" spans="3:12" x14ac:dyDescent="0.3">
      <c r="C693" s="1">
        <v>122</v>
      </c>
      <c r="D693" s="1">
        <v>9692</v>
      </c>
      <c r="E693" s="1">
        <v>30</v>
      </c>
      <c r="F693" s="1">
        <v>0</v>
      </c>
      <c r="G693" s="1">
        <v>2620</v>
      </c>
      <c r="H693" s="1">
        <v>0</v>
      </c>
      <c r="I693" s="1">
        <v>56</v>
      </c>
      <c r="J693" s="4">
        <v>0</v>
      </c>
      <c r="K693" s="4">
        <v>25</v>
      </c>
      <c r="L693" s="4">
        <v>2</v>
      </c>
    </row>
    <row r="694" spans="3:12" x14ac:dyDescent="0.3">
      <c r="C694" s="1">
        <v>123</v>
      </c>
      <c r="D694" s="1">
        <v>9691</v>
      </c>
      <c r="E694" s="1">
        <v>27</v>
      </c>
      <c r="F694" s="1">
        <v>0</v>
      </c>
      <c r="G694" s="1">
        <v>2623</v>
      </c>
      <c r="H694" s="1">
        <v>0</v>
      </c>
      <c r="I694" s="1">
        <v>56</v>
      </c>
      <c r="J694" s="4">
        <v>0</v>
      </c>
      <c r="K694" s="4">
        <v>23</v>
      </c>
      <c r="L694" s="4">
        <v>2</v>
      </c>
    </row>
    <row r="695" spans="3:12" x14ac:dyDescent="0.3">
      <c r="C695" s="1">
        <v>124</v>
      </c>
      <c r="D695" s="1">
        <v>9691</v>
      </c>
      <c r="E695" s="1">
        <v>26</v>
      </c>
      <c r="F695" s="1">
        <v>0</v>
      </c>
      <c r="G695" s="1">
        <v>2625</v>
      </c>
      <c r="H695" s="1">
        <v>0</v>
      </c>
      <c r="I695" s="1">
        <v>56</v>
      </c>
      <c r="J695" s="4">
        <v>0</v>
      </c>
      <c r="K695" s="4">
        <v>22</v>
      </c>
      <c r="L695" s="4">
        <v>2</v>
      </c>
    </row>
    <row r="696" spans="3:12" x14ac:dyDescent="0.3">
      <c r="C696" s="1">
        <v>125</v>
      </c>
      <c r="D696" s="1">
        <v>9690</v>
      </c>
      <c r="E696" s="1">
        <v>25</v>
      </c>
      <c r="F696" s="1">
        <v>0</v>
      </c>
      <c r="G696" s="1">
        <v>2627</v>
      </c>
      <c r="H696" s="1">
        <v>0</v>
      </c>
      <c r="I696" s="1">
        <v>56</v>
      </c>
      <c r="J696" s="4">
        <v>0</v>
      </c>
      <c r="K696" s="4">
        <v>21</v>
      </c>
      <c r="L696" s="4">
        <v>2</v>
      </c>
    </row>
    <row r="697" spans="3:12" x14ac:dyDescent="0.3">
      <c r="C697" s="1">
        <v>126</v>
      </c>
      <c r="D697" s="1">
        <v>9690</v>
      </c>
      <c r="E697" s="1">
        <v>24</v>
      </c>
      <c r="F697" s="1">
        <v>0</v>
      </c>
      <c r="G697" s="1">
        <v>2629</v>
      </c>
      <c r="H697" s="1">
        <v>0</v>
      </c>
      <c r="I697" s="1">
        <v>56</v>
      </c>
      <c r="J697" s="4">
        <v>0</v>
      </c>
      <c r="K697" s="4">
        <v>19</v>
      </c>
      <c r="L697" s="4">
        <v>2</v>
      </c>
    </row>
    <row r="698" spans="3:12" x14ac:dyDescent="0.3">
      <c r="C698" s="1">
        <v>127</v>
      </c>
      <c r="D698" s="1">
        <v>9689</v>
      </c>
      <c r="E698" s="1">
        <v>22</v>
      </c>
      <c r="F698" s="1">
        <v>0</v>
      </c>
      <c r="G698" s="1">
        <v>2630</v>
      </c>
      <c r="H698" s="1">
        <v>0</v>
      </c>
      <c r="I698" s="1">
        <v>57</v>
      </c>
      <c r="J698" s="4">
        <v>0</v>
      </c>
      <c r="K698" s="4">
        <v>18</v>
      </c>
      <c r="L698" s="4">
        <v>2</v>
      </c>
    </row>
    <row r="699" spans="3:12" x14ac:dyDescent="0.3">
      <c r="C699" s="1">
        <v>128</v>
      </c>
      <c r="D699" s="1">
        <v>9689</v>
      </c>
      <c r="E699" s="1">
        <v>21</v>
      </c>
      <c r="F699" s="1">
        <v>0</v>
      </c>
      <c r="G699" s="1">
        <v>2632</v>
      </c>
      <c r="H699" s="1">
        <v>0</v>
      </c>
      <c r="I699" s="1">
        <v>57</v>
      </c>
      <c r="J699" s="4">
        <v>0</v>
      </c>
      <c r="K699" s="4">
        <v>17</v>
      </c>
      <c r="L699" s="4">
        <v>2</v>
      </c>
    </row>
    <row r="700" spans="3:12" x14ac:dyDescent="0.3">
      <c r="C700" s="1">
        <v>129</v>
      </c>
      <c r="D700" s="1">
        <v>9688</v>
      </c>
      <c r="E700" s="1">
        <v>19</v>
      </c>
      <c r="F700" s="1">
        <v>0</v>
      </c>
      <c r="G700" s="1">
        <v>2634</v>
      </c>
      <c r="H700" s="1">
        <v>0</v>
      </c>
      <c r="I700" s="1">
        <v>57</v>
      </c>
      <c r="J700" s="4">
        <v>0</v>
      </c>
      <c r="K700" s="4">
        <v>16</v>
      </c>
      <c r="L700" s="4">
        <v>1</v>
      </c>
    </row>
    <row r="701" spans="3:12" x14ac:dyDescent="0.3">
      <c r="C701" s="1">
        <v>130</v>
      </c>
      <c r="D701" s="1">
        <v>9688</v>
      </c>
      <c r="E701" s="1">
        <v>18</v>
      </c>
      <c r="F701" s="1">
        <v>0</v>
      </c>
      <c r="G701" s="1">
        <v>2635</v>
      </c>
      <c r="H701" s="1">
        <v>0</v>
      </c>
      <c r="I701" s="1">
        <v>57</v>
      </c>
      <c r="J701" s="4">
        <v>0</v>
      </c>
      <c r="K701" s="4">
        <v>15</v>
      </c>
      <c r="L701" s="4">
        <v>2</v>
      </c>
    </row>
    <row r="702" spans="3:12" x14ac:dyDescent="0.3">
      <c r="C702" s="1">
        <v>131</v>
      </c>
      <c r="D702" s="1">
        <v>9688</v>
      </c>
      <c r="E702" s="1">
        <v>17</v>
      </c>
      <c r="F702" s="1">
        <v>0</v>
      </c>
      <c r="G702" s="1">
        <v>2636</v>
      </c>
      <c r="H702" s="1">
        <v>0</v>
      </c>
      <c r="I702" s="1">
        <v>57</v>
      </c>
      <c r="J702" s="4">
        <v>0</v>
      </c>
      <c r="K702" s="4">
        <v>14</v>
      </c>
      <c r="L702" s="4">
        <v>1</v>
      </c>
    </row>
    <row r="703" spans="3:12" x14ac:dyDescent="0.3">
      <c r="C703" s="1">
        <v>132</v>
      </c>
      <c r="D703" s="1">
        <v>9687</v>
      </c>
      <c r="E703" s="1">
        <v>16</v>
      </c>
      <c r="F703" s="1">
        <v>0</v>
      </c>
      <c r="G703" s="1">
        <v>2638</v>
      </c>
      <c r="H703" s="1">
        <v>0</v>
      </c>
      <c r="I703" s="1">
        <v>57</v>
      </c>
      <c r="J703" s="4">
        <v>0</v>
      </c>
      <c r="K703" s="4">
        <v>13</v>
      </c>
      <c r="L703" s="4">
        <v>1</v>
      </c>
    </row>
    <row r="704" spans="3:12" x14ac:dyDescent="0.3">
      <c r="C704" s="1">
        <v>133</v>
      </c>
      <c r="D704" s="1">
        <v>9687</v>
      </c>
      <c r="E704" s="1">
        <v>15</v>
      </c>
      <c r="F704" s="1">
        <v>0</v>
      </c>
      <c r="G704" s="1">
        <v>2639</v>
      </c>
      <c r="H704" s="1">
        <v>0</v>
      </c>
      <c r="I704" s="1">
        <v>57</v>
      </c>
      <c r="J704" s="4">
        <v>0</v>
      </c>
      <c r="K704" s="4">
        <v>13</v>
      </c>
      <c r="L704" s="4">
        <v>1</v>
      </c>
    </row>
    <row r="705" spans="3:12" x14ac:dyDescent="0.3">
      <c r="C705" s="1">
        <v>134</v>
      </c>
      <c r="D705" s="1">
        <v>9687</v>
      </c>
      <c r="E705" s="1">
        <v>15</v>
      </c>
      <c r="F705" s="1">
        <v>0</v>
      </c>
      <c r="G705" s="1">
        <v>2640</v>
      </c>
      <c r="H705" s="1">
        <v>0</v>
      </c>
      <c r="I705" s="1">
        <v>57</v>
      </c>
      <c r="J705" s="4">
        <v>0</v>
      </c>
      <c r="K705" s="4">
        <v>12</v>
      </c>
      <c r="L705" s="4">
        <v>1</v>
      </c>
    </row>
    <row r="706" spans="3:12" x14ac:dyDescent="0.3">
      <c r="C706" s="1">
        <v>135</v>
      </c>
      <c r="D706" s="1">
        <v>9687</v>
      </c>
      <c r="E706" s="1">
        <v>14</v>
      </c>
      <c r="F706" s="1">
        <v>0</v>
      </c>
      <c r="G706" s="1">
        <v>2640</v>
      </c>
      <c r="H706" s="1">
        <v>0</v>
      </c>
      <c r="I706" s="1">
        <v>57</v>
      </c>
      <c r="J706" s="4">
        <v>0</v>
      </c>
      <c r="K706" s="4">
        <v>12</v>
      </c>
      <c r="L706" s="4">
        <v>1</v>
      </c>
    </row>
    <row r="707" spans="3:12" x14ac:dyDescent="0.3">
      <c r="C707" s="1">
        <v>136</v>
      </c>
      <c r="D707" s="1">
        <v>9686</v>
      </c>
      <c r="E707" s="1">
        <v>14</v>
      </c>
      <c r="F707" s="1">
        <v>0</v>
      </c>
      <c r="G707" s="1">
        <v>2641</v>
      </c>
      <c r="H707" s="1">
        <v>0</v>
      </c>
      <c r="I707" s="1">
        <v>57</v>
      </c>
      <c r="J707" s="4">
        <v>0</v>
      </c>
      <c r="K707" s="4">
        <v>12</v>
      </c>
      <c r="L707" s="4">
        <v>1</v>
      </c>
    </row>
    <row r="708" spans="3:12" x14ac:dyDescent="0.3">
      <c r="C708" s="1">
        <v>137</v>
      </c>
      <c r="D708" s="1">
        <v>9686</v>
      </c>
      <c r="E708" s="1">
        <v>13</v>
      </c>
      <c r="F708" s="1">
        <v>0</v>
      </c>
      <c r="G708" s="1">
        <v>2642</v>
      </c>
      <c r="H708" s="1">
        <v>0</v>
      </c>
      <c r="I708" s="1">
        <v>57</v>
      </c>
      <c r="J708" s="4">
        <v>0</v>
      </c>
      <c r="K708" s="4">
        <v>11</v>
      </c>
      <c r="L708" s="4">
        <v>1</v>
      </c>
    </row>
    <row r="709" spans="3:12" x14ac:dyDescent="0.3">
      <c r="C709" s="1">
        <v>138</v>
      </c>
      <c r="D709" s="1">
        <v>9686</v>
      </c>
      <c r="E709" s="1">
        <v>13</v>
      </c>
      <c r="F709" s="1">
        <v>0</v>
      </c>
      <c r="G709" s="1">
        <v>2642</v>
      </c>
      <c r="H709" s="1">
        <v>0</v>
      </c>
      <c r="I709" s="1">
        <v>57</v>
      </c>
      <c r="J709" s="4">
        <v>0</v>
      </c>
      <c r="K709" s="4">
        <v>11</v>
      </c>
      <c r="L709" s="4">
        <v>1</v>
      </c>
    </row>
    <row r="710" spans="3:12" x14ac:dyDescent="0.3">
      <c r="C710" s="1">
        <v>139</v>
      </c>
      <c r="D710" s="1">
        <v>9686</v>
      </c>
      <c r="E710" s="1">
        <v>13</v>
      </c>
      <c r="F710" s="1">
        <v>0</v>
      </c>
      <c r="G710" s="1">
        <v>2643</v>
      </c>
      <c r="H710" s="1">
        <v>0</v>
      </c>
      <c r="I710" s="1">
        <v>57</v>
      </c>
      <c r="J710" s="4">
        <v>0</v>
      </c>
      <c r="K710" s="4">
        <v>11</v>
      </c>
      <c r="L710" s="4">
        <v>1</v>
      </c>
    </row>
    <row r="711" spans="3:12" x14ac:dyDescent="0.3">
      <c r="C711" s="1">
        <v>140</v>
      </c>
      <c r="D711" s="1">
        <v>9686</v>
      </c>
      <c r="E711" s="1">
        <v>12</v>
      </c>
      <c r="F711" s="1">
        <v>0</v>
      </c>
      <c r="G711" s="1">
        <v>2643</v>
      </c>
      <c r="H711" s="1">
        <v>0</v>
      </c>
      <c r="I711" s="1">
        <v>57</v>
      </c>
      <c r="J711" s="4">
        <v>0</v>
      </c>
      <c r="K711" s="4">
        <v>11</v>
      </c>
      <c r="L711" s="4">
        <v>1</v>
      </c>
    </row>
    <row r="712" spans="3:12" x14ac:dyDescent="0.3">
      <c r="C712" s="1">
        <v>141</v>
      </c>
      <c r="D712" s="1">
        <v>9685</v>
      </c>
      <c r="E712" s="1">
        <v>12</v>
      </c>
      <c r="F712" s="1">
        <v>0</v>
      </c>
      <c r="G712" s="1">
        <v>2644</v>
      </c>
      <c r="H712" s="1">
        <v>0</v>
      </c>
      <c r="I712" s="1">
        <v>57</v>
      </c>
      <c r="J712" s="4">
        <v>0</v>
      </c>
      <c r="K712" s="4">
        <v>10</v>
      </c>
      <c r="L712" s="4">
        <v>1</v>
      </c>
    </row>
    <row r="713" spans="3:12" x14ac:dyDescent="0.3">
      <c r="C713" s="1">
        <v>142</v>
      </c>
      <c r="D713" s="1">
        <v>9685</v>
      </c>
      <c r="E713" s="1">
        <v>11</v>
      </c>
      <c r="F713" s="1">
        <v>0</v>
      </c>
      <c r="G713" s="1">
        <v>2645</v>
      </c>
      <c r="H713" s="1">
        <v>0</v>
      </c>
      <c r="I713" s="1">
        <v>57</v>
      </c>
      <c r="J713" s="4">
        <v>0</v>
      </c>
      <c r="K713" s="4">
        <v>9</v>
      </c>
      <c r="L713" s="4">
        <v>1</v>
      </c>
    </row>
    <row r="714" spans="3:12" x14ac:dyDescent="0.3">
      <c r="C714" s="1">
        <v>143</v>
      </c>
      <c r="D714" s="1">
        <v>9685</v>
      </c>
      <c r="E714" s="1">
        <v>11</v>
      </c>
      <c r="F714" s="1">
        <v>0</v>
      </c>
      <c r="G714" s="1">
        <v>2645</v>
      </c>
      <c r="H714" s="1">
        <v>0</v>
      </c>
      <c r="I714" s="1">
        <v>57</v>
      </c>
      <c r="J714" s="4">
        <v>0</v>
      </c>
      <c r="K714" s="4">
        <v>9</v>
      </c>
      <c r="L714" s="4">
        <v>1</v>
      </c>
    </row>
    <row r="715" spans="3:12" x14ac:dyDescent="0.3">
      <c r="C715" s="1">
        <v>144</v>
      </c>
      <c r="D715" s="1">
        <v>9685</v>
      </c>
      <c r="E715" s="1">
        <v>10</v>
      </c>
      <c r="F715" s="1">
        <v>0</v>
      </c>
      <c r="G715" s="1">
        <v>2646</v>
      </c>
      <c r="H715" s="1">
        <v>0</v>
      </c>
      <c r="I715" s="1">
        <v>57</v>
      </c>
      <c r="J715" s="4">
        <v>0</v>
      </c>
      <c r="K715" s="4">
        <v>9</v>
      </c>
      <c r="L715" s="4">
        <v>1</v>
      </c>
    </row>
    <row r="716" spans="3:12" x14ac:dyDescent="0.3">
      <c r="C716" s="1">
        <v>145</v>
      </c>
      <c r="D716" s="1">
        <v>9685</v>
      </c>
      <c r="E716" s="1">
        <v>9</v>
      </c>
      <c r="F716" s="1">
        <v>0</v>
      </c>
      <c r="G716" s="1">
        <v>2647</v>
      </c>
      <c r="H716" s="1">
        <v>0</v>
      </c>
      <c r="I716" s="1">
        <v>57</v>
      </c>
      <c r="J716" s="4">
        <v>0</v>
      </c>
      <c r="K716" s="4">
        <v>8</v>
      </c>
      <c r="L716" s="4">
        <v>1</v>
      </c>
    </row>
    <row r="717" spans="3:12" x14ac:dyDescent="0.3">
      <c r="C717" s="1">
        <v>146</v>
      </c>
      <c r="D717" s="1">
        <v>9685</v>
      </c>
      <c r="E717" s="1">
        <v>9</v>
      </c>
      <c r="F717" s="1">
        <v>0</v>
      </c>
      <c r="G717" s="1">
        <v>2647</v>
      </c>
      <c r="H717" s="1">
        <v>0</v>
      </c>
      <c r="I717" s="1">
        <v>57</v>
      </c>
      <c r="J717" s="4">
        <v>0</v>
      </c>
      <c r="K717" s="4">
        <v>8</v>
      </c>
      <c r="L717" s="4">
        <v>1</v>
      </c>
    </row>
    <row r="718" spans="3:12" x14ac:dyDescent="0.3">
      <c r="C718" s="1">
        <v>147</v>
      </c>
      <c r="D718" s="1">
        <v>9684</v>
      </c>
      <c r="E718" s="1">
        <v>8</v>
      </c>
      <c r="F718" s="1">
        <v>0</v>
      </c>
      <c r="G718" s="1">
        <v>2648</v>
      </c>
      <c r="H718" s="1">
        <v>0</v>
      </c>
      <c r="I718" s="1">
        <v>58</v>
      </c>
      <c r="J718" s="4">
        <v>0</v>
      </c>
      <c r="K718" s="4">
        <v>7</v>
      </c>
      <c r="L718" s="4">
        <v>0</v>
      </c>
    </row>
    <row r="719" spans="3:12" x14ac:dyDescent="0.3">
      <c r="C719" s="1">
        <v>148</v>
      </c>
      <c r="D719" s="1">
        <v>9684</v>
      </c>
      <c r="E719" s="1">
        <v>7</v>
      </c>
      <c r="F719" s="1">
        <v>0</v>
      </c>
      <c r="G719" s="1">
        <v>2649</v>
      </c>
      <c r="H719" s="1">
        <v>0</v>
      </c>
      <c r="I719" s="1">
        <v>58</v>
      </c>
      <c r="J719" s="4">
        <v>0</v>
      </c>
      <c r="K719" s="4">
        <v>6</v>
      </c>
      <c r="L719" s="4">
        <v>0</v>
      </c>
    </row>
    <row r="720" spans="3:12" x14ac:dyDescent="0.3">
      <c r="C720" s="1">
        <v>149</v>
      </c>
      <c r="D720" s="1">
        <v>9684</v>
      </c>
      <c r="E720" s="1">
        <v>7</v>
      </c>
      <c r="F720" s="1">
        <v>0</v>
      </c>
      <c r="G720" s="1">
        <v>2650</v>
      </c>
      <c r="H720" s="1">
        <v>0</v>
      </c>
      <c r="I720" s="1">
        <v>58</v>
      </c>
      <c r="J720" s="4">
        <v>0</v>
      </c>
      <c r="K720" s="4">
        <v>6</v>
      </c>
      <c r="L720" s="4">
        <v>0</v>
      </c>
    </row>
    <row r="721" spans="3:12" x14ac:dyDescent="0.3">
      <c r="C721" s="1">
        <v>150</v>
      </c>
      <c r="D721" s="1">
        <v>9684</v>
      </c>
      <c r="E721" s="1">
        <v>6</v>
      </c>
      <c r="F721" s="1">
        <v>0</v>
      </c>
      <c r="G721" s="1">
        <v>2650</v>
      </c>
      <c r="H721" s="1">
        <v>0</v>
      </c>
      <c r="I721" s="1">
        <v>58</v>
      </c>
      <c r="J721" s="4">
        <v>0</v>
      </c>
      <c r="K721" s="4">
        <v>6</v>
      </c>
      <c r="L721" s="4">
        <v>0</v>
      </c>
    </row>
    <row r="722" spans="3:12" x14ac:dyDescent="0.3">
      <c r="C722" s="1">
        <v>151</v>
      </c>
      <c r="D722" s="1">
        <v>9684</v>
      </c>
      <c r="E722" s="1">
        <v>6</v>
      </c>
      <c r="F722" s="1">
        <v>0</v>
      </c>
      <c r="G722" s="1">
        <v>2650</v>
      </c>
      <c r="H722" s="1">
        <v>0</v>
      </c>
      <c r="I722" s="1">
        <v>58</v>
      </c>
      <c r="J722" s="4">
        <v>0</v>
      </c>
      <c r="K722" s="4">
        <v>5</v>
      </c>
      <c r="L722" s="4">
        <v>0</v>
      </c>
    </row>
    <row r="723" spans="3:12" x14ac:dyDescent="0.3">
      <c r="C723" s="1">
        <v>152</v>
      </c>
      <c r="D723" s="1">
        <v>9684</v>
      </c>
      <c r="E723" s="1">
        <v>6</v>
      </c>
      <c r="F723" s="1">
        <v>0</v>
      </c>
      <c r="G723" s="1">
        <v>2651</v>
      </c>
      <c r="H723" s="1">
        <v>0</v>
      </c>
      <c r="I723" s="1">
        <v>58</v>
      </c>
      <c r="J723" s="4">
        <v>0</v>
      </c>
      <c r="K723" s="4">
        <v>5</v>
      </c>
      <c r="L723" s="4">
        <v>0</v>
      </c>
    </row>
    <row r="724" spans="3:12" x14ac:dyDescent="0.3">
      <c r="C724" s="1">
        <v>153</v>
      </c>
      <c r="D724" s="1">
        <v>9684</v>
      </c>
      <c r="E724" s="1">
        <v>6</v>
      </c>
      <c r="F724" s="1">
        <v>0</v>
      </c>
      <c r="G724" s="1">
        <v>2651</v>
      </c>
      <c r="H724" s="1">
        <v>0</v>
      </c>
      <c r="I724" s="1">
        <v>58</v>
      </c>
      <c r="J724" s="4">
        <v>0</v>
      </c>
      <c r="K724" s="4">
        <v>5</v>
      </c>
      <c r="L724" s="4">
        <v>0</v>
      </c>
    </row>
    <row r="725" spans="3:12" x14ac:dyDescent="0.3">
      <c r="C725" s="1">
        <v>154</v>
      </c>
      <c r="D725" s="1">
        <v>9684</v>
      </c>
      <c r="E725" s="1">
        <v>5</v>
      </c>
      <c r="F725" s="1">
        <v>0</v>
      </c>
      <c r="G725" s="1">
        <v>2651</v>
      </c>
      <c r="H725" s="1">
        <v>0</v>
      </c>
      <c r="I725" s="1">
        <v>58</v>
      </c>
      <c r="J725" s="4">
        <v>0</v>
      </c>
      <c r="K725" s="4">
        <v>5</v>
      </c>
      <c r="L725" s="4">
        <v>0</v>
      </c>
    </row>
    <row r="726" spans="3:12" x14ac:dyDescent="0.3">
      <c r="C726" s="1">
        <v>155</v>
      </c>
      <c r="D726" s="1">
        <v>9684</v>
      </c>
      <c r="E726" s="1">
        <v>5</v>
      </c>
      <c r="F726" s="1">
        <v>0</v>
      </c>
      <c r="G726" s="1">
        <v>2652</v>
      </c>
      <c r="H726" s="1">
        <v>0</v>
      </c>
      <c r="I726" s="1">
        <v>58</v>
      </c>
      <c r="J726" s="4">
        <v>0</v>
      </c>
      <c r="K726" s="4">
        <v>4</v>
      </c>
      <c r="L726" s="4">
        <v>0</v>
      </c>
    </row>
    <row r="727" spans="3:12" x14ac:dyDescent="0.3">
      <c r="C727" s="1">
        <v>156</v>
      </c>
      <c r="D727" s="1">
        <v>9684</v>
      </c>
      <c r="E727" s="1">
        <v>5</v>
      </c>
      <c r="F727" s="1">
        <v>0</v>
      </c>
      <c r="G727" s="1">
        <v>2652</v>
      </c>
      <c r="H727" s="1">
        <v>0</v>
      </c>
      <c r="I727" s="1">
        <v>58</v>
      </c>
      <c r="J727" s="4">
        <v>0</v>
      </c>
      <c r="K727" s="4">
        <v>4</v>
      </c>
      <c r="L727" s="4">
        <v>0</v>
      </c>
    </row>
    <row r="728" spans="3:12" x14ac:dyDescent="0.3">
      <c r="C728" s="1">
        <v>157</v>
      </c>
      <c r="D728" s="1">
        <v>9684</v>
      </c>
      <c r="E728" s="1">
        <v>4</v>
      </c>
      <c r="F728" s="1">
        <v>0</v>
      </c>
      <c r="G728" s="1">
        <v>2653</v>
      </c>
      <c r="H728" s="1">
        <v>0</v>
      </c>
      <c r="I728" s="1">
        <v>58</v>
      </c>
      <c r="J728" s="4">
        <v>0</v>
      </c>
      <c r="K728" s="4">
        <v>3</v>
      </c>
      <c r="L728" s="4">
        <v>0</v>
      </c>
    </row>
    <row r="729" spans="3:12" x14ac:dyDescent="0.3">
      <c r="C729" s="1">
        <v>158</v>
      </c>
      <c r="D729" s="1">
        <v>9684</v>
      </c>
      <c r="E729" s="1">
        <v>4</v>
      </c>
      <c r="F729" s="1">
        <v>0</v>
      </c>
      <c r="G729" s="1">
        <v>2653</v>
      </c>
      <c r="H729" s="1">
        <v>0</v>
      </c>
      <c r="I729" s="1">
        <v>58</v>
      </c>
      <c r="J729" s="4">
        <v>0</v>
      </c>
      <c r="K729" s="4">
        <v>3</v>
      </c>
      <c r="L729" s="4">
        <v>0</v>
      </c>
    </row>
    <row r="730" spans="3:12" x14ac:dyDescent="0.3">
      <c r="C730" s="1">
        <v>159</v>
      </c>
      <c r="D730" s="1">
        <v>9684</v>
      </c>
      <c r="E730" s="1">
        <v>3</v>
      </c>
      <c r="F730" s="1">
        <v>0</v>
      </c>
      <c r="G730" s="1">
        <v>2654</v>
      </c>
      <c r="H730" s="1">
        <v>0</v>
      </c>
      <c r="I730" s="1">
        <v>58</v>
      </c>
      <c r="J730" s="4">
        <v>0</v>
      </c>
      <c r="K730" s="4">
        <v>3</v>
      </c>
      <c r="L730" s="4">
        <v>0</v>
      </c>
    </row>
    <row r="731" spans="3:12" x14ac:dyDescent="0.3">
      <c r="C731" s="1">
        <v>160</v>
      </c>
      <c r="D731" s="1">
        <v>9683</v>
      </c>
      <c r="E731" s="1">
        <v>3</v>
      </c>
      <c r="F731" s="1">
        <v>0</v>
      </c>
      <c r="G731" s="1">
        <v>2654</v>
      </c>
      <c r="H731" s="1">
        <v>0</v>
      </c>
      <c r="I731" s="1">
        <v>58</v>
      </c>
      <c r="J731" s="4">
        <v>0</v>
      </c>
      <c r="K731" s="4">
        <v>2</v>
      </c>
      <c r="L731" s="4">
        <v>0</v>
      </c>
    </row>
    <row r="732" spans="3:12" x14ac:dyDescent="0.3">
      <c r="C732" s="1">
        <v>161</v>
      </c>
      <c r="D732" s="1">
        <v>9683</v>
      </c>
      <c r="E732" s="1">
        <v>3</v>
      </c>
      <c r="F732" s="1">
        <v>0</v>
      </c>
      <c r="G732" s="1">
        <v>2654</v>
      </c>
      <c r="H732" s="1">
        <v>0</v>
      </c>
      <c r="I732" s="1">
        <v>58</v>
      </c>
      <c r="J732" s="4">
        <v>0</v>
      </c>
      <c r="K732" s="4">
        <v>2</v>
      </c>
      <c r="L732" s="4">
        <v>0</v>
      </c>
    </row>
    <row r="733" spans="3:12" x14ac:dyDescent="0.3">
      <c r="C733" s="1">
        <v>162</v>
      </c>
      <c r="D733" s="1">
        <v>9683</v>
      </c>
      <c r="E733" s="1">
        <v>3</v>
      </c>
      <c r="F733" s="1">
        <v>0</v>
      </c>
      <c r="G733" s="1">
        <v>2654</v>
      </c>
      <c r="H733" s="1">
        <v>0</v>
      </c>
      <c r="I733" s="1">
        <v>58</v>
      </c>
      <c r="J733" s="4">
        <v>0</v>
      </c>
      <c r="K733" s="4">
        <v>2</v>
      </c>
      <c r="L733" s="4">
        <v>0</v>
      </c>
    </row>
    <row r="734" spans="3:12" x14ac:dyDescent="0.3">
      <c r="C734" s="1">
        <v>163</v>
      </c>
      <c r="D734" s="1">
        <v>9683</v>
      </c>
      <c r="E734" s="1">
        <v>3</v>
      </c>
      <c r="F734" s="1">
        <v>0</v>
      </c>
      <c r="G734" s="1">
        <v>2654</v>
      </c>
      <c r="H734" s="1">
        <v>0</v>
      </c>
      <c r="I734" s="1">
        <v>58</v>
      </c>
      <c r="J734" s="4">
        <v>0</v>
      </c>
      <c r="K734" s="4">
        <v>2</v>
      </c>
      <c r="L734" s="4">
        <v>0</v>
      </c>
    </row>
    <row r="735" spans="3:12" x14ac:dyDescent="0.3">
      <c r="C735" s="1">
        <v>164</v>
      </c>
      <c r="D735" s="1">
        <v>9683</v>
      </c>
      <c r="E735" s="1">
        <v>2</v>
      </c>
      <c r="F735" s="1">
        <v>0</v>
      </c>
      <c r="G735" s="1">
        <v>2655</v>
      </c>
      <c r="H735" s="1">
        <v>0</v>
      </c>
      <c r="I735" s="1">
        <v>58</v>
      </c>
      <c r="J735" s="4">
        <v>0</v>
      </c>
      <c r="K735" s="4">
        <v>2</v>
      </c>
      <c r="L735" s="4">
        <v>0</v>
      </c>
    </row>
    <row r="736" spans="3:12" x14ac:dyDescent="0.3">
      <c r="C736" s="1">
        <v>165</v>
      </c>
      <c r="D736" s="1">
        <v>9683</v>
      </c>
      <c r="E736" s="1">
        <v>2</v>
      </c>
      <c r="F736" s="1">
        <v>0</v>
      </c>
      <c r="G736" s="1">
        <v>2655</v>
      </c>
      <c r="H736" s="1">
        <v>0</v>
      </c>
      <c r="I736" s="1">
        <v>58</v>
      </c>
      <c r="J736" s="4">
        <v>0</v>
      </c>
      <c r="K736" s="4">
        <v>1</v>
      </c>
      <c r="L736" s="4">
        <v>0</v>
      </c>
    </row>
    <row r="737" spans="3:12" x14ac:dyDescent="0.3">
      <c r="C737" s="1">
        <v>166</v>
      </c>
      <c r="D737" s="1">
        <v>9683</v>
      </c>
      <c r="E737" s="1">
        <v>2</v>
      </c>
      <c r="F737" s="1">
        <v>0</v>
      </c>
      <c r="G737" s="1">
        <v>2656</v>
      </c>
      <c r="H737" s="1">
        <v>0</v>
      </c>
      <c r="I737" s="1">
        <v>58</v>
      </c>
      <c r="J737" s="4">
        <v>0</v>
      </c>
      <c r="K737" s="4">
        <v>1</v>
      </c>
      <c r="L737" s="4">
        <v>0</v>
      </c>
    </row>
    <row r="738" spans="3:12" x14ac:dyDescent="0.3">
      <c r="C738" s="1">
        <v>167</v>
      </c>
      <c r="D738" s="1">
        <v>9683</v>
      </c>
      <c r="E738" s="1">
        <v>1</v>
      </c>
      <c r="F738" s="1">
        <v>0</v>
      </c>
      <c r="G738" s="1">
        <v>2656</v>
      </c>
      <c r="H738" s="1">
        <v>0</v>
      </c>
      <c r="I738" s="1">
        <v>58</v>
      </c>
      <c r="J738" s="4">
        <v>0</v>
      </c>
      <c r="K738" s="4">
        <v>1</v>
      </c>
      <c r="L738" s="4">
        <v>0</v>
      </c>
    </row>
    <row r="739" spans="3:12" x14ac:dyDescent="0.3">
      <c r="C739" s="1">
        <v>168</v>
      </c>
      <c r="D739" s="1">
        <v>9683</v>
      </c>
      <c r="E739" s="1">
        <v>1</v>
      </c>
      <c r="F739" s="1">
        <v>0</v>
      </c>
      <c r="G739" s="1">
        <v>2656</v>
      </c>
      <c r="H739" s="1">
        <v>0</v>
      </c>
      <c r="I739" s="1">
        <v>58</v>
      </c>
      <c r="J739" s="4">
        <v>0</v>
      </c>
      <c r="K739" s="4">
        <v>1</v>
      </c>
      <c r="L739" s="4">
        <v>0</v>
      </c>
    </row>
    <row r="740" spans="3:12" x14ac:dyDescent="0.3">
      <c r="C740" s="1">
        <v>169</v>
      </c>
      <c r="D740" s="1">
        <v>9683</v>
      </c>
      <c r="E740" s="1">
        <v>1</v>
      </c>
      <c r="F740" s="1">
        <v>0</v>
      </c>
      <c r="G740" s="1">
        <v>2656</v>
      </c>
      <c r="H740" s="1">
        <v>0</v>
      </c>
      <c r="I740" s="1">
        <v>58</v>
      </c>
      <c r="J740" s="4">
        <v>0</v>
      </c>
      <c r="K740" s="4">
        <v>1</v>
      </c>
      <c r="L740" s="4">
        <v>0</v>
      </c>
    </row>
    <row r="741" spans="3:12" x14ac:dyDescent="0.3">
      <c r="C741" s="1">
        <v>170</v>
      </c>
      <c r="D741" s="1">
        <v>9683</v>
      </c>
      <c r="E741" s="1">
        <v>1</v>
      </c>
      <c r="F741" s="1">
        <v>0</v>
      </c>
      <c r="G741" s="1">
        <v>2656</v>
      </c>
      <c r="H741" s="1">
        <v>0</v>
      </c>
      <c r="I741" s="1">
        <v>58</v>
      </c>
      <c r="J741" s="4">
        <v>0</v>
      </c>
      <c r="K741" s="4">
        <v>1</v>
      </c>
      <c r="L741" s="4">
        <v>0</v>
      </c>
    </row>
    <row r="742" spans="3:12" x14ac:dyDescent="0.3">
      <c r="C742" s="1">
        <v>171</v>
      </c>
      <c r="D742" s="1">
        <v>9683</v>
      </c>
      <c r="E742" s="1">
        <v>1</v>
      </c>
      <c r="F742" s="1">
        <v>0</v>
      </c>
      <c r="G742" s="1">
        <v>2656</v>
      </c>
      <c r="H742" s="1">
        <v>0</v>
      </c>
      <c r="I742" s="1">
        <v>58</v>
      </c>
      <c r="J742" s="4">
        <v>0</v>
      </c>
      <c r="K742" s="4">
        <v>1</v>
      </c>
      <c r="L742" s="4">
        <v>0</v>
      </c>
    </row>
    <row r="743" spans="3:12" x14ac:dyDescent="0.3">
      <c r="C743" s="1">
        <v>172</v>
      </c>
      <c r="D743" s="1">
        <v>9683</v>
      </c>
      <c r="E743" s="1">
        <v>1</v>
      </c>
      <c r="F743" s="1">
        <v>0</v>
      </c>
      <c r="G743" s="1">
        <v>2656</v>
      </c>
      <c r="H743" s="1">
        <v>0</v>
      </c>
      <c r="I743" s="1">
        <v>58</v>
      </c>
      <c r="J743" s="4">
        <v>0</v>
      </c>
      <c r="K743" s="4">
        <v>1</v>
      </c>
      <c r="L743" s="4">
        <v>0</v>
      </c>
    </row>
    <row r="744" spans="3:12" x14ac:dyDescent="0.3">
      <c r="C744" s="1">
        <v>173</v>
      </c>
      <c r="D744" s="1">
        <v>9683</v>
      </c>
      <c r="E744" s="1">
        <v>1</v>
      </c>
      <c r="F744" s="1">
        <v>0</v>
      </c>
      <c r="G744" s="1">
        <v>2656</v>
      </c>
      <c r="H744" s="1">
        <v>0</v>
      </c>
      <c r="I744" s="1">
        <v>58</v>
      </c>
      <c r="J744" s="4">
        <v>0</v>
      </c>
      <c r="K744" s="4">
        <v>1</v>
      </c>
      <c r="L744" s="4">
        <v>0</v>
      </c>
    </row>
    <row r="745" spans="3:12" x14ac:dyDescent="0.3">
      <c r="C745" s="1">
        <v>174</v>
      </c>
      <c r="D745" s="1">
        <v>9683</v>
      </c>
      <c r="E745" s="1">
        <v>1</v>
      </c>
      <c r="F745" s="1">
        <v>0</v>
      </c>
      <c r="G745" s="1">
        <v>2656</v>
      </c>
      <c r="H745" s="1">
        <v>0</v>
      </c>
      <c r="I745" s="1">
        <v>58</v>
      </c>
      <c r="J745" s="4">
        <v>0</v>
      </c>
      <c r="K745" s="4">
        <v>1</v>
      </c>
      <c r="L745" s="4">
        <v>0</v>
      </c>
    </row>
    <row r="746" spans="3:12" x14ac:dyDescent="0.3">
      <c r="C746" s="1">
        <v>175</v>
      </c>
      <c r="D746" s="1">
        <v>9683</v>
      </c>
      <c r="E746" s="1">
        <v>1</v>
      </c>
      <c r="F746" s="1">
        <v>0</v>
      </c>
      <c r="G746" s="1">
        <v>2656</v>
      </c>
      <c r="H746" s="1">
        <v>0</v>
      </c>
      <c r="I746" s="1">
        <v>58</v>
      </c>
      <c r="J746" s="4">
        <v>0</v>
      </c>
      <c r="K746" s="4">
        <v>0</v>
      </c>
      <c r="L746" s="4">
        <v>0</v>
      </c>
    </row>
    <row r="747" spans="3:12" x14ac:dyDescent="0.3">
      <c r="C747" s="1">
        <v>176</v>
      </c>
      <c r="D747" s="1">
        <v>9663</v>
      </c>
      <c r="E747" s="1">
        <v>1</v>
      </c>
      <c r="F747" s="1">
        <v>0</v>
      </c>
      <c r="G747" s="1">
        <v>2677</v>
      </c>
      <c r="H747" s="1">
        <v>0</v>
      </c>
      <c r="I747" s="1">
        <v>58</v>
      </c>
      <c r="J747" s="4">
        <v>0</v>
      </c>
      <c r="K747" s="4">
        <v>1</v>
      </c>
      <c r="L747" s="4">
        <v>0</v>
      </c>
    </row>
    <row r="748" spans="3:12" x14ac:dyDescent="0.3">
      <c r="C748" s="1">
        <v>177</v>
      </c>
      <c r="D748" s="1">
        <v>9663</v>
      </c>
      <c r="E748" s="1">
        <v>1</v>
      </c>
      <c r="F748" s="1">
        <v>0</v>
      </c>
      <c r="G748" s="1">
        <v>2677</v>
      </c>
      <c r="H748" s="1">
        <v>0</v>
      </c>
      <c r="I748" s="1">
        <v>58</v>
      </c>
      <c r="J748" s="4">
        <v>0</v>
      </c>
      <c r="K748" s="4">
        <v>0</v>
      </c>
      <c r="L748" s="4">
        <v>0</v>
      </c>
    </row>
    <row r="749" spans="3:12" x14ac:dyDescent="0.3">
      <c r="C749" s="1">
        <v>178</v>
      </c>
      <c r="D749" s="1">
        <v>9663</v>
      </c>
      <c r="E749" s="1">
        <v>1</v>
      </c>
      <c r="F749" s="1">
        <v>0</v>
      </c>
      <c r="G749" s="1">
        <v>2677</v>
      </c>
      <c r="H749" s="1">
        <v>0</v>
      </c>
      <c r="I749" s="1">
        <v>58</v>
      </c>
      <c r="J749" s="4">
        <v>0</v>
      </c>
      <c r="K749" s="4">
        <v>0</v>
      </c>
      <c r="L749" s="4">
        <v>0</v>
      </c>
    </row>
    <row r="750" spans="3:12" x14ac:dyDescent="0.3">
      <c r="C750" s="1">
        <v>179</v>
      </c>
      <c r="D750" s="1">
        <v>9641</v>
      </c>
      <c r="E750" s="1">
        <v>1</v>
      </c>
      <c r="F750" s="1">
        <v>0</v>
      </c>
      <c r="G750" s="1">
        <v>2697</v>
      </c>
      <c r="H750" s="1">
        <v>0</v>
      </c>
      <c r="I750" s="1">
        <v>59</v>
      </c>
      <c r="J750" s="4">
        <v>0</v>
      </c>
      <c r="K750" s="4">
        <v>1</v>
      </c>
      <c r="L750" s="4">
        <v>0</v>
      </c>
    </row>
    <row r="751" spans="3:12" x14ac:dyDescent="0.3">
      <c r="C751" s="1">
        <v>180</v>
      </c>
      <c r="D751" s="1">
        <v>9641</v>
      </c>
      <c r="E751" s="1">
        <v>1</v>
      </c>
      <c r="F751" s="1">
        <v>0</v>
      </c>
      <c r="G751" s="1">
        <v>2697</v>
      </c>
      <c r="H751" s="1">
        <v>0</v>
      </c>
      <c r="I751" s="1">
        <v>59</v>
      </c>
      <c r="J751" s="4">
        <v>0</v>
      </c>
      <c r="K751" s="4">
        <v>1</v>
      </c>
      <c r="L751" s="4">
        <v>0</v>
      </c>
    </row>
    <row r="752" spans="3:12" x14ac:dyDescent="0.3">
      <c r="C752" s="1" t="s">
        <v>146</v>
      </c>
      <c r="D752" s="1" t="s">
        <v>147</v>
      </c>
      <c r="E752" s="1" t="s">
        <v>147</v>
      </c>
      <c r="F752" s="1" t="s">
        <v>147</v>
      </c>
      <c r="G752" s="1" t="s">
        <v>147</v>
      </c>
      <c r="H752" s="1" t="s">
        <v>147</v>
      </c>
      <c r="I752" s="1" t="s">
        <v>147</v>
      </c>
      <c r="J752" s="4" t="s">
        <v>147</v>
      </c>
      <c r="K752" s="4" t="s">
        <v>147</v>
      </c>
      <c r="L752" s="4" t="s">
        <v>147</v>
      </c>
    </row>
    <row r="753" spans="3:12" x14ac:dyDescent="0.3">
      <c r="C753" s="1" t="s">
        <v>2</v>
      </c>
      <c r="D753" s="1" t="s">
        <v>3</v>
      </c>
      <c r="E753" s="1" t="s">
        <v>26</v>
      </c>
      <c r="F753" s="1" t="s">
        <v>15</v>
      </c>
      <c r="G753" s="1" t="s">
        <v>4</v>
      </c>
      <c r="H753" s="1" t="s">
        <v>148</v>
      </c>
      <c r="I753" s="1" t="s">
        <v>5</v>
      </c>
      <c r="J753" s="4" t="s">
        <v>149</v>
      </c>
      <c r="K753" s="4" t="s">
        <v>82</v>
      </c>
      <c r="L753" s="4" t="s">
        <v>150</v>
      </c>
    </row>
    <row r="755" spans="3:12" x14ac:dyDescent="0.3">
      <c r="C755" s="1" t="s">
        <v>151</v>
      </c>
      <c r="D755" s="1" t="s">
        <v>154</v>
      </c>
    </row>
    <row r="756" spans="3:12" x14ac:dyDescent="0.3">
      <c r="C756" s="1" t="s">
        <v>2</v>
      </c>
      <c r="D756" s="1" t="s">
        <v>3</v>
      </c>
      <c r="E756" s="1" t="s">
        <v>26</v>
      </c>
      <c r="F756" s="1" t="s">
        <v>15</v>
      </c>
      <c r="G756" s="1" t="s">
        <v>4</v>
      </c>
      <c r="H756" s="1" t="s">
        <v>148</v>
      </c>
      <c r="I756" s="1" t="s">
        <v>5</v>
      </c>
      <c r="J756" s="4" t="s">
        <v>149</v>
      </c>
      <c r="K756" s="4" t="s">
        <v>82</v>
      </c>
      <c r="L756" s="4" t="s">
        <v>150</v>
      </c>
    </row>
    <row r="757" spans="3:12" x14ac:dyDescent="0.3">
      <c r="C757" s="1" t="s">
        <v>146</v>
      </c>
      <c r="D757" s="1" t="s">
        <v>147</v>
      </c>
      <c r="E757" s="1" t="s">
        <v>147</v>
      </c>
      <c r="F757" s="1" t="s">
        <v>147</v>
      </c>
      <c r="G757" s="1" t="s">
        <v>147</v>
      </c>
      <c r="H757" s="1" t="s">
        <v>147</v>
      </c>
      <c r="I757" s="1" t="s">
        <v>147</v>
      </c>
      <c r="J757" s="4" t="s">
        <v>147</v>
      </c>
      <c r="K757" s="4" t="s">
        <v>147</v>
      </c>
      <c r="L757" s="4" t="s">
        <v>147</v>
      </c>
    </row>
    <row r="758" spans="3:12" x14ac:dyDescent="0.3">
      <c r="C758" s="1">
        <v>1</v>
      </c>
      <c r="D758" s="1">
        <v>999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4">
        <v>0</v>
      </c>
      <c r="K758" s="4">
        <v>0</v>
      </c>
      <c r="L758" s="4">
        <v>0</v>
      </c>
    </row>
    <row r="759" spans="3:12" x14ac:dyDescent="0.3">
      <c r="C759" s="1">
        <v>2</v>
      </c>
      <c r="D759" s="1">
        <v>999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4">
        <v>0</v>
      </c>
      <c r="K759" s="4">
        <v>0</v>
      </c>
      <c r="L759" s="4">
        <v>0</v>
      </c>
    </row>
    <row r="760" spans="3:12" x14ac:dyDescent="0.3">
      <c r="C760" s="1">
        <v>3</v>
      </c>
      <c r="D760" s="1">
        <v>999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4">
        <v>0</v>
      </c>
      <c r="K760" s="4">
        <v>0</v>
      </c>
      <c r="L760" s="4">
        <v>0</v>
      </c>
    </row>
    <row r="761" spans="3:12" x14ac:dyDescent="0.3">
      <c r="C761" s="1">
        <v>4</v>
      </c>
      <c r="D761" s="1">
        <v>999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4">
        <v>0</v>
      </c>
      <c r="K761" s="4">
        <v>0</v>
      </c>
      <c r="L761" s="4">
        <v>0</v>
      </c>
    </row>
    <row r="762" spans="3:12" x14ac:dyDescent="0.3">
      <c r="C762" s="1">
        <v>5</v>
      </c>
      <c r="D762" s="1">
        <v>998</v>
      </c>
      <c r="E762" s="1">
        <v>1</v>
      </c>
      <c r="F762" s="1">
        <v>0</v>
      </c>
      <c r="G762" s="1">
        <v>0</v>
      </c>
      <c r="H762" s="1">
        <v>0</v>
      </c>
      <c r="I762" s="1">
        <v>0</v>
      </c>
      <c r="J762" s="4">
        <v>0</v>
      </c>
      <c r="K762" s="4">
        <v>0</v>
      </c>
      <c r="L762" s="4">
        <v>0</v>
      </c>
    </row>
    <row r="763" spans="3:12" x14ac:dyDescent="0.3">
      <c r="C763" s="1">
        <v>6</v>
      </c>
      <c r="D763" s="1">
        <v>998</v>
      </c>
      <c r="E763" s="1">
        <v>1</v>
      </c>
      <c r="F763" s="1">
        <v>0</v>
      </c>
      <c r="G763" s="1">
        <v>0</v>
      </c>
      <c r="H763" s="1">
        <v>0</v>
      </c>
      <c r="I763" s="1">
        <v>0</v>
      </c>
      <c r="J763" s="4">
        <v>0</v>
      </c>
      <c r="K763" s="4">
        <v>0</v>
      </c>
      <c r="L763" s="4">
        <v>0</v>
      </c>
    </row>
    <row r="764" spans="3:12" x14ac:dyDescent="0.3">
      <c r="C764" s="1">
        <v>7</v>
      </c>
      <c r="D764" s="1">
        <v>998</v>
      </c>
      <c r="E764" s="1">
        <v>2</v>
      </c>
      <c r="F764" s="1">
        <v>0</v>
      </c>
      <c r="G764" s="1">
        <v>0</v>
      </c>
      <c r="H764" s="1">
        <v>0</v>
      </c>
      <c r="I764" s="1">
        <v>0</v>
      </c>
      <c r="J764" s="4">
        <v>0</v>
      </c>
      <c r="K764" s="4">
        <v>0</v>
      </c>
      <c r="L764" s="4">
        <v>0</v>
      </c>
    </row>
    <row r="765" spans="3:12" x14ac:dyDescent="0.3">
      <c r="C765" s="1">
        <v>8</v>
      </c>
      <c r="D765" s="1">
        <v>991</v>
      </c>
      <c r="E765" s="1">
        <v>8</v>
      </c>
      <c r="F765" s="1">
        <v>0</v>
      </c>
      <c r="G765" s="1">
        <v>0</v>
      </c>
      <c r="H765" s="1">
        <v>0</v>
      </c>
      <c r="I765" s="1">
        <v>0</v>
      </c>
      <c r="J765" s="4">
        <v>0</v>
      </c>
      <c r="K765" s="4">
        <v>0</v>
      </c>
      <c r="L765" s="4">
        <v>0</v>
      </c>
    </row>
    <row r="766" spans="3:12" x14ac:dyDescent="0.3">
      <c r="C766" s="1">
        <v>9</v>
      </c>
      <c r="D766" s="1">
        <v>991</v>
      </c>
      <c r="E766" s="1">
        <v>8</v>
      </c>
      <c r="F766" s="1">
        <v>0</v>
      </c>
      <c r="G766" s="1">
        <v>0</v>
      </c>
      <c r="H766" s="1">
        <v>0</v>
      </c>
      <c r="I766" s="1">
        <v>0</v>
      </c>
      <c r="J766" s="4">
        <v>0</v>
      </c>
      <c r="K766" s="4">
        <v>0</v>
      </c>
      <c r="L766" s="4">
        <v>0</v>
      </c>
    </row>
    <row r="767" spans="3:12" x14ac:dyDescent="0.3">
      <c r="C767" s="1">
        <v>10</v>
      </c>
      <c r="D767" s="1">
        <v>985</v>
      </c>
      <c r="E767" s="1">
        <v>15</v>
      </c>
      <c r="F767" s="1">
        <v>0</v>
      </c>
      <c r="G767" s="1">
        <v>0</v>
      </c>
      <c r="H767" s="1">
        <v>0</v>
      </c>
      <c r="I767" s="1">
        <v>0</v>
      </c>
      <c r="J767" s="4">
        <v>0</v>
      </c>
      <c r="K767" s="4">
        <v>0</v>
      </c>
      <c r="L767" s="4">
        <v>0</v>
      </c>
    </row>
    <row r="768" spans="3:12" x14ac:dyDescent="0.3">
      <c r="C768" s="1">
        <v>11</v>
      </c>
      <c r="D768" s="1">
        <v>983</v>
      </c>
      <c r="E768" s="1">
        <v>16</v>
      </c>
      <c r="F768" s="1">
        <v>0</v>
      </c>
      <c r="G768" s="1">
        <v>0</v>
      </c>
      <c r="H768" s="1">
        <v>0</v>
      </c>
      <c r="I768" s="1">
        <v>0</v>
      </c>
      <c r="J768" s="4">
        <v>0</v>
      </c>
      <c r="K768" s="4">
        <v>0</v>
      </c>
      <c r="L768" s="4">
        <v>0</v>
      </c>
    </row>
    <row r="769" spans="3:12" x14ac:dyDescent="0.3">
      <c r="C769" s="1">
        <v>12</v>
      </c>
      <c r="D769" s="1">
        <v>971</v>
      </c>
      <c r="E769" s="1">
        <v>28</v>
      </c>
      <c r="F769" s="1">
        <v>0</v>
      </c>
      <c r="G769" s="1">
        <v>0</v>
      </c>
      <c r="H769" s="1">
        <v>0</v>
      </c>
      <c r="I769" s="1">
        <v>0</v>
      </c>
      <c r="J769" s="4">
        <v>0</v>
      </c>
      <c r="K769" s="4">
        <v>0</v>
      </c>
      <c r="L769" s="4">
        <v>0</v>
      </c>
    </row>
    <row r="770" spans="3:12" x14ac:dyDescent="0.3">
      <c r="C770" s="1">
        <v>13</v>
      </c>
      <c r="D770" s="1">
        <v>964</v>
      </c>
      <c r="E770" s="1">
        <v>35</v>
      </c>
      <c r="F770" s="1">
        <v>0</v>
      </c>
      <c r="G770" s="1">
        <v>0</v>
      </c>
      <c r="H770" s="1">
        <v>0</v>
      </c>
      <c r="I770" s="1">
        <v>0</v>
      </c>
      <c r="J770" s="4">
        <v>0</v>
      </c>
      <c r="K770" s="4">
        <v>1</v>
      </c>
      <c r="L770" s="4">
        <v>0</v>
      </c>
    </row>
    <row r="771" spans="3:12" x14ac:dyDescent="0.3">
      <c r="C771" s="1">
        <v>14</v>
      </c>
      <c r="D771" s="1">
        <v>960</v>
      </c>
      <c r="E771" s="1">
        <v>39</v>
      </c>
      <c r="F771" s="1">
        <v>0</v>
      </c>
      <c r="G771" s="1">
        <v>0</v>
      </c>
      <c r="H771" s="1">
        <v>0</v>
      </c>
      <c r="I771" s="1">
        <v>0</v>
      </c>
      <c r="J771" s="4">
        <v>0</v>
      </c>
      <c r="K771" s="4">
        <v>1</v>
      </c>
      <c r="L771" s="4">
        <v>0</v>
      </c>
    </row>
    <row r="772" spans="3:12" x14ac:dyDescent="0.3">
      <c r="C772" s="1">
        <v>15</v>
      </c>
      <c r="D772" s="1">
        <v>952</v>
      </c>
      <c r="E772" s="1">
        <v>47</v>
      </c>
      <c r="F772" s="1">
        <v>0</v>
      </c>
      <c r="G772" s="1">
        <v>0</v>
      </c>
      <c r="H772" s="1">
        <v>0</v>
      </c>
      <c r="I772" s="1">
        <v>0</v>
      </c>
      <c r="J772" s="4">
        <v>0</v>
      </c>
      <c r="K772" s="4">
        <v>7</v>
      </c>
      <c r="L772" s="4">
        <v>0</v>
      </c>
    </row>
    <row r="773" spans="3:12" x14ac:dyDescent="0.3">
      <c r="C773" s="1">
        <v>16</v>
      </c>
      <c r="D773" s="1">
        <v>941</v>
      </c>
      <c r="E773" s="1">
        <v>58</v>
      </c>
      <c r="F773" s="1">
        <v>0</v>
      </c>
      <c r="G773" s="1">
        <v>0</v>
      </c>
      <c r="H773" s="1">
        <v>0</v>
      </c>
      <c r="I773" s="1">
        <v>0</v>
      </c>
      <c r="J773" s="4">
        <v>0</v>
      </c>
      <c r="K773" s="4">
        <v>8</v>
      </c>
      <c r="L773" s="4">
        <v>0</v>
      </c>
    </row>
    <row r="774" spans="3:12" x14ac:dyDescent="0.3">
      <c r="C774" s="1">
        <v>17</v>
      </c>
      <c r="D774" s="1">
        <v>937</v>
      </c>
      <c r="E774" s="1">
        <v>62</v>
      </c>
      <c r="F774" s="1">
        <v>0</v>
      </c>
      <c r="G774" s="1">
        <v>0</v>
      </c>
      <c r="H774" s="1">
        <v>0</v>
      </c>
      <c r="I774" s="1">
        <v>0</v>
      </c>
      <c r="J774" s="4">
        <v>0</v>
      </c>
      <c r="K774" s="4">
        <v>14</v>
      </c>
      <c r="L774" s="4">
        <v>1</v>
      </c>
    </row>
    <row r="775" spans="3:12" x14ac:dyDescent="0.3">
      <c r="C775" s="1">
        <v>18</v>
      </c>
      <c r="D775" s="1">
        <v>921</v>
      </c>
      <c r="E775" s="1">
        <v>78</v>
      </c>
      <c r="F775" s="1">
        <v>0</v>
      </c>
      <c r="G775" s="1">
        <v>0</v>
      </c>
      <c r="H775" s="1">
        <v>0</v>
      </c>
      <c r="I775" s="1">
        <v>0</v>
      </c>
      <c r="J775" s="4">
        <v>0</v>
      </c>
      <c r="K775" s="4">
        <v>15</v>
      </c>
      <c r="L775" s="4">
        <v>1</v>
      </c>
    </row>
    <row r="776" spans="3:12" x14ac:dyDescent="0.3">
      <c r="C776" s="1">
        <v>19</v>
      </c>
      <c r="D776" s="1">
        <v>905</v>
      </c>
      <c r="E776" s="1">
        <v>94</v>
      </c>
      <c r="F776" s="1">
        <v>0</v>
      </c>
      <c r="G776" s="1">
        <v>0</v>
      </c>
      <c r="H776" s="1">
        <v>0</v>
      </c>
      <c r="I776" s="1">
        <v>0</v>
      </c>
      <c r="J776" s="4">
        <v>0</v>
      </c>
      <c r="K776" s="4">
        <v>27</v>
      </c>
      <c r="L776" s="4">
        <v>3</v>
      </c>
    </row>
    <row r="777" spans="3:12" x14ac:dyDescent="0.3">
      <c r="C777" s="1">
        <v>20</v>
      </c>
      <c r="D777" s="1">
        <v>894</v>
      </c>
      <c r="E777" s="1">
        <v>105</v>
      </c>
      <c r="F777" s="1">
        <v>0</v>
      </c>
      <c r="G777" s="1">
        <v>0</v>
      </c>
      <c r="H777" s="1">
        <v>0</v>
      </c>
      <c r="I777" s="1">
        <v>0</v>
      </c>
      <c r="J777" s="4">
        <v>0</v>
      </c>
      <c r="K777" s="4">
        <v>34</v>
      </c>
      <c r="L777" s="4">
        <v>3</v>
      </c>
    </row>
    <row r="778" spans="3:12" x14ac:dyDescent="0.3">
      <c r="C778" s="1">
        <v>21</v>
      </c>
      <c r="D778" s="1">
        <v>880</v>
      </c>
      <c r="E778" s="1">
        <v>119</v>
      </c>
      <c r="F778" s="1">
        <v>0</v>
      </c>
      <c r="G778" s="1">
        <v>0</v>
      </c>
      <c r="H778" s="1">
        <v>0</v>
      </c>
      <c r="I778" s="1">
        <v>0</v>
      </c>
      <c r="J778" s="4">
        <v>0</v>
      </c>
      <c r="K778" s="4">
        <v>38</v>
      </c>
      <c r="L778" s="4">
        <v>3</v>
      </c>
    </row>
    <row r="779" spans="3:12" x14ac:dyDescent="0.3">
      <c r="C779" s="1">
        <v>22</v>
      </c>
      <c r="D779" s="1">
        <v>870</v>
      </c>
      <c r="E779" s="1">
        <v>129</v>
      </c>
      <c r="F779" s="1">
        <v>0</v>
      </c>
      <c r="G779" s="1">
        <v>0</v>
      </c>
      <c r="H779" s="1">
        <v>0</v>
      </c>
      <c r="I779" s="1">
        <v>0</v>
      </c>
      <c r="J779" s="4">
        <v>0</v>
      </c>
      <c r="K779" s="4">
        <v>46</v>
      </c>
      <c r="L779" s="4">
        <v>4</v>
      </c>
    </row>
    <row r="780" spans="3:12" x14ac:dyDescent="0.3">
      <c r="C780" s="1">
        <v>23</v>
      </c>
      <c r="D780" s="1">
        <v>862</v>
      </c>
      <c r="E780" s="1">
        <v>136</v>
      </c>
      <c r="F780" s="1">
        <v>0</v>
      </c>
      <c r="G780" s="1">
        <v>0</v>
      </c>
      <c r="H780" s="1">
        <v>0</v>
      </c>
      <c r="I780" s="1">
        <v>0</v>
      </c>
      <c r="J780" s="4">
        <v>0</v>
      </c>
      <c r="K780" s="4">
        <v>56</v>
      </c>
      <c r="L780" s="4">
        <v>4</v>
      </c>
    </row>
    <row r="781" spans="3:12" x14ac:dyDescent="0.3">
      <c r="C781" s="1">
        <v>24</v>
      </c>
      <c r="D781" s="1">
        <v>841</v>
      </c>
      <c r="E781" s="1">
        <v>157</v>
      </c>
      <c r="F781" s="1">
        <v>0</v>
      </c>
      <c r="G781" s="1">
        <v>0</v>
      </c>
      <c r="H781" s="1">
        <v>0</v>
      </c>
      <c r="I781" s="1">
        <v>0</v>
      </c>
      <c r="J781" s="4">
        <v>0</v>
      </c>
      <c r="K781" s="4">
        <v>61</v>
      </c>
      <c r="L781" s="4">
        <v>5</v>
      </c>
    </row>
    <row r="782" spans="3:12" x14ac:dyDescent="0.3">
      <c r="C782" s="1">
        <v>25</v>
      </c>
      <c r="D782" s="1">
        <v>830</v>
      </c>
      <c r="E782" s="1">
        <v>167</v>
      </c>
      <c r="F782" s="1">
        <v>0</v>
      </c>
      <c r="G782" s="1">
        <v>1</v>
      </c>
      <c r="H782" s="1">
        <v>0</v>
      </c>
      <c r="I782" s="1">
        <v>0</v>
      </c>
      <c r="J782" s="4">
        <v>0</v>
      </c>
      <c r="K782" s="4">
        <v>76</v>
      </c>
      <c r="L782" s="4">
        <v>6</v>
      </c>
    </row>
    <row r="783" spans="3:12" x14ac:dyDescent="0.3">
      <c r="C783" s="1">
        <v>26</v>
      </c>
      <c r="D783" s="1">
        <v>811</v>
      </c>
      <c r="E783" s="1">
        <v>185</v>
      </c>
      <c r="F783" s="1">
        <v>0</v>
      </c>
      <c r="G783" s="1">
        <v>2</v>
      </c>
      <c r="H783" s="1">
        <v>0</v>
      </c>
      <c r="I783" s="1">
        <v>0</v>
      </c>
      <c r="J783" s="4">
        <v>0</v>
      </c>
      <c r="K783" s="4">
        <v>91</v>
      </c>
      <c r="L783" s="4">
        <v>7</v>
      </c>
    </row>
    <row r="784" spans="3:12" x14ac:dyDescent="0.3">
      <c r="C784" s="1">
        <v>27</v>
      </c>
      <c r="D784" s="1">
        <v>798</v>
      </c>
      <c r="E784" s="1">
        <v>198</v>
      </c>
      <c r="F784" s="1">
        <v>0</v>
      </c>
      <c r="G784" s="1">
        <v>3</v>
      </c>
      <c r="H784" s="1">
        <v>0</v>
      </c>
      <c r="I784" s="1">
        <v>0</v>
      </c>
      <c r="J784" s="4">
        <v>0</v>
      </c>
      <c r="K784" s="4">
        <v>101</v>
      </c>
      <c r="L784" s="4">
        <v>8</v>
      </c>
    </row>
    <row r="785" spans="3:12" x14ac:dyDescent="0.3">
      <c r="C785" s="1">
        <v>28</v>
      </c>
      <c r="D785" s="1">
        <v>776</v>
      </c>
      <c r="E785" s="1">
        <v>218</v>
      </c>
      <c r="F785" s="1">
        <v>0</v>
      </c>
      <c r="G785" s="1">
        <v>4</v>
      </c>
      <c r="H785" s="1">
        <v>0</v>
      </c>
      <c r="I785" s="1">
        <v>0</v>
      </c>
      <c r="J785" s="4">
        <v>0</v>
      </c>
      <c r="K785" s="4">
        <v>114</v>
      </c>
      <c r="L785" s="4">
        <v>9</v>
      </c>
    </row>
    <row r="786" spans="3:12" x14ac:dyDescent="0.3">
      <c r="C786" s="1">
        <v>29</v>
      </c>
      <c r="D786" s="1">
        <v>758</v>
      </c>
      <c r="E786" s="1">
        <v>234</v>
      </c>
      <c r="F786" s="1">
        <v>0</v>
      </c>
      <c r="G786" s="1">
        <v>5</v>
      </c>
      <c r="H786" s="1">
        <v>0</v>
      </c>
      <c r="I786" s="1">
        <v>1</v>
      </c>
      <c r="J786" s="4">
        <v>0</v>
      </c>
      <c r="K786" s="4">
        <v>123</v>
      </c>
      <c r="L786" s="4">
        <v>10</v>
      </c>
    </row>
    <row r="787" spans="3:12" x14ac:dyDescent="0.3">
      <c r="C787" s="1">
        <v>30</v>
      </c>
      <c r="D787" s="1">
        <v>735</v>
      </c>
      <c r="E787" s="1">
        <v>256</v>
      </c>
      <c r="F787" s="1">
        <v>0</v>
      </c>
      <c r="G787" s="1">
        <v>6</v>
      </c>
      <c r="H787" s="1">
        <v>0</v>
      </c>
      <c r="I787" s="1">
        <v>1</v>
      </c>
      <c r="J787" s="4">
        <v>0</v>
      </c>
      <c r="K787" s="4">
        <v>129</v>
      </c>
      <c r="L787" s="4">
        <v>11</v>
      </c>
    </row>
    <row r="788" spans="3:12" x14ac:dyDescent="0.3">
      <c r="C788" s="1">
        <v>31</v>
      </c>
      <c r="D788" s="1">
        <v>721</v>
      </c>
      <c r="E788" s="1">
        <v>267</v>
      </c>
      <c r="F788" s="1">
        <v>0</v>
      </c>
      <c r="G788" s="1">
        <v>9</v>
      </c>
      <c r="H788" s="1">
        <v>0</v>
      </c>
      <c r="I788" s="1">
        <v>1</v>
      </c>
      <c r="J788" s="4">
        <v>0</v>
      </c>
      <c r="K788" s="4">
        <v>147</v>
      </c>
      <c r="L788" s="4">
        <v>12</v>
      </c>
    </row>
    <row r="789" spans="3:12" x14ac:dyDescent="0.3">
      <c r="C789" s="1">
        <v>32</v>
      </c>
      <c r="D789" s="1">
        <v>703</v>
      </c>
      <c r="E789" s="1">
        <v>282</v>
      </c>
      <c r="F789" s="1">
        <v>0</v>
      </c>
      <c r="G789" s="1">
        <v>11</v>
      </c>
      <c r="H789" s="1">
        <v>0</v>
      </c>
      <c r="I789" s="1">
        <v>1</v>
      </c>
      <c r="J789" s="4">
        <v>0</v>
      </c>
      <c r="K789" s="4">
        <v>156</v>
      </c>
      <c r="L789" s="4">
        <v>13</v>
      </c>
    </row>
    <row r="790" spans="3:12" x14ac:dyDescent="0.3">
      <c r="C790" s="1">
        <v>33</v>
      </c>
      <c r="D790" s="1">
        <v>687</v>
      </c>
      <c r="E790" s="1">
        <v>295</v>
      </c>
      <c r="F790" s="1">
        <v>0</v>
      </c>
      <c r="G790" s="1">
        <v>14</v>
      </c>
      <c r="H790" s="1">
        <v>0</v>
      </c>
      <c r="I790" s="1">
        <v>2</v>
      </c>
      <c r="J790" s="4">
        <v>0</v>
      </c>
      <c r="K790" s="4">
        <v>171</v>
      </c>
      <c r="L790" s="4">
        <v>15</v>
      </c>
    </row>
    <row r="791" spans="3:12" x14ac:dyDescent="0.3">
      <c r="C791" s="1">
        <v>34</v>
      </c>
      <c r="D791" s="1">
        <v>669</v>
      </c>
      <c r="E791" s="1">
        <v>310</v>
      </c>
      <c r="F791" s="1">
        <v>0</v>
      </c>
      <c r="G791" s="1">
        <v>16</v>
      </c>
      <c r="H791" s="1">
        <v>0</v>
      </c>
      <c r="I791" s="1">
        <v>3</v>
      </c>
      <c r="J791" s="4">
        <v>0</v>
      </c>
      <c r="K791" s="4">
        <v>182</v>
      </c>
      <c r="L791" s="4">
        <v>16</v>
      </c>
    </row>
    <row r="792" spans="3:12" x14ac:dyDescent="0.3">
      <c r="C792" s="1">
        <v>35</v>
      </c>
      <c r="D792" s="1">
        <v>649</v>
      </c>
      <c r="E792" s="1">
        <v>325</v>
      </c>
      <c r="F792" s="1">
        <v>0</v>
      </c>
      <c r="G792" s="1">
        <v>21</v>
      </c>
      <c r="H792" s="1">
        <v>0</v>
      </c>
      <c r="I792" s="1">
        <v>4</v>
      </c>
      <c r="J792" s="4">
        <v>0</v>
      </c>
      <c r="K792" s="4">
        <v>199</v>
      </c>
      <c r="L792" s="4">
        <v>19</v>
      </c>
    </row>
    <row r="793" spans="3:12" x14ac:dyDescent="0.3">
      <c r="C793" s="1">
        <v>36</v>
      </c>
      <c r="D793" s="1">
        <v>632</v>
      </c>
      <c r="E793" s="1">
        <v>336</v>
      </c>
      <c r="F793" s="1">
        <v>0</v>
      </c>
      <c r="G793" s="1">
        <v>26</v>
      </c>
      <c r="H793" s="1">
        <v>0</v>
      </c>
      <c r="I793" s="1">
        <v>5</v>
      </c>
      <c r="J793" s="4">
        <v>0</v>
      </c>
      <c r="K793" s="4">
        <v>210</v>
      </c>
      <c r="L793" s="4">
        <v>20</v>
      </c>
    </row>
    <row r="794" spans="3:12" x14ac:dyDescent="0.3">
      <c r="C794" s="1">
        <v>37</v>
      </c>
      <c r="D794" s="1">
        <v>616</v>
      </c>
      <c r="E794" s="1">
        <v>346</v>
      </c>
      <c r="F794" s="1">
        <v>0</v>
      </c>
      <c r="G794" s="1">
        <v>31</v>
      </c>
      <c r="H794" s="1">
        <v>0</v>
      </c>
      <c r="I794" s="1">
        <v>6</v>
      </c>
      <c r="J794" s="4">
        <v>0</v>
      </c>
      <c r="K794" s="4">
        <v>227</v>
      </c>
      <c r="L794" s="4">
        <v>22</v>
      </c>
    </row>
    <row r="795" spans="3:12" x14ac:dyDescent="0.3">
      <c r="C795" s="1">
        <v>38</v>
      </c>
      <c r="D795" s="1">
        <v>599</v>
      </c>
      <c r="E795" s="1">
        <v>356</v>
      </c>
      <c r="F795" s="1">
        <v>0</v>
      </c>
      <c r="G795" s="1">
        <v>37</v>
      </c>
      <c r="H795" s="1">
        <v>0</v>
      </c>
      <c r="I795" s="1">
        <v>6</v>
      </c>
      <c r="J795" s="4">
        <v>0</v>
      </c>
      <c r="K795" s="4">
        <v>234</v>
      </c>
      <c r="L795" s="4">
        <v>23</v>
      </c>
    </row>
    <row r="796" spans="3:12" x14ac:dyDescent="0.3">
      <c r="C796" s="1">
        <v>39</v>
      </c>
      <c r="D796" s="1">
        <v>583</v>
      </c>
      <c r="E796" s="1">
        <v>366</v>
      </c>
      <c r="F796" s="1">
        <v>0</v>
      </c>
      <c r="G796" s="1">
        <v>42</v>
      </c>
      <c r="H796" s="1">
        <v>0</v>
      </c>
      <c r="I796" s="1">
        <v>7</v>
      </c>
      <c r="J796" s="4">
        <v>0</v>
      </c>
      <c r="K796" s="4">
        <v>246</v>
      </c>
      <c r="L796" s="4">
        <v>25</v>
      </c>
    </row>
    <row r="797" spans="3:12" x14ac:dyDescent="0.3">
      <c r="C797" s="1">
        <v>40</v>
      </c>
      <c r="D797" s="1">
        <v>567</v>
      </c>
      <c r="E797" s="1">
        <v>375</v>
      </c>
      <c r="F797" s="1">
        <v>0</v>
      </c>
      <c r="G797" s="1">
        <v>48</v>
      </c>
      <c r="H797" s="1">
        <v>0</v>
      </c>
      <c r="I797" s="1">
        <v>8</v>
      </c>
      <c r="J797" s="4">
        <v>0</v>
      </c>
      <c r="K797" s="4">
        <v>255</v>
      </c>
      <c r="L797" s="4">
        <v>25</v>
      </c>
    </row>
    <row r="798" spans="3:12" x14ac:dyDescent="0.3">
      <c r="C798" s="1">
        <v>41</v>
      </c>
      <c r="D798" s="1">
        <v>551</v>
      </c>
      <c r="E798" s="1">
        <v>383</v>
      </c>
      <c r="F798" s="1">
        <v>0</v>
      </c>
      <c r="G798" s="1">
        <v>55</v>
      </c>
      <c r="H798" s="1">
        <v>0</v>
      </c>
      <c r="I798" s="1">
        <v>9</v>
      </c>
      <c r="J798" s="4">
        <v>0</v>
      </c>
      <c r="K798" s="4">
        <v>265</v>
      </c>
      <c r="L798" s="4">
        <v>26</v>
      </c>
    </row>
    <row r="799" spans="3:12" x14ac:dyDescent="0.3">
      <c r="C799" s="1">
        <v>42</v>
      </c>
      <c r="D799" s="1">
        <v>534</v>
      </c>
      <c r="E799" s="1">
        <v>392</v>
      </c>
      <c r="F799" s="1">
        <v>0</v>
      </c>
      <c r="G799" s="1">
        <v>61</v>
      </c>
      <c r="H799" s="1">
        <v>0</v>
      </c>
      <c r="I799" s="1">
        <v>11</v>
      </c>
      <c r="J799" s="4">
        <v>0</v>
      </c>
      <c r="K799" s="4">
        <v>277</v>
      </c>
      <c r="L799" s="4">
        <v>27</v>
      </c>
    </row>
    <row r="800" spans="3:12" x14ac:dyDescent="0.3">
      <c r="C800" s="1">
        <v>43</v>
      </c>
      <c r="D800" s="1">
        <v>520</v>
      </c>
      <c r="E800" s="1">
        <v>395</v>
      </c>
      <c r="F800" s="1">
        <v>0</v>
      </c>
      <c r="G800" s="1">
        <v>70</v>
      </c>
      <c r="H800" s="1">
        <v>0</v>
      </c>
      <c r="I800" s="1">
        <v>13</v>
      </c>
      <c r="J800" s="4">
        <v>0</v>
      </c>
      <c r="K800" s="4">
        <v>283</v>
      </c>
      <c r="L800" s="4">
        <v>28</v>
      </c>
    </row>
    <row r="801" spans="3:12" x14ac:dyDescent="0.3">
      <c r="C801" s="1">
        <v>44</v>
      </c>
      <c r="D801" s="1">
        <v>504</v>
      </c>
      <c r="E801" s="1">
        <v>401</v>
      </c>
      <c r="F801" s="1">
        <v>0</v>
      </c>
      <c r="G801" s="1">
        <v>79</v>
      </c>
      <c r="H801" s="1">
        <v>0</v>
      </c>
      <c r="I801" s="1">
        <v>15</v>
      </c>
      <c r="J801" s="4">
        <v>0</v>
      </c>
      <c r="K801" s="4">
        <v>289</v>
      </c>
      <c r="L801" s="4">
        <v>28</v>
      </c>
    </row>
    <row r="802" spans="3:12" x14ac:dyDescent="0.3">
      <c r="C802" s="1">
        <v>45</v>
      </c>
      <c r="D802" s="1">
        <v>490</v>
      </c>
      <c r="E802" s="1">
        <v>406</v>
      </c>
      <c r="F802" s="1">
        <v>0</v>
      </c>
      <c r="G802" s="1">
        <v>86</v>
      </c>
      <c r="H802" s="1">
        <v>0</v>
      </c>
      <c r="I802" s="1">
        <v>16</v>
      </c>
      <c r="J802" s="4">
        <v>0</v>
      </c>
      <c r="K802" s="4">
        <v>297</v>
      </c>
      <c r="L802" s="4">
        <v>29</v>
      </c>
    </row>
    <row r="803" spans="3:12" x14ac:dyDescent="0.3">
      <c r="C803" s="1">
        <v>46</v>
      </c>
      <c r="D803" s="1">
        <v>475</v>
      </c>
      <c r="E803" s="1">
        <v>411</v>
      </c>
      <c r="F803" s="1">
        <v>0</v>
      </c>
      <c r="G803" s="1">
        <v>95</v>
      </c>
      <c r="H803" s="1">
        <v>0</v>
      </c>
      <c r="I803" s="1">
        <v>17</v>
      </c>
      <c r="J803" s="4">
        <v>0</v>
      </c>
      <c r="K803" s="4">
        <v>303</v>
      </c>
      <c r="L803" s="4">
        <v>29</v>
      </c>
    </row>
    <row r="804" spans="3:12" x14ac:dyDescent="0.3">
      <c r="C804" s="1">
        <v>47</v>
      </c>
      <c r="D804" s="1">
        <v>461</v>
      </c>
      <c r="E804" s="1">
        <v>412</v>
      </c>
      <c r="F804" s="1">
        <v>0</v>
      </c>
      <c r="G804" s="1">
        <v>106</v>
      </c>
      <c r="H804" s="1">
        <v>0</v>
      </c>
      <c r="I804" s="1">
        <v>20</v>
      </c>
      <c r="J804" s="4">
        <v>0</v>
      </c>
      <c r="K804" s="4">
        <v>306</v>
      </c>
      <c r="L804" s="4">
        <v>30</v>
      </c>
    </row>
    <row r="805" spans="3:12" x14ac:dyDescent="0.3">
      <c r="C805" s="1">
        <v>48</v>
      </c>
      <c r="D805" s="1">
        <v>445</v>
      </c>
      <c r="E805" s="1">
        <v>417</v>
      </c>
      <c r="F805" s="1">
        <v>0</v>
      </c>
      <c r="G805" s="1">
        <v>115</v>
      </c>
      <c r="H805" s="1">
        <v>0</v>
      </c>
      <c r="I805" s="1">
        <v>22</v>
      </c>
      <c r="J805" s="4">
        <v>0</v>
      </c>
      <c r="K805" s="4">
        <v>311</v>
      </c>
      <c r="L805" s="4">
        <v>31</v>
      </c>
    </row>
    <row r="806" spans="3:12" x14ac:dyDescent="0.3">
      <c r="C806" s="1">
        <v>49</v>
      </c>
      <c r="D806" s="1">
        <v>431</v>
      </c>
      <c r="E806" s="1">
        <v>416</v>
      </c>
      <c r="F806" s="1">
        <v>0</v>
      </c>
      <c r="G806" s="1">
        <v>127</v>
      </c>
      <c r="H806" s="1">
        <v>0</v>
      </c>
      <c r="I806" s="1">
        <v>25</v>
      </c>
      <c r="J806" s="4">
        <v>0</v>
      </c>
      <c r="K806" s="4">
        <v>313</v>
      </c>
      <c r="L806" s="4">
        <v>31</v>
      </c>
    </row>
    <row r="807" spans="3:12" x14ac:dyDescent="0.3">
      <c r="C807" s="1">
        <v>50</v>
      </c>
      <c r="D807" s="1">
        <v>417</v>
      </c>
      <c r="E807" s="1">
        <v>414</v>
      </c>
      <c r="F807" s="1">
        <v>0</v>
      </c>
      <c r="G807" s="1">
        <v>140</v>
      </c>
      <c r="H807" s="1">
        <v>0</v>
      </c>
      <c r="I807" s="1">
        <v>27</v>
      </c>
      <c r="J807" s="4">
        <v>0</v>
      </c>
      <c r="K807" s="4">
        <v>311</v>
      </c>
      <c r="L807" s="4">
        <v>31</v>
      </c>
    </row>
    <row r="808" spans="3:12" x14ac:dyDescent="0.3">
      <c r="C808" s="1">
        <v>51</v>
      </c>
      <c r="D808" s="1">
        <v>407</v>
      </c>
      <c r="E808" s="1">
        <v>409</v>
      </c>
      <c r="F808" s="1">
        <v>0</v>
      </c>
      <c r="G808" s="1">
        <v>153</v>
      </c>
      <c r="H808" s="1">
        <v>0</v>
      </c>
      <c r="I808" s="1">
        <v>30</v>
      </c>
      <c r="J808" s="4">
        <v>0</v>
      </c>
      <c r="K808" s="4">
        <v>311</v>
      </c>
      <c r="L808" s="4">
        <v>32</v>
      </c>
    </row>
    <row r="809" spans="3:12" x14ac:dyDescent="0.3">
      <c r="C809" s="1">
        <v>52</v>
      </c>
      <c r="D809" s="1">
        <v>395</v>
      </c>
      <c r="E809" s="1">
        <v>405</v>
      </c>
      <c r="F809" s="1">
        <v>0</v>
      </c>
      <c r="G809" s="1">
        <v>167</v>
      </c>
      <c r="H809" s="1">
        <v>0</v>
      </c>
      <c r="I809" s="1">
        <v>32</v>
      </c>
      <c r="J809" s="4">
        <v>0</v>
      </c>
      <c r="K809" s="4">
        <v>310</v>
      </c>
      <c r="L809" s="4">
        <v>31</v>
      </c>
    </row>
    <row r="810" spans="3:12" x14ac:dyDescent="0.3">
      <c r="C810" s="1">
        <v>53</v>
      </c>
      <c r="D810" s="1">
        <v>385</v>
      </c>
      <c r="E810" s="1">
        <v>401</v>
      </c>
      <c r="F810" s="1">
        <v>0</v>
      </c>
      <c r="G810" s="1">
        <v>179</v>
      </c>
      <c r="H810" s="1">
        <v>0</v>
      </c>
      <c r="I810" s="1">
        <v>34</v>
      </c>
      <c r="J810" s="4">
        <v>0</v>
      </c>
      <c r="K810" s="4">
        <v>311</v>
      </c>
      <c r="L810" s="4">
        <v>31</v>
      </c>
    </row>
    <row r="811" spans="3:12" x14ac:dyDescent="0.3">
      <c r="C811" s="1">
        <v>54</v>
      </c>
      <c r="D811" s="1">
        <v>373</v>
      </c>
      <c r="E811" s="1">
        <v>397</v>
      </c>
      <c r="F811" s="1">
        <v>0</v>
      </c>
      <c r="G811" s="1">
        <v>192</v>
      </c>
      <c r="H811" s="1">
        <v>0</v>
      </c>
      <c r="I811" s="1">
        <v>36</v>
      </c>
      <c r="J811" s="4">
        <v>0</v>
      </c>
      <c r="K811" s="4">
        <v>309</v>
      </c>
      <c r="L811" s="4">
        <v>31</v>
      </c>
    </row>
    <row r="812" spans="3:12" x14ac:dyDescent="0.3">
      <c r="C812" s="1">
        <v>55</v>
      </c>
      <c r="D812" s="1">
        <v>365</v>
      </c>
      <c r="E812" s="1">
        <v>387</v>
      </c>
      <c r="F812" s="1">
        <v>0</v>
      </c>
      <c r="G812" s="1">
        <v>207</v>
      </c>
      <c r="H812" s="1">
        <v>0</v>
      </c>
      <c r="I812" s="1">
        <v>39</v>
      </c>
      <c r="J812" s="4">
        <v>0</v>
      </c>
      <c r="K812" s="4">
        <v>307</v>
      </c>
      <c r="L812" s="4">
        <v>30</v>
      </c>
    </row>
    <row r="813" spans="3:12" x14ac:dyDescent="0.3">
      <c r="C813" s="1">
        <v>56</v>
      </c>
      <c r="D813" s="1">
        <v>352</v>
      </c>
      <c r="E813" s="1">
        <v>383</v>
      </c>
      <c r="F813" s="1">
        <v>0</v>
      </c>
      <c r="G813" s="1">
        <v>221</v>
      </c>
      <c r="H813" s="1">
        <v>0</v>
      </c>
      <c r="I813" s="1">
        <v>42</v>
      </c>
      <c r="J813" s="4">
        <v>0</v>
      </c>
      <c r="K813" s="4">
        <v>304</v>
      </c>
      <c r="L813" s="4">
        <v>31</v>
      </c>
    </row>
    <row r="814" spans="3:12" x14ac:dyDescent="0.3">
      <c r="C814" s="1">
        <v>57</v>
      </c>
      <c r="D814" s="1">
        <v>341</v>
      </c>
      <c r="E814" s="1">
        <v>376</v>
      </c>
      <c r="F814" s="1">
        <v>0</v>
      </c>
      <c r="G814" s="1">
        <v>236</v>
      </c>
      <c r="H814" s="1">
        <v>0</v>
      </c>
      <c r="I814" s="1">
        <v>44</v>
      </c>
      <c r="J814" s="4">
        <v>0</v>
      </c>
      <c r="K814" s="4">
        <v>301</v>
      </c>
      <c r="L814" s="4">
        <v>31</v>
      </c>
    </row>
    <row r="815" spans="3:12" x14ac:dyDescent="0.3">
      <c r="C815" s="1">
        <v>58</v>
      </c>
      <c r="D815" s="1">
        <v>332</v>
      </c>
      <c r="E815" s="1">
        <v>369</v>
      </c>
      <c r="F815" s="1">
        <v>0</v>
      </c>
      <c r="G815" s="1">
        <v>250</v>
      </c>
      <c r="H815" s="1">
        <v>0</v>
      </c>
      <c r="I815" s="1">
        <v>47</v>
      </c>
      <c r="J815" s="4">
        <v>0</v>
      </c>
      <c r="K815" s="4">
        <v>295</v>
      </c>
      <c r="L815" s="4">
        <v>30</v>
      </c>
    </row>
    <row r="816" spans="3:12" x14ac:dyDescent="0.3">
      <c r="C816" s="1">
        <v>59</v>
      </c>
      <c r="D816" s="1">
        <v>322</v>
      </c>
      <c r="E816" s="1">
        <v>363</v>
      </c>
      <c r="F816" s="1">
        <v>0</v>
      </c>
      <c r="G816" s="1">
        <v>262</v>
      </c>
      <c r="H816" s="1">
        <v>0</v>
      </c>
      <c r="I816" s="1">
        <v>50</v>
      </c>
      <c r="J816" s="4">
        <v>0</v>
      </c>
      <c r="K816" s="4">
        <v>290</v>
      </c>
      <c r="L816" s="4">
        <v>28</v>
      </c>
    </row>
    <row r="817" spans="3:12" x14ac:dyDescent="0.3">
      <c r="C817" s="1">
        <v>60</v>
      </c>
      <c r="D817" s="1">
        <v>314</v>
      </c>
      <c r="E817" s="1">
        <v>354</v>
      </c>
      <c r="F817" s="1">
        <v>0</v>
      </c>
      <c r="G817" s="1">
        <v>277</v>
      </c>
      <c r="H817" s="1">
        <v>0</v>
      </c>
      <c r="I817" s="1">
        <v>53</v>
      </c>
      <c r="J817" s="4">
        <v>0</v>
      </c>
      <c r="K817" s="4">
        <v>283</v>
      </c>
      <c r="L817" s="4">
        <v>28</v>
      </c>
    </row>
    <row r="818" spans="3:12" x14ac:dyDescent="0.3">
      <c r="C818" s="1">
        <v>61</v>
      </c>
      <c r="D818" s="1">
        <v>305</v>
      </c>
      <c r="E818" s="1">
        <v>345</v>
      </c>
      <c r="F818" s="1">
        <v>0</v>
      </c>
      <c r="G818" s="1">
        <v>292</v>
      </c>
      <c r="H818" s="1">
        <v>0</v>
      </c>
      <c r="I818" s="1">
        <v>56</v>
      </c>
      <c r="J818" s="4">
        <v>0</v>
      </c>
      <c r="K818" s="4">
        <v>277</v>
      </c>
      <c r="L818" s="4">
        <v>28</v>
      </c>
    </row>
    <row r="819" spans="3:12" x14ac:dyDescent="0.3">
      <c r="C819" s="1">
        <v>62</v>
      </c>
      <c r="D819" s="1">
        <v>297</v>
      </c>
      <c r="E819" s="1">
        <v>338</v>
      </c>
      <c r="F819" s="1">
        <v>0</v>
      </c>
      <c r="G819" s="1">
        <v>306</v>
      </c>
      <c r="H819" s="1">
        <v>0</v>
      </c>
      <c r="I819" s="1">
        <v>58</v>
      </c>
      <c r="J819" s="4">
        <v>0</v>
      </c>
      <c r="K819" s="4">
        <v>270</v>
      </c>
      <c r="L819" s="4">
        <v>27</v>
      </c>
    </row>
    <row r="820" spans="3:12" x14ac:dyDescent="0.3">
      <c r="C820" s="1">
        <v>63</v>
      </c>
      <c r="D820" s="1">
        <v>289</v>
      </c>
      <c r="E820" s="1">
        <v>328</v>
      </c>
      <c r="F820" s="1">
        <v>0</v>
      </c>
      <c r="G820" s="1">
        <v>321</v>
      </c>
      <c r="H820" s="1">
        <v>0</v>
      </c>
      <c r="I820" s="1">
        <v>60</v>
      </c>
      <c r="J820" s="4">
        <v>0</v>
      </c>
      <c r="K820" s="4">
        <v>265</v>
      </c>
      <c r="L820" s="4">
        <v>26</v>
      </c>
    </row>
    <row r="821" spans="3:12" x14ac:dyDescent="0.3">
      <c r="C821" s="1">
        <v>64</v>
      </c>
      <c r="D821" s="1">
        <v>280</v>
      </c>
      <c r="E821" s="1">
        <v>322</v>
      </c>
      <c r="F821" s="1">
        <v>0</v>
      </c>
      <c r="G821" s="1">
        <v>333</v>
      </c>
      <c r="H821" s="1">
        <v>0</v>
      </c>
      <c r="I821" s="1">
        <v>63</v>
      </c>
      <c r="J821" s="4">
        <v>0</v>
      </c>
      <c r="K821" s="4">
        <v>261</v>
      </c>
      <c r="L821" s="4">
        <v>26</v>
      </c>
    </row>
    <row r="822" spans="3:12" x14ac:dyDescent="0.3">
      <c r="C822" s="1">
        <v>65</v>
      </c>
      <c r="D822" s="1">
        <v>272</v>
      </c>
      <c r="E822" s="1">
        <v>313</v>
      </c>
      <c r="F822" s="1">
        <v>0</v>
      </c>
      <c r="G822" s="1">
        <v>347</v>
      </c>
      <c r="H822" s="1">
        <v>0</v>
      </c>
      <c r="I822" s="1">
        <v>65</v>
      </c>
      <c r="J822" s="4">
        <v>0</v>
      </c>
      <c r="K822" s="4">
        <v>253</v>
      </c>
      <c r="L822" s="4">
        <v>25</v>
      </c>
    </row>
    <row r="823" spans="3:12" x14ac:dyDescent="0.3">
      <c r="C823" s="1">
        <v>66</v>
      </c>
      <c r="D823" s="1">
        <v>267</v>
      </c>
      <c r="E823" s="1">
        <v>304</v>
      </c>
      <c r="F823" s="1">
        <v>0</v>
      </c>
      <c r="G823" s="1">
        <v>361</v>
      </c>
      <c r="H823" s="1">
        <v>0</v>
      </c>
      <c r="I823" s="1">
        <v>67</v>
      </c>
      <c r="J823" s="4">
        <v>0</v>
      </c>
      <c r="K823" s="4">
        <v>249</v>
      </c>
      <c r="L823" s="4">
        <v>24</v>
      </c>
    </row>
    <row r="824" spans="3:12" x14ac:dyDescent="0.3">
      <c r="C824" s="1">
        <v>67</v>
      </c>
      <c r="D824" s="1">
        <v>261</v>
      </c>
      <c r="E824" s="1">
        <v>294</v>
      </c>
      <c r="F824" s="1">
        <v>0</v>
      </c>
      <c r="G824" s="1">
        <v>374</v>
      </c>
      <c r="H824" s="1">
        <v>0</v>
      </c>
      <c r="I824" s="1">
        <v>69</v>
      </c>
      <c r="J824" s="4">
        <v>0</v>
      </c>
      <c r="K824" s="4">
        <v>241</v>
      </c>
      <c r="L824" s="4">
        <v>24</v>
      </c>
    </row>
    <row r="825" spans="3:12" x14ac:dyDescent="0.3">
      <c r="C825" s="1">
        <v>68</v>
      </c>
      <c r="D825" s="1">
        <v>256</v>
      </c>
      <c r="E825" s="1">
        <v>281</v>
      </c>
      <c r="F825" s="1">
        <v>0</v>
      </c>
      <c r="G825" s="1">
        <v>389</v>
      </c>
      <c r="H825" s="1">
        <v>0</v>
      </c>
      <c r="I825" s="1">
        <v>72</v>
      </c>
      <c r="J825" s="4">
        <v>0</v>
      </c>
      <c r="K825" s="4">
        <v>232</v>
      </c>
      <c r="L825" s="4">
        <v>23</v>
      </c>
    </row>
    <row r="826" spans="3:12" x14ac:dyDescent="0.3">
      <c r="C826" s="1">
        <v>69</v>
      </c>
      <c r="D826" s="1">
        <v>252</v>
      </c>
      <c r="E826" s="1">
        <v>272</v>
      </c>
      <c r="F826" s="1">
        <v>0</v>
      </c>
      <c r="G826" s="1">
        <v>400</v>
      </c>
      <c r="H826" s="1">
        <v>0</v>
      </c>
      <c r="I826" s="1">
        <v>75</v>
      </c>
      <c r="J826" s="4">
        <v>0</v>
      </c>
      <c r="K826" s="4">
        <v>226</v>
      </c>
      <c r="L826" s="4">
        <v>23</v>
      </c>
    </row>
    <row r="827" spans="3:12" x14ac:dyDescent="0.3">
      <c r="C827" s="1">
        <v>70</v>
      </c>
      <c r="D827" s="1">
        <v>248</v>
      </c>
      <c r="E827" s="1">
        <v>261</v>
      </c>
      <c r="F827" s="1">
        <v>0</v>
      </c>
      <c r="G827" s="1">
        <v>412</v>
      </c>
      <c r="H827" s="1">
        <v>0</v>
      </c>
      <c r="I827" s="1">
        <v>77</v>
      </c>
      <c r="J827" s="4">
        <v>0</v>
      </c>
      <c r="K827" s="4">
        <v>220</v>
      </c>
      <c r="L827" s="4">
        <v>23</v>
      </c>
    </row>
    <row r="828" spans="3:12" x14ac:dyDescent="0.3">
      <c r="C828" s="1">
        <v>71</v>
      </c>
      <c r="D828" s="1">
        <v>244</v>
      </c>
      <c r="E828" s="1">
        <v>253</v>
      </c>
      <c r="F828" s="1">
        <v>0</v>
      </c>
      <c r="G828" s="1">
        <v>423</v>
      </c>
      <c r="H828" s="1">
        <v>0</v>
      </c>
      <c r="I828" s="1">
        <v>79</v>
      </c>
      <c r="J828" s="4">
        <v>0</v>
      </c>
      <c r="K828" s="4">
        <v>217</v>
      </c>
      <c r="L828" s="4">
        <v>22</v>
      </c>
    </row>
    <row r="829" spans="3:12" x14ac:dyDescent="0.3">
      <c r="C829" s="1">
        <v>72</v>
      </c>
      <c r="D829" s="1">
        <v>239</v>
      </c>
      <c r="E829" s="1">
        <v>243</v>
      </c>
      <c r="F829" s="1">
        <v>0</v>
      </c>
      <c r="G829" s="1">
        <v>436</v>
      </c>
      <c r="H829" s="1">
        <v>0</v>
      </c>
      <c r="I829" s="1">
        <v>81</v>
      </c>
      <c r="J829" s="4">
        <v>0</v>
      </c>
      <c r="K829" s="4">
        <v>210</v>
      </c>
      <c r="L829" s="4">
        <v>21</v>
      </c>
    </row>
    <row r="830" spans="3:12" x14ac:dyDescent="0.3">
      <c r="C830" s="1">
        <v>73</v>
      </c>
      <c r="D830" s="1">
        <v>236</v>
      </c>
      <c r="E830" s="1">
        <v>230</v>
      </c>
      <c r="F830" s="1">
        <v>0</v>
      </c>
      <c r="G830" s="1">
        <v>449</v>
      </c>
      <c r="H830" s="1">
        <v>0</v>
      </c>
      <c r="I830" s="1">
        <v>83</v>
      </c>
      <c r="J830" s="4">
        <v>0</v>
      </c>
      <c r="K830" s="4">
        <v>200</v>
      </c>
      <c r="L830" s="4">
        <v>20</v>
      </c>
    </row>
    <row r="831" spans="3:12" x14ac:dyDescent="0.3">
      <c r="C831" s="1">
        <v>74</v>
      </c>
      <c r="D831" s="1">
        <v>234</v>
      </c>
      <c r="E831" s="1">
        <v>219</v>
      </c>
      <c r="F831" s="1">
        <v>0</v>
      </c>
      <c r="G831" s="1">
        <v>461</v>
      </c>
      <c r="H831" s="1">
        <v>0</v>
      </c>
      <c r="I831" s="1">
        <v>84</v>
      </c>
      <c r="J831" s="4">
        <v>0</v>
      </c>
      <c r="K831" s="4">
        <v>192</v>
      </c>
      <c r="L831" s="4">
        <v>19</v>
      </c>
    </row>
    <row r="832" spans="3:12" x14ac:dyDescent="0.3">
      <c r="C832" s="1">
        <v>75</v>
      </c>
      <c r="D832" s="1">
        <v>231</v>
      </c>
      <c r="E832" s="1">
        <v>209</v>
      </c>
      <c r="F832" s="1">
        <v>0</v>
      </c>
      <c r="G832" s="1">
        <v>472</v>
      </c>
      <c r="H832" s="1">
        <v>0</v>
      </c>
      <c r="I832" s="1">
        <v>86</v>
      </c>
      <c r="J832" s="4">
        <v>0</v>
      </c>
      <c r="K832" s="4">
        <v>184</v>
      </c>
      <c r="L832" s="4">
        <v>19</v>
      </c>
    </row>
    <row r="833" spans="3:12" x14ac:dyDescent="0.3">
      <c r="C833" s="1">
        <v>76</v>
      </c>
      <c r="D833" s="1">
        <v>228</v>
      </c>
      <c r="E833" s="1">
        <v>199</v>
      </c>
      <c r="F833" s="1">
        <v>0</v>
      </c>
      <c r="G833" s="1">
        <v>483</v>
      </c>
      <c r="H833" s="1">
        <v>0</v>
      </c>
      <c r="I833" s="1">
        <v>89</v>
      </c>
      <c r="J833" s="4">
        <v>0</v>
      </c>
      <c r="K833" s="4">
        <v>175</v>
      </c>
      <c r="L833" s="4">
        <v>17</v>
      </c>
    </row>
    <row r="834" spans="3:12" x14ac:dyDescent="0.3">
      <c r="C834" s="1">
        <v>77</v>
      </c>
      <c r="D834" s="1">
        <v>225</v>
      </c>
      <c r="E834" s="1">
        <v>187</v>
      </c>
      <c r="F834" s="1">
        <v>0</v>
      </c>
      <c r="G834" s="1">
        <v>494</v>
      </c>
      <c r="H834" s="1">
        <v>0</v>
      </c>
      <c r="I834" s="1">
        <v>92</v>
      </c>
      <c r="J834" s="4">
        <v>0</v>
      </c>
      <c r="K834" s="4">
        <v>165</v>
      </c>
      <c r="L834" s="4">
        <v>16</v>
      </c>
    </row>
    <row r="835" spans="3:12" x14ac:dyDescent="0.3">
      <c r="C835" s="1">
        <v>78</v>
      </c>
      <c r="D835" s="1">
        <v>222</v>
      </c>
      <c r="E835" s="1">
        <v>179</v>
      </c>
      <c r="F835" s="1">
        <v>0</v>
      </c>
      <c r="G835" s="1">
        <v>504</v>
      </c>
      <c r="H835" s="1">
        <v>0</v>
      </c>
      <c r="I835" s="1">
        <v>94</v>
      </c>
      <c r="J835" s="4">
        <v>0</v>
      </c>
      <c r="K835" s="4">
        <v>157</v>
      </c>
      <c r="L835" s="4">
        <v>15</v>
      </c>
    </row>
    <row r="836" spans="3:12" x14ac:dyDescent="0.3">
      <c r="C836" s="1">
        <v>79</v>
      </c>
      <c r="D836" s="1">
        <v>220</v>
      </c>
      <c r="E836" s="1">
        <v>169</v>
      </c>
      <c r="F836" s="1">
        <v>0</v>
      </c>
      <c r="G836" s="1">
        <v>514</v>
      </c>
      <c r="H836" s="1">
        <v>0</v>
      </c>
      <c r="I836" s="1">
        <v>96</v>
      </c>
      <c r="J836" s="4">
        <v>0</v>
      </c>
      <c r="K836" s="4">
        <v>149</v>
      </c>
      <c r="L836" s="4">
        <v>14</v>
      </c>
    </row>
    <row r="837" spans="3:12" x14ac:dyDescent="0.3">
      <c r="C837" s="1">
        <v>80</v>
      </c>
      <c r="D837" s="1">
        <v>217</v>
      </c>
      <c r="E837" s="1">
        <v>160</v>
      </c>
      <c r="F837" s="1">
        <v>0</v>
      </c>
      <c r="G837" s="1">
        <v>522</v>
      </c>
      <c r="H837" s="1">
        <v>0</v>
      </c>
      <c r="I837" s="1">
        <v>99</v>
      </c>
      <c r="J837" s="4">
        <v>0</v>
      </c>
      <c r="K837" s="4">
        <v>141</v>
      </c>
      <c r="L837" s="4">
        <v>14</v>
      </c>
    </row>
    <row r="838" spans="3:12" x14ac:dyDescent="0.3">
      <c r="C838" s="1">
        <v>81</v>
      </c>
      <c r="D838" s="1">
        <v>215</v>
      </c>
      <c r="E838" s="1">
        <v>150</v>
      </c>
      <c r="F838" s="1">
        <v>0</v>
      </c>
      <c r="G838" s="1">
        <v>533</v>
      </c>
      <c r="H838" s="1">
        <v>0</v>
      </c>
      <c r="I838" s="1">
        <v>100</v>
      </c>
      <c r="J838" s="4">
        <v>0</v>
      </c>
      <c r="K838" s="4">
        <v>131</v>
      </c>
      <c r="L838" s="4">
        <v>13</v>
      </c>
    </row>
    <row r="839" spans="3:12" x14ac:dyDescent="0.3">
      <c r="C839" s="1">
        <v>82</v>
      </c>
      <c r="D839" s="1">
        <v>213</v>
      </c>
      <c r="E839" s="1">
        <v>142</v>
      </c>
      <c r="F839" s="1">
        <v>0</v>
      </c>
      <c r="G839" s="1">
        <v>542</v>
      </c>
      <c r="H839" s="1">
        <v>0</v>
      </c>
      <c r="I839" s="1">
        <v>101</v>
      </c>
      <c r="J839" s="4">
        <v>0</v>
      </c>
      <c r="K839" s="4">
        <v>125</v>
      </c>
      <c r="L839" s="4">
        <v>13</v>
      </c>
    </row>
    <row r="840" spans="3:12" x14ac:dyDescent="0.3">
      <c r="C840" s="1">
        <v>83</v>
      </c>
      <c r="D840" s="1">
        <v>212</v>
      </c>
      <c r="E840" s="1">
        <v>132</v>
      </c>
      <c r="F840" s="1">
        <v>0</v>
      </c>
      <c r="G840" s="1">
        <v>551</v>
      </c>
      <c r="H840" s="1">
        <v>0</v>
      </c>
      <c r="I840" s="1">
        <v>103</v>
      </c>
      <c r="J840" s="4">
        <v>0</v>
      </c>
      <c r="K840" s="4">
        <v>116</v>
      </c>
      <c r="L840" s="4">
        <v>12</v>
      </c>
    </row>
    <row r="841" spans="3:12" x14ac:dyDescent="0.3">
      <c r="C841" s="1">
        <v>84</v>
      </c>
      <c r="D841" s="1">
        <v>210</v>
      </c>
      <c r="E841" s="1">
        <v>126</v>
      </c>
      <c r="F841" s="1">
        <v>0</v>
      </c>
      <c r="G841" s="1">
        <v>558</v>
      </c>
      <c r="H841" s="1">
        <v>0</v>
      </c>
      <c r="I841" s="1">
        <v>105</v>
      </c>
      <c r="J841" s="4">
        <v>0</v>
      </c>
      <c r="K841" s="4">
        <v>111</v>
      </c>
      <c r="L841" s="4">
        <v>12</v>
      </c>
    </row>
    <row r="842" spans="3:12" x14ac:dyDescent="0.3">
      <c r="C842" s="1">
        <v>85</v>
      </c>
      <c r="D842" s="1">
        <v>208</v>
      </c>
      <c r="E842" s="1">
        <v>120</v>
      </c>
      <c r="F842" s="1">
        <v>0</v>
      </c>
      <c r="G842" s="1">
        <v>564</v>
      </c>
      <c r="H842" s="1">
        <v>0</v>
      </c>
      <c r="I842" s="1">
        <v>106</v>
      </c>
      <c r="J842" s="4">
        <v>0</v>
      </c>
      <c r="K842" s="4">
        <v>106</v>
      </c>
      <c r="L842" s="4">
        <v>12</v>
      </c>
    </row>
    <row r="843" spans="3:12" x14ac:dyDescent="0.3">
      <c r="C843" s="1">
        <v>86</v>
      </c>
      <c r="D843" s="1">
        <v>206</v>
      </c>
      <c r="E843" s="1">
        <v>114</v>
      </c>
      <c r="F843" s="1">
        <v>0</v>
      </c>
      <c r="G843" s="1">
        <v>571</v>
      </c>
      <c r="H843" s="1">
        <v>0</v>
      </c>
      <c r="I843" s="1">
        <v>107</v>
      </c>
      <c r="J843" s="4">
        <v>0</v>
      </c>
      <c r="K843" s="4">
        <v>101</v>
      </c>
      <c r="L843" s="4">
        <v>11</v>
      </c>
    </row>
    <row r="844" spans="3:12" x14ac:dyDescent="0.3">
      <c r="C844" s="1">
        <v>87</v>
      </c>
      <c r="D844" s="1">
        <v>205</v>
      </c>
      <c r="E844" s="1">
        <v>105</v>
      </c>
      <c r="F844" s="1">
        <v>0</v>
      </c>
      <c r="G844" s="1">
        <v>579</v>
      </c>
      <c r="H844" s="1">
        <v>0</v>
      </c>
      <c r="I844" s="1">
        <v>108</v>
      </c>
      <c r="J844" s="4">
        <v>0</v>
      </c>
      <c r="K844" s="4">
        <v>94</v>
      </c>
      <c r="L844" s="4">
        <v>10</v>
      </c>
    </row>
    <row r="845" spans="3:12" x14ac:dyDescent="0.3">
      <c r="C845" s="1">
        <v>88</v>
      </c>
      <c r="D845" s="1">
        <v>203</v>
      </c>
      <c r="E845" s="1">
        <v>100</v>
      </c>
      <c r="F845" s="1">
        <v>0</v>
      </c>
      <c r="G845" s="1">
        <v>586</v>
      </c>
      <c r="H845" s="1">
        <v>0</v>
      </c>
      <c r="I845" s="1">
        <v>109</v>
      </c>
      <c r="J845" s="4">
        <v>0</v>
      </c>
      <c r="K845" s="4">
        <v>88</v>
      </c>
      <c r="L845" s="4">
        <v>10</v>
      </c>
    </row>
    <row r="846" spans="3:12" x14ac:dyDescent="0.3">
      <c r="C846" s="1">
        <v>89</v>
      </c>
      <c r="D846" s="1">
        <v>202</v>
      </c>
      <c r="E846" s="1">
        <v>94</v>
      </c>
      <c r="F846" s="1">
        <v>0</v>
      </c>
      <c r="G846" s="1">
        <v>592</v>
      </c>
      <c r="H846" s="1">
        <v>0</v>
      </c>
      <c r="I846" s="1">
        <v>110</v>
      </c>
      <c r="J846" s="4">
        <v>0</v>
      </c>
      <c r="K846" s="4">
        <v>83</v>
      </c>
      <c r="L846" s="4">
        <v>9</v>
      </c>
    </row>
    <row r="847" spans="3:12" x14ac:dyDescent="0.3">
      <c r="C847" s="1">
        <v>90</v>
      </c>
      <c r="D847" s="1">
        <v>201</v>
      </c>
      <c r="E847" s="1">
        <v>88</v>
      </c>
      <c r="F847" s="1">
        <v>0</v>
      </c>
      <c r="G847" s="1">
        <v>598</v>
      </c>
      <c r="H847" s="1">
        <v>0</v>
      </c>
      <c r="I847" s="1">
        <v>111</v>
      </c>
      <c r="J847" s="4">
        <v>0</v>
      </c>
      <c r="K847" s="4">
        <v>77</v>
      </c>
      <c r="L847" s="4">
        <v>8</v>
      </c>
    </row>
    <row r="848" spans="3:12" x14ac:dyDescent="0.3">
      <c r="C848" s="1">
        <v>91</v>
      </c>
      <c r="D848" s="1">
        <v>200</v>
      </c>
      <c r="E848" s="1">
        <v>82</v>
      </c>
      <c r="F848" s="1">
        <v>0</v>
      </c>
      <c r="G848" s="1">
        <v>604</v>
      </c>
      <c r="H848" s="1">
        <v>0</v>
      </c>
      <c r="I848" s="1">
        <v>112</v>
      </c>
      <c r="J848" s="4">
        <v>0</v>
      </c>
      <c r="K848" s="4">
        <v>72</v>
      </c>
      <c r="L848" s="4">
        <v>8</v>
      </c>
    </row>
    <row r="849" spans="3:12" x14ac:dyDescent="0.3">
      <c r="C849" s="1">
        <v>92</v>
      </c>
      <c r="D849" s="1">
        <v>200</v>
      </c>
      <c r="E849" s="1">
        <v>74</v>
      </c>
      <c r="F849" s="1">
        <v>0</v>
      </c>
      <c r="G849" s="1">
        <v>611</v>
      </c>
      <c r="H849" s="1">
        <v>0</v>
      </c>
      <c r="I849" s="1">
        <v>113</v>
      </c>
      <c r="J849" s="4">
        <v>0</v>
      </c>
      <c r="K849" s="4">
        <v>66</v>
      </c>
      <c r="L849" s="4">
        <v>7</v>
      </c>
    </row>
    <row r="850" spans="3:12" x14ac:dyDescent="0.3">
      <c r="C850" s="1">
        <v>93</v>
      </c>
      <c r="D850" s="1">
        <v>199</v>
      </c>
      <c r="E850" s="1">
        <v>69</v>
      </c>
      <c r="F850" s="1">
        <v>0</v>
      </c>
      <c r="G850" s="1">
        <v>617</v>
      </c>
      <c r="H850" s="1">
        <v>0</v>
      </c>
      <c r="I850" s="1">
        <v>114</v>
      </c>
      <c r="J850" s="4">
        <v>0</v>
      </c>
      <c r="K850" s="4">
        <v>61</v>
      </c>
      <c r="L850" s="4">
        <v>6</v>
      </c>
    </row>
    <row r="851" spans="3:12" x14ac:dyDescent="0.3">
      <c r="C851" s="1">
        <v>94</v>
      </c>
      <c r="D851" s="1">
        <v>198</v>
      </c>
      <c r="E851" s="1">
        <v>64</v>
      </c>
      <c r="F851" s="1">
        <v>0</v>
      </c>
      <c r="G851" s="1">
        <v>622</v>
      </c>
      <c r="H851" s="1">
        <v>0</v>
      </c>
      <c r="I851" s="1">
        <v>115</v>
      </c>
      <c r="J851" s="4">
        <v>0</v>
      </c>
      <c r="K851" s="4">
        <v>57</v>
      </c>
      <c r="L851" s="4">
        <v>6</v>
      </c>
    </row>
    <row r="852" spans="3:12" x14ac:dyDescent="0.3">
      <c r="C852" s="1">
        <v>95</v>
      </c>
      <c r="D852" s="1">
        <v>197</v>
      </c>
      <c r="E852" s="1">
        <v>58</v>
      </c>
      <c r="F852" s="1">
        <v>0</v>
      </c>
      <c r="G852" s="1">
        <v>627</v>
      </c>
      <c r="H852" s="1">
        <v>0</v>
      </c>
      <c r="I852" s="1">
        <v>116</v>
      </c>
      <c r="J852" s="4">
        <v>0</v>
      </c>
      <c r="K852" s="4">
        <v>52</v>
      </c>
      <c r="L852" s="4">
        <v>5</v>
      </c>
    </row>
    <row r="853" spans="3:12" x14ac:dyDescent="0.3">
      <c r="C853" s="1">
        <v>96</v>
      </c>
      <c r="D853" s="1">
        <v>197</v>
      </c>
      <c r="E853" s="1">
        <v>53</v>
      </c>
      <c r="F853" s="1">
        <v>0</v>
      </c>
      <c r="G853" s="1">
        <v>632</v>
      </c>
      <c r="H853" s="1">
        <v>0</v>
      </c>
      <c r="I853" s="1">
        <v>116</v>
      </c>
      <c r="J853" s="4">
        <v>0</v>
      </c>
      <c r="K853" s="4">
        <v>47</v>
      </c>
      <c r="L853" s="4">
        <v>5</v>
      </c>
    </row>
    <row r="854" spans="3:12" x14ac:dyDescent="0.3">
      <c r="C854" s="1">
        <v>97</v>
      </c>
      <c r="D854" s="1">
        <v>196</v>
      </c>
      <c r="E854" s="1">
        <v>50</v>
      </c>
      <c r="F854" s="1">
        <v>0</v>
      </c>
      <c r="G854" s="1">
        <v>636</v>
      </c>
      <c r="H854" s="1">
        <v>0</v>
      </c>
      <c r="I854" s="1">
        <v>117</v>
      </c>
      <c r="J854" s="4">
        <v>0</v>
      </c>
      <c r="K854" s="4">
        <v>45</v>
      </c>
      <c r="L854" s="4">
        <v>5</v>
      </c>
    </row>
    <row r="855" spans="3:12" x14ac:dyDescent="0.3">
      <c r="C855" s="1">
        <v>98</v>
      </c>
      <c r="D855" s="1">
        <v>195</v>
      </c>
      <c r="E855" s="1">
        <v>47</v>
      </c>
      <c r="F855" s="1">
        <v>0</v>
      </c>
      <c r="G855" s="1">
        <v>639</v>
      </c>
      <c r="H855" s="1">
        <v>0</v>
      </c>
      <c r="I855" s="1">
        <v>117</v>
      </c>
      <c r="J855" s="4">
        <v>0</v>
      </c>
      <c r="K855" s="4">
        <v>42</v>
      </c>
      <c r="L855" s="4">
        <v>4</v>
      </c>
    </row>
    <row r="856" spans="3:12" x14ac:dyDescent="0.3">
      <c r="C856" s="1">
        <v>99</v>
      </c>
      <c r="D856" s="1">
        <v>195</v>
      </c>
      <c r="E856" s="1">
        <v>44</v>
      </c>
      <c r="F856" s="1">
        <v>0</v>
      </c>
      <c r="G856" s="1">
        <v>642</v>
      </c>
      <c r="H856" s="1">
        <v>0</v>
      </c>
      <c r="I856" s="1">
        <v>117</v>
      </c>
      <c r="J856" s="4">
        <v>0</v>
      </c>
      <c r="K856" s="4">
        <v>39</v>
      </c>
      <c r="L856" s="4">
        <v>4</v>
      </c>
    </row>
    <row r="857" spans="3:12" x14ac:dyDescent="0.3">
      <c r="C857" s="1">
        <v>100</v>
      </c>
      <c r="D857" s="1">
        <v>194</v>
      </c>
      <c r="E857" s="1">
        <v>43</v>
      </c>
      <c r="F857" s="1">
        <v>0</v>
      </c>
      <c r="G857" s="1">
        <v>644</v>
      </c>
      <c r="H857" s="1">
        <v>0</v>
      </c>
      <c r="I857" s="1">
        <v>118</v>
      </c>
      <c r="J857" s="4">
        <v>0</v>
      </c>
      <c r="K857" s="4">
        <v>38</v>
      </c>
      <c r="L857" s="4">
        <v>3</v>
      </c>
    </row>
    <row r="858" spans="3:12" x14ac:dyDescent="0.3">
      <c r="C858" s="1">
        <v>101</v>
      </c>
      <c r="D858" s="1">
        <v>194</v>
      </c>
      <c r="E858" s="1">
        <v>40</v>
      </c>
      <c r="F858" s="1">
        <v>0</v>
      </c>
      <c r="G858" s="1">
        <v>647</v>
      </c>
      <c r="H858" s="1">
        <v>0</v>
      </c>
      <c r="I858" s="1">
        <v>118</v>
      </c>
      <c r="J858" s="4">
        <v>0</v>
      </c>
      <c r="K858" s="4">
        <v>35</v>
      </c>
      <c r="L858" s="4">
        <v>3</v>
      </c>
    </row>
    <row r="859" spans="3:12" x14ac:dyDescent="0.3">
      <c r="C859" s="1">
        <v>102</v>
      </c>
      <c r="D859" s="1">
        <v>193</v>
      </c>
      <c r="E859" s="1">
        <v>39</v>
      </c>
      <c r="F859" s="1">
        <v>0</v>
      </c>
      <c r="G859" s="1">
        <v>648</v>
      </c>
      <c r="H859" s="1">
        <v>0</v>
      </c>
      <c r="I859" s="1">
        <v>118</v>
      </c>
      <c r="J859" s="4">
        <v>0</v>
      </c>
      <c r="K859" s="4">
        <v>34</v>
      </c>
      <c r="L859" s="4">
        <v>3</v>
      </c>
    </row>
    <row r="860" spans="3:12" x14ac:dyDescent="0.3">
      <c r="C860" s="1">
        <v>103</v>
      </c>
      <c r="D860" s="1">
        <v>192</v>
      </c>
      <c r="E860" s="1">
        <v>36</v>
      </c>
      <c r="F860" s="1">
        <v>0</v>
      </c>
      <c r="G860" s="1">
        <v>651</v>
      </c>
      <c r="H860" s="1">
        <v>0</v>
      </c>
      <c r="I860" s="1">
        <v>119</v>
      </c>
      <c r="J860" s="4">
        <v>0</v>
      </c>
      <c r="K860" s="4">
        <v>32</v>
      </c>
      <c r="L860" s="4">
        <v>3</v>
      </c>
    </row>
    <row r="861" spans="3:12" x14ac:dyDescent="0.3">
      <c r="C861" s="1">
        <v>104</v>
      </c>
      <c r="D861" s="1">
        <v>192</v>
      </c>
      <c r="E861" s="1">
        <v>34</v>
      </c>
      <c r="F861" s="1">
        <v>0</v>
      </c>
      <c r="G861" s="1">
        <v>653</v>
      </c>
      <c r="H861" s="1">
        <v>0</v>
      </c>
      <c r="I861" s="1">
        <v>120</v>
      </c>
      <c r="J861" s="4">
        <v>0</v>
      </c>
      <c r="K861" s="4">
        <v>29</v>
      </c>
      <c r="L861" s="4">
        <v>2</v>
      </c>
    </row>
    <row r="862" spans="3:12" x14ac:dyDescent="0.3">
      <c r="C862" s="1">
        <v>105</v>
      </c>
      <c r="D862" s="1">
        <v>191</v>
      </c>
      <c r="E862" s="1">
        <v>32</v>
      </c>
      <c r="F862" s="1">
        <v>0</v>
      </c>
      <c r="G862" s="1">
        <v>655</v>
      </c>
      <c r="H862" s="1">
        <v>0</v>
      </c>
      <c r="I862" s="1">
        <v>120</v>
      </c>
      <c r="J862" s="4">
        <v>0</v>
      </c>
      <c r="K862" s="4">
        <v>28</v>
      </c>
      <c r="L862" s="4">
        <v>2</v>
      </c>
    </row>
    <row r="863" spans="3:12" x14ac:dyDescent="0.3">
      <c r="C863" s="1">
        <v>106</v>
      </c>
      <c r="D863" s="1">
        <v>191</v>
      </c>
      <c r="E863" s="1">
        <v>30</v>
      </c>
      <c r="F863" s="1">
        <v>0</v>
      </c>
      <c r="G863" s="1">
        <v>657</v>
      </c>
      <c r="H863" s="1">
        <v>0</v>
      </c>
      <c r="I863" s="1">
        <v>120</v>
      </c>
      <c r="J863" s="4">
        <v>0</v>
      </c>
      <c r="K863" s="4">
        <v>26</v>
      </c>
      <c r="L863" s="4">
        <v>2</v>
      </c>
    </row>
    <row r="864" spans="3:12" x14ac:dyDescent="0.3">
      <c r="C864" s="1">
        <v>107</v>
      </c>
      <c r="D864" s="1">
        <v>190</v>
      </c>
      <c r="E864" s="1">
        <v>28</v>
      </c>
      <c r="F864" s="1">
        <v>0</v>
      </c>
      <c r="G864" s="1">
        <v>659</v>
      </c>
      <c r="H864" s="1">
        <v>0</v>
      </c>
      <c r="I864" s="1">
        <v>121</v>
      </c>
      <c r="J864" s="4">
        <v>0</v>
      </c>
      <c r="K864" s="4">
        <v>24</v>
      </c>
      <c r="L864" s="4">
        <v>2</v>
      </c>
    </row>
    <row r="865" spans="3:12" x14ac:dyDescent="0.3">
      <c r="C865" s="1">
        <v>108</v>
      </c>
      <c r="D865" s="1">
        <v>190</v>
      </c>
      <c r="E865" s="1">
        <v>26</v>
      </c>
      <c r="F865" s="1">
        <v>0</v>
      </c>
      <c r="G865" s="1">
        <v>661</v>
      </c>
      <c r="H865" s="1">
        <v>0</v>
      </c>
      <c r="I865" s="1">
        <v>121</v>
      </c>
      <c r="J865" s="4">
        <v>0</v>
      </c>
      <c r="K865" s="4">
        <v>23</v>
      </c>
      <c r="L865" s="4">
        <v>1</v>
      </c>
    </row>
    <row r="866" spans="3:12" x14ac:dyDescent="0.3">
      <c r="C866" s="1">
        <v>109</v>
      </c>
      <c r="D866" s="1">
        <v>190</v>
      </c>
      <c r="E866" s="1">
        <v>23</v>
      </c>
      <c r="F866" s="1">
        <v>0</v>
      </c>
      <c r="G866" s="1">
        <v>663</v>
      </c>
      <c r="H866" s="1">
        <v>0</v>
      </c>
      <c r="I866" s="1">
        <v>122</v>
      </c>
      <c r="J866" s="4">
        <v>0</v>
      </c>
      <c r="K866" s="4">
        <v>20</v>
      </c>
      <c r="L866" s="4">
        <v>1</v>
      </c>
    </row>
    <row r="867" spans="3:12" x14ac:dyDescent="0.3">
      <c r="C867" s="1">
        <v>110</v>
      </c>
      <c r="D867" s="1">
        <v>190</v>
      </c>
      <c r="E867" s="1">
        <v>22</v>
      </c>
      <c r="F867" s="1">
        <v>0</v>
      </c>
      <c r="G867" s="1">
        <v>664</v>
      </c>
      <c r="H867" s="1">
        <v>0</v>
      </c>
      <c r="I867" s="1">
        <v>122</v>
      </c>
      <c r="J867" s="4">
        <v>0</v>
      </c>
      <c r="K867" s="4">
        <v>20</v>
      </c>
      <c r="L867" s="4">
        <v>1</v>
      </c>
    </row>
    <row r="868" spans="3:12" x14ac:dyDescent="0.3">
      <c r="C868" s="1">
        <v>111</v>
      </c>
      <c r="D868" s="1">
        <v>189</v>
      </c>
      <c r="E868" s="1">
        <v>20</v>
      </c>
      <c r="F868" s="1">
        <v>0</v>
      </c>
      <c r="G868" s="1">
        <v>666</v>
      </c>
      <c r="H868" s="1">
        <v>0</v>
      </c>
      <c r="I868" s="1">
        <v>123</v>
      </c>
      <c r="J868" s="4">
        <v>0</v>
      </c>
      <c r="K868" s="4">
        <v>18</v>
      </c>
      <c r="L868" s="4">
        <v>1</v>
      </c>
    </row>
    <row r="869" spans="3:12" x14ac:dyDescent="0.3">
      <c r="C869" s="1">
        <v>112</v>
      </c>
      <c r="D869" s="1">
        <v>189</v>
      </c>
      <c r="E869" s="1">
        <v>19</v>
      </c>
      <c r="F869" s="1">
        <v>0</v>
      </c>
      <c r="G869" s="1">
        <v>668</v>
      </c>
      <c r="H869" s="1">
        <v>0</v>
      </c>
      <c r="I869" s="1">
        <v>123</v>
      </c>
      <c r="J869" s="4">
        <v>0</v>
      </c>
      <c r="K869" s="4">
        <v>17</v>
      </c>
      <c r="L869" s="4">
        <v>1</v>
      </c>
    </row>
    <row r="870" spans="3:12" x14ac:dyDescent="0.3">
      <c r="C870" s="1">
        <v>113</v>
      </c>
      <c r="D870" s="1">
        <v>189</v>
      </c>
      <c r="E870" s="1">
        <v>18</v>
      </c>
      <c r="F870" s="1">
        <v>0</v>
      </c>
      <c r="G870" s="1">
        <v>669</v>
      </c>
      <c r="H870" s="1">
        <v>0</v>
      </c>
      <c r="I870" s="1">
        <v>123</v>
      </c>
      <c r="J870" s="4">
        <v>0</v>
      </c>
      <c r="K870" s="4">
        <v>16</v>
      </c>
      <c r="L870" s="4">
        <v>1</v>
      </c>
    </row>
    <row r="871" spans="3:12" x14ac:dyDescent="0.3">
      <c r="C871" s="1">
        <v>114</v>
      </c>
      <c r="D871" s="1">
        <v>189</v>
      </c>
      <c r="E871" s="1">
        <v>17</v>
      </c>
      <c r="F871" s="1">
        <v>0</v>
      </c>
      <c r="G871" s="1">
        <v>670</v>
      </c>
      <c r="H871" s="1">
        <v>0</v>
      </c>
      <c r="I871" s="1">
        <v>123</v>
      </c>
      <c r="J871" s="4">
        <v>0</v>
      </c>
      <c r="K871" s="4">
        <v>15</v>
      </c>
      <c r="L871" s="4">
        <v>0</v>
      </c>
    </row>
    <row r="872" spans="3:12" x14ac:dyDescent="0.3">
      <c r="C872" s="1">
        <v>115</v>
      </c>
      <c r="D872" s="1">
        <v>189</v>
      </c>
      <c r="E872" s="1">
        <v>16</v>
      </c>
      <c r="F872" s="1">
        <v>0</v>
      </c>
      <c r="G872" s="1">
        <v>671</v>
      </c>
      <c r="H872" s="1">
        <v>0</v>
      </c>
      <c r="I872" s="1">
        <v>123</v>
      </c>
      <c r="J872" s="4">
        <v>0</v>
      </c>
      <c r="K872" s="4">
        <v>14</v>
      </c>
      <c r="L872" s="4">
        <v>0</v>
      </c>
    </row>
    <row r="873" spans="3:12" x14ac:dyDescent="0.3">
      <c r="C873" s="1">
        <v>116</v>
      </c>
      <c r="D873" s="1">
        <v>188</v>
      </c>
      <c r="E873" s="1">
        <v>15</v>
      </c>
      <c r="F873" s="1">
        <v>0</v>
      </c>
      <c r="G873" s="1">
        <v>672</v>
      </c>
      <c r="H873" s="1">
        <v>0</v>
      </c>
      <c r="I873" s="1">
        <v>123</v>
      </c>
      <c r="J873" s="4">
        <v>0</v>
      </c>
      <c r="K873" s="4">
        <v>13</v>
      </c>
      <c r="L873" s="4">
        <v>0</v>
      </c>
    </row>
    <row r="874" spans="3:12" x14ac:dyDescent="0.3">
      <c r="C874" s="1">
        <v>117</v>
      </c>
      <c r="D874" s="1">
        <v>188</v>
      </c>
      <c r="E874" s="1">
        <v>13</v>
      </c>
      <c r="F874" s="1">
        <v>0</v>
      </c>
      <c r="G874" s="1">
        <v>674</v>
      </c>
      <c r="H874" s="1">
        <v>0</v>
      </c>
      <c r="I874" s="1">
        <v>123</v>
      </c>
      <c r="J874" s="4">
        <v>0</v>
      </c>
      <c r="K874" s="4">
        <v>11</v>
      </c>
      <c r="L874" s="4">
        <v>0</v>
      </c>
    </row>
    <row r="875" spans="3:12" x14ac:dyDescent="0.3">
      <c r="C875" s="1">
        <v>118</v>
      </c>
      <c r="D875" s="1">
        <v>188</v>
      </c>
      <c r="E875" s="1">
        <v>12</v>
      </c>
      <c r="F875" s="1">
        <v>0</v>
      </c>
      <c r="G875" s="1">
        <v>675</v>
      </c>
      <c r="H875" s="1">
        <v>0</v>
      </c>
      <c r="I875" s="1">
        <v>124</v>
      </c>
      <c r="J875" s="4">
        <v>0</v>
      </c>
      <c r="K875" s="4">
        <v>11</v>
      </c>
      <c r="L875" s="4">
        <v>0</v>
      </c>
    </row>
    <row r="876" spans="3:12" x14ac:dyDescent="0.3">
      <c r="C876" s="1">
        <v>119</v>
      </c>
      <c r="D876" s="1">
        <v>188</v>
      </c>
      <c r="E876" s="1">
        <v>12</v>
      </c>
      <c r="F876" s="1">
        <v>0</v>
      </c>
      <c r="G876" s="1">
        <v>675</v>
      </c>
      <c r="H876" s="1">
        <v>0</v>
      </c>
      <c r="I876" s="1">
        <v>124</v>
      </c>
      <c r="J876" s="4">
        <v>0</v>
      </c>
      <c r="K876" s="4">
        <v>10</v>
      </c>
      <c r="L876" s="4">
        <v>0</v>
      </c>
    </row>
    <row r="877" spans="3:12" x14ac:dyDescent="0.3">
      <c r="C877" s="1">
        <v>120</v>
      </c>
      <c r="D877" s="1">
        <v>187</v>
      </c>
      <c r="E877" s="1">
        <v>11</v>
      </c>
      <c r="F877" s="1">
        <v>0</v>
      </c>
      <c r="G877" s="1">
        <v>676</v>
      </c>
      <c r="H877" s="1">
        <v>0</v>
      </c>
      <c r="I877" s="1">
        <v>124</v>
      </c>
      <c r="J877" s="4">
        <v>0</v>
      </c>
      <c r="K877" s="4">
        <v>10</v>
      </c>
      <c r="L877" s="4">
        <v>0</v>
      </c>
    </row>
    <row r="878" spans="3:12" x14ac:dyDescent="0.3">
      <c r="C878" s="1">
        <v>121</v>
      </c>
      <c r="D878" s="1">
        <v>187</v>
      </c>
      <c r="E878" s="1">
        <v>11</v>
      </c>
      <c r="F878" s="1">
        <v>0</v>
      </c>
      <c r="G878" s="1">
        <v>677</v>
      </c>
      <c r="H878" s="1">
        <v>0</v>
      </c>
      <c r="I878" s="1">
        <v>124</v>
      </c>
      <c r="J878" s="4">
        <v>0</v>
      </c>
      <c r="K878" s="4">
        <v>9</v>
      </c>
      <c r="L878" s="4">
        <v>0</v>
      </c>
    </row>
    <row r="879" spans="3:12" x14ac:dyDescent="0.3">
      <c r="C879" s="1">
        <v>122</v>
      </c>
      <c r="D879" s="1">
        <v>187</v>
      </c>
      <c r="E879" s="1">
        <v>10</v>
      </c>
      <c r="F879" s="1">
        <v>0</v>
      </c>
      <c r="G879" s="1">
        <v>677</v>
      </c>
      <c r="H879" s="1">
        <v>0</v>
      </c>
      <c r="I879" s="1">
        <v>124</v>
      </c>
      <c r="J879" s="4">
        <v>0</v>
      </c>
      <c r="K879" s="4">
        <v>8</v>
      </c>
      <c r="L879" s="4">
        <v>0</v>
      </c>
    </row>
    <row r="880" spans="3:12" x14ac:dyDescent="0.3">
      <c r="C880" s="1">
        <v>123</v>
      </c>
      <c r="D880" s="1">
        <v>187</v>
      </c>
      <c r="E880" s="1">
        <v>9</v>
      </c>
      <c r="F880" s="1">
        <v>0</v>
      </c>
      <c r="G880" s="1">
        <v>678</v>
      </c>
      <c r="H880" s="1">
        <v>0</v>
      </c>
      <c r="I880" s="1">
        <v>124</v>
      </c>
      <c r="J880" s="4">
        <v>0</v>
      </c>
      <c r="K880" s="4">
        <v>8</v>
      </c>
      <c r="L880" s="4">
        <v>0</v>
      </c>
    </row>
    <row r="881" spans="3:12" x14ac:dyDescent="0.3">
      <c r="C881" s="1">
        <v>124</v>
      </c>
      <c r="D881" s="1">
        <v>187</v>
      </c>
      <c r="E881" s="1">
        <v>8</v>
      </c>
      <c r="F881" s="1">
        <v>0</v>
      </c>
      <c r="G881" s="1">
        <v>679</v>
      </c>
      <c r="H881" s="1">
        <v>0</v>
      </c>
      <c r="I881" s="1">
        <v>124</v>
      </c>
      <c r="J881" s="4">
        <v>0</v>
      </c>
      <c r="K881" s="4">
        <v>7</v>
      </c>
      <c r="L881" s="4">
        <v>0</v>
      </c>
    </row>
    <row r="882" spans="3:12" x14ac:dyDescent="0.3">
      <c r="C882" s="1">
        <v>125</v>
      </c>
      <c r="D882" s="1">
        <v>187</v>
      </c>
      <c r="E882" s="1">
        <v>7</v>
      </c>
      <c r="F882" s="1">
        <v>0</v>
      </c>
      <c r="G882" s="1">
        <v>680</v>
      </c>
      <c r="H882" s="1">
        <v>0</v>
      </c>
      <c r="I882" s="1">
        <v>124</v>
      </c>
      <c r="J882" s="4">
        <v>0</v>
      </c>
      <c r="K882" s="4">
        <v>7</v>
      </c>
      <c r="L882" s="4">
        <v>0</v>
      </c>
    </row>
    <row r="883" spans="3:12" x14ac:dyDescent="0.3">
      <c r="C883" s="1">
        <v>126</v>
      </c>
      <c r="D883" s="1">
        <v>187</v>
      </c>
      <c r="E883" s="1">
        <v>7</v>
      </c>
      <c r="F883" s="1">
        <v>0</v>
      </c>
      <c r="G883" s="1">
        <v>681</v>
      </c>
      <c r="H883" s="1">
        <v>0</v>
      </c>
      <c r="I883" s="1">
        <v>124</v>
      </c>
      <c r="J883" s="4">
        <v>0</v>
      </c>
      <c r="K883" s="4">
        <v>6</v>
      </c>
      <c r="L883" s="4">
        <v>0</v>
      </c>
    </row>
    <row r="884" spans="3:12" x14ac:dyDescent="0.3">
      <c r="C884" s="1">
        <v>127</v>
      </c>
      <c r="D884" s="1">
        <v>187</v>
      </c>
      <c r="E884" s="1">
        <v>6</v>
      </c>
      <c r="F884" s="1">
        <v>0</v>
      </c>
      <c r="G884" s="1">
        <v>681</v>
      </c>
      <c r="H884" s="1">
        <v>0</v>
      </c>
      <c r="I884" s="1">
        <v>124</v>
      </c>
      <c r="J884" s="4">
        <v>0</v>
      </c>
      <c r="K884" s="4">
        <v>6</v>
      </c>
      <c r="L884" s="4">
        <v>0</v>
      </c>
    </row>
    <row r="885" spans="3:12" x14ac:dyDescent="0.3">
      <c r="C885" s="1">
        <v>128</v>
      </c>
      <c r="D885" s="1">
        <v>187</v>
      </c>
      <c r="E885" s="1">
        <v>6</v>
      </c>
      <c r="F885" s="1">
        <v>0</v>
      </c>
      <c r="G885" s="1">
        <v>681</v>
      </c>
      <c r="H885" s="1">
        <v>0</v>
      </c>
      <c r="I885" s="1">
        <v>124</v>
      </c>
      <c r="J885" s="4">
        <v>0</v>
      </c>
      <c r="K885" s="4">
        <v>5</v>
      </c>
      <c r="L885" s="4">
        <v>0</v>
      </c>
    </row>
    <row r="886" spans="3:12" x14ac:dyDescent="0.3">
      <c r="C886" s="1">
        <v>129</v>
      </c>
      <c r="D886" s="1">
        <v>187</v>
      </c>
      <c r="E886" s="1">
        <v>5</v>
      </c>
      <c r="F886" s="1">
        <v>0</v>
      </c>
      <c r="G886" s="1">
        <v>682</v>
      </c>
      <c r="H886" s="1">
        <v>0</v>
      </c>
      <c r="I886" s="1">
        <v>124</v>
      </c>
      <c r="J886" s="4">
        <v>0</v>
      </c>
      <c r="K886" s="4">
        <v>5</v>
      </c>
      <c r="L886" s="4">
        <v>0</v>
      </c>
    </row>
    <row r="887" spans="3:12" x14ac:dyDescent="0.3">
      <c r="C887" s="1">
        <v>130</v>
      </c>
      <c r="D887" s="1">
        <v>186</v>
      </c>
      <c r="E887" s="1">
        <v>5</v>
      </c>
      <c r="F887" s="1">
        <v>0</v>
      </c>
      <c r="G887" s="1">
        <v>683</v>
      </c>
      <c r="H887" s="1">
        <v>0</v>
      </c>
      <c r="I887" s="1">
        <v>124</v>
      </c>
      <c r="J887" s="4">
        <v>0</v>
      </c>
      <c r="K887" s="4">
        <v>4</v>
      </c>
      <c r="L887" s="4">
        <v>0</v>
      </c>
    </row>
    <row r="888" spans="3:12" x14ac:dyDescent="0.3">
      <c r="C888" s="1">
        <v>131</v>
      </c>
      <c r="D888" s="1">
        <v>186</v>
      </c>
      <c r="E888" s="1">
        <v>5</v>
      </c>
      <c r="F888" s="1">
        <v>0</v>
      </c>
      <c r="G888" s="1">
        <v>683</v>
      </c>
      <c r="H888" s="1">
        <v>0</v>
      </c>
      <c r="I888" s="1">
        <v>124</v>
      </c>
      <c r="J888" s="4">
        <v>0</v>
      </c>
      <c r="K888" s="4">
        <v>4</v>
      </c>
      <c r="L888" s="4">
        <v>0</v>
      </c>
    </row>
    <row r="889" spans="3:12" x14ac:dyDescent="0.3">
      <c r="C889" s="1">
        <v>132</v>
      </c>
      <c r="D889" s="1">
        <v>186</v>
      </c>
      <c r="E889" s="1">
        <v>5</v>
      </c>
      <c r="F889" s="1">
        <v>0</v>
      </c>
      <c r="G889" s="1">
        <v>683</v>
      </c>
      <c r="H889" s="1">
        <v>0</v>
      </c>
      <c r="I889" s="1">
        <v>125</v>
      </c>
      <c r="J889" s="4">
        <v>0</v>
      </c>
      <c r="K889" s="4">
        <v>4</v>
      </c>
      <c r="L889" s="4">
        <v>0</v>
      </c>
    </row>
    <row r="890" spans="3:12" x14ac:dyDescent="0.3">
      <c r="C890" s="1">
        <v>133</v>
      </c>
      <c r="D890" s="1">
        <v>186</v>
      </c>
      <c r="E890" s="1">
        <v>4</v>
      </c>
      <c r="F890" s="1">
        <v>0</v>
      </c>
      <c r="G890" s="1">
        <v>683</v>
      </c>
      <c r="H890" s="1">
        <v>0</v>
      </c>
      <c r="I890" s="1">
        <v>125</v>
      </c>
      <c r="J890" s="4">
        <v>0</v>
      </c>
      <c r="K890" s="4">
        <v>3</v>
      </c>
      <c r="L890" s="4">
        <v>0</v>
      </c>
    </row>
    <row r="891" spans="3:12" x14ac:dyDescent="0.3">
      <c r="C891" s="1">
        <v>134</v>
      </c>
      <c r="D891" s="1">
        <v>186</v>
      </c>
      <c r="E891" s="1">
        <v>4</v>
      </c>
      <c r="F891" s="1">
        <v>0</v>
      </c>
      <c r="G891" s="1">
        <v>684</v>
      </c>
      <c r="H891" s="1">
        <v>0</v>
      </c>
      <c r="I891" s="1">
        <v>125</v>
      </c>
      <c r="J891" s="4">
        <v>0</v>
      </c>
      <c r="K891" s="4">
        <v>3</v>
      </c>
      <c r="L891" s="4">
        <v>0</v>
      </c>
    </row>
    <row r="892" spans="3:12" x14ac:dyDescent="0.3">
      <c r="C892" s="1">
        <v>135</v>
      </c>
      <c r="D892" s="1">
        <v>186</v>
      </c>
      <c r="E892" s="1">
        <v>4</v>
      </c>
      <c r="F892" s="1">
        <v>0</v>
      </c>
      <c r="G892" s="1">
        <v>684</v>
      </c>
      <c r="H892" s="1">
        <v>0</v>
      </c>
      <c r="I892" s="1">
        <v>125</v>
      </c>
      <c r="J892" s="4">
        <v>0</v>
      </c>
      <c r="K892" s="4">
        <v>3</v>
      </c>
      <c r="L892" s="4">
        <v>0</v>
      </c>
    </row>
    <row r="893" spans="3:12" x14ac:dyDescent="0.3">
      <c r="C893" s="1">
        <v>136</v>
      </c>
      <c r="D893" s="1">
        <v>186</v>
      </c>
      <c r="E893" s="1">
        <v>4</v>
      </c>
      <c r="F893" s="1">
        <v>0</v>
      </c>
      <c r="G893" s="1">
        <v>684</v>
      </c>
      <c r="H893" s="1">
        <v>0</v>
      </c>
      <c r="I893" s="1">
        <v>125</v>
      </c>
      <c r="J893" s="4">
        <v>0</v>
      </c>
      <c r="K893" s="4">
        <v>3</v>
      </c>
      <c r="L893" s="4">
        <v>0</v>
      </c>
    </row>
    <row r="894" spans="3:12" x14ac:dyDescent="0.3">
      <c r="C894" s="1">
        <v>137</v>
      </c>
      <c r="D894" s="1">
        <v>186</v>
      </c>
      <c r="E894" s="1">
        <v>3</v>
      </c>
      <c r="F894" s="1">
        <v>0</v>
      </c>
      <c r="G894" s="1">
        <v>685</v>
      </c>
      <c r="H894" s="1">
        <v>0</v>
      </c>
      <c r="I894" s="1">
        <v>125</v>
      </c>
      <c r="J894" s="4">
        <v>0</v>
      </c>
      <c r="K894" s="4">
        <v>3</v>
      </c>
      <c r="L894" s="4">
        <v>0</v>
      </c>
    </row>
    <row r="895" spans="3:12" x14ac:dyDescent="0.3">
      <c r="C895" s="1">
        <v>138</v>
      </c>
      <c r="D895" s="1">
        <v>186</v>
      </c>
      <c r="E895" s="1">
        <v>3</v>
      </c>
      <c r="F895" s="1">
        <v>0</v>
      </c>
      <c r="G895" s="1">
        <v>685</v>
      </c>
      <c r="H895" s="1">
        <v>0</v>
      </c>
      <c r="I895" s="1">
        <v>125</v>
      </c>
      <c r="J895" s="4">
        <v>0</v>
      </c>
      <c r="K895" s="4">
        <v>3</v>
      </c>
      <c r="L895" s="4">
        <v>0</v>
      </c>
    </row>
    <row r="896" spans="3:12" x14ac:dyDescent="0.3">
      <c r="C896" s="1">
        <v>139</v>
      </c>
      <c r="D896" s="1">
        <v>186</v>
      </c>
      <c r="E896" s="1">
        <v>3</v>
      </c>
      <c r="F896" s="1">
        <v>0</v>
      </c>
      <c r="G896" s="1">
        <v>685</v>
      </c>
      <c r="H896" s="1">
        <v>0</v>
      </c>
      <c r="I896" s="1">
        <v>125</v>
      </c>
      <c r="J896" s="4">
        <v>0</v>
      </c>
      <c r="K896" s="4">
        <v>2</v>
      </c>
      <c r="L896" s="4">
        <v>0</v>
      </c>
    </row>
    <row r="897" spans="3:12" x14ac:dyDescent="0.3">
      <c r="C897" s="1">
        <v>140</v>
      </c>
      <c r="D897" s="1">
        <v>186</v>
      </c>
      <c r="E897" s="1">
        <v>3</v>
      </c>
      <c r="F897" s="1">
        <v>0</v>
      </c>
      <c r="G897" s="1">
        <v>685</v>
      </c>
      <c r="H897" s="1">
        <v>0</v>
      </c>
      <c r="I897" s="1">
        <v>125</v>
      </c>
      <c r="J897" s="4">
        <v>0</v>
      </c>
      <c r="K897" s="4">
        <v>2</v>
      </c>
      <c r="L897" s="4">
        <v>0</v>
      </c>
    </row>
    <row r="898" spans="3:12" x14ac:dyDescent="0.3">
      <c r="C898" s="1">
        <v>141</v>
      </c>
      <c r="D898" s="1">
        <v>185</v>
      </c>
      <c r="E898" s="1">
        <v>2</v>
      </c>
      <c r="F898" s="1">
        <v>0</v>
      </c>
      <c r="G898" s="1">
        <v>686</v>
      </c>
      <c r="H898" s="1">
        <v>0</v>
      </c>
      <c r="I898" s="1">
        <v>125</v>
      </c>
      <c r="J898" s="4">
        <v>0</v>
      </c>
      <c r="K898" s="4">
        <v>2</v>
      </c>
      <c r="L898" s="4">
        <v>0</v>
      </c>
    </row>
    <row r="899" spans="3:12" x14ac:dyDescent="0.3">
      <c r="C899" s="1">
        <v>142</v>
      </c>
      <c r="D899" s="1">
        <v>185</v>
      </c>
      <c r="E899" s="1">
        <v>2</v>
      </c>
      <c r="F899" s="1">
        <v>0</v>
      </c>
      <c r="G899" s="1">
        <v>686</v>
      </c>
      <c r="H899" s="1">
        <v>0</v>
      </c>
      <c r="I899" s="1">
        <v>125</v>
      </c>
      <c r="J899" s="4">
        <v>0</v>
      </c>
      <c r="K899" s="4">
        <v>1</v>
      </c>
      <c r="L899" s="4">
        <v>0</v>
      </c>
    </row>
    <row r="900" spans="3:12" x14ac:dyDescent="0.3">
      <c r="C900" s="1">
        <v>143</v>
      </c>
      <c r="D900" s="1">
        <v>185</v>
      </c>
      <c r="E900" s="1">
        <v>2</v>
      </c>
      <c r="F900" s="1">
        <v>0</v>
      </c>
      <c r="G900" s="1">
        <v>686</v>
      </c>
      <c r="H900" s="1">
        <v>0</v>
      </c>
      <c r="I900" s="1">
        <v>125</v>
      </c>
      <c r="J900" s="4">
        <v>0</v>
      </c>
      <c r="K900" s="4">
        <v>1</v>
      </c>
      <c r="L900" s="4">
        <v>0</v>
      </c>
    </row>
    <row r="901" spans="3:12" x14ac:dyDescent="0.3">
      <c r="C901" s="1">
        <v>144</v>
      </c>
      <c r="D901" s="1">
        <v>185</v>
      </c>
      <c r="E901" s="1">
        <v>2</v>
      </c>
      <c r="F901" s="1">
        <v>0</v>
      </c>
      <c r="G901" s="1">
        <v>686</v>
      </c>
      <c r="H901" s="1">
        <v>0</v>
      </c>
      <c r="I901" s="1">
        <v>125</v>
      </c>
      <c r="J901" s="4">
        <v>0</v>
      </c>
      <c r="K901" s="4">
        <v>1</v>
      </c>
      <c r="L901" s="4">
        <v>0</v>
      </c>
    </row>
    <row r="902" spans="3:12" x14ac:dyDescent="0.3">
      <c r="C902" s="1">
        <v>145</v>
      </c>
      <c r="D902" s="1">
        <v>185</v>
      </c>
      <c r="E902" s="1">
        <v>2</v>
      </c>
      <c r="F902" s="1">
        <v>0</v>
      </c>
      <c r="G902" s="1">
        <v>687</v>
      </c>
      <c r="H902" s="1">
        <v>0</v>
      </c>
      <c r="I902" s="1">
        <v>125</v>
      </c>
      <c r="J902" s="4">
        <v>0</v>
      </c>
      <c r="K902" s="4">
        <v>1</v>
      </c>
      <c r="L902" s="4">
        <v>0</v>
      </c>
    </row>
    <row r="903" spans="3:12" x14ac:dyDescent="0.3">
      <c r="C903" s="1">
        <v>146</v>
      </c>
      <c r="D903" s="1">
        <v>185</v>
      </c>
      <c r="E903" s="1">
        <v>2</v>
      </c>
      <c r="F903" s="1">
        <v>0</v>
      </c>
      <c r="G903" s="1">
        <v>687</v>
      </c>
      <c r="H903" s="1">
        <v>0</v>
      </c>
      <c r="I903" s="1">
        <v>125</v>
      </c>
      <c r="J903" s="4">
        <v>0</v>
      </c>
      <c r="K903" s="4">
        <v>1</v>
      </c>
      <c r="L903" s="4">
        <v>0</v>
      </c>
    </row>
    <row r="904" spans="3:12" x14ac:dyDescent="0.3">
      <c r="C904" s="1">
        <v>147</v>
      </c>
      <c r="D904" s="1">
        <v>185</v>
      </c>
      <c r="E904" s="1">
        <v>2</v>
      </c>
      <c r="F904" s="1">
        <v>0</v>
      </c>
      <c r="G904" s="1">
        <v>687</v>
      </c>
      <c r="H904" s="1">
        <v>0</v>
      </c>
      <c r="I904" s="1">
        <v>125</v>
      </c>
      <c r="J904" s="4">
        <v>0</v>
      </c>
      <c r="K904" s="4">
        <v>1</v>
      </c>
      <c r="L904" s="4">
        <v>0</v>
      </c>
    </row>
    <row r="905" spans="3:12" x14ac:dyDescent="0.3">
      <c r="C905" s="1">
        <v>148</v>
      </c>
      <c r="D905" s="1">
        <v>185</v>
      </c>
      <c r="E905" s="1">
        <v>2</v>
      </c>
      <c r="F905" s="1">
        <v>0</v>
      </c>
      <c r="G905" s="1">
        <v>687</v>
      </c>
      <c r="H905" s="1">
        <v>0</v>
      </c>
      <c r="I905" s="1">
        <v>125</v>
      </c>
      <c r="J905" s="4">
        <v>0</v>
      </c>
      <c r="K905" s="4">
        <v>1</v>
      </c>
      <c r="L905" s="4">
        <v>0</v>
      </c>
    </row>
    <row r="906" spans="3:12" x14ac:dyDescent="0.3">
      <c r="C906" s="1">
        <v>149</v>
      </c>
      <c r="D906" s="1">
        <v>185</v>
      </c>
      <c r="E906" s="1">
        <v>1</v>
      </c>
      <c r="F906" s="1">
        <v>0</v>
      </c>
      <c r="G906" s="1">
        <v>687</v>
      </c>
      <c r="H906" s="1">
        <v>0</v>
      </c>
      <c r="I906" s="1">
        <v>125</v>
      </c>
      <c r="J906" s="4">
        <v>0</v>
      </c>
      <c r="K906" s="4">
        <v>1</v>
      </c>
      <c r="L906" s="4">
        <v>0</v>
      </c>
    </row>
    <row r="907" spans="3:12" x14ac:dyDescent="0.3">
      <c r="C907" s="1">
        <v>150</v>
      </c>
      <c r="D907" s="1">
        <v>185</v>
      </c>
      <c r="E907" s="1">
        <v>1</v>
      </c>
      <c r="F907" s="1">
        <v>0</v>
      </c>
      <c r="G907" s="1">
        <v>687</v>
      </c>
      <c r="H907" s="1">
        <v>0</v>
      </c>
      <c r="I907" s="1">
        <v>125</v>
      </c>
      <c r="J907" s="4">
        <v>0</v>
      </c>
      <c r="K907" s="4">
        <v>1</v>
      </c>
      <c r="L907" s="4">
        <v>0</v>
      </c>
    </row>
    <row r="908" spans="3:12" x14ac:dyDescent="0.3">
      <c r="C908" s="1">
        <v>151</v>
      </c>
      <c r="D908" s="1">
        <v>185</v>
      </c>
      <c r="E908" s="1">
        <v>1</v>
      </c>
      <c r="F908" s="1">
        <v>0</v>
      </c>
      <c r="G908" s="1">
        <v>687</v>
      </c>
      <c r="H908" s="1">
        <v>0</v>
      </c>
      <c r="I908" s="1">
        <v>125</v>
      </c>
      <c r="J908" s="4">
        <v>0</v>
      </c>
      <c r="K908" s="4">
        <v>1</v>
      </c>
      <c r="L908" s="4">
        <v>0</v>
      </c>
    </row>
    <row r="909" spans="3:12" x14ac:dyDescent="0.3">
      <c r="C909" s="1">
        <v>152</v>
      </c>
      <c r="D909" s="1">
        <v>185</v>
      </c>
      <c r="E909" s="1">
        <v>1</v>
      </c>
      <c r="F909" s="1">
        <v>0</v>
      </c>
      <c r="G909" s="1">
        <v>688</v>
      </c>
      <c r="H909" s="1">
        <v>0</v>
      </c>
      <c r="I909" s="1">
        <v>125</v>
      </c>
      <c r="J909" s="4">
        <v>0</v>
      </c>
      <c r="K909" s="4">
        <v>1</v>
      </c>
      <c r="L909" s="4">
        <v>0</v>
      </c>
    </row>
    <row r="910" spans="3:12" x14ac:dyDescent="0.3">
      <c r="C910" s="1">
        <v>153</v>
      </c>
      <c r="D910" s="1">
        <v>185</v>
      </c>
      <c r="E910" s="1">
        <v>1</v>
      </c>
      <c r="F910" s="1">
        <v>0</v>
      </c>
      <c r="G910" s="1">
        <v>688</v>
      </c>
      <c r="H910" s="1">
        <v>0</v>
      </c>
      <c r="I910" s="1">
        <v>125</v>
      </c>
      <c r="J910" s="4">
        <v>0</v>
      </c>
      <c r="K910" s="4">
        <v>1</v>
      </c>
      <c r="L910" s="4">
        <v>0</v>
      </c>
    </row>
    <row r="911" spans="3:12" x14ac:dyDescent="0.3">
      <c r="C911" s="1">
        <v>154</v>
      </c>
      <c r="D911" s="1">
        <v>185</v>
      </c>
      <c r="E911" s="1">
        <v>1</v>
      </c>
      <c r="F911" s="1">
        <v>0</v>
      </c>
      <c r="G911" s="1">
        <v>688</v>
      </c>
      <c r="H911" s="1">
        <v>0</v>
      </c>
      <c r="I911" s="1">
        <v>125</v>
      </c>
      <c r="J911" s="4">
        <v>0</v>
      </c>
      <c r="K911" s="4">
        <v>1</v>
      </c>
      <c r="L911" s="4">
        <v>0</v>
      </c>
    </row>
    <row r="912" spans="3:12" x14ac:dyDescent="0.3">
      <c r="C912" s="1">
        <v>155</v>
      </c>
      <c r="D912" s="1">
        <v>185</v>
      </c>
      <c r="E912" s="1">
        <v>1</v>
      </c>
      <c r="F912" s="1">
        <v>0</v>
      </c>
      <c r="G912" s="1">
        <v>688</v>
      </c>
      <c r="H912" s="1">
        <v>0</v>
      </c>
      <c r="I912" s="1">
        <v>125</v>
      </c>
      <c r="J912" s="4">
        <v>0</v>
      </c>
      <c r="K912" s="4">
        <v>1</v>
      </c>
      <c r="L912" s="4">
        <v>0</v>
      </c>
    </row>
    <row r="913" spans="3:12" x14ac:dyDescent="0.3">
      <c r="C913" s="1">
        <v>156</v>
      </c>
      <c r="D913" s="1">
        <v>185</v>
      </c>
      <c r="E913" s="1">
        <v>1</v>
      </c>
      <c r="F913" s="1">
        <v>0</v>
      </c>
      <c r="G913" s="1">
        <v>688</v>
      </c>
      <c r="H913" s="1">
        <v>0</v>
      </c>
      <c r="I913" s="1">
        <v>125</v>
      </c>
      <c r="J913" s="4">
        <v>0</v>
      </c>
      <c r="K913" s="4">
        <v>1</v>
      </c>
      <c r="L913" s="4">
        <v>0</v>
      </c>
    </row>
    <row r="914" spans="3:12" x14ac:dyDescent="0.3">
      <c r="C914" s="1">
        <v>157</v>
      </c>
      <c r="D914" s="1">
        <v>185</v>
      </c>
      <c r="E914" s="1">
        <v>1</v>
      </c>
      <c r="F914" s="1">
        <v>0</v>
      </c>
      <c r="G914" s="1">
        <v>688</v>
      </c>
      <c r="H914" s="1">
        <v>0</v>
      </c>
      <c r="I914" s="1">
        <v>125</v>
      </c>
      <c r="J914" s="4">
        <v>0</v>
      </c>
      <c r="K914" s="4">
        <v>1</v>
      </c>
      <c r="L914" s="4">
        <v>0</v>
      </c>
    </row>
    <row r="915" spans="3:12" x14ac:dyDescent="0.3">
      <c r="C915" s="1">
        <v>158</v>
      </c>
      <c r="D915" s="1">
        <v>185</v>
      </c>
      <c r="E915" s="1">
        <v>1</v>
      </c>
      <c r="F915" s="1">
        <v>0</v>
      </c>
      <c r="G915" s="1">
        <v>688</v>
      </c>
      <c r="H915" s="1">
        <v>0</v>
      </c>
      <c r="I915" s="1">
        <v>125</v>
      </c>
      <c r="J915" s="4">
        <v>0</v>
      </c>
      <c r="K915" s="4">
        <v>1</v>
      </c>
      <c r="L915" s="4">
        <v>0</v>
      </c>
    </row>
    <row r="916" spans="3:12" x14ac:dyDescent="0.3">
      <c r="C916" s="1">
        <v>159</v>
      </c>
      <c r="D916" s="1">
        <v>184</v>
      </c>
      <c r="E916" s="1">
        <v>1</v>
      </c>
      <c r="F916" s="1">
        <v>0</v>
      </c>
      <c r="G916" s="1">
        <v>688</v>
      </c>
      <c r="H916" s="1">
        <v>0</v>
      </c>
      <c r="I916" s="1">
        <v>125</v>
      </c>
      <c r="J916" s="4">
        <v>0</v>
      </c>
      <c r="K916" s="4">
        <v>1</v>
      </c>
      <c r="L916" s="4">
        <v>0</v>
      </c>
    </row>
    <row r="917" spans="3:12" x14ac:dyDescent="0.3">
      <c r="C917" s="1">
        <v>160</v>
      </c>
      <c r="D917" s="1">
        <v>184</v>
      </c>
      <c r="E917" s="1">
        <v>1</v>
      </c>
      <c r="F917" s="1">
        <v>0</v>
      </c>
      <c r="G917" s="1">
        <v>688</v>
      </c>
      <c r="H917" s="1">
        <v>0</v>
      </c>
      <c r="I917" s="1">
        <v>125</v>
      </c>
      <c r="J917" s="4">
        <v>0</v>
      </c>
      <c r="K917" s="4">
        <v>1</v>
      </c>
      <c r="L917" s="4">
        <v>0</v>
      </c>
    </row>
    <row r="918" spans="3:12" x14ac:dyDescent="0.3">
      <c r="C918" s="1">
        <v>161</v>
      </c>
      <c r="D918" s="1">
        <v>184</v>
      </c>
      <c r="E918" s="1">
        <v>1</v>
      </c>
      <c r="F918" s="1">
        <v>0</v>
      </c>
      <c r="G918" s="1">
        <v>688</v>
      </c>
      <c r="H918" s="1">
        <v>0</v>
      </c>
      <c r="I918" s="1">
        <v>125</v>
      </c>
      <c r="J918" s="4">
        <v>0</v>
      </c>
      <c r="K918" s="4">
        <v>1</v>
      </c>
      <c r="L918" s="4">
        <v>0</v>
      </c>
    </row>
    <row r="919" spans="3:12" x14ac:dyDescent="0.3">
      <c r="C919" s="1">
        <v>162</v>
      </c>
      <c r="D919" s="1">
        <v>184</v>
      </c>
      <c r="E919" s="1">
        <v>1</v>
      </c>
      <c r="F919" s="1">
        <v>0</v>
      </c>
      <c r="G919" s="1">
        <v>688</v>
      </c>
      <c r="H919" s="1">
        <v>0</v>
      </c>
      <c r="I919" s="1">
        <v>125</v>
      </c>
      <c r="J919" s="4">
        <v>0</v>
      </c>
      <c r="K919" s="4">
        <v>1</v>
      </c>
      <c r="L919" s="4">
        <v>0</v>
      </c>
    </row>
    <row r="920" spans="3:12" x14ac:dyDescent="0.3">
      <c r="C920" s="1">
        <v>163</v>
      </c>
      <c r="D920" s="1">
        <v>184</v>
      </c>
      <c r="E920" s="1">
        <v>1</v>
      </c>
      <c r="F920" s="1">
        <v>0</v>
      </c>
      <c r="G920" s="1">
        <v>688</v>
      </c>
      <c r="H920" s="1">
        <v>0</v>
      </c>
      <c r="I920" s="1">
        <v>125</v>
      </c>
      <c r="J920" s="4">
        <v>0</v>
      </c>
      <c r="K920" s="4">
        <v>1</v>
      </c>
      <c r="L920" s="4">
        <v>0</v>
      </c>
    </row>
    <row r="921" spans="3:12" x14ac:dyDescent="0.3">
      <c r="C921" s="1">
        <v>164</v>
      </c>
      <c r="D921" s="1">
        <v>184</v>
      </c>
      <c r="E921" s="1">
        <v>1</v>
      </c>
      <c r="F921" s="1">
        <v>0</v>
      </c>
      <c r="G921" s="1">
        <v>688</v>
      </c>
      <c r="H921" s="1">
        <v>0</v>
      </c>
      <c r="I921" s="1">
        <v>125</v>
      </c>
      <c r="J921" s="4">
        <v>0</v>
      </c>
      <c r="K921" s="4">
        <v>1</v>
      </c>
      <c r="L921" s="4">
        <v>0</v>
      </c>
    </row>
    <row r="922" spans="3:12" x14ac:dyDescent="0.3">
      <c r="C922" s="1">
        <v>165</v>
      </c>
      <c r="D922" s="1">
        <v>184</v>
      </c>
      <c r="E922" s="1">
        <v>1</v>
      </c>
      <c r="F922" s="1">
        <v>0</v>
      </c>
      <c r="G922" s="1">
        <v>688</v>
      </c>
      <c r="H922" s="1">
        <v>0</v>
      </c>
      <c r="I922" s="1">
        <v>125</v>
      </c>
      <c r="J922" s="4">
        <v>0</v>
      </c>
      <c r="K922" s="4">
        <v>1</v>
      </c>
      <c r="L922" s="4">
        <v>0</v>
      </c>
    </row>
    <row r="923" spans="3:12" x14ac:dyDescent="0.3">
      <c r="C923" s="1">
        <v>166</v>
      </c>
      <c r="D923" s="1">
        <v>184</v>
      </c>
      <c r="E923" s="1">
        <v>1</v>
      </c>
      <c r="F923" s="1">
        <v>0</v>
      </c>
      <c r="G923" s="1">
        <v>688</v>
      </c>
      <c r="H923" s="1">
        <v>0</v>
      </c>
      <c r="I923" s="1">
        <v>125</v>
      </c>
      <c r="J923" s="4">
        <v>0</v>
      </c>
      <c r="K923" s="4">
        <v>1</v>
      </c>
      <c r="L923" s="4">
        <v>0</v>
      </c>
    </row>
    <row r="924" spans="3:12" x14ac:dyDescent="0.3">
      <c r="C924" s="1">
        <v>167</v>
      </c>
      <c r="D924" s="1">
        <v>184</v>
      </c>
      <c r="E924" s="1">
        <v>1</v>
      </c>
      <c r="F924" s="1">
        <v>0</v>
      </c>
      <c r="G924" s="1">
        <v>688</v>
      </c>
      <c r="H924" s="1">
        <v>0</v>
      </c>
      <c r="I924" s="1">
        <v>125</v>
      </c>
      <c r="J924" s="4">
        <v>0</v>
      </c>
      <c r="K924" s="4">
        <v>1</v>
      </c>
      <c r="L924" s="4">
        <v>0</v>
      </c>
    </row>
    <row r="925" spans="3:12" x14ac:dyDescent="0.3">
      <c r="C925" s="1">
        <v>168</v>
      </c>
      <c r="D925" s="1">
        <v>184</v>
      </c>
      <c r="E925" s="1">
        <v>1</v>
      </c>
      <c r="F925" s="1">
        <v>0</v>
      </c>
      <c r="G925" s="1">
        <v>688</v>
      </c>
      <c r="H925" s="1">
        <v>0</v>
      </c>
      <c r="I925" s="1">
        <v>125</v>
      </c>
      <c r="J925" s="4">
        <v>0</v>
      </c>
      <c r="K925" s="4">
        <v>1</v>
      </c>
      <c r="L925" s="4">
        <v>0</v>
      </c>
    </row>
    <row r="926" spans="3:12" x14ac:dyDescent="0.3">
      <c r="C926" s="1">
        <v>169</v>
      </c>
      <c r="D926" s="1">
        <v>184</v>
      </c>
      <c r="E926" s="1">
        <v>1</v>
      </c>
      <c r="F926" s="1">
        <v>0</v>
      </c>
      <c r="G926" s="1">
        <v>689</v>
      </c>
      <c r="H926" s="1">
        <v>0</v>
      </c>
      <c r="I926" s="1">
        <v>125</v>
      </c>
      <c r="J926" s="4">
        <v>0</v>
      </c>
      <c r="K926" s="4">
        <v>1</v>
      </c>
      <c r="L926" s="4">
        <v>0</v>
      </c>
    </row>
    <row r="927" spans="3:12" x14ac:dyDescent="0.3">
      <c r="C927" s="1">
        <v>170</v>
      </c>
      <c r="D927" s="1">
        <v>184</v>
      </c>
      <c r="E927" s="1">
        <v>1</v>
      </c>
      <c r="F927" s="1">
        <v>0</v>
      </c>
      <c r="G927" s="1">
        <v>689</v>
      </c>
      <c r="H927" s="1">
        <v>0</v>
      </c>
      <c r="I927" s="1">
        <v>125</v>
      </c>
      <c r="J927" s="4">
        <v>0</v>
      </c>
      <c r="K927" s="4">
        <v>0</v>
      </c>
      <c r="L927" s="4">
        <v>0</v>
      </c>
    </row>
    <row r="928" spans="3:12" x14ac:dyDescent="0.3">
      <c r="C928" s="1">
        <v>171</v>
      </c>
      <c r="D928" s="1">
        <v>184</v>
      </c>
      <c r="E928" s="1">
        <v>1</v>
      </c>
      <c r="F928" s="1">
        <v>0</v>
      </c>
      <c r="G928" s="1">
        <v>689</v>
      </c>
      <c r="H928" s="1">
        <v>0</v>
      </c>
      <c r="I928" s="1">
        <v>125</v>
      </c>
      <c r="J928" s="4">
        <v>0</v>
      </c>
      <c r="K928" s="4">
        <v>0</v>
      </c>
      <c r="L928" s="4">
        <v>0</v>
      </c>
    </row>
    <row r="929" spans="3:12" x14ac:dyDescent="0.3">
      <c r="C929" s="1">
        <v>172</v>
      </c>
      <c r="D929" s="1">
        <v>184</v>
      </c>
      <c r="E929" s="1">
        <v>1</v>
      </c>
      <c r="F929" s="1">
        <v>0</v>
      </c>
      <c r="G929" s="1">
        <v>689</v>
      </c>
      <c r="H929" s="1">
        <v>0</v>
      </c>
      <c r="I929" s="1">
        <v>125</v>
      </c>
      <c r="J929" s="4">
        <v>0</v>
      </c>
      <c r="K929" s="4">
        <v>0</v>
      </c>
      <c r="L929" s="4">
        <v>0</v>
      </c>
    </row>
    <row r="930" spans="3:12" x14ac:dyDescent="0.3">
      <c r="C930" s="1">
        <v>173</v>
      </c>
      <c r="D930" s="1">
        <v>184</v>
      </c>
      <c r="E930" s="1">
        <v>0</v>
      </c>
      <c r="F930" s="1">
        <v>0</v>
      </c>
      <c r="G930" s="1">
        <v>689</v>
      </c>
      <c r="H930" s="1">
        <v>0</v>
      </c>
      <c r="I930" s="1">
        <v>125</v>
      </c>
      <c r="J930" s="4">
        <v>0</v>
      </c>
      <c r="K930" s="4">
        <v>0</v>
      </c>
      <c r="L930" s="4">
        <v>0</v>
      </c>
    </row>
    <row r="931" spans="3:12" x14ac:dyDescent="0.3">
      <c r="C931" s="1">
        <v>174</v>
      </c>
      <c r="D931" s="1">
        <v>184</v>
      </c>
      <c r="E931" s="1">
        <v>0</v>
      </c>
      <c r="F931" s="1">
        <v>0</v>
      </c>
      <c r="G931" s="1">
        <v>689</v>
      </c>
      <c r="H931" s="1">
        <v>0</v>
      </c>
      <c r="I931" s="1">
        <v>125</v>
      </c>
      <c r="J931" s="4">
        <v>0</v>
      </c>
      <c r="K931" s="4">
        <v>0</v>
      </c>
      <c r="L931" s="4">
        <v>0</v>
      </c>
    </row>
    <row r="932" spans="3:12" x14ac:dyDescent="0.3">
      <c r="C932" s="1">
        <v>175</v>
      </c>
      <c r="D932" s="1">
        <v>184</v>
      </c>
      <c r="E932" s="1">
        <v>0</v>
      </c>
      <c r="F932" s="1">
        <v>0</v>
      </c>
      <c r="G932" s="1">
        <v>689</v>
      </c>
      <c r="H932" s="1">
        <v>0</v>
      </c>
      <c r="I932" s="1">
        <v>125</v>
      </c>
      <c r="J932" s="4">
        <v>0</v>
      </c>
      <c r="K932" s="4">
        <v>0</v>
      </c>
      <c r="L932" s="4">
        <v>0</v>
      </c>
    </row>
    <row r="933" spans="3:12" x14ac:dyDescent="0.3">
      <c r="C933" s="1">
        <v>176</v>
      </c>
      <c r="D933" s="1">
        <v>185</v>
      </c>
      <c r="E933" s="1">
        <v>0</v>
      </c>
      <c r="F933" s="1">
        <v>0</v>
      </c>
      <c r="G933" s="1">
        <v>690</v>
      </c>
      <c r="H933" s="1">
        <v>0</v>
      </c>
      <c r="I933" s="1">
        <v>122</v>
      </c>
      <c r="J933" s="4">
        <v>0</v>
      </c>
      <c r="K933" s="4">
        <v>0</v>
      </c>
      <c r="L933" s="4">
        <v>0</v>
      </c>
    </row>
    <row r="934" spans="3:12" x14ac:dyDescent="0.3">
      <c r="C934" s="1">
        <v>177</v>
      </c>
      <c r="D934" s="1">
        <v>185</v>
      </c>
      <c r="E934" s="1">
        <v>1</v>
      </c>
      <c r="F934" s="1">
        <v>0</v>
      </c>
      <c r="G934" s="1">
        <v>690</v>
      </c>
      <c r="H934" s="1">
        <v>0</v>
      </c>
      <c r="I934" s="1">
        <v>122</v>
      </c>
      <c r="J934" s="4">
        <v>0</v>
      </c>
      <c r="K934" s="4">
        <v>0</v>
      </c>
      <c r="L934" s="4">
        <v>0</v>
      </c>
    </row>
    <row r="935" spans="3:12" x14ac:dyDescent="0.3">
      <c r="C935" s="1">
        <v>178</v>
      </c>
      <c r="D935" s="1">
        <v>185</v>
      </c>
      <c r="E935" s="1">
        <v>1</v>
      </c>
      <c r="F935" s="1">
        <v>0</v>
      </c>
      <c r="G935" s="1">
        <v>690</v>
      </c>
      <c r="H935" s="1">
        <v>0</v>
      </c>
      <c r="I935" s="1">
        <v>122</v>
      </c>
      <c r="J935" s="4">
        <v>0</v>
      </c>
      <c r="K935" s="4">
        <v>0</v>
      </c>
      <c r="L935" s="4">
        <v>0</v>
      </c>
    </row>
    <row r="936" spans="3:12" x14ac:dyDescent="0.3">
      <c r="C936" s="1">
        <v>179</v>
      </c>
      <c r="D936" s="1">
        <v>184</v>
      </c>
      <c r="E936" s="1">
        <v>1</v>
      </c>
      <c r="F936" s="1">
        <v>0</v>
      </c>
      <c r="G936" s="1">
        <v>693</v>
      </c>
      <c r="H936" s="1">
        <v>0</v>
      </c>
      <c r="I936" s="1">
        <v>121</v>
      </c>
      <c r="J936" s="4">
        <v>0</v>
      </c>
      <c r="K936" s="4">
        <v>1</v>
      </c>
      <c r="L936" s="4">
        <v>0</v>
      </c>
    </row>
    <row r="937" spans="3:12" x14ac:dyDescent="0.3">
      <c r="C937" s="1">
        <v>180</v>
      </c>
      <c r="D937" s="1">
        <v>184</v>
      </c>
      <c r="E937" s="1">
        <v>1</v>
      </c>
      <c r="F937" s="1">
        <v>0</v>
      </c>
      <c r="G937" s="1">
        <v>693</v>
      </c>
      <c r="H937" s="1">
        <v>0</v>
      </c>
      <c r="I937" s="1">
        <v>121</v>
      </c>
      <c r="J937" s="4">
        <v>0</v>
      </c>
      <c r="K937" s="4">
        <v>0</v>
      </c>
      <c r="L937" s="4">
        <v>0</v>
      </c>
    </row>
    <row r="938" spans="3:12" x14ac:dyDescent="0.3">
      <c r="C938" s="1" t="s">
        <v>146</v>
      </c>
      <c r="D938" s="1" t="s">
        <v>147</v>
      </c>
      <c r="E938" s="1" t="s">
        <v>147</v>
      </c>
      <c r="F938" s="1" t="s">
        <v>147</v>
      </c>
      <c r="G938" s="1" t="s">
        <v>147</v>
      </c>
      <c r="H938" s="1" t="s">
        <v>147</v>
      </c>
      <c r="I938" s="1" t="s">
        <v>147</v>
      </c>
      <c r="J938" s="4" t="s">
        <v>147</v>
      </c>
      <c r="K938" s="4" t="s">
        <v>147</v>
      </c>
      <c r="L938" s="4" t="s">
        <v>147</v>
      </c>
    </row>
    <row r="939" spans="3:12" x14ac:dyDescent="0.3">
      <c r="C939" s="1" t="s">
        <v>2</v>
      </c>
      <c r="D939" s="1" t="s">
        <v>3</v>
      </c>
      <c r="E939" s="1" t="s">
        <v>26</v>
      </c>
      <c r="F939" s="1" t="s">
        <v>15</v>
      </c>
      <c r="G939" s="1" t="s">
        <v>4</v>
      </c>
      <c r="H939" s="1" t="s">
        <v>148</v>
      </c>
      <c r="I939" s="1" t="s">
        <v>5</v>
      </c>
      <c r="J939" s="4" t="s">
        <v>149</v>
      </c>
      <c r="K939" s="4" t="s">
        <v>82</v>
      </c>
      <c r="L939" s="4" t="s">
        <v>150</v>
      </c>
    </row>
    <row r="941" spans="3:12" x14ac:dyDescent="0.3">
      <c r="C941" s="1" t="s">
        <v>151</v>
      </c>
      <c r="D941" s="1" t="s">
        <v>155</v>
      </c>
    </row>
    <row r="942" spans="3:12" x14ac:dyDescent="0.3">
      <c r="C942" s="1" t="s">
        <v>2</v>
      </c>
      <c r="D942" s="1" t="s">
        <v>3</v>
      </c>
      <c r="E942" s="1" t="s">
        <v>26</v>
      </c>
      <c r="F942" s="1" t="s">
        <v>15</v>
      </c>
      <c r="G942" s="1" t="s">
        <v>4</v>
      </c>
      <c r="H942" s="1" t="s">
        <v>148</v>
      </c>
      <c r="I942" s="1" t="s">
        <v>5</v>
      </c>
      <c r="J942" s="4" t="s">
        <v>149</v>
      </c>
      <c r="K942" s="4" t="s">
        <v>82</v>
      </c>
      <c r="L942" s="4" t="s">
        <v>150</v>
      </c>
    </row>
    <row r="943" spans="3:12" x14ac:dyDescent="0.3">
      <c r="C943" s="1" t="s">
        <v>146</v>
      </c>
      <c r="D943" s="1" t="s">
        <v>147</v>
      </c>
      <c r="E943" s="1" t="s">
        <v>147</v>
      </c>
      <c r="F943" s="1" t="s">
        <v>147</v>
      </c>
      <c r="G943" s="1" t="s">
        <v>147</v>
      </c>
      <c r="H943" s="1" t="s">
        <v>147</v>
      </c>
      <c r="I943" s="1" t="s">
        <v>147</v>
      </c>
      <c r="J943" s="4" t="s">
        <v>147</v>
      </c>
      <c r="K943" s="4" t="s">
        <v>147</v>
      </c>
      <c r="L943" s="4" t="s">
        <v>147</v>
      </c>
    </row>
    <row r="944" spans="3:12" x14ac:dyDescent="0.3">
      <c r="C944" s="1">
        <v>1</v>
      </c>
      <c r="D944" s="1">
        <v>2798</v>
      </c>
      <c r="E944" s="1">
        <v>1</v>
      </c>
      <c r="F944" s="1">
        <v>0</v>
      </c>
      <c r="G944" s="1">
        <v>0</v>
      </c>
      <c r="H944" s="1">
        <v>0</v>
      </c>
      <c r="I944" s="1">
        <v>0</v>
      </c>
      <c r="J944" s="4">
        <v>0</v>
      </c>
      <c r="K944" s="4">
        <v>0</v>
      </c>
      <c r="L944" s="4">
        <v>0</v>
      </c>
    </row>
    <row r="945" spans="3:12" x14ac:dyDescent="0.3">
      <c r="C945" s="1">
        <v>2</v>
      </c>
      <c r="D945" s="1">
        <v>2798</v>
      </c>
      <c r="E945" s="1">
        <v>1</v>
      </c>
      <c r="F945" s="1">
        <v>0</v>
      </c>
      <c r="G945" s="1">
        <v>0</v>
      </c>
      <c r="H945" s="1">
        <v>0</v>
      </c>
      <c r="I945" s="1">
        <v>0</v>
      </c>
      <c r="J945" s="4">
        <v>0</v>
      </c>
      <c r="K945" s="4">
        <v>0</v>
      </c>
      <c r="L945" s="4">
        <v>0</v>
      </c>
    </row>
    <row r="946" spans="3:12" x14ac:dyDescent="0.3">
      <c r="C946" s="1">
        <v>3</v>
      </c>
      <c r="D946" s="1">
        <v>2798</v>
      </c>
      <c r="E946" s="1">
        <v>1</v>
      </c>
      <c r="F946" s="1">
        <v>0</v>
      </c>
      <c r="G946" s="1">
        <v>0</v>
      </c>
      <c r="H946" s="1">
        <v>0</v>
      </c>
      <c r="I946" s="1">
        <v>0</v>
      </c>
      <c r="J946" s="4">
        <v>0</v>
      </c>
      <c r="K946" s="4">
        <v>0</v>
      </c>
      <c r="L946" s="4">
        <v>0</v>
      </c>
    </row>
    <row r="947" spans="3:12" x14ac:dyDescent="0.3">
      <c r="C947" s="1">
        <v>4</v>
      </c>
      <c r="D947" s="1">
        <v>2790</v>
      </c>
      <c r="E947" s="1">
        <v>9</v>
      </c>
      <c r="F947" s="1">
        <v>0</v>
      </c>
      <c r="G947" s="1">
        <v>0</v>
      </c>
      <c r="H947" s="1">
        <v>0</v>
      </c>
      <c r="I947" s="1">
        <v>0</v>
      </c>
      <c r="J947" s="4">
        <v>0</v>
      </c>
      <c r="K947" s="4">
        <v>0</v>
      </c>
      <c r="L947" s="4">
        <v>0</v>
      </c>
    </row>
    <row r="948" spans="3:12" x14ac:dyDescent="0.3">
      <c r="C948" s="1">
        <v>5</v>
      </c>
      <c r="D948" s="1">
        <v>2789</v>
      </c>
      <c r="E948" s="1">
        <v>11</v>
      </c>
      <c r="F948" s="1">
        <v>0</v>
      </c>
      <c r="G948" s="1">
        <v>0</v>
      </c>
      <c r="H948" s="1">
        <v>0</v>
      </c>
      <c r="I948" s="1">
        <v>0</v>
      </c>
      <c r="J948" s="4">
        <v>0</v>
      </c>
      <c r="K948" s="4">
        <v>0</v>
      </c>
      <c r="L948" s="4">
        <v>0</v>
      </c>
    </row>
    <row r="949" spans="3:12" x14ac:dyDescent="0.3">
      <c r="C949" s="1">
        <v>6</v>
      </c>
      <c r="D949" s="1">
        <v>2789</v>
      </c>
      <c r="E949" s="1">
        <v>11</v>
      </c>
      <c r="F949" s="1">
        <v>0</v>
      </c>
      <c r="G949" s="1">
        <v>0</v>
      </c>
      <c r="H949" s="1">
        <v>0</v>
      </c>
      <c r="I949" s="1">
        <v>0</v>
      </c>
      <c r="J949" s="4">
        <v>0</v>
      </c>
      <c r="K949" s="4">
        <v>0</v>
      </c>
      <c r="L949" s="4">
        <v>0</v>
      </c>
    </row>
    <row r="950" spans="3:12" x14ac:dyDescent="0.3">
      <c r="C950" s="1">
        <v>7</v>
      </c>
      <c r="D950" s="1">
        <v>2784</v>
      </c>
      <c r="E950" s="1">
        <v>15</v>
      </c>
      <c r="F950" s="1">
        <v>0</v>
      </c>
      <c r="G950" s="1">
        <v>0</v>
      </c>
      <c r="H950" s="1">
        <v>0</v>
      </c>
      <c r="I950" s="1">
        <v>0</v>
      </c>
      <c r="J950" s="4">
        <v>0</v>
      </c>
      <c r="K950" s="4">
        <v>0</v>
      </c>
      <c r="L950" s="4">
        <v>0</v>
      </c>
    </row>
    <row r="951" spans="3:12" x14ac:dyDescent="0.3">
      <c r="C951" s="1">
        <v>8</v>
      </c>
      <c r="D951" s="1">
        <v>2775</v>
      </c>
      <c r="E951" s="1">
        <v>24</v>
      </c>
      <c r="F951" s="1">
        <v>0</v>
      </c>
      <c r="G951" s="1">
        <v>0</v>
      </c>
      <c r="H951" s="1">
        <v>0</v>
      </c>
      <c r="I951" s="1">
        <v>0</v>
      </c>
      <c r="J951" s="4">
        <v>0</v>
      </c>
      <c r="K951" s="4">
        <v>0</v>
      </c>
      <c r="L951" s="4">
        <v>0</v>
      </c>
    </row>
    <row r="952" spans="3:12" x14ac:dyDescent="0.3">
      <c r="C952" s="1">
        <v>9</v>
      </c>
      <c r="D952" s="1">
        <v>2773</v>
      </c>
      <c r="E952" s="1">
        <v>26</v>
      </c>
      <c r="F952" s="1">
        <v>0</v>
      </c>
      <c r="G952" s="1">
        <v>0</v>
      </c>
      <c r="H952" s="1">
        <v>0</v>
      </c>
      <c r="I952" s="1">
        <v>0</v>
      </c>
      <c r="J952" s="4">
        <v>0</v>
      </c>
      <c r="K952" s="4">
        <v>0</v>
      </c>
      <c r="L952" s="4">
        <v>0</v>
      </c>
    </row>
    <row r="953" spans="3:12" x14ac:dyDescent="0.3">
      <c r="C953" s="1">
        <v>10</v>
      </c>
      <c r="D953" s="1">
        <v>2771</v>
      </c>
      <c r="E953" s="1">
        <v>28</v>
      </c>
      <c r="F953" s="1">
        <v>0</v>
      </c>
      <c r="G953" s="1">
        <v>0</v>
      </c>
      <c r="H953" s="1">
        <v>0</v>
      </c>
      <c r="I953" s="1">
        <v>0</v>
      </c>
      <c r="J953" s="4">
        <v>0</v>
      </c>
      <c r="K953" s="4">
        <v>0</v>
      </c>
      <c r="L953" s="4">
        <v>0</v>
      </c>
    </row>
    <row r="954" spans="3:12" x14ac:dyDescent="0.3">
      <c r="C954" s="1">
        <v>11</v>
      </c>
      <c r="D954" s="1">
        <v>2769</v>
      </c>
      <c r="E954" s="1">
        <v>30</v>
      </c>
      <c r="F954" s="1">
        <v>0</v>
      </c>
      <c r="G954" s="1">
        <v>0</v>
      </c>
      <c r="H954" s="1">
        <v>0</v>
      </c>
      <c r="I954" s="1">
        <v>0</v>
      </c>
      <c r="J954" s="4">
        <v>0</v>
      </c>
      <c r="K954" s="4">
        <v>8</v>
      </c>
      <c r="L954" s="4">
        <v>1</v>
      </c>
    </row>
    <row r="955" spans="3:12" x14ac:dyDescent="0.3">
      <c r="C955" s="1">
        <v>12</v>
      </c>
      <c r="D955" s="1">
        <v>2759</v>
      </c>
      <c r="E955" s="1">
        <v>40</v>
      </c>
      <c r="F955" s="1">
        <v>0</v>
      </c>
      <c r="G955" s="1">
        <v>0</v>
      </c>
      <c r="H955" s="1">
        <v>0</v>
      </c>
      <c r="I955" s="1">
        <v>0</v>
      </c>
      <c r="J955" s="4">
        <v>0</v>
      </c>
      <c r="K955" s="4">
        <v>9</v>
      </c>
      <c r="L955" s="4">
        <v>1</v>
      </c>
    </row>
    <row r="956" spans="3:12" x14ac:dyDescent="0.3">
      <c r="C956" s="1">
        <v>13</v>
      </c>
      <c r="D956" s="1">
        <v>2754</v>
      </c>
      <c r="E956" s="1">
        <v>45</v>
      </c>
      <c r="F956" s="1">
        <v>0</v>
      </c>
      <c r="G956" s="1">
        <v>0</v>
      </c>
      <c r="H956" s="1">
        <v>0</v>
      </c>
      <c r="I956" s="1">
        <v>0</v>
      </c>
      <c r="J956" s="4">
        <v>0</v>
      </c>
      <c r="K956" s="4">
        <v>9</v>
      </c>
      <c r="L956" s="4">
        <v>1</v>
      </c>
    </row>
    <row r="957" spans="3:12" x14ac:dyDescent="0.3">
      <c r="C957" s="1">
        <v>14</v>
      </c>
      <c r="D957" s="1">
        <v>2744</v>
      </c>
      <c r="E957" s="1">
        <v>55</v>
      </c>
      <c r="F957" s="1">
        <v>0</v>
      </c>
      <c r="G957" s="1">
        <v>0</v>
      </c>
      <c r="H957" s="1">
        <v>0</v>
      </c>
      <c r="I957" s="1">
        <v>0</v>
      </c>
      <c r="J957" s="4">
        <v>0</v>
      </c>
      <c r="K957" s="4">
        <v>13</v>
      </c>
      <c r="L957" s="4">
        <v>1</v>
      </c>
    </row>
    <row r="958" spans="3:12" x14ac:dyDescent="0.3">
      <c r="C958" s="1">
        <v>15</v>
      </c>
      <c r="D958" s="1">
        <v>2733</v>
      </c>
      <c r="E958" s="1">
        <v>65</v>
      </c>
      <c r="F958" s="1">
        <v>0</v>
      </c>
      <c r="G958" s="1">
        <v>0</v>
      </c>
      <c r="H958" s="1">
        <v>0</v>
      </c>
      <c r="I958" s="1">
        <v>0</v>
      </c>
      <c r="J958" s="4">
        <v>0</v>
      </c>
      <c r="K958" s="4">
        <v>22</v>
      </c>
      <c r="L958" s="4">
        <v>2</v>
      </c>
    </row>
    <row r="959" spans="3:12" x14ac:dyDescent="0.3">
      <c r="C959" s="1">
        <v>16</v>
      </c>
      <c r="D959" s="1">
        <v>2716</v>
      </c>
      <c r="E959" s="1">
        <v>83</v>
      </c>
      <c r="F959" s="1">
        <v>0</v>
      </c>
      <c r="G959" s="1">
        <v>0</v>
      </c>
      <c r="H959" s="1">
        <v>0</v>
      </c>
      <c r="I959" s="1">
        <v>0</v>
      </c>
      <c r="J959" s="4">
        <v>0</v>
      </c>
      <c r="K959" s="4">
        <v>24</v>
      </c>
      <c r="L959" s="4">
        <v>2</v>
      </c>
    </row>
    <row r="960" spans="3:12" x14ac:dyDescent="0.3">
      <c r="C960" s="1">
        <v>17</v>
      </c>
      <c r="D960" s="1">
        <v>2698</v>
      </c>
      <c r="E960" s="1">
        <v>100</v>
      </c>
      <c r="F960" s="1">
        <v>0</v>
      </c>
      <c r="G960" s="1">
        <v>0</v>
      </c>
      <c r="H960" s="1">
        <v>0</v>
      </c>
      <c r="I960" s="1">
        <v>0</v>
      </c>
      <c r="J960" s="4">
        <v>0</v>
      </c>
      <c r="K960" s="4">
        <v>26</v>
      </c>
      <c r="L960" s="4">
        <v>2</v>
      </c>
    </row>
    <row r="961" spans="3:12" x14ac:dyDescent="0.3">
      <c r="C961" s="1">
        <v>18</v>
      </c>
      <c r="D961" s="1">
        <v>2676</v>
      </c>
      <c r="E961" s="1">
        <v>123</v>
      </c>
      <c r="F961" s="1">
        <v>0</v>
      </c>
      <c r="G961" s="1">
        <v>0</v>
      </c>
      <c r="H961" s="1">
        <v>0</v>
      </c>
      <c r="I961" s="1">
        <v>0</v>
      </c>
      <c r="J961" s="4">
        <v>0</v>
      </c>
      <c r="K961" s="4">
        <v>28</v>
      </c>
      <c r="L961" s="4">
        <v>3</v>
      </c>
    </row>
    <row r="962" spans="3:12" x14ac:dyDescent="0.3">
      <c r="C962" s="1">
        <v>19</v>
      </c>
      <c r="D962" s="1">
        <v>2646</v>
      </c>
      <c r="E962" s="1">
        <v>152</v>
      </c>
      <c r="F962" s="1">
        <v>0</v>
      </c>
      <c r="G962" s="1">
        <v>0</v>
      </c>
      <c r="H962" s="1">
        <v>0</v>
      </c>
      <c r="I962" s="1">
        <v>0</v>
      </c>
      <c r="J962" s="4">
        <v>0</v>
      </c>
      <c r="K962" s="4">
        <v>38</v>
      </c>
      <c r="L962" s="4">
        <v>4</v>
      </c>
    </row>
    <row r="963" spans="3:12" x14ac:dyDescent="0.3">
      <c r="C963" s="1">
        <v>20</v>
      </c>
      <c r="D963" s="1">
        <v>2612</v>
      </c>
      <c r="E963" s="1">
        <v>185</v>
      </c>
      <c r="F963" s="1">
        <v>0</v>
      </c>
      <c r="G963" s="1">
        <v>0</v>
      </c>
      <c r="H963" s="1">
        <v>0</v>
      </c>
      <c r="I963" s="1">
        <v>0</v>
      </c>
      <c r="J963" s="4">
        <v>0</v>
      </c>
      <c r="K963" s="4">
        <v>43</v>
      </c>
      <c r="L963" s="4">
        <v>5</v>
      </c>
    </row>
    <row r="964" spans="3:12" x14ac:dyDescent="0.3">
      <c r="C964" s="1">
        <v>21</v>
      </c>
      <c r="D964" s="1">
        <v>2585</v>
      </c>
      <c r="E964" s="1">
        <v>212</v>
      </c>
      <c r="F964" s="1">
        <v>0</v>
      </c>
      <c r="G964" s="1">
        <v>1</v>
      </c>
      <c r="H964" s="1">
        <v>0</v>
      </c>
      <c r="I964" s="1">
        <v>0</v>
      </c>
      <c r="J964" s="4">
        <v>0</v>
      </c>
      <c r="K964" s="4">
        <v>52</v>
      </c>
      <c r="L964" s="4">
        <v>5</v>
      </c>
    </row>
    <row r="965" spans="3:12" x14ac:dyDescent="0.3">
      <c r="C965" s="1">
        <v>22</v>
      </c>
      <c r="D965" s="1">
        <v>2566</v>
      </c>
      <c r="E965" s="1">
        <v>231</v>
      </c>
      <c r="F965" s="1">
        <v>0</v>
      </c>
      <c r="G965" s="1">
        <v>1</v>
      </c>
      <c r="H965" s="1">
        <v>0</v>
      </c>
      <c r="I965" s="1">
        <v>1</v>
      </c>
      <c r="J965" s="4">
        <v>0</v>
      </c>
      <c r="K965" s="4">
        <v>62</v>
      </c>
      <c r="L965" s="4">
        <v>6</v>
      </c>
    </row>
    <row r="966" spans="3:12" x14ac:dyDescent="0.3">
      <c r="C966" s="1">
        <v>23</v>
      </c>
      <c r="D966" s="1">
        <v>2547</v>
      </c>
      <c r="E966" s="1">
        <v>248</v>
      </c>
      <c r="F966" s="1">
        <v>0</v>
      </c>
      <c r="G966" s="1">
        <v>2</v>
      </c>
      <c r="H966" s="1">
        <v>0</v>
      </c>
      <c r="I966" s="1">
        <v>1</v>
      </c>
      <c r="J966" s="4">
        <v>0</v>
      </c>
      <c r="K966" s="4">
        <v>79</v>
      </c>
      <c r="L966" s="4">
        <v>9</v>
      </c>
    </row>
    <row r="967" spans="3:12" x14ac:dyDescent="0.3">
      <c r="C967" s="1">
        <v>24</v>
      </c>
      <c r="D967" s="1">
        <v>2516</v>
      </c>
      <c r="E967" s="1">
        <v>279</v>
      </c>
      <c r="F967" s="1">
        <v>0</v>
      </c>
      <c r="G967" s="1">
        <v>3</v>
      </c>
      <c r="H967" s="1">
        <v>0</v>
      </c>
      <c r="I967" s="1">
        <v>1</v>
      </c>
      <c r="J967" s="4">
        <v>0</v>
      </c>
      <c r="K967" s="4">
        <v>95</v>
      </c>
      <c r="L967" s="4">
        <v>10</v>
      </c>
    </row>
    <row r="968" spans="3:12" x14ac:dyDescent="0.3">
      <c r="C968" s="1">
        <v>25</v>
      </c>
      <c r="D968" s="1">
        <v>2476</v>
      </c>
      <c r="E968" s="1">
        <v>318</v>
      </c>
      <c r="F968" s="1">
        <v>0</v>
      </c>
      <c r="G968" s="1">
        <v>3</v>
      </c>
      <c r="H968" s="1">
        <v>0</v>
      </c>
      <c r="I968" s="1">
        <v>2</v>
      </c>
      <c r="J968" s="4">
        <v>0</v>
      </c>
      <c r="K968" s="4">
        <v>117</v>
      </c>
      <c r="L968" s="4">
        <v>12</v>
      </c>
    </row>
    <row r="969" spans="3:12" x14ac:dyDescent="0.3">
      <c r="C969" s="1">
        <v>26</v>
      </c>
      <c r="D969" s="1">
        <v>2441</v>
      </c>
      <c r="E969" s="1">
        <v>350</v>
      </c>
      <c r="F969" s="1">
        <v>0</v>
      </c>
      <c r="G969" s="1">
        <v>5</v>
      </c>
      <c r="H969" s="1">
        <v>0</v>
      </c>
      <c r="I969" s="1">
        <v>2</v>
      </c>
      <c r="J969" s="4">
        <v>0</v>
      </c>
      <c r="K969" s="4">
        <v>145</v>
      </c>
      <c r="L969" s="4">
        <v>14</v>
      </c>
    </row>
    <row r="970" spans="3:12" x14ac:dyDescent="0.3">
      <c r="C970" s="1">
        <v>27</v>
      </c>
      <c r="D970" s="1">
        <v>2408</v>
      </c>
      <c r="E970" s="1">
        <v>382</v>
      </c>
      <c r="F970" s="1">
        <v>0</v>
      </c>
      <c r="G970" s="1">
        <v>6</v>
      </c>
      <c r="H970" s="1">
        <v>0</v>
      </c>
      <c r="I970" s="1">
        <v>2</v>
      </c>
      <c r="J970" s="4">
        <v>0</v>
      </c>
      <c r="K970" s="4">
        <v>177</v>
      </c>
      <c r="L970" s="4">
        <v>17</v>
      </c>
    </row>
    <row r="971" spans="3:12" x14ac:dyDescent="0.3">
      <c r="C971" s="1">
        <v>28</v>
      </c>
      <c r="D971" s="1">
        <v>2371</v>
      </c>
      <c r="E971" s="1">
        <v>416</v>
      </c>
      <c r="F971" s="1">
        <v>0</v>
      </c>
      <c r="G971" s="1">
        <v>8</v>
      </c>
      <c r="H971" s="1">
        <v>0</v>
      </c>
      <c r="I971" s="1">
        <v>3</v>
      </c>
      <c r="J971" s="4">
        <v>0</v>
      </c>
      <c r="K971" s="4">
        <v>201</v>
      </c>
      <c r="L971" s="4">
        <v>19</v>
      </c>
    </row>
    <row r="972" spans="3:12" x14ac:dyDescent="0.3">
      <c r="C972" s="1">
        <v>29</v>
      </c>
      <c r="D972" s="1">
        <v>2331</v>
      </c>
      <c r="E972" s="1">
        <v>454</v>
      </c>
      <c r="F972" s="1">
        <v>0</v>
      </c>
      <c r="G972" s="1">
        <v>10</v>
      </c>
      <c r="H972" s="1">
        <v>0</v>
      </c>
      <c r="I972" s="1">
        <v>4</v>
      </c>
      <c r="J972" s="4">
        <v>0</v>
      </c>
      <c r="K972" s="4">
        <v>218</v>
      </c>
      <c r="L972" s="4">
        <v>20</v>
      </c>
    </row>
    <row r="973" spans="3:12" x14ac:dyDescent="0.3">
      <c r="C973" s="1">
        <v>30</v>
      </c>
      <c r="D973" s="1">
        <v>2302</v>
      </c>
      <c r="E973" s="1">
        <v>479</v>
      </c>
      <c r="F973" s="1">
        <v>0</v>
      </c>
      <c r="G973" s="1">
        <v>12</v>
      </c>
      <c r="H973" s="1">
        <v>0</v>
      </c>
      <c r="I973" s="1">
        <v>5</v>
      </c>
      <c r="J973" s="4">
        <v>0</v>
      </c>
      <c r="K973" s="4">
        <v>233</v>
      </c>
      <c r="L973" s="4">
        <v>21</v>
      </c>
    </row>
    <row r="974" spans="3:12" x14ac:dyDescent="0.3">
      <c r="C974" s="1">
        <v>31</v>
      </c>
      <c r="D974" s="1">
        <v>2278</v>
      </c>
      <c r="E974" s="1">
        <v>499</v>
      </c>
      <c r="F974" s="1">
        <v>0</v>
      </c>
      <c r="G974" s="1">
        <v>16</v>
      </c>
      <c r="H974" s="1">
        <v>0</v>
      </c>
      <c r="I974" s="1">
        <v>6</v>
      </c>
      <c r="J974" s="4">
        <v>0</v>
      </c>
      <c r="K974" s="4">
        <v>261</v>
      </c>
      <c r="L974" s="4">
        <v>25</v>
      </c>
    </row>
    <row r="975" spans="3:12" x14ac:dyDescent="0.3">
      <c r="C975" s="1">
        <v>32</v>
      </c>
      <c r="D975" s="1">
        <v>2249</v>
      </c>
      <c r="E975" s="1">
        <v>524</v>
      </c>
      <c r="F975" s="1">
        <v>0</v>
      </c>
      <c r="G975" s="1">
        <v>18</v>
      </c>
      <c r="H975" s="1">
        <v>0</v>
      </c>
      <c r="I975" s="1">
        <v>7</v>
      </c>
      <c r="J975" s="4">
        <v>0</v>
      </c>
      <c r="K975" s="4">
        <v>298</v>
      </c>
      <c r="L975" s="4">
        <v>29</v>
      </c>
    </row>
    <row r="976" spans="3:12" x14ac:dyDescent="0.3">
      <c r="C976" s="1">
        <v>33</v>
      </c>
      <c r="D976" s="1">
        <v>2220</v>
      </c>
      <c r="E976" s="1">
        <v>549</v>
      </c>
      <c r="F976" s="1">
        <v>0</v>
      </c>
      <c r="G976" s="1">
        <v>22</v>
      </c>
      <c r="H976" s="1">
        <v>0</v>
      </c>
      <c r="I976" s="1">
        <v>8</v>
      </c>
      <c r="J976" s="4">
        <v>0</v>
      </c>
      <c r="K976" s="4">
        <v>328</v>
      </c>
      <c r="L976" s="4">
        <v>32</v>
      </c>
    </row>
    <row r="977" spans="3:12" x14ac:dyDescent="0.3">
      <c r="C977" s="1">
        <v>34</v>
      </c>
      <c r="D977" s="1">
        <v>2185</v>
      </c>
      <c r="E977" s="1">
        <v>579</v>
      </c>
      <c r="F977" s="1">
        <v>0</v>
      </c>
      <c r="G977" s="1">
        <v>25</v>
      </c>
      <c r="H977" s="1">
        <v>0</v>
      </c>
      <c r="I977" s="1">
        <v>9</v>
      </c>
      <c r="J977" s="4">
        <v>0</v>
      </c>
      <c r="K977" s="4">
        <v>355</v>
      </c>
      <c r="L977" s="4">
        <v>35</v>
      </c>
    </row>
    <row r="978" spans="3:12" x14ac:dyDescent="0.3">
      <c r="C978" s="1">
        <v>35</v>
      </c>
      <c r="D978" s="1">
        <v>2156</v>
      </c>
      <c r="E978" s="1">
        <v>599</v>
      </c>
      <c r="F978" s="1">
        <v>0</v>
      </c>
      <c r="G978" s="1">
        <v>31</v>
      </c>
      <c r="H978" s="1">
        <v>0</v>
      </c>
      <c r="I978" s="1">
        <v>12</v>
      </c>
      <c r="J978" s="4">
        <v>0</v>
      </c>
      <c r="K978" s="4">
        <v>383</v>
      </c>
      <c r="L978" s="4">
        <v>38</v>
      </c>
    </row>
    <row r="979" spans="3:12" x14ac:dyDescent="0.3">
      <c r="C979" s="1">
        <v>36</v>
      </c>
      <c r="D979" s="1">
        <v>2125</v>
      </c>
      <c r="E979" s="1">
        <v>624</v>
      </c>
      <c r="F979" s="1">
        <v>0</v>
      </c>
      <c r="G979" s="1">
        <v>35</v>
      </c>
      <c r="H979" s="1">
        <v>0</v>
      </c>
      <c r="I979" s="1">
        <v>15</v>
      </c>
      <c r="J979" s="4">
        <v>0</v>
      </c>
      <c r="K979" s="4">
        <v>417</v>
      </c>
      <c r="L979" s="4">
        <v>42</v>
      </c>
    </row>
    <row r="980" spans="3:12" x14ac:dyDescent="0.3">
      <c r="C980" s="1">
        <v>37</v>
      </c>
      <c r="D980" s="1">
        <v>2097</v>
      </c>
      <c r="E980" s="1">
        <v>644</v>
      </c>
      <c r="F980" s="1">
        <v>0</v>
      </c>
      <c r="G980" s="1">
        <v>39</v>
      </c>
      <c r="H980" s="1">
        <v>0</v>
      </c>
      <c r="I980" s="1">
        <v>18</v>
      </c>
      <c r="J980" s="4">
        <v>0</v>
      </c>
      <c r="K980" s="4">
        <v>439</v>
      </c>
      <c r="L980" s="4">
        <v>44</v>
      </c>
    </row>
    <row r="981" spans="3:12" x14ac:dyDescent="0.3">
      <c r="C981" s="1">
        <v>38</v>
      </c>
      <c r="D981" s="1">
        <v>2070</v>
      </c>
      <c r="E981" s="1">
        <v>660</v>
      </c>
      <c r="F981" s="1">
        <v>0</v>
      </c>
      <c r="G981" s="1">
        <v>47</v>
      </c>
      <c r="H981" s="1">
        <v>0</v>
      </c>
      <c r="I981" s="1">
        <v>21</v>
      </c>
      <c r="J981" s="4">
        <v>0</v>
      </c>
      <c r="K981" s="4">
        <v>452</v>
      </c>
      <c r="L981" s="4">
        <v>44</v>
      </c>
    </row>
    <row r="982" spans="3:12" x14ac:dyDescent="0.3">
      <c r="C982" s="1">
        <v>39</v>
      </c>
      <c r="D982" s="1">
        <v>2042</v>
      </c>
      <c r="E982" s="1">
        <v>675</v>
      </c>
      <c r="F982" s="1">
        <v>0</v>
      </c>
      <c r="G982" s="1">
        <v>56</v>
      </c>
      <c r="H982" s="1">
        <v>0</v>
      </c>
      <c r="I982" s="1">
        <v>25</v>
      </c>
      <c r="J982" s="4">
        <v>0</v>
      </c>
      <c r="K982" s="4">
        <v>469</v>
      </c>
      <c r="L982" s="4">
        <v>45</v>
      </c>
    </row>
    <row r="983" spans="3:12" x14ac:dyDescent="0.3">
      <c r="C983" s="1">
        <v>40</v>
      </c>
      <c r="D983" s="1">
        <v>2014</v>
      </c>
      <c r="E983" s="1">
        <v>693</v>
      </c>
      <c r="F983" s="1">
        <v>0</v>
      </c>
      <c r="G983" s="1">
        <v>64</v>
      </c>
      <c r="H983" s="1">
        <v>0</v>
      </c>
      <c r="I983" s="1">
        <v>27</v>
      </c>
      <c r="J983" s="4">
        <v>0</v>
      </c>
      <c r="K983" s="4">
        <v>488</v>
      </c>
      <c r="L983" s="4">
        <v>47</v>
      </c>
    </row>
    <row r="984" spans="3:12" x14ac:dyDescent="0.3">
      <c r="C984" s="1">
        <v>41</v>
      </c>
      <c r="D984" s="1">
        <v>1988</v>
      </c>
      <c r="E984" s="1">
        <v>706</v>
      </c>
      <c r="F984" s="1">
        <v>0</v>
      </c>
      <c r="G984" s="1">
        <v>74</v>
      </c>
      <c r="H984" s="1">
        <v>0</v>
      </c>
      <c r="I984" s="1">
        <v>30</v>
      </c>
      <c r="J984" s="4">
        <v>0</v>
      </c>
      <c r="K984" s="4">
        <v>509</v>
      </c>
      <c r="L984" s="4">
        <v>50</v>
      </c>
    </row>
    <row r="985" spans="3:12" x14ac:dyDescent="0.3">
      <c r="C985" s="1">
        <v>42</v>
      </c>
      <c r="D985" s="1">
        <v>1959</v>
      </c>
      <c r="E985" s="1">
        <v>719</v>
      </c>
      <c r="F985" s="1">
        <v>0</v>
      </c>
      <c r="G985" s="1">
        <v>86</v>
      </c>
      <c r="H985" s="1">
        <v>0</v>
      </c>
      <c r="I985" s="1">
        <v>35</v>
      </c>
      <c r="J985" s="4">
        <v>0</v>
      </c>
      <c r="K985" s="4">
        <v>522</v>
      </c>
      <c r="L985" s="4">
        <v>52</v>
      </c>
    </row>
    <row r="986" spans="3:12" x14ac:dyDescent="0.3">
      <c r="C986" s="1">
        <v>43</v>
      </c>
      <c r="D986" s="1">
        <v>1929</v>
      </c>
      <c r="E986" s="1">
        <v>732</v>
      </c>
      <c r="F986" s="1">
        <v>0</v>
      </c>
      <c r="G986" s="1">
        <v>98</v>
      </c>
      <c r="H986" s="1">
        <v>0</v>
      </c>
      <c r="I986" s="1">
        <v>39</v>
      </c>
      <c r="J986" s="4">
        <v>0</v>
      </c>
      <c r="K986" s="4">
        <v>536</v>
      </c>
      <c r="L986" s="4">
        <v>53</v>
      </c>
    </row>
    <row r="987" spans="3:12" x14ac:dyDescent="0.3">
      <c r="C987" s="1">
        <v>44</v>
      </c>
      <c r="D987" s="1">
        <v>1900</v>
      </c>
      <c r="E987" s="1">
        <v>744</v>
      </c>
      <c r="F987" s="1">
        <v>0</v>
      </c>
      <c r="G987" s="1">
        <v>109</v>
      </c>
      <c r="H987" s="1">
        <v>0</v>
      </c>
      <c r="I987" s="1">
        <v>44</v>
      </c>
      <c r="J987" s="4">
        <v>0</v>
      </c>
      <c r="K987" s="4">
        <v>547</v>
      </c>
      <c r="L987" s="4">
        <v>54</v>
      </c>
    </row>
    <row r="988" spans="3:12" x14ac:dyDescent="0.3">
      <c r="C988" s="1">
        <v>45</v>
      </c>
      <c r="D988" s="1">
        <v>1871</v>
      </c>
      <c r="E988" s="1">
        <v>753</v>
      </c>
      <c r="F988" s="1">
        <v>0</v>
      </c>
      <c r="G988" s="1">
        <v>124</v>
      </c>
      <c r="H988" s="1">
        <v>0</v>
      </c>
      <c r="I988" s="1">
        <v>51</v>
      </c>
      <c r="J988" s="4">
        <v>0</v>
      </c>
      <c r="K988" s="4">
        <v>553</v>
      </c>
      <c r="L988" s="4">
        <v>55</v>
      </c>
    </row>
    <row r="989" spans="3:12" x14ac:dyDescent="0.3">
      <c r="C989" s="1">
        <v>46</v>
      </c>
      <c r="D989" s="1">
        <v>1842</v>
      </c>
      <c r="E989" s="1">
        <v>761</v>
      </c>
      <c r="F989" s="1">
        <v>0</v>
      </c>
      <c r="G989" s="1">
        <v>138</v>
      </c>
      <c r="H989" s="1">
        <v>0</v>
      </c>
      <c r="I989" s="1">
        <v>58</v>
      </c>
      <c r="J989" s="4">
        <v>0</v>
      </c>
      <c r="K989" s="4">
        <v>561</v>
      </c>
      <c r="L989" s="4">
        <v>57</v>
      </c>
    </row>
    <row r="990" spans="3:12" x14ac:dyDescent="0.3">
      <c r="C990" s="1">
        <v>47</v>
      </c>
      <c r="D990" s="1">
        <v>1816</v>
      </c>
      <c r="E990" s="1">
        <v>763</v>
      </c>
      <c r="F990" s="1">
        <v>0</v>
      </c>
      <c r="G990" s="1">
        <v>154</v>
      </c>
      <c r="H990" s="1">
        <v>0</v>
      </c>
      <c r="I990" s="1">
        <v>66</v>
      </c>
      <c r="J990" s="4">
        <v>0</v>
      </c>
      <c r="K990" s="4">
        <v>564</v>
      </c>
      <c r="L990" s="4">
        <v>58</v>
      </c>
    </row>
    <row r="991" spans="3:12" x14ac:dyDescent="0.3">
      <c r="C991" s="1">
        <v>48</v>
      </c>
      <c r="D991" s="1">
        <v>1787</v>
      </c>
      <c r="E991" s="1">
        <v>765</v>
      </c>
      <c r="F991" s="1">
        <v>0</v>
      </c>
      <c r="G991" s="1">
        <v>173</v>
      </c>
      <c r="H991" s="1">
        <v>0</v>
      </c>
      <c r="I991" s="1">
        <v>73</v>
      </c>
      <c r="J991" s="4">
        <v>0</v>
      </c>
      <c r="K991" s="4">
        <v>565</v>
      </c>
      <c r="L991" s="4">
        <v>58</v>
      </c>
    </row>
    <row r="992" spans="3:12" x14ac:dyDescent="0.3">
      <c r="C992" s="1">
        <v>49</v>
      </c>
      <c r="D992" s="1">
        <v>1762</v>
      </c>
      <c r="E992" s="1">
        <v>761</v>
      </c>
      <c r="F992" s="1">
        <v>0</v>
      </c>
      <c r="G992" s="1">
        <v>194</v>
      </c>
      <c r="H992" s="1">
        <v>0</v>
      </c>
      <c r="I992" s="1">
        <v>81</v>
      </c>
      <c r="J992" s="4">
        <v>0</v>
      </c>
      <c r="K992" s="4">
        <v>565</v>
      </c>
      <c r="L992" s="4">
        <v>58</v>
      </c>
    </row>
    <row r="993" spans="3:12" x14ac:dyDescent="0.3">
      <c r="C993" s="1">
        <v>50</v>
      </c>
      <c r="D993" s="1">
        <v>1737</v>
      </c>
      <c r="E993" s="1">
        <v>758</v>
      </c>
      <c r="F993" s="1">
        <v>0</v>
      </c>
      <c r="G993" s="1">
        <v>215</v>
      </c>
      <c r="H993" s="1">
        <v>0</v>
      </c>
      <c r="I993" s="1">
        <v>89</v>
      </c>
      <c r="J993" s="4">
        <v>0</v>
      </c>
      <c r="K993" s="4">
        <v>566</v>
      </c>
      <c r="L993" s="4">
        <v>57</v>
      </c>
    </row>
    <row r="994" spans="3:12" x14ac:dyDescent="0.3">
      <c r="C994" s="1">
        <v>51</v>
      </c>
      <c r="D994" s="1">
        <v>1713</v>
      </c>
      <c r="E994" s="1">
        <v>749</v>
      </c>
      <c r="F994" s="1">
        <v>0</v>
      </c>
      <c r="G994" s="1">
        <v>239</v>
      </c>
      <c r="H994" s="1">
        <v>0</v>
      </c>
      <c r="I994" s="1">
        <v>98</v>
      </c>
      <c r="J994" s="4">
        <v>0</v>
      </c>
      <c r="K994" s="4">
        <v>562</v>
      </c>
      <c r="L994" s="4">
        <v>57</v>
      </c>
    </row>
    <row r="995" spans="3:12" x14ac:dyDescent="0.3">
      <c r="C995" s="1">
        <v>52</v>
      </c>
      <c r="D995" s="1">
        <v>1689</v>
      </c>
      <c r="E995" s="1">
        <v>743</v>
      </c>
      <c r="F995" s="1">
        <v>0</v>
      </c>
      <c r="G995" s="1">
        <v>261</v>
      </c>
      <c r="H995" s="1">
        <v>0</v>
      </c>
      <c r="I995" s="1">
        <v>106</v>
      </c>
      <c r="J995" s="4">
        <v>0</v>
      </c>
      <c r="K995" s="4">
        <v>561</v>
      </c>
      <c r="L995" s="4">
        <v>56</v>
      </c>
    </row>
    <row r="996" spans="3:12" x14ac:dyDescent="0.3">
      <c r="C996" s="1">
        <v>53</v>
      </c>
      <c r="D996" s="1">
        <v>1664</v>
      </c>
      <c r="E996" s="1">
        <v>743</v>
      </c>
      <c r="F996" s="1">
        <v>0</v>
      </c>
      <c r="G996" s="1">
        <v>278</v>
      </c>
      <c r="H996" s="1">
        <v>0</v>
      </c>
      <c r="I996" s="1">
        <v>113</v>
      </c>
      <c r="J996" s="4">
        <v>0</v>
      </c>
      <c r="K996" s="4">
        <v>565</v>
      </c>
      <c r="L996" s="4">
        <v>57</v>
      </c>
    </row>
    <row r="997" spans="3:12" x14ac:dyDescent="0.3">
      <c r="C997" s="1">
        <v>54</v>
      </c>
      <c r="D997" s="1">
        <v>1640</v>
      </c>
      <c r="E997" s="1">
        <v>739</v>
      </c>
      <c r="F997" s="1">
        <v>0</v>
      </c>
      <c r="G997" s="1">
        <v>298</v>
      </c>
      <c r="H997" s="1">
        <v>0</v>
      </c>
      <c r="I997" s="1">
        <v>121</v>
      </c>
      <c r="J997" s="4">
        <v>0</v>
      </c>
      <c r="K997" s="4">
        <v>563</v>
      </c>
      <c r="L997" s="4">
        <v>57</v>
      </c>
    </row>
    <row r="998" spans="3:12" x14ac:dyDescent="0.3">
      <c r="C998" s="1">
        <v>55</v>
      </c>
      <c r="D998" s="1">
        <v>1619</v>
      </c>
      <c r="E998" s="1">
        <v>727</v>
      </c>
      <c r="F998" s="1">
        <v>0</v>
      </c>
      <c r="G998" s="1">
        <v>323</v>
      </c>
      <c r="H998" s="1">
        <v>0</v>
      </c>
      <c r="I998" s="1">
        <v>130</v>
      </c>
      <c r="J998" s="4">
        <v>0</v>
      </c>
      <c r="K998" s="4">
        <v>558</v>
      </c>
      <c r="L998" s="4">
        <v>57</v>
      </c>
    </row>
    <row r="999" spans="3:12" x14ac:dyDescent="0.3">
      <c r="C999" s="1">
        <v>56</v>
      </c>
      <c r="D999" s="1">
        <v>1592</v>
      </c>
      <c r="E999" s="1">
        <v>718</v>
      </c>
      <c r="F999" s="1">
        <v>0</v>
      </c>
      <c r="G999" s="1">
        <v>347</v>
      </c>
      <c r="H999" s="1">
        <v>0</v>
      </c>
      <c r="I999" s="1">
        <v>142</v>
      </c>
      <c r="J999" s="4">
        <v>0</v>
      </c>
      <c r="K999" s="4">
        <v>547</v>
      </c>
      <c r="L999" s="4">
        <v>55</v>
      </c>
    </row>
    <row r="1000" spans="3:12" x14ac:dyDescent="0.3">
      <c r="C1000" s="1">
        <v>57</v>
      </c>
      <c r="D1000" s="1">
        <v>1568</v>
      </c>
      <c r="E1000" s="1">
        <v>713</v>
      </c>
      <c r="F1000" s="1">
        <v>0</v>
      </c>
      <c r="G1000" s="1">
        <v>367</v>
      </c>
      <c r="H1000" s="1">
        <v>0</v>
      </c>
      <c r="I1000" s="1">
        <v>151</v>
      </c>
      <c r="J1000" s="4">
        <v>0</v>
      </c>
      <c r="K1000" s="4">
        <v>543</v>
      </c>
      <c r="L1000" s="4">
        <v>55</v>
      </c>
    </row>
    <row r="1001" spans="3:12" x14ac:dyDescent="0.3">
      <c r="C1001" s="1">
        <v>58</v>
      </c>
      <c r="D1001" s="1">
        <v>1544</v>
      </c>
      <c r="E1001" s="1">
        <v>705</v>
      </c>
      <c r="F1001" s="1">
        <v>0</v>
      </c>
      <c r="G1001" s="1">
        <v>389</v>
      </c>
      <c r="H1001" s="1">
        <v>0</v>
      </c>
      <c r="I1001" s="1">
        <v>161</v>
      </c>
      <c r="J1001" s="4">
        <v>0</v>
      </c>
      <c r="K1001" s="4">
        <v>536</v>
      </c>
      <c r="L1001" s="4">
        <v>55</v>
      </c>
    </row>
    <row r="1002" spans="3:12" x14ac:dyDescent="0.3">
      <c r="C1002" s="1">
        <v>59</v>
      </c>
      <c r="D1002" s="1">
        <v>1522</v>
      </c>
      <c r="E1002" s="1">
        <v>697</v>
      </c>
      <c r="F1002" s="1">
        <v>0</v>
      </c>
      <c r="G1002" s="1">
        <v>410</v>
      </c>
      <c r="H1002" s="1">
        <v>0</v>
      </c>
      <c r="I1002" s="1">
        <v>170</v>
      </c>
      <c r="J1002" s="4">
        <v>0</v>
      </c>
      <c r="K1002" s="4">
        <v>530</v>
      </c>
      <c r="L1002" s="4">
        <v>55</v>
      </c>
    </row>
    <row r="1003" spans="3:12" x14ac:dyDescent="0.3">
      <c r="C1003" s="1">
        <v>60</v>
      </c>
      <c r="D1003" s="1">
        <v>1501</v>
      </c>
      <c r="E1003" s="1">
        <v>686</v>
      </c>
      <c r="F1003" s="1">
        <v>0</v>
      </c>
      <c r="G1003" s="1">
        <v>432</v>
      </c>
      <c r="H1003" s="1">
        <v>0</v>
      </c>
      <c r="I1003" s="1">
        <v>180</v>
      </c>
      <c r="J1003" s="4">
        <v>0</v>
      </c>
      <c r="K1003" s="4">
        <v>523</v>
      </c>
      <c r="L1003" s="4">
        <v>54</v>
      </c>
    </row>
    <row r="1004" spans="3:12" x14ac:dyDescent="0.3">
      <c r="C1004" s="1">
        <v>61</v>
      </c>
      <c r="D1004" s="1">
        <v>1480</v>
      </c>
      <c r="E1004" s="1">
        <v>677</v>
      </c>
      <c r="F1004" s="1">
        <v>0</v>
      </c>
      <c r="G1004" s="1">
        <v>453</v>
      </c>
      <c r="H1004" s="1">
        <v>0</v>
      </c>
      <c r="I1004" s="1">
        <v>189</v>
      </c>
      <c r="J1004" s="4">
        <v>0</v>
      </c>
      <c r="K1004" s="4">
        <v>517</v>
      </c>
      <c r="L1004" s="4">
        <v>53</v>
      </c>
    </row>
    <row r="1005" spans="3:12" x14ac:dyDescent="0.3">
      <c r="C1005" s="1">
        <v>62</v>
      </c>
      <c r="D1005" s="1">
        <v>1462</v>
      </c>
      <c r="E1005" s="1">
        <v>667</v>
      </c>
      <c r="F1005" s="1">
        <v>0</v>
      </c>
      <c r="G1005" s="1">
        <v>471</v>
      </c>
      <c r="H1005" s="1">
        <v>0</v>
      </c>
      <c r="I1005" s="1">
        <v>198</v>
      </c>
      <c r="J1005" s="4">
        <v>0</v>
      </c>
      <c r="K1005" s="4">
        <v>511</v>
      </c>
      <c r="L1005" s="4">
        <v>53</v>
      </c>
    </row>
    <row r="1006" spans="3:12" x14ac:dyDescent="0.3">
      <c r="C1006" s="1">
        <v>63</v>
      </c>
      <c r="D1006" s="1">
        <v>1445</v>
      </c>
      <c r="E1006" s="1">
        <v>654</v>
      </c>
      <c r="F1006" s="1">
        <v>0</v>
      </c>
      <c r="G1006" s="1">
        <v>494</v>
      </c>
      <c r="H1006" s="1">
        <v>0</v>
      </c>
      <c r="I1006" s="1">
        <v>205</v>
      </c>
      <c r="J1006" s="4">
        <v>0</v>
      </c>
      <c r="K1006" s="4">
        <v>508</v>
      </c>
      <c r="L1006" s="4">
        <v>53</v>
      </c>
    </row>
    <row r="1007" spans="3:12" x14ac:dyDescent="0.3">
      <c r="C1007" s="1">
        <v>64</v>
      </c>
      <c r="D1007" s="1">
        <v>1430</v>
      </c>
      <c r="E1007" s="1">
        <v>640</v>
      </c>
      <c r="F1007" s="1">
        <v>0</v>
      </c>
      <c r="G1007" s="1">
        <v>513</v>
      </c>
      <c r="H1007" s="1">
        <v>0</v>
      </c>
      <c r="I1007" s="1">
        <v>215</v>
      </c>
      <c r="J1007" s="4">
        <v>0</v>
      </c>
      <c r="K1007" s="4">
        <v>502</v>
      </c>
      <c r="L1007" s="4">
        <v>52</v>
      </c>
    </row>
    <row r="1008" spans="3:12" x14ac:dyDescent="0.3">
      <c r="C1008" s="1">
        <v>65</v>
      </c>
      <c r="D1008" s="1">
        <v>1417</v>
      </c>
      <c r="E1008" s="1">
        <v>620</v>
      </c>
      <c r="F1008" s="1">
        <v>0</v>
      </c>
      <c r="G1008" s="1">
        <v>535</v>
      </c>
      <c r="H1008" s="1">
        <v>0</v>
      </c>
      <c r="I1008" s="1">
        <v>226</v>
      </c>
      <c r="J1008" s="4">
        <v>0</v>
      </c>
      <c r="K1008" s="4">
        <v>493</v>
      </c>
      <c r="L1008" s="4">
        <v>51</v>
      </c>
    </row>
    <row r="1009" spans="3:12" x14ac:dyDescent="0.3">
      <c r="C1009" s="1">
        <v>66</v>
      </c>
      <c r="D1009" s="1">
        <v>1404</v>
      </c>
      <c r="E1009" s="1">
        <v>604</v>
      </c>
      <c r="F1009" s="1">
        <v>0</v>
      </c>
      <c r="G1009" s="1">
        <v>556</v>
      </c>
      <c r="H1009" s="1">
        <v>0</v>
      </c>
      <c r="I1009" s="1">
        <v>234</v>
      </c>
      <c r="J1009" s="4">
        <v>0</v>
      </c>
      <c r="K1009" s="4">
        <v>487</v>
      </c>
      <c r="L1009" s="4">
        <v>50</v>
      </c>
    </row>
    <row r="1010" spans="3:12" x14ac:dyDescent="0.3">
      <c r="C1010" s="1">
        <v>67</v>
      </c>
      <c r="D1010" s="1">
        <v>1391</v>
      </c>
      <c r="E1010" s="1">
        <v>589</v>
      </c>
      <c r="F1010" s="1">
        <v>0</v>
      </c>
      <c r="G1010" s="1">
        <v>576</v>
      </c>
      <c r="H1010" s="1">
        <v>0</v>
      </c>
      <c r="I1010" s="1">
        <v>242</v>
      </c>
      <c r="J1010" s="4">
        <v>0</v>
      </c>
      <c r="K1010" s="4">
        <v>480</v>
      </c>
      <c r="L1010" s="4">
        <v>50</v>
      </c>
    </row>
    <row r="1011" spans="3:12" x14ac:dyDescent="0.3">
      <c r="C1011" s="1">
        <v>68</v>
      </c>
      <c r="D1011" s="1">
        <v>1380</v>
      </c>
      <c r="E1011" s="1">
        <v>574</v>
      </c>
      <c r="F1011" s="1">
        <v>0</v>
      </c>
      <c r="G1011" s="1">
        <v>593</v>
      </c>
      <c r="H1011" s="1">
        <v>0</v>
      </c>
      <c r="I1011" s="1">
        <v>251</v>
      </c>
      <c r="J1011" s="4">
        <v>0</v>
      </c>
      <c r="K1011" s="4">
        <v>475</v>
      </c>
      <c r="L1011" s="4">
        <v>49</v>
      </c>
    </row>
    <row r="1012" spans="3:12" x14ac:dyDescent="0.3">
      <c r="C1012" s="1">
        <v>69</v>
      </c>
      <c r="D1012" s="1">
        <v>1368</v>
      </c>
      <c r="E1012" s="1">
        <v>560</v>
      </c>
      <c r="F1012" s="1">
        <v>0</v>
      </c>
      <c r="G1012" s="1">
        <v>612</v>
      </c>
      <c r="H1012" s="1">
        <v>0</v>
      </c>
      <c r="I1012" s="1">
        <v>258</v>
      </c>
      <c r="J1012" s="4">
        <v>0</v>
      </c>
      <c r="K1012" s="4">
        <v>465</v>
      </c>
      <c r="L1012" s="4">
        <v>48</v>
      </c>
    </row>
    <row r="1013" spans="3:12" x14ac:dyDescent="0.3">
      <c r="C1013" s="1">
        <v>70</v>
      </c>
      <c r="D1013" s="1">
        <v>1358</v>
      </c>
      <c r="E1013" s="1">
        <v>542</v>
      </c>
      <c r="F1013" s="1">
        <v>0</v>
      </c>
      <c r="G1013" s="1">
        <v>632</v>
      </c>
      <c r="H1013" s="1">
        <v>0</v>
      </c>
      <c r="I1013" s="1">
        <v>266</v>
      </c>
      <c r="J1013" s="4">
        <v>0</v>
      </c>
      <c r="K1013" s="4">
        <v>455</v>
      </c>
      <c r="L1013" s="4">
        <v>47</v>
      </c>
    </row>
    <row r="1014" spans="3:12" x14ac:dyDescent="0.3">
      <c r="C1014" s="1">
        <v>71</v>
      </c>
      <c r="D1014" s="1">
        <v>1348</v>
      </c>
      <c r="E1014" s="1">
        <v>523</v>
      </c>
      <c r="F1014" s="1">
        <v>0</v>
      </c>
      <c r="G1014" s="1">
        <v>653</v>
      </c>
      <c r="H1014" s="1">
        <v>0</v>
      </c>
      <c r="I1014" s="1">
        <v>274</v>
      </c>
      <c r="J1014" s="4">
        <v>0</v>
      </c>
      <c r="K1014" s="4">
        <v>441</v>
      </c>
      <c r="L1014" s="4">
        <v>46</v>
      </c>
    </row>
    <row r="1015" spans="3:12" x14ac:dyDescent="0.3">
      <c r="C1015" s="1">
        <v>72</v>
      </c>
      <c r="D1015" s="1">
        <v>1338</v>
      </c>
      <c r="E1015" s="1">
        <v>507</v>
      </c>
      <c r="F1015" s="1">
        <v>0</v>
      </c>
      <c r="G1015" s="1">
        <v>671</v>
      </c>
      <c r="H1015" s="1">
        <v>0</v>
      </c>
      <c r="I1015" s="1">
        <v>281</v>
      </c>
      <c r="J1015" s="4">
        <v>0</v>
      </c>
      <c r="K1015" s="4">
        <v>429</v>
      </c>
      <c r="L1015" s="4">
        <v>45</v>
      </c>
    </row>
    <row r="1016" spans="3:12" x14ac:dyDescent="0.3">
      <c r="C1016" s="1">
        <v>73</v>
      </c>
      <c r="D1016" s="1">
        <v>1330</v>
      </c>
      <c r="E1016" s="1">
        <v>492</v>
      </c>
      <c r="F1016" s="1">
        <v>0</v>
      </c>
      <c r="G1016" s="1">
        <v>687</v>
      </c>
      <c r="H1016" s="1">
        <v>0</v>
      </c>
      <c r="I1016" s="1">
        <v>289</v>
      </c>
      <c r="J1016" s="4">
        <v>0</v>
      </c>
      <c r="K1016" s="4">
        <v>418</v>
      </c>
      <c r="L1016" s="4">
        <v>43</v>
      </c>
    </row>
    <row r="1017" spans="3:12" x14ac:dyDescent="0.3">
      <c r="C1017" s="1">
        <v>74</v>
      </c>
      <c r="D1017" s="1">
        <v>1323</v>
      </c>
      <c r="E1017" s="1">
        <v>473</v>
      </c>
      <c r="F1017" s="1">
        <v>0</v>
      </c>
      <c r="G1017" s="1">
        <v>706</v>
      </c>
      <c r="H1017" s="1">
        <v>0</v>
      </c>
      <c r="I1017" s="1">
        <v>296</v>
      </c>
      <c r="J1017" s="4">
        <v>0</v>
      </c>
      <c r="K1017" s="4">
        <v>405</v>
      </c>
      <c r="L1017" s="4">
        <v>41</v>
      </c>
    </row>
    <row r="1018" spans="3:12" x14ac:dyDescent="0.3">
      <c r="C1018" s="1">
        <v>75</v>
      </c>
      <c r="D1018" s="1">
        <v>1315</v>
      </c>
      <c r="E1018" s="1">
        <v>453</v>
      </c>
      <c r="F1018" s="1">
        <v>0</v>
      </c>
      <c r="G1018" s="1">
        <v>725</v>
      </c>
      <c r="H1018" s="1">
        <v>0</v>
      </c>
      <c r="I1018" s="1">
        <v>305</v>
      </c>
      <c r="J1018" s="4">
        <v>0</v>
      </c>
      <c r="K1018" s="4">
        <v>388</v>
      </c>
      <c r="L1018" s="4">
        <v>37</v>
      </c>
    </row>
    <row r="1019" spans="3:12" x14ac:dyDescent="0.3">
      <c r="C1019" s="1">
        <v>76</v>
      </c>
      <c r="D1019" s="1">
        <v>1307</v>
      </c>
      <c r="E1019" s="1">
        <v>436</v>
      </c>
      <c r="F1019" s="1">
        <v>0</v>
      </c>
      <c r="G1019" s="1">
        <v>744</v>
      </c>
      <c r="H1019" s="1">
        <v>0</v>
      </c>
      <c r="I1019" s="1">
        <v>311</v>
      </c>
      <c r="J1019" s="4">
        <v>0</v>
      </c>
      <c r="K1019" s="4">
        <v>376</v>
      </c>
      <c r="L1019" s="4">
        <v>36</v>
      </c>
    </row>
    <row r="1020" spans="3:12" x14ac:dyDescent="0.3">
      <c r="C1020" s="1">
        <v>77</v>
      </c>
      <c r="D1020" s="1">
        <v>1301</v>
      </c>
      <c r="E1020" s="1">
        <v>419</v>
      </c>
      <c r="F1020" s="1">
        <v>0</v>
      </c>
      <c r="G1020" s="1">
        <v>761</v>
      </c>
      <c r="H1020" s="1">
        <v>0</v>
      </c>
      <c r="I1020" s="1">
        <v>318</v>
      </c>
      <c r="J1020" s="4">
        <v>0</v>
      </c>
      <c r="K1020" s="4">
        <v>362</v>
      </c>
      <c r="L1020" s="4">
        <v>34</v>
      </c>
    </row>
    <row r="1021" spans="3:12" x14ac:dyDescent="0.3">
      <c r="C1021" s="1">
        <v>78</v>
      </c>
      <c r="D1021" s="1">
        <v>1295</v>
      </c>
      <c r="E1021" s="1">
        <v>398</v>
      </c>
      <c r="F1021" s="1">
        <v>0</v>
      </c>
      <c r="G1021" s="1">
        <v>780</v>
      </c>
      <c r="H1021" s="1">
        <v>0</v>
      </c>
      <c r="I1021" s="1">
        <v>326</v>
      </c>
      <c r="J1021" s="4">
        <v>0</v>
      </c>
      <c r="K1021" s="4">
        <v>345</v>
      </c>
      <c r="L1021" s="4">
        <v>32</v>
      </c>
    </row>
    <row r="1022" spans="3:12" x14ac:dyDescent="0.3">
      <c r="C1022" s="1">
        <v>79</v>
      </c>
      <c r="D1022" s="1">
        <v>1288</v>
      </c>
      <c r="E1022" s="1">
        <v>379</v>
      </c>
      <c r="F1022" s="1">
        <v>0</v>
      </c>
      <c r="G1022" s="1">
        <v>798</v>
      </c>
      <c r="H1022" s="1">
        <v>0</v>
      </c>
      <c r="I1022" s="1">
        <v>333</v>
      </c>
      <c r="J1022" s="4">
        <v>0</v>
      </c>
      <c r="K1022" s="4">
        <v>329</v>
      </c>
      <c r="L1022" s="4">
        <v>30</v>
      </c>
    </row>
    <row r="1023" spans="3:12" x14ac:dyDescent="0.3">
      <c r="C1023" s="1">
        <v>80</v>
      </c>
      <c r="D1023" s="1">
        <v>1282</v>
      </c>
      <c r="E1023" s="1">
        <v>362</v>
      </c>
      <c r="F1023" s="1">
        <v>0</v>
      </c>
      <c r="G1023" s="1">
        <v>814</v>
      </c>
      <c r="H1023" s="1">
        <v>0</v>
      </c>
      <c r="I1023" s="1">
        <v>340</v>
      </c>
      <c r="J1023" s="4">
        <v>0</v>
      </c>
      <c r="K1023" s="4">
        <v>314</v>
      </c>
      <c r="L1023" s="4">
        <v>30</v>
      </c>
    </row>
    <row r="1024" spans="3:12" x14ac:dyDescent="0.3">
      <c r="C1024" s="1">
        <v>81</v>
      </c>
      <c r="D1024" s="1">
        <v>1277</v>
      </c>
      <c r="E1024" s="1">
        <v>342</v>
      </c>
      <c r="F1024" s="1">
        <v>0</v>
      </c>
      <c r="G1024" s="1">
        <v>832</v>
      </c>
      <c r="H1024" s="1">
        <v>0</v>
      </c>
      <c r="I1024" s="1">
        <v>347</v>
      </c>
      <c r="J1024" s="4">
        <v>0</v>
      </c>
      <c r="K1024" s="4">
        <v>296</v>
      </c>
      <c r="L1024" s="4">
        <v>27</v>
      </c>
    </row>
    <row r="1025" spans="3:12" x14ac:dyDescent="0.3">
      <c r="C1025" s="1">
        <v>82</v>
      </c>
      <c r="D1025" s="1">
        <v>1274</v>
      </c>
      <c r="E1025" s="1">
        <v>322</v>
      </c>
      <c r="F1025" s="1">
        <v>0</v>
      </c>
      <c r="G1025" s="1">
        <v>848</v>
      </c>
      <c r="H1025" s="1">
        <v>0</v>
      </c>
      <c r="I1025" s="1">
        <v>355</v>
      </c>
      <c r="J1025" s="4">
        <v>0</v>
      </c>
      <c r="K1025" s="4">
        <v>280</v>
      </c>
      <c r="L1025" s="4">
        <v>26</v>
      </c>
    </row>
    <row r="1026" spans="3:12" x14ac:dyDescent="0.3">
      <c r="C1026" s="1">
        <v>83</v>
      </c>
      <c r="D1026" s="1">
        <v>1269</v>
      </c>
      <c r="E1026" s="1">
        <v>306</v>
      </c>
      <c r="F1026" s="1">
        <v>0</v>
      </c>
      <c r="G1026" s="1">
        <v>862</v>
      </c>
      <c r="H1026" s="1">
        <v>0</v>
      </c>
      <c r="I1026" s="1">
        <v>361</v>
      </c>
      <c r="J1026" s="4">
        <v>0</v>
      </c>
      <c r="K1026" s="4">
        <v>268</v>
      </c>
      <c r="L1026" s="4">
        <v>25</v>
      </c>
    </row>
    <row r="1027" spans="3:12" x14ac:dyDescent="0.3">
      <c r="C1027" s="1">
        <v>84</v>
      </c>
      <c r="D1027" s="1">
        <v>1265</v>
      </c>
      <c r="E1027" s="1">
        <v>288</v>
      </c>
      <c r="F1027" s="1">
        <v>0</v>
      </c>
      <c r="G1027" s="1">
        <v>877</v>
      </c>
      <c r="H1027" s="1">
        <v>0</v>
      </c>
      <c r="I1027" s="1">
        <v>368</v>
      </c>
      <c r="J1027" s="4">
        <v>0</v>
      </c>
      <c r="K1027" s="4">
        <v>252</v>
      </c>
      <c r="L1027" s="4">
        <v>23</v>
      </c>
    </row>
    <row r="1028" spans="3:12" x14ac:dyDescent="0.3">
      <c r="C1028" s="1">
        <v>85</v>
      </c>
      <c r="D1028" s="1">
        <v>1261</v>
      </c>
      <c r="E1028" s="1">
        <v>273</v>
      </c>
      <c r="F1028" s="1">
        <v>0</v>
      </c>
      <c r="G1028" s="1">
        <v>890</v>
      </c>
      <c r="H1028" s="1">
        <v>0</v>
      </c>
      <c r="I1028" s="1">
        <v>375</v>
      </c>
      <c r="J1028" s="4">
        <v>0</v>
      </c>
      <c r="K1028" s="4">
        <v>239</v>
      </c>
      <c r="L1028" s="4">
        <v>22</v>
      </c>
    </row>
    <row r="1029" spans="3:12" x14ac:dyDescent="0.3">
      <c r="C1029" s="1">
        <v>86</v>
      </c>
      <c r="D1029" s="1">
        <v>1256</v>
      </c>
      <c r="E1029" s="1">
        <v>260</v>
      </c>
      <c r="F1029" s="1">
        <v>0</v>
      </c>
      <c r="G1029" s="1">
        <v>902</v>
      </c>
      <c r="H1029" s="1">
        <v>0</v>
      </c>
      <c r="I1029" s="1">
        <v>381</v>
      </c>
      <c r="J1029" s="4">
        <v>0</v>
      </c>
      <c r="K1029" s="4">
        <v>228</v>
      </c>
      <c r="L1029" s="4">
        <v>22</v>
      </c>
    </row>
    <row r="1030" spans="3:12" x14ac:dyDescent="0.3">
      <c r="C1030" s="1">
        <v>87</v>
      </c>
      <c r="D1030" s="1">
        <v>1253</v>
      </c>
      <c r="E1030" s="1">
        <v>243</v>
      </c>
      <c r="F1030" s="1">
        <v>0</v>
      </c>
      <c r="G1030" s="1">
        <v>916</v>
      </c>
      <c r="H1030" s="1">
        <v>0</v>
      </c>
      <c r="I1030" s="1">
        <v>386</v>
      </c>
      <c r="J1030" s="4">
        <v>0</v>
      </c>
      <c r="K1030" s="4">
        <v>214</v>
      </c>
      <c r="L1030" s="4">
        <v>20</v>
      </c>
    </row>
    <row r="1031" spans="3:12" x14ac:dyDescent="0.3">
      <c r="C1031" s="1">
        <v>88</v>
      </c>
      <c r="D1031" s="1">
        <v>1248</v>
      </c>
      <c r="E1031" s="1">
        <v>229</v>
      </c>
      <c r="F1031" s="1">
        <v>0</v>
      </c>
      <c r="G1031" s="1">
        <v>929</v>
      </c>
      <c r="H1031" s="1">
        <v>0</v>
      </c>
      <c r="I1031" s="1">
        <v>392</v>
      </c>
      <c r="J1031" s="4">
        <v>0</v>
      </c>
      <c r="K1031" s="4">
        <v>200</v>
      </c>
      <c r="L1031" s="4">
        <v>19</v>
      </c>
    </row>
    <row r="1032" spans="3:12" x14ac:dyDescent="0.3">
      <c r="C1032" s="1">
        <v>89</v>
      </c>
      <c r="D1032" s="1">
        <v>1244</v>
      </c>
      <c r="E1032" s="1">
        <v>215</v>
      </c>
      <c r="F1032" s="1">
        <v>0</v>
      </c>
      <c r="G1032" s="1">
        <v>942</v>
      </c>
      <c r="H1032" s="1">
        <v>0</v>
      </c>
      <c r="I1032" s="1">
        <v>397</v>
      </c>
      <c r="J1032" s="4">
        <v>0</v>
      </c>
      <c r="K1032" s="4">
        <v>185</v>
      </c>
      <c r="L1032" s="4">
        <v>18</v>
      </c>
    </row>
    <row r="1033" spans="3:12" x14ac:dyDescent="0.3">
      <c r="C1033" s="1">
        <v>90</v>
      </c>
      <c r="D1033" s="1">
        <v>1243</v>
      </c>
      <c r="E1033" s="1">
        <v>199</v>
      </c>
      <c r="F1033" s="1">
        <v>0</v>
      </c>
      <c r="G1033" s="1">
        <v>954</v>
      </c>
      <c r="H1033" s="1">
        <v>0</v>
      </c>
      <c r="I1033" s="1">
        <v>402</v>
      </c>
      <c r="J1033" s="4">
        <v>0</v>
      </c>
      <c r="K1033" s="4">
        <v>173</v>
      </c>
      <c r="L1033" s="4">
        <v>16</v>
      </c>
    </row>
    <row r="1034" spans="3:12" x14ac:dyDescent="0.3">
      <c r="C1034" s="1">
        <v>91</v>
      </c>
      <c r="D1034" s="1">
        <v>1239</v>
      </c>
      <c r="E1034" s="1">
        <v>186</v>
      </c>
      <c r="F1034" s="1">
        <v>0</v>
      </c>
      <c r="G1034" s="1">
        <v>965</v>
      </c>
      <c r="H1034" s="1">
        <v>0</v>
      </c>
      <c r="I1034" s="1">
        <v>408</v>
      </c>
      <c r="J1034" s="4">
        <v>0</v>
      </c>
      <c r="K1034" s="4">
        <v>160</v>
      </c>
      <c r="L1034" s="4">
        <v>15</v>
      </c>
    </row>
    <row r="1035" spans="3:12" x14ac:dyDescent="0.3">
      <c r="C1035" s="1">
        <v>92</v>
      </c>
      <c r="D1035" s="1">
        <v>1236</v>
      </c>
      <c r="E1035" s="1">
        <v>175</v>
      </c>
      <c r="F1035" s="1">
        <v>0</v>
      </c>
      <c r="G1035" s="1">
        <v>976</v>
      </c>
      <c r="H1035" s="1">
        <v>0</v>
      </c>
      <c r="I1035" s="1">
        <v>411</v>
      </c>
      <c r="J1035" s="4">
        <v>0</v>
      </c>
      <c r="K1035" s="4">
        <v>150</v>
      </c>
      <c r="L1035" s="4">
        <v>14</v>
      </c>
    </row>
    <row r="1036" spans="3:12" x14ac:dyDescent="0.3">
      <c r="C1036" s="1">
        <v>93</v>
      </c>
      <c r="D1036" s="1">
        <v>1233</v>
      </c>
      <c r="E1036" s="1">
        <v>167</v>
      </c>
      <c r="F1036" s="1">
        <v>0</v>
      </c>
      <c r="G1036" s="1">
        <v>984</v>
      </c>
      <c r="H1036" s="1">
        <v>0</v>
      </c>
      <c r="I1036" s="1">
        <v>414</v>
      </c>
      <c r="J1036" s="4">
        <v>0</v>
      </c>
      <c r="K1036" s="4">
        <v>144</v>
      </c>
      <c r="L1036" s="4">
        <v>14</v>
      </c>
    </row>
    <row r="1037" spans="3:12" x14ac:dyDescent="0.3">
      <c r="C1037" s="1">
        <v>94</v>
      </c>
      <c r="D1037" s="1">
        <v>1231</v>
      </c>
      <c r="E1037" s="1">
        <v>156</v>
      </c>
      <c r="F1037" s="1">
        <v>0</v>
      </c>
      <c r="G1037" s="1">
        <v>992</v>
      </c>
      <c r="H1037" s="1">
        <v>0</v>
      </c>
      <c r="I1037" s="1">
        <v>419</v>
      </c>
      <c r="J1037" s="4">
        <v>0</v>
      </c>
      <c r="K1037" s="4">
        <v>135</v>
      </c>
      <c r="L1037" s="4">
        <v>13</v>
      </c>
    </row>
    <row r="1038" spans="3:12" x14ac:dyDescent="0.3">
      <c r="C1038" s="1">
        <v>95</v>
      </c>
      <c r="D1038" s="1">
        <v>1230</v>
      </c>
      <c r="E1038" s="1">
        <v>145</v>
      </c>
      <c r="F1038" s="1">
        <v>0</v>
      </c>
      <c r="G1038" s="1">
        <v>1000</v>
      </c>
      <c r="H1038" s="1">
        <v>0</v>
      </c>
      <c r="I1038" s="1">
        <v>423</v>
      </c>
      <c r="J1038" s="4">
        <v>0</v>
      </c>
      <c r="K1038" s="4">
        <v>127</v>
      </c>
      <c r="L1038" s="4">
        <v>12</v>
      </c>
    </row>
    <row r="1039" spans="3:12" x14ac:dyDescent="0.3">
      <c r="C1039" s="1">
        <v>96</v>
      </c>
      <c r="D1039" s="1">
        <v>1228</v>
      </c>
      <c r="E1039" s="1">
        <v>137</v>
      </c>
      <c r="F1039" s="1">
        <v>0</v>
      </c>
      <c r="G1039" s="1">
        <v>1009</v>
      </c>
      <c r="H1039" s="1">
        <v>0</v>
      </c>
      <c r="I1039" s="1">
        <v>425</v>
      </c>
      <c r="J1039" s="4">
        <v>0</v>
      </c>
      <c r="K1039" s="4">
        <v>120</v>
      </c>
      <c r="L1039" s="4">
        <v>12</v>
      </c>
    </row>
    <row r="1040" spans="3:12" x14ac:dyDescent="0.3">
      <c r="C1040" s="1">
        <v>97</v>
      </c>
      <c r="D1040" s="1">
        <v>1227</v>
      </c>
      <c r="E1040" s="1">
        <v>127</v>
      </c>
      <c r="F1040" s="1">
        <v>0</v>
      </c>
      <c r="G1040" s="1">
        <v>1016</v>
      </c>
      <c r="H1040" s="1">
        <v>0</v>
      </c>
      <c r="I1040" s="1">
        <v>429</v>
      </c>
      <c r="J1040" s="4">
        <v>0</v>
      </c>
      <c r="K1040" s="4">
        <v>111</v>
      </c>
      <c r="L1040" s="4">
        <v>12</v>
      </c>
    </row>
    <row r="1041" spans="3:12" x14ac:dyDescent="0.3">
      <c r="C1041" s="1">
        <v>98</v>
      </c>
      <c r="D1041" s="1">
        <v>1224</v>
      </c>
      <c r="E1041" s="1">
        <v>120</v>
      </c>
      <c r="F1041" s="1">
        <v>0</v>
      </c>
      <c r="G1041" s="1">
        <v>1023</v>
      </c>
      <c r="H1041" s="1">
        <v>0</v>
      </c>
      <c r="I1041" s="1">
        <v>431</v>
      </c>
      <c r="J1041" s="4">
        <v>0</v>
      </c>
      <c r="K1041" s="4">
        <v>104</v>
      </c>
      <c r="L1041" s="4">
        <v>11</v>
      </c>
    </row>
    <row r="1042" spans="3:12" x14ac:dyDescent="0.3">
      <c r="C1042" s="1">
        <v>99</v>
      </c>
      <c r="D1042" s="1">
        <v>1222</v>
      </c>
      <c r="E1042" s="1">
        <v>114</v>
      </c>
      <c r="F1042" s="1">
        <v>0</v>
      </c>
      <c r="G1042" s="1">
        <v>1028</v>
      </c>
      <c r="H1042" s="1">
        <v>0</v>
      </c>
      <c r="I1042" s="1">
        <v>434</v>
      </c>
      <c r="J1042" s="4">
        <v>0</v>
      </c>
      <c r="K1042" s="4">
        <v>100</v>
      </c>
      <c r="L1042" s="4">
        <v>10</v>
      </c>
    </row>
    <row r="1043" spans="3:12" x14ac:dyDescent="0.3">
      <c r="C1043" s="1">
        <v>100</v>
      </c>
      <c r="D1043" s="1">
        <v>1220</v>
      </c>
      <c r="E1043" s="1">
        <v>106</v>
      </c>
      <c r="F1043" s="1">
        <v>0</v>
      </c>
      <c r="G1043" s="1">
        <v>1035</v>
      </c>
      <c r="H1043" s="1">
        <v>0</v>
      </c>
      <c r="I1043" s="1">
        <v>437</v>
      </c>
      <c r="J1043" s="4">
        <v>0</v>
      </c>
      <c r="K1043" s="4">
        <v>92</v>
      </c>
      <c r="L1043" s="4">
        <v>9</v>
      </c>
    </row>
    <row r="1044" spans="3:12" x14ac:dyDescent="0.3">
      <c r="C1044" s="1">
        <v>101</v>
      </c>
      <c r="D1044" s="1">
        <v>1219</v>
      </c>
      <c r="E1044" s="1">
        <v>101</v>
      </c>
      <c r="F1044" s="1">
        <v>0</v>
      </c>
      <c r="G1044" s="1">
        <v>1040</v>
      </c>
      <c r="H1044" s="1">
        <v>0</v>
      </c>
      <c r="I1044" s="1">
        <v>438</v>
      </c>
      <c r="J1044" s="4">
        <v>0</v>
      </c>
      <c r="K1044" s="4">
        <v>88</v>
      </c>
      <c r="L1044" s="4">
        <v>8</v>
      </c>
    </row>
    <row r="1045" spans="3:12" x14ac:dyDescent="0.3">
      <c r="C1045" s="1">
        <v>102</v>
      </c>
      <c r="D1045" s="1">
        <v>1217</v>
      </c>
      <c r="E1045" s="1">
        <v>93</v>
      </c>
      <c r="F1045" s="1">
        <v>0</v>
      </c>
      <c r="G1045" s="1">
        <v>1047</v>
      </c>
      <c r="H1045" s="1">
        <v>0</v>
      </c>
      <c r="I1045" s="1">
        <v>441</v>
      </c>
      <c r="J1045" s="4">
        <v>0</v>
      </c>
      <c r="K1045" s="4">
        <v>81</v>
      </c>
      <c r="L1045" s="4">
        <v>8</v>
      </c>
    </row>
    <row r="1046" spans="3:12" x14ac:dyDescent="0.3">
      <c r="C1046" s="1">
        <v>103</v>
      </c>
      <c r="D1046" s="1">
        <v>1216</v>
      </c>
      <c r="E1046" s="1">
        <v>87</v>
      </c>
      <c r="F1046" s="1">
        <v>0</v>
      </c>
      <c r="G1046" s="1">
        <v>1051</v>
      </c>
      <c r="H1046" s="1">
        <v>0</v>
      </c>
      <c r="I1046" s="1">
        <v>444</v>
      </c>
      <c r="J1046" s="4">
        <v>0</v>
      </c>
      <c r="K1046" s="4">
        <v>75</v>
      </c>
      <c r="L1046" s="4">
        <v>7</v>
      </c>
    </row>
    <row r="1047" spans="3:12" x14ac:dyDescent="0.3">
      <c r="C1047" s="1">
        <v>104</v>
      </c>
      <c r="D1047" s="1">
        <v>1214</v>
      </c>
      <c r="E1047" s="1">
        <v>82</v>
      </c>
      <c r="F1047" s="1">
        <v>0</v>
      </c>
      <c r="G1047" s="1">
        <v>1056</v>
      </c>
      <c r="H1047" s="1">
        <v>0</v>
      </c>
      <c r="I1047" s="1">
        <v>446</v>
      </c>
      <c r="J1047" s="4">
        <v>0</v>
      </c>
      <c r="K1047" s="4">
        <v>70</v>
      </c>
      <c r="L1047" s="4">
        <v>6</v>
      </c>
    </row>
    <row r="1048" spans="3:12" x14ac:dyDescent="0.3">
      <c r="C1048" s="1">
        <v>105</v>
      </c>
      <c r="D1048" s="1">
        <v>1213</v>
      </c>
      <c r="E1048" s="1">
        <v>76</v>
      </c>
      <c r="F1048" s="1">
        <v>0</v>
      </c>
      <c r="G1048" s="1">
        <v>1060</v>
      </c>
      <c r="H1048" s="1">
        <v>0</v>
      </c>
      <c r="I1048" s="1">
        <v>449</v>
      </c>
      <c r="J1048" s="4">
        <v>0</v>
      </c>
      <c r="K1048" s="4">
        <v>66</v>
      </c>
      <c r="L1048" s="4">
        <v>6</v>
      </c>
    </row>
    <row r="1049" spans="3:12" x14ac:dyDescent="0.3">
      <c r="C1049" s="1">
        <v>106</v>
      </c>
      <c r="D1049" s="1">
        <v>1212</v>
      </c>
      <c r="E1049" s="1">
        <v>74</v>
      </c>
      <c r="F1049" s="1">
        <v>0</v>
      </c>
      <c r="G1049" s="1">
        <v>1063</v>
      </c>
      <c r="H1049" s="1">
        <v>0</v>
      </c>
      <c r="I1049" s="1">
        <v>450</v>
      </c>
      <c r="J1049" s="4">
        <v>0</v>
      </c>
      <c r="K1049" s="4">
        <v>64</v>
      </c>
      <c r="L1049" s="4">
        <v>6</v>
      </c>
    </row>
    <row r="1050" spans="3:12" x14ac:dyDescent="0.3">
      <c r="C1050" s="1">
        <v>107</v>
      </c>
      <c r="D1050" s="1">
        <v>1211</v>
      </c>
      <c r="E1050" s="1">
        <v>70</v>
      </c>
      <c r="F1050" s="1">
        <v>0</v>
      </c>
      <c r="G1050" s="1">
        <v>1066</v>
      </c>
      <c r="H1050" s="1">
        <v>0</v>
      </c>
      <c r="I1050" s="1">
        <v>451</v>
      </c>
      <c r="J1050" s="4">
        <v>0</v>
      </c>
      <c r="K1050" s="4">
        <v>61</v>
      </c>
      <c r="L1050" s="4">
        <v>5</v>
      </c>
    </row>
    <row r="1051" spans="3:12" x14ac:dyDescent="0.3">
      <c r="C1051" s="1">
        <v>108</v>
      </c>
      <c r="D1051" s="1">
        <v>1210</v>
      </c>
      <c r="E1051" s="1">
        <v>66</v>
      </c>
      <c r="F1051" s="1">
        <v>0</v>
      </c>
      <c r="G1051" s="1">
        <v>1070</v>
      </c>
      <c r="H1051" s="1">
        <v>0</v>
      </c>
      <c r="I1051" s="1">
        <v>452</v>
      </c>
      <c r="J1051" s="4">
        <v>0</v>
      </c>
      <c r="K1051" s="4">
        <v>58</v>
      </c>
      <c r="L1051" s="4">
        <v>5</v>
      </c>
    </row>
    <row r="1052" spans="3:12" x14ac:dyDescent="0.3">
      <c r="C1052" s="1">
        <v>109</v>
      </c>
      <c r="D1052" s="1">
        <v>1209</v>
      </c>
      <c r="E1052" s="1">
        <v>61</v>
      </c>
      <c r="F1052" s="1">
        <v>0</v>
      </c>
      <c r="G1052" s="1">
        <v>1074</v>
      </c>
      <c r="H1052" s="1">
        <v>0</v>
      </c>
      <c r="I1052" s="1">
        <v>454</v>
      </c>
      <c r="J1052" s="4">
        <v>0</v>
      </c>
      <c r="K1052" s="4">
        <v>53</v>
      </c>
      <c r="L1052" s="4">
        <v>5</v>
      </c>
    </row>
    <row r="1053" spans="3:12" x14ac:dyDescent="0.3">
      <c r="C1053" s="1">
        <v>110</v>
      </c>
      <c r="D1053" s="1">
        <v>1209</v>
      </c>
      <c r="E1053" s="1">
        <v>57</v>
      </c>
      <c r="F1053" s="1">
        <v>0</v>
      </c>
      <c r="G1053" s="1">
        <v>1077</v>
      </c>
      <c r="H1053" s="1">
        <v>0</v>
      </c>
      <c r="I1053" s="1">
        <v>455</v>
      </c>
      <c r="J1053" s="4">
        <v>0</v>
      </c>
      <c r="K1053" s="4">
        <v>50</v>
      </c>
      <c r="L1053" s="4">
        <v>5</v>
      </c>
    </row>
    <row r="1054" spans="3:12" x14ac:dyDescent="0.3">
      <c r="C1054" s="1">
        <v>111</v>
      </c>
      <c r="D1054" s="1">
        <v>1208</v>
      </c>
      <c r="E1054" s="1">
        <v>55</v>
      </c>
      <c r="F1054" s="1">
        <v>0</v>
      </c>
      <c r="G1054" s="1">
        <v>1079</v>
      </c>
      <c r="H1054" s="1">
        <v>0</v>
      </c>
      <c r="I1054" s="1">
        <v>456</v>
      </c>
      <c r="J1054" s="4">
        <v>0</v>
      </c>
      <c r="K1054" s="4">
        <v>49</v>
      </c>
      <c r="L1054" s="4">
        <v>4</v>
      </c>
    </row>
    <row r="1055" spans="3:12" x14ac:dyDescent="0.3">
      <c r="C1055" s="1">
        <v>112</v>
      </c>
      <c r="D1055" s="1">
        <v>1207</v>
      </c>
      <c r="E1055" s="1">
        <v>52</v>
      </c>
      <c r="F1055" s="1">
        <v>0</v>
      </c>
      <c r="G1055" s="1">
        <v>1082</v>
      </c>
      <c r="H1055" s="1">
        <v>0</v>
      </c>
      <c r="I1055" s="1">
        <v>458</v>
      </c>
      <c r="J1055" s="4">
        <v>0</v>
      </c>
      <c r="K1055" s="4">
        <v>45</v>
      </c>
      <c r="L1055" s="4">
        <v>4</v>
      </c>
    </row>
    <row r="1056" spans="3:12" x14ac:dyDescent="0.3">
      <c r="C1056" s="1">
        <v>113</v>
      </c>
      <c r="D1056" s="1">
        <v>1206</v>
      </c>
      <c r="E1056" s="1">
        <v>49</v>
      </c>
      <c r="F1056" s="1">
        <v>0</v>
      </c>
      <c r="G1056" s="1">
        <v>1084</v>
      </c>
      <c r="H1056" s="1">
        <v>0</v>
      </c>
      <c r="I1056" s="1">
        <v>459</v>
      </c>
      <c r="J1056" s="4">
        <v>0</v>
      </c>
      <c r="K1056" s="4">
        <v>43</v>
      </c>
      <c r="L1056" s="4">
        <v>4</v>
      </c>
    </row>
    <row r="1057" spans="3:12" x14ac:dyDescent="0.3">
      <c r="C1057" s="1">
        <v>114</v>
      </c>
      <c r="D1057" s="1">
        <v>1205</v>
      </c>
      <c r="E1057" s="1">
        <v>46</v>
      </c>
      <c r="F1057" s="1">
        <v>0</v>
      </c>
      <c r="G1057" s="1">
        <v>1087</v>
      </c>
      <c r="H1057" s="1">
        <v>0</v>
      </c>
      <c r="I1057" s="1">
        <v>460</v>
      </c>
      <c r="J1057" s="4">
        <v>0</v>
      </c>
      <c r="K1057" s="4">
        <v>41</v>
      </c>
      <c r="L1057" s="4">
        <v>4</v>
      </c>
    </row>
    <row r="1058" spans="3:12" x14ac:dyDescent="0.3">
      <c r="C1058" s="1">
        <v>115</v>
      </c>
      <c r="D1058" s="1">
        <v>1205</v>
      </c>
      <c r="E1058" s="1">
        <v>43</v>
      </c>
      <c r="F1058" s="1">
        <v>0</v>
      </c>
      <c r="G1058" s="1">
        <v>1090</v>
      </c>
      <c r="H1058" s="1">
        <v>0</v>
      </c>
      <c r="I1058" s="1">
        <v>461</v>
      </c>
      <c r="J1058" s="4">
        <v>0</v>
      </c>
      <c r="K1058" s="4">
        <v>38</v>
      </c>
      <c r="L1058" s="4">
        <v>4</v>
      </c>
    </row>
    <row r="1059" spans="3:12" x14ac:dyDescent="0.3">
      <c r="C1059" s="1">
        <v>116</v>
      </c>
      <c r="D1059" s="1">
        <v>1204</v>
      </c>
      <c r="E1059" s="1">
        <v>40</v>
      </c>
      <c r="F1059" s="1">
        <v>0</v>
      </c>
      <c r="G1059" s="1">
        <v>1092</v>
      </c>
      <c r="H1059" s="1">
        <v>0</v>
      </c>
      <c r="I1059" s="1">
        <v>462</v>
      </c>
      <c r="J1059" s="4">
        <v>0</v>
      </c>
      <c r="K1059" s="4">
        <v>35</v>
      </c>
      <c r="L1059" s="4">
        <v>4</v>
      </c>
    </row>
    <row r="1060" spans="3:12" x14ac:dyDescent="0.3">
      <c r="C1060" s="1">
        <v>117</v>
      </c>
      <c r="D1060" s="1">
        <v>1203</v>
      </c>
      <c r="E1060" s="1">
        <v>38</v>
      </c>
      <c r="F1060" s="1">
        <v>0</v>
      </c>
      <c r="G1060" s="1">
        <v>1093</v>
      </c>
      <c r="H1060" s="1">
        <v>0</v>
      </c>
      <c r="I1060" s="1">
        <v>463</v>
      </c>
      <c r="J1060" s="4">
        <v>0</v>
      </c>
      <c r="K1060" s="4">
        <v>33</v>
      </c>
      <c r="L1060" s="4">
        <v>4</v>
      </c>
    </row>
    <row r="1061" spans="3:12" x14ac:dyDescent="0.3">
      <c r="C1061" s="1">
        <v>118</v>
      </c>
      <c r="D1061" s="1">
        <v>1203</v>
      </c>
      <c r="E1061" s="1">
        <v>36</v>
      </c>
      <c r="F1061" s="1">
        <v>0</v>
      </c>
      <c r="G1061" s="1">
        <v>1095</v>
      </c>
      <c r="H1061" s="1">
        <v>0</v>
      </c>
      <c r="I1061" s="1">
        <v>464</v>
      </c>
      <c r="J1061" s="4">
        <v>0</v>
      </c>
      <c r="K1061" s="4">
        <v>32</v>
      </c>
      <c r="L1061" s="4">
        <v>4</v>
      </c>
    </row>
    <row r="1062" spans="3:12" x14ac:dyDescent="0.3">
      <c r="C1062" s="1">
        <v>119</v>
      </c>
      <c r="D1062" s="1">
        <v>1202</v>
      </c>
      <c r="E1062" s="1">
        <v>34</v>
      </c>
      <c r="F1062" s="1">
        <v>0</v>
      </c>
      <c r="G1062" s="1">
        <v>1098</v>
      </c>
      <c r="H1062" s="1">
        <v>0</v>
      </c>
      <c r="I1062" s="1">
        <v>465</v>
      </c>
      <c r="J1062" s="4">
        <v>0</v>
      </c>
      <c r="K1062" s="4">
        <v>29</v>
      </c>
      <c r="L1062" s="4">
        <v>4</v>
      </c>
    </row>
    <row r="1063" spans="3:12" x14ac:dyDescent="0.3">
      <c r="C1063" s="1">
        <v>120</v>
      </c>
      <c r="D1063" s="1">
        <v>1202</v>
      </c>
      <c r="E1063" s="1">
        <v>32</v>
      </c>
      <c r="F1063" s="1">
        <v>0</v>
      </c>
      <c r="G1063" s="1">
        <v>1100</v>
      </c>
      <c r="H1063" s="1">
        <v>0</v>
      </c>
      <c r="I1063" s="1">
        <v>465</v>
      </c>
      <c r="J1063" s="4">
        <v>0</v>
      </c>
      <c r="K1063" s="4">
        <v>28</v>
      </c>
      <c r="L1063" s="4">
        <v>3</v>
      </c>
    </row>
    <row r="1064" spans="3:12" x14ac:dyDescent="0.3">
      <c r="C1064" s="1">
        <v>121</v>
      </c>
      <c r="D1064" s="1">
        <v>1201</v>
      </c>
      <c r="E1064" s="1">
        <v>30</v>
      </c>
      <c r="F1064" s="1">
        <v>0</v>
      </c>
      <c r="G1064" s="1">
        <v>1101</v>
      </c>
      <c r="H1064" s="1">
        <v>0</v>
      </c>
      <c r="I1064" s="1">
        <v>466</v>
      </c>
      <c r="J1064" s="4">
        <v>0</v>
      </c>
      <c r="K1064" s="4">
        <v>26</v>
      </c>
      <c r="L1064" s="4">
        <v>3</v>
      </c>
    </row>
    <row r="1065" spans="3:12" x14ac:dyDescent="0.3">
      <c r="C1065" s="1">
        <v>122</v>
      </c>
      <c r="D1065" s="1">
        <v>1201</v>
      </c>
      <c r="E1065" s="1">
        <v>28</v>
      </c>
      <c r="F1065" s="1">
        <v>0</v>
      </c>
      <c r="G1065" s="1">
        <v>1103</v>
      </c>
      <c r="H1065" s="1">
        <v>0</v>
      </c>
      <c r="I1065" s="1">
        <v>466</v>
      </c>
      <c r="J1065" s="4">
        <v>0</v>
      </c>
      <c r="K1065" s="4">
        <v>24</v>
      </c>
      <c r="L1065" s="4">
        <v>3</v>
      </c>
    </row>
    <row r="1066" spans="3:12" x14ac:dyDescent="0.3">
      <c r="C1066" s="1">
        <v>123</v>
      </c>
      <c r="D1066" s="1">
        <v>1200</v>
      </c>
      <c r="E1066" s="1">
        <v>26</v>
      </c>
      <c r="F1066" s="1">
        <v>0</v>
      </c>
      <c r="G1066" s="1">
        <v>1104</v>
      </c>
      <c r="H1066" s="1">
        <v>0</v>
      </c>
      <c r="I1066" s="1">
        <v>467</v>
      </c>
      <c r="J1066" s="4">
        <v>0</v>
      </c>
      <c r="K1066" s="4">
        <v>23</v>
      </c>
      <c r="L1066" s="4">
        <v>3</v>
      </c>
    </row>
    <row r="1067" spans="3:12" x14ac:dyDescent="0.3">
      <c r="C1067" s="1">
        <v>124</v>
      </c>
      <c r="D1067" s="1">
        <v>1200</v>
      </c>
      <c r="E1067" s="1">
        <v>26</v>
      </c>
      <c r="F1067" s="1">
        <v>0</v>
      </c>
      <c r="G1067" s="1">
        <v>1105</v>
      </c>
      <c r="H1067" s="1">
        <v>0</v>
      </c>
      <c r="I1067" s="1">
        <v>468</v>
      </c>
      <c r="J1067" s="4">
        <v>0</v>
      </c>
      <c r="K1067" s="4">
        <v>22</v>
      </c>
      <c r="L1067" s="4">
        <v>3</v>
      </c>
    </row>
    <row r="1068" spans="3:12" x14ac:dyDescent="0.3">
      <c r="C1068" s="1">
        <v>125</v>
      </c>
      <c r="D1068" s="1">
        <v>1199</v>
      </c>
      <c r="E1068" s="1">
        <v>25</v>
      </c>
      <c r="F1068" s="1">
        <v>0</v>
      </c>
      <c r="G1068" s="1">
        <v>1106</v>
      </c>
      <c r="H1068" s="1">
        <v>0</v>
      </c>
      <c r="I1068" s="1">
        <v>468</v>
      </c>
      <c r="J1068" s="4">
        <v>0</v>
      </c>
      <c r="K1068" s="4">
        <v>21</v>
      </c>
      <c r="L1068" s="4">
        <v>3</v>
      </c>
    </row>
    <row r="1069" spans="3:12" x14ac:dyDescent="0.3">
      <c r="C1069" s="1">
        <v>126</v>
      </c>
      <c r="D1069" s="1">
        <v>1199</v>
      </c>
      <c r="E1069" s="1">
        <v>23</v>
      </c>
      <c r="F1069" s="1">
        <v>0</v>
      </c>
      <c r="G1069" s="1">
        <v>1108</v>
      </c>
      <c r="H1069" s="1">
        <v>0</v>
      </c>
      <c r="I1069" s="1">
        <v>468</v>
      </c>
      <c r="J1069" s="4">
        <v>0</v>
      </c>
      <c r="K1069" s="4">
        <v>20</v>
      </c>
      <c r="L1069" s="4">
        <v>3</v>
      </c>
    </row>
    <row r="1070" spans="3:12" x14ac:dyDescent="0.3">
      <c r="C1070" s="1">
        <v>127</v>
      </c>
      <c r="D1070" s="1">
        <v>1198</v>
      </c>
      <c r="E1070" s="1">
        <v>23</v>
      </c>
      <c r="F1070" s="1">
        <v>0</v>
      </c>
      <c r="G1070" s="1">
        <v>1109</v>
      </c>
      <c r="H1070" s="1">
        <v>0</v>
      </c>
      <c r="I1070" s="1">
        <v>469</v>
      </c>
      <c r="J1070" s="4">
        <v>0</v>
      </c>
      <c r="K1070" s="4">
        <v>19</v>
      </c>
      <c r="L1070" s="4">
        <v>2</v>
      </c>
    </row>
    <row r="1071" spans="3:12" x14ac:dyDescent="0.3">
      <c r="C1071" s="1">
        <v>128</v>
      </c>
      <c r="D1071" s="1">
        <v>1198</v>
      </c>
      <c r="E1071" s="1">
        <v>21</v>
      </c>
      <c r="F1071" s="1">
        <v>0</v>
      </c>
      <c r="G1071" s="1">
        <v>1110</v>
      </c>
      <c r="H1071" s="1">
        <v>0</v>
      </c>
      <c r="I1071" s="1">
        <v>469</v>
      </c>
      <c r="J1071" s="4">
        <v>0</v>
      </c>
      <c r="K1071" s="4">
        <v>18</v>
      </c>
      <c r="L1071" s="4">
        <v>2</v>
      </c>
    </row>
    <row r="1072" spans="3:12" x14ac:dyDescent="0.3">
      <c r="C1072" s="1">
        <v>129</v>
      </c>
      <c r="D1072" s="1">
        <v>1198</v>
      </c>
      <c r="E1072" s="1">
        <v>19</v>
      </c>
      <c r="F1072" s="1">
        <v>0</v>
      </c>
      <c r="G1072" s="1">
        <v>1111</v>
      </c>
      <c r="H1072" s="1">
        <v>0</v>
      </c>
      <c r="I1072" s="1">
        <v>470</v>
      </c>
      <c r="J1072" s="4">
        <v>0</v>
      </c>
      <c r="K1072" s="4">
        <v>16</v>
      </c>
      <c r="L1072" s="4">
        <v>2</v>
      </c>
    </row>
    <row r="1073" spans="3:12" x14ac:dyDescent="0.3">
      <c r="C1073" s="1">
        <v>130</v>
      </c>
      <c r="D1073" s="1">
        <v>1197</v>
      </c>
      <c r="E1073" s="1">
        <v>18</v>
      </c>
      <c r="F1073" s="1">
        <v>0</v>
      </c>
      <c r="G1073" s="1">
        <v>1113</v>
      </c>
      <c r="H1073" s="1">
        <v>0</v>
      </c>
      <c r="I1073" s="1">
        <v>471</v>
      </c>
      <c r="J1073" s="4">
        <v>0</v>
      </c>
      <c r="K1073" s="4">
        <v>15</v>
      </c>
      <c r="L1073" s="4">
        <v>2</v>
      </c>
    </row>
    <row r="1074" spans="3:12" x14ac:dyDescent="0.3">
      <c r="C1074" s="1">
        <v>131</v>
      </c>
      <c r="D1074" s="1">
        <v>1197</v>
      </c>
      <c r="E1074" s="1">
        <v>17</v>
      </c>
      <c r="F1074" s="1">
        <v>0</v>
      </c>
      <c r="G1074" s="1">
        <v>1113</v>
      </c>
      <c r="H1074" s="1">
        <v>0</v>
      </c>
      <c r="I1074" s="1">
        <v>471</v>
      </c>
      <c r="J1074" s="4">
        <v>0</v>
      </c>
      <c r="K1074" s="4">
        <v>14</v>
      </c>
      <c r="L1074" s="4">
        <v>2</v>
      </c>
    </row>
    <row r="1075" spans="3:12" x14ac:dyDescent="0.3">
      <c r="C1075" s="1">
        <v>132</v>
      </c>
      <c r="D1075" s="1">
        <v>1197</v>
      </c>
      <c r="E1075" s="1">
        <v>16</v>
      </c>
      <c r="F1075" s="1">
        <v>0</v>
      </c>
      <c r="G1075" s="1">
        <v>1114</v>
      </c>
      <c r="H1075" s="1">
        <v>0</v>
      </c>
      <c r="I1075" s="1">
        <v>472</v>
      </c>
      <c r="J1075" s="4">
        <v>0</v>
      </c>
      <c r="K1075" s="4">
        <v>14</v>
      </c>
      <c r="L1075" s="4">
        <v>2</v>
      </c>
    </row>
    <row r="1076" spans="3:12" x14ac:dyDescent="0.3">
      <c r="C1076" s="1">
        <v>133</v>
      </c>
      <c r="D1076" s="1">
        <v>1196</v>
      </c>
      <c r="E1076" s="1">
        <v>15</v>
      </c>
      <c r="F1076" s="1">
        <v>0</v>
      </c>
      <c r="G1076" s="1">
        <v>1114</v>
      </c>
      <c r="H1076" s="1">
        <v>0</v>
      </c>
      <c r="I1076" s="1">
        <v>472</v>
      </c>
      <c r="J1076" s="4">
        <v>0</v>
      </c>
      <c r="K1076" s="4">
        <v>13</v>
      </c>
      <c r="L1076" s="4">
        <v>1</v>
      </c>
    </row>
    <row r="1077" spans="3:12" x14ac:dyDescent="0.3">
      <c r="C1077" s="1">
        <v>134</v>
      </c>
      <c r="D1077" s="1">
        <v>1196</v>
      </c>
      <c r="E1077" s="1">
        <v>14</v>
      </c>
      <c r="F1077" s="1">
        <v>0</v>
      </c>
      <c r="G1077" s="1">
        <v>1115</v>
      </c>
      <c r="H1077" s="1">
        <v>0</v>
      </c>
      <c r="I1077" s="1">
        <v>473</v>
      </c>
      <c r="J1077" s="4">
        <v>0</v>
      </c>
      <c r="K1077" s="4">
        <v>12</v>
      </c>
      <c r="L1077" s="4">
        <v>1</v>
      </c>
    </row>
    <row r="1078" spans="3:12" x14ac:dyDescent="0.3">
      <c r="C1078" s="1">
        <v>135</v>
      </c>
      <c r="D1078" s="1">
        <v>1196</v>
      </c>
      <c r="E1078" s="1">
        <v>14</v>
      </c>
      <c r="F1078" s="1">
        <v>0</v>
      </c>
      <c r="G1078" s="1">
        <v>1116</v>
      </c>
      <c r="H1078" s="1">
        <v>0</v>
      </c>
      <c r="I1078" s="1">
        <v>473</v>
      </c>
      <c r="J1078" s="4">
        <v>0</v>
      </c>
      <c r="K1078" s="4">
        <v>12</v>
      </c>
      <c r="L1078" s="4">
        <v>2</v>
      </c>
    </row>
    <row r="1079" spans="3:12" x14ac:dyDescent="0.3">
      <c r="C1079" s="1">
        <v>136</v>
      </c>
      <c r="D1079" s="1">
        <v>1195</v>
      </c>
      <c r="E1079" s="1">
        <v>13</v>
      </c>
      <c r="F1079" s="1">
        <v>0</v>
      </c>
      <c r="G1079" s="1">
        <v>1116</v>
      </c>
      <c r="H1079" s="1">
        <v>0</v>
      </c>
      <c r="I1079" s="1">
        <v>473</v>
      </c>
      <c r="J1079" s="4">
        <v>0</v>
      </c>
      <c r="K1079" s="4">
        <v>11</v>
      </c>
      <c r="L1079" s="4">
        <v>1</v>
      </c>
    </row>
    <row r="1080" spans="3:12" x14ac:dyDescent="0.3">
      <c r="C1080" s="1">
        <v>137</v>
      </c>
      <c r="D1080" s="1">
        <v>1195</v>
      </c>
      <c r="E1080" s="1">
        <v>14</v>
      </c>
      <c r="F1080" s="1">
        <v>0</v>
      </c>
      <c r="G1080" s="1">
        <v>1116</v>
      </c>
      <c r="H1080" s="1">
        <v>0</v>
      </c>
      <c r="I1080" s="1">
        <v>474</v>
      </c>
      <c r="J1080" s="4">
        <v>0</v>
      </c>
      <c r="K1080" s="4">
        <v>11</v>
      </c>
      <c r="L1080" s="4">
        <v>1</v>
      </c>
    </row>
    <row r="1081" spans="3:12" x14ac:dyDescent="0.3">
      <c r="C1081" s="1">
        <v>138</v>
      </c>
      <c r="D1081" s="1">
        <v>1194</v>
      </c>
      <c r="E1081" s="1">
        <v>13</v>
      </c>
      <c r="F1081" s="1">
        <v>0</v>
      </c>
      <c r="G1081" s="1">
        <v>1117</v>
      </c>
      <c r="H1081" s="1">
        <v>0</v>
      </c>
      <c r="I1081" s="1">
        <v>474</v>
      </c>
      <c r="J1081" s="4">
        <v>0</v>
      </c>
      <c r="K1081" s="4">
        <v>11</v>
      </c>
      <c r="L1081" s="4">
        <v>1</v>
      </c>
    </row>
    <row r="1082" spans="3:12" x14ac:dyDescent="0.3">
      <c r="C1082" s="1">
        <v>139</v>
      </c>
      <c r="D1082" s="1">
        <v>1194</v>
      </c>
      <c r="E1082" s="1">
        <v>12</v>
      </c>
      <c r="F1082" s="1">
        <v>0</v>
      </c>
      <c r="G1082" s="1">
        <v>1118</v>
      </c>
      <c r="H1082" s="1">
        <v>0</v>
      </c>
      <c r="I1082" s="1">
        <v>474</v>
      </c>
      <c r="J1082" s="4">
        <v>0</v>
      </c>
      <c r="K1082" s="4">
        <v>10</v>
      </c>
      <c r="L1082" s="4">
        <v>1</v>
      </c>
    </row>
    <row r="1083" spans="3:12" x14ac:dyDescent="0.3">
      <c r="C1083" s="1">
        <v>140</v>
      </c>
      <c r="D1083" s="1">
        <v>1194</v>
      </c>
      <c r="E1083" s="1">
        <v>12</v>
      </c>
      <c r="F1083" s="1">
        <v>0</v>
      </c>
      <c r="G1083" s="1">
        <v>1118</v>
      </c>
      <c r="H1083" s="1">
        <v>0</v>
      </c>
      <c r="I1083" s="1">
        <v>474</v>
      </c>
      <c r="J1083" s="4">
        <v>0</v>
      </c>
      <c r="K1083" s="4">
        <v>9</v>
      </c>
      <c r="L1083" s="4">
        <v>1</v>
      </c>
    </row>
    <row r="1084" spans="3:12" x14ac:dyDescent="0.3">
      <c r="C1084" s="1">
        <v>141</v>
      </c>
      <c r="D1084" s="1">
        <v>1194</v>
      </c>
      <c r="E1084" s="1">
        <v>11</v>
      </c>
      <c r="F1084" s="1">
        <v>0</v>
      </c>
      <c r="G1084" s="1">
        <v>1119</v>
      </c>
      <c r="H1084" s="1">
        <v>0</v>
      </c>
      <c r="I1084" s="1">
        <v>474</v>
      </c>
      <c r="J1084" s="4">
        <v>0</v>
      </c>
      <c r="K1084" s="4">
        <v>9</v>
      </c>
      <c r="L1084" s="4">
        <v>1</v>
      </c>
    </row>
    <row r="1085" spans="3:12" x14ac:dyDescent="0.3">
      <c r="C1085" s="1">
        <v>142</v>
      </c>
      <c r="D1085" s="1">
        <v>1193</v>
      </c>
      <c r="E1085" s="1">
        <v>11</v>
      </c>
      <c r="F1085" s="1">
        <v>0</v>
      </c>
      <c r="G1085" s="1">
        <v>1120</v>
      </c>
      <c r="H1085" s="1">
        <v>0</v>
      </c>
      <c r="I1085" s="1">
        <v>475</v>
      </c>
      <c r="J1085" s="4">
        <v>0</v>
      </c>
      <c r="K1085" s="4">
        <v>8</v>
      </c>
      <c r="L1085" s="4">
        <v>0</v>
      </c>
    </row>
    <row r="1086" spans="3:12" x14ac:dyDescent="0.3">
      <c r="C1086" s="1">
        <v>143</v>
      </c>
      <c r="D1086" s="1">
        <v>1193</v>
      </c>
      <c r="E1086" s="1">
        <v>10</v>
      </c>
      <c r="F1086" s="1">
        <v>0</v>
      </c>
      <c r="G1086" s="1">
        <v>1120</v>
      </c>
      <c r="H1086" s="1">
        <v>0</v>
      </c>
      <c r="I1086" s="1">
        <v>475</v>
      </c>
      <c r="J1086" s="4">
        <v>0</v>
      </c>
      <c r="K1086" s="4">
        <v>8</v>
      </c>
      <c r="L1086" s="4">
        <v>1</v>
      </c>
    </row>
    <row r="1087" spans="3:12" x14ac:dyDescent="0.3">
      <c r="C1087" s="1">
        <v>144</v>
      </c>
      <c r="D1087" s="1">
        <v>1193</v>
      </c>
      <c r="E1087" s="1">
        <v>10</v>
      </c>
      <c r="F1087" s="1">
        <v>0</v>
      </c>
      <c r="G1087" s="1">
        <v>1121</v>
      </c>
      <c r="H1087" s="1">
        <v>0</v>
      </c>
      <c r="I1087" s="1">
        <v>475</v>
      </c>
      <c r="J1087" s="4">
        <v>0</v>
      </c>
      <c r="K1087" s="4">
        <v>8</v>
      </c>
      <c r="L1087" s="4">
        <v>1</v>
      </c>
    </row>
    <row r="1088" spans="3:12" x14ac:dyDescent="0.3">
      <c r="C1088" s="1">
        <v>145</v>
      </c>
      <c r="D1088" s="1">
        <v>1193</v>
      </c>
      <c r="E1088" s="1">
        <v>9</v>
      </c>
      <c r="F1088" s="1">
        <v>0</v>
      </c>
      <c r="G1088" s="1">
        <v>1121</v>
      </c>
      <c r="H1088" s="1">
        <v>0</v>
      </c>
      <c r="I1088" s="1">
        <v>475</v>
      </c>
      <c r="J1088" s="4">
        <v>0</v>
      </c>
      <c r="K1088" s="4">
        <v>8</v>
      </c>
      <c r="L1088" s="4">
        <v>1</v>
      </c>
    </row>
    <row r="1089" spans="3:12" x14ac:dyDescent="0.3">
      <c r="C1089" s="1">
        <v>146</v>
      </c>
      <c r="D1089" s="1">
        <v>1193</v>
      </c>
      <c r="E1089" s="1">
        <v>9</v>
      </c>
      <c r="F1089" s="1">
        <v>0</v>
      </c>
      <c r="G1089" s="1">
        <v>1121</v>
      </c>
      <c r="H1089" s="1">
        <v>0</v>
      </c>
      <c r="I1089" s="1">
        <v>475</v>
      </c>
      <c r="J1089" s="4">
        <v>0</v>
      </c>
      <c r="K1089" s="4">
        <v>8</v>
      </c>
      <c r="L1089" s="4">
        <v>1</v>
      </c>
    </row>
    <row r="1090" spans="3:12" x14ac:dyDescent="0.3">
      <c r="C1090" s="1">
        <v>147</v>
      </c>
      <c r="D1090" s="1">
        <v>1193</v>
      </c>
      <c r="E1090" s="1">
        <v>9</v>
      </c>
      <c r="F1090" s="1">
        <v>0</v>
      </c>
      <c r="G1090" s="1">
        <v>1122</v>
      </c>
      <c r="H1090" s="1">
        <v>0</v>
      </c>
      <c r="I1090" s="1">
        <v>475</v>
      </c>
      <c r="J1090" s="4">
        <v>0</v>
      </c>
      <c r="K1090" s="4">
        <v>7</v>
      </c>
      <c r="L1090" s="4">
        <v>1</v>
      </c>
    </row>
    <row r="1091" spans="3:12" x14ac:dyDescent="0.3">
      <c r="C1091" s="1">
        <v>148</v>
      </c>
      <c r="D1091" s="1">
        <v>1192</v>
      </c>
      <c r="E1091" s="1">
        <v>8</v>
      </c>
      <c r="F1091" s="1">
        <v>0</v>
      </c>
      <c r="G1091" s="1">
        <v>1122</v>
      </c>
      <c r="H1091" s="1">
        <v>0</v>
      </c>
      <c r="I1091" s="1">
        <v>475</v>
      </c>
      <c r="J1091" s="4">
        <v>0</v>
      </c>
      <c r="K1091" s="4">
        <v>7</v>
      </c>
      <c r="L1091" s="4">
        <v>0</v>
      </c>
    </row>
    <row r="1092" spans="3:12" x14ac:dyDescent="0.3">
      <c r="C1092" s="1">
        <v>149</v>
      </c>
      <c r="D1092" s="1">
        <v>1192</v>
      </c>
      <c r="E1092" s="1">
        <v>8</v>
      </c>
      <c r="F1092" s="1">
        <v>0</v>
      </c>
      <c r="G1092" s="1">
        <v>1123</v>
      </c>
      <c r="H1092" s="1">
        <v>0</v>
      </c>
      <c r="I1092" s="1">
        <v>475</v>
      </c>
      <c r="J1092" s="4">
        <v>0</v>
      </c>
      <c r="K1092" s="4">
        <v>7</v>
      </c>
      <c r="L1092" s="4">
        <v>0</v>
      </c>
    </row>
    <row r="1093" spans="3:12" x14ac:dyDescent="0.3">
      <c r="C1093" s="1">
        <v>150</v>
      </c>
      <c r="D1093" s="1">
        <v>1192</v>
      </c>
      <c r="E1093" s="1">
        <v>7</v>
      </c>
      <c r="F1093" s="1">
        <v>0</v>
      </c>
      <c r="G1093" s="1">
        <v>1123</v>
      </c>
      <c r="H1093" s="1">
        <v>0</v>
      </c>
      <c r="I1093" s="1">
        <v>476</v>
      </c>
      <c r="J1093" s="4">
        <v>0</v>
      </c>
      <c r="K1093" s="4">
        <v>6</v>
      </c>
      <c r="L1093" s="4">
        <v>0</v>
      </c>
    </row>
    <row r="1094" spans="3:12" x14ac:dyDescent="0.3">
      <c r="C1094" s="1">
        <v>151</v>
      </c>
      <c r="D1094" s="1">
        <v>1192</v>
      </c>
      <c r="E1094" s="1">
        <v>7</v>
      </c>
      <c r="F1094" s="1">
        <v>0</v>
      </c>
      <c r="G1094" s="1">
        <v>1123</v>
      </c>
      <c r="H1094" s="1">
        <v>0</v>
      </c>
      <c r="I1094" s="1">
        <v>476</v>
      </c>
      <c r="J1094" s="4">
        <v>0</v>
      </c>
      <c r="K1094" s="4">
        <v>6</v>
      </c>
      <c r="L1094" s="4">
        <v>0</v>
      </c>
    </row>
    <row r="1095" spans="3:12" x14ac:dyDescent="0.3">
      <c r="C1095" s="1">
        <v>152</v>
      </c>
      <c r="D1095" s="1">
        <v>1192</v>
      </c>
      <c r="E1095" s="1">
        <v>6</v>
      </c>
      <c r="F1095" s="1">
        <v>0</v>
      </c>
      <c r="G1095" s="1">
        <v>1124</v>
      </c>
      <c r="H1095" s="1">
        <v>0</v>
      </c>
      <c r="I1095" s="1">
        <v>476</v>
      </c>
      <c r="J1095" s="4">
        <v>0</v>
      </c>
      <c r="K1095" s="4">
        <v>5</v>
      </c>
      <c r="L1095" s="4">
        <v>0</v>
      </c>
    </row>
    <row r="1096" spans="3:12" x14ac:dyDescent="0.3">
      <c r="C1096" s="1">
        <v>153</v>
      </c>
      <c r="D1096" s="1">
        <v>1192</v>
      </c>
      <c r="E1096" s="1">
        <v>6</v>
      </c>
      <c r="F1096" s="1">
        <v>0</v>
      </c>
      <c r="G1096" s="1">
        <v>1124</v>
      </c>
      <c r="H1096" s="1">
        <v>0</v>
      </c>
      <c r="I1096" s="1">
        <v>476</v>
      </c>
      <c r="J1096" s="4">
        <v>0</v>
      </c>
      <c r="K1096" s="4">
        <v>5</v>
      </c>
      <c r="L1096" s="4">
        <v>0</v>
      </c>
    </row>
    <row r="1097" spans="3:12" x14ac:dyDescent="0.3">
      <c r="C1097" s="1">
        <v>154</v>
      </c>
      <c r="D1097" s="1">
        <v>1192</v>
      </c>
      <c r="E1097" s="1">
        <v>6</v>
      </c>
      <c r="F1097" s="1">
        <v>0</v>
      </c>
      <c r="G1097" s="1">
        <v>1125</v>
      </c>
      <c r="H1097" s="1">
        <v>0</v>
      </c>
      <c r="I1097" s="1">
        <v>476</v>
      </c>
      <c r="J1097" s="4">
        <v>0</v>
      </c>
      <c r="K1097" s="4">
        <v>5</v>
      </c>
      <c r="L1097" s="4">
        <v>0</v>
      </c>
    </row>
    <row r="1098" spans="3:12" x14ac:dyDescent="0.3">
      <c r="C1098" s="1">
        <v>155</v>
      </c>
      <c r="D1098" s="1">
        <v>1192</v>
      </c>
      <c r="E1098" s="1">
        <v>5</v>
      </c>
      <c r="F1098" s="1">
        <v>0</v>
      </c>
      <c r="G1098" s="1">
        <v>1125</v>
      </c>
      <c r="H1098" s="1">
        <v>0</v>
      </c>
      <c r="I1098" s="1">
        <v>476</v>
      </c>
      <c r="J1098" s="4">
        <v>0</v>
      </c>
      <c r="K1098" s="4">
        <v>5</v>
      </c>
      <c r="L1098" s="4">
        <v>0</v>
      </c>
    </row>
    <row r="1099" spans="3:12" x14ac:dyDescent="0.3">
      <c r="C1099" s="1">
        <v>156</v>
      </c>
      <c r="D1099" s="1">
        <v>1192</v>
      </c>
      <c r="E1099" s="1">
        <v>5</v>
      </c>
      <c r="F1099" s="1">
        <v>0</v>
      </c>
      <c r="G1099" s="1">
        <v>1125</v>
      </c>
      <c r="H1099" s="1">
        <v>0</v>
      </c>
      <c r="I1099" s="1">
        <v>476</v>
      </c>
      <c r="J1099" s="4">
        <v>0</v>
      </c>
      <c r="K1099" s="4">
        <v>4</v>
      </c>
      <c r="L1099" s="4">
        <v>0</v>
      </c>
    </row>
    <row r="1100" spans="3:12" x14ac:dyDescent="0.3">
      <c r="C1100" s="1">
        <v>157</v>
      </c>
      <c r="D1100" s="1">
        <v>1192</v>
      </c>
      <c r="E1100" s="1">
        <v>5</v>
      </c>
      <c r="F1100" s="1">
        <v>0</v>
      </c>
      <c r="G1100" s="1">
        <v>1126</v>
      </c>
      <c r="H1100" s="1">
        <v>0</v>
      </c>
      <c r="I1100" s="1">
        <v>476</v>
      </c>
      <c r="J1100" s="4">
        <v>0</v>
      </c>
      <c r="K1100" s="4">
        <v>4</v>
      </c>
      <c r="L1100" s="4">
        <v>0</v>
      </c>
    </row>
    <row r="1101" spans="3:12" x14ac:dyDescent="0.3">
      <c r="C1101" s="1">
        <v>158</v>
      </c>
      <c r="D1101" s="1">
        <v>1192</v>
      </c>
      <c r="E1101" s="1">
        <v>4</v>
      </c>
      <c r="F1101" s="1">
        <v>0</v>
      </c>
      <c r="G1101" s="1">
        <v>1126</v>
      </c>
      <c r="H1101" s="1">
        <v>0</v>
      </c>
      <c r="I1101" s="1">
        <v>476</v>
      </c>
      <c r="J1101" s="4">
        <v>0</v>
      </c>
      <c r="K1101" s="4">
        <v>4</v>
      </c>
      <c r="L1101" s="4">
        <v>0</v>
      </c>
    </row>
    <row r="1102" spans="3:12" x14ac:dyDescent="0.3">
      <c r="C1102" s="1">
        <v>159</v>
      </c>
      <c r="D1102" s="1">
        <v>1192</v>
      </c>
      <c r="E1102" s="1">
        <v>4</v>
      </c>
      <c r="F1102" s="1">
        <v>0</v>
      </c>
      <c r="G1102" s="1">
        <v>1126</v>
      </c>
      <c r="H1102" s="1">
        <v>0</v>
      </c>
      <c r="I1102" s="1">
        <v>476</v>
      </c>
      <c r="J1102" s="4">
        <v>0</v>
      </c>
      <c r="K1102" s="4">
        <v>3</v>
      </c>
      <c r="L1102" s="4">
        <v>0</v>
      </c>
    </row>
    <row r="1103" spans="3:12" x14ac:dyDescent="0.3">
      <c r="C1103" s="1">
        <v>160</v>
      </c>
      <c r="D1103" s="1">
        <v>1192</v>
      </c>
      <c r="E1103" s="1">
        <v>4</v>
      </c>
      <c r="F1103" s="1">
        <v>0</v>
      </c>
      <c r="G1103" s="1">
        <v>1126</v>
      </c>
      <c r="H1103" s="1">
        <v>0</v>
      </c>
      <c r="I1103" s="1">
        <v>477</v>
      </c>
      <c r="J1103" s="4">
        <v>0</v>
      </c>
      <c r="K1103" s="4">
        <v>4</v>
      </c>
      <c r="L1103" s="4">
        <v>0</v>
      </c>
    </row>
    <row r="1104" spans="3:12" x14ac:dyDescent="0.3">
      <c r="C1104" s="1">
        <v>161</v>
      </c>
      <c r="D1104" s="1">
        <v>1191</v>
      </c>
      <c r="E1104" s="1">
        <v>3</v>
      </c>
      <c r="F1104" s="1">
        <v>0</v>
      </c>
      <c r="G1104" s="1">
        <v>1127</v>
      </c>
      <c r="H1104" s="1">
        <v>0</v>
      </c>
      <c r="I1104" s="1">
        <v>477</v>
      </c>
      <c r="J1104" s="4">
        <v>0</v>
      </c>
      <c r="K1104" s="4">
        <v>3</v>
      </c>
      <c r="L1104" s="4">
        <v>0</v>
      </c>
    </row>
    <row r="1105" spans="3:12" x14ac:dyDescent="0.3">
      <c r="C1105" s="1">
        <v>162</v>
      </c>
      <c r="D1105" s="1">
        <v>1191</v>
      </c>
      <c r="E1105" s="1">
        <v>3</v>
      </c>
      <c r="F1105" s="1">
        <v>0</v>
      </c>
      <c r="G1105" s="1">
        <v>1127</v>
      </c>
      <c r="H1105" s="1">
        <v>0</v>
      </c>
      <c r="I1105" s="1">
        <v>477</v>
      </c>
      <c r="J1105" s="4">
        <v>0</v>
      </c>
      <c r="K1105" s="4">
        <v>3</v>
      </c>
      <c r="L1105" s="4">
        <v>0</v>
      </c>
    </row>
    <row r="1106" spans="3:12" x14ac:dyDescent="0.3">
      <c r="C1106" s="1">
        <v>163</v>
      </c>
      <c r="D1106" s="1">
        <v>1191</v>
      </c>
      <c r="E1106" s="1">
        <v>3</v>
      </c>
      <c r="F1106" s="1">
        <v>0</v>
      </c>
      <c r="G1106" s="1">
        <v>1127</v>
      </c>
      <c r="H1106" s="1">
        <v>0</v>
      </c>
      <c r="I1106" s="1">
        <v>477</v>
      </c>
      <c r="J1106" s="4">
        <v>0</v>
      </c>
      <c r="K1106" s="4">
        <v>3</v>
      </c>
      <c r="L1106" s="4">
        <v>0</v>
      </c>
    </row>
    <row r="1107" spans="3:12" x14ac:dyDescent="0.3">
      <c r="C1107" s="1">
        <v>164</v>
      </c>
      <c r="D1107" s="1">
        <v>1191</v>
      </c>
      <c r="E1107" s="1">
        <v>3</v>
      </c>
      <c r="F1107" s="1">
        <v>0</v>
      </c>
      <c r="G1107" s="1">
        <v>1127</v>
      </c>
      <c r="H1107" s="1">
        <v>0</v>
      </c>
      <c r="I1107" s="1">
        <v>477</v>
      </c>
      <c r="J1107" s="4">
        <v>0</v>
      </c>
      <c r="K1107" s="4">
        <v>3</v>
      </c>
      <c r="L1107" s="4">
        <v>0</v>
      </c>
    </row>
    <row r="1108" spans="3:12" x14ac:dyDescent="0.3">
      <c r="C1108" s="1">
        <v>165</v>
      </c>
      <c r="D1108" s="1">
        <v>1191</v>
      </c>
      <c r="E1108" s="1">
        <v>3</v>
      </c>
      <c r="F1108" s="1">
        <v>0</v>
      </c>
      <c r="G1108" s="1">
        <v>1127</v>
      </c>
      <c r="H1108" s="1">
        <v>0</v>
      </c>
      <c r="I1108" s="1">
        <v>477</v>
      </c>
      <c r="J1108" s="4">
        <v>0</v>
      </c>
      <c r="K1108" s="4">
        <v>3</v>
      </c>
      <c r="L1108" s="4">
        <v>0</v>
      </c>
    </row>
    <row r="1109" spans="3:12" x14ac:dyDescent="0.3">
      <c r="C1109" s="1">
        <v>166</v>
      </c>
      <c r="D1109" s="1">
        <v>1191</v>
      </c>
      <c r="E1109" s="1">
        <v>3</v>
      </c>
      <c r="F1109" s="1">
        <v>0</v>
      </c>
      <c r="G1109" s="1">
        <v>1127</v>
      </c>
      <c r="H1109" s="1">
        <v>0</v>
      </c>
      <c r="I1109" s="1">
        <v>477</v>
      </c>
      <c r="J1109" s="4">
        <v>0</v>
      </c>
      <c r="K1109" s="4">
        <v>3</v>
      </c>
      <c r="L1109" s="4">
        <v>0</v>
      </c>
    </row>
    <row r="1110" spans="3:12" x14ac:dyDescent="0.3">
      <c r="C1110" s="1">
        <v>167</v>
      </c>
      <c r="D1110" s="1">
        <v>1191</v>
      </c>
      <c r="E1110" s="1">
        <v>3</v>
      </c>
      <c r="F1110" s="1">
        <v>0</v>
      </c>
      <c r="G1110" s="1">
        <v>1128</v>
      </c>
      <c r="H1110" s="1">
        <v>0</v>
      </c>
      <c r="I1110" s="1">
        <v>477</v>
      </c>
      <c r="J1110" s="4">
        <v>0</v>
      </c>
      <c r="K1110" s="4">
        <v>2</v>
      </c>
      <c r="L1110" s="4">
        <v>0</v>
      </c>
    </row>
    <row r="1111" spans="3:12" x14ac:dyDescent="0.3">
      <c r="C1111" s="1">
        <v>168</v>
      </c>
      <c r="D1111" s="1">
        <v>1191</v>
      </c>
      <c r="E1111" s="1">
        <v>3</v>
      </c>
      <c r="F1111" s="1">
        <v>0</v>
      </c>
      <c r="G1111" s="1">
        <v>1128</v>
      </c>
      <c r="H1111" s="1">
        <v>0</v>
      </c>
      <c r="I1111" s="1">
        <v>477</v>
      </c>
      <c r="J1111" s="4">
        <v>0</v>
      </c>
      <c r="K1111" s="4">
        <v>2</v>
      </c>
      <c r="L1111" s="4">
        <v>0</v>
      </c>
    </row>
    <row r="1112" spans="3:12" x14ac:dyDescent="0.3">
      <c r="C1112" s="1">
        <v>169</v>
      </c>
      <c r="D1112" s="1">
        <v>1191</v>
      </c>
      <c r="E1112" s="1">
        <v>2</v>
      </c>
      <c r="F1112" s="1">
        <v>0</v>
      </c>
      <c r="G1112" s="1">
        <v>1128</v>
      </c>
      <c r="H1112" s="1">
        <v>0</v>
      </c>
      <c r="I1112" s="1">
        <v>477</v>
      </c>
      <c r="J1112" s="4">
        <v>0</v>
      </c>
      <c r="K1112" s="4">
        <v>2</v>
      </c>
      <c r="L1112" s="4">
        <v>0</v>
      </c>
    </row>
    <row r="1113" spans="3:12" x14ac:dyDescent="0.3">
      <c r="C1113" s="1">
        <v>170</v>
      </c>
      <c r="D1113" s="1">
        <v>1191</v>
      </c>
      <c r="E1113" s="1">
        <v>2</v>
      </c>
      <c r="F1113" s="1">
        <v>0</v>
      </c>
      <c r="G1113" s="1">
        <v>1129</v>
      </c>
      <c r="H1113" s="1">
        <v>0</v>
      </c>
      <c r="I1113" s="1">
        <v>477</v>
      </c>
      <c r="J1113" s="4">
        <v>0</v>
      </c>
      <c r="K1113" s="4">
        <v>2</v>
      </c>
      <c r="L1113" s="4">
        <v>0</v>
      </c>
    </row>
    <row r="1114" spans="3:12" x14ac:dyDescent="0.3">
      <c r="C1114" s="1">
        <v>171</v>
      </c>
      <c r="D1114" s="1">
        <v>1191</v>
      </c>
      <c r="E1114" s="1">
        <v>2</v>
      </c>
      <c r="F1114" s="1">
        <v>0</v>
      </c>
      <c r="G1114" s="1">
        <v>1129</v>
      </c>
      <c r="H1114" s="1">
        <v>0</v>
      </c>
      <c r="I1114" s="1">
        <v>477</v>
      </c>
      <c r="J1114" s="4">
        <v>0</v>
      </c>
      <c r="K1114" s="4">
        <v>2</v>
      </c>
      <c r="L1114" s="4">
        <v>0</v>
      </c>
    </row>
    <row r="1115" spans="3:12" x14ac:dyDescent="0.3">
      <c r="C1115" s="1">
        <v>172</v>
      </c>
      <c r="D1115" s="1">
        <v>1191</v>
      </c>
      <c r="E1115" s="1">
        <v>2</v>
      </c>
      <c r="F1115" s="1">
        <v>0</v>
      </c>
      <c r="G1115" s="1">
        <v>1129</v>
      </c>
      <c r="H1115" s="1">
        <v>0</v>
      </c>
      <c r="I1115" s="1">
        <v>477</v>
      </c>
      <c r="J1115" s="4">
        <v>0</v>
      </c>
      <c r="K1115" s="4">
        <v>2</v>
      </c>
      <c r="L1115" s="4">
        <v>0</v>
      </c>
    </row>
    <row r="1116" spans="3:12" x14ac:dyDescent="0.3">
      <c r="C1116" s="1">
        <v>173</v>
      </c>
      <c r="D1116" s="1">
        <v>1191</v>
      </c>
      <c r="E1116" s="1">
        <v>2</v>
      </c>
      <c r="F1116" s="1">
        <v>0</v>
      </c>
      <c r="G1116" s="1">
        <v>1129</v>
      </c>
      <c r="H1116" s="1">
        <v>0</v>
      </c>
      <c r="I1116" s="1">
        <v>477</v>
      </c>
      <c r="J1116" s="4">
        <v>0</v>
      </c>
      <c r="K1116" s="4">
        <v>2</v>
      </c>
      <c r="L1116" s="4">
        <v>0</v>
      </c>
    </row>
    <row r="1117" spans="3:12" x14ac:dyDescent="0.3">
      <c r="C1117" s="1">
        <v>174</v>
      </c>
      <c r="D1117" s="1">
        <v>1191</v>
      </c>
      <c r="E1117" s="1">
        <v>1</v>
      </c>
      <c r="F1117" s="1">
        <v>0</v>
      </c>
      <c r="G1117" s="1">
        <v>1129</v>
      </c>
      <c r="H1117" s="1">
        <v>0</v>
      </c>
      <c r="I1117" s="1">
        <v>477</v>
      </c>
      <c r="J1117" s="4">
        <v>0</v>
      </c>
      <c r="K1117" s="4">
        <v>1</v>
      </c>
      <c r="L1117" s="4">
        <v>0</v>
      </c>
    </row>
    <row r="1118" spans="3:12" x14ac:dyDescent="0.3">
      <c r="C1118" s="1">
        <v>175</v>
      </c>
      <c r="D1118" s="1">
        <v>1191</v>
      </c>
      <c r="E1118" s="1">
        <v>1</v>
      </c>
      <c r="F1118" s="1">
        <v>0</v>
      </c>
      <c r="G1118" s="1">
        <v>1129</v>
      </c>
      <c r="H1118" s="1">
        <v>0</v>
      </c>
      <c r="I1118" s="1">
        <v>477</v>
      </c>
      <c r="J1118" s="4">
        <v>0</v>
      </c>
      <c r="K1118" s="4">
        <v>1</v>
      </c>
      <c r="L1118" s="4">
        <v>0</v>
      </c>
    </row>
    <row r="1119" spans="3:12" x14ac:dyDescent="0.3">
      <c r="C1119" s="1">
        <v>176</v>
      </c>
      <c r="D1119" s="1">
        <v>1193</v>
      </c>
      <c r="E1119" s="1">
        <v>1</v>
      </c>
      <c r="F1119" s="1">
        <v>0</v>
      </c>
      <c r="G1119" s="1">
        <v>1126</v>
      </c>
      <c r="H1119" s="1">
        <v>0</v>
      </c>
      <c r="I1119" s="1">
        <v>477</v>
      </c>
      <c r="J1119" s="4">
        <v>0</v>
      </c>
      <c r="K1119" s="4">
        <v>1</v>
      </c>
      <c r="L1119" s="4">
        <v>0</v>
      </c>
    </row>
    <row r="1120" spans="3:12" x14ac:dyDescent="0.3">
      <c r="C1120" s="1">
        <v>177</v>
      </c>
      <c r="D1120" s="1">
        <v>1193</v>
      </c>
      <c r="E1120" s="1">
        <v>1</v>
      </c>
      <c r="F1120" s="1">
        <v>0</v>
      </c>
      <c r="G1120" s="1">
        <v>1126</v>
      </c>
      <c r="H1120" s="1">
        <v>0</v>
      </c>
      <c r="I1120" s="1">
        <v>477</v>
      </c>
      <c r="J1120" s="4">
        <v>0</v>
      </c>
      <c r="K1120" s="4">
        <v>1</v>
      </c>
      <c r="L1120" s="4">
        <v>0</v>
      </c>
    </row>
    <row r="1121" spans="3:12" x14ac:dyDescent="0.3">
      <c r="C1121" s="1">
        <v>178</v>
      </c>
      <c r="D1121" s="1">
        <v>1193</v>
      </c>
      <c r="E1121" s="1">
        <v>1</v>
      </c>
      <c r="F1121" s="1">
        <v>0</v>
      </c>
      <c r="G1121" s="1">
        <v>1126</v>
      </c>
      <c r="H1121" s="1">
        <v>0</v>
      </c>
      <c r="I1121" s="1">
        <v>477</v>
      </c>
      <c r="J1121" s="4">
        <v>0</v>
      </c>
      <c r="K1121" s="4">
        <v>1</v>
      </c>
      <c r="L1121" s="4">
        <v>0</v>
      </c>
    </row>
    <row r="1122" spans="3:12" x14ac:dyDescent="0.3">
      <c r="C1122" s="1">
        <v>179</v>
      </c>
      <c r="D1122" s="1">
        <v>1188</v>
      </c>
      <c r="E1122" s="1">
        <v>1</v>
      </c>
      <c r="F1122" s="1">
        <v>0</v>
      </c>
      <c r="G1122" s="1">
        <v>1127</v>
      </c>
      <c r="H1122" s="1">
        <v>0</v>
      </c>
      <c r="I1122" s="1">
        <v>481</v>
      </c>
      <c r="J1122" s="4">
        <v>0</v>
      </c>
      <c r="K1122" s="4">
        <v>1</v>
      </c>
      <c r="L1122" s="4">
        <v>0</v>
      </c>
    </row>
    <row r="1123" spans="3:12" x14ac:dyDescent="0.3">
      <c r="C1123" s="1">
        <v>180</v>
      </c>
      <c r="D1123" s="1">
        <v>1188</v>
      </c>
      <c r="E1123" s="1">
        <v>1</v>
      </c>
      <c r="F1123" s="1">
        <v>0</v>
      </c>
      <c r="G1123" s="1">
        <v>1127</v>
      </c>
      <c r="H1123" s="1">
        <v>0</v>
      </c>
      <c r="I1123" s="1">
        <v>482</v>
      </c>
      <c r="J1123" s="4">
        <v>0</v>
      </c>
      <c r="K1123" s="4">
        <v>1</v>
      </c>
      <c r="L1123" s="4">
        <v>0</v>
      </c>
    </row>
  </sheetData>
  <mergeCells count="15">
    <mergeCell ref="CC1:CD1"/>
    <mergeCell ref="CF1:CG1"/>
    <mergeCell ref="AJ11:AO11"/>
    <mergeCell ref="AU11:AZ11"/>
    <mergeCell ref="N12:O12"/>
    <mergeCell ref="P12:R12"/>
    <mergeCell ref="AD12:AG12"/>
    <mergeCell ref="AJ12:AO12"/>
    <mergeCell ref="AP12:AS12"/>
    <mergeCell ref="AU12:AZ12"/>
    <mergeCell ref="BJ12:BK12"/>
    <mergeCell ref="BL12:BM12"/>
    <mergeCell ref="BR12:BU12"/>
    <mergeCell ref="CC12:CD12"/>
    <mergeCell ref="CF12:CG12"/>
  </mergeCells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08CF3-3779-407D-B1E0-8C54E0885FA4}">
  <dimension ref="A1:CV649"/>
  <sheetViews>
    <sheetView topLeftCell="BS28" workbookViewId="0"/>
  </sheetViews>
  <sheetFormatPr baseColWidth="10" defaultRowHeight="14.4" x14ac:dyDescent="0.3"/>
  <cols>
    <col min="1" max="1" width="15.33203125" style="7" bestFit="1" customWidth="1"/>
    <col min="2" max="2" width="9.44140625" style="1" bestFit="1" customWidth="1"/>
    <col min="3" max="3" width="4" style="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6640625" style="4" bestFit="1" customWidth="1"/>
    <col min="11" max="11" width="10.5546875" style="4" bestFit="1" customWidth="1"/>
    <col min="12" max="12" width="8.77734375" style="4" bestFit="1" customWidth="1"/>
    <col min="13" max="13" width="3.44140625" style="61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8.109375" style="1" customWidth="1"/>
    <col min="20" max="20" width="9" style="1" bestFit="1" customWidth="1"/>
    <col min="21" max="21" width="13" style="1" bestFit="1" customWidth="1"/>
    <col min="22" max="22" width="9.88671875" style="1" bestFit="1" customWidth="1"/>
    <col min="23" max="23" width="7.88671875" style="1" bestFit="1" customWidth="1"/>
    <col min="24" max="24" width="8.109375" style="1" bestFit="1" customWidth="1"/>
    <col min="25" max="25" width="3.44140625" style="58" bestFit="1" customWidth="1"/>
    <col min="26" max="26" width="2" style="1" bestFit="1" customWidth="1"/>
    <col min="27" max="27" width="9.88671875" style="1" bestFit="1" customWidth="1"/>
    <col min="28" max="28" width="7.88671875" style="1" bestFit="1" customWidth="1"/>
    <col min="29" max="29" width="8.109375" style="1" bestFit="1" customWidth="1"/>
    <col min="30" max="30" width="4.6640625" style="1" bestFit="1" customWidth="1"/>
    <col min="31" max="31" width="4" style="1" bestFit="1" customWidth="1"/>
    <col min="32" max="32" width="4" style="1" customWidth="1"/>
    <col min="33" max="33" width="5.33203125" style="1" bestFit="1" customWidth="1"/>
    <col min="34" max="34" width="6.44140625" style="1" bestFit="1" customWidth="1"/>
    <col min="35" max="35" width="10.5546875" style="9" bestFit="1" customWidth="1"/>
    <col min="36" max="36" width="9.44140625" style="9" bestFit="1" customWidth="1"/>
    <col min="37" max="37" width="9.88671875" style="9" bestFit="1" customWidth="1"/>
    <col min="38" max="38" width="7.88671875" style="9" bestFit="1" customWidth="1"/>
    <col min="39" max="39" width="8.109375" style="9" bestFit="1" customWidth="1"/>
    <col min="40" max="40" width="9" style="9" bestFit="1" customWidth="1"/>
    <col min="41" max="41" width="11" style="9" bestFit="1" customWidth="1"/>
    <col min="42" max="42" width="3.33203125" style="9" bestFit="1" customWidth="1"/>
    <col min="43" max="43" width="3.88671875" style="9" bestFit="1" customWidth="1"/>
    <col min="44" max="44" width="4" style="9" bestFit="1" customWidth="1"/>
    <col min="45" max="45" width="5.33203125" style="9" bestFit="1" customWidth="1"/>
    <col min="46" max="46" width="6.44140625" style="9" bestFit="1" customWidth="1"/>
    <col min="47" max="47" width="9.44140625" style="9" bestFit="1" customWidth="1"/>
    <col min="48" max="48" width="9.44140625" style="9" customWidth="1"/>
    <col min="49" max="49" width="9.88671875" style="9" bestFit="1" customWidth="1"/>
    <col min="50" max="50" width="7.88671875" style="9" bestFit="1" customWidth="1"/>
    <col min="51" max="51" width="8.109375" style="9" bestFit="1" customWidth="1"/>
    <col min="52" max="52" width="11" style="9" bestFit="1" customWidth="1"/>
    <col min="53" max="53" width="10.5546875" style="1" customWidth="1"/>
    <col min="54" max="63" width="11.5546875" style="7"/>
    <col min="64" max="64" width="11.5546875" style="1"/>
    <col min="65" max="65" width="11.5546875" style="48"/>
    <col min="66" max="68" width="11.5546875" style="1"/>
    <col min="69" max="69" width="13.6640625" style="1" bestFit="1" customWidth="1"/>
    <col min="70" max="70" width="13.6640625" style="1" customWidth="1"/>
    <col min="71" max="71" width="11.44140625" style="1" bestFit="1" customWidth="1"/>
    <col min="72" max="72" width="11.5546875" style="1" bestFit="1" customWidth="1"/>
    <col min="73" max="73" width="9" style="1" bestFit="1" customWidth="1"/>
    <col min="74" max="75" width="9" style="1" customWidth="1"/>
    <col min="76" max="76" width="14.33203125" style="7" bestFit="1" customWidth="1"/>
    <col min="77" max="77" width="6.5546875" style="4" bestFit="1" customWidth="1"/>
    <col min="78" max="78" width="12.6640625" style="7" bestFit="1" customWidth="1"/>
    <col min="79" max="79" width="3" style="7" bestFit="1" customWidth="1"/>
    <col min="80" max="80" width="11.109375" style="7" bestFit="1" customWidth="1"/>
    <col min="81" max="81" width="9" style="1" bestFit="1" customWidth="1"/>
    <col min="82" max="82" width="9.109375" style="1" bestFit="1" customWidth="1"/>
    <col min="83" max="83" width="6.6640625" style="7" bestFit="1" customWidth="1"/>
    <col min="84" max="84" width="9.88671875" style="7" bestFit="1" customWidth="1"/>
    <col min="85" max="85" width="9.44140625" style="7" bestFit="1" customWidth="1"/>
    <col min="86" max="86" width="3" style="7" bestFit="1" customWidth="1"/>
    <col min="87" max="88" width="10.109375" style="7" bestFit="1" customWidth="1"/>
    <col min="89" max="89" width="11.109375" style="7" bestFit="1" customWidth="1"/>
    <col min="90" max="90" width="3" style="7" bestFit="1" customWidth="1"/>
    <col min="91" max="91" width="10.109375" style="7" bestFit="1" customWidth="1"/>
    <col min="92" max="92" width="11.44140625" style="47" bestFit="1" customWidth="1"/>
    <col min="93" max="93" width="9.44140625" style="47" bestFit="1" customWidth="1"/>
    <col min="94" max="94" width="11.5546875" style="4"/>
    <col min="95" max="16384" width="11.5546875" style="7"/>
  </cols>
  <sheetData>
    <row r="1" spans="1:97" x14ac:dyDescent="0.3">
      <c r="BL1" s="7"/>
      <c r="BM1" s="7"/>
      <c r="BN1" s="7"/>
      <c r="BO1" s="7"/>
      <c r="BP1" s="7"/>
      <c r="BQ1" s="7"/>
      <c r="BR1" s="7"/>
      <c r="BX1" s="88" t="s">
        <v>102</v>
      </c>
      <c r="CC1" s="157" t="s">
        <v>104</v>
      </c>
      <c r="CD1" s="157"/>
      <c r="CE1" s="140" t="s">
        <v>130</v>
      </c>
      <c r="CF1" s="158" t="s">
        <v>104</v>
      </c>
      <c r="CG1" s="158"/>
    </row>
    <row r="2" spans="1:97" x14ac:dyDescent="0.3">
      <c r="BL2" s="7"/>
      <c r="BM2" s="7"/>
      <c r="BN2" s="7"/>
      <c r="BO2" s="7"/>
      <c r="BP2" s="7"/>
      <c r="BQ2" s="7"/>
      <c r="BR2" s="7"/>
      <c r="BX2" s="50" t="s">
        <v>158</v>
      </c>
      <c r="BY2" s="55" t="s">
        <v>101</v>
      </c>
      <c r="BZ2" s="50" t="s">
        <v>96</v>
      </c>
      <c r="CA2" s="50" t="s">
        <v>107</v>
      </c>
      <c r="CB2" s="50" t="s">
        <v>106</v>
      </c>
      <c r="CC2" s="141" t="s">
        <v>82</v>
      </c>
      <c r="CD2" s="141" t="s">
        <v>80</v>
      </c>
      <c r="CE2" s="45" t="s">
        <v>133</v>
      </c>
      <c r="CF2" s="45" t="s">
        <v>26</v>
      </c>
      <c r="CG2" s="45" t="s">
        <v>16</v>
      </c>
      <c r="CK2" s="32" t="s">
        <v>129</v>
      </c>
    </row>
    <row r="3" spans="1:97" x14ac:dyDescent="0.3">
      <c r="A3" s="1"/>
      <c r="BL3" s="7"/>
      <c r="BM3" s="7"/>
      <c r="BN3" s="7"/>
      <c r="BO3" s="7"/>
      <c r="BP3" s="7"/>
      <c r="BQ3" s="7"/>
      <c r="BR3" s="7"/>
      <c r="BW3" s="1">
        <f>+BY12</f>
        <v>0</v>
      </c>
      <c r="BX3" s="43">
        <v>11</v>
      </c>
      <c r="BY3" s="56">
        <v>36.70330156167531</v>
      </c>
      <c r="BZ3" s="1">
        <v>8885016.5095880032</v>
      </c>
      <c r="CA3" s="7">
        <v>24</v>
      </c>
      <c r="CB3" s="1">
        <v>370209.02123283345</v>
      </c>
      <c r="CC3" s="47">
        <v>227266.84326989355</v>
      </c>
      <c r="CD3" s="47">
        <v>336532.57201900095</v>
      </c>
      <c r="CE3" s="38">
        <v>21</v>
      </c>
      <c r="CF3" s="38">
        <v>320199.60282405542</v>
      </c>
      <c r="CG3" s="38">
        <v>270136.2994939303</v>
      </c>
      <c r="CI3" s="1">
        <f>+BY3*AJ11</f>
        <v>1835165.0780837655</v>
      </c>
      <c r="CJ3" s="1">
        <v>47000000</v>
      </c>
      <c r="CK3" s="22">
        <f>+CI3/CJ3</f>
        <v>3.9046065491143943E-2</v>
      </c>
    </row>
    <row r="4" spans="1:97" x14ac:dyDescent="0.3">
      <c r="A4" s="1"/>
      <c r="BL4" s="7"/>
      <c r="BM4" s="7"/>
      <c r="BN4" s="7"/>
      <c r="BO4" s="7"/>
      <c r="BP4" s="7"/>
      <c r="BQ4" s="7"/>
      <c r="BR4" s="7"/>
      <c r="BW4" s="1">
        <f>+CA12</f>
        <v>34</v>
      </c>
      <c r="CC4" s="47"/>
      <c r="CD4" s="47"/>
      <c r="CE4" s="1"/>
      <c r="CF4" s="1"/>
      <c r="CG4" s="1"/>
    </row>
    <row r="5" spans="1:97" x14ac:dyDescent="0.3">
      <c r="A5" s="1"/>
      <c r="BL5" s="7"/>
      <c r="BM5" s="7"/>
      <c r="BN5" s="7"/>
      <c r="BO5" s="7"/>
      <c r="BP5" s="7"/>
      <c r="BQ5" s="7"/>
      <c r="BR5" s="7"/>
      <c r="BX5" s="43"/>
      <c r="BY5" s="56"/>
      <c r="BZ5" s="1"/>
      <c r="CB5" s="1"/>
      <c r="CC5" s="47"/>
      <c r="CD5" s="47"/>
      <c r="CE5" s="38"/>
      <c r="CF5" s="38"/>
      <c r="CG5" s="38"/>
    </row>
    <row r="6" spans="1:97" x14ac:dyDescent="0.3">
      <c r="A6" s="1"/>
      <c r="BL6" s="7"/>
      <c r="BM6" s="7"/>
      <c r="BN6" s="7"/>
      <c r="BO6" s="7"/>
      <c r="BP6" s="7"/>
      <c r="BQ6" s="7"/>
      <c r="BR6" s="7"/>
      <c r="BX6" s="43">
        <v>9</v>
      </c>
      <c r="BY6" s="56">
        <v>26.347308313694686</v>
      </c>
      <c r="BZ6" s="1">
        <v>14273081.135802245</v>
      </c>
      <c r="CA6" s="7">
        <v>26</v>
      </c>
      <c r="CB6" s="1">
        <v>548964.65906931716</v>
      </c>
      <c r="CC6" s="47">
        <v>178239.54074214457</v>
      </c>
      <c r="CD6" s="47">
        <v>248982.0635644148</v>
      </c>
      <c r="CE6" s="38">
        <v>20</v>
      </c>
      <c r="CF6" s="38">
        <v>229853.91772867244</v>
      </c>
      <c r="CG6" s="38">
        <v>215257.50892288558</v>
      </c>
    </row>
    <row r="7" spans="1:97" x14ac:dyDescent="0.3">
      <c r="A7" s="1"/>
      <c r="BL7" s="7"/>
      <c r="BM7" s="7"/>
      <c r="BN7" s="7"/>
      <c r="BO7" s="7"/>
      <c r="BP7" s="7"/>
      <c r="BQ7" s="7"/>
      <c r="BR7" s="7"/>
      <c r="BX7" s="43">
        <v>10</v>
      </c>
      <c r="BY7" s="56">
        <v>31.01567371070977</v>
      </c>
      <c r="BZ7" s="1">
        <v>9661612.0679429416</v>
      </c>
      <c r="CA7" s="7">
        <v>25</v>
      </c>
      <c r="CB7" s="1">
        <v>386464.48271771765</v>
      </c>
      <c r="CC7" s="47">
        <v>201105.62834024214</v>
      </c>
      <c r="CD7" s="47">
        <v>284382.71225349786</v>
      </c>
      <c r="CE7" s="38">
        <v>20</v>
      </c>
      <c r="CF7" s="38">
        <v>270580.73745223205</v>
      </c>
      <c r="CG7" s="38">
        <v>241332.95714303272</v>
      </c>
    </row>
    <row r="8" spans="1:97" x14ac:dyDescent="0.3">
      <c r="A8" s="1"/>
      <c r="BL8" s="7"/>
      <c r="BM8" s="7"/>
      <c r="BN8" s="7"/>
      <c r="BO8" s="7"/>
      <c r="BP8" s="7"/>
      <c r="BQ8" s="7"/>
      <c r="BR8" s="7"/>
      <c r="BU8" s="7"/>
      <c r="BV8" s="7"/>
      <c r="BW8" s="7"/>
      <c r="BX8" s="43">
        <v>11</v>
      </c>
      <c r="BY8" s="56">
        <v>36.70330156167531</v>
      </c>
      <c r="BZ8" s="1">
        <v>8885016.5095880032</v>
      </c>
      <c r="CA8" s="7">
        <v>24</v>
      </c>
      <c r="CB8" s="1">
        <v>370209.02123283345</v>
      </c>
      <c r="CC8" s="47">
        <v>227266.84326989355</v>
      </c>
      <c r="CD8" s="47">
        <v>336532.57201900095</v>
      </c>
      <c r="CE8" s="38">
        <v>21</v>
      </c>
      <c r="CF8" s="38">
        <v>320199.60282405542</v>
      </c>
      <c r="CG8" s="38">
        <v>270136.2994939303</v>
      </c>
      <c r="CH8" s="1"/>
      <c r="CI8" s="43"/>
      <c r="CJ8" s="51"/>
      <c r="CK8" s="1"/>
      <c r="CM8" s="1"/>
    </row>
    <row r="9" spans="1:97" x14ac:dyDescent="0.3">
      <c r="A9" s="1"/>
      <c r="BL9" s="7"/>
      <c r="BM9" s="7"/>
      <c r="BN9" s="7"/>
      <c r="BO9" s="7"/>
      <c r="BP9" s="7"/>
      <c r="BQ9" s="7"/>
      <c r="BR9" s="7"/>
      <c r="BU9" s="7"/>
      <c r="BV9" s="7"/>
      <c r="BW9" s="7"/>
      <c r="BX9" s="43">
        <v>12</v>
      </c>
      <c r="BY9" s="56">
        <v>43.670528862073972</v>
      </c>
      <c r="BZ9" s="1">
        <v>11373819.740155904</v>
      </c>
      <c r="CA9" s="7">
        <v>23</v>
      </c>
      <c r="CB9" s="1">
        <v>494513.90174590884</v>
      </c>
      <c r="CC9" s="47">
        <v>256957.39182444327</v>
      </c>
      <c r="CD9" s="47">
        <v>386964.55624683748</v>
      </c>
      <c r="CE9" s="38">
        <v>21</v>
      </c>
      <c r="CF9" s="38">
        <v>380981.69379273331</v>
      </c>
      <c r="CG9" s="38">
        <v>302287.40078327601</v>
      </c>
      <c r="CH9" s="51"/>
      <c r="CI9" s="1"/>
      <c r="CK9" s="1"/>
      <c r="CL9" s="38"/>
      <c r="CM9" s="38"/>
    </row>
    <row r="10" spans="1:97" x14ac:dyDescent="0.3">
      <c r="A10" s="1"/>
      <c r="BL10" s="142" t="s">
        <v>100</v>
      </c>
      <c r="BU10" s="7"/>
      <c r="BV10" s="7"/>
      <c r="BW10" s="7"/>
      <c r="BX10" s="43"/>
      <c r="BY10" s="56"/>
      <c r="BZ10" s="1"/>
      <c r="CB10" s="1"/>
      <c r="CC10" s="47"/>
      <c r="CD10" s="47"/>
      <c r="CE10" s="38"/>
      <c r="CF10" s="38"/>
      <c r="CG10" s="38"/>
    </row>
    <row r="11" spans="1:97" x14ac:dyDescent="0.3">
      <c r="A11" s="1"/>
      <c r="N11" s="40"/>
      <c r="O11" s="40"/>
      <c r="P11" s="40"/>
      <c r="AI11" s="1"/>
      <c r="AJ11" s="159">
        <v>50000</v>
      </c>
      <c r="AK11" s="159"/>
      <c r="AL11" s="159"/>
      <c r="AM11" s="159"/>
      <c r="AN11" s="159"/>
      <c r="AO11" s="159"/>
      <c r="AP11" s="52"/>
      <c r="AQ11" s="52"/>
      <c r="AR11" s="52"/>
      <c r="AS11" s="52"/>
      <c r="AT11" s="52"/>
      <c r="AU11" s="159"/>
      <c r="AV11" s="159"/>
      <c r="AW11" s="159"/>
      <c r="AX11" s="159"/>
      <c r="AY11" s="159"/>
      <c r="AZ11" s="159"/>
      <c r="BL11" s="82">
        <f>+BY14</f>
        <v>36.70330156167531</v>
      </c>
      <c r="BZ11" s="1"/>
      <c r="CA11" s="1"/>
      <c r="CB11" s="1"/>
      <c r="CP11" s="103" t="s">
        <v>163</v>
      </c>
      <c r="CQ11" s="15">
        <f>+CV53</f>
        <v>20</v>
      </c>
      <c r="CS11" s="100"/>
    </row>
    <row r="12" spans="1:97" x14ac:dyDescent="0.3">
      <c r="C12" s="37"/>
      <c r="D12" s="37"/>
      <c r="E12" s="37"/>
      <c r="F12" s="37"/>
      <c r="G12" s="37"/>
      <c r="H12" s="37"/>
      <c r="I12" s="37"/>
      <c r="J12" s="62"/>
      <c r="K12" s="62"/>
      <c r="L12" s="62"/>
      <c r="N12" s="160" t="s">
        <v>16</v>
      </c>
      <c r="O12" s="160"/>
      <c r="P12" s="161" t="s">
        <v>25</v>
      </c>
      <c r="Q12" s="161"/>
      <c r="R12" s="161"/>
      <c r="S12" s="143"/>
      <c r="T12" s="143"/>
      <c r="U12" s="143"/>
      <c r="V12" s="143"/>
      <c r="W12" s="143"/>
      <c r="X12" s="143"/>
      <c r="Y12" s="67"/>
      <c r="Z12" s="57"/>
      <c r="AA12" s="143"/>
      <c r="AB12" s="143"/>
      <c r="AC12" s="143"/>
      <c r="AD12" s="158" t="s">
        <v>11</v>
      </c>
      <c r="AE12" s="158"/>
      <c r="AF12" s="158"/>
      <c r="AG12" s="158"/>
      <c r="AH12" s="34" t="s">
        <v>50</v>
      </c>
      <c r="AJ12" s="162" t="s">
        <v>136</v>
      </c>
      <c r="AK12" s="162"/>
      <c r="AL12" s="162"/>
      <c r="AM12" s="162"/>
      <c r="AN12" s="162"/>
      <c r="AO12" s="162"/>
      <c r="AP12" s="158" t="s">
        <v>11</v>
      </c>
      <c r="AQ12" s="158"/>
      <c r="AR12" s="158"/>
      <c r="AS12" s="158"/>
      <c r="AT12" s="34" t="s">
        <v>50</v>
      </c>
      <c r="AU12" s="162" t="s">
        <v>137</v>
      </c>
      <c r="AV12" s="162"/>
      <c r="AW12" s="162"/>
      <c r="AX12" s="162"/>
      <c r="AY12" s="162"/>
      <c r="AZ12" s="162"/>
      <c r="BA12" s="22">
        <f>+BD92</f>
        <v>0.49</v>
      </c>
      <c r="BJ12" s="163" t="s">
        <v>97</v>
      </c>
      <c r="BK12" s="163"/>
      <c r="BL12" s="164" t="s">
        <v>16</v>
      </c>
      <c r="BM12" s="164"/>
      <c r="BN12" s="46" t="s">
        <v>98</v>
      </c>
      <c r="BO12" s="44"/>
      <c r="BP12" s="44"/>
      <c r="BR12" s="157" t="s">
        <v>132</v>
      </c>
      <c r="BS12" s="157"/>
      <c r="BT12" s="157"/>
      <c r="BU12" s="157"/>
      <c r="BV12" s="68"/>
      <c r="BW12" s="68"/>
      <c r="BX12" s="17" t="s">
        <v>108</v>
      </c>
      <c r="BY12" s="43">
        <v>0</v>
      </c>
      <c r="BZ12" s="17" t="s">
        <v>103</v>
      </c>
      <c r="CA12" s="43">
        <v>34</v>
      </c>
      <c r="CB12" s="1"/>
      <c r="CC12" s="157" t="s">
        <v>104</v>
      </c>
      <c r="CD12" s="157"/>
      <c r="CE12" s="140" t="s">
        <v>130</v>
      </c>
      <c r="CF12" s="158" t="s">
        <v>104</v>
      </c>
      <c r="CG12" s="158"/>
      <c r="CJ12" s="1"/>
      <c r="CK12" s="38"/>
      <c r="CL12" s="38"/>
      <c r="CP12" s="101" t="s">
        <v>161</v>
      </c>
      <c r="CS12" s="101" t="s">
        <v>160</v>
      </c>
    </row>
    <row r="13" spans="1:97" x14ac:dyDescent="0.3">
      <c r="B13" s="2" t="s">
        <v>16</v>
      </c>
      <c r="C13" s="143" t="s">
        <v>2</v>
      </c>
      <c r="D13" s="143" t="s">
        <v>3</v>
      </c>
      <c r="E13" s="143" t="s">
        <v>26</v>
      </c>
      <c r="F13" s="143" t="s">
        <v>15</v>
      </c>
      <c r="G13" s="143" t="s">
        <v>4</v>
      </c>
      <c r="H13" s="143" t="s">
        <v>14</v>
      </c>
      <c r="I13" s="143" t="s">
        <v>5</v>
      </c>
      <c r="J13" s="63" t="s">
        <v>6</v>
      </c>
      <c r="K13" s="63" t="s">
        <v>7</v>
      </c>
      <c r="L13" s="63" t="s">
        <v>9</v>
      </c>
      <c r="M13" s="64" t="s">
        <v>10</v>
      </c>
      <c r="N13" s="143" t="s">
        <v>81</v>
      </c>
      <c r="O13" s="143" t="s">
        <v>25</v>
      </c>
      <c r="P13" s="143" t="s">
        <v>26</v>
      </c>
      <c r="Q13" s="143" t="s">
        <v>4</v>
      </c>
      <c r="R13" s="143" t="s">
        <v>5</v>
      </c>
      <c r="S13" s="143"/>
      <c r="T13" s="143" t="s">
        <v>82</v>
      </c>
      <c r="U13" s="143" t="s">
        <v>54</v>
      </c>
      <c r="V13" s="141" t="s">
        <v>26</v>
      </c>
      <c r="W13" s="141" t="s">
        <v>4</v>
      </c>
      <c r="X13" s="141" t="s">
        <v>5</v>
      </c>
      <c r="Y13" s="59" t="s">
        <v>10</v>
      </c>
      <c r="Z13" s="141"/>
      <c r="AA13" s="45" t="s">
        <v>26</v>
      </c>
      <c r="AB13" s="45" t="s">
        <v>4</v>
      </c>
      <c r="AC13" s="45" t="s">
        <v>5</v>
      </c>
      <c r="AD13" s="142" t="s">
        <v>41</v>
      </c>
      <c r="AE13" s="142" t="s">
        <v>12</v>
      </c>
      <c r="AF13" s="142" t="s">
        <v>40</v>
      </c>
      <c r="AG13" s="142" t="s">
        <v>13</v>
      </c>
      <c r="AH13" s="142" t="s">
        <v>51</v>
      </c>
      <c r="AI13" s="142" t="s">
        <v>17</v>
      </c>
      <c r="AJ13" s="33" t="s">
        <v>16</v>
      </c>
      <c r="AK13" s="33" t="s">
        <v>26</v>
      </c>
      <c r="AL13" s="33" t="s">
        <v>4</v>
      </c>
      <c r="AM13" s="33" t="s">
        <v>5</v>
      </c>
      <c r="AN13" s="33" t="s">
        <v>82</v>
      </c>
      <c r="AO13" s="33" t="s">
        <v>8</v>
      </c>
      <c r="AP13" s="142" t="s">
        <v>41</v>
      </c>
      <c r="AQ13" s="142" t="s">
        <v>12</v>
      </c>
      <c r="AR13" s="142" t="s">
        <v>40</v>
      </c>
      <c r="AS13" s="142" t="s">
        <v>13</v>
      </c>
      <c r="AT13" s="142" t="s">
        <v>51</v>
      </c>
      <c r="AU13" s="33" t="s">
        <v>16</v>
      </c>
      <c r="AV13" s="33" t="s">
        <v>16</v>
      </c>
      <c r="AW13" s="33" t="s">
        <v>26</v>
      </c>
      <c r="AX13" s="33" t="s">
        <v>4</v>
      </c>
      <c r="AY13" s="33" t="s">
        <v>5</v>
      </c>
      <c r="AZ13" s="33" t="s">
        <v>8</v>
      </c>
      <c r="BA13" s="84" t="s">
        <v>80</v>
      </c>
      <c r="BJ13" s="45" t="s">
        <v>94</v>
      </c>
      <c r="BK13" s="45" t="s">
        <v>93</v>
      </c>
      <c r="BL13" s="45" t="s">
        <v>99</v>
      </c>
      <c r="BM13" s="49" t="s">
        <v>93</v>
      </c>
      <c r="BN13" s="45" t="s">
        <v>93</v>
      </c>
      <c r="BO13" s="45" t="s">
        <v>95</v>
      </c>
      <c r="BP13" s="45"/>
      <c r="BQ13" s="45" t="s">
        <v>105</v>
      </c>
      <c r="BR13" s="141" t="s">
        <v>80</v>
      </c>
      <c r="BS13" s="141" t="s">
        <v>26</v>
      </c>
      <c r="BT13" s="141" t="s">
        <v>135</v>
      </c>
      <c r="BU13" s="141" t="s">
        <v>82</v>
      </c>
      <c r="BV13" s="141" t="s">
        <v>4</v>
      </c>
      <c r="BW13" s="141" t="s">
        <v>5</v>
      </c>
      <c r="BX13" s="50" t="s">
        <v>102</v>
      </c>
      <c r="BY13" s="55" t="s">
        <v>101</v>
      </c>
      <c r="BZ13" s="50" t="s">
        <v>96</v>
      </c>
      <c r="CA13" s="50" t="s">
        <v>107</v>
      </c>
      <c r="CB13" s="50" t="s">
        <v>106</v>
      </c>
      <c r="CC13" s="141" t="s">
        <v>82</v>
      </c>
      <c r="CD13" s="141" t="s">
        <v>80</v>
      </c>
      <c r="CE13" s="45" t="s">
        <v>133</v>
      </c>
      <c r="CF13" s="45" t="s">
        <v>26</v>
      </c>
      <c r="CG13" s="45" t="s">
        <v>16</v>
      </c>
      <c r="CJ13" s="1"/>
      <c r="CK13" s="38"/>
      <c r="CL13" s="38"/>
      <c r="CP13" s="102" t="s">
        <v>5</v>
      </c>
      <c r="CQ13" s="102" t="s">
        <v>162</v>
      </c>
      <c r="CR13" s="102" t="s">
        <v>131</v>
      </c>
      <c r="CS13" s="102" t="s">
        <v>162</v>
      </c>
    </row>
    <row r="14" spans="1:97" x14ac:dyDescent="0.3">
      <c r="A14" s="1"/>
      <c r="B14" s="1">
        <f t="shared" ref="B14:B77" si="0">IF(C14="",NA(),E14+G14+H14+I14)</f>
        <v>10</v>
      </c>
      <c r="C14" s="1">
        <v>1</v>
      </c>
      <c r="D14" s="1">
        <v>49990</v>
      </c>
      <c r="E14" s="1">
        <v>10</v>
      </c>
      <c r="F14" s="1">
        <v>0</v>
      </c>
      <c r="G14" s="1">
        <v>0</v>
      </c>
      <c r="H14" s="1">
        <v>0</v>
      </c>
      <c r="I14" s="1">
        <v>0</v>
      </c>
      <c r="J14" s="4">
        <v>53.61</v>
      </c>
      <c r="K14" s="4">
        <v>0</v>
      </c>
      <c r="L14" s="4">
        <v>0</v>
      </c>
      <c r="M14" s="6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1</v>
      </c>
      <c r="W14" s="1">
        <v>0</v>
      </c>
      <c r="X14" s="1">
        <v>0</v>
      </c>
      <c r="Y14" s="58">
        <v>0</v>
      </c>
      <c r="AA14" s="1">
        <f t="shared" ref="AA14:AA77" si="1">+E14+V14</f>
        <v>11</v>
      </c>
      <c r="AB14" s="1">
        <f t="shared" ref="AB14:AB77" si="2">+G14+W14</f>
        <v>0</v>
      </c>
      <c r="AC14" s="1">
        <f t="shared" ref="AC14:AC77" si="3">+I14+X14</f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9">
        <f>IF(OR(ISNA(AU14),AU14=0),NA(),I14/AU14)</f>
        <v>0</v>
      </c>
      <c r="AJ14" s="9">
        <f t="shared" ref="AJ14:AJ77" si="4">IF(OR(ISNA(B14),B14=0),NA(),B14/$AJ$11)</f>
        <v>2.0000000000000001E-4</v>
      </c>
      <c r="AK14" s="9">
        <f t="shared" ref="AK14:AK77" si="5">IF(OR(ISNA(B14),B14=0),NA(),E14/$AJ$11)</f>
        <v>2.0000000000000001E-4</v>
      </c>
      <c r="AL14" s="9">
        <f t="shared" ref="AL14:AL77" si="6">IF(OR(ISNA(B14),B14=0),NA(),G14/$AJ$11)</f>
        <v>0</v>
      </c>
      <c r="AM14" s="9">
        <f t="shared" ref="AM14:AM77" si="7">IF(OR(ISNA(B14),B14=0),NA(),I14/$AJ$11)</f>
        <v>0</v>
      </c>
      <c r="AN14" s="9">
        <f t="shared" ref="AN14:AN77" si="8">IF(OR(ISNA(B14),B14=0),NA(),T14/$AJ$11)</f>
        <v>0</v>
      </c>
      <c r="AO14" s="9">
        <f t="shared" ref="AO14:AO77" si="9">+IF(OR(ISNA(B14),B14=0),NA(),AH14/$AJ$11)</f>
        <v>0</v>
      </c>
      <c r="AP14" s="1">
        <v>0</v>
      </c>
      <c r="AQ14" s="1">
        <v>0</v>
      </c>
      <c r="AR14" s="1"/>
      <c r="AS14" s="1">
        <v>0</v>
      </c>
      <c r="AT14" s="1">
        <v>0</v>
      </c>
      <c r="AU14" s="1">
        <f t="shared" ref="AU14:AU77" si="10">IF(C14="",NA(),V14+W14+X14)</f>
        <v>1</v>
      </c>
      <c r="AV14" s="9">
        <f t="shared" ref="AV14:AV77" si="11">IF(OR(ISNA(B14),B14=0),NA(),AU14/$AJ$11)</f>
        <v>2.0000000000000002E-5</v>
      </c>
      <c r="AW14" s="9">
        <f t="shared" ref="AW14:AW77" si="12">IF(OR(ISNA(B14),B14=0),NA(),V14/$AJ$11)</f>
        <v>2.0000000000000002E-5</v>
      </c>
      <c r="AX14" s="9">
        <f t="shared" ref="AX14:AX77" si="13">IF(OR(ISNA(B14),B14=0),NA(),W14/$AJ$11)</f>
        <v>0</v>
      </c>
      <c r="AY14" s="9">
        <f t="shared" ref="AY14:AY77" si="14">IF(OR(ISNA(B14),B14=0),NA(),X14/$AJ$11)</f>
        <v>0</v>
      </c>
      <c r="AZ14" s="9">
        <f t="shared" ref="AZ14:AZ77" si="15">IF(OR(ISNA(B14),B14=0),NA(),AT14/$AJ$11)</f>
        <v>0</v>
      </c>
      <c r="BA14" s="9">
        <f>+AJ14*$BA$12</f>
        <v>9.7999999999999997E-5</v>
      </c>
      <c r="BJ14" s="7">
        <f>+BX14</f>
        <v>11</v>
      </c>
      <c r="BK14" s="7">
        <v>1</v>
      </c>
      <c r="BL14" s="1">
        <f t="shared" ref="BL14:BL77" si="16">IF(OR(BJ14&lt;$BY$12,BJ14&gt;$CA$12),0,$BY$14*AU14)</f>
        <v>36.70330156167531</v>
      </c>
      <c r="BM14" s="48">
        <f>+EvolOf!M3</f>
        <v>2</v>
      </c>
      <c r="BN14" s="1">
        <f t="shared" ref="BN14:BN77" si="17">IF(OR(BJ14&lt;$BY$12,BJ14&gt;$CA$12),0,IF(BJ14&gt;$CA$12,0,VLOOKUP(BJ14,$BK$14:$BM$87,3)))</f>
        <v>113</v>
      </c>
      <c r="BO14" s="1">
        <f>+BL14-BN14</f>
        <v>-76.296698438324682</v>
      </c>
      <c r="BP14" s="28">
        <f>IF(BN14=0,0,BL14/BN14-1)</f>
        <v>-0.67519202157809466</v>
      </c>
      <c r="BQ14" s="1">
        <f t="shared" ref="BQ14:BQ77" si="18">+BO14*BO14</f>
        <v>5821.186192588656</v>
      </c>
      <c r="BR14" s="1" cm="1">
        <f t="array" ref="BR14">IF(BK14&lt;=$BX$14,0,INDEX($AU$14:$AU$300,BK14-$BX$14+1))*$BY$14</f>
        <v>0</v>
      </c>
      <c r="BS14" s="1">
        <f t="shared" ref="BS14:BS77" si="19">+$BY$14*V14</f>
        <v>36.70330156167531</v>
      </c>
      <c r="BT14" s="1">
        <f>$BY$14*(W14+X14)</f>
        <v>0</v>
      </c>
      <c r="BU14" s="1">
        <f>IF(BS14=0,0,BR14-BT14)</f>
        <v>0</v>
      </c>
      <c r="BV14" s="1">
        <f t="shared" ref="BV14:BW45" si="20">+$BY$14*W14</f>
        <v>0</v>
      </c>
      <c r="BW14" s="1">
        <f t="shared" si="20"/>
        <v>0</v>
      </c>
      <c r="BX14" s="43">
        <v>11</v>
      </c>
      <c r="BY14" s="56">
        <v>36.70330156167531</v>
      </c>
      <c r="BZ14" s="1">
        <f>SUM(BQ14:BQ103)</f>
        <v>8885016.5095880032</v>
      </c>
      <c r="CA14" s="7">
        <f>COUNTIF(BQ14:BQ103,"&gt;0")</f>
        <v>24</v>
      </c>
      <c r="CB14" s="1">
        <f>+BZ14/CA14</f>
        <v>370209.02123283345</v>
      </c>
      <c r="CC14" s="47">
        <f>MAX(BU14:BU100)</f>
        <v>227266.84326989355</v>
      </c>
      <c r="CD14" s="47">
        <f>INDEX(BR14:BR100,MATCH(CC14,BU14:BU100,0),1)</f>
        <v>336532.57201900095</v>
      </c>
      <c r="CE14" s="38">
        <f>MATCH(CC14,BU14:BU103,0)-CA12</f>
        <v>21</v>
      </c>
      <c r="CF14" s="38">
        <f>MAX(BS14:BS103)</f>
        <v>320199.60282405542</v>
      </c>
      <c r="CG14" s="38">
        <f>INDEX(BR14:BR103,MATCH(CF14,BS14:BS103,0),1)</f>
        <v>270136.2994939303</v>
      </c>
      <c r="CJ14" s="1"/>
      <c r="CK14" s="38"/>
      <c r="CL14" s="38"/>
      <c r="CP14" s="4">
        <f t="shared" ref="CP14:CP77" si="21">IF(X14=0,0,W14/X14)</f>
        <v>0</v>
      </c>
      <c r="CQ14" s="7" cm="1">
        <f t="array" ref="CQ14">IF(BK14&lt;=$CV$48,0,INDEX($B$14:$B$300,BK14-$CV$48+1))</f>
        <v>0</v>
      </c>
      <c r="CR14" s="1">
        <f t="shared" ref="CR14:CR77" si="22">+G14+I14</f>
        <v>0</v>
      </c>
      <c r="CS14" s="100">
        <f>IF(CQ14=0,0,CR14/CQ14)</f>
        <v>0</v>
      </c>
    </row>
    <row r="15" spans="1:97" x14ac:dyDescent="0.3">
      <c r="A15" s="1"/>
      <c r="B15" s="1">
        <f t="shared" si="0"/>
        <v>10</v>
      </c>
      <c r="C15" s="1">
        <v>2</v>
      </c>
      <c r="D15" s="1">
        <v>49990</v>
      </c>
      <c r="E15" s="1">
        <v>10</v>
      </c>
      <c r="F15" s="1">
        <v>0</v>
      </c>
      <c r="G15" s="1">
        <v>0</v>
      </c>
      <c r="H15" s="1">
        <v>0</v>
      </c>
      <c r="I15" s="1">
        <v>0</v>
      </c>
      <c r="J15" s="4">
        <v>53.61</v>
      </c>
      <c r="K15" s="4">
        <v>0</v>
      </c>
      <c r="L15" s="4">
        <v>0</v>
      </c>
      <c r="M15" s="6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1</v>
      </c>
      <c r="W15" s="1">
        <v>0</v>
      </c>
      <c r="X15" s="1">
        <v>0</v>
      </c>
      <c r="Y15" s="58">
        <v>0</v>
      </c>
      <c r="AA15" s="1">
        <f t="shared" si="1"/>
        <v>11</v>
      </c>
      <c r="AB15" s="1">
        <f t="shared" si="2"/>
        <v>0</v>
      </c>
      <c r="AC15" s="1">
        <f t="shared" si="3"/>
        <v>0</v>
      </c>
      <c r="AD15" s="1">
        <f t="shared" ref="AD15:AD78" si="23">IF($C15="","",E15-E14)</f>
        <v>0</v>
      </c>
      <c r="AE15" s="1">
        <f t="shared" ref="AE15:AG78" si="24">IF($C15="","",G15-G14)</f>
        <v>0</v>
      </c>
      <c r="AF15" s="1">
        <f t="shared" si="24"/>
        <v>0</v>
      </c>
      <c r="AG15" s="1">
        <f t="shared" si="24"/>
        <v>0</v>
      </c>
      <c r="AH15" s="1">
        <f>IF(OR($C15="",ISNA($C15)),NA(),AD15+AE15+AF15+AG15)</f>
        <v>0</v>
      </c>
      <c r="AI15" s="9">
        <f t="shared" ref="AI15:AI78" si="25">IF(OR(ISNA(AU15),AU15=0),NA(),I15/AU15)</f>
        <v>0</v>
      </c>
      <c r="AJ15" s="9">
        <f t="shared" si="4"/>
        <v>2.0000000000000001E-4</v>
      </c>
      <c r="AK15" s="9">
        <f t="shared" si="5"/>
        <v>2.0000000000000001E-4</v>
      </c>
      <c r="AL15" s="9">
        <f t="shared" si="6"/>
        <v>0</v>
      </c>
      <c r="AM15" s="9">
        <f t="shared" si="7"/>
        <v>0</v>
      </c>
      <c r="AN15" s="9">
        <f t="shared" si="8"/>
        <v>0</v>
      </c>
      <c r="AO15" s="9">
        <f t="shared" si="9"/>
        <v>0</v>
      </c>
      <c r="AP15" s="1">
        <f t="shared" ref="AP15:AQ78" si="26">IF($C15="","",V15-V14)</f>
        <v>0</v>
      </c>
      <c r="AQ15" s="1">
        <f t="shared" si="26"/>
        <v>0</v>
      </c>
      <c r="AR15" s="1"/>
      <c r="AS15" s="1">
        <f t="shared" ref="AS15:AS78" si="27">IF($C15="","",X15-X14)</f>
        <v>0</v>
      </c>
      <c r="AT15" s="1">
        <f>IF(OR($C15="",ISNA($C15)),NA(),AP15+AQ15+AR15+AS15)</f>
        <v>0</v>
      </c>
      <c r="AU15" s="1">
        <f t="shared" si="10"/>
        <v>1</v>
      </c>
      <c r="AV15" s="9">
        <f t="shared" si="11"/>
        <v>2.0000000000000002E-5</v>
      </c>
      <c r="AW15" s="9">
        <f t="shared" si="12"/>
        <v>2.0000000000000002E-5</v>
      </c>
      <c r="AX15" s="9">
        <f t="shared" si="13"/>
        <v>0</v>
      </c>
      <c r="AY15" s="9">
        <f t="shared" si="14"/>
        <v>0</v>
      </c>
      <c r="AZ15" s="9">
        <f t="shared" si="15"/>
        <v>0</v>
      </c>
      <c r="BA15" s="9">
        <f t="shared" ref="BA15:BA78" si="28">+AJ15*$BA$12</f>
        <v>9.7999999999999997E-5</v>
      </c>
      <c r="BJ15" s="7">
        <f>+BJ14+1</f>
        <v>12</v>
      </c>
      <c r="BK15" s="7">
        <f>+BK14+1</f>
        <v>2</v>
      </c>
      <c r="BL15" s="1">
        <f t="shared" si="16"/>
        <v>36.70330156167531</v>
      </c>
      <c r="BM15" s="48">
        <f>+EvolOf!M4</f>
        <v>2</v>
      </c>
      <c r="BN15" s="1">
        <f t="shared" si="17"/>
        <v>148</v>
      </c>
      <c r="BO15" s="1">
        <f t="shared" ref="BO15:BO78" si="29">+BL15-BN15</f>
        <v>-111.29669843832468</v>
      </c>
      <c r="BP15" s="28">
        <f t="shared" ref="BP15:BP78" si="30">IF(BN15=0,0,BL15/BN15-1)</f>
        <v>-0.75200471917786949</v>
      </c>
      <c r="BQ15" s="1">
        <f t="shared" si="18"/>
        <v>12386.955083271383</v>
      </c>
      <c r="BR15" s="1" cm="1">
        <f t="array" ref="BR15">IF(BK15&lt;=$BX$14,0,INDEX($AU$14:$AU$300,BK15-$BX$14+1))*$BY$14</f>
        <v>0</v>
      </c>
      <c r="BS15" s="1">
        <f t="shared" si="19"/>
        <v>36.70330156167531</v>
      </c>
      <c r="BT15" s="1">
        <f>$BY$14*(W15+X15)</f>
        <v>0</v>
      </c>
      <c r="BU15" s="1">
        <f t="shared" ref="BU15:BU78" si="31">IF(BS15=0,0,BR15-BT15)</f>
        <v>0</v>
      </c>
      <c r="BV15" s="1">
        <f t="shared" si="20"/>
        <v>0</v>
      </c>
      <c r="BW15" s="1">
        <f t="shared" si="20"/>
        <v>0</v>
      </c>
      <c r="CF15" s="43"/>
      <c r="CG15" s="43"/>
      <c r="CH15" s="51"/>
      <c r="CI15" s="1"/>
      <c r="CK15" s="1"/>
      <c r="CL15" s="38"/>
      <c r="CM15" s="38"/>
      <c r="CP15" s="4">
        <f t="shared" si="21"/>
        <v>0</v>
      </c>
      <c r="CQ15" s="7" cm="1">
        <f t="array" ref="CQ15">IF(BK15&lt;=$CV$48,0,INDEX($B$14:$B$300,BK15-$CV$48+1))</f>
        <v>0</v>
      </c>
      <c r="CR15" s="1">
        <f t="shared" si="22"/>
        <v>0</v>
      </c>
      <c r="CS15" s="100">
        <f t="shared" ref="CS15:CS78" si="32">IF(CQ15=0,0,CR15/CQ15)</f>
        <v>0</v>
      </c>
    </row>
    <row r="16" spans="1:97" x14ac:dyDescent="0.3">
      <c r="A16" s="1"/>
      <c r="B16" s="1">
        <f t="shared" si="0"/>
        <v>10</v>
      </c>
      <c r="C16" s="1">
        <v>3</v>
      </c>
      <c r="D16" s="1">
        <v>49990</v>
      </c>
      <c r="E16" s="1">
        <v>10</v>
      </c>
      <c r="F16" s="1">
        <v>0</v>
      </c>
      <c r="G16" s="1">
        <v>0</v>
      </c>
      <c r="H16" s="1">
        <v>0</v>
      </c>
      <c r="I16" s="1">
        <v>0</v>
      </c>
      <c r="J16" s="4">
        <v>53.62</v>
      </c>
      <c r="K16" s="4">
        <v>0</v>
      </c>
      <c r="L16" s="4">
        <v>0</v>
      </c>
      <c r="M16" s="6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1</v>
      </c>
      <c r="W16" s="1">
        <v>0</v>
      </c>
      <c r="X16" s="1">
        <v>0</v>
      </c>
      <c r="Y16" s="58">
        <v>0</v>
      </c>
      <c r="AA16" s="1">
        <f t="shared" si="1"/>
        <v>11</v>
      </c>
      <c r="AB16" s="1">
        <f t="shared" si="2"/>
        <v>0</v>
      </c>
      <c r="AC16" s="1">
        <f t="shared" si="3"/>
        <v>0</v>
      </c>
      <c r="AD16" s="1">
        <f t="shared" si="23"/>
        <v>0</v>
      </c>
      <c r="AE16" s="1">
        <f t="shared" si="24"/>
        <v>0</v>
      </c>
      <c r="AF16" s="1">
        <f t="shared" si="24"/>
        <v>0</v>
      </c>
      <c r="AG16" s="1">
        <f t="shared" si="24"/>
        <v>0</v>
      </c>
      <c r="AH16" s="1">
        <f t="shared" ref="AH16:AH79" si="33">IF(OR($C16="",ISNA($C16)),NA(),AD16+AE16+AF16+AG16)</f>
        <v>0</v>
      </c>
      <c r="AI16" s="9">
        <f t="shared" si="25"/>
        <v>0</v>
      </c>
      <c r="AJ16" s="9">
        <f t="shared" si="4"/>
        <v>2.0000000000000001E-4</v>
      </c>
      <c r="AK16" s="9">
        <f t="shared" si="5"/>
        <v>2.0000000000000001E-4</v>
      </c>
      <c r="AL16" s="9">
        <f t="shared" si="6"/>
        <v>0</v>
      </c>
      <c r="AM16" s="9">
        <f t="shared" si="7"/>
        <v>0</v>
      </c>
      <c r="AN16" s="9">
        <f t="shared" si="8"/>
        <v>0</v>
      </c>
      <c r="AO16" s="9">
        <f t="shared" si="9"/>
        <v>0</v>
      </c>
      <c r="AP16" s="1">
        <f t="shared" si="26"/>
        <v>0</v>
      </c>
      <c r="AQ16" s="1">
        <f t="shared" si="26"/>
        <v>0</v>
      </c>
      <c r="AR16" s="1"/>
      <c r="AS16" s="1">
        <f t="shared" si="27"/>
        <v>0</v>
      </c>
      <c r="AT16" s="1">
        <f t="shared" ref="AT16:AT79" si="34">IF(OR($C16="",ISNA($C16)),NA(),AP16+AQ16+AR16+AS16)</f>
        <v>0</v>
      </c>
      <c r="AU16" s="1">
        <f t="shared" si="10"/>
        <v>1</v>
      </c>
      <c r="AV16" s="9">
        <f t="shared" si="11"/>
        <v>2.0000000000000002E-5</v>
      </c>
      <c r="AW16" s="9">
        <f t="shared" si="12"/>
        <v>2.0000000000000002E-5</v>
      </c>
      <c r="AX16" s="9">
        <f t="shared" si="13"/>
        <v>0</v>
      </c>
      <c r="AY16" s="9">
        <f t="shared" si="14"/>
        <v>0</v>
      </c>
      <c r="AZ16" s="9">
        <f t="shared" si="15"/>
        <v>0</v>
      </c>
      <c r="BA16" s="9">
        <f t="shared" si="28"/>
        <v>9.7999999999999997E-5</v>
      </c>
      <c r="BJ16" s="7">
        <f t="shared" ref="BJ16:BK31" si="35">+BJ15+1</f>
        <v>13</v>
      </c>
      <c r="BK16" s="7">
        <f t="shared" si="35"/>
        <v>3</v>
      </c>
      <c r="BL16" s="1">
        <f t="shared" si="16"/>
        <v>36.70330156167531</v>
      </c>
      <c r="BM16" s="48">
        <f>+EvolOf!M5</f>
        <v>2</v>
      </c>
      <c r="BN16" s="1">
        <f t="shared" si="17"/>
        <v>194</v>
      </c>
      <c r="BO16" s="1">
        <f t="shared" si="29"/>
        <v>-157.29669843832468</v>
      </c>
      <c r="BP16" s="28">
        <f t="shared" si="30"/>
        <v>-0.81080772390889022</v>
      </c>
      <c r="BQ16" s="1">
        <f t="shared" si="18"/>
        <v>24742.251339597253</v>
      </c>
      <c r="BR16" s="1" cm="1">
        <f t="array" ref="BR16">IF(BK16&lt;=$BX$14,0,INDEX($AU$14:$AU$300,BK16-$BX$14+1))*$BY$14</f>
        <v>0</v>
      </c>
      <c r="BS16" s="1">
        <f t="shared" si="19"/>
        <v>36.70330156167531</v>
      </c>
      <c r="BT16" s="1">
        <f t="shared" ref="BT16:BT79" si="36">$BY$14*(W16+X16)</f>
        <v>0</v>
      </c>
      <c r="BU16" s="1">
        <f t="shared" si="31"/>
        <v>0</v>
      </c>
      <c r="BV16" s="1">
        <f t="shared" si="20"/>
        <v>0</v>
      </c>
      <c r="BW16" s="1">
        <f t="shared" si="20"/>
        <v>0</v>
      </c>
      <c r="CF16" s="43"/>
      <c r="CG16" s="43"/>
      <c r="CH16" s="51"/>
      <c r="CI16" s="1"/>
      <c r="CK16" s="1"/>
      <c r="CL16" s="38"/>
      <c r="CM16" s="38"/>
      <c r="CP16" s="4">
        <f t="shared" si="21"/>
        <v>0</v>
      </c>
      <c r="CQ16" s="7" cm="1">
        <f t="array" ref="CQ16">IF(BK16&lt;=$CV$48,0,INDEX($B$14:$B$300,BK16-$CV$48+1))</f>
        <v>0</v>
      </c>
      <c r="CR16" s="1">
        <f t="shared" si="22"/>
        <v>0</v>
      </c>
      <c r="CS16" s="100">
        <f t="shared" si="32"/>
        <v>0</v>
      </c>
    </row>
    <row r="17" spans="1:100" x14ac:dyDescent="0.3">
      <c r="A17" s="1"/>
      <c r="B17" s="1">
        <f t="shared" si="0"/>
        <v>20</v>
      </c>
      <c r="C17" s="1">
        <v>4</v>
      </c>
      <c r="D17" s="1">
        <v>49979</v>
      </c>
      <c r="E17" s="1">
        <v>20</v>
      </c>
      <c r="F17" s="1">
        <v>0</v>
      </c>
      <c r="G17" s="1">
        <v>0</v>
      </c>
      <c r="H17" s="1">
        <v>0</v>
      </c>
      <c r="I17" s="1">
        <v>0</v>
      </c>
      <c r="J17" s="4">
        <v>53.62</v>
      </c>
      <c r="K17" s="4">
        <v>0.27</v>
      </c>
      <c r="L17" s="4">
        <v>0</v>
      </c>
      <c r="M17" s="61">
        <v>0</v>
      </c>
      <c r="N17" s="1">
        <v>0</v>
      </c>
      <c r="O17" s="1">
        <v>9</v>
      </c>
      <c r="P17" s="1">
        <v>9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7</v>
      </c>
      <c r="W17" s="1">
        <v>0</v>
      </c>
      <c r="X17" s="1">
        <v>0</v>
      </c>
      <c r="Y17" s="58">
        <v>0</v>
      </c>
      <c r="AA17" s="1">
        <f t="shared" si="1"/>
        <v>27</v>
      </c>
      <c r="AB17" s="1">
        <f t="shared" si="2"/>
        <v>0</v>
      </c>
      <c r="AC17" s="1">
        <f t="shared" si="3"/>
        <v>0</v>
      </c>
      <c r="AD17" s="1">
        <f t="shared" si="23"/>
        <v>10</v>
      </c>
      <c r="AE17" s="1">
        <f t="shared" si="24"/>
        <v>0</v>
      </c>
      <c r="AF17" s="1">
        <f t="shared" si="24"/>
        <v>0</v>
      </c>
      <c r="AG17" s="1">
        <f t="shared" si="24"/>
        <v>0</v>
      </c>
      <c r="AH17" s="1">
        <f t="shared" si="33"/>
        <v>10</v>
      </c>
      <c r="AI17" s="9">
        <f t="shared" si="25"/>
        <v>0</v>
      </c>
      <c r="AJ17" s="9">
        <f t="shared" si="4"/>
        <v>4.0000000000000002E-4</v>
      </c>
      <c r="AK17" s="9">
        <f t="shared" si="5"/>
        <v>4.0000000000000002E-4</v>
      </c>
      <c r="AL17" s="9">
        <f t="shared" si="6"/>
        <v>0</v>
      </c>
      <c r="AM17" s="9">
        <f t="shared" si="7"/>
        <v>0</v>
      </c>
      <c r="AN17" s="9">
        <f t="shared" si="8"/>
        <v>0</v>
      </c>
      <c r="AO17" s="9">
        <f t="shared" si="9"/>
        <v>2.0000000000000001E-4</v>
      </c>
      <c r="AP17" s="1">
        <f t="shared" si="26"/>
        <v>6</v>
      </c>
      <c r="AQ17" s="1">
        <f t="shared" si="26"/>
        <v>0</v>
      </c>
      <c r="AR17" s="1"/>
      <c r="AS17" s="1">
        <f t="shared" si="27"/>
        <v>0</v>
      </c>
      <c r="AT17" s="1">
        <f t="shared" si="34"/>
        <v>6</v>
      </c>
      <c r="AU17" s="1">
        <f t="shared" si="10"/>
        <v>7</v>
      </c>
      <c r="AV17" s="9">
        <f t="shared" si="11"/>
        <v>1.3999999999999999E-4</v>
      </c>
      <c r="AW17" s="9">
        <f t="shared" si="12"/>
        <v>1.3999999999999999E-4</v>
      </c>
      <c r="AX17" s="9">
        <f t="shared" si="13"/>
        <v>0</v>
      </c>
      <c r="AY17" s="9">
        <f t="shared" si="14"/>
        <v>0</v>
      </c>
      <c r="AZ17" s="9">
        <f t="shared" si="15"/>
        <v>1.2E-4</v>
      </c>
      <c r="BA17" s="9">
        <f t="shared" si="28"/>
        <v>1.9599999999999999E-4</v>
      </c>
      <c r="BJ17" s="7">
        <f t="shared" si="35"/>
        <v>14</v>
      </c>
      <c r="BK17" s="7">
        <f t="shared" si="35"/>
        <v>4</v>
      </c>
      <c r="BL17" s="1">
        <f t="shared" si="16"/>
        <v>256.92311093172719</v>
      </c>
      <c r="BM17" s="48">
        <f>+EvolOf!M6</f>
        <v>2</v>
      </c>
      <c r="BN17" s="1">
        <f t="shared" si="17"/>
        <v>238</v>
      </c>
      <c r="BO17" s="1">
        <f t="shared" si="29"/>
        <v>18.923110931727194</v>
      </c>
      <c r="BP17" s="28">
        <f t="shared" si="30"/>
        <v>7.9508869461038634E-2</v>
      </c>
      <c r="BQ17" s="1">
        <f t="shared" si="18"/>
        <v>358.08412733445323</v>
      </c>
      <c r="BR17" s="1" cm="1">
        <f t="array" ref="BR17">IF(BK17&lt;=$BX$14,0,INDEX($AU$14:$AU$300,BK17-$BX$14+1))*$BY$14</f>
        <v>0</v>
      </c>
      <c r="BS17" s="1">
        <f t="shared" si="19"/>
        <v>256.92311093172719</v>
      </c>
      <c r="BT17" s="1">
        <f t="shared" si="36"/>
        <v>0</v>
      </c>
      <c r="BU17" s="1">
        <f t="shared" si="31"/>
        <v>0</v>
      </c>
      <c r="BV17" s="1">
        <f t="shared" si="20"/>
        <v>0</v>
      </c>
      <c r="BW17" s="1">
        <f t="shared" si="20"/>
        <v>0</v>
      </c>
      <c r="CH17" s="1"/>
      <c r="CI17" s="1"/>
      <c r="CJ17" s="1"/>
      <c r="CK17" s="1"/>
      <c r="CP17" s="4">
        <f t="shared" si="21"/>
        <v>0</v>
      </c>
      <c r="CQ17" s="7" cm="1">
        <f t="array" ref="CQ17">IF(BK17&lt;=$CV$48,0,INDEX($B$14:$B$300,BK17-$CV$48+1))</f>
        <v>0</v>
      </c>
      <c r="CR17" s="1">
        <f t="shared" si="22"/>
        <v>0</v>
      </c>
      <c r="CS17" s="100">
        <f t="shared" si="32"/>
        <v>0</v>
      </c>
    </row>
    <row r="18" spans="1:100" x14ac:dyDescent="0.3">
      <c r="A18" s="1"/>
      <c r="B18" s="1">
        <f t="shared" si="0"/>
        <v>30</v>
      </c>
      <c r="C18" s="1">
        <v>5</v>
      </c>
      <c r="D18" s="1">
        <v>49970</v>
      </c>
      <c r="E18" s="1">
        <v>30</v>
      </c>
      <c r="F18" s="1">
        <v>0</v>
      </c>
      <c r="G18" s="1">
        <v>0</v>
      </c>
      <c r="H18" s="1">
        <v>0</v>
      </c>
      <c r="I18" s="1">
        <v>0</v>
      </c>
      <c r="J18" s="4">
        <v>53.63</v>
      </c>
      <c r="K18" s="4">
        <v>0.33</v>
      </c>
      <c r="L18" s="4">
        <v>0</v>
      </c>
      <c r="M18" s="61">
        <v>0</v>
      </c>
      <c r="N18" s="1">
        <v>1</v>
      </c>
      <c r="O18" s="1">
        <v>18</v>
      </c>
      <c r="P18" s="1">
        <v>18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13</v>
      </c>
      <c r="W18" s="1">
        <v>0</v>
      </c>
      <c r="X18" s="1">
        <v>0</v>
      </c>
      <c r="Y18" s="58">
        <v>0</v>
      </c>
      <c r="AA18" s="1">
        <f t="shared" si="1"/>
        <v>43</v>
      </c>
      <c r="AB18" s="1">
        <f t="shared" si="2"/>
        <v>0</v>
      </c>
      <c r="AC18" s="1">
        <f t="shared" si="3"/>
        <v>0</v>
      </c>
      <c r="AD18" s="1">
        <f t="shared" si="23"/>
        <v>10</v>
      </c>
      <c r="AE18" s="1">
        <f t="shared" si="24"/>
        <v>0</v>
      </c>
      <c r="AF18" s="1">
        <f t="shared" si="24"/>
        <v>0</v>
      </c>
      <c r="AG18" s="1">
        <f t="shared" si="24"/>
        <v>0</v>
      </c>
      <c r="AH18" s="1">
        <f t="shared" si="33"/>
        <v>10</v>
      </c>
      <c r="AI18" s="9">
        <f t="shared" si="25"/>
        <v>0</v>
      </c>
      <c r="AJ18" s="9">
        <f t="shared" si="4"/>
        <v>5.9999999999999995E-4</v>
      </c>
      <c r="AK18" s="9">
        <f t="shared" si="5"/>
        <v>5.9999999999999995E-4</v>
      </c>
      <c r="AL18" s="9">
        <f t="shared" si="6"/>
        <v>0</v>
      </c>
      <c r="AM18" s="9">
        <f t="shared" si="7"/>
        <v>0</v>
      </c>
      <c r="AN18" s="9">
        <f t="shared" si="8"/>
        <v>0</v>
      </c>
      <c r="AO18" s="9">
        <f t="shared" si="9"/>
        <v>2.0000000000000001E-4</v>
      </c>
      <c r="AP18" s="1">
        <f t="shared" si="26"/>
        <v>6</v>
      </c>
      <c r="AQ18" s="1">
        <f t="shared" si="26"/>
        <v>0</v>
      </c>
      <c r="AR18" s="1"/>
      <c r="AS18" s="1">
        <f t="shared" si="27"/>
        <v>0</v>
      </c>
      <c r="AT18" s="1">
        <f t="shared" si="34"/>
        <v>6</v>
      </c>
      <c r="AU18" s="1">
        <f t="shared" si="10"/>
        <v>13</v>
      </c>
      <c r="AV18" s="9">
        <f t="shared" si="11"/>
        <v>2.5999999999999998E-4</v>
      </c>
      <c r="AW18" s="9">
        <f t="shared" si="12"/>
        <v>2.5999999999999998E-4</v>
      </c>
      <c r="AX18" s="9">
        <f t="shared" si="13"/>
        <v>0</v>
      </c>
      <c r="AY18" s="9">
        <f t="shared" si="14"/>
        <v>0</v>
      </c>
      <c r="AZ18" s="9">
        <f t="shared" si="15"/>
        <v>1.2E-4</v>
      </c>
      <c r="BA18" s="9">
        <f t="shared" si="28"/>
        <v>2.9399999999999999E-4</v>
      </c>
      <c r="BJ18" s="7">
        <f t="shared" si="35"/>
        <v>15</v>
      </c>
      <c r="BK18" s="7">
        <f t="shared" si="35"/>
        <v>5</v>
      </c>
      <c r="BL18" s="1">
        <f t="shared" si="16"/>
        <v>477.14292030177904</v>
      </c>
      <c r="BM18" s="48">
        <f>+EvolOf!M7</f>
        <v>3</v>
      </c>
      <c r="BN18" s="1">
        <f t="shared" si="17"/>
        <v>364</v>
      </c>
      <c r="BO18" s="1">
        <f t="shared" si="29"/>
        <v>113.14292030177904</v>
      </c>
      <c r="BP18" s="28">
        <f t="shared" si="30"/>
        <v>0.31083219863126121</v>
      </c>
      <c r="BQ18" s="1">
        <f t="shared" si="18"/>
        <v>12801.320414414724</v>
      </c>
      <c r="BR18" s="1" cm="1">
        <f t="array" ref="BR18">IF(BK18&lt;=$BX$14,0,INDEX($AU$14:$AU$300,BK18-$BX$14+1))*$BY$14</f>
        <v>0</v>
      </c>
      <c r="BS18" s="1">
        <f t="shared" si="19"/>
        <v>477.14292030177904</v>
      </c>
      <c r="BT18" s="1">
        <f t="shared" si="36"/>
        <v>0</v>
      </c>
      <c r="BU18" s="1">
        <f t="shared" si="31"/>
        <v>0</v>
      </c>
      <c r="BV18" s="1">
        <f t="shared" si="20"/>
        <v>0</v>
      </c>
      <c r="BW18" s="1">
        <f t="shared" si="20"/>
        <v>0</v>
      </c>
      <c r="CP18" s="4">
        <f t="shared" si="21"/>
        <v>0</v>
      </c>
      <c r="CQ18" s="7" cm="1">
        <f t="array" ref="CQ18">IF(BK18&lt;=$CV$48,0,INDEX($B$14:$B$300,BK18-$CV$48+1))</f>
        <v>0</v>
      </c>
      <c r="CR18" s="1">
        <f t="shared" si="22"/>
        <v>0</v>
      </c>
      <c r="CS18" s="100">
        <f t="shared" si="32"/>
        <v>0</v>
      </c>
    </row>
    <row r="19" spans="1:100" x14ac:dyDescent="0.3">
      <c r="A19" s="1"/>
      <c r="B19" s="1">
        <f t="shared" si="0"/>
        <v>38</v>
      </c>
      <c r="C19" s="1">
        <v>6</v>
      </c>
      <c r="D19" s="1">
        <v>49961</v>
      </c>
      <c r="E19" s="1">
        <v>38</v>
      </c>
      <c r="F19" s="1">
        <v>0</v>
      </c>
      <c r="G19" s="1">
        <v>0</v>
      </c>
      <c r="H19" s="1">
        <v>0</v>
      </c>
      <c r="I19" s="1">
        <v>0</v>
      </c>
      <c r="J19" s="4">
        <v>53.63</v>
      </c>
      <c r="K19" s="4">
        <v>0.33</v>
      </c>
      <c r="L19" s="4">
        <v>0</v>
      </c>
      <c r="M19" s="61">
        <v>0</v>
      </c>
      <c r="N19" s="1">
        <v>2</v>
      </c>
      <c r="O19" s="1">
        <v>25</v>
      </c>
      <c r="P19" s="1">
        <v>25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17</v>
      </c>
      <c r="W19" s="1">
        <v>0</v>
      </c>
      <c r="X19" s="1">
        <v>0</v>
      </c>
      <c r="Y19" s="58">
        <v>0</v>
      </c>
      <c r="AA19" s="1">
        <f t="shared" si="1"/>
        <v>55</v>
      </c>
      <c r="AB19" s="1">
        <f t="shared" si="2"/>
        <v>0</v>
      </c>
      <c r="AC19" s="1">
        <f t="shared" si="3"/>
        <v>0</v>
      </c>
      <c r="AD19" s="1">
        <f t="shared" si="23"/>
        <v>8</v>
      </c>
      <c r="AE19" s="1">
        <f t="shared" si="24"/>
        <v>0</v>
      </c>
      <c r="AF19" s="1">
        <f t="shared" si="24"/>
        <v>0</v>
      </c>
      <c r="AG19" s="1">
        <f t="shared" si="24"/>
        <v>0</v>
      </c>
      <c r="AH19" s="1">
        <f t="shared" si="33"/>
        <v>8</v>
      </c>
      <c r="AI19" s="9">
        <f t="shared" si="25"/>
        <v>0</v>
      </c>
      <c r="AJ19" s="9">
        <f t="shared" si="4"/>
        <v>7.6000000000000004E-4</v>
      </c>
      <c r="AK19" s="9">
        <f t="shared" si="5"/>
        <v>7.6000000000000004E-4</v>
      </c>
      <c r="AL19" s="9">
        <f t="shared" si="6"/>
        <v>0</v>
      </c>
      <c r="AM19" s="9">
        <f t="shared" si="7"/>
        <v>0</v>
      </c>
      <c r="AN19" s="9">
        <f t="shared" si="8"/>
        <v>0</v>
      </c>
      <c r="AO19" s="9">
        <f t="shared" si="9"/>
        <v>1.6000000000000001E-4</v>
      </c>
      <c r="AP19" s="1">
        <f t="shared" si="26"/>
        <v>4</v>
      </c>
      <c r="AQ19" s="1">
        <f t="shared" si="26"/>
        <v>0</v>
      </c>
      <c r="AR19" s="1"/>
      <c r="AS19" s="1">
        <f t="shared" si="27"/>
        <v>0</v>
      </c>
      <c r="AT19" s="1">
        <f t="shared" si="34"/>
        <v>4</v>
      </c>
      <c r="AU19" s="1">
        <f t="shared" si="10"/>
        <v>17</v>
      </c>
      <c r="AV19" s="9">
        <f t="shared" si="11"/>
        <v>3.4000000000000002E-4</v>
      </c>
      <c r="AW19" s="9">
        <f t="shared" si="12"/>
        <v>3.4000000000000002E-4</v>
      </c>
      <c r="AX19" s="9">
        <f t="shared" si="13"/>
        <v>0</v>
      </c>
      <c r="AY19" s="9">
        <f t="shared" si="14"/>
        <v>0</v>
      </c>
      <c r="AZ19" s="9">
        <f t="shared" si="15"/>
        <v>8.0000000000000007E-5</v>
      </c>
      <c r="BA19" s="9">
        <f t="shared" si="28"/>
        <v>3.724E-4</v>
      </c>
      <c r="BJ19" s="7">
        <f t="shared" si="35"/>
        <v>16</v>
      </c>
      <c r="BK19" s="7">
        <f t="shared" si="35"/>
        <v>6</v>
      </c>
      <c r="BL19" s="1">
        <f t="shared" si="16"/>
        <v>623.95612654848026</v>
      </c>
      <c r="BM19" s="48">
        <f>+EvolOf!M8</f>
        <v>10</v>
      </c>
      <c r="BN19" s="1">
        <f t="shared" si="17"/>
        <v>386</v>
      </c>
      <c r="BO19" s="1">
        <f t="shared" si="29"/>
        <v>237.95612654848026</v>
      </c>
      <c r="BP19" s="28">
        <f t="shared" si="30"/>
        <v>0.61646664908932713</v>
      </c>
      <c r="BQ19" s="1">
        <f t="shared" si="18"/>
        <v>56623.11816195635</v>
      </c>
      <c r="BR19" s="1" cm="1">
        <f t="array" ref="BR19">IF(BK19&lt;=$BX$14,0,INDEX($AU$14:$AU$300,BK19-$BX$14+1))*$BY$14</f>
        <v>0</v>
      </c>
      <c r="BS19" s="1">
        <f t="shared" si="19"/>
        <v>623.95612654848026</v>
      </c>
      <c r="BT19" s="1">
        <f t="shared" si="36"/>
        <v>0</v>
      </c>
      <c r="BU19" s="1">
        <f t="shared" si="31"/>
        <v>0</v>
      </c>
      <c r="BV19" s="1">
        <f t="shared" si="20"/>
        <v>0</v>
      </c>
      <c r="BW19" s="1">
        <f t="shared" si="20"/>
        <v>0</v>
      </c>
      <c r="CP19" s="4">
        <f t="shared" si="21"/>
        <v>0</v>
      </c>
      <c r="CQ19" s="7" cm="1">
        <f t="array" ref="CQ19">IF(BK19&lt;=$CV$48,0,INDEX($B$14:$B$300,BK19-$CV$48+1))</f>
        <v>0</v>
      </c>
      <c r="CR19" s="1">
        <f t="shared" si="22"/>
        <v>0</v>
      </c>
      <c r="CS19" s="100">
        <f t="shared" si="32"/>
        <v>0</v>
      </c>
    </row>
    <row r="20" spans="1:100" x14ac:dyDescent="0.3">
      <c r="A20" s="1"/>
      <c r="B20" s="1">
        <f t="shared" si="0"/>
        <v>65</v>
      </c>
      <c r="C20" s="1">
        <v>7</v>
      </c>
      <c r="D20" s="1">
        <v>49934</v>
      </c>
      <c r="E20" s="1">
        <v>65</v>
      </c>
      <c r="F20" s="1">
        <v>0</v>
      </c>
      <c r="G20" s="1">
        <v>0</v>
      </c>
      <c r="H20" s="1">
        <v>0</v>
      </c>
      <c r="I20" s="1">
        <v>0</v>
      </c>
      <c r="J20" s="4">
        <v>53.63</v>
      </c>
      <c r="K20" s="4">
        <v>0.34</v>
      </c>
      <c r="L20" s="4">
        <v>0</v>
      </c>
      <c r="M20" s="61">
        <v>0</v>
      </c>
      <c r="N20" s="1">
        <v>3</v>
      </c>
      <c r="O20" s="1">
        <v>51</v>
      </c>
      <c r="P20" s="1">
        <v>51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34</v>
      </c>
      <c r="W20" s="1">
        <v>0</v>
      </c>
      <c r="X20" s="1">
        <v>0</v>
      </c>
      <c r="Y20" s="58">
        <v>0</v>
      </c>
      <c r="AA20" s="1">
        <f t="shared" si="1"/>
        <v>99</v>
      </c>
      <c r="AB20" s="1">
        <f t="shared" si="2"/>
        <v>0</v>
      </c>
      <c r="AC20" s="1">
        <f t="shared" si="3"/>
        <v>0</v>
      </c>
      <c r="AD20" s="1">
        <f t="shared" si="23"/>
        <v>27</v>
      </c>
      <c r="AE20" s="1">
        <f t="shared" si="24"/>
        <v>0</v>
      </c>
      <c r="AF20" s="1">
        <f t="shared" si="24"/>
        <v>0</v>
      </c>
      <c r="AG20" s="1">
        <f t="shared" si="24"/>
        <v>0</v>
      </c>
      <c r="AH20" s="1">
        <f t="shared" si="33"/>
        <v>27</v>
      </c>
      <c r="AI20" s="9">
        <f t="shared" si="25"/>
        <v>0</v>
      </c>
      <c r="AJ20" s="9">
        <f t="shared" si="4"/>
        <v>1.2999999999999999E-3</v>
      </c>
      <c r="AK20" s="9">
        <f t="shared" si="5"/>
        <v>1.2999999999999999E-3</v>
      </c>
      <c r="AL20" s="9">
        <f t="shared" si="6"/>
        <v>0</v>
      </c>
      <c r="AM20" s="9">
        <f t="shared" si="7"/>
        <v>0</v>
      </c>
      <c r="AN20" s="9">
        <f t="shared" si="8"/>
        <v>0</v>
      </c>
      <c r="AO20" s="9">
        <f t="shared" si="9"/>
        <v>5.4000000000000001E-4</v>
      </c>
      <c r="AP20" s="1">
        <f t="shared" si="26"/>
        <v>17</v>
      </c>
      <c r="AQ20" s="1">
        <f t="shared" si="26"/>
        <v>0</v>
      </c>
      <c r="AR20" s="1"/>
      <c r="AS20" s="1">
        <f t="shared" si="27"/>
        <v>0</v>
      </c>
      <c r="AT20" s="1">
        <f t="shared" si="34"/>
        <v>17</v>
      </c>
      <c r="AU20" s="1">
        <f t="shared" si="10"/>
        <v>34</v>
      </c>
      <c r="AV20" s="9">
        <f t="shared" si="11"/>
        <v>6.8000000000000005E-4</v>
      </c>
      <c r="AW20" s="9">
        <f t="shared" si="12"/>
        <v>6.8000000000000005E-4</v>
      </c>
      <c r="AX20" s="9">
        <f t="shared" si="13"/>
        <v>0</v>
      </c>
      <c r="AY20" s="9">
        <f t="shared" si="14"/>
        <v>0</v>
      </c>
      <c r="AZ20" s="9">
        <f t="shared" si="15"/>
        <v>3.4000000000000002E-4</v>
      </c>
      <c r="BA20" s="9">
        <f t="shared" si="28"/>
        <v>6.3699999999999998E-4</v>
      </c>
      <c r="BJ20" s="7">
        <f t="shared" si="35"/>
        <v>17</v>
      </c>
      <c r="BK20" s="7">
        <f t="shared" si="35"/>
        <v>7</v>
      </c>
      <c r="BL20" s="1">
        <f t="shared" si="16"/>
        <v>1247.9122530969605</v>
      </c>
      <c r="BM20" s="48">
        <f>+EvolOf!M9</f>
        <v>16</v>
      </c>
      <c r="BN20" s="1">
        <f t="shared" si="17"/>
        <v>526</v>
      </c>
      <c r="BO20" s="1">
        <f t="shared" si="29"/>
        <v>721.91225309696051</v>
      </c>
      <c r="BP20" s="28">
        <f t="shared" si="30"/>
        <v>1.3724567549371871</v>
      </c>
      <c r="BQ20" s="1">
        <f t="shared" si="18"/>
        <v>521157.30117152998</v>
      </c>
      <c r="BR20" s="1" cm="1">
        <f t="array" ref="BR20">IF(BK20&lt;=$BX$14,0,INDEX($AU$14:$AU$300,BK20-$BX$14+1))*$BY$14</f>
        <v>0</v>
      </c>
      <c r="BS20" s="1">
        <f t="shared" si="19"/>
        <v>1247.9122530969605</v>
      </c>
      <c r="BT20" s="1">
        <f t="shared" si="36"/>
        <v>0</v>
      </c>
      <c r="BU20" s="1">
        <f t="shared" si="31"/>
        <v>0</v>
      </c>
      <c r="BV20" s="1">
        <f t="shared" si="20"/>
        <v>0</v>
      </c>
      <c r="BW20" s="1">
        <f t="shared" si="20"/>
        <v>0</v>
      </c>
      <c r="CP20" s="4">
        <f t="shared" si="21"/>
        <v>0</v>
      </c>
      <c r="CQ20" s="7" cm="1">
        <f t="array" ref="CQ20">IF(BK20&lt;=$CV$48,0,INDEX($B$14:$B$300,BK20-$CV$48+1))</f>
        <v>0</v>
      </c>
      <c r="CR20" s="1">
        <f t="shared" si="22"/>
        <v>0</v>
      </c>
      <c r="CS20" s="100">
        <f t="shared" si="32"/>
        <v>0</v>
      </c>
    </row>
    <row r="21" spans="1:100" x14ac:dyDescent="0.3">
      <c r="A21" s="1"/>
      <c r="B21" s="1">
        <f t="shared" si="0"/>
        <v>95</v>
      </c>
      <c r="C21" s="1">
        <v>8</v>
      </c>
      <c r="D21" s="1">
        <v>49904</v>
      </c>
      <c r="E21" s="1">
        <v>95</v>
      </c>
      <c r="F21" s="1">
        <v>0</v>
      </c>
      <c r="G21" s="1">
        <v>0</v>
      </c>
      <c r="H21" s="1">
        <v>0</v>
      </c>
      <c r="I21" s="1">
        <v>0</v>
      </c>
      <c r="J21" s="4">
        <v>53.63</v>
      </c>
      <c r="K21" s="4">
        <v>0.34</v>
      </c>
      <c r="L21" s="4">
        <v>0.1</v>
      </c>
      <c r="M21" s="61">
        <v>0.11</v>
      </c>
      <c r="N21" s="1">
        <v>6</v>
      </c>
      <c r="O21" s="1">
        <v>79</v>
      </c>
      <c r="P21" s="1">
        <v>79</v>
      </c>
      <c r="Q21" s="1">
        <v>0</v>
      </c>
      <c r="R21" s="1">
        <v>0</v>
      </c>
      <c r="S21" s="1">
        <v>0</v>
      </c>
      <c r="T21" s="1">
        <v>1</v>
      </c>
      <c r="U21" s="1">
        <v>0</v>
      </c>
      <c r="V21" s="1">
        <v>45</v>
      </c>
      <c r="W21" s="1">
        <v>0</v>
      </c>
      <c r="X21" s="1">
        <v>0</v>
      </c>
      <c r="Y21" s="58">
        <v>0</v>
      </c>
      <c r="AA21" s="1">
        <f t="shared" si="1"/>
        <v>140</v>
      </c>
      <c r="AB21" s="1">
        <f t="shared" si="2"/>
        <v>0</v>
      </c>
      <c r="AC21" s="1">
        <f t="shared" si="3"/>
        <v>0</v>
      </c>
      <c r="AD21" s="1">
        <f t="shared" si="23"/>
        <v>30</v>
      </c>
      <c r="AE21" s="1">
        <f t="shared" si="24"/>
        <v>0</v>
      </c>
      <c r="AF21" s="1">
        <f t="shared" si="24"/>
        <v>0</v>
      </c>
      <c r="AG21" s="1">
        <f t="shared" si="24"/>
        <v>0</v>
      </c>
      <c r="AH21" s="1">
        <f t="shared" si="33"/>
        <v>30</v>
      </c>
      <c r="AI21" s="9">
        <f t="shared" si="25"/>
        <v>0</v>
      </c>
      <c r="AJ21" s="9">
        <f t="shared" si="4"/>
        <v>1.9E-3</v>
      </c>
      <c r="AK21" s="9">
        <f t="shared" si="5"/>
        <v>1.9E-3</v>
      </c>
      <c r="AL21" s="9">
        <f t="shared" si="6"/>
        <v>0</v>
      </c>
      <c r="AM21" s="9">
        <f t="shared" si="7"/>
        <v>0</v>
      </c>
      <c r="AN21" s="9">
        <f t="shared" si="8"/>
        <v>2.0000000000000002E-5</v>
      </c>
      <c r="AO21" s="9">
        <f t="shared" si="9"/>
        <v>5.9999999999999995E-4</v>
      </c>
      <c r="AP21" s="1">
        <f t="shared" si="26"/>
        <v>11</v>
      </c>
      <c r="AQ21" s="1">
        <f t="shared" si="26"/>
        <v>0</v>
      </c>
      <c r="AR21" s="1"/>
      <c r="AS21" s="1">
        <f t="shared" si="27"/>
        <v>0</v>
      </c>
      <c r="AT21" s="1">
        <f t="shared" si="34"/>
        <v>11</v>
      </c>
      <c r="AU21" s="1">
        <f t="shared" si="10"/>
        <v>45</v>
      </c>
      <c r="AV21" s="9">
        <f t="shared" si="11"/>
        <v>8.9999999999999998E-4</v>
      </c>
      <c r="AW21" s="9">
        <f t="shared" si="12"/>
        <v>8.9999999999999998E-4</v>
      </c>
      <c r="AX21" s="9">
        <f t="shared" si="13"/>
        <v>0</v>
      </c>
      <c r="AY21" s="9">
        <f t="shared" si="14"/>
        <v>0</v>
      </c>
      <c r="AZ21" s="9">
        <f t="shared" si="15"/>
        <v>2.2000000000000001E-4</v>
      </c>
      <c r="BA21" s="9">
        <f t="shared" si="28"/>
        <v>9.3099999999999997E-4</v>
      </c>
      <c r="BJ21" s="7">
        <f t="shared" si="35"/>
        <v>18</v>
      </c>
      <c r="BK21" s="7">
        <f t="shared" si="35"/>
        <v>8</v>
      </c>
      <c r="BL21" s="1">
        <f t="shared" si="16"/>
        <v>1651.6485702753889</v>
      </c>
      <c r="BM21" s="48">
        <f>+EvolOf!M10</f>
        <v>29</v>
      </c>
      <c r="BN21" s="1">
        <f t="shared" si="17"/>
        <v>990</v>
      </c>
      <c r="BO21" s="1">
        <f t="shared" si="29"/>
        <v>661.64857027538892</v>
      </c>
      <c r="BP21" s="28">
        <f t="shared" si="30"/>
        <v>0.66833188916705955</v>
      </c>
      <c r="BQ21" s="1">
        <f t="shared" si="18"/>
        <v>437778.83054746629</v>
      </c>
      <c r="BR21" s="1" cm="1">
        <f t="array" ref="BR21">IF(BK21&lt;=$BX$14,0,INDEX($AU$14:$AU$300,BK21-$BX$14+1))*$BY$14</f>
        <v>0</v>
      </c>
      <c r="BS21" s="1">
        <f t="shared" si="19"/>
        <v>1651.6485702753889</v>
      </c>
      <c r="BT21" s="1">
        <f t="shared" si="36"/>
        <v>0</v>
      </c>
      <c r="BU21" s="1">
        <f t="shared" si="31"/>
        <v>0</v>
      </c>
      <c r="BV21" s="1">
        <f t="shared" si="20"/>
        <v>0</v>
      </c>
      <c r="BW21" s="1">
        <f t="shared" si="20"/>
        <v>0</v>
      </c>
      <c r="CP21" s="4">
        <f t="shared" si="21"/>
        <v>0</v>
      </c>
      <c r="CQ21" s="7" cm="1">
        <f t="array" ref="CQ21">IF(BK21&lt;=$CV$48,0,INDEX($B$14:$B$300,BK21-$CV$48+1))</f>
        <v>0</v>
      </c>
      <c r="CR21" s="1">
        <f t="shared" si="22"/>
        <v>0</v>
      </c>
      <c r="CS21" s="100">
        <f t="shared" si="32"/>
        <v>0</v>
      </c>
    </row>
    <row r="22" spans="1:100" x14ac:dyDescent="0.3">
      <c r="A22" s="1"/>
      <c r="B22" s="1">
        <f t="shared" si="0"/>
        <v>128</v>
      </c>
      <c r="C22" s="1">
        <v>9</v>
      </c>
      <c r="D22" s="1">
        <v>49871</v>
      </c>
      <c r="E22" s="1">
        <v>128</v>
      </c>
      <c r="F22" s="1">
        <v>0</v>
      </c>
      <c r="G22" s="1">
        <v>0</v>
      </c>
      <c r="H22" s="1">
        <v>0</v>
      </c>
      <c r="I22" s="1">
        <v>0</v>
      </c>
      <c r="J22" s="4">
        <v>53.63</v>
      </c>
      <c r="K22" s="4">
        <v>0.33</v>
      </c>
      <c r="L22" s="4">
        <v>0.4</v>
      </c>
      <c r="M22" s="61">
        <v>0.43</v>
      </c>
      <c r="N22" s="1">
        <v>9</v>
      </c>
      <c r="O22" s="1">
        <v>109</v>
      </c>
      <c r="P22" s="1">
        <v>109</v>
      </c>
      <c r="Q22" s="1">
        <v>0</v>
      </c>
      <c r="R22" s="1">
        <v>0</v>
      </c>
      <c r="S22" s="1">
        <v>0</v>
      </c>
      <c r="T22" s="1">
        <v>1</v>
      </c>
      <c r="U22" s="1">
        <v>0</v>
      </c>
      <c r="V22" s="1">
        <v>58</v>
      </c>
      <c r="W22" s="1">
        <v>0</v>
      </c>
      <c r="X22" s="1">
        <v>0</v>
      </c>
      <c r="Y22" s="58">
        <v>0.37</v>
      </c>
      <c r="AA22" s="1">
        <f t="shared" si="1"/>
        <v>186</v>
      </c>
      <c r="AB22" s="1">
        <f t="shared" si="2"/>
        <v>0</v>
      </c>
      <c r="AC22" s="1">
        <f t="shared" si="3"/>
        <v>0</v>
      </c>
      <c r="AD22" s="1">
        <f t="shared" si="23"/>
        <v>33</v>
      </c>
      <c r="AE22" s="1">
        <f t="shared" si="24"/>
        <v>0</v>
      </c>
      <c r="AF22" s="1">
        <f t="shared" si="24"/>
        <v>0</v>
      </c>
      <c r="AG22" s="1">
        <f t="shared" si="24"/>
        <v>0</v>
      </c>
      <c r="AH22" s="1">
        <f t="shared" si="33"/>
        <v>33</v>
      </c>
      <c r="AI22" s="9">
        <f t="shared" si="25"/>
        <v>0</v>
      </c>
      <c r="AJ22" s="9">
        <f t="shared" si="4"/>
        <v>2.5600000000000002E-3</v>
      </c>
      <c r="AK22" s="9">
        <f t="shared" si="5"/>
        <v>2.5600000000000002E-3</v>
      </c>
      <c r="AL22" s="9">
        <f t="shared" si="6"/>
        <v>0</v>
      </c>
      <c r="AM22" s="9">
        <f t="shared" si="7"/>
        <v>0</v>
      </c>
      <c r="AN22" s="9">
        <f t="shared" si="8"/>
        <v>2.0000000000000002E-5</v>
      </c>
      <c r="AO22" s="9">
        <f t="shared" si="9"/>
        <v>6.6E-4</v>
      </c>
      <c r="AP22" s="1">
        <f t="shared" si="26"/>
        <v>13</v>
      </c>
      <c r="AQ22" s="1">
        <f t="shared" si="26"/>
        <v>0</v>
      </c>
      <c r="AR22" s="1"/>
      <c r="AS22" s="1">
        <f t="shared" si="27"/>
        <v>0</v>
      </c>
      <c r="AT22" s="1">
        <f t="shared" si="34"/>
        <v>13</v>
      </c>
      <c r="AU22" s="1">
        <f t="shared" si="10"/>
        <v>58</v>
      </c>
      <c r="AV22" s="9">
        <f t="shared" si="11"/>
        <v>1.16E-3</v>
      </c>
      <c r="AW22" s="9">
        <f t="shared" si="12"/>
        <v>1.16E-3</v>
      </c>
      <c r="AX22" s="9">
        <f t="shared" si="13"/>
        <v>0</v>
      </c>
      <c r="AY22" s="9">
        <f t="shared" si="14"/>
        <v>0</v>
      </c>
      <c r="AZ22" s="9">
        <f t="shared" si="15"/>
        <v>2.5999999999999998E-4</v>
      </c>
      <c r="BA22" s="9">
        <f t="shared" si="28"/>
        <v>1.2544000000000001E-3</v>
      </c>
      <c r="BJ22" s="7">
        <f t="shared" si="35"/>
        <v>19</v>
      </c>
      <c r="BK22" s="7">
        <f t="shared" si="35"/>
        <v>9</v>
      </c>
      <c r="BL22" s="1">
        <f t="shared" si="16"/>
        <v>2128.7914905771681</v>
      </c>
      <c r="BM22" s="48">
        <f>+EvolOf!M11</f>
        <v>43</v>
      </c>
      <c r="BN22" s="1">
        <f t="shared" si="17"/>
        <v>1564</v>
      </c>
      <c r="BO22" s="1">
        <f t="shared" si="29"/>
        <v>564.79149057716813</v>
      </c>
      <c r="BP22" s="28">
        <f t="shared" si="30"/>
        <v>0.36111987888565733</v>
      </c>
      <c r="BQ22" s="1">
        <f t="shared" si="18"/>
        <v>318989.42782837938</v>
      </c>
      <c r="BR22" s="1" cm="1">
        <f t="array" ref="BR22">IF(BK22&lt;=$BX$14,0,INDEX($AU$14:$AU$300,BK22-$BX$14+1))*$BY$14</f>
        <v>0</v>
      </c>
      <c r="BS22" s="1">
        <f t="shared" si="19"/>
        <v>2128.7914905771681</v>
      </c>
      <c r="BT22" s="1">
        <f t="shared" si="36"/>
        <v>0</v>
      </c>
      <c r="BU22" s="1">
        <f t="shared" si="31"/>
        <v>0</v>
      </c>
      <c r="BV22" s="1">
        <f t="shared" si="20"/>
        <v>0</v>
      </c>
      <c r="BW22" s="1">
        <f t="shared" si="20"/>
        <v>0</v>
      </c>
      <c r="CP22" s="4">
        <f t="shared" si="21"/>
        <v>0</v>
      </c>
      <c r="CQ22" s="7" cm="1">
        <f t="array" ref="CQ22">IF(BK22&lt;=$CV$48,0,INDEX($B$14:$B$300,BK22-$CV$48+1))</f>
        <v>0</v>
      </c>
      <c r="CR22" s="1">
        <f t="shared" si="22"/>
        <v>0</v>
      </c>
      <c r="CS22" s="100">
        <f t="shared" si="32"/>
        <v>0</v>
      </c>
    </row>
    <row r="23" spans="1:100" x14ac:dyDescent="0.3">
      <c r="A23" s="1"/>
      <c r="B23" s="1">
        <f t="shared" si="0"/>
        <v>179</v>
      </c>
      <c r="C23" s="1">
        <v>10</v>
      </c>
      <c r="D23" s="1">
        <v>49820</v>
      </c>
      <c r="E23" s="1">
        <v>179</v>
      </c>
      <c r="F23" s="1">
        <v>0</v>
      </c>
      <c r="G23" s="1">
        <v>0</v>
      </c>
      <c r="H23" s="1">
        <v>0</v>
      </c>
      <c r="I23" s="1">
        <v>0</v>
      </c>
      <c r="J23" s="4">
        <v>53.64</v>
      </c>
      <c r="K23" s="4">
        <v>0.37</v>
      </c>
      <c r="L23" s="4">
        <v>0.7</v>
      </c>
      <c r="M23" s="61">
        <v>0.54</v>
      </c>
      <c r="N23" s="1">
        <v>13</v>
      </c>
      <c r="O23" s="1">
        <v>155</v>
      </c>
      <c r="P23" s="1">
        <v>155</v>
      </c>
      <c r="Q23" s="1">
        <v>0</v>
      </c>
      <c r="R23" s="1">
        <v>0</v>
      </c>
      <c r="S23" s="1">
        <v>0</v>
      </c>
      <c r="T23" s="1">
        <v>1</v>
      </c>
      <c r="U23" s="1">
        <v>0</v>
      </c>
      <c r="V23" s="1">
        <v>79</v>
      </c>
      <c r="W23" s="1">
        <v>0</v>
      </c>
      <c r="X23" s="1">
        <v>0</v>
      </c>
      <c r="Y23" s="58">
        <v>0.37</v>
      </c>
      <c r="AA23" s="1">
        <f t="shared" si="1"/>
        <v>258</v>
      </c>
      <c r="AB23" s="1">
        <f t="shared" si="2"/>
        <v>0</v>
      </c>
      <c r="AC23" s="1">
        <f t="shared" si="3"/>
        <v>0</v>
      </c>
      <c r="AD23" s="1">
        <f t="shared" si="23"/>
        <v>51</v>
      </c>
      <c r="AE23" s="1">
        <f t="shared" si="24"/>
        <v>0</v>
      </c>
      <c r="AF23" s="1">
        <f t="shared" si="24"/>
        <v>0</v>
      </c>
      <c r="AG23" s="1">
        <f t="shared" si="24"/>
        <v>0</v>
      </c>
      <c r="AH23" s="1">
        <f t="shared" si="33"/>
        <v>51</v>
      </c>
      <c r="AI23" s="9">
        <f t="shared" si="25"/>
        <v>0</v>
      </c>
      <c r="AJ23" s="9">
        <f t="shared" si="4"/>
        <v>3.5799999999999998E-3</v>
      </c>
      <c r="AK23" s="9">
        <f t="shared" si="5"/>
        <v>3.5799999999999998E-3</v>
      </c>
      <c r="AL23" s="9">
        <f t="shared" si="6"/>
        <v>0</v>
      </c>
      <c r="AM23" s="9">
        <f t="shared" si="7"/>
        <v>0</v>
      </c>
      <c r="AN23" s="9">
        <f t="shared" si="8"/>
        <v>2.0000000000000002E-5</v>
      </c>
      <c r="AO23" s="9">
        <f t="shared" si="9"/>
        <v>1.0200000000000001E-3</v>
      </c>
      <c r="AP23" s="1">
        <f t="shared" si="26"/>
        <v>21</v>
      </c>
      <c r="AQ23" s="1">
        <f t="shared" si="26"/>
        <v>0</v>
      </c>
      <c r="AR23" s="1"/>
      <c r="AS23" s="1">
        <f t="shared" si="27"/>
        <v>0</v>
      </c>
      <c r="AT23" s="1">
        <f t="shared" si="34"/>
        <v>21</v>
      </c>
      <c r="AU23" s="1">
        <f t="shared" si="10"/>
        <v>79</v>
      </c>
      <c r="AV23" s="9">
        <f t="shared" si="11"/>
        <v>1.58E-3</v>
      </c>
      <c r="AW23" s="9">
        <f t="shared" si="12"/>
        <v>1.58E-3</v>
      </c>
      <c r="AX23" s="9">
        <f t="shared" si="13"/>
        <v>0</v>
      </c>
      <c r="AY23" s="9">
        <f t="shared" si="14"/>
        <v>0</v>
      </c>
      <c r="AZ23" s="9">
        <f t="shared" si="15"/>
        <v>4.2000000000000002E-4</v>
      </c>
      <c r="BA23" s="9">
        <f t="shared" si="28"/>
        <v>1.7541999999999998E-3</v>
      </c>
      <c r="BJ23" s="7">
        <f t="shared" si="35"/>
        <v>20</v>
      </c>
      <c r="BK23" s="7">
        <f t="shared" si="35"/>
        <v>10</v>
      </c>
      <c r="BL23" s="1">
        <f t="shared" si="16"/>
        <v>2899.5608233723497</v>
      </c>
      <c r="BM23" s="48">
        <f>+EvolOf!M12</f>
        <v>65</v>
      </c>
      <c r="BN23" s="1">
        <f t="shared" si="17"/>
        <v>2084</v>
      </c>
      <c r="BO23" s="1">
        <f t="shared" si="29"/>
        <v>815.56082337234966</v>
      </c>
      <c r="BP23" s="28">
        <f t="shared" si="30"/>
        <v>0.39134396514987979</v>
      </c>
      <c r="BQ23" s="1">
        <f t="shared" si="18"/>
        <v>665139.45661978493</v>
      </c>
      <c r="BR23" s="1" cm="1">
        <f t="array" ref="BR23">IF(BK23&lt;=$BX$14,0,INDEX($AU$14:$AU$300,BK23-$BX$14+1))*$BY$14</f>
        <v>0</v>
      </c>
      <c r="BS23" s="1">
        <f t="shared" si="19"/>
        <v>2899.5608233723497</v>
      </c>
      <c r="BT23" s="1">
        <f t="shared" si="36"/>
        <v>0</v>
      </c>
      <c r="BU23" s="1">
        <f t="shared" si="31"/>
        <v>0</v>
      </c>
      <c r="BV23" s="1">
        <f t="shared" si="20"/>
        <v>0</v>
      </c>
      <c r="BW23" s="1">
        <f t="shared" si="20"/>
        <v>0</v>
      </c>
      <c r="CP23" s="4">
        <f t="shared" si="21"/>
        <v>0</v>
      </c>
      <c r="CQ23" s="7" cm="1">
        <f t="array" ref="CQ23">IF(BK23&lt;=$CV$48,0,INDEX($B$14:$B$300,BK23-$CV$48+1))</f>
        <v>0</v>
      </c>
      <c r="CR23" s="1">
        <f t="shared" si="22"/>
        <v>0</v>
      </c>
      <c r="CS23" s="100">
        <f t="shared" si="32"/>
        <v>0</v>
      </c>
    </row>
    <row r="24" spans="1:100" x14ac:dyDescent="0.3">
      <c r="A24" s="1"/>
      <c r="B24" s="1">
        <f t="shared" si="0"/>
        <v>240</v>
      </c>
      <c r="C24" s="1">
        <v>11</v>
      </c>
      <c r="D24" s="1">
        <v>49758</v>
      </c>
      <c r="E24" s="1">
        <v>240</v>
      </c>
      <c r="F24" s="1">
        <v>0</v>
      </c>
      <c r="G24" s="1">
        <v>0</v>
      </c>
      <c r="H24" s="1">
        <v>0</v>
      </c>
      <c r="I24" s="1">
        <v>0</v>
      </c>
      <c r="J24" s="4">
        <v>53.63</v>
      </c>
      <c r="K24" s="4">
        <v>0.38</v>
      </c>
      <c r="L24" s="4">
        <v>2.1</v>
      </c>
      <c r="M24" s="61">
        <v>1.67</v>
      </c>
      <c r="N24" s="1">
        <v>20</v>
      </c>
      <c r="O24" s="1">
        <v>210</v>
      </c>
      <c r="P24" s="1">
        <v>210</v>
      </c>
      <c r="Q24" s="1">
        <v>0</v>
      </c>
      <c r="R24" s="1">
        <v>0</v>
      </c>
      <c r="S24" s="1">
        <v>0</v>
      </c>
      <c r="T24" s="1">
        <v>7</v>
      </c>
      <c r="U24" s="1">
        <v>0</v>
      </c>
      <c r="V24" s="1">
        <v>105</v>
      </c>
      <c r="W24" s="1">
        <v>0</v>
      </c>
      <c r="X24" s="1">
        <v>0</v>
      </c>
      <c r="Y24" s="58">
        <v>0.78</v>
      </c>
      <c r="AA24" s="1">
        <f t="shared" si="1"/>
        <v>345</v>
      </c>
      <c r="AB24" s="1">
        <f t="shared" si="2"/>
        <v>0</v>
      </c>
      <c r="AC24" s="1">
        <f t="shared" si="3"/>
        <v>0</v>
      </c>
      <c r="AD24" s="1">
        <f t="shared" si="23"/>
        <v>61</v>
      </c>
      <c r="AE24" s="1">
        <f t="shared" si="24"/>
        <v>0</v>
      </c>
      <c r="AF24" s="1">
        <f t="shared" si="24"/>
        <v>0</v>
      </c>
      <c r="AG24" s="1">
        <f t="shared" si="24"/>
        <v>0</v>
      </c>
      <c r="AH24" s="1">
        <f t="shared" si="33"/>
        <v>61</v>
      </c>
      <c r="AI24" s="9">
        <f t="shared" si="25"/>
        <v>0</v>
      </c>
      <c r="AJ24" s="9">
        <f t="shared" si="4"/>
        <v>4.7999999999999996E-3</v>
      </c>
      <c r="AK24" s="9">
        <f t="shared" si="5"/>
        <v>4.7999999999999996E-3</v>
      </c>
      <c r="AL24" s="9">
        <f t="shared" si="6"/>
        <v>0</v>
      </c>
      <c r="AM24" s="9">
        <f t="shared" si="7"/>
        <v>0</v>
      </c>
      <c r="AN24" s="9">
        <f t="shared" si="8"/>
        <v>1.3999999999999999E-4</v>
      </c>
      <c r="AO24" s="9">
        <f t="shared" si="9"/>
        <v>1.2199999999999999E-3</v>
      </c>
      <c r="AP24" s="1">
        <f t="shared" si="26"/>
        <v>26</v>
      </c>
      <c r="AQ24" s="1">
        <f t="shared" si="26"/>
        <v>0</v>
      </c>
      <c r="AR24" s="1"/>
      <c r="AS24" s="1">
        <f t="shared" si="27"/>
        <v>0</v>
      </c>
      <c r="AT24" s="1">
        <f t="shared" si="34"/>
        <v>26</v>
      </c>
      <c r="AU24" s="1">
        <f t="shared" si="10"/>
        <v>105</v>
      </c>
      <c r="AV24" s="9">
        <f t="shared" si="11"/>
        <v>2.0999999999999999E-3</v>
      </c>
      <c r="AW24" s="9">
        <f t="shared" si="12"/>
        <v>2.0999999999999999E-3</v>
      </c>
      <c r="AX24" s="9">
        <f t="shared" si="13"/>
        <v>0</v>
      </c>
      <c r="AY24" s="9">
        <f t="shared" si="14"/>
        <v>0</v>
      </c>
      <c r="AZ24" s="9">
        <f t="shared" si="15"/>
        <v>5.1999999999999995E-4</v>
      </c>
      <c r="BA24" s="9">
        <f t="shared" si="28"/>
        <v>2.3519999999999999E-3</v>
      </c>
      <c r="BJ24" s="7">
        <f t="shared" si="35"/>
        <v>21</v>
      </c>
      <c r="BK24" s="7">
        <f t="shared" si="35"/>
        <v>11</v>
      </c>
      <c r="BL24" s="1">
        <f t="shared" si="16"/>
        <v>3853.8466639759076</v>
      </c>
      <c r="BM24" s="48">
        <f>+EvolOf!M13</f>
        <v>113</v>
      </c>
      <c r="BN24" s="1">
        <f t="shared" si="17"/>
        <v>2871</v>
      </c>
      <c r="BO24" s="1">
        <f t="shared" si="29"/>
        <v>982.84666397590763</v>
      </c>
      <c r="BP24" s="28">
        <f t="shared" si="30"/>
        <v>0.34233600277809395</v>
      </c>
      <c r="BQ24" s="1">
        <f t="shared" si="18"/>
        <v>965987.56488857069</v>
      </c>
      <c r="BR24" s="1" cm="1">
        <f t="array" ref="BR24">IF(BK24&lt;=$BX$14,0,INDEX($AU$14:$AU$300,BK24-$BX$14+1))*$BY$14</f>
        <v>0</v>
      </c>
      <c r="BS24" s="1">
        <f t="shared" si="19"/>
        <v>3853.8466639759076</v>
      </c>
      <c r="BT24" s="1">
        <f t="shared" si="36"/>
        <v>0</v>
      </c>
      <c r="BU24" s="1">
        <f t="shared" si="31"/>
        <v>0</v>
      </c>
      <c r="BV24" s="1">
        <f t="shared" si="20"/>
        <v>0</v>
      </c>
      <c r="BW24" s="1">
        <f t="shared" si="20"/>
        <v>0</v>
      </c>
      <c r="CP24" s="4">
        <f t="shared" si="21"/>
        <v>0</v>
      </c>
      <c r="CQ24" s="7" cm="1">
        <f t="array" ref="CQ24">IF(BK24&lt;=$CV$48,0,INDEX($B$14:$B$300,BK24-$CV$48+1))</f>
        <v>0</v>
      </c>
      <c r="CR24" s="1">
        <f t="shared" si="22"/>
        <v>0</v>
      </c>
      <c r="CS24" s="100">
        <f t="shared" si="32"/>
        <v>0</v>
      </c>
    </row>
    <row r="25" spans="1:100" x14ac:dyDescent="0.3">
      <c r="A25" s="1"/>
      <c r="B25" s="1">
        <f t="shared" si="0"/>
        <v>301</v>
      </c>
      <c r="C25" s="1">
        <v>12</v>
      </c>
      <c r="D25" s="1">
        <v>49698</v>
      </c>
      <c r="E25" s="1">
        <v>301</v>
      </c>
      <c r="F25" s="1">
        <v>0</v>
      </c>
      <c r="G25" s="1">
        <v>0</v>
      </c>
      <c r="H25" s="1">
        <v>0</v>
      </c>
      <c r="I25" s="1">
        <v>0</v>
      </c>
      <c r="J25" s="4">
        <v>53.63</v>
      </c>
      <c r="K25" s="4">
        <v>0.41</v>
      </c>
      <c r="L25" s="4">
        <v>2.9</v>
      </c>
      <c r="M25" s="61">
        <v>1.74</v>
      </c>
      <c r="N25" s="1">
        <v>28</v>
      </c>
      <c r="O25" s="1">
        <v>263</v>
      </c>
      <c r="P25" s="1">
        <v>263</v>
      </c>
      <c r="Q25" s="1">
        <v>0</v>
      </c>
      <c r="R25" s="1">
        <v>0</v>
      </c>
      <c r="S25" s="1">
        <v>0</v>
      </c>
      <c r="T25" s="1">
        <v>13</v>
      </c>
      <c r="U25" s="1">
        <v>1</v>
      </c>
      <c r="V25" s="1">
        <v>131</v>
      </c>
      <c r="W25" s="1">
        <v>0</v>
      </c>
      <c r="X25" s="1">
        <v>0</v>
      </c>
      <c r="Y25" s="58">
        <v>0.78</v>
      </c>
      <c r="AA25" s="1">
        <f t="shared" si="1"/>
        <v>432</v>
      </c>
      <c r="AB25" s="1">
        <f t="shared" si="2"/>
        <v>0</v>
      </c>
      <c r="AC25" s="1">
        <f t="shared" si="3"/>
        <v>0</v>
      </c>
      <c r="AD25" s="1">
        <f t="shared" si="23"/>
        <v>61</v>
      </c>
      <c r="AE25" s="1">
        <f t="shared" si="24"/>
        <v>0</v>
      </c>
      <c r="AF25" s="1">
        <f t="shared" si="24"/>
        <v>0</v>
      </c>
      <c r="AG25" s="1">
        <f t="shared" si="24"/>
        <v>0</v>
      </c>
      <c r="AH25" s="1">
        <f t="shared" si="33"/>
        <v>61</v>
      </c>
      <c r="AI25" s="9">
        <f t="shared" si="25"/>
        <v>0</v>
      </c>
      <c r="AJ25" s="9">
        <f t="shared" si="4"/>
        <v>6.0200000000000002E-3</v>
      </c>
      <c r="AK25" s="9">
        <f t="shared" si="5"/>
        <v>6.0200000000000002E-3</v>
      </c>
      <c r="AL25" s="9">
        <f t="shared" si="6"/>
        <v>0</v>
      </c>
      <c r="AM25" s="9">
        <f t="shared" si="7"/>
        <v>0</v>
      </c>
      <c r="AN25" s="9">
        <f t="shared" si="8"/>
        <v>2.5999999999999998E-4</v>
      </c>
      <c r="AO25" s="9">
        <f t="shared" si="9"/>
        <v>1.2199999999999999E-3</v>
      </c>
      <c r="AP25" s="1">
        <f t="shared" si="26"/>
        <v>26</v>
      </c>
      <c r="AQ25" s="1">
        <f t="shared" si="26"/>
        <v>0</v>
      </c>
      <c r="AR25" s="1"/>
      <c r="AS25" s="1">
        <f t="shared" si="27"/>
        <v>0</v>
      </c>
      <c r="AT25" s="1">
        <f t="shared" si="34"/>
        <v>26</v>
      </c>
      <c r="AU25" s="1">
        <f t="shared" si="10"/>
        <v>131</v>
      </c>
      <c r="AV25" s="9">
        <f t="shared" si="11"/>
        <v>2.6199999999999999E-3</v>
      </c>
      <c r="AW25" s="9">
        <f t="shared" si="12"/>
        <v>2.6199999999999999E-3</v>
      </c>
      <c r="AX25" s="9">
        <f t="shared" si="13"/>
        <v>0</v>
      </c>
      <c r="AY25" s="9">
        <f t="shared" si="14"/>
        <v>0</v>
      </c>
      <c r="AZ25" s="9">
        <f t="shared" si="15"/>
        <v>5.1999999999999995E-4</v>
      </c>
      <c r="BA25" s="9">
        <f t="shared" si="28"/>
        <v>2.9497999999999998E-3</v>
      </c>
      <c r="BJ25" s="7">
        <f t="shared" si="35"/>
        <v>22</v>
      </c>
      <c r="BK25" s="7">
        <f t="shared" si="35"/>
        <v>12</v>
      </c>
      <c r="BL25" s="1">
        <f t="shared" si="16"/>
        <v>4808.1325045794656</v>
      </c>
      <c r="BM25" s="48">
        <f>+EvolOf!M14</f>
        <v>148</v>
      </c>
      <c r="BN25" s="1">
        <f t="shared" si="17"/>
        <v>4163</v>
      </c>
      <c r="BO25" s="1">
        <f t="shared" si="29"/>
        <v>645.1325045794656</v>
      </c>
      <c r="BP25" s="28">
        <f t="shared" si="30"/>
        <v>0.1549681730913921</v>
      </c>
      <c r="BQ25" s="1">
        <f t="shared" si="18"/>
        <v>416195.94846497418</v>
      </c>
      <c r="BR25" s="1" cm="1">
        <f t="array" ref="BR25">IF(BK25&lt;=$BX$14,0,INDEX($AU$14:$AU$300,BK25-$BX$14+1))*$BY$14</f>
        <v>36.70330156167531</v>
      </c>
      <c r="BS25" s="1">
        <f t="shared" si="19"/>
        <v>4808.1325045794656</v>
      </c>
      <c r="BT25" s="1">
        <f t="shared" si="36"/>
        <v>0</v>
      </c>
      <c r="BU25" s="1">
        <f t="shared" si="31"/>
        <v>36.70330156167531</v>
      </c>
      <c r="BV25" s="1">
        <f t="shared" si="20"/>
        <v>0</v>
      </c>
      <c r="BW25" s="1">
        <f t="shared" si="20"/>
        <v>0</v>
      </c>
      <c r="CP25" s="4">
        <f t="shared" si="21"/>
        <v>0</v>
      </c>
      <c r="CQ25" s="7" cm="1">
        <f t="array" ref="CQ25">IF(BK25&lt;=$CV$48,0,INDEX($B$14:$B$300,BK25-$CV$48+1))</f>
        <v>0</v>
      </c>
      <c r="CR25" s="1">
        <f t="shared" si="22"/>
        <v>0</v>
      </c>
      <c r="CS25" s="100">
        <f t="shared" si="32"/>
        <v>0</v>
      </c>
    </row>
    <row r="26" spans="1:100" x14ac:dyDescent="0.3">
      <c r="A26" s="1"/>
      <c r="B26" s="1">
        <f t="shared" si="0"/>
        <v>360</v>
      </c>
      <c r="C26" s="1">
        <v>13</v>
      </c>
      <c r="D26" s="1">
        <v>49638</v>
      </c>
      <c r="E26" s="1">
        <v>360</v>
      </c>
      <c r="F26" s="1">
        <v>0</v>
      </c>
      <c r="G26" s="1">
        <v>0</v>
      </c>
      <c r="H26" s="1">
        <v>0</v>
      </c>
      <c r="I26" s="1">
        <v>0</v>
      </c>
      <c r="J26" s="4">
        <v>53.63</v>
      </c>
      <c r="K26" s="4">
        <v>0.45</v>
      </c>
      <c r="L26" s="4">
        <v>4.7</v>
      </c>
      <c r="M26" s="61">
        <v>2.8</v>
      </c>
      <c r="N26" s="1">
        <v>39</v>
      </c>
      <c r="O26" s="1">
        <v>311</v>
      </c>
      <c r="P26" s="1">
        <v>310</v>
      </c>
      <c r="Q26" s="1">
        <v>0</v>
      </c>
      <c r="R26" s="1">
        <v>0</v>
      </c>
      <c r="S26" s="1">
        <v>0</v>
      </c>
      <c r="T26" s="1">
        <v>17</v>
      </c>
      <c r="U26" s="1">
        <v>1</v>
      </c>
      <c r="V26" s="1">
        <v>161</v>
      </c>
      <c r="W26" s="1">
        <v>0</v>
      </c>
      <c r="X26" s="1">
        <v>0</v>
      </c>
      <c r="Y26" s="58">
        <v>0.81</v>
      </c>
      <c r="AA26" s="1">
        <f t="shared" si="1"/>
        <v>521</v>
      </c>
      <c r="AB26" s="1">
        <f t="shared" si="2"/>
        <v>0</v>
      </c>
      <c r="AC26" s="1">
        <f t="shared" si="3"/>
        <v>0</v>
      </c>
      <c r="AD26" s="1">
        <f t="shared" si="23"/>
        <v>59</v>
      </c>
      <c r="AE26" s="1">
        <f t="shared" si="24"/>
        <v>0</v>
      </c>
      <c r="AF26" s="1">
        <f t="shared" si="24"/>
        <v>0</v>
      </c>
      <c r="AG26" s="1">
        <f t="shared" si="24"/>
        <v>0</v>
      </c>
      <c r="AH26" s="1">
        <f t="shared" si="33"/>
        <v>59</v>
      </c>
      <c r="AI26" s="9">
        <f t="shared" si="25"/>
        <v>0</v>
      </c>
      <c r="AJ26" s="9">
        <f t="shared" si="4"/>
        <v>7.1999999999999998E-3</v>
      </c>
      <c r="AK26" s="9">
        <f t="shared" si="5"/>
        <v>7.1999999999999998E-3</v>
      </c>
      <c r="AL26" s="9">
        <f t="shared" si="6"/>
        <v>0</v>
      </c>
      <c r="AM26" s="9">
        <f t="shared" si="7"/>
        <v>0</v>
      </c>
      <c r="AN26" s="9">
        <f t="shared" si="8"/>
        <v>3.4000000000000002E-4</v>
      </c>
      <c r="AO26" s="9">
        <f t="shared" si="9"/>
        <v>1.1800000000000001E-3</v>
      </c>
      <c r="AP26" s="1">
        <f t="shared" si="26"/>
        <v>30</v>
      </c>
      <c r="AQ26" s="1">
        <f t="shared" si="26"/>
        <v>0</v>
      </c>
      <c r="AR26" s="1"/>
      <c r="AS26" s="1">
        <f t="shared" si="27"/>
        <v>0</v>
      </c>
      <c r="AT26" s="1">
        <f t="shared" si="34"/>
        <v>30</v>
      </c>
      <c r="AU26" s="1">
        <f t="shared" si="10"/>
        <v>161</v>
      </c>
      <c r="AV26" s="9">
        <f t="shared" si="11"/>
        <v>3.2200000000000002E-3</v>
      </c>
      <c r="AW26" s="9">
        <f t="shared" si="12"/>
        <v>3.2200000000000002E-3</v>
      </c>
      <c r="AX26" s="9">
        <f t="shared" si="13"/>
        <v>0</v>
      </c>
      <c r="AY26" s="9">
        <f t="shared" si="14"/>
        <v>0</v>
      </c>
      <c r="AZ26" s="9">
        <f t="shared" si="15"/>
        <v>5.9999999999999995E-4</v>
      </c>
      <c r="BA26" s="9">
        <f t="shared" si="28"/>
        <v>3.5279999999999999E-3</v>
      </c>
      <c r="BJ26" s="7">
        <f t="shared" si="35"/>
        <v>23</v>
      </c>
      <c r="BK26" s="7">
        <f t="shared" si="35"/>
        <v>13</v>
      </c>
      <c r="BL26" s="1">
        <f t="shared" si="16"/>
        <v>5909.2315514297252</v>
      </c>
      <c r="BM26" s="48">
        <f>+EvolOf!M15</f>
        <v>194</v>
      </c>
      <c r="BN26" s="1">
        <f t="shared" si="17"/>
        <v>5893</v>
      </c>
      <c r="BO26" s="1">
        <f t="shared" si="29"/>
        <v>16.231551429725187</v>
      </c>
      <c r="BP26" s="28">
        <f t="shared" si="30"/>
        <v>2.7543783182970571E-3</v>
      </c>
      <c r="BQ26" s="1">
        <f t="shared" si="18"/>
        <v>263.46326181581372</v>
      </c>
      <c r="BR26" s="1" cm="1">
        <f t="array" ref="BR26">IF(BK26&lt;=$BX$14,0,INDEX($AU$14:$AU$300,BK26-$BX$14+1))*$BY$14</f>
        <v>36.70330156167531</v>
      </c>
      <c r="BS26" s="1">
        <f t="shared" si="19"/>
        <v>5909.2315514297252</v>
      </c>
      <c r="BT26" s="1">
        <f t="shared" si="36"/>
        <v>0</v>
      </c>
      <c r="BU26" s="1">
        <f t="shared" si="31"/>
        <v>36.70330156167531</v>
      </c>
      <c r="BV26" s="1">
        <f t="shared" si="20"/>
        <v>0</v>
      </c>
      <c r="BW26" s="1">
        <f t="shared" si="20"/>
        <v>0</v>
      </c>
      <c r="CP26" s="4">
        <f t="shared" si="21"/>
        <v>0</v>
      </c>
      <c r="CQ26" s="7" cm="1">
        <f t="array" ref="CQ26">IF(BK26&lt;=$CV$48,0,INDEX($B$14:$B$300,BK26-$CV$48+1))</f>
        <v>0</v>
      </c>
      <c r="CR26" s="1">
        <f t="shared" si="22"/>
        <v>0</v>
      </c>
      <c r="CS26" s="100">
        <f t="shared" si="32"/>
        <v>0</v>
      </c>
    </row>
    <row r="27" spans="1:100" x14ac:dyDescent="0.3">
      <c r="A27" s="1"/>
      <c r="B27" s="1">
        <f t="shared" si="0"/>
        <v>419</v>
      </c>
      <c r="C27" s="1">
        <v>14</v>
      </c>
      <c r="D27" s="1">
        <v>49579</v>
      </c>
      <c r="E27" s="1">
        <v>419</v>
      </c>
      <c r="F27" s="1">
        <v>0</v>
      </c>
      <c r="G27" s="1">
        <v>0</v>
      </c>
      <c r="H27" s="1">
        <v>0</v>
      </c>
      <c r="I27" s="1">
        <v>0</v>
      </c>
      <c r="J27" s="4">
        <v>53.63</v>
      </c>
      <c r="K27" s="4">
        <v>0.49</v>
      </c>
      <c r="L27" s="4">
        <v>5.5</v>
      </c>
      <c r="M27" s="61">
        <v>2.8</v>
      </c>
      <c r="N27" s="1">
        <v>55</v>
      </c>
      <c r="O27" s="1">
        <v>354</v>
      </c>
      <c r="P27" s="1">
        <v>353</v>
      </c>
      <c r="Q27" s="1">
        <v>0</v>
      </c>
      <c r="R27" s="1">
        <v>0</v>
      </c>
      <c r="S27" s="1">
        <v>0</v>
      </c>
      <c r="T27" s="1">
        <v>34</v>
      </c>
      <c r="U27" s="1">
        <v>3</v>
      </c>
      <c r="V27" s="1">
        <v>194</v>
      </c>
      <c r="W27" s="1">
        <v>0</v>
      </c>
      <c r="X27" s="1">
        <v>0</v>
      </c>
      <c r="Y27" s="58">
        <v>0.7</v>
      </c>
      <c r="AA27" s="1">
        <f t="shared" si="1"/>
        <v>613</v>
      </c>
      <c r="AB27" s="1">
        <f t="shared" si="2"/>
        <v>0</v>
      </c>
      <c r="AC27" s="1">
        <f t="shared" si="3"/>
        <v>0</v>
      </c>
      <c r="AD27" s="1">
        <f t="shared" si="23"/>
        <v>59</v>
      </c>
      <c r="AE27" s="1">
        <f t="shared" si="24"/>
        <v>0</v>
      </c>
      <c r="AF27" s="1">
        <f t="shared" si="24"/>
        <v>0</v>
      </c>
      <c r="AG27" s="1">
        <f t="shared" si="24"/>
        <v>0</v>
      </c>
      <c r="AH27" s="1">
        <f t="shared" si="33"/>
        <v>59</v>
      </c>
      <c r="AI27" s="9">
        <f t="shared" si="25"/>
        <v>0</v>
      </c>
      <c r="AJ27" s="9">
        <f t="shared" si="4"/>
        <v>8.3800000000000003E-3</v>
      </c>
      <c r="AK27" s="9">
        <f t="shared" si="5"/>
        <v>8.3800000000000003E-3</v>
      </c>
      <c r="AL27" s="9">
        <f t="shared" si="6"/>
        <v>0</v>
      </c>
      <c r="AM27" s="9">
        <f t="shared" si="7"/>
        <v>0</v>
      </c>
      <c r="AN27" s="9">
        <f t="shared" si="8"/>
        <v>6.8000000000000005E-4</v>
      </c>
      <c r="AO27" s="9">
        <f t="shared" si="9"/>
        <v>1.1800000000000001E-3</v>
      </c>
      <c r="AP27" s="1">
        <f t="shared" si="26"/>
        <v>33</v>
      </c>
      <c r="AQ27" s="1">
        <f t="shared" si="26"/>
        <v>0</v>
      </c>
      <c r="AR27" s="1"/>
      <c r="AS27" s="1">
        <f t="shared" si="27"/>
        <v>0</v>
      </c>
      <c r="AT27" s="1">
        <f t="shared" si="34"/>
        <v>33</v>
      </c>
      <c r="AU27" s="1">
        <f t="shared" si="10"/>
        <v>194</v>
      </c>
      <c r="AV27" s="9">
        <f t="shared" si="11"/>
        <v>3.8800000000000002E-3</v>
      </c>
      <c r="AW27" s="9">
        <f t="shared" si="12"/>
        <v>3.8800000000000002E-3</v>
      </c>
      <c r="AX27" s="9">
        <f t="shared" si="13"/>
        <v>0</v>
      </c>
      <c r="AY27" s="9">
        <f t="shared" si="14"/>
        <v>0</v>
      </c>
      <c r="AZ27" s="9">
        <f t="shared" si="15"/>
        <v>6.6E-4</v>
      </c>
      <c r="BA27" s="9">
        <f t="shared" si="28"/>
        <v>4.1062E-3</v>
      </c>
      <c r="BJ27" s="7">
        <f t="shared" si="35"/>
        <v>24</v>
      </c>
      <c r="BK27" s="7">
        <f t="shared" si="35"/>
        <v>14</v>
      </c>
      <c r="BL27" s="1">
        <f t="shared" si="16"/>
        <v>7120.4405029650106</v>
      </c>
      <c r="BM27" s="48">
        <f>+EvolOf!M16</f>
        <v>238</v>
      </c>
      <c r="BN27" s="1">
        <f t="shared" si="17"/>
        <v>7725</v>
      </c>
      <c r="BO27" s="1">
        <f t="shared" si="29"/>
        <v>-604.55949703498936</v>
      </c>
      <c r="BP27" s="28">
        <f t="shared" si="30"/>
        <v>-7.8260129066018091E-2</v>
      </c>
      <c r="BQ27" s="1">
        <f t="shared" si="18"/>
        <v>365492.18545519933</v>
      </c>
      <c r="BR27" s="1" cm="1">
        <f t="array" ref="BR27">IF(BK27&lt;=$BX$14,0,INDEX($AU$14:$AU$300,BK27-$BX$14+1))*$BY$14</f>
        <v>256.92311093172719</v>
      </c>
      <c r="BS27" s="1">
        <f t="shared" si="19"/>
        <v>7120.4405029650106</v>
      </c>
      <c r="BT27" s="1">
        <f t="shared" si="36"/>
        <v>0</v>
      </c>
      <c r="BU27" s="1">
        <f t="shared" si="31"/>
        <v>256.92311093172719</v>
      </c>
      <c r="BV27" s="1">
        <f t="shared" si="20"/>
        <v>0</v>
      </c>
      <c r="BW27" s="1">
        <f t="shared" si="20"/>
        <v>0</v>
      </c>
      <c r="CI27" s="1"/>
      <c r="CJ27" s="1"/>
      <c r="CK27" s="1"/>
      <c r="CL27" s="1"/>
      <c r="CP27" s="4">
        <f t="shared" si="21"/>
        <v>0</v>
      </c>
      <c r="CQ27" s="7" cm="1">
        <f t="array" ref="CQ27">IF(BK27&lt;=$CV$48,0,INDEX($B$14:$B$300,BK27-$CV$48+1))</f>
        <v>0</v>
      </c>
      <c r="CR27" s="1">
        <f t="shared" si="22"/>
        <v>0</v>
      </c>
      <c r="CS27" s="100">
        <f t="shared" si="32"/>
        <v>0</v>
      </c>
    </row>
    <row r="28" spans="1:100" x14ac:dyDescent="0.3">
      <c r="A28" s="1"/>
      <c r="B28" s="1">
        <f t="shared" si="0"/>
        <v>492</v>
      </c>
      <c r="C28" s="1">
        <v>15</v>
      </c>
      <c r="D28" s="1">
        <v>49507</v>
      </c>
      <c r="E28" s="1">
        <v>491</v>
      </c>
      <c r="F28" s="1">
        <v>0</v>
      </c>
      <c r="G28" s="1">
        <v>1</v>
      </c>
      <c r="H28" s="1">
        <v>0</v>
      </c>
      <c r="I28" s="1">
        <v>0</v>
      </c>
      <c r="J28" s="4">
        <v>53.63</v>
      </c>
      <c r="K28" s="4">
        <v>0.53</v>
      </c>
      <c r="L28" s="4">
        <v>7.4</v>
      </c>
      <c r="M28" s="61">
        <v>3.19</v>
      </c>
      <c r="N28" s="1">
        <v>74</v>
      </c>
      <c r="O28" s="1">
        <v>408</v>
      </c>
      <c r="P28" s="1">
        <v>407</v>
      </c>
      <c r="Q28" s="1">
        <v>0</v>
      </c>
      <c r="R28" s="1">
        <v>0</v>
      </c>
      <c r="S28" s="1">
        <v>0</v>
      </c>
      <c r="T28" s="1">
        <v>45</v>
      </c>
      <c r="U28" s="1">
        <v>4</v>
      </c>
      <c r="V28" s="1">
        <v>242</v>
      </c>
      <c r="W28" s="1">
        <v>0</v>
      </c>
      <c r="X28" s="1">
        <v>0</v>
      </c>
      <c r="Y28" s="58">
        <v>0.94</v>
      </c>
      <c r="AA28" s="1">
        <f t="shared" si="1"/>
        <v>733</v>
      </c>
      <c r="AB28" s="1">
        <f t="shared" si="2"/>
        <v>1</v>
      </c>
      <c r="AC28" s="1">
        <f t="shared" si="3"/>
        <v>0</v>
      </c>
      <c r="AD28" s="1">
        <f t="shared" si="23"/>
        <v>72</v>
      </c>
      <c r="AE28" s="1">
        <f t="shared" si="24"/>
        <v>1</v>
      </c>
      <c r="AF28" s="1">
        <f t="shared" si="24"/>
        <v>0</v>
      </c>
      <c r="AG28" s="1">
        <f t="shared" si="24"/>
        <v>0</v>
      </c>
      <c r="AH28" s="1">
        <f t="shared" si="33"/>
        <v>73</v>
      </c>
      <c r="AI28" s="9">
        <f t="shared" si="25"/>
        <v>0</v>
      </c>
      <c r="AJ28" s="9">
        <f t="shared" si="4"/>
        <v>9.8399999999999998E-3</v>
      </c>
      <c r="AK28" s="9">
        <f t="shared" si="5"/>
        <v>9.8200000000000006E-3</v>
      </c>
      <c r="AL28" s="9">
        <f t="shared" si="6"/>
        <v>2.0000000000000002E-5</v>
      </c>
      <c r="AM28" s="9">
        <f t="shared" si="7"/>
        <v>0</v>
      </c>
      <c r="AN28" s="9">
        <f t="shared" si="8"/>
        <v>8.9999999999999998E-4</v>
      </c>
      <c r="AO28" s="9">
        <f t="shared" si="9"/>
        <v>1.4599999999999999E-3</v>
      </c>
      <c r="AP28" s="1">
        <f t="shared" si="26"/>
        <v>48</v>
      </c>
      <c r="AQ28" s="1">
        <f t="shared" si="26"/>
        <v>0</v>
      </c>
      <c r="AR28" s="1"/>
      <c r="AS28" s="1">
        <f t="shared" si="27"/>
        <v>0</v>
      </c>
      <c r="AT28" s="1">
        <f t="shared" si="34"/>
        <v>48</v>
      </c>
      <c r="AU28" s="1">
        <f t="shared" si="10"/>
        <v>242</v>
      </c>
      <c r="AV28" s="9">
        <f t="shared" si="11"/>
        <v>4.8399999999999997E-3</v>
      </c>
      <c r="AW28" s="9">
        <f t="shared" si="12"/>
        <v>4.8399999999999997E-3</v>
      </c>
      <c r="AX28" s="9">
        <f t="shared" si="13"/>
        <v>0</v>
      </c>
      <c r="AY28" s="9">
        <f t="shared" si="14"/>
        <v>0</v>
      </c>
      <c r="AZ28" s="9">
        <f t="shared" si="15"/>
        <v>9.6000000000000002E-4</v>
      </c>
      <c r="BA28" s="9">
        <f t="shared" si="28"/>
        <v>4.8215999999999997E-3</v>
      </c>
      <c r="BJ28" s="7">
        <f t="shared" si="35"/>
        <v>25</v>
      </c>
      <c r="BK28" s="7">
        <f t="shared" si="35"/>
        <v>15</v>
      </c>
      <c r="BL28" s="1">
        <f t="shared" si="16"/>
        <v>8882.1989779254254</v>
      </c>
      <c r="BM28" s="48">
        <f>+EvolOf!M17</f>
        <v>364</v>
      </c>
      <c r="BN28" s="1">
        <f t="shared" si="17"/>
        <v>9263</v>
      </c>
      <c r="BO28" s="1">
        <f t="shared" si="29"/>
        <v>-380.80102207457458</v>
      </c>
      <c r="BP28" s="28">
        <f t="shared" si="30"/>
        <v>-4.1109901983652608E-2</v>
      </c>
      <c r="BQ28" s="1">
        <f t="shared" si="18"/>
        <v>145009.41841304064</v>
      </c>
      <c r="BR28" s="1" cm="1">
        <f t="array" ref="BR28">IF(BK28&lt;=$BX$14,0,INDEX($AU$14:$AU$300,BK28-$BX$14+1))*$BY$14</f>
        <v>477.14292030177904</v>
      </c>
      <c r="BS28" s="1">
        <f t="shared" si="19"/>
        <v>8882.1989779254254</v>
      </c>
      <c r="BT28" s="1">
        <f t="shared" si="36"/>
        <v>0</v>
      </c>
      <c r="BU28" s="1">
        <f t="shared" si="31"/>
        <v>477.14292030177904</v>
      </c>
      <c r="BV28" s="1">
        <f t="shared" si="20"/>
        <v>0</v>
      </c>
      <c r="BW28" s="1">
        <f t="shared" si="20"/>
        <v>0</v>
      </c>
      <c r="CI28" s="1"/>
      <c r="CJ28" s="1"/>
      <c r="CK28" s="1"/>
      <c r="CL28" s="1"/>
      <c r="CP28" s="4">
        <f t="shared" si="21"/>
        <v>0</v>
      </c>
      <c r="CQ28" s="7" cm="1">
        <f t="array" ref="CQ28">IF(BK28&lt;=$CV$48,0,INDEX($B$14:$B$300,BK28-$CV$48+1))</f>
        <v>0</v>
      </c>
      <c r="CR28" s="1">
        <f t="shared" si="22"/>
        <v>1</v>
      </c>
      <c r="CS28" s="100">
        <f t="shared" si="32"/>
        <v>0</v>
      </c>
    </row>
    <row r="29" spans="1:100" x14ac:dyDescent="0.3">
      <c r="A29" s="1"/>
      <c r="B29" s="1">
        <f t="shared" si="0"/>
        <v>572</v>
      </c>
      <c r="C29" s="1">
        <v>16</v>
      </c>
      <c r="D29" s="1">
        <v>49427</v>
      </c>
      <c r="E29" s="1">
        <v>570</v>
      </c>
      <c r="F29" s="1">
        <v>0</v>
      </c>
      <c r="G29" s="1">
        <v>2</v>
      </c>
      <c r="H29" s="1">
        <v>0</v>
      </c>
      <c r="I29" s="1">
        <v>0</v>
      </c>
      <c r="J29" s="4">
        <v>53.63</v>
      </c>
      <c r="K29" s="4">
        <v>0.56999999999999995</v>
      </c>
      <c r="L29" s="4">
        <v>10</v>
      </c>
      <c r="M29" s="61">
        <v>4.04</v>
      </c>
      <c r="N29" s="1">
        <v>99</v>
      </c>
      <c r="O29" s="1">
        <v>463</v>
      </c>
      <c r="P29" s="1">
        <v>462</v>
      </c>
      <c r="Q29" s="1">
        <v>1</v>
      </c>
      <c r="R29" s="1">
        <v>0</v>
      </c>
      <c r="S29" s="1">
        <v>0</v>
      </c>
      <c r="T29" s="1">
        <v>57</v>
      </c>
      <c r="U29" s="1">
        <v>5</v>
      </c>
      <c r="V29" s="1">
        <v>293</v>
      </c>
      <c r="W29" s="1">
        <v>0</v>
      </c>
      <c r="X29" s="1">
        <v>0</v>
      </c>
      <c r="Y29" s="58">
        <v>1.23</v>
      </c>
      <c r="AA29" s="1">
        <f t="shared" si="1"/>
        <v>863</v>
      </c>
      <c r="AB29" s="1">
        <f t="shared" si="2"/>
        <v>2</v>
      </c>
      <c r="AC29" s="1">
        <f t="shared" si="3"/>
        <v>0</v>
      </c>
      <c r="AD29" s="1">
        <f t="shared" si="23"/>
        <v>79</v>
      </c>
      <c r="AE29" s="1">
        <f t="shared" si="24"/>
        <v>1</v>
      </c>
      <c r="AF29" s="1">
        <f t="shared" si="24"/>
        <v>0</v>
      </c>
      <c r="AG29" s="1">
        <f t="shared" si="24"/>
        <v>0</v>
      </c>
      <c r="AH29" s="1">
        <f t="shared" si="33"/>
        <v>80</v>
      </c>
      <c r="AI29" s="9">
        <f t="shared" si="25"/>
        <v>0</v>
      </c>
      <c r="AJ29" s="9">
        <f t="shared" si="4"/>
        <v>1.1440000000000001E-2</v>
      </c>
      <c r="AK29" s="9">
        <f t="shared" si="5"/>
        <v>1.14E-2</v>
      </c>
      <c r="AL29" s="9">
        <f t="shared" si="6"/>
        <v>4.0000000000000003E-5</v>
      </c>
      <c r="AM29" s="9">
        <f t="shared" si="7"/>
        <v>0</v>
      </c>
      <c r="AN29" s="9">
        <f t="shared" si="8"/>
        <v>1.14E-3</v>
      </c>
      <c r="AO29" s="9">
        <f t="shared" si="9"/>
        <v>1.6000000000000001E-3</v>
      </c>
      <c r="AP29" s="1">
        <f t="shared" si="26"/>
        <v>51</v>
      </c>
      <c r="AQ29" s="1">
        <f t="shared" si="26"/>
        <v>0</v>
      </c>
      <c r="AR29" s="1"/>
      <c r="AS29" s="1">
        <f t="shared" si="27"/>
        <v>0</v>
      </c>
      <c r="AT29" s="1">
        <f t="shared" si="34"/>
        <v>51</v>
      </c>
      <c r="AU29" s="1">
        <f t="shared" si="10"/>
        <v>293</v>
      </c>
      <c r="AV29" s="9">
        <f t="shared" si="11"/>
        <v>5.8599999999999998E-3</v>
      </c>
      <c r="AW29" s="9">
        <f t="shared" si="12"/>
        <v>5.8599999999999998E-3</v>
      </c>
      <c r="AX29" s="9">
        <f t="shared" si="13"/>
        <v>0</v>
      </c>
      <c r="AY29" s="9">
        <f t="shared" si="14"/>
        <v>0</v>
      </c>
      <c r="AZ29" s="9">
        <f t="shared" si="15"/>
        <v>1.0200000000000001E-3</v>
      </c>
      <c r="BA29" s="9">
        <f t="shared" si="28"/>
        <v>5.6056000000000005E-3</v>
      </c>
      <c r="BJ29" s="7">
        <f t="shared" si="35"/>
        <v>26</v>
      </c>
      <c r="BK29" s="7">
        <f t="shared" si="35"/>
        <v>16</v>
      </c>
      <c r="BL29" s="1">
        <f t="shared" si="16"/>
        <v>10754.067357570866</v>
      </c>
      <c r="BM29" s="48">
        <f>+EvolOf!M18</f>
        <v>386</v>
      </c>
      <c r="BN29" s="1">
        <f t="shared" si="17"/>
        <v>11198</v>
      </c>
      <c r="BO29" s="1">
        <f t="shared" si="29"/>
        <v>-443.93264242913392</v>
      </c>
      <c r="BP29" s="28">
        <f t="shared" si="30"/>
        <v>-3.9643922345877325E-2</v>
      </c>
      <c r="BQ29" s="1">
        <f t="shared" si="18"/>
        <v>197076.19101411328</v>
      </c>
      <c r="BR29" s="1" cm="1">
        <f t="array" ref="BR29">IF(BK29&lt;=$BX$14,0,INDEX($AU$14:$AU$300,BK29-$BX$14+1))*$BY$14</f>
        <v>623.95612654848026</v>
      </c>
      <c r="BS29" s="1">
        <f t="shared" si="19"/>
        <v>10754.067357570866</v>
      </c>
      <c r="BT29" s="1">
        <f t="shared" si="36"/>
        <v>0</v>
      </c>
      <c r="BU29" s="1">
        <f t="shared" si="31"/>
        <v>623.95612654848026</v>
      </c>
      <c r="BV29" s="1">
        <f t="shared" si="20"/>
        <v>0</v>
      </c>
      <c r="BW29" s="1">
        <f t="shared" si="20"/>
        <v>0</v>
      </c>
      <c r="CI29" s="1"/>
      <c r="CJ29" s="1"/>
      <c r="CK29" s="1"/>
      <c r="CL29" s="1"/>
      <c r="CP29" s="4">
        <f t="shared" si="21"/>
        <v>0</v>
      </c>
      <c r="CQ29" s="7" cm="1">
        <f t="array" ref="CQ29">IF(BK29&lt;=$CV$48,0,INDEX($B$14:$B$300,BK29-$CV$48+1))</f>
        <v>0</v>
      </c>
      <c r="CR29" s="1">
        <f t="shared" si="22"/>
        <v>2</v>
      </c>
      <c r="CS29" s="100">
        <f t="shared" si="32"/>
        <v>0</v>
      </c>
    </row>
    <row r="30" spans="1:100" x14ac:dyDescent="0.3">
      <c r="A30" s="1"/>
      <c r="B30" s="1">
        <f t="shared" si="0"/>
        <v>675</v>
      </c>
      <c r="C30" s="1">
        <v>17</v>
      </c>
      <c r="D30" s="1">
        <v>49323</v>
      </c>
      <c r="E30" s="1">
        <v>673</v>
      </c>
      <c r="F30" s="1">
        <v>0</v>
      </c>
      <c r="G30" s="1">
        <v>2</v>
      </c>
      <c r="H30" s="1">
        <v>0</v>
      </c>
      <c r="I30" s="1">
        <v>0</v>
      </c>
      <c r="J30" s="4">
        <v>53.62</v>
      </c>
      <c r="K30" s="4">
        <v>0.59</v>
      </c>
      <c r="L30" s="4">
        <v>10.5</v>
      </c>
      <c r="M30" s="61">
        <v>4.03</v>
      </c>
      <c r="N30" s="1">
        <v>125</v>
      </c>
      <c r="O30" s="1">
        <v>541</v>
      </c>
      <c r="P30" s="1">
        <v>539</v>
      </c>
      <c r="Q30" s="1">
        <v>1</v>
      </c>
      <c r="R30" s="1">
        <v>0</v>
      </c>
      <c r="S30" s="1">
        <v>0</v>
      </c>
      <c r="T30" s="1">
        <v>78</v>
      </c>
      <c r="U30" s="1">
        <v>8</v>
      </c>
      <c r="V30" s="1">
        <v>359</v>
      </c>
      <c r="W30" s="1">
        <v>1</v>
      </c>
      <c r="X30" s="1">
        <v>0</v>
      </c>
      <c r="Y30" s="58">
        <v>1.42</v>
      </c>
      <c r="AA30" s="1">
        <f t="shared" si="1"/>
        <v>1032</v>
      </c>
      <c r="AB30" s="1">
        <f t="shared" si="2"/>
        <v>3</v>
      </c>
      <c r="AC30" s="1">
        <f t="shared" si="3"/>
        <v>0</v>
      </c>
      <c r="AD30" s="1">
        <f t="shared" si="23"/>
        <v>103</v>
      </c>
      <c r="AE30" s="1">
        <f t="shared" si="24"/>
        <v>0</v>
      </c>
      <c r="AF30" s="1">
        <f t="shared" si="24"/>
        <v>0</v>
      </c>
      <c r="AG30" s="1">
        <f t="shared" si="24"/>
        <v>0</v>
      </c>
      <c r="AH30" s="1">
        <f t="shared" si="33"/>
        <v>103</v>
      </c>
      <c r="AI30" s="9">
        <f t="shared" si="25"/>
        <v>0</v>
      </c>
      <c r="AJ30" s="9">
        <f t="shared" si="4"/>
        <v>1.35E-2</v>
      </c>
      <c r="AK30" s="9">
        <f t="shared" si="5"/>
        <v>1.346E-2</v>
      </c>
      <c r="AL30" s="9">
        <f t="shared" si="6"/>
        <v>4.0000000000000003E-5</v>
      </c>
      <c r="AM30" s="9">
        <f t="shared" si="7"/>
        <v>0</v>
      </c>
      <c r="AN30" s="9">
        <f t="shared" si="8"/>
        <v>1.56E-3</v>
      </c>
      <c r="AO30" s="9">
        <f t="shared" si="9"/>
        <v>2.0600000000000002E-3</v>
      </c>
      <c r="AP30" s="1">
        <f t="shared" si="26"/>
        <v>66</v>
      </c>
      <c r="AQ30" s="1">
        <f t="shared" si="26"/>
        <v>1</v>
      </c>
      <c r="AR30" s="1"/>
      <c r="AS30" s="1">
        <f t="shared" si="27"/>
        <v>0</v>
      </c>
      <c r="AT30" s="1">
        <f t="shared" si="34"/>
        <v>67</v>
      </c>
      <c r="AU30" s="1">
        <f t="shared" si="10"/>
        <v>360</v>
      </c>
      <c r="AV30" s="9">
        <f t="shared" si="11"/>
        <v>7.1999999999999998E-3</v>
      </c>
      <c r="AW30" s="9">
        <f t="shared" si="12"/>
        <v>7.1799999999999998E-3</v>
      </c>
      <c r="AX30" s="9">
        <f t="shared" si="13"/>
        <v>2.0000000000000002E-5</v>
      </c>
      <c r="AY30" s="9">
        <f t="shared" si="14"/>
        <v>0</v>
      </c>
      <c r="AZ30" s="9">
        <f t="shared" si="15"/>
        <v>1.34E-3</v>
      </c>
      <c r="BA30" s="9">
        <f t="shared" si="28"/>
        <v>6.6150000000000002E-3</v>
      </c>
      <c r="BJ30" s="7">
        <f t="shared" si="35"/>
        <v>27</v>
      </c>
      <c r="BK30" s="7">
        <f t="shared" si="35"/>
        <v>17</v>
      </c>
      <c r="BL30" s="1">
        <f t="shared" si="16"/>
        <v>13213.188562203111</v>
      </c>
      <c r="BM30" s="48">
        <f>+EvolOf!M19</f>
        <v>526</v>
      </c>
      <c r="BN30" s="1">
        <f t="shared" si="17"/>
        <v>13716</v>
      </c>
      <c r="BO30" s="1">
        <f t="shared" si="29"/>
        <v>-502.81143779688864</v>
      </c>
      <c r="BP30" s="28">
        <f t="shared" si="30"/>
        <v>-3.6658751662065336E-2</v>
      </c>
      <c r="BQ30" s="1">
        <f t="shared" si="18"/>
        <v>252819.34197937441</v>
      </c>
      <c r="BR30" s="1" cm="1">
        <f t="array" ref="BR30">IF(BK30&lt;=$BX$14,0,INDEX($AU$14:$AU$300,BK30-$BX$14+1))*$BY$14</f>
        <v>1247.9122530969605</v>
      </c>
      <c r="BS30" s="1">
        <f t="shared" si="19"/>
        <v>13176.485260641437</v>
      </c>
      <c r="BT30" s="1">
        <f t="shared" si="36"/>
        <v>36.70330156167531</v>
      </c>
      <c r="BU30" s="1">
        <f t="shared" si="31"/>
        <v>1211.2089515352852</v>
      </c>
      <c r="BV30" s="1">
        <f t="shared" si="20"/>
        <v>36.70330156167531</v>
      </c>
      <c r="BW30" s="1">
        <f t="shared" si="20"/>
        <v>0</v>
      </c>
      <c r="CP30" s="4">
        <f t="shared" si="21"/>
        <v>0</v>
      </c>
      <c r="CQ30" s="7" cm="1">
        <f t="array" ref="CQ30">IF(BK30&lt;=$CV$48,0,INDEX($B$14:$B$300,BK30-$CV$48+1))</f>
        <v>0</v>
      </c>
      <c r="CR30" s="1">
        <f t="shared" si="22"/>
        <v>2</v>
      </c>
      <c r="CS30" s="100">
        <f t="shared" si="32"/>
        <v>0</v>
      </c>
    </row>
    <row r="31" spans="1:100" x14ac:dyDescent="0.3">
      <c r="A31" s="1"/>
      <c r="B31" s="1">
        <f t="shared" si="0"/>
        <v>811</v>
      </c>
      <c r="C31" s="1">
        <v>18</v>
      </c>
      <c r="D31" s="1">
        <v>49188</v>
      </c>
      <c r="E31" s="1">
        <v>807</v>
      </c>
      <c r="F31" s="1">
        <v>0</v>
      </c>
      <c r="G31" s="1">
        <v>4</v>
      </c>
      <c r="H31" s="1">
        <v>0</v>
      </c>
      <c r="I31" s="1">
        <v>0</v>
      </c>
      <c r="J31" s="4">
        <v>53.62</v>
      </c>
      <c r="K31" s="4">
        <v>0.6</v>
      </c>
      <c r="L31" s="4">
        <v>10.7</v>
      </c>
      <c r="M31" s="61">
        <v>3.3</v>
      </c>
      <c r="N31" s="1">
        <v>155</v>
      </c>
      <c r="O31" s="1">
        <v>645</v>
      </c>
      <c r="P31" s="1">
        <v>643</v>
      </c>
      <c r="Q31" s="1">
        <v>2</v>
      </c>
      <c r="R31" s="1">
        <v>0</v>
      </c>
      <c r="S31" s="1">
        <v>0</v>
      </c>
      <c r="T31" s="1">
        <v>103</v>
      </c>
      <c r="U31" s="1">
        <v>10</v>
      </c>
      <c r="V31" s="1">
        <v>441</v>
      </c>
      <c r="W31" s="1">
        <v>1</v>
      </c>
      <c r="X31" s="1">
        <v>0</v>
      </c>
      <c r="Y31" s="58">
        <v>1.32</v>
      </c>
      <c r="AA31" s="1">
        <f t="shared" si="1"/>
        <v>1248</v>
      </c>
      <c r="AB31" s="1">
        <f t="shared" si="2"/>
        <v>5</v>
      </c>
      <c r="AC31" s="1">
        <f t="shared" si="3"/>
        <v>0</v>
      </c>
      <c r="AD31" s="1">
        <f t="shared" si="23"/>
        <v>134</v>
      </c>
      <c r="AE31" s="1">
        <f t="shared" si="24"/>
        <v>2</v>
      </c>
      <c r="AF31" s="1">
        <f t="shared" si="24"/>
        <v>0</v>
      </c>
      <c r="AG31" s="1">
        <f t="shared" si="24"/>
        <v>0</v>
      </c>
      <c r="AH31" s="1">
        <f t="shared" si="33"/>
        <v>136</v>
      </c>
      <c r="AI31" s="9">
        <f t="shared" si="25"/>
        <v>0</v>
      </c>
      <c r="AJ31" s="9">
        <f t="shared" si="4"/>
        <v>1.6219999999999998E-2</v>
      </c>
      <c r="AK31" s="9">
        <f t="shared" si="5"/>
        <v>1.6140000000000002E-2</v>
      </c>
      <c r="AL31" s="9">
        <f t="shared" si="6"/>
        <v>8.0000000000000007E-5</v>
      </c>
      <c r="AM31" s="9">
        <f t="shared" si="7"/>
        <v>0</v>
      </c>
      <c r="AN31" s="9">
        <f t="shared" si="8"/>
        <v>2.0600000000000002E-3</v>
      </c>
      <c r="AO31" s="9">
        <f t="shared" si="9"/>
        <v>2.7200000000000002E-3</v>
      </c>
      <c r="AP31" s="1">
        <f t="shared" si="26"/>
        <v>82</v>
      </c>
      <c r="AQ31" s="1">
        <f t="shared" si="26"/>
        <v>0</v>
      </c>
      <c r="AR31" s="1"/>
      <c r="AS31" s="1">
        <f t="shared" si="27"/>
        <v>0</v>
      </c>
      <c r="AT31" s="1">
        <f t="shared" si="34"/>
        <v>82</v>
      </c>
      <c r="AU31" s="1">
        <f t="shared" si="10"/>
        <v>442</v>
      </c>
      <c r="AV31" s="9">
        <f t="shared" si="11"/>
        <v>8.8400000000000006E-3</v>
      </c>
      <c r="AW31" s="9">
        <f t="shared" si="12"/>
        <v>8.8199999999999997E-3</v>
      </c>
      <c r="AX31" s="9">
        <f t="shared" si="13"/>
        <v>2.0000000000000002E-5</v>
      </c>
      <c r="AY31" s="9">
        <f t="shared" si="14"/>
        <v>0</v>
      </c>
      <c r="AZ31" s="9">
        <f t="shared" si="15"/>
        <v>1.64E-3</v>
      </c>
      <c r="BA31" s="9">
        <f t="shared" si="28"/>
        <v>7.9477999999999997E-3</v>
      </c>
      <c r="BJ31" s="7">
        <f t="shared" si="35"/>
        <v>28</v>
      </c>
      <c r="BK31" s="7">
        <f t="shared" si="35"/>
        <v>18</v>
      </c>
      <c r="BL31" s="1">
        <f t="shared" si="16"/>
        <v>16222.859290260487</v>
      </c>
      <c r="BM31" s="48">
        <f>+EvolOf!M20</f>
        <v>990</v>
      </c>
      <c r="BN31" s="1">
        <f t="shared" si="17"/>
        <v>17147</v>
      </c>
      <c r="BO31" s="1">
        <f t="shared" si="29"/>
        <v>-924.14070973951311</v>
      </c>
      <c r="BP31" s="28">
        <f t="shared" si="30"/>
        <v>-5.3895183398816937E-2</v>
      </c>
      <c r="BQ31" s="1">
        <f t="shared" si="18"/>
        <v>854036.05139785097</v>
      </c>
      <c r="BR31" s="1" cm="1">
        <f t="array" ref="BR31">IF(BK31&lt;=$BX$14,0,INDEX($AU$14:$AU$300,BK31-$BX$14+1))*$BY$14</f>
        <v>1651.6485702753889</v>
      </c>
      <c r="BS31" s="1">
        <f t="shared" si="19"/>
        <v>16186.155988698813</v>
      </c>
      <c r="BT31" s="1">
        <f t="shared" si="36"/>
        <v>36.70330156167531</v>
      </c>
      <c r="BU31" s="1">
        <f t="shared" si="31"/>
        <v>1614.9452687137136</v>
      </c>
      <c r="BV31" s="1">
        <f t="shared" si="20"/>
        <v>36.70330156167531</v>
      </c>
      <c r="BW31" s="1">
        <f t="shared" si="20"/>
        <v>0</v>
      </c>
      <c r="CP31" s="4">
        <f t="shared" si="21"/>
        <v>0</v>
      </c>
      <c r="CQ31" s="7" cm="1">
        <f t="array" ref="CQ31">IF(BK31&lt;=$CV$48,0,INDEX($B$14:$B$300,BK31-$CV$48+1))</f>
        <v>0</v>
      </c>
      <c r="CR31" s="1">
        <f t="shared" si="22"/>
        <v>4</v>
      </c>
      <c r="CS31" s="100">
        <f t="shared" si="32"/>
        <v>0</v>
      </c>
      <c r="CU31" s="106" t="s">
        <v>159</v>
      </c>
      <c r="CV31" s="110">
        <v>8.3000000000000004E-2</v>
      </c>
    </row>
    <row r="32" spans="1:100" x14ac:dyDescent="0.3">
      <c r="A32" s="1"/>
      <c r="B32" s="1">
        <f t="shared" si="0"/>
        <v>974</v>
      </c>
      <c r="C32" s="1">
        <v>19</v>
      </c>
      <c r="D32" s="1">
        <v>49024</v>
      </c>
      <c r="E32" s="1">
        <v>969</v>
      </c>
      <c r="F32" s="1">
        <v>0</v>
      </c>
      <c r="G32" s="1">
        <v>5</v>
      </c>
      <c r="H32" s="1">
        <v>0</v>
      </c>
      <c r="I32" s="1">
        <v>0</v>
      </c>
      <c r="J32" s="4">
        <v>53.62</v>
      </c>
      <c r="K32" s="4">
        <v>0.61</v>
      </c>
      <c r="L32" s="4">
        <v>11.2</v>
      </c>
      <c r="M32" s="61">
        <v>3.55</v>
      </c>
      <c r="N32" s="1">
        <v>188</v>
      </c>
      <c r="O32" s="1">
        <v>777</v>
      </c>
      <c r="P32" s="1">
        <v>773</v>
      </c>
      <c r="Q32" s="1">
        <v>3</v>
      </c>
      <c r="R32" s="1">
        <v>0</v>
      </c>
      <c r="S32" s="1">
        <v>0</v>
      </c>
      <c r="T32" s="1">
        <v>129</v>
      </c>
      <c r="U32" s="1">
        <v>13</v>
      </c>
      <c r="V32" s="1">
        <v>535</v>
      </c>
      <c r="W32" s="1">
        <v>2</v>
      </c>
      <c r="X32" s="1">
        <v>0</v>
      </c>
      <c r="Y32" s="58">
        <v>1.91</v>
      </c>
      <c r="AA32" s="1">
        <f t="shared" si="1"/>
        <v>1504</v>
      </c>
      <c r="AB32" s="1">
        <f t="shared" si="2"/>
        <v>7</v>
      </c>
      <c r="AC32" s="1">
        <f t="shared" si="3"/>
        <v>0</v>
      </c>
      <c r="AD32" s="1">
        <f t="shared" si="23"/>
        <v>162</v>
      </c>
      <c r="AE32" s="1">
        <f t="shared" si="24"/>
        <v>1</v>
      </c>
      <c r="AF32" s="1">
        <f t="shared" si="24"/>
        <v>0</v>
      </c>
      <c r="AG32" s="1">
        <f t="shared" si="24"/>
        <v>0</v>
      </c>
      <c r="AH32" s="1">
        <f t="shared" si="33"/>
        <v>163</v>
      </c>
      <c r="AI32" s="9">
        <f t="shared" si="25"/>
        <v>0</v>
      </c>
      <c r="AJ32" s="9">
        <f t="shared" si="4"/>
        <v>1.9480000000000001E-2</v>
      </c>
      <c r="AK32" s="9">
        <f t="shared" si="5"/>
        <v>1.9380000000000001E-2</v>
      </c>
      <c r="AL32" s="9">
        <f t="shared" si="6"/>
        <v>1E-4</v>
      </c>
      <c r="AM32" s="9">
        <f t="shared" si="7"/>
        <v>0</v>
      </c>
      <c r="AN32" s="9">
        <f t="shared" si="8"/>
        <v>2.5799999999999998E-3</v>
      </c>
      <c r="AO32" s="9">
        <f t="shared" si="9"/>
        <v>3.2599999999999999E-3</v>
      </c>
      <c r="AP32" s="1">
        <f t="shared" si="26"/>
        <v>94</v>
      </c>
      <c r="AQ32" s="1">
        <f t="shared" si="26"/>
        <v>1</v>
      </c>
      <c r="AR32" s="1"/>
      <c r="AS32" s="1">
        <f t="shared" si="27"/>
        <v>0</v>
      </c>
      <c r="AT32" s="1">
        <f t="shared" si="34"/>
        <v>95</v>
      </c>
      <c r="AU32" s="1">
        <f t="shared" si="10"/>
        <v>537</v>
      </c>
      <c r="AV32" s="9">
        <f t="shared" si="11"/>
        <v>1.074E-2</v>
      </c>
      <c r="AW32" s="9">
        <f t="shared" si="12"/>
        <v>1.0699999999999999E-2</v>
      </c>
      <c r="AX32" s="9">
        <f t="shared" si="13"/>
        <v>4.0000000000000003E-5</v>
      </c>
      <c r="AY32" s="9">
        <f t="shared" si="14"/>
        <v>0</v>
      </c>
      <c r="AZ32" s="9">
        <f t="shared" si="15"/>
        <v>1.9E-3</v>
      </c>
      <c r="BA32" s="9">
        <f t="shared" si="28"/>
        <v>9.5452000000000002E-3</v>
      </c>
      <c r="BJ32" s="7">
        <f t="shared" ref="BJ32:BK47" si="37">+BJ31+1</f>
        <v>29</v>
      </c>
      <c r="BK32" s="7">
        <f t="shared" si="37"/>
        <v>19</v>
      </c>
      <c r="BL32" s="1">
        <f t="shared" si="16"/>
        <v>19709.672938619642</v>
      </c>
      <c r="BM32" s="48">
        <f>+EvolOf!M21</f>
        <v>1564</v>
      </c>
      <c r="BN32" s="1">
        <f t="shared" si="17"/>
        <v>19980</v>
      </c>
      <c r="BO32" s="1">
        <f t="shared" si="29"/>
        <v>-270.32706138035792</v>
      </c>
      <c r="BP32" s="28">
        <f t="shared" si="30"/>
        <v>-1.3529882951969885E-2</v>
      </c>
      <c r="BQ32" s="1">
        <f t="shared" si="18"/>
        <v>73076.720114539799</v>
      </c>
      <c r="BR32" s="1" cm="1">
        <f t="array" ref="BR32">IF(BK32&lt;=$BX$14,0,INDEX($AU$14:$AU$300,BK32-$BX$14+1))*$BY$14</f>
        <v>2128.7914905771681</v>
      </c>
      <c r="BS32" s="1">
        <f t="shared" si="19"/>
        <v>19636.26633549629</v>
      </c>
      <c r="BT32" s="1">
        <f t="shared" si="36"/>
        <v>73.406603123350621</v>
      </c>
      <c r="BU32" s="1">
        <f t="shared" si="31"/>
        <v>2055.3848874538176</v>
      </c>
      <c r="BV32" s="1">
        <f t="shared" si="20"/>
        <v>73.406603123350621</v>
      </c>
      <c r="BW32" s="1">
        <f t="shared" si="20"/>
        <v>0</v>
      </c>
      <c r="CP32" s="4">
        <f t="shared" si="21"/>
        <v>0</v>
      </c>
      <c r="CQ32" s="7" cm="1">
        <f t="array" ref="CQ32">IF(BK32&lt;=$CV$48,0,INDEX($B$14:$B$300,BK32-$CV$48+1))</f>
        <v>0</v>
      </c>
      <c r="CR32" s="1">
        <f t="shared" si="22"/>
        <v>5</v>
      </c>
      <c r="CS32" s="100">
        <f t="shared" si="32"/>
        <v>0</v>
      </c>
      <c r="CU32" s="107" t="s">
        <v>164</v>
      </c>
      <c r="CV32" s="108">
        <f>(1-CV31)/CV31</f>
        <v>11.048192771084338</v>
      </c>
    </row>
    <row r="33" spans="1:100" x14ac:dyDescent="0.3">
      <c r="A33" s="1"/>
      <c r="B33" s="1">
        <f t="shared" si="0"/>
        <v>1175</v>
      </c>
      <c r="C33" s="1">
        <v>20</v>
      </c>
      <c r="D33" s="1">
        <v>48823</v>
      </c>
      <c r="E33" s="1">
        <v>1167</v>
      </c>
      <c r="F33" s="1">
        <v>0</v>
      </c>
      <c r="G33" s="1">
        <v>8</v>
      </c>
      <c r="H33" s="1">
        <v>0</v>
      </c>
      <c r="I33" s="1">
        <v>0</v>
      </c>
      <c r="J33" s="4">
        <v>53.62</v>
      </c>
      <c r="K33" s="4">
        <v>0.62</v>
      </c>
      <c r="L33" s="4">
        <v>11.2</v>
      </c>
      <c r="M33" s="61">
        <v>3.12</v>
      </c>
      <c r="N33" s="1">
        <v>228</v>
      </c>
      <c r="O33" s="1">
        <v>937</v>
      </c>
      <c r="P33" s="1">
        <v>931</v>
      </c>
      <c r="Q33" s="1">
        <v>5</v>
      </c>
      <c r="R33" s="1">
        <v>0</v>
      </c>
      <c r="S33" s="1">
        <v>0</v>
      </c>
      <c r="T33" s="1">
        <v>157</v>
      </c>
      <c r="U33" s="1">
        <v>16</v>
      </c>
      <c r="V33" s="1">
        <v>649</v>
      </c>
      <c r="W33" s="1">
        <v>3</v>
      </c>
      <c r="X33" s="1">
        <v>0</v>
      </c>
      <c r="Y33" s="58">
        <v>2.08</v>
      </c>
      <c r="AA33" s="1">
        <f t="shared" si="1"/>
        <v>1816</v>
      </c>
      <c r="AB33" s="1">
        <f t="shared" si="2"/>
        <v>11</v>
      </c>
      <c r="AC33" s="1">
        <f t="shared" si="3"/>
        <v>0</v>
      </c>
      <c r="AD33" s="1">
        <f t="shared" si="23"/>
        <v>198</v>
      </c>
      <c r="AE33" s="1">
        <f t="shared" si="24"/>
        <v>3</v>
      </c>
      <c r="AF33" s="1">
        <f t="shared" si="24"/>
        <v>0</v>
      </c>
      <c r="AG33" s="1">
        <f t="shared" si="24"/>
        <v>0</v>
      </c>
      <c r="AH33" s="1">
        <f t="shared" si="33"/>
        <v>201</v>
      </c>
      <c r="AI33" s="9">
        <f t="shared" si="25"/>
        <v>0</v>
      </c>
      <c r="AJ33" s="9">
        <f t="shared" si="4"/>
        <v>2.35E-2</v>
      </c>
      <c r="AK33" s="9">
        <f t="shared" si="5"/>
        <v>2.334E-2</v>
      </c>
      <c r="AL33" s="9">
        <f t="shared" si="6"/>
        <v>1.6000000000000001E-4</v>
      </c>
      <c r="AM33" s="9">
        <f t="shared" si="7"/>
        <v>0</v>
      </c>
      <c r="AN33" s="9">
        <f t="shared" si="8"/>
        <v>3.14E-3</v>
      </c>
      <c r="AO33" s="9">
        <f t="shared" si="9"/>
        <v>4.0200000000000001E-3</v>
      </c>
      <c r="AP33" s="1">
        <f t="shared" si="26"/>
        <v>114</v>
      </c>
      <c r="AQ33" s="1">
        <f t="shared" si="26"/>
        <v>1</v>
      </c>
      <c r="AR33" s="1"/>
      <c r="AS33" s="1">
        <f t="shared" si="27"/>
        <v>0</v>
      </c>
      <c r="AT33" s="1">
        <f t="shared" si="34"/>
        <v>115</v>
      </c>
      <c r="AU33" s="1">
        <f t="shared" si="10"/>
        <v>652</v>
      </c>
      <c r="AV33" s="9">
        <f t="shared" si="11"/>
        <v>1.304E-2</v>
      </c>
      <c r="AW33" s="9">
        <f t="shared" si="12"/>
        <v>1.298E-2</v>
      </c>
      <c r="AX33" s="9">
        <f t="shared" si="13"/>
        <v>6.0000000000000002E-5</v>
      </c>
      <c r="AY33" s="9">
        <f t="shared" si="14"/>
        <v>0</v>
      </c>
      <c r="AZ33" s="9">
        <f t="shared" si="15"/>
        <v>2.3E-3</v>
      </c>
      <c r="BA33" s="9">
        <f t="shared" si="28"/>
        <v>1.1514999999999999E-2</v>
      </c>
      <c r="BJ33" s="7">
        <f t="shared" si="37"/>
        <v>30</v>
      </c>
      <c r="BK33" s="7">
        <f t="shared" si="37"/>
        <v>20</v>
      </c>
      <c r="BL33" s="1">
        <f t="shared" si="16"/>
        <v>23930.552618212303</v>
      </c>
      <c r="BM33" s="48">
        <f>+EvolOf!M22</f>
        <v>2084</v>
      </c>
      <c r="BN33" s="1">
        <f t="shared" si="17"/>
        <v>24926</v>
      </c>
      <c r="BO33" s="1">
        <f t="shared" si="29"/>
        <v>-995.44738178769694</v>
      </c>
      <c r="BP33" s="28">
        <f t="shared" si="30"/>
        <v>-3.9936106145699202E-2</v>
      </c>
      <c r="BQ33" s="1">
        <f t="shared" si="18"/>
        <v>990915.4899079809</v>
      </c>
      <c r="BR33" s="1" cm="1">
        <f t="array" ref="BR33">IF(BK33&lt;=$BX$14,0,INDEX($AU$14:$AU$300,BK33-$BX$14+1))*$BY$14</f>
        <v>2899.5608233723497</v>
      </c>
      <c r="BS33" s="1">
        <f t="shared" si="19"/>
        <v>23820.442713527278</v>
      </c>
      <c r="BT33" s="1">
        <f t="shared" si="36"/>
        <v>110.10990468502592</v>
      </c>
      <c r="BU33" s="1">
        <f t="shared" si="31"/>
        <v>2789.4509186873238</v>
      </c>
      <c r="BV33" s="1">
        <f t="shared" si="20"/>
        <v>110.10990468502592</v>
      </c>
      <c r="BW33" s="1">
        <f t="shared" si="20"/>
        <v>0</v>
      </c>
      <c r="CP33" s="4">
        <f t="shared" si="21"/>
        <v>0</v>
      </c>
      <c r="CQ33" s="7" cm="1">
        <f t="array" ref="CQ33">IF(BK33&lt;=$CV$48,0,INDEX($B$14:$B$300,BK33-$CV$48+1))</f>
        <v>0</v>
      </c>
      <c r="CR33" s="1">
        <f t="shared" si="22"/>
        <v>8</v>
      </c>
      <c r="CS33" s="100">
        <f t="shared" si="32"/>
        <v>0</v>
      </c>
    </row>
    <row r="34" spans="1:100" x14ac:dyDescent="0.3">
      <c r="A34" s="1"/>
      <c r="B34" s="1">
        <f t="shared" si="0"/>
        <v>1418</v>
      </c>
      <c r="C34" s="1">
        <v>21</v>
      </c>
      <c r="D34" s="1">
        <v>48581</v>
      </c>
      <c r="E34" s="1">
        <v>1407</v>
      </c>
      <c r="F34" s="1">
        <v>0</v>
      </c>
      <c r="G34" s="1">
        <v>11</v>
      </c>
      <c r="H34" s="1">
        <v>0</v>
      </c>
      <c r="I34" s="1">
        <v>0</v>
      </c>
      <c r="J34" s="4">
        <v>53.62</v>
      </c>
      <c r="K34" s="4">
        <v>0.62</v>
      </c>
      <c r="L34" s="4">
        <v>11.5</v>
      </c>
      <c r="M34" s="61">
        <v>2.97</v>
      </c>
      <c r="N34" s="1">
        <v>276</v>
      </c>
      <c r="O34" s="1">
        <v>1132</v>
      </c>
      <c r="P34" s="1">
        <v>1124</v>
      </c>
      <c r="Q34" s="1">
        <v>8</v>
      </c>
      <c r="R34" s="1">
        <v>0</v>
      </c>
      <c r="S34" s="1">
        <v>0</v>
      </c>
      <c r="T34" s="1">
        <v>190</v>
      </c>
      <c r="U34" s="1">
        <v>18</v>
      </c>
      <c r="V34" s="1">
        <v>777</v>
      </c>
      <c r="W34" s="1">
        <v>4</v>
      </c>
      <c r="X34" s="1">
        <v>0</v>
      </c>
      <c r="Y34" s="58">
        <v>2.54</v>
      </c>
      <c r="AA34" s="1">
        <f t="shared" si="1"/>
        <v>2184</v>
      </c>
      <c r="AB34" s="1">
        <f t="shared" si="2"/>
        <v>15</v>
      </c>
      <c r="AC34" s="1">
        <f t="shared" si="3"/>
        <v>0</v>
      </c>
      <c r="AD34" s="1">
        <f t="shared" si="23"/>
        <v>240</v>
      </c>
      <c r="AE34" s="1">
        <f t="shared" si="24"/>
        <v>3</v>
      </c>
      <c r="AF34" s="1">
        <f t="shared" si="24"/>
        <v>0</v>
      </c>
      <c r="AG34" s="1">
        <f t="shared" si="24"/>
        <v>0</v>
      </c>
      <c r="AH34" s="1">
        <f t="shared" si="33"/>
        <v>243</v>
      </c>
      <c r="AI34" s="9">
        <f t="shared" si="25"/>
        <v>0</v>
      </c>
      <c r="AJ34" s="9">
        <f t="shared" si="4"/>
        <v>2.836E-2</v>
      </c>
      <c r="AK34" s="9">
        <f t="shared" si="5"/>
        <v>2.8139999999999998E-2</v>
      </c>
      <c r="AL34" s="9">
        <f t="shared" si="6"/>
        <v>2.2000000000000001E-4</v>
      </c>
      <c r="AM34" s="9">
        <f t="shared" si="7"/>
        <v>0</v>
      </c>
      <c r="AN34" s="9">
        <f t="shared" si="8"/>
        <v>3.8E-3</v>
      </c>
      <c r="AO34" s="9">
        <f t="shared" si="9"/>
        <v>4.8599999999999997E-3</v>
      </c>
      <c r="AP34" s="1">
        <f t="shared" si="26"/>
        <v>128</v>
      </c>
      <c r="AQ34" s="1">
        <f t="shared" si="26"/>
        <v>1</v>
      </c>
      <c r="AR34" s="1"/>
      <c r="AS34" s="1">
        <f t="shared" si="27"/>
        <v>0</v>
      </c>
      <c r="AT34" s="1">
        <f t="shared" si="34"/>
        <v>129</v>
      </c>
      <c r="AU34" s="1">
        <f t="shared" si="10"/>
        <v>781</v>
      </c>
      <c r="AV34" s="9">
        <f t="shared" si="11"/>
        <v>1.562E-2</v>
      </c>
      <c r="AW34" s="9">
        <f t="shared" si="12"/>
        <v>1.554E-2</v>
      </c>
      <c r="AX34" s="9">
        <f t="shared" si="13"/>
        <v>8.0000000000000007E-5</v>
      </c>
      <c r="AY34" s="9">
        <f t="shared" si="14"/>
        <v>0</v>
      </c>
      <c r="AZ34" s="9">
        <f t="shared" si="15"/>
        <v>2.5799999999999998E-3</v>
      </c>
      <c r="BA34" s="9">
        <f t="shared" si="28"/>
        <v>1.38964E-2</v>
      </c>
      <c r="BJ34" s="7">
        <f t="shared" si="37"/>
        <v>31</v>
      </c>
      <c r="BK34" s="7">
        <f t="shared" si="37"/>
        <v>21</v>
      </c>
      <c r="BL34" s="1">
        <f t="shared" si="16"/>
        <v>28665.278519668416</v>
      </c>
      <c r="BM34" s="48">
        <f>+EvolOf!M23</f>
        <v>2871</v>
      </c>
      <c r="BN34" s="1">
        <f t="shared" si="17"/>
        <v>28914</v>
      </c>
      <c r="BO34" s="1">
        <f t="shared" si="29"/>
        <v>-248.72148033158373</v>
      </c>
      <c r="BP34" s="28">
        <f t="shared" si="30"/>
        <v>-8.6021124829350759E-3</v>
      </c>
      <c r="BQ34" s="1">
        <f t="shared" si="18"/>
        <v>61862.374778334393</v>
      </c>
      <c r="BR34" s="1" cm="1">
        <f t="array" ref="BR34">IF(BK34&lt;=$BX$14,0,INDEX($AU$14:$AU$300,BK34-$BX$14+1))*$BY$14</f>
        <v>3853.8466639759076</v>
      </c>
      <c r="BS34" s="1">
        <f t="shared" si="19"/>
        <v>28518.465313421715</v>
      </c>
      <c r="BT34" s="1">
        <f t="shared" si="36"/>
        <v>146.81320624670124</v>
      </c>
      <c r="BU34" s="1">
        <f t="shared" si="31"/>
        <v>3707.0334577292065</v>
      </c>
      <c r="BV34" s="1">
        <f t="shared" si="20"/>
        <v>146.81320624670124</v>
      </c>
      <c r="BW34" s="1">
        <f t="shared" si="20"/>
        <v>0</v>
      </c>
      <c r="CP34" s="4">
        <f t="shared" si="21"/>
        <v>0</v>
      </c>
      <c r="CQ34" s="7" cm="1">
        <f t="array" ref="CQ34">IF(BK34&lt;=$CV$48,0,INDEX($B$14:$B$300,BK34-$CV$48+1))</f>
        <v>0</v>
      </c>
      <c r="CR34" s="1">
        <f t="shared" si="22"/>
        <v>11</v>
      </c>
      <c r="CS34" s="100">
        <f t="shared" si="32"/>
        <v>0</v>
      </c>
    </row>
    <row r="35" spans="1:100" x14ac:dyDescent="0.3">
      <c r="A35" s="1"/>
      <c r="B35" s="1">
        <f t="shared" si="0"/>
        <v>1716</v>
      </c>
      <c r="C35" s="1">
        <v>22</v>
      </c>
      <c r="D35" s="1">
        <v>48282</v>
      </c>
      <c r="E35" s="1">
        <v>1702</v>
      </c>
      <c r="F35" s="1">
        <v>0</v>
      </c>
      <c r="G35" s="1">
        <v>14</v>
      </c>
      <c r="H35" s="1">
        <v>0</v>
      </c>
      <c r="I35" s="1">
        <v>0</v>
      </c>
      <c r="J35" s="4">
        <v>53.62</v>
      </c>
      <c r="K35" s="4">
        <v>0.62</v>
      </c>
      <c r="L35" s="4">
        <v>11.9</v>
      </c>
      <c r="M35" s="61">
        <v>3.05</v>
      </c>
      <c r="N35" s="1">
        <v>330</v>
      </c>
      <c r="O35" s="1">
        <v>1377</v>
      </c>
      <c r="P35" s="1">
        <v>1366</v>
      </c>
      <c r="Q35" s="1">
        <v>11</v>
      </c>
      <c r="R35" s="1">
        <v>0</v>
      </c>
      <c r="S35" s="1">
        <v>0</v>
      </c>
      <c r="T35" s="1">
        <v>236</v>
      </c>
      <c r="U35" s="1">
        <v>23</v>
      </c>
      <c r="V35" s="1">
        <v>928</v>
      </c>
      <c r="W35" s="1">
        <v>6</v>
      </c>
      <c r="X35" s="1">
        <v>0</v>
      </c>
      <c r="Y35" s="58">
        <v>2.42</v>
      </c>
      <c r="AA35" s="1">
        <f t="shared" si="1"/>
        <v>2630</v>
      </c>
      <c r="AB35" s="1">
        <f t="shared" si="2"/>
        <v>20</v>
      </c>
      <c r="AC35" s="1">
        <f t="shared" si="3"/>
        <v>0</v>
      </c>
      <c r="AD35" s="1">
        <f t="shared" si="23"/>
        <v>295</v>
      </c>
      <c r="AE35" s="1">
        <f t="shared" si="24"/>
        <v>3</v>
      </c>
      <c r="AF35" s="1">
        <f t="shared" si="24"/>
        <v>0</v>
      </c>
      <c r="AG35" s="1">
        <f t="shared" si="24"/>
        <v>0</v>
      </c>
      <c r="AH35" s="1">
        <f t="shared" si="33"/>
        <v>298</v>
      </c>
      <c r="AI35" s="9">
        <f t="shared" si="25"/>
        <v>0</v>
      </c>
      <c r="AJ35" s="9">
        <f t="shared" si="4"/>
        <v>3.4320000000000003E-2</v>
      </c>
      <c r="AK35" s="9">
        <f t="shared" si="5"/>
        <v>3.4040000000000001E-2</v>
      </c>
      <c r="AL35" s="9">
        <f t="shared" si="6"/>
        <v>2.7999999999999998E-4</v>
      </c>
      <c r="AM35" s="9">
        <f t="shared" si="7"/>
        <v>0</v>
      </c>
      <c r="AN35" s="9">
        <f t="shared" si="8"/>
        <v>4.7200000000000002E-3</v>
      </c>
      <c r="AO35" s="9">
        <f t="shared" si="9"/>
        <v>5.96E-3</v>
      </c>
      <c r="AP35" s="1">
        <f t="shared" si="26"/>
        <v>151</v>
      </c>
      <c r="AQ35" s="1">
        <f t="shared" si="26"/>
        <v>2</v>
      </c>
      <c r="AR35" s="1"/>
      <c r="AS35" s="1">
        <f t="shared" si="27"/>
        <v>0</v>
      </c>
      <c r="AT35" s="1">
        <f t="shared" si="34"/>
        <v>153</v>
      </c>
      <c r="AU35" s="1">
        <f t="shared" si="10"/>
        <v>934</v>
      </c>
      <c r="AV35" s="9">
        <f t="shared" si="11"/>
        <v>1.8679999999999999E-2</v>
      </c>
      <c r="AW35" s="9">
        <f t="shared" si="12"/>
        <v>1.856E-2</v>
      </c>
      <c r="AX35" s="9">
        <f t="shared" si="13"/>
        <v>1.2E-4</v>
      </c>
      <c r="AY35" s="9">
        <f t="shared" si="14"/>
        <v>0</v>
      </c>
      <c r="AZ35" s="9">
        <f t="shared" si="15"/>
        <v>3.0599999999999998E-3</v>
      </c>
      <c r="BA35" s="9">
        <f t="shared" si="28"/>
        <v>1.68168E-2</v>
      </c>
      <c r="BJ35" s="7">
        <f t="shared" si="37"/>
        <v>32</v>
      </c>
      <c r="BK35" s="7">
        <f t="shared" si="37"/>
        <v>22</v>
      </c>
      <c r="BL35" s="1">
        <f t="shared" si="16"/>
        <v>34280.88365860474</v>
      </c>
      <c r="BM35" s="48">
        <f>+EvolOf!M24</f>
        <v>4163</v>
      </c>
      <c r="BN35" s="1">
        <f t="shared" si="17"/>
        <v>32911</v>
      </c>
      <c r="BO35" s="1">
        <f t="shared" si="29"/>
        <v>1369.88365860474</v>
      </c>
      <c r="BP35" s="28">
        <f t="shared" si="30"/>
        <v>4.1623884373150011E-2</v>
      </c>
      <c r="BQ35" s="1">
        <f t="shared" si="18"/>
        <v>1876581.2381123081</v>
      </c>
      <c r="BR35" s="1" cm="1">
        <f t="array" ref="BR35">IF(BK35&lt;=$BX$14,0,INDEX($AU$14:$AU$300,BK35-$BX$14+1))*$BY$14</f>
        <v>4808.1325045794656</v>
      </c>
      <c r="BS35" s="1">
        <f t="shared" si="19"/>
        <v>34060.66384923469</v>
      </c>
      <c r="BT35" s="1">
        <f t="shared" si="36"/>
        <v>220.21980937005185</v>
      </c>
      <c r="BU35" s="1">
        <f t="shared" si="31"/>
        <v>4587.9126952094139</v>
      </c>
      <c r="BV35" s="1">
        <f t="shared" si="20"/>
        <v>220.21980937005185</v>
      </c>
      <c r="BW35" s="1">
        <f t="shared" si="20"/>
        <v>0</v>
      </c>
      <c r="CP35" s="4">
        <f t="shared" si="21"/>
        <v>0</v>
      </c>
      <c r="CQ35" s="7" cm="1">
        <f t="array" ref="CQ35">IF(BK35&lt;=$CV$48,0,INDEX($B$14:$B$300,BK35-$CV$48+1))</f>
        <v>0</v>
      </c>
      <c r="CR35" s="1">
        <f t="shared" si="22"/>
        <v>14</v>
      </c>
      <c r="CS35" s="100">
        <f t="shared" si="32"/>
        <v>0</v>
      </c>
    </row>
    <row r="36" spans="1:100" x14ac:dyDescent="0.3">
      <c r="A36" s="1"/>
      <c r="B36" s="1">
        <f t="shared" si="0"/>
        <v>2063</v>
      </c>
      <c r="C36" s="1">
        <v>23</v>
      </c>
      <c r="D36" s="1">
        <v>47935</v>
      </c>
      <c r="E36" s="1">
        <v>2044</v>
      </c>
      <c r="F36" s="1">
        <v>0</v>
      </c>
      <c r="G36" s="1">
        <v>19</v>
      </c>
      <c r="H36" s="1">
        <v>0</v>
      </c>
      <c r="I36" s="1">
        <v>0</v>
      </c>
      <c r="J36" s="4">
        <v>53.62</v>
      </c>
      <c r="K36" s="4">
        <v>0.62</v>
      </c>
      <c r="L36" s="4">
        <v>12.4</v>
      </c>
      <c r="M36" s="61">
        <v>3.03</v>
      </c>
      <c r="N36" s="1">
        <v>395</v>
      </c>
      <c r="O36" s="1">
        <v>1658</v>
      </c>
      <c r="P36" s="1">
        <v>1643</v>
      </c>
      <c r="Q36" s="1">
        <v>14</v>
      </c>
      <c r="R36" s="1">
        <v>0</v>
      </c>
      <c r="S36" s="1">
        <v>0</v>
      </c>
      <c r="T36" s="1">
        <v>285</v>
      </c>
      <c r="U36" s="1">
        <v>29</v>
      </c>
      <c r="V36" s="1">
        <v>1092</v>
      </c>
      <c r="W36" s="1">
        <v>8</v>
      </c>
      <c r="X36" s="1">
        <v>0</v>
      </c>
      <c r="Y36" s="58">
        <v>2.33</v>
      </c>
      <c r="AA36" s="1">
        <f t="shared" si="1"/>
        <v>3136</v>
      </c>
      <c r="AB36" s="1">
        <f t="shared" si="2"/>
        <v>27</v>
      </c>
      <c r="AC36" s="1">
        <f t="shared" si="3"/>
        <v>0</v>
      </c>
      <c r="AD36" s="1">
        <f t="shared" si="23"/>
        <v>342</v>
      </c>
      <c r="AE36" s="1">
        <f t="shared" si="24"/>
        <v>5</v>
      </c>
      <c r="AF36" s="1">
        <f t="shared" si="24"/>
        <v>0</v>
      </c>
      <c r="AG36" s="1">
        <f t="shared" si="24"/>
        <v>0</v>
      </c>
      <c r="AH36" s="1">
        <f t="shared" si="33"/>
        <v>347</v>
      </c>
      <c r="AI36" s="9">
        <f t="shared" si="25"/>
        <v>0</v>
      </c>
      <c r="AJ36" s="9">
        <f t="shared" si="4"/>
        <v>4.1259999999999998E-2</v>
      </c>
      <c r="AK36" s="9">
        <f t="shared" si="5"/>
        <v>4.088E-2</v>
      </c>
      <c r="AL36" s="9">
        <f t="shared" si="6"/>
        <v>3.8000000000000002E-4</v>
      </c>
      <c r="AM36" s="9">
        <f t="shared" si="7"/>
        <v>0</v>
      </c>
      <c r="AN36" s="9">
        <f t="shared" si="8"/>
        <v>5.7000000000000002E-3</v>
      </c>
      <c r="AO36" s="9">
        <f t="shared" si="9"/>
        <v>6.94E-3</v>
      </c>
      <c r="AP36" s="1">
        <f t="shared" si="26"/>
        <v>164</v>
      </c>
      <c r="AQ36" s="1">
        <f t="shared" si="26"/>
        <v>2</v>
      </c>
      <c r="AR36" s="1"/>
      <c r="AS36" s="1">
        <f t="shared" si="27"/>
        <v>0</v>
      </c>
      <c r="AT36" s="1">
        <f t="shared" si="34"/>
        <v>166</v>
      </c>
      <c r="AU36" s="1">
        <f t="shared" si="10"/>
        <v>1100</v>
      </c>
      <c r="AV36" s="9">
        <f t="shared" si="11"/>
        <v>2.1999999999999999E-2</v>
      </c>
      <c r="AW36" s="9">
        <f t="shared" si="12"/>
        <v>2.1839999999999998E-2</v>
      </c>
      <c r="AX36" s="9">
        <f t="shared" si="13"/>
        <v>1.6000000000000001E-4</v>
      </c>
      <c r="AY36" s="9">
        <f t="shared" si="14"/>
        <v>0</v>
      </c>
      <c r="AZ36" s="9">
        <f t="shared" si="15"/>
        <v>3.32E-3</v>
      </c>
      <c r="BA36" s="9">
        <f t="shared" si="28"/>
        <v>2.02174E-2</v>
      </c>
      <c r="BJ36" s="7">
        <f t="shared" si="37"/>
        <v>33</v>
      </c>
      <c r="BK36" s="7">
        <f t="shared" si="37"/>
        <v>23</v>
      </c>
      <c r="BL36" s="1">
        <f t="shared" si="16"/>
        <v>40373.631717842843</v>
      </c>
      <c r="BM36" s="48">
        <f>+EvolOf!M25</f>
        <v>5893</v>
      </c>
      <c r="BN36" s="1">
        <f t="shared" si="17"/>
        <v>39673</v>
      </c>
      <c r="BO36" s="1">
        <f t="shared" si="29"/>
        <v>700.6317178428435</v>
      </c>
      <c r="BP36" s="28">
        <f t="shared" si="30"/>
        <v>1.7660164793255939E-2</v>
      </c>
      <c r="BQ36" s="1">
        <f t="shared" si="18"/>
        <v>490884.80404741387</v>
      </c>
      <c r="BR36" s="1" cm="1">
        <f t="array" ref="BR36">IF(BK36&lt;=$BX$14,0,INDEX($AU$14:$AU$300,BK36-$BX$14+1))*$BY$14</f>
        <v>5909.2315514297252</v>
      </c>
      <c r="BS36" s="1">
        <f t="shared" si="19"/>
        <v>40080.005305349441</v>
      </c>
      <c r="BT36" s="1">
        <f t="shared" si="36"/>
        <v>293.62641249340248</v>
      </c>
      <c r="BU36" s="1">
        <f t="shared" si="31"/>
        <v>5615.6051389363229</v>
      </c>
      <c r="BV36" s="1">
        <f t="shared" si="20"/>
        <v>293.62641249340248</v>
      </c>
      <c r="BW36" s="1">
        <f t="shared" si="20"/>
        <v>0</v>
      </c>
      <c r="CI36" s="1"/>
      <c r="CJ36" s="1"/>
      <c r="CK36" s="1"/>
      <c r="CL36" s="1"/>
      <c r="CP36" s="4">
        <f t="shared" si="21"/>
        <v>0</v>
      </c>
      <c r="CQ36" s="7" cm="1">
        <f t="array" ref="CQ36">IF(BK36&lt;=$CV$48,0,INDEX($B$14:$B$300,BK36-$CV$48+1))</f>
        <v>0</v>
      </c>
      <c r="CR36" s="1">
        <f t="shared" si="22"/>
        <v>19</v>
      </c>
      <c r="CS36" s="100">
        <f t="shared" si="32"/>
        <v>0</v>
      </c>
    </row>
    <row r="37" spans="1:100" x14ac:dyDescent="0.3">
      <c r="A37" s="1"/>
      <c r="B37" s="1">
        <f t="shared" si="0"/>
        <v>2460</v>
      </c>
      <c r="C37" s="1">
        <v>24</v>
      </c>
      <c r="D37" s="1">
        <v>47538</v>
      </c>
      <c r="E37" s="1">
        <v>2435</v>
      </c>
      <c r="F37" s="1">
        <v>0</v>
      </c>
      <c r="G37" s="1">
        <v>25</v>
      </c>
      <c r="H37" s="1">
        <v>0</v>
      </c>
      <c r="I37" s="1">
        <v>0</v>
      </c>
      <c r="J37" s="4">
        <v>53.62</v>
      </c>
      <c r="K37" s="4">
        <v>0.62</v>
      </c>
      <c r="L37" s="4">
        <v>12.8</v>
      </c>
      <c r="M37" s="61">
        <v>2.85</v>
      </c>
      <c r="N37" s="1">
        <v>471</v>
      </c>
      <c r="O37" s="1">
        <v>1980</v>
      </c>
      <c r="P37" s="1">
        <v>1959</v>
      </c>
      <c r="Q37" s="1">
        <v>20</v>
      </c>
      <c r="R37" s="1">
        <v>0</v>
      </c>
      <c r="S37" s="1">
        <v>0</v>
      </c>
      <c r="T37" s="1">
        <v>349</v>
      </c>
      <c r="U37" s="1">
        <v>35</v>
      </c>
      <c r="V37" s="1">
        <v>1276</v>
      </c>
      <c r="W37" s="1">
        <v>11</v>
      </c>
      <c r="X37" s="1">
        <v>0</v>
      </c>
      <c r="Y37" s="58">
        <v>2.14</v>
      </c>
      <c r="AA37" s="1">
        <f t="shared" si="1"/>
        <v>3711</v>
      </c>
      <c r="AB37" s="1">
        <f t="shared" si="2"/>
        <v>36</v>
      </c>
      <c r="AC37" s="1">
        <f t="shared" si="3"/>
        <v>0</v>
      </c>
      <c r="AD37" s="1">
        <f t="shared" si="23"/>
        <v>391</v>
      </c>
      <c r="AE37" s="1">
        <f t="shared" si="24"/>
        <v>6</v>
      </c>
      <c r="AF37" s="1">
        <f t="shared" si="24"/>
        <v>0</v>
      </c>
      <c r="AG37" s="1">
        <f t="shared" si="24"/>
        <v>0</v>
      </c>
      <c r="AH37" s="1">
        <f t="shared" si="33"/>
        <v>397</v>
      </c>
      <c r="AI37" s="9">
        <f t="shared" si="25"/>
        <v>0</v>
      </c>
      <c r="AJ37" s="9">
        <f t="shared" si="4"/>
        <v>4.9200000000000001E-2</v>
      </c>
      <c r="AK37" s="9">
        <f t="shared" si="5"/>
        <v>4.87E-2</v>
      </c>
      <c r="AL37" s="9">
        <f t="shared" si="6"/>
        <v>5.0000000000000001E-4</v>
      </c>
      <c r="AM37" s="9">
        <f t="shared" si="7"/>
        <v>0</v>
      </c>
      <c r="AN37" s="9">
        <f t="shared" si="8"/>
        <v>6.9800000000000001E-3</v>
      </c>
      <c r="AO37" s="9">
        <f t="shared" si="9"/>
        <v>7.9399999999999991E-3</v>
      </c>
      <c r="AP37" s="1">
        <f t="shared" si="26"/>
        <v>184</v>
      </c>
      <c r="AQ37" s="1">
        <f t="shared" si="26"/>
        <v>3</v>
      </c>
      <c r="AR37" s="1"/>
      <c r="AS37" s="1">
        <f t="shared" si="27"/>
        <v>0</v>
      </c>
      <c r="AT37" s="1">
        <f t="shared" si="34"/>
        <v>187</v>
      </c>
      <c r="AU37" s="1">
        <f t="shared" si="10"/>
        <v>1287</v>
      </c>
      <c r="AV37" s="9">
        <f t="shared" si="11"/>
        <v>2.5739999999999999E-2</v>
      </c>
      <c r="AW37" s="9">
        <f t="shared" si="12"/>
        <v>2.5520000000000001E-2</v>
      </c>
      <c r="AX37" s="9">
        <f t="shared" si="13"/>
        <v>2.2000000000000001E-4</v>
      </c>
      <c r="AY37" s="9">
        <f t="shared" si="14"/>
        <v>0</v>
      </c>
      <c r="AZ37" s="9">
        <f t="shared" si="15"/>
        <v>3.7399999999999998E-3</v>
      </c>
      <c r="BA37" s="9">
        <f t="shared" si="28"/>
        <v>2.4108000000000001E-2</v>
      </c>
      <c r="BJ37" s="7">
        <f t="shared" si="37"/>
        <v>34</v>
      </c>
      <c r="BK37" s="7">
        <f t="shared" si="37"/>
        <v>24</v>
      </c>
      <c r="BL37" s="1">
        <f t="shared" si="16"/>
        <v>47237.149109876125</v>
      </c>
      <c r="BM37" s="48">
        <f>+EvolOf!M26</f>
        <v>7725</v>
      </c>
      <c r="BN37" s="1">
        <f t="shared" si="17"/>
        <v>47610</v>
      </c>
      <c r="BO37" s="1">
        <f t="shared" si="29"/>
        <v>-372.85089012387471</v>
      </c>
      <c r="BP37" s="28">
        <f t="shared" si="30"/>
        <v>-7.8313566503649401E-3</v>
      </c>
      <c r="BQ37" s="1">
        <f t="shared" si="18"/>
        <v>139017.7862661657</v>
      </c>
      <c r="BR37" s="1" cm="1">
        <f t="array" ref="BR37">IF(BK37&lt;=$BX$14,0,INDEX($AU$14:$AU$300,BK37-$BX$14+1))*$BY$14</f>
        <v>7120.4405029650106</v>
      </c>
      <c r="BS37" s="1">
        <f t="shared" si="19"/>
        <v>46833.412792697694</v>
      </c>
      <c r="BT37" s="1">
        <f t="shared" si="36"/>
        <v>403.73631717842841</v>
      </c>
      <c r="BU37" s="1">
        <f t="shared" si="31"/>
        <v>6716.7041857865825</v>
      </c>
      <c r="BV37" s="1">
        <f t="shared" si="20"/>
        <v>403.73631717842841</v>
      </c>
      <c r="BW37" s="1">
        <f t="shared" si="20"/>
        <v>0</v>
      </c>
      <c r="CI37" s="1"/>
      <c r="CJ37" s="1"/>
      <c r="CK37" s="1"/>
      <c r="CL37" s="1"/>
      <c r="CP37" s="4">
        <f t="shared" si="21"/>
        <v>0</v>
      </c>
      <c r="CQ37" s="7" cm="1">
        <f t="array" ref="CQ37">IF(BK37&lt;=$CV$48,0,INDEX($B$14:$B$300,BK37-$CV$48+1))</f>
        <v>0</v>
      </c>
      <c r="CR37" s="1">
        <f t="shared" si="22"/>
        <v>25</v>
      </c>
      <c r="CS37" s="100">
        <f t="shared" si="32"/>
        <v>0</v>
      </c>
    </row>
    <row r="38" spans="1:100" x14ac:dyDescent="0.3">
      <c r="A38" s="1"/>
      <c r="B38" s="1">
        <f t="shared" si="0"/>
        <v>2934</v>
      </c>
      <c r="C38" s="1">
        <v>25</v>
      </c>
      <c r="D38" s="1">
        <v>47064</v>
      </c>
      <c r="E38" s="1">
        <v>2902</v>
      </c>
      <c r="F38" s="1">
        <v>0</v>
      </c>
      <c r="G38" s="1">
        <v>32</v>
      </c>
      <c r="H38" s="1">
        <v>0</v>
      </c>
      <c r="I38" s="1">
        <v>0</v>
      </c>
      <c r="J38" s="4">
        <v>53.62</v>
      </c>
      <c r="K38" s="4">
        <v>0.63</v>
      </c>
      <c r="L38" s="4">
        <v>13.1</v>
      </c>
      <c r="M38" s="61">
        <v>2.81</v>
      </c>
      <c r="N38" s="1">
        <v>562</v>
      </c>
      <c r="O38" s="1">
        <v>2362</v>
      </c>
      <c r="P38" s="1">
        <v>2336</v>
      </c>
      <c r="Q38" s="1">
        <v>26</v>
      </c>
      <c r="R38" s="1">
        <v>0</v>
      </c>
      <c r="S38" s="1">
        <v>0</v>
      </c>
      <c r="T38" s="1">
        <v>428</v>
      </c>
      <c r="U38" s="1">
        <v>42</v>
      </c>
      <c r="V38" s="1">
        <v>1488</v>
      </c>
      <c r="W38" s="1">
        <v>14</v>
      </c>
      <c r="X38" s="1">
        <v>0</v>
      </c>
      <c r="Y38" s="58">
        <v>1.96</v>
      </c>
      <c r="AA38" s="1">
        <f t="shared" si="1"/>
        <v>4390</v>
      </c>
      <c r="AB38" s="1">
        <f t="shared" si="2"/>
        <v>46</v>
      </c>
      <c r="AC38" s="1">
        <f t="shared" si="3"/>
        <v>0</v>
      </c>
      <c r="AD38" s="1">
        <f t="shared" si="23"/>
        <v>467</v>
      </c>
      <c r="AE38" s="1">
        <f t="shared" si="24"/>
        <v>7</v>
      </c>
      <c r="AF38" s="1">
        <f t="shared" si="24"/>
        <v>0</v>
      </c>
      <c r="AG38" s="1">
        <f t="shared" si="24"/>
        <v>0</v>
      </c>
      <c r="AH38" s="1">
        <f t="shared" si="33"/>
        <v>474</v>
      </c>
      <c r="AI38" s="9">
        <f t="shared" si="25"/>
        <v>0</v>
      </c>
      <c r="AJ38" s="9">
        <f t="shared" si="4"/>
        <v>5.8680000000000003E-2</v>
      </c>
      <c r="AK38" s="9">
        <f t="shared" si="5"/>
        <v>5.8040000000000001E-2</v>
      </c>
      <c r="AL38" s="9">
        <f t="shared" si="6"/>
        <v>6.4000000000000005E-4</v>
      </c>
      <c r="AM38" s="9">
        <f t="shared" si="7"/>
        <v>0</v>
      </c>
      <c r="AN38" s="9">
        <f t="shared" si="8"/>
        <v>8.5599999999999999E-3</v>
      </c>
      <c r="AO38" s="9">
        <f t="shared" si="9"/>
        <v>9.4800000000000006E-3</v>
      </c>
      <c r="AP38" s="1">
        <f t="shared" si="26"/>
        <v>212</v>
      </c>
      <c r="AQ38" s="1">
        <f t="shared" si="26"/>
        <v>3</v>
      </c>
      <c r="AR38" s="1"/>
      <c r="AS38" s="1">
        <f t="shared" si="27"/>
        <v>0</v>
      </c>
      <c r="AT38" s="1">
        <f t="shared" si="34"/>
        <v>215</v>
      </c>
      <c r="AU38" s="1">
        <f t="shared" si="10"/>
        <v>1502</v>
      </c>
      <c r="AV38" s="9">
        <f t="shared" si="11"/>
        <v>3.0040000000000001E-2</v>
      </c>
      <c r="AW38" s="9">
        <f t="shared" si="12"/>
        <v>2.9760000000000002E-2</v>
      </c>
      <c r="AX38" s="9">
        <f t="shared" si="13"/>
        <v>2.7999999999999998E-4</v>
      </c>
      <c r="AY38" s="9">
        <f t="shared" si="14"/>
        <v>0</v>
      </c>
      <c r="AZ38" s="9">
        <f t="shared" si="15"/>
        <v>4.3E-3</v>
      </c>
      <c r="BA38" s="9">
        <f t="shared" si="28"/>
        <v>2.87532E-2</v>
      </c>
      <c r="BJ38" s="7">
        <f t="shared" si="37"/>
        <v>35</v>
      </c>
      <c r="BK38" s="7">
        <f t="shared" si="37"/>
        <v>25</v>
      </c>
      <c r="BL38" s="1">
        <f t="shared" si="16"/>
        <v>0</v>
      </c>
      <c r="BM38" s="48">
        <f>+EvolOf!M27</f>
        <v>9263</v>
      </c>
      <c r="BN38" s="1">
        <f t="shared" si="17"/>
        <v>0</v>
      </c>
      <c r="BO38" s="1">
        <f t="shared" si="29"/>
        <v>0</v>
      </c>
      <c r="BP38" s="28">
        <f t="shared" si="30"/>
        <v>0</v>
      </c>
      <c r="BQ38" s="1">
        <f t="shared" si="18"/>
        <v>0</v>
      </c>
      <c r="BR38" s="1" cm="1">
        <f t="array" ref="BR38">IF(BK38&lt;=$BX$14,0,INDEX($AU$14:$AU$300,BK38-$BX$14+1))*$BY$14</f>
        <v>8882.1989779254254</v>
      </c>
      <c r="BS38" s="1">
        <f t="shared" si="19"/>
        <v>54614.512723772859</v>
      </c>
      <c r="BT38" s="1">
        <f t="shared" si="36"/>
        <v>513.84622186345439</v>
      </c>
      <c r="BU38" s="1">
        <f t="shared" si="31"/>
        <v>8368.3527560619714</v>
      </c>
      <c r="BV38" s="1">
        <f t="shared" si="20"/>
        <v>513.84622186345439</v>
      </c>
      <c r="BW38" s="1">
        <f t="shared" si="20"/>
        <v>0</v>
      </c>
      <c r="CI38" s="1"/>
      <c r="CJ38" s="1"/>
      <c r="CK38" s="1"/>
      <c r="CL38" s="1"/>
      <c r="CP38" s="4">
        <f t="shared" si="21"/>
        <v>0</v>
      </c>
      <c r="CQ38" s="7" cm="1">
        <f t="array" ref="CQ38">IF(BK38&lt;=$CV$48,0,INDEX($B$14:$B$300,BK38-$CV$48+1))</f>
        <v>0</v>
      </c>
      <c r="CR38" s="1">
        <f t="shared" si="22"/>
        <v>32</v>
      </c>
      <c r="CS38" s="100">
        <f t="shared" si="32"/>
        <v>0</v>
      </c>
    </row>
    <row r="39" spans="1:100" x14ac:dyDescent="0.3">
      <c r="A39" s="1"/>
      <c r="B39" s="1">
        <f t="shared" si="0"/>
        <v>3458</v>
      </c>
      <c r="C39" s="1">
        <v>26</v>
      </c>
      <c r="D39" s="1">
        <v>46540</v>
      </c>
      <c r="E39" s="1">
        <v>3416</v>
      </c>
      <c r="F39" s="1">
        <v>0</v>
      </c>
      <c r="G39" s="1">
        <v>42</v>
      </c>
      <c r="H39" s="1">
        <v>0</v>
      </c>
      <c r="I39" s="1">
        <v>0</v>
      </c>
      <c r="J39" s="4">
        <v>53.62</v>
      </c>
      <c r="K39" s="4">
        <v>0.63</v>
      </c>
      <c r="L39" s="4">
        <v>13.5</v>
      </c>
      <c r="M39" s="61">
        <v>2.73</v>
      </c>
      <c r="N39" s="1">
        <v>673</v>
      </c>
      <c r="O39" s="1">
        <v>2776</v>
      </c>
      <c r="P39" s="1">
        <v>2741</v>
      </c>
      <c r="Q39" s="1">
        <v>35</v>
      </c>
      <c r="R39" s="1">
        <v>0</v>
      </c>
      <c r="S39" s="1">
        <v>0</v>
      </c>
      <c r="T39" s="1">
        <v>518</v>
      </c>
      <c r="U39" s="1">
        <v>51</v>
      </c>
      <c r="V39" s="1">
        <v>1725</v>
      </c>
      <c r="W39" s="1">
        <v>18</v>
      </c>
      <c r="X39" s="1">
        <v>0</v>
      </c>
      <c r="Y39" s="58">
        <v>2.14</v>
      </c>
      <c r="AA39" s="1">
        <f t="shared" si="1"/>
        <v>5141</v>
      </c>
      <c r="AB39" s="1">
        <f t="shared" si="2"/>
        <v>60</v>
      </c>
      <c r="AC39" s="1">
        <f t="shared" si="3"/>
        <v>0</v>
      </c>
      <c r="AD39" s="1">
        <f t="shared" si="23"/>
        <v>514</v>
      </c>
      <c r="AE39" s="1">
        <f t="shared" si="24"/>
        <v>10</v>
      </c>
      <c r="AF39" s="1">
        <f t="shared" si="24"/>
        <v>0</v>
      </c>
      <c r="AG39" s="1">
        <f t="shared" si="24"/>
        <v>0</v>
      </c>
      <c r="AH39" s="1">
        <f t="shared" si="33"/>
        <v>524</v>
      </c>
      <c r="AI39" s="9">
        <f t="shared" si="25"/>
        <v>0</v>
      </c>
      <c r="AJ39" s="9">
        <f t="shared" si="4"/>
        <v>6.9159999999999999E-2</v>
      </c>
      <c r="AK39" s="9">
        <f t="shared" si="5"/>
        <v>6.8320000000000006E-2</v>
      </c>
      <c r="AL39" s="9">
        <f t="shared" si="6"/>
        <v>8.4000000000000003E-4</v>
      </c>
      <c r="AM39" s="9">
        <f t="shared" si="7"/>
        <v>0</v>
      </c>
      <c r="AN39" s="9">
        <f t="shared" si="8"/>
        <v>1.0359999999999999E-2</v>
      </c>
      <c r="AO39" s="9">
        <f t="shared" si="9"/>
        <v>1.048E-2</v>
      </c>
      <c r="AP39" s="1">
        <f t="shared" si="26"/>
        <v>237</v>
      </c>
      <c r="AQ39" s="1">
        <f t="shared" si="26"/>
        <v>4</v>
      </c>
      <c r="AR39" s="1"/>
      <c r="AS39" s="1">
        <f t="shared" si="27"/>
        <v>0</v>
      </c>
      <c r="AT39" s="1">
        <f t="shared" si="34"/>
        <v>241</v>
      </c>
      <c r="AU39" s="1">
        <f t="shared" si="10"/>
        <v>1743</v>
      </c>
      <c r="AV39" s="9">
        <f t="shared" si="11"/>
        <v>3.4860000000000002E-2</v>
      </c>
      <c r="AW39" s="9">
        <f t="shared" si="12"/>
        <v>3.4500000000000003E-2</v>
      </c>
      <c r="AX39" s="9">
        <f t="shared" si="13"/>
        <v>3.6000000000000002E-4</v>
      </c>
      <c r="AY39" s="9">
        <f t="shared" si="14"/>
        <v>0</v>
      </c>
      <c r="AZ39" s="9">
        <f t="shared" si="15"/>
        <v>4.8199999999999996E-3</v>
      </c>
      <c r="BA39" s="9">
        <f t="shared" si="28"/>
        <v>3.3888399999999999E-2</v>
      </c>
      <c r="BJ39" s="7">
        <f t="shared" si="37"/>
        <v>36</v>
      </c>
      <c r="BK39" s="7">
        <f t="shared" si="37"/>
        <v>26</v>
      </c>
      <c r="BL39" s="1">
        <f t="shared" si="16"/>
        <v>0</v>
      </c>
      <c r="BM39" s="48">
        <f>+EvolOf!M28</f>
        <v>11198</v>
      </c>
      <c r="BN39" s="1">
        <f t="shared" si="17"/>
        <v>0</v>
      </c>
      <c r="BO39" s="1">
        <f t="shared" si="29"/>
        <v>0</v>
      </c>
      <c r="BP39" s="28">
        <f t="shared" si="30"/>
        <v>0</v>
      </c>
      <c r="BQ39" s="1">
        <f t="shared" si="18"/>
        <v>0</v>
      </c>
      <c r="BR39" s="1" cm="1">
        <f t="array" ref="BR39">IF(BK39&lt;=$BX$14,0,INDEX($AU$14:$AU$300,BK39-$BX$14+1))*$BY$14</f>
        <v>10754.067357570866</v>
      </c>
      <c r="BS39" s="1">
        <f t="shared" si="19"/>
        <v>63313.195193889907</v>
      </c>
      <c r="BT39" s="1">
        <f t="shared" si="36"/>
        <v>660.65942811015555</v>
      </c>
      <c r="BU39" s="1">
        <f t="shared" si="31"/>
        <v>10093.407929460711</v>
      </c>
      <c r="BV39" s="1">
        <f t="shared" si="20"/>
        <v>660.65942811015555</v>
      </c>
      <c r="BW39" s="1">
        <f t="shared" si="20"/>
        <v>0</v>
      </c>
      <c r="CI39" s="1"/>
      <c r="CJ39" s="1"/>
      <c r="CK39" s="1"/>
      <c r="CL39" s="1"/>
      <c r="CP39" s="4">
        <f t="shared" si="21"/>
        <v>0</v>
      </c>
      <c r="CQ39" s="7" cm="1">
        <f t="array" ref="CQ39">IF(BK39&lt;=$CV$48,0,INDEX($B$14:$B$300,BK39-$CV$48+1))</f>
        <v>10</v>
      </c>
      <c r="CR39" s="1">
        <f t="shared" si="22"/>
        <v>42</v>
      </c>
      <c r="CS39" s="100">
        <f t="shared" si="32"/>
        <v>4.2</v>
      </c>
    </row>
    <row r="40" spans="1:100" x14ac:dyDescent="0.3">
      <c r="A40" s="1"/>
      <c r="B40" s="1">
        <f t="shared" si="0"/>
        <v>4037</v>
      </c>
      <c r="C40" s="1">
        <v>27</v>
      </c>
      <c r="D40" s="1">
        <v>45961</v>
      </c>
      <c r="E40" s="1">
        <v>3983</v>
      </c>
      <c r="F40" s="1">
        <v>0</v>
      </c>
      <c r="G40" s="1">
        <v>54</v>
      </c>
      <c r="H40" s="1">
        <v>0</v>
      </c>
      <c r="I40" s="1">
        <v>0</v>
      </c>
      <c r="J40" s="4">
        <v>53.62</v>
      </c>
      <c r="K40" s="4">
        <v>0.63</v>
      </c>
      <c r="L40" s="4">
        <v>13.8</v>
      </c>
      <c r="M40" s="61">
        <v>2.78</v>
      </c>
      <c r="N40" s="1">
        <v>798</v>
      </c>
      <c r="O40" s="1">
        <v>3230</v>
      </c>
      <c r="P40" s="1">
        <v>3185</v>
      </c>
      <c r="Q40" s="1">
        <v>44</v>
      </c>
      <c r="R40" s="1">
        <v>0</v>
      </c>
      <c r="S40" s="1">
        <v>0</v>
      </c>
      <c r="T40" s="1">
        <v>628</v>
      </c>
      <c r="U40" s="1">
        <v>62</v>
      </c>
      <c r="V40" s="1">
        <v>1976</v>
      </c>
      <c r="W40" s="1">
        <v>24</v>
      </c>
      <c r="X40" s="1">
        <v>0</v>
      </c>
      <c r="Y40" s="58">
        <v>2.23</v>
      </c>
      <c r="AA40" s="1">
        <f t="shared" si="1"/>
        <v>5959</v>
      </c>
      <c r="AB40" s="1">
        <f t="shared" si="2"/>
        <v>78</v>
      </c>
      <c r="AC40" s="1">
        <f t="shared" si="3"/>
        <v>0</v>
      </c>
      <c r="AD40" s="1">
        <f t="shared" si="23"/>
        <v>567</v>
      </c>
      <c r="AE40" s="1">
        <f t="shared" si="24"/>
        <v>12</v>
      </c>
      <c r="AF40" s="1">
        <f t="shared" si="24"/>
        <v>0</v>
      </c>
      <c r="AG40" s="1">
        <f t="shared" si="24"/>
        <v>0</v>
      </c>
      <c r="AH40" s="1">
        <f t="shared" si="33"/>
        <v>579</v>
      </c>
      <c r="AI40" s="9">
        <f t="shared" si="25"/>
        <v>0</v>
      </c>
      <c r="AJ40" s="9">
        <f t="shared" si="4"/>
        <v>8.0740000000000006E-2</v>
      </c>
      <c r="AK40" s="9">
        <f t="shared" si="5"/>
        <v>7.9659999999999995E-2</v>
      </c>
      <c r="AL40" s="9">
        <f t="shared" si="6"/>
        <v>1.08E-3</v>
      </c>
      <c r="AM40" s="9">
        <f t="shared" si="7"/>
        <v>0</v>
      </c>
      <c r="AN40" s="9">
        <f t="shared" si="8"/>
        <v>1.256E-2</v>
      </c>
      <c r="AO40" s="9">
        <f t="shared" si="9"/>
        <v>1.158E-2</v>
      </c>
      <c r="AP40" s="1">
        <f t="shared" si="26"/>
        <v>251</v>
      </c>
      <c r="AQ40" s="1">
        <f t="shared" si="26"/>
        <v>6</v>
      </c>
      <c r="AR40" s="1"/>
      <c r="AS40" s="1">
        <f t="shared" si="27"/>
        <v>0</v>
      </c>
      <c r="AT40" s="1">
        <f t="shared" si="34"/>
        <v>257</v>
      </c>
      <c r="AU40" s="1">
        <f t="shared" si="10"/>
        <v>2000</v>
      </c>
      <c r="AV40" s="9">
        <f t="shared" si="11"/>
        <v>0.04</v>
      </c>
      <c r="AW40" s="9">
        <f t="shared" si="12"/>
        <v>3.952E-2</v>
      </c>
      <c r="AX40" s="9">
        <f t="shared" si="13"/>
        <v>4.8000000000000001E-4</v>
      </c>
      <c r="AY40" s="9">
        <f t="shared" si="14"/>
        <v>0</v>
      </c>
      <c r="AZ40" s="9">
        <f t="shared" si="15"/>
        <v>5.1399999999999996E-3</v>
      </c>
      <c r="BA40" s="9">
        <f t="shared" si="28"/>
        <v>3.9562600000000003E-2</v>
      </c>
      <c r="BJ40" s="7">
        <f t="shared" si="37"/>
        <v>37</v>
      </c>
      <c r="BK40" s="7">
        <f t="shared" si="37"/>
        <v>27</v>
      </c>
      <c r="BL40" s="1">
        <f t="shared" si="16"/>
        <v>0</v>
      </c>
      <c r="BM40" s="48">
        <f>+EvolOf!M29</f>
        <v>13716</v>
      </c>
      <c r="BN40" s="1">
        <f t="shared" si="17"/>
        <v>0</v>
      </c>
      <c r="BO40" s="1">
        <f t="shared" si="29"/>
        <v>0</v>
      </c>
      <c r="BP40" s="28">
        <f t="shared" si="30"/>
        <v>0</v>
      </c>
      <c r="BQ40" s="1">
        <f t="shared" si="18"/>
        <v>0</v>
      </c>
      <c r="BR40" s="1" cm="1">
        <f t="array" ref="BR40">IF(BK40&lt;=$BX$14,0,INDEX($AU$14:$AU$300,BK40-$BX$14+1))*$BY$14</f>
        <v>13213.188562203111</v>
      </c>
      <c r="BS40" s="1">
        <f t="shared" si="19"/>
        <v>72525.723885870408</v>
      </c>
      <c r="BT40" s="1">
        <f t="shared" si="36"/>
        <v>880.87923748020739</v>
      </c>
      <c r="BU40" s="1">
        <f t="shared" si="31"/>
        <v>12332.309324722904</v>
      </c>
      <c r="BV40" s="1">
        <f t="shared" si="20"/>
        <v>880.87923748020739</v>
      </c>
      <c r="BW40" s="1">
        <f t="shared" si="20"/>
        <v>0</v>
      </c>
      <c r="CI40" s="1"/>
      <c r="CJ40" s="1"/>
      <c r="CK40" s="1"/>
      <c r="CL40" s="1"/>
      <c r="CP40" s="4">
        <f t="shared" si="21"/>
        <v>0</v>
      </c>
      <c r="CQ40" s="7" cm="1">
        <f t="array" ref="CQ40">IF(BK40&lt;=$CV$48,0,INDEX($B$14:$B$300,BK40-$CV$48+1))</f>
        <v>10</v>
      </c>
      <c r="CR40" s="1">
        <f t="shared" si="22"/>
        <v>54</v>
      </c>
      <c r="CS40" s="100">
        <f t="shared" si="32"/>
        <v>5.4</v>
      </c>
    </row>
    <row r="41" spans="1:100" x14ac:dyDescent="0.3">
      <c r="A41" s="1"/>
      <c r="B41" s="1">
        <f t="shared" si="0"/>
        <v>4687</v>
      </c>
      <c r="C41" s="1">
        <v>28</v>
      </c>
      <c r="D41" s="1">
        <v>45311</v>
      </c>
      <c r="E41" s="1">
        <v>4619</v>
      </c>
      <c r="F41" s="1">
        <v>0</v>
      </c>
      <c r="G41" s="1">
        <v>67</v>
      </c>
      <c r="H41" s="1">
        <v>0</v>
      </c>
      <c r="I41" s="1">
        <v>1</v>
      </c>
      <c r="J41" s="4">
        <v>53.62</v>
      </c>
      <c r="K41" s="4">
        <v>0.64</v>
      </c>
      <c r="L41" s="4">
        <v>14.2</v>
      </c>
      <c r="M41" s="61">
        <v>2.69</v>
      </c>
      <c r="N41" s="1">
        <v>943</v>
      </c>
      <c r="O41" s="1">
        <v>3734</v>
      </c>
      <c r="P41" s="1">
        <v>3679</v>
      </c>
      <c r="Q41" s="1">
        <v>55</v>
      </c>
      <c r="R41" s="1">
        <v>0</v>
      </c>
      <c r="S41" s="1">
        <v>0</v>
      </c>
      <c r="T41" s="1">
        <v>750</v>
      </c>
      <c r="U41" s="1">
        <v>73</v>
      </c>
      <c r="V41" s="1">
        <v>2256</v>
      </c>
      <c r="W41" s="1">
        <v>31</v>
      </c>
      <c r="X41" s="1">
        <v>1</v>
      </c>
      <c r="Y41" s="58">
        <v>2.17</v>
      </c>
      <c r="AA41" s="1">
        <f t="shared" si="1"/>
        <v>6875</v>
      </c>
      <c r="AB41" s="1">
        <f t="shared" si="2"/>
        <v>98</v>
      </c>
      <c r="AC41" s="1">
        <f t="shared" si="3"/>
        <v>2</v>
      </c>
      <c r="AD41" s="1">
        <f t="shared" si="23"/>
        <v>636</v>
      </c>
      <c r="AE41" s="1">
        <f t="shared" si="24"/>
        <v>13</v>
      </c>
      <c r="AF41" s="1">
        <f t="shared" si="24"/>
        <v>0</v>
      </c>
      <c r="AG41" s="1">
        <f t="shared" si="24"/>
        <v>1</v>
      </c>
      <c r="AH41" s="1">
        <f t="shared" si="33"/>
        <v>650</v>
      </c>
      <c r="AI41" s="9">
        <f t="shared" si="25"/>
        <v>4.3706293706293706E-4</v>
      </c>
      <c r="AJ41" s="9">
        <f t="shared" si="4"/>
        <v>9.3740000000000004E-2</v>
      </c>
      <c r="AK41" s="9">
        <f t="shared" si="5"/>
        <v>9.2380000000000004E-2</v>
      </c>
      <c r="AL41" s="9">
        <f t="shared" si="6"/>
        <v>1.34E-3</v>
      </c>
      <c r="AM41" s="9">
        <f t="shared" si="7"/>
        <v>2.0000000000000002E-5</v>
      </c>
      <c r="AN41" s="9">
        <f t="shared" si="8"/>
        <v>1.4999999999999999E-2</v>
      </c>
      <c r="AO41" s="9">
        <f t="shared" si="9"/>
        <v>1.2999999999999999E-2</v>
      </c>
      <c r="AP41" s="1">
        <f t="shared" si="26"/>
        <v>280</v>
      </c>
      <c r="AQ41" s="1">
        <f t="shared" si="26"/>
        <v>7</v>
      </c>
      <c r="AR41" s="1"/>
      <c r="AS41" s="1">
        <f t="shared" si="27"/>
        <v>1</v>
      </c>
      <c r="AT41" s="1">
        <f t="shared" si="34"/>
        <v>288</v>
      </c>
      <c r="AU41" s="1">
        <f t="shared" si="10"/>
        <v>2288</v>
      </c>
      <c r="AV41" s="9">
        <f t="shared" si="11"/>
        <v>4.5760000000000002E-2</v>
      </c>
      <c r="AW41" s="9">
        <f t="shared" si="12"/>
        <v>4.512E-2</v>
      </c>
      <c r="AX41" s="9">
        <f t="shared" si="13"/>
        <v>6.2E-4</v>
      </c>
      <c r="AY41" s="9">
        <f t="shared" si="14"/>
        <v>2.0000000000000002E-5</v>
      </c>
      <c r="AZ41" s="9">
        <f t="shared" si="15"/>
        <v>5.7600000000000004E-3</v>
      </c>
      <c r="BA41" s="9">
        <f t="shared" si="28"/>
        <v>4.5932600000000004E-2</v>
      </c>
      <c r="BJ41" s="7">
        <f t="shared" si="37"/>
        <v>38</v>
      </c>
      <c r="BK41" s="7">
        <f t="shared" si="37"/>
        <v>28</v>
      </c>
      <c r="BL41" s="1">
        <f t="shared" si="16"/>
        <v>0</v>
      </c>
      <c r="BM41" s="48">
        <f>+EvolOf!M30</f>
        <v>17147</v>
      </c>
      <c r="BN41" s="1">
        <f t="shared" si="17"/>
        <v>0</v>
      </c>
      <c r="BO41" s="1">
        <f t="shared" si="29"/>
        <v>0</v>
      </c>
      <c r="BP41" s="28">
        <f t="shared" si="30"/>
        <v>0</v>
      </c>
      <c r="BQ41" s="1">
        <f t="shared" si="18"/>
        <v>0</v>
      </c>
      <c r="BR41" s="1" cm="1">
        <f t="array" ref="BR41">IF(BK41&lt;=$BX$14,0,INDEX($AU$14:$AU$300,BK41-$BX$14+1))*$BY$14</f>
        <v>16222.859290260487</v>
      </c>
      <c r="BS41" s="1">
        <f t="shared" si="19"/>
        <v>82802.648323139496</v>
      </c>
      <c r="BT41" s="1">
        <f t="shared" si="36"/>
        <v>1174.5056499736099</v>
      </c>
      <c r="BU41" s="1">
        <f t="shared" si="31"/>
        <v>15048.353640286878</v>
      </c>
      <c r="BV41" s="1">
        <f t="shared" si="20"/>
        <v>1137.8023484119346</v>
      </c>
      <c r="BW41" s="1">
        <f t="shared" si="20"/>
        <v>36.70330156167531</v>
      </c>
      <c r="CI41" s="1"/>
      <c r="CJ41" s="1"/>
      <c r="CK41" s="1"/>
      <c r="CL41" s="1"/>
      <c r="CP41" s="4">
        <f t="shared" si="21"/>
        <v>31</v>
      </c>
      <c r="CQ41" s="7" cm="1">
        <f t="array" ref="CQ41">IF(BK41&lt;=$CV$48,0,INDEX($B$14:$B$300,BK41-$CV$48+1))</f>
        <v>20</v>
      </c>
      <c r="CR41" s="1">
        <f t="shared" si="22"/>
        <v>68</v>
      </c>
      <c r="CS41" s="100">
        <f t="shared" si="32"/>
        <v>3.4</v>
      </c>
    </row>
    <row r="42" spans="1:100" x14ac:dyDescent="0.3">
      <c r="A42" s="1"/>
      <c r="B42" s="1">
        <f t="shared" si="0"/>
        <v>5394</v>
      </c>
      <c r="C42" s="1">
        <v>29</v>
      </c>
      <c r="D42" s="1">
        <v>44604</v>
      </c>
      <c r="E42" s="1">
        <v>5309</v>
      </c>
      <c r="F42" s="1">
        <v>0</v>
      </c>
      <c r="G42" s="1">
        <v>83</v>
      </c>
      <c r="H42" s="1">
        <v>0</v>
      </c>
      <c r="I42" s="1">
        <v>2</v>
      </c>
      <c r="J42" s="4">
        <v>53.62</v>
      </c>
      <c r="K42" s="4">
        <v>0.64</v>
      </c>
      <c r="L42" s="4">
        <v>14.5</v>
      </c>
      <c r="M42" s="61">
        <v>2.67</v>
      </c>
      <c r="N42" s="1">
        <v>1107</v>
      </c>
      <c r="O42" s="1">
        <v>4278</v>
      </c>
      <c r="P42" s="1">
        <v>4208</v>
      </c>
      <c r="Q42" s="1">
        <v>68</v>
      </c>
      <c r="R42" s="1">
        <v>1</v>
      </c>
      <c r="S42" s="1">
        <v>0</v>
      </c>
      <c r="T42" s="1">
        <v>894</v>
      </c>
      <c r="U42" s="1">
        <v>87</v>
      </c>
      <c r="V42" s="1">
        <v>2557</v>
      </c>
      <c r="W42" s="1">
        <v>38</v>
      </c>
      <c r="X42" s="1">
        <v>2</v>
      </c>
      <c r="Y42" s="58">
        <v>2.16</v>
      </c>
      <c r="AA42" s="1">
        <f t="shared" si="1"/>
        <v>7866</v>
      </c>
      <c r="AB42" s="1">
        <f t="shared" si="2"/>
        <v>121</v>
      </c>
      <c r="AC42" s="1">
        <f t="shared" si="3"/>
        <v>4</v>
      </c>
      <c r="AD42" s="1">
        <f t="shared" si="23"/>
        <v>690</v>
      </c>
      <c r="AE42" s="1">
        <f t="shared" si="24"/>
        <v>16</v>
      </c>
      <c r="AF42" s="1">
        <f t="shared" si="24"/>
        <v>0</v>
      </c>
      <c r="AG42" s="1">
        <f t="shared" si="24"/>
        <v>1</v>
      </c>
      <c r="AH42" s="1">
        <f t="shared" si="33"/>
        <v>707</v>
      </c>
      <c r="AI42" s="9">
        <f t="shared" si="25"/>
        <v>7.7011936850211781E-4</v>
      </c>
      <c r="AJ42" s="9">
        <f t="shared" si="4"/>
        <v>0.10788</v>
      </c>
      <c r="AK42" s="9">
        <f t="shared" si="5"/>
        <v>0.10618</v>
      </c>
      <c r="AL42" s="9">
        <f t="shared" si="6"/>
        <v>1.66E-3</v>
      </c>
      <c r="AM42" s="9">
        <f t="shared" si="7"/>
        <v>4.0000000000000003E-5</v>
      </c>
      <c r="AN42" s="9">
        <f t="shared" si="8"/>
        <v>1.788E-2</v>
      </c>
      <c r="AO42" s="9">
        <f t="shared" si="9"/>
        <v>1.414E-2</v>
      </c>
      <c r="AP42" s="1">
        <f t="shared" si="26"/>
        <v>301</v>
      </c>
      <c r="AQ42" s="1">
        <f t="shared" si="26"/>
        <v>7</v>
      </c>
      <c r="AR42" s="1"/>
      <c r="AS42" s="1">
        <f t="shared" si="27"/>
        <v>1</v>
      </c>
      <c r="AT42" s="1">
        <f t="shared" si="34"/>
        <v>309</v>
      </c>
      <c r="AU42" s="1">
        <f t="shared" si="10"/>
        <v>2597</v>
      </c>
      <c r="AV42" s="9">
        <f t="shared" si="11"/>
        <v>5.194E-2</v>
      </c>
      <c r="AW42" s="9">
        <f t="shared" si="12"/>
        <v>5.1139999999999998E-2</v>
      </c>
      <c r="AX42" s="9">
        <f t="shared" si="13"/>
        <v>7.6000000000000004E-4</v>
      </c>
      <c r="AY42" s="9">
        <f t="shared" si="14"/>
        <v>4.0000000000000003E-5</v>
      </c>
      <c r="AZ42" s="9">
        <f t="shared" si="15"/>
        <v>6.1799999999999997E-3</v>
      </c>
      <c r="BA42" s="9">
        <f t="shared" si="28"/>
        <v>5.2861200000000004E-2</v>
      </c>
      <c r="BJ42" s="7">
        <f t="shared" si="37"/>
        <v>39</v>
      </c>
      <c r="BK42" s="7">
        <f t="shared" si="37"/>
        <v>29</v>
      </c>
      <c r="BL42" s="1">
        <f t="shared" si="16"/>
        <v>0</v>
      </c>
      <c r="BM42" s="48">
        <f>+EvolOf!M31</f>
        <v>19980</v>
      </c>
      <c r="BN42" s="1">
        <f t="shared" si="17"/>
        <v>0</v>
      </c>
      <c r="BO42" s="1">
        <f t="shared" si="29"/>
        <v>0</v>
      </c>
      <c r="BP42" s="28">
        <f t="shared" si="30"/>
        <v>0</v>
      </c>
      <c r="BQ42" s="1">
        <f t="shared" si="18"/>
        <v>0</v>
      </c>
      <c r="BR42" s="1" cm="1">
        <f t="array" ref="BR42">IF(BK42&lt;=$BX$14,0,INDEX($AU$14:$AU$300,BK42-$BX$14+1))*$BY$14</f>
        <v>19709.672938619642</v>
      </c>
      <c r="BS42" s="1">
        <f t="shared" si="19"/>
        <v>93850.34209320377</v>
      </c>
      <c r="BT42" s="1">
        <f t="shared" si="36"/>
        <v>1468.1320624670125</v>
      </c>
      <c r="BU42" s="1">
        <f t="shared" si="31"/>
        <v>18241.540876152631</v>
      </c>
      <c r="BV42" s="1">
        <f t="shared" si="20"/>
        <v>1394.7254593436619</v>
      </c>
      <c r="BW42" s="1">
        <f t="shared" si="20"/>
        <v>73.406603123350621</v>
      </c>
      <c r="CI42" s="1"/>
      <c r="CJ42" s="1"/>
      <c r="CK42" s="1"/>
      <c r="CL42" s="1"/>
      <c r="CP42" s="4">
        <f t="shared" si="21"/>
        <v>19</v>
      </c>
      <c r="CQ42" s="7" cm="1">
        <f t="array" ref="CQ42">IF(BK42&lt;=$CV$48,0,INDEX($B$14:$B$300,BK42-$CV$48+1))</f>
        <v>30</v>
      </c>
      <c r="CR42" s="1">
        <f t="shared" si="22"/>
        <v>85</v>
      </c>
      <c r="CS42" s="100">
        <f t="shared" si="32"/>
        <v>2.8333333333333335</v>
      </c>
    </row>
    <row r="43" spans="1:100" x14ac:dyDescent="0.3">
      <c r="A43" s="1"/>
      <c r="B43" s="1">
        <f t="shared" si="0"/>
        <v>6186</v>
      </c>
      <c r="C43" s="1">
        <v>30</v>
      </c>
      <c r="D43" s="1">
        <v>43812</v>
      </c>
      <c r="E43" s="1">
        <v>6080</v>
      </c>
      <c r="F43" s="1">
        <v>0</v>
      </c>
      <c r="G43" s="1">
        <v>104</v>
      </c>
      <c r="H43" s="1">
        <v>0</v>
      </c>
      <c r="I43" s="1">
        <v>2</v>
      </c>
      <c r="J43" s="4">
        <v>53.62</v>
      </c>
      <c r="K43" s="4">
        <v>0.64</v>
      </c>
      <c r="L43" s="4">
        <v>14.9</v>
      </c>
      <c r="M43" s="61">
        <v>2.64</v>
      </c>
      <c r="N43" s="1">
        <v>1301</v>
      </c>
      <c r="O43" s="1">
        <v>4875</v>
      </c>
      <c r="P43" s="1">
        <v>4789</v>
      </c>
      <c r="Q43" s="1">
        <v>85</v>
      </c>
      <c r="R43" s="1">
        <v>1</v>
      </c>
      <c r="S43" s="1">
        <v>0</v>
      </c>
      <c r="T43" s="1">
        <v>1050</v>
      </c>
      <c r="U43" s="1">
        <v>101</v>
      </c>
      <c r="V43" s="1">
        <v>2895</v>
      </c>
      <c r="W43" s="1">
        <v>49</v>
      </c>
      <c r="X43" s="1">
        <v>2</v>
      </c>
      <c r="Y43" s="58">
        <v>2.17</v>
      </c>
      <c r="AA43" s="1">
        <f t="shared" si="1"/>
        <v>8975</v>
      </c>
      <c r="AB43" s="1">
        <f t="shared" si="2"/>
        <v>153</v>
      </c>
      <c r="AC43" s="1">
        <f t="shared" si="3"/>
        <v>4</v>
      </c>
      <c r="AD43" s="1">
        <f t="shared" si="23"/>
        <v>771</v>
      </c>
      <c r="AE43" s="1">
        <f t="shared" si="24"/>
        <v>21</v>
      </c>
      <c r="AF43" s="1">
        <f t="shared" si="24"/>
        <v>0</v>
      </c>
      <c r="AG43" s="1">
        <f t="shared" si="24"/>
        <v>0</v>
      </c>
      <c r="AH43" s="1">
        <f t="shared" si="33"/>
        <v>792</v>
      </c>
      <c r="AI43" s="9">
        <f t="shared" si="25"/>
        <v>6.7888662593346908E-4</v>
      </c>
      <c r="AJ43" s="9">
        <f t="shared" si="4"/>
        <v>0.12372</v>
      </c>
      <c r="AK43" s="9">
        <f t="shared" si="5"/>
        <v>0.1216</v>
      </c>
      <c r="AL43" s="9">
        <f t="shared" si="6"/>
        <v>2.0799999999999998E-3</v>
      </c>
      <c r="AM43" s="9">
        <f t="shared" si="7"/>
        <v>4.0000000000000003E-5</v>
      </c>
      <c r="AN43" s="9">
        <f t="shared" si="8"/>
        <v>2.1000000000000001E-2</v>
      </c>
      <c r="AO43" s="9">
        <f t="shared" si="9"/>
        <v>1.584E-2</v>
      </c>
      <c r="AP43" s="1">
        <f t="shared" si="26"/>
        <v>338</v>
      </c>
      <c r="AQ43" s="1">
        <f t="shared" si="26"/>
        <v>11</v>
      </c>
      <c r="AR43" s="1"/>
      <c r="AS43" s="1">
        <f t="shared" si="27"/>
        <v>0</v>
      </c>
      <c r="AT43" s="1">
        <f t="shared" si="34"/>
        <v>349</v>
      </c>
      <c r="AU43" s="1">
        <f t="shared" si="10"/>
        <v>2946</v>
      </c>
      <c r="AV43" s="9">
        <f t="shared" si="11"/>
        <v>5.892E-2</v>
      </c>
      <c r="AW43" s="9">
        <f t="shared" si="12"/>
        <v>5.79E-2</v>
      </c>
      <c r="AX43" s="9">
        <f t="shared" si="13"/>
        <v>9.7999999999999997E-4</v>
      </c>
      <c r="AY43" s="9">
        <f t="shared" si="14"/>
        <v>4.0000000000000003E-5</v>
      </c>
      <c r="AZ43" s="9">
        <f t="shared" si="15"/>
        <v>6.9800000000000001E-3</v>
      </c>
      <c r="BA43" s="9">
        <f t="shared" si="28"/>
        <v>6.0622799999999998E-2</v>
      </c>
      <c r="BJ43" s="7">
        <f t="shared" si="37"/>
        <v>40</v>
      </c>
      <c r="BK43" s="7">
        <f t="shared" si="37"/>
        <v>30</v>
      </c>
      <c r="BL43" s="1">
        <f t="shared" si="16"/>
        <v>0</v>
      </c>
      <c r="BM43" s="48">
        <f>+EvolOf!M32</f>
        <v>24926</v>
      </c>
      <c r="BN43" s="1">
        <f t="shared" si="17"/>
        <v>0</v>
      </c>
      <c r="BO43" s="1">
        <f t="shared" si="29"/>
        <v>0</v>
      </c>
      <c r="BP43" s="28">
        <f t="shared" si="30"/>
        <v>0</v>
      </c>
      <c r="BQ43" s="1">
        <f t="shared" si="18"/>
        <v>0</v>
      </c>
      <c r="BR43" s="1" cm="1">
        <f t="array" ref="BR43">IF(BK43&lt;=$BX$14,0,INDEX($AU$14:$AU$300,BK43-$BX$14+1))*$BY$14</f>
        <v>23930.552618212303</v>
      </c>
      <c r="BS43" s="1">
        <f t="shared" si="19"/>
        <v>106256.05802105002</v>
      </c>
      <c r="BT43" s="1">
        <f t="shared" si="36"/>
        <v>1871.8683796454409</v>
      </c>
      <c r="BU43" s="1">
        <f t="shared" si="31"/>
        <v>22058.684238566861</v>
      </c>
      <c r="BV43" s="1">
        <f t="shared" si="20"/>
        <v>1798.4617765220903</v>
      </c>
      <c r="BW43" s="1">
        <f t="shared" si="20"/>
        <v>73.406603123350621</v>
      </c>
      <c r="CI43" s="1"/>
      <c r="CJ43" s="1"/>
      <c r="CK43" s="1"/>
      <c r="CL43" s="1"/>
      <c r="CP43" s="4">
        <f t="shared" si="21"/>
        <v>24.5</v>
      </c>
      <c r="CQ43" s="7" cm="1">
        <f t="array" ref="CQ43">IF(BK43&lt;=$CV$48,0,INDEX($B$14:$B$300,BK43-$CV$48+1))</f>
        <v>38</v>
      </c>
      <c r="CR43" s="1">
        <f t="shared" si="22"/>
        <v>106</v>
      </c>
      <c r="CS43" s="100">
        <f t="shared" si="32"/>
        <v>2.7894736842105261</v>
      </c>
    </row>
    <row r="44" spans="1:100" x14ac:dyDescent="0.3">
      <c r="A44" s="1"/>
      <c r="B44" s="1">
        <f t="shared" si="0"/>
        <v>7050</v>
      </c>
      <c r="C44" s="1">
        <v>31</v>
      </c>
      <c r="D44" s="1">
        <v>42949</v>
      </c>
      <c r="E44" s="1">
        <v>6917</v>
      </c>
      <c r="F44" s="1">
        <v>0</v>
      </c>
      <c r="G44" s="1">
        <v>130</v>
      </c>
      <c r="H44" s="1">
        <v>0</v>
      </c>
      <c r="I44" s="1">
        <v>3</v>
      </c>
      <c r="J44" s="4">
        <v>53.62</v>
      </c>
      <c r="K44" s="4">
        <v>0.65</v>
      </c>
      <c r="L44" s="4">
        <v>15.3</v>
      </c>
      <c r="M44" s="61">
        <v>2.67</v>
      </c>
      <c r="N44" s="1">
        <v>1518</v>
      </c>
      <c r="O44" s="1">
        <v>5522</v>
      </c>
      <c r="P44" s="1">
        <v>5413</v>
      </c>
      <c r="Q44" s="1">
        <v>106</v>
      </c>
      <c r="R44" s="1">
        <v>1</v>
      </c>
      <c r="S44" s="1">
        <v>0</v>
      </c>
      <c r="T44" s="1">
        <v>1224</v>
      </c>
      <c r="U44" s="1">
        <v>116</v>
      </c>
      <c r="V44" s="1">
        <v>3255</v>
      </c>
      <c r="W44" s="1">
        <v>61</v>
      </c>
      <c r="X44" s="1">
        <v>3</v>
      </c>
      <c r="Y44" s="58">
        <v>2.1800000000000002</v>
      </c>
      <c r="AA44" s="1">
        <f t="shared" si="1"/>
        <v>10172</v>
      </c>
      <c r="AB44" s="1">
        <f t="shared" si="2"/>
        <v>191</v>
      </c>
      <c r="AC44" s="1">
        <f t="shared" si="3"/>
        <v>6</v>
      </c>
      <c r="AD44" s="1">
        <f t="shared" si="23"/>
        <v>837</v>
      </c>
      <c r="AE44" s="1">
        <f t="shared" si="24"/>
        <v>26</v>
      </c>
      <c r="AF44" s="1">
        <f t="shared" si="24"/>
        <v>0</v>
      </c>
      <c r="AG44" s="1">
        <f t="shared" si="24"/>
        <v>1</v>
      </c>
      <c r="AH44" s="1">
        <f t="shared" si="33"/>
        <v>864</v>
      </c>
      <c r="AI44" s="9">
        <f t="shared" si="25"/>
        <v>9.0388671286532093E-4</v>
      </c>
      <c r="AJ44" s="9">
        <f t="shared" si="4"/>
        <v>0.14099999999999999</v>
      </c>
      <c r="AK44" s="9">
        <f t="shared" si="5"/>
        <v>0.13833999999999999</v>
      </c>
      <c r="AL44" s="9">
        <f t="shared" si="6"/>
        <v>2.5999999999999999E-3</v>
      </c>
      <c r="AM44" s="9">
        <f t="shared" si="7"/>
        <v>6.0000000000000002E-5</v>
      </c>
      <c r="AN44" s="9">
        <f t="shared" si="8"/>
        <v>2.4479999999999998E-2</v>
      </c>
      <c r="AO44" s="9">
        <f t="shared" si="9"/>
        <v>1.728E-2</v>
      </c>
      <c r="AP44" s="1">
        <f t="shared" si="26"/>
        <v>360</v>
      </c>
      <c r="AQ44" s="1">
        <f t="shared" si="26"/>
        <v>12</v>
      </c>
      <c r="AR44" s="1"/>
      <c r="AS44" s="1">
        <f t="shared" si="27"/>
        <v>1</v>
      </c>
      <c r="AT44" s="1">
        <f t="shared" si="34"/>
        <v>373</v>
      </c>
      <c r="AU44" s="1">
        <f t="shared" si="10"/>
        <v>3319</v>
      </c>
      <c r="AV44" s="9">
        <f t="shared" si="11"/>
        <v>6.6379999999999995E-2</v>
      </c>
      <c r="AW44" s="9">
        <f t="shared" si="12"/>
        <v>6.5100000000000005E-2</v>
      </c>
      <c r="AX44" s="9">
        <f t="shared" si="13"/>
        <v>1.2199999999999999E-3</v>
      </c>
      <c r="AY44" s="9">
        <f t="shared" si="14"/>
        <v>6.0000000000000002E-5</v>
      </c>
      <c r="AZ44" s="9">
        <f t="shared" si="15"/>
        <v>7.4599999999999996E-3</v>
      </c>
      <c r="BA44" s="9">
        <f t="shared" si="28"/>
        <v>6.9089999999999999E-2</v>
      </c>
      <c r="BJ44" s="7">
        <f t="shared" si="37"/>
        <v>41</v>
      </c>
      <c r="BK44" s="7">
        <f t="shared" si="37"/>
        <v>31</v>
      </c>
      <c r="BL44" s="1">
        <f t="shared" si="16"/>
        <v>0</v>
      </c>
      <c r="BM44" s="48">
        <f>+EvolOf!M33</f>
        <v>28914</v>
      </c>
      <c r="BN44" s="1">
        <f t="shared" si="17"/>
        <v>0</v>
      </c>
      <c r="BO44" s="1">
        <f t="shared" si="29"/>
        <v>0</v>
      </c>
      <c r="BP44" s="28">
        <f t="shared" si="30"/>
        <v>0</v>
      </c>
      <c r="BQ44" s="1">
        <f t="shared" si="18"/>
        <v>0</v>
      </c>
      <c r="BR44" s="1" cm="1">
        <f t="array" ref="BR44">IF(BK44&lt;=$BX$14,0,INDEX($AU$14:$AU$300,BK44-$BX$14+1))*$BY$14</f>
        <v>28665.278519668416</v>
      </c>
      <c r="BS44" s="1">
        <f t="shared" si="19"/>
        <v>119469.24658325313</v>
      </c>
      <c r="BT44" s="1">
        <f t="shared" si="36"/>
        <v>2349.0112999472199</v>
      </c>
      <c r="BU44" s="1">
        <f t="shared" si="31"/>
        <v>26316.267219721198</v>
      </c>
      <c r="BV44" s="1">
        <f t="shared" si="20"/>
        <v>2238.901395262194</v>
      </c>
      <c r="BW44" s="1">
        <f t="shared" si="20"/>
        <v>110.10990468502592</v>
      </c>
      <c r="CI44" s="1"/>
      <c r="CJ44" s="1"/>
      <c r="CK44" s="1"/>
      <c r="CL44" s="1"/>
      <c r="CP44" s="4">
        <f t="shared" si="21"/>
        <v>20.333333333333332</v>
      </c>
      <c r="CQ44" s="7" cm="1">
        <f t="array" ref="CQ44">IF(BK44&lt;=$CV$48,0,INDEX($B$14:$B$300,BK44-$CV$48+1))</f>
        <v>65</v>
      </c>
      <c r="CR44" s="1">
        <f t="shared" si="22"/>
        <v>133</v>
      </c>
      <c r="CS44" s="100">
        <f t="shared" si="32"/>
        <v>2.046153846153846</v>
      </c>
    </row>
    <row r="45" spans="1:100" x14ac:dyDescent="0.3">
      <c r="A45" s="1"/>
      <c r="B45" s="1">
        <f t="shared" si="0"/>
        <v>7990</v>
      </c>
      <c r="C45" s="1">
        <v>32</v>
      </c>
      <c r="D45" s="1">
        <v>42009</v>
      </c>
      <c r="E45" s="1">
        <v>7822</v>
      </c>
      <c r="F45" s="1">
        <v>0</v>
      </c>
      <c r="G45" s="1">
        <v>164</v>
      </c>
      <c r="H45" s="1">
        <v>0</v>
      </c>
      <c r="I45" s="1">
        <v>4</v>
      </c>
      <c r="J45" s="4">
        <v>53.62</v>
      </c>
      <c r="K45" s="4">
        <v>0.65</v>
      </c>
      <c r="L45" s="4">
        <v>15.9</v>
      </c>
      <c r="M45" s="61">
        <v>2.64</v>
      </c>
      <c r="N45" s="1">
        <v>1757</v>
      </c>
      <c r="O45" s="1">
        <v>6223</v>
      </c>
      <c r="P45" s="1">
        <v>6088</v>
      </c>
      <c r="Q45" s="1">
        <v>132</v>
      </c>
      <c r="R45" s="1">
        <v>2</v>
      </c>
      <c r="S45" s="1">
        <v>0</v>
      </c>
      <c r="T45" s="1">
        <v>1424</v>
      </c>
      <c r="U45" s="1">
        <v>135</v>
      </c>
      <c r="V45" s="1">
        <v>3638</v>
      </c>
      <c r="W45" s="1">
        <v>76</v>
      </c>
      <c r="X45" s="1">
        <v>4</v>
      </c>
      <c r="Y45" s="58">
        <v>2.0099999999999998</v>
      </c>
      <c r="AA45" s="1">
        <f t="shared" si="1"/>
        <v>11460</v>
      </c>
      <c r="AB45" s="1">
        <f t="shared" si="2"/>
        <v>240</v>
      </c>
      <c r="AC45" s="1">
        <f t="shared" si="3"/>
        <v>8</v>
      </c>
      <c r="AD45" s="1">
        <f t="shared" si="23"/>
        <v>905</v>
      </c>
      <c r="AE45" s="1">
        <f t="shared" si="24"/>
        <v>34</v>
      </c>
      <c r="AF45" s="1">
        <f t="shared" si="24"/>
        <v>0</v>
      </c>
      <c r="AG45" s="1">
        <f t="shared" si="24"/>
        <v>1</v>
      </c>
      <c r="AH45" s="1">
        <f t="shared" si="33"/>
        <v>940</v>
      </c>
      <c r="AI45" s="9">
        <f t="shared" si="25"/>
        <v>1.0758472296933835E-3</v>
      </c>
      <c r="AJ45" s="9">
        <f t="shared" si="4"/>
        <v>0.1598</v>
      </c>
      <c r="AK45" s="9">
        <f t="shared" si="5"/>
        <v>0.15644</v>
      </c>
      <c r="AL45" s="9">
        <f t="shared" si="6"/>
        <v>3.2799999999999999E-3</v>
      </c>
      <c r="AM45" s="9">
        <f t="shared" si="7"/>
        <v>8.0000000000000007E-5</v>
      </c>
      <c r="AN45" s="9">
        <f t="shared" si="8"/>
        <v>2.8479999999999998E-2</v>
      </c>
      <c r="AO45" s="9">
        <f t="shared" si="9"/>
        <v>1.8800000000000001E-2</v>
      </c>
      <c r="AP45" s="1">
        <f t="shared" si="26"/>
        <v>383</v>
      </c>
      <c r="AQ45" s="1">
        <f t="shared" si="26"/>
        <v>15</v>
      </c>
      <c r="AR45" s="1"/>
      <c r="AS45" s="1">
        <f t="shared" si="27"/>
        <v>1</v>
      </c>
      <c r="AT45" s="1">
        <f t="shared" si="34"/>
        <v>399</v>
      </c>
      <c r="AU45" s="1">
        <f t="shared" si="10"/>
        <v>3718</v>
      </c>
      <c r="AV45" s="9">
        <f t="shared" si="11"/>
        <v>7.4359999999999996E-2</v>
      </c>
      <c r="AW45" s="9">
        <f t="shared" si="12"/>
        <v>7.2760000000000005E-2</v>
      </c>
      <c r="AX45" s="9">
        <f t="shared" si="13"/>
        <v>1.5200000000000001E-3</v>
      </c>
      <c r="AY45" s="9">
        <f t="shared" si="14"/>
        <v>8.0000000000000007E-5</v>
      </c>
      <c r="AZ45" s="9">
        <f t="shared" si="15"/>
        <v>7.9799999999999992E-3</v>
      </c>
      <c r="BA45" s="9">
        <f t="shared" si="28"/>
        <v>7.8301999999999997E-2</v>
      </c>
      <c r="BJ45" s="7">
        <f t="shared" si="37"/>
        <v>42</v>
      </c>
      <c r="BK45" s="7">
        <f t="shared" si="37"/>
        <v>32</v>
      </c>
      <c r="BL45" s="1">
        <f t="shared" si="16"/>
        <v>0</v>
      </c>
      <c r="BM45" s="48">
        <f>+EvolOf!M34</f>
        <v>32911</v>
      </c>
      <c r="BN45" s="1">
        <f t="shared" si="17"/>
        <v>0</v>
      </c>
      <c r="BO45" s="1">
        <f t="shared" si="29"/>
        <v>0</v>
      </c>
      <c r="BP45" s="28">
        <f t="shared" si="30"/>
        <v>0</v>
      </c>
      <c r="BQ45" s="1">
        <f t="shared" si="18"/>
        <v>0</v>
      </c>
      <c r="BR45" s="1" cm="1">
        <f t="array" ref="BR45">IF(BK45&lt;=$BX$14,0,INDEX($AU$14:$AU$300,BK45-$BX$14+1))*$BY$14</f>
        <v>34280.88365860474</v>
      </c>
      <c r="BS45" s="1">
        <f t="shared" si="19"/>
        <v>133526.61108137478</v>
      </c>
      <c r="BT45" s="1">
        <f t="shared" si="36"/>
        <v>2936.2641249340249</v>
      </c>
      <c r="BU45" s="1">
        <f t="shared" si="31"/>
        <v>31344.619533670717</v>
      </c>
      <c r="BV45" s="1">
        <f t="shared" si="20"/>
        <v>2789.4509186873238</v>
      </c>
      <c r="BW45" s="1">
        <f t="shared" si="20"/>
        <v>146.81320624670124</v>
      </c>
      <c r="CI45" s="1"/>
      <c r="CJ45" s="1"/>
      <c r="CK45" s="1"/>
      <c r="CL45" s="1"/>
      <c r="CP45" s="4">
        <f t="shared" si="21"/>
        <v>19</v>
      </c>
      <c r="CQ45" s="7" cm="1">
        <f t="array" ref="CQ45">IF(BK45&lt;=$CV$48,0,INDEX($B$14:$B$300,BK45-$CV$48+1))</f>
        <v>95</v>
      </c>
      <c r="CR45" s="1">
        <f t="shared" si="22"/>
        <v>168</v>
      </c>
      <c r="CS45" s="100">
        <f t="shared" si="32"/>
        <v>1.7684210526315789</v>
      </c>
    </row>
    <row r="46" spans="1:100" x14ac:dyDescent="0.3">
      <c r="A46" s="1"/>
      <c r="B46" s="1">
        <f t="shared" si="0"/>
        <v>8989</v>
      </c>
      <c r="C46" s="1">
        <v>33</v>
      </c>
      <c r="D46" s="1">
        <v>41009</v>
      </c>
      <c r="E46" s="1">
        <v>8786</v>
      </c>
      <c r="F46" s="1">
        <v>0</v>
      </c>
      <c r="G46" s="1">
        <v>198</v>
      </c>
      <c r="H46" s="1">
        <v>0</v>
      </c>
      <c r="I46" s="1">
        <v>5</v>
      </c>
      <c r="J46" s="4">
        <v>53.62</v>
      </c>
      <c r="K46" s="4">
        <v>0.65</v>
      </c>
      <c r="L46" s="4">
        <v>16</v>
      </c>
      <c r="M46" s="61">
        <v>2.56</v>
      </c>
      <c r="N46" s="1">
        <v>2023</v>
      </c>
      <c r="O46" s="1">
        <v>6957</v>
      </c>
      <c r="P46" s="1">
        <v>6794</v>
      </c>
      <c r="Q46" s="1">
        <v>160</v>
      </c>
      <c r="R46" s="1">
        <v>3</v>
      </c>
      <c r="S46" s="1">
        <v>0</v>
      </c>
      <c r="T46" s="1">
        <v>1647</v>
      </c>
      <c r="U46" s="1">
        <v>157</v>
      </c>
      <c r="V46" s="1">
        <v>4048</v>
      </c>
      <c r="W46" s="1">
        <v>92</v>
      </c>
      <c r="X46" s="1">
        <v>5</v>
      </c>
      <c r="Y46" s="58">
        <v>1.94</v>
      </c>
      <c r="AA46" s="1">
        <f t="shared" si="1"/>
        <v>12834</v>
      </c>
      <c r="AB46" s="1">
        <f t="shared" si="2"/>
        <v>290</v>
      </c>
      <c r="AC46" s="1">
        <f t="shared" si="3"/>
        <v>10</v>
      </c>
      <c r="AD46" s="1">
        <f t="shared" si="23"/>
        <v>964</v>
      </c>
      <c r="AE46" s="1">
        <f t="shared" si="24"/>
        <v>34</v>
      </c>
      <c r="AF46" s="1">
        <f t="shared" si="24"/>
        <v>0</v>
      </c>
      <c r="AG46" s="1">
        <f t="shared" si="24"/>
        <v>1</v>
      </c>
      <c r="AH46" s="1">
        <f t="shared" si="33"/>
        <v>999</v>
      </c>
      <c r="AI46" s="9">
        <f t="shared" si="25"/>
        <v>1.2062726176115801E-3</v>
      </c>
      <c r="AJ46" s="9">
        <f t="shared" si="4"/>
        <v>0.17978</v>
      </c>
      <c r="AK46" s="9">
        <f t="shared" si="5"/>
        <v>0.17571999999999999</v>
      </c>
      <c r="AL46" s="9">
        <f t="shared" si="6"/>
        <v>3.96E-3</v>
      </c>
      <c r="AM46" s="9">
        <f t="shared" si="7"/>
        <v>1E-4</v>
      </c>
      <c r="AN46" s="9">
        <f t="shared" si="8"/>
        <v>3.2939999999999997E-2</v>
      </c>
      <c r="AO46" s="9">
        <f t="shared" si="9"/>
        <v>1.9980000000000001E-2</v>
      </c>
      <c r="AP46" s="1">
        <f t="shared" si="26"/>
        <v>410</v>
      </c>
      <c r="AQ46" s="1">
        <f t="shared" si="26"/>
        <v>16</v>
      </c>
      <c r="AR46" s="1"/>
      <c r="AS46" s="1">
        <f t="shared" si="27"/>
        <v>1</v>
      </c>
      <c r="AT46" s="1">
        <f t="shared" si="34"/>
        <v>427</v>
      </c>
      <c r="AU46" s="1">
        <f t="shared" si="10"/>
        <v>4145</v>
      </c>
      <c r="AV46" s="9">
        <f t="shared" si="11"/>
        <v>8.2900000000000001E-2</v>
      </c>
      <c r="AW46" s="9">
        <f t="shared" si="12"/>
        <v>8.0960000000000004E-2</v>
      </c>
      <c r="AX46" s="9">
        <f t="shared" si="13"/>
        <v>1.8400000000000001E-3</v>
      </c>
      <c r="AY46" s="9">
        <f t="shared" si="14"/>
        <v>1E-4</v>
      </c>
      <c r="AZ46" s="9">
        <f t="shared" si="15"/>
        <v>8.5400000000000007E-3</v>
      </c>
      <c r="BA46" s="9">
        <f t="shared" si="28"/>
        <v>8.8092199999999996E-2</v>
      </c>
      <c r="BJ46" s="7">
        <f t="shared" si="37"/>
        <v>43</v>
      </c>
      <c r="BK46" s="7">
        <f t="shared" si="37"/>
        <v>33</v>
      </c>
      <c r="BL46" s="1">
        <f t="shared" si="16"/>
        <v>0</v>
      </c>
      <c r="BM46" s="48">
        <f>+EvolOf!M35</f>
        <v>39673</v>
      </c>
      <c r="BN46" s="1">
        <f t="shared" si="17"/>
        <v>0</v>
      </c>
      <c r="BO46" s="1">
        <f t="shared" si="29"/>
        <v>0</v>
      </c>
      <c r="BP46" s="28">
        <f t="shared" si="30"/>
        <v>0</v>
      </c>
      <c r="BQ46" s="1">
        <f t="shared" si="18"/>
        <v>0</v>
      </c>
      <c r="BR46" s="1" cm="1">
        <f t="array" ref="BR46">IF(BK46&lt;=$BX$14,0,INDEX($AU$14:$AU$300,BK46-$BX$14+1))*$BY$14</f>
        <v>40373.631717842843</v>
      </c>
      <c r="BS46" s="1">
        <f t="shared" si="19"/>
        <v>148574.96472166164</v>
      </c>
      <c r="BT46" s="1">
        <f t="shared" si="36"/>
        <v>3560.2202514825053</v>
      </c>
      <c r="BU46" s="1">
        <f t="shared" si="31"/>
        <v>36813.41146636034</v>
      </c>
      <c r="BV46" s="1">
        <f t="shared" ref="BV46:BW77" si="38">+$BY$14*W46</f>
        <v>3376.7037436741284</v>
      </c>
      <c r="BW46" s="1">
        <f t="shared" si="38"/>
        <v>183.51650780837656</v>
      </c>
      <c r="CI46" s="1"/>
      <c r="CJ46" s="1"/>
      <c r="CK46" s="1"/>
      <c r="CL46" s="1"/>
      <c r="CP46" s="4">
        <f t="shared" si="21"/>
        <v>18.399999999999999</v>
      </c>
      <c r="CQ46" s="7" cm="1">
        <f t="array" ref="CQ46">IF(BK46&lt;=$CV$48,0,INDEX($B$14:$B$300,BK46-$CV$48+1))</f>
        <v>128</v>
      </c>
      <c r="CR46" s="1">
        <f t="shared" si="22"/>
        <v>203</v>
      </c>
      <c r="CS46" s="100">
        <f t="shared" si="32"/>
        <v>1.5859375</v>
      </c>
    </row>
    <row r="47" spans="1:100" x14ac:dyDescent="0.3">
      <c r="A47" s="1"/>
      <c r="B47" s="1">
        <f t="shared" si="0"/>
        <v>10033</v>
      </c>
      <c r="C47" s="1">
        <v>34</v>
      </c>
      <c r="D47" s="1">
        <v>39965</v>
      </c>
      <c r="E47" s="1">
        <v>9788</v>
      </c>
      <c r="F47" s="1">
        <v>0</v>
      </c>
      <c r="G47" s="1">
        <v>239</v>
      </c>
      <c r="H47" s="1">
        <v>0</v>
      </c>
      <c r="I47" s="1">
        <v>6</v>
      </c>
      <c r="J47" s="4">
        <v>53.62</v>
      </c>
      <c r="K47" s="4">
        <v>0.65</v>
      </c>
      <c r="L47" s="4">
        <v>16.2</v>
      </c>
      <c r="M47" s="61">
        <v>2.5299999999999998</v>
      </c>
      <c r="N47" s="1">
        <v>2314</v>
      </c>
      <c r="O47" s="1">
        <v>7710</v>
      </c>
      <c r="P47" s="1">
        <v>7511</v>
      </c>
      <c r="Q47" s="1">
        <v>194</v>
      </c>
      <c r="R47" s="1">
        <v>3</v>
      </c>
      <c r="S47" s="1">
        <v>0</v>
      </c>
      <c r="T47" s="1">
        <v>1882</v>
      </c>
      <c r="U47" s="1">
        <v>182</v>
      </c>
      <c r="V47" s="1">
        <v>4473</v>
      </c>
      <c r="W47" s="1">
        <v>114</v>
      </c>
      <c r="X47" s="1">
        <v>6</v>
      </c>
      <c r="Y47" s="58">
        <v>1.91</v>
      </c>
      <c r="AA47" s="1">
        <f t="shared" si="1"/>
        <v>14261</v>
      </c>
      <c r="AB47" s="1">
        <f t="shared" si="2"/>
        <v>353</v>
      </c>
      <c r="AC47" s="1">
        <f t="shared" si="3"/>
        <v>12</v>
      </c>
      <c r="AD47" s="1">
        <f t="shared" si="23"/>
        <v>1002</v>
      </c>
      <c r="AE47" s="1">
        <f t="shared" si="24"/>
        <v>41</v>
      </c>
      <c r="AF47" s="1">
        <f t="shared" si="24"/>
        <v>0</v>
      </c>
      <c r="AG47" s="1">
        <f t="shared" si="24"/>
        <v>1</v>
      </c>
      <c r="AH47" s="1">
        <f t="shared" si="33"/>
        <v>1044</v>
      </c>
      <c r="AI47" s="9">
        <f t="shared" si="25"/>
        <v>1.3063357282821686E-3</v>
      </c>
      <c r="AJ47" s="9">
        <f t="shared" si="4"/>
        <v>0.20066000000000001</v>
      </c>
      <c r="AK47" s="9">
        <f t="shared" si="5"/>
        <v>0.19575999999999999</v>
      </c>
      <c r="AL47" s="9">
        <f t="shared" si="6"/>
        <v>4.7800000000000004E-3</v>
      </c>
      <c r="AM47" s="9">
        <f t="shared" si="7"/>
        <v>1.2E-4</v>
      </c>
      <c r="AN47" s="9">
        <f t="shared" si="8"/>
        <v>3.764E-2</v>
      </c>
      <c r="AO47" s="9">
        <f t="shared" si="9"/>
        <v>2.0879999999999999E-2</v>
      </c>
      <c r="AP47" s="1">
        <f t="shared" si="26"/>
        <v>425</v>
      </c>
      <c r="AQ47" s="1">
        <f t="shared" si="26"/>
        <v>22</v>
      </c>
      <c r="AR47" s="1"/>
      <c r="AS47" s="1">
        <f t="shared" si="27"/>
        <v>1</v>
      </c>
      <c r="AT47" s="1">
        <f t="shared" si="34"/>
        <v>448</v>
      </c>
      <c r="AU47" s="1">
        <f t="shared" si="10"/>
        <v>4593</v>
      </c>
      <c r="AV47" s="9">
        <f t="shared" si="11"/>
        <v>9.1859999999999997E-2</v>
      </c>
      <c r="AW47" s="9">
        <f t="shared" si="12"/>
        <v>8.9459999999999998E-2</v>
      </c>
      <c r="AX47" s="9">
        <f t="shared" si="13"/>
        <v>2.2799999999999999E-3</v>
      </c>
      <c r="AY47" s="9">
        <f t="shared" si="14"/>
        <v>1.2E-4</v>
      </c>
      <c r="AZ47" s="9">
        <f t="shared" si="15"/>
        <v>8.9599999999999992E-3</v>
      </c>
      <c r="BA47" s="9">
        <f t="shared" si="28"/>
        <v>9.8323400000000005E-2</v>
      </c>
      <c r="BJ47" s="7">
        <f t="shared" si="37"/>
        <v>44</v>
      </c>
      <c r="BK47" s="7">
        <f t="shared" si="37"/>
        <v>34</v>
      </c>
      <c r="BL47" s="1">
        <f t="shared" si="16"/>
        <v>0</v>
      </c>
      <c r="BM47" s="48">
        <f>+EvolOf!M36</f>
        <v>47610</v>
      </c>
      <c r="BN47" s="1">
        <f t="shared" si="17"/>
        <v>0</v>
      </c>
      <c r="BO47" s="1">
        <f t="shared" si="29"/>
        <v>0</v>
      </c>
      <c r="BP47" s="28">
        <f t="shared" si="30"/>
        <v>0</v>
      </c>
      <c r="BQ47" s="1">
        <f t="shared" si="18"/>
        <v>0</v>
      </c>
      <c r="BR47" s="1" cm="1">
        <f t="array" ref="BR47">IF(BK47&lt;=$BX$14,0,INDEX($AU$14:$AU$300,BK47-$BX$14+1))*$BY$14</f>
        <v>47237.149109876125</v>
      </c>
      <c r="BS47" s="1">
        <f t="shared" si="19"/>
        <v>164173.86788537365</v>
      </c>
      <c r="BT47" s="1">
        <f t="shared" si="36"/>
        <v>4404.3961874010374</v>
      </c>
      <c r="BU47" s="1">
        <f t="shared" si="31"/>
        <v>42832.752922475091</v>
      </c>
      <c r="BV47" s="1">
        <f t="shared" si="38"/>
        <v>4184.1763780309857</v>
      </c>
      <c r="BW47" s="1">
        <f t="shared" si="38"/>
        <v>220.21980937005185</v>
      </c>
      <c r="CP47" s="4">
        <f t="shared" si="21"/>
        <v>19</v>
      </c>
      <c r="CQ47" s="7" cm="1">
        <f t="array" ref="CQ47">IF(BK47&lt;=$CV$48,0,INDEX($B$14:$B$300,BK47-$CV$48+1))</f>
        <v>179</v>
      </c>
      <c r="CR47" s="1">
        <f t="shared" si="22"/>
        <v>245</v>
      </c>
      <c r="CS47" s="100">
        <f t="shared" si="32"/>
        <v>1.3687150837988826</v>
      </c>
    </row>
    <row r="48" spans="1:100" x14ac:dyDescent="0.3">
      <c r="A48" s="1"/>
      <c r="B48" s="1">
        <f t="shared" si="0"/>
        <v>11114</v>
      </c>
      <c r="C48" s="1">
        <v>35</v>
      </c>
      <c r="D48" s="1">
        <v>38884</v>
      </c>
      <c r="E48" s="1">
        <v>10814</v>
      </c>
      <c r="F48" s="1">
        <v>0</v>
      </c>
      <c r="G48" s="1">
        <v>292</v>
      </c>
      <c r="H48" s="1">
        <v>0</v>
      </c>
      <c r="I48" s="1">
        <v>8</v>
      </c>
      <c r="J48" s="4">
        <v>53.62</v>
      </c>
      <c r="K48" s="4">
        <v>0.65</v>
      </c>
      <c r="L48" s="4">
        <v>16.5</v>
      </c>
      <c r="M48" s="61">
        <v>2.57</v>
      </c>
      <c r="N48" s="1">
        <v>2632</v>
      </c>
      <c r="O48" s="1">
        <v>8473</v>
      </c>
      <c r="P48" s="1">
        <v>8229</v>
      </c>
      <c r="Q48" s="1">
        <v>239</v>
      </c>
      <c r="R48" s="1">
        <v>4</v>
      </c>
      <c r="S48" s="1">
        <v>0</v>
      </c>
      <c r="T48" s="1">
        <v>2141</v>
      </c>
      <c r="U48" s="1">
        <v>208</v>
      </c>
      <c r="V48" s="1">
        <v>4906</v>
      </c>
      <c r="W48" s="1">
        <v>141</v>
      </c>
      <c r="X48" s="1">
        <v>8</v>
      </c>
      <c r="Y48" s="58">
        <v>2</v>
      </c>
      <c r="AA48" s="1">
        <f t="shared" si="1"/>
        <v>15720</v>
      </c>
      <c r="AB48" s="1">
        <f t="shared" si="2"/>
        <v>433</v>
      </c>
      <c r="AC48" s="1">
        <f t="shared" si="3"/>
        <v>16</v>
      </c>
      <c r="AD48" s="1">
        <f t="shared" si="23"/>
        <v>1026</v>
      </c>
      <c r="AE48" s="1">
        <f t="shared" si="24"/>
        <v>53</v>
      </c>
      <c r="AF48" s="1">
        <f t="shared" si="24"/>
        <v>0</v>
      </c>
      <c r="AG48" s="1">
        <f t="shared" si="24"/>
        <v>2</v>
      </c>
      <c r="AH48" s="1">
        <f t="shared" si="33"/>
        <v>1081</v>
      </c>
      <c r="AI48" s="9">
        <f t="shared" si="25"/>
        <v>1.582591493570722E-3</v>
      </c>
      <c r="AJ48" s="9">
        <f t="shared" si="4"/>
        <v>0.22228000000000001</v>
      </c>
      <c r="AK48" s="9">
        <f t="shared" si="5"/>
        <v>0.21628</v>
      </c>
      <c r="AL48" s="9">
        <f t="shared" si="6"/>
        <v>5.8399999999999997E-3</v>
      </c>
      <c r="AM48" s="9">
        <f t="shared" si="7"/>
        <v>1.6000000000000001E-4</v>
      </c>
      <c r="AN48" s="9">
        <f t="shared" si="8"/>
        <v>4.2819999999999997E-2</v>
      </c>
      <c r="AO48" s="9">
        <f t="shared" si="9"/>
        <v>2.162E-2</v>
      </c>
      <c r="AP48" s="1">
        <f t="shared" si="26"/>
        <v>433</v>
      </c>
      <c r="AQ48" s="1">
        <f t="shared" si="26"/>
        <v>27</v>
      </c>
      <c r="AR48" s="1"/>
      <c r="AS48" s="1">
        <f t="shared" si="27"/>
        <v>2</v>
      </c>
      <c r="AT48" s="1">
        <f t="shared" si="34"/>
        <v>462</v>
      </c>
      <c r="AU48" s="1">
        <f t="shared" si="10"/>
        <v>5055</v>
      </c>
      <c r="AV48" s="9">
        <f t="shared" si="11"/>
        <v>0.1011</v>
      </c>
      <c r="AW48" s="9">
        <f t="shared" si="12"/>
        <v>9.8119999999999999E-2</v>
      </c>
      <c r="AX48" s="9">
        <f t="shared" si="13"/>
        <v>2.82E-3</v>
      </c>
      <c r="AY48" s="9">
        <f t="shared" si="14"/>
        <v>1.6000000000000001E-4</v>
      </c>
      <c r="AZ48" s="9">
        <f t="shared" si="15"/>
        <v>9.2399999999999999E-3</v>
      </c>
      <c r="BA48" s="9">
        <f t="shared" si="28"/>
        <v>0.10891720000000001</v>
      </c>
      <c r="BJ48" s="7">
        <f t="shared" ref="BJ48:BK63" si="39">+BJ47+1</f>
        <v>45</v>
      </c>
      <c r="BK48" s="7">
        <f t="shared" si="39"/>
        <v>35</v>
      </c>
      <c r="BL48" s="1">
        <f t="shared" si="16"/>
        <v>0</v>
      </c>
      <c r="BM48" s="48">
        <f>+EvolOf!M37</f>
        <v>56188</v>
      </c>
      <c r="BN48" s="1">
        <f t="shared" si="17"/>
        <v>0</v>
      </c>
      <c r="BO48" s="1">
        <f t="shared" si="29"/>
        <v>0</v>
      </c>
      <c r="BP48" s="28">
        <f t="shared" si="30"/>
        <v>0</v>
      </c>
      <c r="BQ48" s="1">
        <f t="shared" si="18"/>
        <v>0</v>
      </c>
      <c r="BR48" s="1" cm="1">
        <f t="array" ref="BR48">IF(BK48&lt;=$BX$14,0,INDEX($AU$14:$AU$300,BK48-$BX$14+1))*$BY$14</f>
        <v>55128.358945636319</v>
      </c>
      <c r="BS48" s="1">
        <f t="shared" si="19"/>
        <v>180066.39746157906</v>
      </c>
      <c r="BT48" s="1">
        <f t="shared" si="36"/>
        <v>5468.7919326896208</v>
      </c>
      <c r="BU48" s="1">
        <f t="shared" si="31"/>
        <v>49659.567012946696</v>
      </c>
      <c r="BV48" s="1">
        <f t="shared" si="38"/>
        <v>5175.1655201962185</v>
      </c>
      <c r="BW48" s="1">
        <f t="shared" si="38"/>
        <v>293.62641249340248</v>
      </c>
      <c r="CP48" s="4">
        <f t="shared" si="21"/>
        <v>17.625</v>
      </c>
      <c r="CQ48" s="7" cm="1">
        <f t="array" ref="CQ48">IF(BK48&lt;=$CV$48,0,INDEX($B$14:$B$300,BK48-$CV$48+1))</f>
        <v>240</v>
      </c>
      <c r="CR48" s="1">
        <f t="shared" si="22"/>
        <v>300</v>
      </c>
      <c r="CS48" s="100">
        <f t="shared" si="32"/>
        <v>1.25</v>
      </c>
      <c r="CV48" s="7">
        <v>25</v>
      </c>
    </row>
    <row r="49" spans="1:100" x14ac:dyDescent="0.3">
      <c r="A49" s="1"/>
      <c r="B49" s="1">
        <f t="shared" si="0"/>
        <v>12195</v>
      </c>
      <c r="C49" s="1">
        <v>36</v>
      </c>
      <c r="D49" s="1">
        <v>37803</v>
      </c>
      <c r="E49" s="1">
        <v>11828</v>
      </c>
      <c r="F49" s="1">
        <v>0</v>
      </c>
      <c r="G49" s="1">
        <v>357</v>
      </c>
      <c r="H49" s="1">
        <v>0</v>
      </c>
      <c r="I49" s="1">
        <v>10</v>
      </c>
      <c r="J49" s="4">
        <v>53.62</v>
      </c>
      <c r="K49" s="4">
        <v>0.65</v>
      </c>
      <c r="L49" s="4">
        <v>16.8</v>
      </c>
      <c r="M49" s="61">
        <v>2.5299999999999998</v>
      </c>
      <c r="N49" s="1">
        <v>2973</v>
      </c>
      <c r="O49" s="1">
        <v>9213</v>
      </c>
      <c r="P49" s="1">
        <v>8915</v>
      </c>
      <c r="Q49" s="1">
        <v>292</v>
      </c>
      <c r="R49" s="1">
        <v>5</v>
      </c>
      <c r="S49" s="1">
        <v>0</v>
      </c>
      <c r="T49" s="1">
        <v>2416</v>
      </c>
      <c r="U49" s="1">
        <v>236</v>
      </c>
      <c r="V49" s="1">
        <v>5339</v>
      </c>
      <c r="W49" s="1">
        <v>173</v>
      </c>
      <c r="X49" s="1">
        <v>10</v>
      </c>
      <c r="Y49" s="58">
        <v>1.95</v>
      </c>
      <c r="AA49" s="1">
        <f t="shared" si="1"/>
        <v>17167</v>
      </c>
      <c r="AB49" s="1">
        <f t="shared" si="2"/>
        <v>530</v>
      </c>
      <c r="AC49" s="1">
        <f t="shared" si="3"/>
        <v>20</v>
      </c>
      <c r="AD49" s="1">
        <f t="shared" si="23"/>
        <v>1014</v>
      </c>
      <c r="AE49" s="1">
        <f t="shared" si="24"/>
        <v>65</v>
      </c>
      <c r="AF49" s="1">
        <f t="shared" si="24"/>
        <v>0</v>
      </c>
      <c r="AG49" s="1">
        <f t="shared" si="24"/>
        <v>2</v>
      </c>
      <c r="AH49" s="1">
        <f t="shared" si="33"/>
        <v>1081</v>
      </c>
      <c r="AI49" s="9">
        <f t="shared" si="25"/>
        <v>1.8109380659181455E-3</v>
      </c>
      <c r="AJ49" s="9">
        <f t="shared" si="4"/>
        <v>0.24390000000000001</v>
      </c>
      <c r="AK49" s="9">
        <f t="shared" si="5"/>
        <v>0.23655999999999999</v>
      </c>
      <c r="AL49" s="9">
        <f t="shared" si="6"/>
        <v>7.1399999999999996E-3</v>
      </c>
      <c r="AM49" s="9">
        <f t="shared" si="7"/>
        <v>2.0000000000000001E-4</v>
      </c>
      <c r="AN49" s="9">
        <f t="shared" si="8"/>
        <v>4.8320000000000002E-2</v>
      </c>
      <c r="AO49" s="9">
        <f t="shared" si="9"/>
        <v>2.162E-2</v>
      </c>
      <c r="AP49" s="1">
        <f t="shared" si="26"/>
        <v>433</v>
      </c>
      <c r="AQ49" s="1">
        <f t="shared" si="26"/>
        <v>32</v>
      </c>
      <c r="AR49" s="1"/>
      <c r="AS49" s="1">
        <f t="shared" si="27"/>
        <v>2</v>
      </c>
      <c r="AT49" s="1">
        <f t="shared" si="34"/>
        <v>467</v>
      </c>
      <c r="AU49" s="1">
        <f t="shared" si="10"/>
        <v>5522</v>
      </c>
      <c r="AV49" s="9">
        <f t="shared" si="11"/>
        <v>0.11044</v>
      </c>
      <c r="AW49" s="9">
        <f t="shared" si="12"/>
        <v>0.10678</v>
      </c>
      <c r="AX49" s="9">
        <f t="shared" si="13"/>
        <v>3.46E-3</v>
      </c>
      <c r="AY49" s="9">
        <f t="shared" si="14"/>
        <v>2.0000000000000001E-4</v>
      </c>
      <c r="AZ49" s="9">
        <f t="shared" si="15"/>
        <v>9.3399999999999993E-3</v>
      </c>
      <c r="BA49" s="9">
        <f t="shared" si="28"/>
        <v>0.11951100000000001</v>
      </c>
      <c r="BJ49" s="7">
        <f t="shared" si="39"/>
        <v>46</v>
      </c>
      <c r="BK49" s="7">
        <f t="shared" si="39"/>
        <v>36</v>
      </c>
      <c r="BL49" s="1">
        <f t="shared" si="16"/>
        <v>0</v>
      </c>
      <c r="BM49" s="48">
        <f>+EvolOf!M38</f>
        <v>64059</v>
      </c>
      <c r="BN49" s="1">
        <f t="shared" si="17"/>
        <v>0</v>
      </c>
      <c r="BO49" s="1">
        <f t="shared" si="29"/>
        <v>0</v>
      </c>
      <c r="BP49" s="28">
        <f t="shared" si="30"/>
        <v>0</v>
      </c>
      <c r="BQ49" s="1">
        <f t="shared" si="18"/>
        <v>0</v>
      </c>
      <c r="BR49" s="1" cm="1">
        <f t="array" ref="BR49">IF(BK49&lt;=$BX$14,0,INDEX($AU$14:$AU$300,BK49-$BX$14+1))*$BY$14</f>
        <v>63973.854622000064</v>
      </c>
      <c r="BS49" s="1">
        <f t="shared" si="19"/>
        <v>195958.92703778448</v>
      </c>
      <c r="BT49" s="1">
        <f t="shared" si="36"/>
        <v>6716.7041857865815</v>
      </c>
      <c r="BU49" s="1">
        <f t="shared" si="31"/>
        <v>57257.15043621348</v>
      </c>
      <c r="BV49" s="1">
        <f t="shared" si="38"/>
        <v>6349.6711701698287</v>
      </c>
      <c r="BW49" s="1">
        <f t="shared" si="38"/>
        <v>367.03301561675312</v>
      </c>
      <c r="CP49" s="4">
        <f t="shared" si="21"/>
        <v>17.3</v>
      </c>
      <c r="CQ49" s="7" cm="1">
        <f t="array" ref="CQ49">IF(BK49&lt;=$CV$48,0,INDEX($B$14:$B$300,BK49-$CV$48+1))</f>
        <v>301</v>
      </c>
      <c r="CR49" s="1">
        <f t="shared" si="22"/>
        <v>367</v>
      </c>
      <c r="CS49" s="100">
        <f t="shared" si="32"/>
        <v>1.2192691029900333</v>
      </c>
    </row>
    <row r="50" spans="1:100" x14ac:dyDescent="0.3">
      <c r="A50" s="1"/>
      <c r="B50" s="1">
        <f t="shared" si="0"/>
        <v>13281</v>
      </c>
      <c r="C50" s="1">
        <v>37</v>
      </c>
      <c r="D50" s="1">
        <v>36717</v>
      </c>
      <c r="E50" s="1">
        <v>12837</v>
      </c>
      <c r="F50" s="1">
        <v>0</v>
      </c>
      <c r="G50" s="1">
        <v>431</v>
      </c>
      <c r="H50" s="1">
        <v>0</v>
      </c>
      <c r="I50" s="1">
        <v>13</v>
      </c>
      <c r="J50" s="4">
        <v>53.62</v>
      </c>
      <c r="K50" s="4">
        <v>0.65</v>
      </c>
      <c r="L50" s="4">
        <v>17</v>
      </c>
      <c r="M50" s="61">
        <v>2.46</v>
      </c>
      <c r="N50" s="1">
        <v>3335</v>
      </c>
      <c r="O50" s="1">
        <v>9936</v>
      </c>
      <c r="P50" s="1">
        <v>9576</v>
      </c>
      <c r="Q50" s="1">
        <v>352</v>
      </c>
      <c r="R50" s="1">
        <v>6</v>
      </c>
      <c r="S50" s="1">
        <v>0</v>
      </c>
      <c r="T50" s="1">
        <v>2724</v>
      </c>
      <c r="U50" s="1">
        <v>267</v>
      </c>
      <c r="V50" s="1">
        <v>5780</v>
      </c>
      <c r="W50" s="1">
        <v>211</v>
      </c>
      <c r="X50" s="1">
        <v>13</v>
      </c>
      <c r="Y50" s="58">
        <v>1.9</v>
      </c>
      <c r="AA50" s="1">
        <f t="shared" si="1"/>
        <v>18617</v>
      </c>
      <c r="AB50" s="1">
        <f t="shared" si="2"/>
        <v>642</v>
      </c>
      <c r="AC50" s="1">
        <f t="shared" si="3"/>
        <v>26</v>
      </c>
      <c r="AD50" s="1">
        <f t="shared" si="23"/>
        <v>1009</v>
      </c>
      <c r="AE50" s="1">
        <f t="shared" si="24"/>
        <v>74</v>
      </c>
      <c r="AF50" s="1">
        <f t="shared" si="24"/>
        <v>0</v>
      </c>
      <c r="AG50" s="1">
        <f t="shared" si="24"/>
        <v>3</v>
      </c>
      <c r="AH50" s="1">
        <f t="shared" si="33"/>
        <v>1086</v>
      </c>
      <c r="AI50" s="9">
        <f t="shared" si="25"/>
        <v>2.1652231845436377E-3</v>
      </c>
      <c r="AJ50" s="9">
        <f t="shared" si="4"/>
        <v>0.26562000000000002</v>
      </c>
      <c r="AK50" s="9">
        <f t="shared" si="5"/>
        <v>0.25674000000000002</v>
      </c>
      <c r="AL50" s="9">
        <f t="shared" si="6"/>
        <v>8.6199999999999992E-3</v>
      </c>
      <c r="AM50" s="9">
        <f t="shared" si="7"/>
        <v>2.5999999999999998E-4</v>
      </c>
      <c r="AN50" s="9">
        <f t="shared" si="8"/>
        <v>5.4480000000000001E-2</v>
      </c>
      <c r="AO50" s="9">
        <f t="shared" si="9"/>
        <v>2.172E-2</v>
      </c>
      <c r="AP50" s="1">
        <f t="shared" si="26"/>
        <v>441</v>
      </c>
      <c r="AQ50" s="1">
        <f t="shared" si="26"/>
        <v>38</v>
      </c>
      <c r="AR50" s="1"/>
      <c r="AS50" s="1">
        <f t="shared" si="27"/>
        <v>3</v>
      </c>
      <c r="AT50" s="1">
        <f t="shared" si="34"/>
        <v>482</v>
      </c>
      <c r="AU50" s="1">
        <f t="shared" si="10"/>
        <v>6004</v>
      </c>
      <c r="AV50" s="9">
        <f t="shared" si="11"/>
        <v>0.12008000000000001</v>
      </c>
      <c r="AW50" s="9">
        <f t="shared" si="12"/>
        <v>0.11559999999999999</v>
      </c>
      <c r="AX50" s="9">
        <f t="shared" si="13"/>
        <v>4.2199999999999998E-3</v>
      </c>
      <c r="AY50" s="9">
        <f t="shared" si="14"/>
        <v>2.5999999999999998E-4</v>
      </c>
      <c r="AZ50" s="9">
        <f t="shared" si="15"/>
        <v>9.6399999999999993E-3</v>
      </c>
      <c r="BA50" s="9">
        <f t="shared" si="28"/>
        <v>0.13015380000000001</v>
      </c>
      <c r="BJ50" s="7">
        <f t="shared" si="39"/>
        <v>47</v>
      </c>
      <c r="BK50" s="7">
        <f t="shared" si="39"/>
        <v>37</v>
      </c>
      <c r="BL50" s="1">
        <f t="shared" si="16"/>
        <v>0</v>
      </c>
      <c r="BM50" s="48">
        <f>+EvolOf!M39</f>
        <v>72248</v>
      </c>
      <c r="BN50" s="1">
        <f t="shared" si="17"/>
        <v>0</v>
      </c>
      <c r="BO50" s="1">
        <f t="shared" si="29"/>
        <v>0</v>
      </c>
      <c r="BP50" s="28">
        <f t="shared" si="30"/>
        <v>0</v>
      </c>
      <c r="BQ50" s="1">
        <f t="shared" si="18"/>
        <v>0</v>
      </c>
      <c r="BR50" s="1" cm="1">
        <f t="array" ref="BR50">IF(BK50&lt;=$BX$14,0,INDEX($AU$14:$AU$300,BK50-$BX$14+1))*$BY$14</f>
        <v>73406.603123350622</v>
      </c>
      <c r="BS50" s="1">
        <f t="shared" si="19"/>
        <v>212145.08302648331</v>
      </c>
      <c r="BT50" s="1">
        <f t="shared" si="36"/>
        <v>8221.5395498152702</v>
      </c>
      <c r="BU50" s="1">
        <f t="shared" si="31"/>
        <v>65185.06357353535</v>
      </c>
      <c r="BV50" s="1">
        <f t="shared" si="38"/>
        <v>7744.3966295134906</v>
      </c>
      <c r="BW50" s="1">
        <f t="shared" si="38"/>
        <v>477.14292030177904</v>
      </c>
      <c r="CP50" s="4">
        <f t="shared" si="21"/>
        <v>16.23076923076923</v>
      </c>
      <c r="CQ50" s="7" cm="1">
        <f t="array" ref="CQ50">IF(BK50&lt;=$CV$48,0,INDEX($B$14:$B$300,BK50-$CV$48+1))</f>
        <v>360</v>
      </c>
      <c r="CR50" s="1">
        <f t="shared" si="22"/>
        <v>444</v>
      </c>
      <c r="CS50" s="100">
        <f t="shared" si="32"/>
        <v>1.2333333333333334</v>
      </c>
    </row>
    <row r="51" spans="1:100" x14ac:dyDescent="0.3">
      <c r="A51" s="1"/>
      <c r="B51" s="1">
        <f t="shared" si="0"/>
        <v>14314</v>
      </c>
      <c r="C51" s="1">
        <v>38</v>
      </c>
      <c r="D51" s="1">
        <v>35683</v>
      </c>
      <c r="E51" s="1">
        <v>13776</v>
      </c>
      <c r="F51" s="1">
        <v>0</v>
      </c>
      <c r="G51" s="1">
        <v>523</v>
      </c>
      <c r="H51" s="1">
        <v>0</v>
      </c>
      <c r="I51" s="1">
        <v>15</v>
      </c>
      <c r="J51" s="4">
        <v>53.62</v>
      </c>
      <c r="K51" s="4">
        <v>0.64</v>
      </c>
      <c r="L51" s="4">
        <v>17.399999999999999</v>
      </c>
      <c r="M51" s="61">
        <v>2.41</v>
      </c>
      <c r="N51" s="1">
        <v>3718</v>
      </c>
      <c r="O51" s="1">
        <v>10587</v>
      </c>
      <c r="P51" s="1">
        <v>10150</v>
      </c>
      <c r="Q51" s="1">
        <v>429</v>
      </c>
      <c r="R51" s="1">
        <v>8</v>
      </c>
      <c r="S51" s="1">
        <v>0</v>
      </c>
      <c r="T51" s="1">
        <v>3048</v>
      </c>
      <c r="U51" s="1">
        <v>300</v>
      </c>
      <c r="V51" s="1">
        <v>6196</v>
      </c>
      <c r="W51" s="1">
        <v>257</v>
      </c>
      <c r="X51" s="1">
        <v>15</v>
      </c>
      <c r="Y51" s="58">
        <v>1.85</v>
      </c>
      <c r="AA51" s="1">
        <f t="shared" si="1"/>
        <v>19972</v>
      </c>
      <c r="AB51" s="1">
        <f t="shared" si="2"/>
        <v>780</v>
      </c>
      <c r="AC51" s="1">
        <f t="shared" si="3"/>
        <v>30</v>
      </c>
      <c r="AD51" s="1">
        <f t="shared" si="23"/>
        <v>939</v>
      </c>
      <c r="AE51" s="1">
        <f t="shared" si="24"/>
        <v>92</v>
      </c>
      <c r="AF51" s="1">
        <f t="shared" si="24"/>
        <v>0</v>
      </c>
      <c r="AG51" s="1">
        <f t="shared" si="24"/>
        <v>2</v>
      </c>
      <c r="AH51" s="1">
        <f t="shared" si="33"/>
        <v>1033</v>
      </c>
      <c r="AI51" s="9">
        <f t="shared" si="25"/>
        <v>2.3191094619666049E-3</v>
      </c>
      <c r="AJ51" s="9">
        <f t="shared" si="4"/>
        <v>0.28627999999999998</v>
      </c>
      <c r="AK51" s="9">
        <f t="shared" si="5"/>
        <v>0.27551999999999999</v>
      </c>
      <c r="AL51" s="9">
        <f t="shared" si="6"/>
        <v>1.0460000000000001E-2</v>
      </c>
      <c r="AM51" s="9">
        <f t="shared" si="7"/>
        <v>2.9999999999999997E-4</v>
      </c>
      <c r="AN51" s="9">
        <f t="shared" si="8"/>
        <v>6.096E-2</v>
      </c>
      <c r="AO51" s="9">
        <f t="shared" si="9"/>
        <v>2.0660000000000001E-2</v>
      </c>
      <c r="AP51" s="1">
        <f t="shared" si="26"/>
        <v>416</v>
      </c>
      <c r="AQ51" s="1">
        <f t="shared" si="26"/>
        <v>46</v>
      </c>
      <c r="AR51" s="1"/>
      <c r="AS51" s="1">
        <f t="shared" si="27"/>
        <v>2</v>
      </c>
      <c r="AT51" s="1">
        <f t="shared" si="34"/>
        <v>464</v>
      </c>
      <c r="AU51" s="1">
        <f t="shared" si="10"/>
        <v>6468</v>
      </c>
      <c r="AV51" s="9">
        <f t="shared" si="11"/>
        <v>0.12936</v>
      </c>
      <c r="AW51" s="9">
        <f t="shared" si="12"/>
        <v>0.12392</v>
      </c>
      <c r="AX51" s="9">
        <f t="shared" si="13"/>
        <v>5.1399999999999996E-3</v>
      </c>
      <c r="AY51" s="9">
        <f t="shared" si="14"/>
        <v>2.9999999999999997E-4</v>
      </c>
      <c r="AZ51" s="9">
        <f t="shared" si="15"/>
        <v>9.2800000000000001E-3</v>
      </c>
      <c r="BA51" s="9">
        <f t="shared" si="28"/>
        <v>0.14027719999999999</v>
      </c>
      <c r="BJ51" s="7">
        <f t="shared" si="39"/>
        <v>48</v>
      </c>
      <c r="BK51" s="7">
        <f t="shared" si="39"/>
        <v>38</v>
      </c>
      <c r="BL51" s="1">
        <f t="shared" si="16"/>
        <v>0</v>
      </c>
      <c r="BM51" s="48">
        <f>+EvolOf!M40</f>
        <v>78796</v>
      </c>
      <c r="BN51" s="1">
        <f t="shared" si="17"/>
        <v>0</v>
      </c>
      <c r="BO51" s="1">
        <f t="shared" si="29"/>
        <v>0</v>
      </c>
      <c r="BP51" s="28">
        <f t="shared" si="30"/>
        <v>0</v>
      </c>
      <c r="BQ51" s="1">
        <f t="shared" si="18"/>
        <v>0</v>
      </c>
      <c r="BR51" s="1" cm="1">
        <f t="array" ref="BR51">IF(BK51&lt;=$BX$14,0,INDEX($AU$14:$AU$300,BK51-$BX$14+1))*$BY$14</f>
        <v>83977.153973113105</v>
      </c>
      <c r="BS51" s="1">
        <f t="shared" si="19"/>
        <v>227413.65647614023</v>
      </c>
      <c r="BT51" s="1">
        <f t="shared" si="36"/>
        <v>9983.2980247756841</v>
      </c>
      <c r="BU51" s="1">
        <f t="shared" si="31"/>
        <v>73993.855948337427</v>
      </c>
      <c r="BV51" s="1">
        <f t="shared" si="38"/>
        <v>9432.7485013505557</v>
      </c>
      <c r="BW51" s="1">
        <f t="shared" si="38"/>
        <v>550.54952342512968</v>
      </c>
      <c r="CP51" s="4">
        <f t="shared" si="21"/>
        <v>17.133333333333333</v>
      </c>
      <c r="CQ51" s="7" cm="1">
        <f t="array" ref="CQ51">IF(BK51&lt;=$CV$48,0,INDEX($B$14:$B$300,BK51-$CV$48+1))</f>
        <v>419</v>
      </c>
      <c r="CR51" s="1">
        <f t="shared" si="22"/>
        <v>538</v>
      </c>
      <c r="CS51" s="100">
        <f t="shared" si="32"/>
        <v>1.2840095465393795</v>
      </c>
    </row>
    <row r="52" spans="1:100" x14ac:dyDescent="0.3">
      <c r="A52" s="1"/>
      <c r="B52" s="1">
        <f t="shared" si="0"/>
        <v>15295</v>
      </c>
      <c r="C52" s="1">
        <v>39</v>
      </c>
      <c r="D52" s="1">
        <v>34704</v>
      </c>
      <c r="E52" s="1">
        <v>14649</v>
      </c>
      <c r="F52" s="1">
        <v>0</v>
      </c>
      <c r="G52" s="1">
        <v>627</v>
      </c>
      <c r="H52" s="1">
        <v>0</v>
      </c>
      <c r="I52" s="1">
        <v>19</v>
      </c>
      <c r="J52" s="4">
        <v>53.62</v>
      </c>
      <c r="K52" s="4">
        <v>0.65</v>
      </c>
      <c r="L52" s="4">
        <v>17.7</v>
      </c>
      <c r="M52" s="61">
        <v>2.37</v>
      </c>
      <c r="N52" s="1">
        <v>4124</v>
      </c>
      <c r="O52" s="1">
        <v>11161</v>
      </c>
      <c r="P52" s="1">
        <v>10638</v>
      </c>
      <c r="Q52" s="1">
        <v>512</v>
      </c>
      <c r="R52" s="1">
        <v>10</v>
      </c>
      <c r="S52" s="1">
        <v>0</v>
      </c>
      <c r="T52" s="1">
        <v>3394</v>
      </c>
      <c r="U52" s="1">
        <v>335</v>
      </c>
      <c r="V52" s="1">
        <v>6596</v>
      </c>
      <c r="W52" s="1">
        <v>307</v>
      </c>
      <c r="X52" s="1">
        <v>19</v>
      </c>
      <c r="Y52" s="58">
        <v>1.84</v>
      </c>
      <c r="AA52" s="1">
        <f t="shared" si="1"/>
        <v>21245</v>
      </c>
      <c r="AB52" s="1">
        <f t="shared" si="2"/>
        <v>934</v>
      </c>
      <c r="AC52" s="1">
        <f t="shared" si="3"/>
        <v>38</v>
      </c>
      <c r="AD52" s="1">
        <f t="shared" si="23"/>
        <v>873</v>
      </c>
      <c r="AE52" s="1">
        <f t="shared" si="24"/>
        <v>104</v>
      </c>
      <c r="AF52" s="1">
        <f t="shared" si="24"/>
        <v>0</v>
      </c>
      <c r="AG52" s="1">
        <f t="shared" si="24"/>
        <v>4</v>
      </c>
      <c r="AH52" s="1">
        <f t="shared" si="33"/>
        <v>981</v>
      </c>
      <c r="AI52" s="9">
        <f t="shared" si="25"/>
        <v>2.7448714244438024E-3</v>
      </c>
      <c r="AJ52" s="9">
        <f t="shared" si="4"/>
        <v>0.30590000000000001</v>
      </c>
      <c r="AK52" s="9">
        <f t="shared" si="5"/>
        <v>0.29298000000000002</v>
      </c>
      <c r="AL52" s="9">
        <f t="shared" si="6"/>
        <v>1.2540000000000001E-2</v>
      </c>
      <c r="AM52" s="9">
        <f t="shared" si="7"/>
        <v>3.8000000000000002E-4</v>
      </c>
      <c r="AN52" s="9">
        <f t="shared" si="8"/>
        <v>6.7879999999999996E-2</v>
      </c>
      <c r="AO52" s="9">
        <f t="shared" si="9"/>
        <v>1.9619999999999999E-2</v>
      </c>
      <c r="AP52" s="1">
        <f t="shared" si="26"/>
        <v>400</v>
      </c>
      <c r="AQ52" s="1">
        <f t="shared" si="26"/>
        <v>50</v>
      </c>
      <c r="AR52" s="1"/>
      <c r="AS52" s="1">
        <f t="shared" si="27"/>
        <v>4</v>
      </c>
      <c r="AT52" s="1">
        <f t="shared" si="34"/>
        <v>454</v>
      </c>
      <c r="AU52" s="1">
        <f t="shared" si="10"/>
        <v>6922</v>
      </c>
      <c r="AV52" s="9">
        <f t="shared" si="11"/>
        <v>0.13844000000000001</v>
      </c>
      <c r="AW52" s="9">
        <f t="shared" si="12"/>
        <v>0.13192000000000001</v>
      </c>
      <c r="AX52" s="9">
        <f t="shared" si="13"/>
        <v>6.1399999999999996E-3</v>
      </c>
      <c r="AY52" s="9">
        <f t="shared" si="14"/>
        <v>3.8000000000000002E-4</v>
      </c>
      <c r="AZ52" s="9">
        <f t="shared" si="15"/>
        <v>9.0799999999999995E-3</v>
      </c>
      <c r="BA52" s="9">
        <f t="shared" si="28"/>
        <v>0.149891</v>
      </c>
      <c r="BJ52" s="7">
        <f t="shared" si="39"/>
        <v>49</v>
      </c>
      <c r="BK52" s="7">
        <f t="shared" si="39"/>
        <v>39</v>
      </c>
      <c r="BL52" s="1">
        <f t="shared" si="16"/>
        <v>0</v>
      </c>
      <c r="BM52" s="48">
        <f>+EvolOf!M41</f>
        <v>85142</v>
      </c>
      <c r="BN52" s="1">
        <f t="shared" si="17"/>
        <v>0</v>
      </c>
      <c r="BO52" s="1">
        <f t="shared" si="29"/>
        <v>0</v>
      </c>
      <c r="BP52" s="28">
        <f t="shared" si="30"/>
        <v>0</v>
      </c>
      <c r="BQ52" s="1">
        <f t="shared" si="18"/>
        <v>0</v>
      </c>
      <c r="BR52" s="1" cm="1">
        <f t="array" ref="BR52">IF(BK52&lt;=$BX$14,0,INDEX($AU$14:$AU$300,BK52-$BX$14+1))*$BY$14</f>
        <v>95318.474155670774</v>
      </c>
      <c r="BS52" s="1">
        <f t="shared" si="19"/>
        <v>242094.97710081036</v>
      </c>
      <c r="BT52" s="1">
        <f t="shared" si="36"/>
        <v>11965.276309106152</v>
      </c>
      <c r="BU52" s="1">
        <f t="shared" si="31"/>
        <v>83353.197846564624</v>
      </c>
      <c r="BV52" s="1">
        <f t="shared" si="38"/>
        <v>11267.91357943432</v>
      </c>
      <c r="BW52" s="1">
        <f t="shared" si="38"/>
        <v>697.36272967183095</v>
      </c>
      <c r="CP52" s="4">
        <f t="shared" si="21"/>
        <v>16.157894736842106</v>
      </c>
      <c r="CQ52" s="7" cm="1">
        <f t="array" ref="CQ52">IF(BK52&lt;=$CV$48,0,INDEX($B$14:$B$300,BK52-$CV$48+1))</f>
        <v>492</v>
      </c>
      <c r="CR52" s="1">
        <f t="shared" si="22"/>
        <v>646</v>
      </c>
      <c r="CS52" s="100">
        <f t="shared" si="32"/>
        <v>1.3130081300813008</v>
      </c>
      <c r="CU52" s="96" t="s">
        <v>93</v>
      </c>
      <c r="CV52" s="7">
        <v>9</v>
      </c>
    </row>
    <row r="53" spans="1:100" x14ac:dyDescent="0.3">
      <c r="A53" s="1"/>
      <c r="B53" s="1">
        <f t="shared" si="0"/>
        <v>16194</v>
      </c>
      <c r="C53" s="1">
        <v>40</v>
      </c>
      <c r="D53" s="1">
        <v>33805</v>
      </c>
      <c r="E53" s="1">
        <v>15419</v>
      </c>
      <c r="F53" s="1">
        <v>0</v>
      </c>
      <c r="G53" s="1">
        <v>753</v>
      </c>
      <c r="H53" s="1">
        <v>0</v>
      </c>
      <c r="I53" s="1">
        <v>22</v>
      </c>
      <c r="J53" s="4">
        <v>53.61</v>
      </c>
      <c r="K53" s="4">
        <v>0.64</v>
      </c>
      <c r="L53" s="4">
        <v>17.899999999999999</v>
      </c>
      <c r="M53" s="61">
        <v>2.31</v>
      </c>
      <c r="N53" s="1">
        <v>4537</v>
      </c>
      <c r="O53" s="1">
        <v>11647</v>
      </c>
      <c r="P53" s="1">
        <v>11021</v>
      </c>
      <c r="Q53" s="1">
        <v>615</v>
      </c>
      <c r="R53" s="1">
        <v>11</v>
      </c>
      <c r="S53" s="1">
        <v>0</v>
      </c>
      <c r="T53" s="1">
        <v>3758</v>
      </c>
      <c r="U53" s="1">
        <v>372</v>
      </c>
      <c r="V53" s="1">
        <v>6970</v>
      </c>
      <c r="W53" s="1">
        <v>368</v>
      </c>
      <c r="X53" s="1">
        <v>22</v>
      </c>
      <c r="Y53" s="58">
        <v>1.79</v>
      </c>
      <c r="AA53" s="1">
        <f t="shared" si="1"/>
        <v>22389</v>
      </c>
      <c r="AB53" s="1">
        <f t="shared" si="2"/>
        <v>1121</v>
      </c>
      <c r="AC53" s="1">
        <f t="shared" si="3"/>
        <v>44</v>
      </c>
      <c r="AD53" s="1">
        <f t="shared" si="23"/>
        <v>770</v>
      </c>
      <c r="AE53" s="1">
        <f t="shared" si="24"/>
        <v>126</v>
      </c>
      <c r="AF53" s="1">
        <f t="shared" si="24"/>
        <v>0</v>
      </c>
      <c r="AG53" s="1">
        <f t="shared" si="24"/>
        <v>3</v>
      </c>
      <c r="AH53" s="1">
        <f t="shared" si="33"/>
        <v>899</v>
      </c>
      <c r="AI53" s="9">
        <f t="shared" si="25"/>
        <v>2.9891304347826088E-3</v>
      </c>
      <c r="AJ53" s="9">
        <f t="shared" si="4"/>
        <v>0.32388</v>
      </c>
      <c r="AK53" s="9">
        <f t="shared" si="5"/>
        <v>0.30837999999999999</v>
      </c>
      <c r="AL53" s="9">
        <f t="shared" si="6"/>
        <v>1.506E-2</v>
      </c>
      <c r="AM53" s="9">
        <f t="shared" si="7"/>
        <v>4.4000000000000002E-4</v>
      </c>
      <c r="AN53" s="9">
        <f t="shared" si="8"/>
        <v>7.5160000000000005E-2</v>
      </c>
      <c r="AO53" s="9">
        <f t="shared" si="9"/>
        <v>1.7979999999999999E-2</v>
      </c>
      <c r="AP53" s="1">
        <f t="shared" si="26"/>
        <v>374</v>
      </c>
      <c r="AQ53" s="1">
        <f t="shared" si="26"/>
        <v>61</v>
      </c>
      <c r="AR53" s="1"/>
      <c r="AS53" s="1">
        <f t="shared" si="27"/>
        <v>3</v>
      </c>
      <c r="AT53" s="1">
        <f t="shared" si="34"/>
        <v>438</v>
      </c>
      <c r="AU53" s="1">
        <f t="shared" si="10"/>
        <v>7360</v>
      </c>
      <c r="AV53" s="9">
        <f t="shared" si="11"/>
        <v>0.1472</v>
      </c>
      <c r="AW53" s="9">
        <f t="shared" si="12"/>
        <v>0.1394</v>
      </c>
      <c r="AX53" s="9">
        <f t="shared" si="13"/>
        <v>7.3600000000000002E-3</v>
      </c>
      <c r="AY53" s="9">
        <f t="shared" si="14"/>
        <v>4.4000000000000002E-4</v>
      </c>
      <c r="AZ53" s="9">
        <f t="shared" si="15"/>
        <v>8.7600000000000004E-3</v>
      </c>
      <c r="BA53" s="9">
        <f t="shared" si="28"/>
        <v>0.15870119999999999</v>
      </c>
      <c r="BJ53" s="7">
        <f t="shared" si="39"/>
        <v>50</v>
      </c>
      <c r="BK53" s="7">
        <f t="shared" si="39"/>
        <v>40</v>
      </c>
      <c r="BL53" s="1">
        <f t="shared" si="16"/>
        <v>0</v>
      </c>
      <c r="BM53" s="48">
        <f>+EvolOf!M42</f>
        <v>94164</v>
      </c>
      <c r="BN53" s="1">
        <f t="shared" si="17"/>
        <v>0</v>
      </c>
      <c r="BO53" s="1">
        <f t="shared" si="29"/>
        <v>0</v>
      </c>
      <c r="BP53" s="28">
        <f t="shared" si="30"/>
        <v>0</v>
      </c>
      <c r="BQ53" s="1">
        <f t="shared" si="18"/>
        <v>0</v>
      </c>
      <c r="BR53" s="1" cm="1">
        <f t="array" ref="BR53">IF(BK53&lt;=$BX$14,0,INDEX($AU$14:$AU$300,BK53-$BX$14+1))*$BY$14</f>
        <v>108127.92640069546</v>
      </c>
      <c r="BS53" s="1">
        <f t="shared" si="19"/>
        <v>255822.01188487691</v>
      </c>
      <c r="BT53" s="1">
        <f t="shared" si="36"/>
        <v>14314.287609053372</v>
      </c>
      <c r="BU53" s="1">
        <f t="shared" si="31"/>
        <v>93813.638791642094</v>
      </c>
      <c r="BV53" s="1">
        <f t="shared" si="38"/>
        <v>13506.814974696514</v>
      </c>
      <c r="BW53" s="1">
        <f t="shared" si="38"/>
        <v>807.47263435685682</v>
      </c>
      <c r="CP53" s="4">
        <f t="shared" si="21"/>
        <v>16.727272727272727</v>
      </c>
      <c r="CQ53" s="7" cm="1">
        <f t="array" ref="CQ53">IF(BK53&lt;=$CV$48,0,INDEX($B$14:$B$300,BK53-$CV$48+1))</f>
        <v>572</v>
      </c>
      <c r="CR53" s="1">
        <f t="shared" si="22"/>
        <v>775</v>
      </c>
      <c r="CS53" s="100">
        <f t="shared" si="32"/>
        <v>1.3548951048951048</v>
      </c>
      <c r="CU53" s="104" t="s">
        <v>163</v>
      </c>
      <c r="CV53" s="105">
        <f>+BX14+CV52</f>
        <v>20</v>
      </c>
    </row>
    <row r="54" spans="1:100" x14ac:dyDescent="0.3">
      <c r="A54" s="1"/>
      <c r="B54" s="1">
        <f t="shared" si="0"/>
        <v>17033</v>
      </c>
      <c r="C54" s="1">
        <v>41</v>
      </c>
      <c r="D54" s="1">
        <v>32965</v>
      </c>
      <c r="E54" s="1">
        <v>16110</v>
      </c>
      <c r="F54" s="1">
        <v>0</v>
      </c>
      <c r="G54" s="1">
        <v>896</v>
      </c>
      <c r="H54" s="1">
        <v>0</v>
      </c>
      <c r="I54" s="1">
        <v>27</v>
      </c>
      <c r="J54" s="4">
        <v>53.61</v>
      </c>
      <c r="K54" s="4">
        <v>0.64</v>
      </c>
      <c r="L54" s="4">
        <v>18.100000000000001</v>
      </c>
      <c r="M54" s="61">
        <v>2.27</v>
      </c>
      <c r="N54" s="1">
        <v>4971</v>
      </c>
      <c r="O54" s="1">
        <v>12053</v>
      </c>
      <c r="P54" s="1">
        <v>11308</v>
      </c>
      <c r="Q54" s="1">
        <v>731</v>
      </c>
      <c r="R54" s="1">
        <v>13</v>
      </c>
      <c r="S54" s="1">
        <v>0</v>
      </c>
      <c r="T54" s="1">
        <v>4132</v>
      </c>
      <c r="U54" s="1">
        <v>409</v>
      </c>
      <c r="V54" s="1">
        <v>7318</v>
      </c>
      <c r="W54" s="1">
        <v>436</v>
      </c>
      <c r="X54" s="1">
        <v>27</v>
      </c>
      <c r="Y54" s="58">
        <v>1.76</v>
      </c>
      <c r="AA54" s="1">
        <f t="shared" si="1"/>
        <v>23428</v>
      </c>
      <c r="AB54" s="1">
        <f t="shared" si="2"/>
        <v>1332</v>
      </c>
      <c r="AC54" s="1">
        <f t="shared" si="3"/>
        <v>54</v>
      </c>
      <c r="AD54" s="1">
        <f t="shared" si="23"/>
        <v>691</v>
      </c>
      <c r="AE54" s="1">
        <f t="shared" si="24"/>
        <v>143</v>
      </c>
      <c r="AF54" s="1">
        <f t="shared" si="24"/>
        <v>0</v>
      </c>
      <c r="AG54" s="1">
        <f t="shared" si="24"/>
        <v>5</v>
      </c>
      <c r="AH54" s="1">
        <f t="shared" si="33"/>
        <v>839</v>
      </c>
      <c r="AI54" s="9">
        <f t="shared" si="25"/>
        <v>3.4699910037270273E-3</v>
      </c>
      <c r="AJ54" s="9">
        <f t="shared" si="4"/>
        <v>0.34066000000000002</v>
      </c>
      <c r="AK54" s="9">
        <f t="shared" si="5"/>
        <v>0.32219999999999999</v>
      </c>
      <c r="AL54" s="9">
        <f t="shared" si="6"/>
        <v>1.7919999999999998E-2</v>
      </c>
      <c r="AM54" s="9">
        <f t="shared" si="7"/>
        <v>5.4000000000000001E-4</v>
      </c>
      <c r="AN54" s="9">
        <f t="shared" si="8"/>
        <v>8.2640000000000005E-2</v>
      </c>
      <c r="AO54" s="9">
        <f t="shared" si="9"/>
        <v>1.678E-2</v>
      </c>
      <c r="AP54" s="1">
        <f t="shared" si="26"/>
        <v>348</v>
      </c>
      <c r="AQ54" s="1">
        <f t="shared" si="26"/>
        <v>68</v>
      </c>
      <c r="AR54" s="1"/>
      <c r="AS54" s="1">
        <f t="shared" si="27"/>
        <v>5</v>
      </c>
      <c r="AT54" s="1">
        <f t="shared" si="34"/>
        <v>421</v>
      </c>
      <c r="AU54" s="1">
        <f t="shared" si="10"/>
        <v>7781</v>
      </c>
      <c r="AV54" s="9">
        <f t="shared" si="11"/>
        <v>0.15562000000000001</v>
      </c>
      <c r="AW54" s="9">
        <f t="shared" si="12"/>
        <v>0.14635999999999999</v>
      </c>
      <c r="AX54" s="9">
        <f t="shared" si="13"/>
        <v>8.7200000000000003E-3</v>
      </c>
      <c r="AY54" s="9">
        <f t="shared" si="14"/>
        <v>5.4000000000000001E-4</v>
      </c>
      <c r="AZ54" s="9">
        <f t="shared" si="15"/>
        <v>8.4200000000000004E-3</v>
      </c>
      <c r="BA54" s="9">
        <f t="shared" si="28"/>
        <v>0.1669234</v>
      </c>
      <c r="BJ54" s="7">
        <f t="shared" si="39"/>
        <v>51</v>
      </c>
      <c r="BK54" s="7">
        <f t="shared" si="39"/>
        <v>41</v>
      </c>
      <c r="BL54" s="1">
        <f t="shared" si="16"/>
        <v>0</v>
      </c>
      <c r="BM54" s="48">
        <f>+EvolOf!M43</f>
        <v>102136</v>
      </c>
      <c r="BN54" s="1">
        <f t="shared" si="17"/>
        <v>0</v>
      </c>
      <c r="BO54" s="1">
        <f t="shared" si="29"/>
        <v>0</v>
      </c>
      <c r="BP54" s="28">
        <f t="shared" si="30"/>
        <v>0</v>
      </c>
      <c r="BQ54" s="1">
        <f t="shared" si="18"/>
        <v>0</v>
      </c>
      <c r="BR54" s="1" cm="1">
        <f t="array" ref="BR54">IF(BK54&lt;=$BX$14,0,INDEX($AU$14:$AU$300,BK54-$BX$14+1))*$BY$14</f>
        <v>121818.25788320035</v>
      </c>
      <c r="BS54" s="1">
        <f t="shared" si="19"/>
        <v>268594.7608283399</v>
      </c>
      <c r="BT54" s="1">
        <f t="shared" si="36"/>
        <v>16993.628623055669</v>
      </c>
      <c r="BU54" s="1">
        <f t="shared" si="31"/>
        <v>104824.62926014468</v>
      </c>
      <c r="BV54" s="1">
        <f t="shared" si="38"/>
        <v>16002.639480890435</v>
      </c>
      <c r="BW54" s="1">
        <f t="shared" si="38"/>
        <v>990.98914216523337</v>
      </c>
      <c r="CP54" s="4">
        <f t="shared" si="21"/>
        <v>16.148148148148149</v>
      </c>
      <c r="CQ54" s="7" cm="1">
        <f t="array" ref="CQ54">IF(BK54&lt;=$CV$48,0,INDEX($B$14:$B$300,BK54-$CV$48+1))</f>
        <v>675</v>
      </c>
      <c r="CR54" s="1">
        <f t="shared" si="22"/>
        <v>923</v>
      </c>
      <c r="CS54" s="100">
        <f t="shared" si="32"/>
        <v>1.3674074074074074</v>
      </c>
    </row>
    <row r="55" spans="1:100" x14ac:dyDescent="0.3">
      <c r="A55" s="1"/>
      <c r="B55" s="1">
        <f t="shared" si="0"/>
        <v>17776</v>
      </c>
      <c r="C55" s="1">
        <v>42</v>
      </c>
      <c r="D55" s="1">
        <v>32222</v>
      </c>
      <c r="E55" s="1">
        <v>16682</v>
      </c>
      <c r="F55" s="1">
        <v>0</v>
      </c>
      <c r="G55" s="1">
        <v>1062</v>
      </c>
      <c r="H55" s="1">
        <v>0</v>
      </c>
      <c r="I55" s="1">
        <v>32</v>
      </c>
      <c r="J55" s="4">
        <v>53.61</v>
      </c>
      <c r="K55" s="4">
        <v>0.64</v>
      </c>
      <c r="L55" s="4">
        <v>18.399999999999999</v>
      </c>
      <c r="M55" s="61">
        <v>2.2200000000000002</v>
      </c>
      <c r="N55" s="1">
        <v>5402</v>
      </c>
      <c r="O55" s="1">
        <v>12365</v>
      </c>
      <c r="P55" s="1">
        <v>11483</v>
      </c>
      <c r="Q55" s="1">
        <v>865</v>
      </c>
      <c r="R55" s="1">
        <v>16</v>
      </c>
      <c r="S55" s="1">
        <v>0</v>
      </c>
      <c r="T55" s="1">
        <v>4510</v>
      </c>
      <c r="U55" s="1">
        <v>448</v>
      </c>
      <c r="V55" s="1">
        <v>7624</v>
      </c>
      <c r="W55" s="1">
        <v>514</v>
      </c>
      <c r="X55" s="1">
        <v>32</v>
      </c>
      <c r="Y55" s="58">
        <v>1.72</v>
      </c>
      <c r="AA55" s="1">
        <f t="shared" si="1"/>
        <v>24306</v>
      </c>
      <c r="AB55" s="1">
        <f t="shared" si="2"/>
        <v>1576</v>
      </c>
      <c r="AC55" s="1">
        <f t="shared" si="3"/>
        <v>64</v>
      </c>
      <c r="AD55" s="1">
        <f t="shared" si="23"/>
        <v>572</v>
      </c>
      <c r="AE55" s="1">
        <f t="shared" si="24"/>
        <v>166</v>
      </c>
      <c r="AF55" s="1">
        <f t="shared" si="24"/>
        <v>0</v>
      </c>
      <c r="AG55" s="1">
        <f t="shared" si="24"/>
        <v>5</v>
      </c>
      <c r="AH55" s="1">
        <f t="shared" si="33"/>
        <v>743</v>
      </c>
      <c r="AI55" s="9">
        <f t="shared" si="25"/>
        <v>3.9167686658506734E-3</v>
      </c>
      <c r="AJ55" s="9">
        <f t="shared" si="4"/>
        <v>0.35552</v>
      </c>
      <c r="AK55" s="9">
        <f t="shared" si="5"/>
        <v>0.33363999999999999</v>
      </c>
      <c r="AL55" s="9">
        <f t="shared" si="6"/>
        <v>2.1239999999999998E-2</v>
      </c>
      <c r="AM55" s="9">
        <f t="shared" si="7"/>
        <v>6.4000000000000005E-4</v>
      </c>
      <c r="AN55" s="9">
        <f t="shared" si="8"/>
        <v>9.0200000000000002E-2</v>
      </c>
      <c r="AO55" s="9">
        <f t="shared" si="9"/>
        <v>1.486E-2</v>
      </c>
      <c r="AP55" s="1">
        <f t="shared" si="26"/>
        <v>306</v>
      </c>
      <c r="AQ55" s="1">
        <f t="shared" si="26"/>
        <v>78</v>
      </c>
      <c r="AR55" s="1"/>
      <c r="AS55" s="1">
        <f t="shared" si="27"/>
        <v>5</v>
      </c>
      <c r="AT55" s="1">
        <f t="shared" si="34"/>
        <v>389</v>
      </c>
      <c r="AU55" s="1">
        <f t="shared" si="10"/>
        <v>8170</v>
      </c>
      <c r="AV55" s="9">
        <f t="shared" si="11"/>
        <v>0.16339999999999999</v>
      </c>
      <c r="AW55" s="9">
        <f t="shared" si="12"/>
        <v>0.15248</v>
      </c>
      <c r="AX55" s="9">
        <f t="shared" si="13"/>
        <v>1.0279999999999999E-2</v>
      </c>
      <c r="AY55" s="9">
        <f t="shared" si="14"/>
        <v>6.4000000000000005E-4</v>
      </c>
      <c r="AZ55" s="9">
        <f t="shared" si="15"/>
        <v>7.7799999999999996E-3</v>
      </c>
      <c r="BA55" s="9">
        <f t="shared" si="28"/>
        <v>0.17420479999999999</v>
      </c>
      <c r="BJ55" s="7">
        <f t="shared" si="39"/>
        <v>52</v>
      </c>
      <c r="BK55" s="7">
        <f t="shared" si="39"/>
        <v>42</v>
      </c>
      <c r="BL55" s="1">
        <f t="shared" si="16"/>
        <v>0</v>
      </c>
      <c r="BM55" s="48">
        <f>+EvolOf!M44</f>
        <v>110238</v>
      </c>
      <c r="BN55" s="1">
        <f t="shared" si="17"/>
        <v>0</v>
      </c>
      <c r="BO55" s="1">
        <f t="shared" si="29"/>
        <v>0</v>
      </c>
      <c r="BP55" s="28">
        <f t="shared" si="30"/>
        <v>0</v>
      </c>
      <c r="BQ55" s="1">
        <f t="shared" si="18"/>
        <v>0</v>
      </c>
      <c r="BR55" s="1" cm="1">
        <f t="array" ref="BR55">IF(BK55&lt;=$BX$14,0,INDEX($AU$14:$AU$300,BK55-$BX$14+1))*$BY$14</f>
        <v>136462.87520630882</v>
      </c>
      <c r="BS55" s="1">
        <f t="shared" si="19"/>
        <v>279825.97110621259</v>
      </c>
      <c r="BT55" s="1">
        <f t="shared" si="36"/>
        <v>20040.002652674721</v>
      </c>
      <c r="BU55" s="1">
        <f t="shared" si="31"/>
        <v>116422.87255363409</v>
      </c>
      <c r="BV55" s="1">
        <f t="shared" si="38"/>
        <v>18865.497002701111</v>
      </c>
      <c r="BW55" s="1">
        <f t="shared" si="38"/>
        <v>1174.5056499736099</v>
      </c>
      <c r="CP55" s="4">
        <f t="shared" si="21"/>
        <v>16.0625</v>
      </c>
      <c r="CQ55" s="7" cm="1">
        <f t="array" ref="CQ55">IF(BK55&lt;=$CV$48,0,INDEX($B$14:$B$300,BK55-$CV$48+1))</f>
        <v>811</v>
      </c>
      <c r="CR55" s="1">
        <f t="shared" si="22"/>
        <v>1094</v>
      </c>
      <c r="CS55" s="100">
        <f t="shared" si="32"/>
        <v>1.3489519112207151</v>
      </c>
    </row>
    <row r="56" spans="1:100" x14ac:dyDescent="0.3">
      <c r="A56" s="1"/>
      <c r="B56" s="1">
        <f t="shared" si="0"/>
        <v>18429</v>
      </c>
      <c r="C56" s="1">
        <v>43</v>
      </c>
      <c r="D56" s="1">
        <v>31569</v>
      </c>
      <c r="E56" s="1">
        <v>17145</v>
      </c>
      <c r="F56" s="1">
        <v>0</v>
      </c>
      <c r="G56" s="1">
        <v>1246</v>
      </c>
      <c r="H56" s="1">
        <v>0</v>
      </c>
      <c r="I56" s="1">
        <v>38</v>
      </c>
      <c r="J56" s="4">
        <v>53.61</v>
      </c>
      <c r="K56" s="4">
        <v>0.64</v>
      </c>
      <c r="L56" s="4">
        <v>18.600000000000001</v>
      </c>
      <c r="M56" s="61">
        <v>2.1800000000000002</v>
      </c>
      <c r="N56" s="1">
        <v>5823</v>
      </c>
      <c r="O56" s="1">
        <v>12597</v>
      </c>
      <c r="P56" s="1">
        <v>11566</v>
      </c>
      <c r="Q56" s="1">
        <v>1011</v>
      </c>
      <c r="R56" s="1">
        <v>19</v>
      </c>
      <c r="S56" s="1">
        <v>0</v>
      </c>
      <c r="T56" s="1">
        <v>4886</v>
      </c>
      <c r="U56" s="1">
        <v>484</v>
      </c>
      <c r="V56" s="1">
        <v>7891</v>
      </c>
      <c r="W56" s="1">
        <v>600</v>
      </c>
      <c r="X56" s="1">
        <v>38</v>
      </c>
      <c r="Y56" s="58">
        <v>1.7</v>
      </c>
      <c r="AA56" s="1">
        <f t="shared" si="1"/>
        <v>25036</v>
      </c>
      <c r="AB56" s="1">
        <f t="shared" si="2"/>
        <v>1846</v>
      </c>
      <c r="AC56" s="1">
        <f t="shared" si="3"/>
        <v>76</v>
      </c>
      <c r="AD56" s="1">
        <f t="shared" si="23"/>
        <v>463</v>
      </c>
      <c r="AE56" s="1">
        <f t="shared" si="24"/>
        <v>184</v>
      </c>
      <c r="AF56" s="1">
        <f t="shared" si="24"/>
        <v>0</v>
      </c>
      <c r="AG56" s="1">
        <f t="shared" si="24"/>
        <v>6</v>
      </c>
      <c r="AH56" s="1">
        <f t="shared" si="33"/>
        <v>653</v>
      </c>
      <c r="AI56" s="9">
        <f t="shared" si="25"/>
        <v>4.4553875014655877E-3</v>
      </c>
      <c r="AJ56" s="9">
        <f t="shared" si="4"/>
        <v>0.36858000000000002</v>
      </c>
      <c r="AK56" s="9">
        <f t="shared" si="5"/>
        <v>0.34289999999999998</v>
      </c>
      <c r="AL56" s="9">
        <f t="shared" si="6"/>
        <v>2.4920000000000001E-2</v>
      </c>
      <c r="AM56" s="9">
        <f t="shared" si="7"/>
        <v>7.6000000000000004E-4</v>
      </c>
      <c r="AN56" s="9">
        <f t="shared" si="8"/>
        <v>9.7720000000000001E-2</v>
      </c>
      <c r="AO56" s="9">
        <f t="shared" si="9"/>
        <v>1.306E-2</v>
      </c>
      <c r="AP56" s="1">
        <f t="shared" si="26"/>
        <v>267</v>
      </c>
      <c r="AQ56" s="1">
        <f t="shared" si="26"/>
        <v>86</v>
      </c>
      <c r="AR56" s="1"/>
      <c r="AS56" s="1">
        <f t="shared" si="27"/>
        <v>6</v>
      </c>
      <c r="AT56" s="1">
        <f t="shared" si="34"/>
        <v>359</v>
      </c>
      <c r="AU56" s="1">
        <f t="shared" si="10"/>
        <v>8529</v>
      </c>
      <c r="AV56" s="9">
        <f t="shared" si="11"/>
        <v>0.17058000000000001</v>
      </c>
      <c r="AW56" s="9">
        <f t="shared" si="12"/>
        <v>0.15781999999999999</v>
      </c>
      <c r="AX56" s="9">
        <f t="shared" si="13"/>
        <v>1.2E-2</v>
      </c>
      <c r="AY56" s="9">
        <f t="shared" si="14"/>
        <v>7.6000000000000004E-4</v>
      </c>
      <c r="AZ56" s="9">
        <f t="shared" si="15"/>
        <v>7.1799999999999998E-3</v>
      </c>
      <c r="BA56" s="9">
        <f t="shared" si="28"/>
        <v>0.18060419999999999</v>
      </c>
      <c r="BJ56" s="7">
        <f t="shared" si="39"/>
        <v>53</v>
      </c>
      <c r="BK56" s="7">
        <f t="shared" si="39"/>
        <v>43</v>
      </c>
      <c r="BL56" s="1">
        <f t="shared" si="16"/>
        <v>0</v>
      </c>
      <c r="BM56" s="48">
        <f>+EvolOf!M45</f>
        <v>117710</v>
      </c>
      <c r="BN56" s="1">
        <f t="shared" si="17"/>
        <v>0</v>
      </c>
      <c r="BO56" s="1">
        <f t="shared" si="29"/>
        <v>0</v>
      </c>
      <c r="BP56" s="28">
        <f t="shared" si="30"/>
        <v>0</v>
      </c>
      <c r="BQ56" s="1">
        <f t="shared" si="18"/>
        <v>0</v>
      </c>
      <c r="BR56" s="1" cm="1">
        <f t="array" ref="BR56">IF(BK56&lt;=$BX$14,0,INDEX($AU$14:$AU$300,BK56-$BX$14+1))*$BY$14</f>
        <v>152135.18497314418</v>
      </c>
      <c r="BS56" s="1">
        <f t="shared" si="19"/>
        <v>289625.75262317987</v>
      </c>
      <c r="BT56" s="1">
        <f t="shared" si="36"/>
        <v>23416.706396348847</v>
      </c>
      <c r="BU56" s="1">
        <f t="shared" si="31"/>
        <v>128718.47857679533</v>
      </c>
      <c r="BV56" s="1">
        <f t="shared" si="38"/>
        <v>22021.980937005188</v>
      </c>
      <c r="BW56" s="1">
        <f t="shared" si="38"/>
        <v>1394.7254593436619</v>
      </c>
      <c r="CP56" s="4">
        <f t="shared" si="21"/>
        <v>15.789473684210526</v>
      </c>
      <c r="CQ56" s="7" cm="1">
        <f t="array" ref="CQ56">IF(BK56&lt;=$CV$48,0,INDEX($B$14:$B$300,BK56-$CV$48+1))</f>
        <v>974</v>
      </c>
      <c r="CR56" s="1">
        <f t="shared" si="22"/>
        <v>1284</v>
      </c>
      <c r="CS56" s="100">
        <f t="shared" si="32"/>
        <v>1.3182751540041069</v>
      </c>
    </row>
    <row r="57" spans="1:100" x14ac:dyDescent="0.3">
      <c r="A57" s="1"/>
      <c r="B57" s="1">
        <f t="shared" si="0"/>
        <v>19020</v>
      </c>
      <c r="C57" s="1">
        <v>44</v>
      </c>
      <c r="D57" s="1">
        <v>30978</v>
      </c>
      <c r="E57" s="1">
        <v>17521</v>
      </c>
      <c r="F57" s="1">
        <v>0</v>
      </c>
      <c r="G57" s="1">
        <v>1455</v>
      </c>
      <c r="H57" s="1">
        <v>0</v>
      </c>
      <c r="I57" s="1">
        <v>44</v>
      </c>
      <c r="J57" s="4">
        <v>53.61</v>
      </c>
      <c r="K57" s="4">
        <v>0.64</v>
      </c>
      <c r="L57" s="4">
        <v>18.7</v>
      </c>
      <c r="M57" s="61">
        <v>2.13</v>
      </c>
      <c r="N57" s="1">
        <v>6242</v>
      </c>
      <c r="O57" s="1">
        <v>12769</v>
      </c>
      <c r="P57" s="1">
        <v>11570</v>
      </c>
      <c r="Q57" s="1">
        <v>1176</v>
      </c>
      <c r="R57" s="1">
        <v>22</v>
      </c>
      <c r="S57" s="1">
        <v>0</v>
      </c>
      <c r="T57" s="1">
        <v>5260</v>
      </c>
      <c r="U57" s="1">
        <v>521</v>
      </c>
      <c r="V57" s="1">
        <v>8116</v>
      </c>
      <c r="W57" s="1">
        <v>701</v>
      </c>
      <c r="X57" s="1">
        <v>44</v>
      </c>
      <c r="Y57" s="58">
        <v>1.65</v>
      </c>
      <c r="AA57" s="1">
        <f t="shared" si="1"/>
        <v>25637</v>
      </c>
      <c r="AB57" s="1">
        <f t="shared" si="2"/>
        <v>2156</v>
      </c>
      <c r="AC57" s="1">
        <f t="shared" si="3"/>
        <v>88</v>
      </c>
      <c r="AD57" s="1">
        <f t="shared" si="23"/>
        <v>376</v>
      </c>
      <c r="AE57" s="1">
        <f t="shared" si="24"/>
        <v>209</v>
      </c>
      <c r="AF57" s="1">
        <f t="shared" si="24"/>
        <v>0</v>
      </c>
      <c r="AG57" s="1">
        <f t="shared" si="24"/>
        <v>6</v>
      </c>
      <c r="AH57" s="1">
        <f t="shared" si="33"/>
        <v>591</v>
      </c>
      <c r="AI57" s="9">
        <f t="shared" si="25"/>
        <v>4.9655795056991314E-3</v>
      </c>
      <c r="AJ57" s="9">
        <f t="shared" si="4"/>
        <v>0.38040000000000002</v>
      </c>
      <c r="AK57" s="9">
        <f t="shared" si="5"/>
        <v>0.35042000000000001</v>
      </c>
      <c r="AL57" s="9">
        <f t="shared" si="6"/>
        <v>2.9100000000000001E-2</v>
      </c>
      <c r="AM57" s="9">
        <f t="shared" si="7"/>
        <v>8.8000000000000003E-4</v>
      </c>
      <c r="AN57" s="9">
        <f t="shared" si="8"/>
        <v>0.1052</v>
      </c>
      <c r="AO57" s="9">
        <f t="shared" si="9"/>
        <v>1.1820000000000001E-2</v>
      </c>
      <c r="AP57" s="1">
        <f t="shared" si="26"/>
        <v>225</v>
      </c>
      <c r="AQ57" s="1">
        <f t="shared" si="26"/>
        <v>101</v>
      </c>
      <c r="AR57" s="1"/>
      <c r="AS57" s="1">
        <f t="shared" si="27"/>
        <v>6</v>
      </c>
      <c r="AT57" s="1">
        <f t="shared" si="34"/>
        <v>332</v>
      </c>
      <c r="AU57" s="1">
        <f t="shared" si="10"/>
        <v>8861</v>
      </c>
      <c r="AV57" s="9">
        <f t="shared" si="11"/>
        <v>0.17721999999999999</v>
      </c>
      <c r="AW57" s="9">
        <f t="shared" si="12"/>
        <v>0.16231999999999999</v>
      </c>
      <c r="AX57" s="9">
        <f t="shared" si="13"/>
        <v>1.4019999999999999E-2</v>
      </c>
      <c r="AY57" s="9">
        <f t="shared" si="14"/>
        <v>8.8000000000000003E-4</v>
      </c>
      <c r="AZ57" s="9">
        <f t="shared" si="15"/>
        <v>6.6400000000000001E-3</v>
      </c>
      <c r="BA57" s="9">
        <f t="shared" si="28"/>
        <v>0.18639600000000001</v>
      </c>
      <c r="BJ57" s="7">
        <f t="shared" si="39"/>
        <v>54</v>
      </c>
      <c r="BK57" s="7">
        <f t="shared" si="39"/>
        <v>44</v>
      </c>
      <c r="BL57" s="1">
        <f t="shared" si="16"/>
        <v>0</v>
      </c>
      <c r="BM57" s="48">
        <f>+EvolOf!M46</f>
        <v>124736</v>
      </c>
      <c r="BN57" s="1">
        <f t="shared" si="17"/>
        <v>0</v>
      </c>
      <c r="BO57" s="1">
        <f t="shared" si="29"/>
        <v>0</v>
      </c>
      <c r="BP57" s="28">
        <f t="shared" si="30"/>
        <v>0</v>
      </c>
      <c r="BQ57" s="1">
        <f t="shared" si="18"/>
        <v>0</v>
      </c>
      <c r="BR57" s="1" cm="1">
        <f t="array" ref="BR57">IF(BK57&lt;=$BX$14,0,INDEX($AU$14:$AU$300,BK57-$BX$14+1))*$BY$14</f>
        <v>168578.26407277471</v>
      </c>
      <c r="BS57" s="1">
        <f t="shared" si="19"/>
        <v>297883.99547455681</v>
      </c>
      <c r="BT57" s="1">
        <f t="shared" si="36"/>
        <v>27343.959663448106</v>
      </c>
      <c r="BU57" s="1">
        <f t="shared" si="31"/>
        <v>141234.30440932661</v>
      </c>
      <c r="BV57" s="1">
        <f t="shared" si="38"/>
        <v>25729.014394734393</v>
      </c>
      <c r="BW57" s="1">
        <f t="shared" si="38"/>
        <v>1614.9452687137136</v>
      </c>
      <c r="CP57" s="4">
        <f t="shared" si="21"/>
        <v>15.931818181818182</v>
      </c>
      <c r="CQ57" s="7" cm="1">
        <f t="array" ref="CQ57">IF(BK57&lt;=$CV$48,0,INDEX($B$14:$B$300,BK57-$CV$48+1))</f>
        <v>1175</v>
      </c>
      <c r="CR57" s="1">
        <f t="shared" si="22"/>
        <v>1499</v>
      </c>
      <c r="CS57" s="100">
        <f t="shared" si="32"/>
        <v>1.2757446808510637</v>
      </c>
    </row>
    <row r="58" spans="1:100" x14ac:dyDescent="0.3">
      <c r="A58" s="1"/>
      <c r="B58" s="1">
        <f t="shared" si="0"/>
        <v>19550</v>
      </c>
      <c r="C58" s="1">
        <v>45</v>
      </c>
      <c r="D58" s="1">
        <v>30448</v>
      </c>
      <c r="E58" s="1">
        <v>17809</v>
      </c>
      <c r="F58" s="1">
        <v>0</v>
      </c>
      <c r="G58" s="1">
        <v>1690</v>
      </c>
      <c r="H58" s="1">
        <v>0</v>
      </c>
      <c r="I58" s="1">
        <v>51</v>
      </c>
      <c r="J58" s="4">
        <v>53.61</v>
      </c>
      <c r="K58" s="4">
        <v>0.64</v>
      </c>
      <c r="L58" s="4">
        <v>18.899999999999999</v>
      </c>
      <c r="M58" s="61">
        <v>2.11</v>
      </c>
      <c r="N58" s="1">
        <v>6654</v>
      </c>
      <c r="O58" s="1">
        <v>12887</v>
      </c>
      <c r="P58" s="1">
        <v>11500</v>
      </c>
      <c r="Q58" s="1">
        <v>1361</v>
      </c>
      <c r="R58" s="1">
        <v>25</v>
      </c>
      <c r="S58" s="1">
        <v>0</v>
      </c>
      <c r="T58" s="1">
        <v>5608</v>
      </c>
      <c r="U58" s="1">
        <v>556</v>
      </c>
      <c r="V58" s="1">
        <v>8307</v>
      </c>
      <c r="W58" s="1">
        <v>811</v>
      </c>
      <c r="X58" s="1">
        <v>51</v>
      </c>
      <c r="Y58" s="58">
        <v>1.64</v>
      </c>
      <c r="AA58" s="1">
        <f t="shared" si="1"/>
        <v>26116</v>
      </c>
      <c r="AB58" s="1">
        <f t="shared" si="2"/>
        <v>2501</v>
      </c>
      <c r="AC58" s="1">
        <f t="shared" si="3"/>
        <v>102</v>
      </c>
      <c r="AD58" s="1">
        <f t="shared" si="23"/>
        <v>288</v>
      </c>
      <c r="AE58" s="1">
        <f t="shared" si="24"/>
        <v>235</v>
      </c>
      <c r="AF58" s="1">
        <f t="shared" si="24"/>
        <v>0</v>
      </c>
      <c r="AG58" s="1">
        <f t="shared" si="24"/>
        <v>7</v>
      </c>
      <c r="AH58" s="1">
        <f t="shared" si="33"/>
        <v>530</v>
      </c>
      <c r="AI58" s="9">
        <f t="shared" si="25"/>
        <v>5.5622205256843716E-3</v>
      </c>
      <c r="AJ58" s="9">
        <f t="shared" si="4"/>
        <v>0.39100000000000001</v>
      </c>
      <c r="AK58" s="9">
        <f t="shared" si="5"/>
        <v>0.35618</v>
      </c>
      <c r="AL58" s="9">
        <f t="shared" si="6"/>
        <v>3.3799999999999997E-2</v>
      </c>
      <c r="AM58" s="9">
        <f t="shared" si="7"/>
        <v>1.0200000000000001E-3</v>
      </c>
      <c r="AN58" s="9">
        <f t="shared" si="8"/>
        <v>0.11216</v>
      </c>
      <c r="AO58" s="9">
        <f t="shared" si="9"/>
        <v>1.06E-2</v>
      </c>
      <c r="AP58" s="1">
        <f t="shared" si="26"/>
        <v>191</v>
      </c>
      <c r="AQ58" s="1">
        <f t="shared" si="26"/>
        <v>110</v>
      </c>
      <c r="AR58" s="1"/>
      <c r="AS58" s="1">
        <f t="shared" si="27"/>
        <v>7</v>
      </c>
      <c r="AT58" s="1">
        <f t="shared" si="34"/>
        <v>308</v>
      </c>
      <c r="AU58" s="1">
        <f t="shared" si="10"/>
        <v>9169</v>
      </c>
      <c r="AV58" s="9">
        <f t="shared" si="11"/>
        <v>0.18337999999999999</v>
      </c>
      <c r="AW58" s="9">
        <f t="shared" si="12"/>
        <v>0.16614000000000001</v>
      </c>
      <c r="AX58" s="9">
        <f t="shared" si="13"/>
        <v>1.6219999999999998E-2</v>
      </c>
      <c r="AY58" s="9">
        <f t="shared" si="14"/>
        <v>1.0200000000000001E-3</v>
      </c>
      <c r="AZ58" s="9">
        <f t="shared" si="15"/>
        <v>6.1599999999999997E-3</v>
      </c>
      <c r="BA58" s="9">
        <f t="shared" si="28"/>
        <v>0.19159000000000001</v>
      </c>
      <c r="BJ58" s="7">
        <f t="shared" si="39"/>
        <v>55</v>
      </c>
      <c r="BK58" s="7">
        <f t="shared" si="39"/>
        <v>45</v>
      </c>
      <c r="BL58" s="1">
        <f t="shared" si="16"/>
        <v>0</v>
      </c>
      <c r="BM58" s="48">
        <f>+EvolOf!M47</f>
        <v>130759</v>
      </c>
      <c r="BN58" s="1">
        <f t="shared" si="17"/>
        <v>0</v>
      </c>
      <c r="BO58" s="1">
        <f t="shared" si="29"/>
        <v>0</v>
      </c>
      <c r="BP58" s="28">
        <f t="shared" si="30"/>
        <v>0</v>
      </c>
      <c r="BQ58" s="1">
        <f t="shared" si="18"/>
        <v>0</v>
      </c>
      <c r="BR58" s="1" cm="1">
        <f t="array" ref="BR58">IF(BK58&lt;=$BX$14,0,INDEX($AU$14:$AU$300,BK58-$BX$14+1))*$BY$14</f>
        <v>185535.1893942687</v>
      </c>
      <c r="BS58" s="1">
        <f t="shared" si="19"/>
        <v>304894.32607283682</v>
      </c>
      <c r="BT58" s="1">
        <f t="shared" si="36"/>
        <v>31638.245946164119</v>
      </c>
      <c r="BU58" s="1">
        <f t="shared" si="31"/>
        <v>153896.94344810458</v>
      </c>
      <c r="BV58" s="1">
        <f t="shared" si="38"/>
        <v>29766.377566518677</v>
      </c>
      <c r="BW58" s="1">
        <f t="shared" si="38"/>
        <v>1871.8683796454409</v>
      </c>
      <c r="CP58" s="4">
        <f t="shared" si="21"/>
        <v>15.901960784313726</v>
      </c>
      <c r="CQ58" s="7" cm="1">
        <f t="array" ref="CQ58">IF(BK58&lt;=$CV$48,0,INDEX($B$14:$B$300,BK58-$CV$48+1))</f>
        <v>1418</v>
      </c>
      <c r="CR58" s="1">
        <f t="shared" si="22"/>
        <v>1741</v>
      </c>
      <c r="CS58" s="100">
        <f t="shared" si="32"/>
        <v>1.2277856135401974</v>
      </c>
    </row>
    <row r="59" spans="1:100" x14ac:dyDescent="0.3">
      <c r="A59" s="1"/>
      <c r="B59" s="1">
        <f t="shared" si="0"/>
        <v>20023</v>
      </c>
      <c r="C59" s="1">
        <v>46</v>
      </c>
      <c r="D59" s="1">
        <v>29975</v>
      </c>
      <c r="E59" s="1">
        <v>18010</v>
      </c>
      <c r="F59" s="1">
        <v>0</v>
      </c>
      <c r="G59" s="1">
        <v>1954</v>
      </c>
      <c r="H59" s="1">
        <v>0</v>
      </c>
      <c r="I59" s="1">
        <v>59</v>
      </c>
      <c r="J59" s="4">
        <v>53.61</v>
      </c>
      <c r="K59" s="4">
        <v>0.64</v>
      </c>
      <c r="L59" s="4">
        <v>19.100000000000001</v>
      </c>
      <c r="M59" s="61">
        <v>2.0699999999999998</v>
      </c>
      <c r="N59" s="1">
        <v>7050</v>
      </c>
      <c r="O59" s="1">
        <v>12963</v>
      </c>
      <c r="P59" s="1">
        <v>11368</v>
      </c>
      <c r="Q59" s="1">
        <v>1566</v>
      </c>
      <c r="R59" s="1">
        <v>28</v>
      </c>
      <c r="S59" s="1">
        <v>0</v>
      </c>
      <c r="T59" s="1">
        <v>5928</v>
      </c>
      <c r="U59" s="1">
        <v>587</v>
      </c>
      <c r="V59" s="1">
        <v>8454</v>
      </c>
      <c r="W59" s="1">
        <v>937</v>
      </c>
      <c r="X59" s="1">
        <v>59</v>
      </c>
      <c r="Y59" s="58">
        <v>1.6</v>
      </c>
      <c r="AA59" s="1">
        <f t="shared" si="1"/>
        <v>26464</v>
      </c>
      <c r="AB59" s="1">
        <f t="shared" si="2"/>
        <v>2891</v>
      </c>
      <c r="AC59" s="1">
        <f t="shared" si="3"/>
        <v>118</v>
      </c>
      <c r="AD59" s="1">
        <f t="shared" si="23"/>
        <v>201</v>
      </c>
      <c r="AE59" s="1">
        <f t="shared" si="24"/>
        <v>264</v>
      </c>
      <c r="AF59" s="1">
        <f t="shared" si="24"/>
        <v>0</v>
      </c>
      <c r="AG59" s="1">
        <f t="shared" si="24"/>
        <v>8</v>
      </c>
      <c r="AH59" s="1">
        <f t="shared" si="33"/>
        <v>473</v>
      </c>
      <c r="AI59" s="9">
        <f t="shared" si="25"/>
        <v>6.2433862433862435E-3</v>
      </c>
      <c r="AJ59" s="9">
        <f t="shared" si="4"/>
        <v>0.40045999999999998</v>
      </c>
      <c r="AK59" s="9">
        <f t="shared" si="5"/>
        <v>0.36020000000000002</v>
      </c>
      <c r="AL59" s="9">
        <f t="shared" si="6"/>
        <v>3.9079999999999997E-2</v>
      </c>
      <c r="AM59" s="9">
        <f t="shared" si="7"/>
        <v>1.1800000000000001E-3</v>
      </c>
      <c r="AN59" s="9">
        <f t="shared" si="8"/>
        <v>0.11856</v>
      </c>
      <c r="AO59" s="9">
        <f t="shared" si="9"/>
        <v>9.4599999999999997E-3</v>
      </c>
      <c r="AP59" s="1">
        <f t="shared" si="26"/>
        <v>147</v>
      </c>
      <c r="AQ59" s="1">
        <f t="shared" si="26"/>
        <v>126</v>
      </c>
      <c r="AR59" s="1"/>
      <c r="AS59" s="1">
        <f t="shared" si="27"/>
        <v>8</v>
      </c>
      <c r="AT59" s="1">
        <f t="shared" si="34"/>
        <v>281</v>
      </c>
      <c r="AU59" s="1">
        <f t="shared" si="10"/>
        <v>9450</v>
      </c>
      <c r="AV59" s="9">
        <f t="shared" si="11"/>
        <v>0.189</v>
      </c>
      <c r="AW59" s="9">
        <f t="shared" si="12"/>
        <v>0.16908000000000001</v>
      </c>
      <c r="AX59" s="9">
        <f t="shared" si="13"/>
        <v>1.874E-2</v>
      </c>
      <c r="AY59" s="9">
        <f t="shared" si="14"/>
        <v>1.1800000000000001E-3</v>
      </c>
      <c r="AZ59" s="9">
        <f t="shared" si="15"/>
        <v>5.62E-3</v>
      </c>
      <c r="BA59" s="9">
        <f t="shared" si="28"/>
        <v>0.19622539999999999</v>
      </c>
      <c r="BJ59" s="7">
        <f t="shared" si="39"/>
        <v>56</v>
      </c>
      <c r="BK59" s="7">
        <f t="shared" si="39"/>
        <v>46</v>
      </c>
      <c r="BL59" s="1">
        <f t="shared" si="16"/>
        <v>0</v>
      </c>
      <c r="BM59" s="48">
        <f>+EvolOf!M48</f>
        <v>135032</v>
      </c>
      <c r="BN59" s="1">
        <f t="shared" si="17"/>
        <v>0</v>
      </c>
      <c r="BO59" s="1">
        <f t="shared" si="29"/>
        <v>0</v>
      </c>
      <c r="BP59" s="28">
        <f t="shared" si="30"/>
        <v>0</v>
      </c>
      <c r="BQ59" s="1">
        <f t="shared" si="18"/>
        <v>0</v>
      </c>
      <c r="BR59" s="1" cm="1">
        <f t="array" ref="BR59">IF(BK59&lt;=$BX$14,0,INDEX($AU$14:$AU$300,BK59-$BX$14+1))*$BY$14</f>
        <v>202675.63122357105</v>
      </c>
      <c r="BS59" s="1">
        <f t="shared" si="19"/>
        <v>310289.71140240307</v>
      </c>
      <c r="BT59" s="1">
        <f t="shared" si="36"/>
        <v>36556.488355428606</v>
      </c>
      <c r="BU59" s="1">
        <f t="shared" si="31"/>
        <v>166119.14286814246</v>
      </c>
      <c r="BV59" s="1">
        <f t="shared" si="38"/>
        <v>34390.993563289769</v>
      </c>
      <c r="BW59" s="1">
        <f t="shared" si="38"/>
        <v>2165.4947921388434</v>
      </c>
      <c r="CP59" s="4">
        <f t="shared" si="21"/>
        <v>15.881355932203389</v>
      </c>
      <c r="CQ59" s="7" cm="1">
        <f t="array" ref="CQ59">IF(BK59&lt;=$CV$48,0,INDEX($B$14:$B$300,BK59-$CV$48+1))</f>
        <v>1716</v>
      </c>
      <c r="CR59" s="1">
        <f t="shared" si="22"/>
        <v>2013</v>
      </c>
      <c r="CS59" s="100">
        <f t="shared" si="32"/>
        <v>1.1730769230769231</v>
      </c>
    </row>
    <row r="60" spans="1:100" x14ac:dyDescent="0.3">
      <c r="A60" s="1"/>
      <c r="B60" s="1">
        <f t="shared" si="0"/>
        <v>20457</v>
      </c>
      <c r="C60" s="1">
        <v>47</v>
      </c>
      <c r="D60" s="1">
        <v>29541</v>
      </c>
      <c r="E60" s="1">
        <v>18138</v>
      </c>
      <c r="F60" s="1">
        <v>0</v>
      </c>
      <c r="G60" s="1">
        <v>2251</v>
      </c>
      <c r="H60" s="1">
        <v>0</v>
      </c>
      <c r="I60" s="1">
        <v>68</v>
      </c>
      <c r="J60" s="4">
        <v>53.61</v>
      </c>
      <c r="K60" s="4">
        <v>0.64</v>
      </c>
      <c r="L60" s="4">
        <v>19.3</v>
      </c>
      <c r="M60" s="61">
        <v>2.0499999999999998</v>
      </c>
      <c r="N60" s="1">
        <v>7438</v>
      </c>
      <c r="O60" s="1">
        <v>13009</v>
      </c>
      <c r="P60" s="1">
        <v>11181</v>
      </c>
      <c r="Q60" s="1">
        <v>1795</v>
      </c>
      <c r="R60" s="1">
        <v>31</v>
      </c>
      <c r="S60" s="1">
        <v>0</v>
      </c>
      <c r="T60" s="1">
        <v>6216</v>
      </c>
      <c r="U60" s="1">
        <v>614</v>
      </c>
      <c r="V60" s="1">
        <v>8570</v>
      </c>
      <c r="W60" s="1">
        <v>1077</v>
      </c>
      <c r="X60" s="1">
        <v>68</v>
      </c>
      <c r="Y60" s="58">
        <v>1.57</v>
      </c>
      <c r="AA60" s="1">
        <f t="shared" si="1"/>
        <v>26708</v>
      </c>
      <c r="AB60" s="1">
        <f t="shared" si="2"/>
        <v>3328</v>
      </c>
      <c r="AC60" s="1">
        <f t="shared" si="3"/>
        <v>136</v>
      </c>
      <c r="AD60" s="1">
        <f t="shared" si="23"/>
        <v>128</v>
      </c>
      <c r="AE60" s="1">
        <f t="shared" si="24"/>
        <v>297</v>
      </c>
      <c r="AF60" s="1">
        <f t="shared" si="24"/>
        <v>0</v>
      </c>
      <c r="AG60" s="1">
        <f t="shared" si="24"/>
        <v>9</v>
      </c>
      <c r="AH60" s="1">
        <f t="shared" si="33"/>
        <v>434</v>
      </c>
      <c r="AI60" s="9">
        <f t="shared" si="25"/>
        <v>6.9994853319608856E-3</v>
      </c>
      <c r="AJ60" s="9">
        <f t="shared" si="4"/>
        <v>0.40914</v>
      </c>
      <c r="AK60" s="9">
        <f t="shared" si="5"/>
        <v>0.36276000000000003</v>
      </c>
      <c r="AL60" s="9">
        <f t="shared" si="6"/>
        <v>4.5019999999999998E-2</v>
      </c>
      <c r="AM60" s="9">
        <f t="shared" si="7"/>
        <v>1.3600000000000001E-3</v>
      </c>
      <c r="AN60" s="9">
        <f t="shared" si="8"/>
        <v>0.12432</v>
      </c>
      <c r="AO60" s="9">
        <f t="shared" si="9"/>
        <v>8.6800000000000002E-3</v>
      </c>
      <c r="AP60" s="1">
        <f t="shared" si="26"/>
        <v>116</v>
      </c>
      <c r="AQ60" s="1">
        <f t="shared" si="26"/>
        <v>140</v>
      </c>
      <c r="AR60" s="1"/>
      <c r="AS60" s="1">
        <f t="shared" si="27"/>
        <v>9</v>
      </c>
      <c r="AT60" s="1">
        <f t="shared" si="34"/>
        <v>265</v>
      </c>
      <c r="AU60" s="1">
        <f t="shared" si="10"/>
        <v>9715</v>
      </c>
      <c r="AV60" s="9">
        <f t="shared" si="11"/>
        <v>0.1943</v>
      </c>
      <c r="AW60" s="9">
        <f t="shared" si="12"/>
        <v>0.1714</v>
      </c>
      <c r="AX60" s="9">
        <f t="shared" si="13"/>
        <v>2.154E-2</v>
      </c>
      <c r="AY60" s="9">
        <f t="shared" si="14"/>
        <v>1.3600000000000001E-3</v>
      </c>
      <c r="AZ60" s="9">
        <f t="shared" si="15"/>
        <v>5.3E-3</v>
      </c>
      <c r="BA60" s="9">
        <f t="shared" si="28"/>
        <v>0.20047860000000001</v>
      </c>
      <c r="BJ60" s="7">
        <f t="shared" si="39"/>
        <v>57</v>
      </c>
      <c r="BK60" s="7">
        <f t="shared" si="39"/>
        <v>47</v>
      </c>
      <c r="BL60" s="1">
        <f t="shared" si="16"/>
        <v>0</v>
      </c>
      <c r="BM60" s="48">
        <f>+EvolOf!M49</f>
        <v>140510</v>
      </c>
      <c r="BN60" s="1">
        <f t="shared" si="17"/>
        <v>0</v>
      </c>
      <c r="BO60" s="1">
        <f t="shared" si="29"/>
        <v>0</v>
      </c>
      <c r="BP60" s="28">
        <f t="shared" si="30"/>
        <v>0</v>
      </c>
      <c r="BQ60" s="1">
        <f t="shared" si="18"/>
        <v>0</v>
      </c>
      <c r="BR60" s="1" cm="1">
        <f t="array" ref="BR60">IF(BK60&lt;=$BX$14,0,INDEX($AU$14:$AU$300,BK60-$BX$14+1))*$BY$14</f>
        <v>220366.62257629857</v>
      </c>
      <c r="BS60" s="1">
        <f t="shared" si="19"/>
        <v>314547.2943835574</v>
      </c>
      <c r="BT60" s="1">
        <f t="shared" si="36"/>
        <v>42025.280288118229</v>
      </c>
      <c r="BU60" s="1">
        <f t="shared" si="31"/>
        <v>178341.34228818034</v>
      </c>
      <c r="BV60" s="1">
        <f t="shared" si="38"/>
        <v>39529.455781924313</v>
      </c>
      <c r="BW60" s="1">
        <f t="shared" si="38"/>
        <v>2495.824506193921</v>
      </c>
      <c r="CP60" s="4">
        <f t="shared" si="21"/>
        <v>15.838235294117647</v>
      </c>
      <c r="CQ60" s="7" cm="1">
        <f t="array" ref="CQ60">IF(BK60&lt;=$CV$48,0,INDEX($B$14:$B$300,BK60-$CV$48+1))</f>
        <v>2063</v>
      </c>
      <c r="CR60" s="1">
        <f t="shared" si="22"/>
        <v>2319</v>
      </c>
      <c r="CS60" s="100">
        <f t="shared" si="32"/>
        <v>1.1240911294231701</v>
      </c>
    </row>
    <row r="61" spans="1:100" x14ac:dyDescent="0.3">
      <c r="A61" s="1"/>
      <c r="B61" s="1">
        <f t="shared" si="0"/>
        <v>20862</v>
      </c>
      <c r="C61" s="1">
        <v>48</v>
      </c>
      <c r="D61" s="1">
        <v>29137</v>
      </c>
      <c r="E61" s="1">
        <v>18203</v>
      </c>
      <c r="F61" s="1">
        <v>0</v>
      </c>
      <c r="G61" s="1">
        <v>2581</v>
      </c>
      <c r="H61" s="1">
        <v>0</v>
      </c>
      <c r="I61" s="1">
        <v>78</v>
      </c>
      <c r="J61" s="4">
        <v>53.61</v>
      </c>
      <c r="K61" s="4">
        <v>0.64</v>
      </c>
      <c r="L61" s="4">
        <v>19.5</v>
      </c>
      <c r="M61" s="61">
        <v>2.0099999999999998</v>
      </c>
      <c r="N61" s="1">
        <v>7817</v>
      </c>
      <c r="O61" s="1">
        <v>13034</v>
      </c>
      <c r="P61" s="1">
        <v>10948</v>
      </c>
      <c r="Q61" s="1">
        <v>2049</v>
      </c>
      <c r="R61" s="1">
        <v>36</v>
      </c>
      <c r="S61" s="1">
        <v>0</v>
      </c>
      <c r="T61" s="1">
        <v>6475</v>
      </c>
      <c r="U61" s="1">
        <v>641</v>
      </c>
      <c r="V61" s="1">
        <v>8655</v>
      </c>
      <c r="W61" s="1">
        <v>1230</v>
      </c>
      <c r="X61" s="1">
        <v>78</v>
      </c>
      <c r="Y61" s="58">
        <v>1.54</v>
      </c>
      <c r="AA61" s="1">
        <f t="shared" si="1"/>
        <v>26858</v>
      </c>
      <c r="AB61" s="1">
        <f t="shared" si="2"/>
        <v>3811</v>
      </c>
      <c r="AC61" s="1">
        <f t="shared" si="3"/>
        <v>156</v>
      </c>
      <c r="AD61" s="1">
        <f t="shared" si="23"/>
        <v>65</v>
      </c>
      <c r="AE61" s="1">
        <f t="shared" si="24"/>
        <v>330</v>
      </c>
      <c r="AF61" s="1">
        <f t="shared" si="24"/>
        <v>0</v>
      </c>
      <c r="AG61" s="1">
        <f t="shared" si="24"/>
        <v>10</v>
      </c>
      <c r="AH61" s="1">
        <f t="shared" si="33"/>
        <v>405</v>
      </c>
      <c r="AI61" s="9">
        <f t="shared" si="25"/>
        <v>7.8289671785606741E-3</v>
      </c>
      <c r="AJ61" s="9">
        <f t="shared" si="4"/>
        <v>0.41724</v>
      </c>
      <c r="AK61" s="9">
        <f t="shared" si="5"/>
        <v>0.36405999999999999</v>
      </c>
      <c r="AL61" s="9">
        <f t="shared" si="6"/>
        <v>5.1619999999999999E-2</v>
      </c>
      <c r="AM61" s="9">
        <f t="shared" si="7"/>
        <v>1.56E-3</v>
      </c>
      <c r="AN61" s="9">
        <f t="shared" si="8"/>
        <v>0.1295</v>
      </c>
      <c r="AO61" s="9">
        <f t="shared" si="9"/>
        <v>8.0999999999999996E-3</v>
      </c>
      <c r="AP61" s="1">
        <f t="shared" si="26"/>
        <v>85</v>
      </c>
      <c r="AQ61" s="1">
        <f t="shared" si="26"/>
        <v>153</v>
      </c>
      <c r="AR61" s="1"/>
      <c r="AS61" s="1">
        <f t="shared" si="27"/>
        <v>10</v>
      </c>
      <c r="AT61" s="1">
        <f t="shared" si="34"/>
        <v>248</v>
      </c>
      <c r="AU61" s="1">
        <f t="shared" si="10"/>
        <v>9963</v>
      </c>
      <c r="AV61" s="9">
        <f t="shared" si="11"/>
        <v>0.19925999999999999</v>
      </c>
      <c r="AW61" s="9">
        <f t="shared" si="12"/>
        <v>0.1731</v>
      </c>
      <c r="AX61" s="9">
        <f t="shared" si="13"/>
        <v>2.46E-2</v>
      </c>
      <c r="AY61" s="9">
        <f t="shared" si="14"/>
        <v>1.56E-3</v>
      </c>
      <c r="AZ61" s="9">
        <f t="shared" si="15"/>
        <v>4.96E-3</v>
      </c>
      <c r="BA61" s="9">
        <f t="shared" si="28"/>
        <v>0.20444760000000001</v>
      </c>
      <c r="BJ61" s="7">
        <f t="shared" si="39"/>
        <v>58</v>
      </c>
      <c r="BK61" s="7">
        <f t="shared" si="39"/>
        <v>48</v>
      </c>
      <c r="BL61" s="1">
        <f t="shared" si="16"/>
        <v>0</v>
      </c>
      <c r="BM61" s="48">
        <f>+EvolOf!M50</f>
        <v>146690</v>
      </c>
      <c r="BN61" s="1">
        <f t="shared" si="17"/>
        <v>0</v>
      </c>
      <c r="BO61" s="1">
        <f t="shared" si="29"/>
        <v>0</v>
      </c>
      <c r="BP61" s="28">
        <f t="shared" si="30"/>
        <v>0</v>
      </c>
      <c r="BQ61" s="1">
        <f t="shared" si="18"/>
        <v>0</v>
      </c>
      <c r="BR61" s="1" cm="1">
        <f t="array" ref="BR61">IF(BK61&lt;=$BX$14,0,INDEX($AU$14:$AU$300,BK61-$BX$14+1))*$BY$14</f>
        <v>237396.95450091592</v>
      </c>
      <c r="BS61" s="1">
        <f t="shared" si="19"/>
        <v>317667.07501629979</v>
      </c>
      <c r="BT61" s="1">
        <f t="shared" si="36"/>
        <v>48007.918442671304</v>
      </c>
      <c r="BU61" s="1">
        <f t="shared" si="31"/>
        <v>189389.03605824462</v>
      </c>
      <c r="BV61" s="1">
        <f t="shared" si="38"/>
        <v>45145.060920860633</v>
      </c>
      <c r="BW61" s="1">
        <f t="shared" si="38"/>
        <v>2862.8575218106744</v>
      </c>
      <c r="CP61" s="4">
        <f t="shared" si="21"/>
        <v>15.76923076923077</v>
      </c>
      <c r="CQ61" s="7" cm="1">
        <f t="array" ref="CQ61">IF(BK61&lt;=$CV$48,0,INDEX($B$14:$B$300,BK61-$CV$48+1))</f>
        <v>2460</v>
      </c>
      <c r="CR61" s="1">
        <f t="shared" si="22"/>
        <v>2659</v>
      </c>
      <c r="CS61" s="100">
        <f t="shared" si="32"/>
        <v>1.0808943089430894</v>
      </c>
    </row>
    <row r="62" spans="1:100" x14ac:dyDescent="0.3">
      <c r="A62" s="1"/>
      <c r="B62" s="1">
        <f t="shared" si="0"/>
        <v>21237</v>
      </c>
      <c r="C62" s="1">
        <v>49</v>
      </c>
      <c r="D62" s="1">
        <v>28762</v>
      </c>
      <c r="E62" s="1">
        <v>18198</v>
      </c>
      <c r="F62" s="1">
        <v>0</v>
      </c>
      <c r="G62" s="1">
        <v>2949</v>
      </c>
      <c r="H62" s="1">
        <v>0</v>
      </c>
      <c r="I62" s="1">
        <v>90</v>
      </c>
      <c r="J62" s="4">
        <v>53.61</v>
      </c>
      <c r="K62" s="4">
        <v>0.64</v>
      </c>
      <c r="L62" s="4">
        <v>19.8</v>
      </c>
      <c r="M62" s="61">
        <v>1.98</v>
      </c>
      <c r="N62" s="1">
        <v>8178</v>
      </c>
      <c r="O62" s="1">
        <v>13048</v>
      </c>
      <c r="P62" s="1">
        <v>10676</v>
      </c>
      <c r="Q62" s="1">
        <v>2331</v>
      </c>
      <c r="R62" s="1">
        <v>41</v>
      </c>
      <c r="S62" s="1">
        <v>0</v>
      </c>
      <c r="T62" s="1">
        <v>6678</v>
      </c>
      <c r="U62" s="1">
        <v>663</v>
      </c>
      <c r="V62" s="1">
        <v>8704</v>
      </c>
      <c r="W62" s="1">
        <v>1404</v>
      </c>
      <c r="X62" s="1">
        <v>90</v>
      </c>
      <c r="Y62" s="58">
        <v>1.5</v>
      </c>
      <c r="AA62" s="1">
        <f t="shared" si="1"/>
        <v>26902</v>
      </c>
      <c r="AB62" s="1">
        <f t="shared" si="2"/>
        <v>4353</v>
      </c>
      <c r="AC62" s="1">
        <f t="shared" si="3"/>
        <v>180</v>
      </c>
      <c r="AD62" s="1">
        <f t="shared" si="23"/>
        <v>-5</v>
      </c>
      <c r="AE62" s="1">
        <f t="shared" si="24"/>
        <v>368</v>
      </c>
      <c r="AF62" s="1">
        <f t="shared" si="24"/>
        <v>0</v>
      </c>
      <c r="AG62" s="1">
        <f t="shared" si="24"/>
        <v>12</v>
      </c>
      <c r="AH62" s="1">
        <f t="shared" si="33"/>
        <v>375</v>
      </c>
      <c r="AI62" s="9">
        <f t="shared" si="25"/>
        <v>8.8252598548735038E-3</v>
      </c>
      <c r="AJ62" s="9">
        <f t="shared" si="4"/>
        <v>0.42474000000000001</v>
      </c>
      <c r="AK62" s="9">
        <f t="shared" si="5"/>
        <v>0.36396000000000001</v>
      </c>
      <c r="AL62" s="9">
        <f t="shared" si="6"/>
        <v>5.8979999999999998E-2</v>
      </c>
      <c r="AM62" s="9">
        <f t="shared" si="7"/>
        <v>1.8E-3</v>
      </c>
      <c r="AN62" s="9">
        <f t="shared" si="8"/>
        <v>0.13356000000000001</v>
      </c>
      <c r="AO62" s="9">
        <f t="shared" si="9"/>
        <v>7.4999999999999997E-3</v>
      </c>
      <c r="AP62" s="1">
        <f t="shared" si="26"/>
        <v>49</v>
      </c>
      <c r="AQ62" s="1">
        <f t="shared" si="26"/>
        <v>174</v>
      </c>
      <c r="AR62" s="1"/>
      <c r="AS62" s="1">
        <f t="shared" si="27"/>
        <v>12</v>
      </c>
      <c r="AT62" s="1">
        <f t="shared" si="34"/>
        <v>235</v>
      </c>
      <c r="AU62" s="1">
        <f t="shared" si="10"/>
        <v>10198</v>
      </c>
      <c r="AV62" s="9">
        <f t="shared" si="11"/>
        <v>0.20396</v>
      </c>
      <c r="AW62" s="9">
        <f t="shared" si="12"/>
        <v>0.17408000000000001</v>
      </c>
      <c r="AX62" s="9">
        <f t="shared" si="13"/>
        <v>2.8080000000000001E-2</v>
      </c>
      <c r="AY62" s="9">
        <f t="shared" si="14"/>
        <v>1.8E-3</v>
      </c>
      <c r="AZ62" s="9">
        <f t="shared" si="15"/>
        <v>4.7000000000000002E-3</v>
      </c>
      <c r="BA62" s="9">
        <f t="shared" si="28"/>
        <v>0.20812259999999999</v>
      </c>
      <c r="BJ62" s="7">
        <f t="shared" si="39"/>
        <v>59</v>
      </c>
      <c r="BK62" s="7">
        <f t="shared" si="39"/>
        <v>49</v>
      </c>
      <c r="BL62" s="1">
        <f t="shared" si="16"/>
        <v>0</v>
      </c>
      <c r="BM62" s="48">
        <f>+EvolOf!M51</f>
        <v>152446</v>
      </c>
      <c r="BN62" s="1">
        <f t="shared" si="17"/>
        <v>0</v>
      </c>
      <c r="BO62" s="1">
        <f t="shared" si="29"/>
        <v>0</v>
      </c>
      <c r="BP62" s="28">
        <f t="shared" si="30"/>
        <v>0</v>
      </c>
      <c r="BQ62" s="1">
        <f t="shared" si="18"/>
        <v>0</v>
      </c>
      <c r="BR62" s="1" cm="1">
        <f t="array" ref="BR62">IF(BK62&lt;=$BX$14,0,INDEX($AU$14:$AU$300,BK62-$BX$14+1))*$BY$14</f>
        <v>254060.25340991651</v>
      </c>
      <c r="BS62" s="1">
        <f t="shared" si="19"/>
        <v>319465.53679282189</v>
      </c>
      <c r="BT62" s="1">
        <f t="shared" si="36"/>
        <v>54834.732533142917</v>
      </c>
      <c r="BU62" s="1">
        <f t="shared" si="31"/>
        <v>199225.52087677357</v>
      </c>
      <c r="BV62" s="1">
        <f t="shared" si="38"/>
        <v>51531.435392592139</v>
      </c>
      <c r="BW62" s="1">
        <f t="shared" si="38"/>
        <v>3303.2971405507778</v>
      </c>
      <c r="CP62" s="4">
        <f t="shared" si="21"/>
        <v>15.6</v>
      </c>
      <c r="CQ62" s="7" cm="1">
        <f t="array" ref="CQ62">IF(BK62&lt;=$CV$48,0,INDEX($B$14:$B$300,BK62-$CV$48+1))</f>
        <v>2934</v>
      </c>
      <c r="CR62" s="1">
        <f t="shared" si="22"/>
        <v>3039</v>
      </c>
      <c r="CS62" s="100">
        <f t="shared" si="32"/>
        <v>1.0357873210633948</v>
      </c>
    </row>
    <row r="63" spans="1:100" x14ac:dyDescent="0.3">
      <c r="A63" s="1"/>
      <c r="B63" s="1">
        <f t="shared" si="0"/>
        <v>21589</v>
      </c>
      <c r="C63" s="1">
        <v>50</v>
      </c>
      <c r="D63" s="1">
        <v>28409</v>
      </c>
      <c r="E63" s="1">
        <v>18124</v>
      </c>
      <c r="F63" s="1">
        <v>0</v>
      </c>
      <c r="G63" s="1">
        <v>3363</v>
      </c>
      <c r="H63" s="1">
        <v>0</v>
      </c>
      <c r="I63" s="1">
        <v>102</v>
      </c>
      <c r="J63" s="4">
        <v>53.6</v>
      </c>
      <c r="K63" s="4">
        <v>0.64</v>
      </c>
      <c r="L63" s="4">
        <v>20.100000000000001</v>
      </c>
      <c r="M63" s="61">
        <v>1.94</v>
      </c>
      <c r="N63" s="1">
        <v>8524</v>
      </c>
      <c r="O63" s="1">
        <v>13056</v>
      </c>
      <c r="P63" s="1">
        <v>10362</v>
      </c>
      <c r="Q63" s="1">
        <v>2648</v>
      </c>
      <c r="R63" s="1">
        <v>45</v>
      </c>
      <c r="S63" s="1">
        <v>0</v>
      </c>
      <c r="T63" s="1">
        <v>6839</v>
      </c>
      <c r="U63" s="1">
        <v>681</v>
      </c>
      <c r="V63" s="1">
        <v>8724</v>
      </c>
      <c r="W63" s="1">
        <v>1589</v>
      </c>
      <c r="X63" s="1">
        <v>102</v>
      </c>
      <c r="Y63" s="58">
        <v>1.47</v>
      </c>
      <c r="AA63" s="1">
        <f t="shared" si="1"/>
        <v>26848</v>
      </c>
      <c r="AB63" s="1">
        <f t="shared" si="2"/>
        <v>4952</v>
      </c>
      <c r="AC63" s="1">
        <f t="shared" si="3"/>
        <v>204</v>
      </c>
      <c r="AD63" s="1">
        <f t="shared" si="23"/>
        <v>-74</v>
      </c>
      <c r="AE63" s="1">
        <f t="shared" si="24"/>
        <v>414</v>
      </c>
      <c r="AF63" s="1">
        <f t="shared" si="24"/>
        <v>0</v>
      </c>
      <c r="AG63" s="1">
        <f t="shared" si="24"/>
        <v>12</v>
      </c>
      <c r="AH63" s="1">
        <f t="shared" si="33"/>
        <v>352</v>
      </c>
      <c r="AI63" s="9">
        <f t="shared" si="25"/>
        <v>9.7935669707153138E-3</v>
      </c>
      <c r="AJ63" s="9">
        <f t="shared" si="4"/>
        <v>0.43178</v>
      </c>
      <c r="AK63" s="9">
        <f t="shared" si="5"/>
        <v>0.36248000000000002</v>
      </c>
      <c r="AL63" s="9">
        <f t="shared" si="6"/>
        <v>6.726E-2</v>
      </c>
      <c r="AM63" s="9">
        <f t="shared" si="7"/>
        <v>2.0400000000000001E-3</v>
      </c>
      <c r="AN63" s="9">
        <f t="shared" si="8"/>
        <v>0.13678000000000001</v>
      </c>
      <c r="AO63" s="9">
        <f t="shared" si="9"/>
        <v>7.0400000000000003E-3</v>
      </c>
      <c r="AP63" s="1">
        <f t="shared" si="26"/>
        <v>20</v>
      </c>
      <c r="AQ63" s="1">
        <f t="shared" si="26"/>
        <v>185</v>
      </c>
      <c r="AR63" s="1"/>
      <c r="AS63" s="1">
        <f t="shared" si="27"/>
        <v>12</v>
      </c>
      <c r="AT63" s="1">
        <f t="shared" si="34"/>
        <v>217</v>
      </c>
      <c r="AU63" s="1">
        <f t="shared" si="10"/>
        <v>10415</v>
      </c>
      <c r="AV63" s="9">
        <f t="shared" si="11"/>
        <v>0.20830000000000001</v>
      </c>
      <c r="AW63" s="9">
        <f t="shared" si="12"/>
        <v>0.17448</v>
      </c>
      <c r="AX63" s="9">
        <f t="shared" si="13"/>
        <v>3.1780000000000003E-2</v>
      </c>
      <c r="AY63" s="9">
        <f t="shared" si="14"/>
        <v>2.0400000000000001E-3</v>
      </c>
      <c r="AZ63" s="9">
        <f t="shared" si="15"/>
        <v>4.3400000000000001E-3</v>
      </c>
      <c r="BA63" s="9">
        <f t="shared" si="28"/>
        <v>0.21157219999999999</v>
      </c>
      <c r="BJ63" s="7">
        <f t="shared" si="39"/>
        <v>60</v>
      </c>
      <c r="BK63" s="7">
        <f t="shared" si="39"/>
        <v>50</v>
      </c>
      <c r="BL63" s="1">
        <f t="shared" si="16"/>
        <v>0</v>
      </c>
      <c r="BM63" s="48">
        <f>+EvolOf!M52</f>
        <v>157022</v>
      </c>
      <c r="BN63" s="1">
        <f t="shared" si="17"/>
        <v>0</v>
      </c>
      <c r="BO63" s="1">
        <f t="shared" si="29"/>
        <v>0</v>
      </c>
      <c r="BP63" s="28">
        <f t="shared" si="30"/>
        <v>0</v>
      </c>
      <c r="BQ63" s="1">
        <f t="shared" si="18"/>
        <v>0</v>
      </c>
      <c r="BR63" s="1" cm="1">
        <f t="array" ref="BR63">IF(BK63&lt;=$BX$14,0,INDEX($AU$14:$AU$300,BK63-$BX$14+1))*$BY$14</f>
        <v>270136.2994939303</v>
      </c>
      <c r="BS63" s="1">
        <f t="shared" si="19"/>
        <v>320199.60282405542</v>
      </c>
      <c r="BT63" s="1">
        <f t="shared" si="36"/>
        <v>62065.282940792953</v>
      </c>
      <c r="BU63" s="1">
        <f t="shared" si="31"/>
        <v>208071.01655313733</v>
      </c>
      <c r="BV63" s="1">
        <f t="shared" si="38"/>
        <v>58321.546181502068</v>
      </c>
      <c r="BW63" s="1">
        <f t="shared" si="38"/>
        <v>3743.7367592908818</v>
      </c>
      <c r="CP63" s="4">
        <f t="shared" si="21"/>
        <v>15.578431372549019</v>
      </c>
      <c r="CQ63" s="7" cm="1">
        <f t="array" ref="CQ63">IF(BK63&lt;=$CV$48,0,INDEX($B$14:$B$300,BK63-$CV$48+1))</f>
        <v>3458</v>
      </c>
      <c r="CR63" s="1">
        <f t="shared" si="22"/>
        <v>3465</v>
      </c>
      <c r="CS63" s="100">
        <f t="shared" si="32"/>
        <v>1.0020242914979758</v>
      </c>
    </row>
    <row r="64" spans="1:100" x14ac:dyDescent="0.3">
      <c r="A64" s="1"/>
      <c r="B64" s="1">
        <f t="shared" si="0"/>
        <v>21923</v>
      </c>
      <c r="C64" s="1">
        <v>51</v>
      </c>
      <c r="D64" s="1">
        <v>28075</v>
      </c>
      <c r="E64" s="1">
        <v>17989</v>
      </c>
      <c r="F64" s="1">
        <v>0</v>
      </c>
      <c r="G64" s="1">
        <v>3818</v>
      </c>
      <c r="H64" s="1">
        <v>0</v>
      </c>
      <c r="I64" s="1">
        <v>116</v>
      </c>
      <c r="J64" s="4">
        <v>53.6</v>
      </c>
      <c r="K64" s="4">
        <v>0.64</v>
      </c>
      <c r="L64" s="4">
        <v>20.3</v>
      </c>
      <c r="M64" s="61">
        <v>1.91</v>
      </c>
      <c r="N64" s="1">
        <v>8852</v>
      </c>
      <c r="O64" s="1">
        <v>13061</v>
      </c>
      <c r="P64" s="1">
        <v>10013</v>
      </c>
      <c r="Q64" s="1">
        <v>2997</v>
      </c>
      <c r="R64" s="1">
        <v>50</v>
      </c>
      <c r="S64" s="1">
        <v>0</v>
      </c>
      <c r="T64" s="1">
        <v>6952</v>
      </c>
      <c r="U64" s="1">
        <v>692</v>
      </c>
      <c r="V64" s="1">
        <v>8707</v>
      </c>
      <c r="W64" s="1">
        <v>1794</v>
      </c>
      <c r="X64" s="1">
        <v>116</v>
      </c>
      <c r="Y64" s="58">
        <v>1.44</v>
      </c>
      <c r="AA64" s="1">
        <f t="shared" si="1"/>
        <v>26696</v>
      </c>
      <c r="AB64" s="1">
        <f t="shared" si="2"/>
        <v>5612</v>
      </c>
      <c r="AC64" s="1">
        <f t="shared" si="3"/>
        <v>232</v>
      </c>
      <c r="AD64" s="1">
        <f t="shared" si="23"/>
        <v>-135</v>
      </c>
      <c r="AE64" s="1">
        <f t="shared" si="24"/>
        <v>455</v>
      </c>
      <c r="AF64" s="1">
        <f t="shared" si="24"/>
        <v>0</v>
      </c>
      <c r="AG64" s="1">
        <f t="shared" si="24"/>
        <v>14</v>
      </c>
      <c r="AH64" s="1">
        <f t="shared" si="33"/>
        <v>334</v>
      </c>
      <c r="AI64" s="9">
        <f t="shared" si="25"/>
        <v>1.0925873598945089E-2</v>
      </c>
      <c r="AJ64" s="9">
        <f t="shared" si="4"/>
        <v>0.43846000000000002</v>
      </c>
      <c r="AK64" s="9">
        <f t="shared" si="5"/>
        <v>0.35977999999999999</v>
      </c>
      <c r="AL64" s="9">
        <f t="shared" si="6"/>
        <v>7.6359999999999997E-2</v>
      </c>
      <c r="AM64" s="9">
        <f t="shared" si="7"/>
        <v>2.32E-3</v>
      </c>
      <c r="AN64" s="9">
        <f t="shared" si="8"/>
        <v>0.13904</v>
      </c>
      <c r="AO64" s="9">
        <f t="shared" si="9"/>
        <v>6.6800000000000002E-3</v>
      </c>
      <c r="AP64" s="1">
        <f t="shared" si="26"/>
        <v>-17</v>
      </c>
      <c r="AQ64" s="1">
        <f t="shared" si="26"/>
        <v>205</v>
      </c>
      <c r="AR64" s="1"/>
      <c r="AS64" s="1">
        <f t="shared" si="27"/>
        <v>14</v>
      </c>
      <c r="AT64" s="1">
        <f t="shared" si="34"/>
        <v>202</v>
      </c>
      <c r="AU64" s="1">
        <f t="shared" si="10"/>
        <v>10617</v>
      </c>
      <c r="AV64" s="9">
        <f t="shared" si="11"/>
        <v>0.21234</v>
      </c>
      <c r="AW64" s="9">
        <f t="shared" si="12"/>
        <v>0.17413999999999999</v>
      </c>
      <c r="AX64" s="9">
        <f t="shared" si="13"/>
        <v>3.5880000000000002E-2</v>
      </c>
      <c r="AY64" s="9">
        <f t="shared" si="14"/>
        <v>2.32E-3</v>
      </c>
      <c r="AZ64" s="9">
        <f t="shared" si="15"/>
        <v>4.0400000000000002E-3</v>
      </c>
      <c r="BA64" s="9">
        <f t="shared" si="28"/>
        <v>0.21484539999999999</v>
      </c>
      <c r="BJ64" s="7">
        <f t="shared" ref="BJ64:BK79" si="40">+BJ63+1</f>
        <v>61</v>
      </c>
      <c r="BK64" s="7">
        <f t="shared" si="40"/>
        <v>51</v>
      </c>
      <c r="BL64" s="1">
        <f t="shared" si="16"/>
        <v>0</v>
      </c>
      <c r="BM64" s="48">
        <f>+EvolOf!M53</f>
        <v>161852</v>
      </c>
      <c r="BN64" s="1">
        <f t="shared" si="17"/>
        <v>0</v>
      </c>
      <c r="BO64" s="1">
        <f t="shared" si="29"/>
        <v>0</v>
      </c>
      <c r="BP64" s="28">
        <f t="shared" si="30"/>
        <v>0</v>
      </c>
      <c r="BQ64" s="1">
        <f t="shared" si="18"/>
        <v>0</v>
      </c>
      <c r="BR64" s="1" cm="1">
        <f t="array" ref="BR64">IF(BK64&lt;=$BX$14,0,INDEX($AU$14:$AU$300,BK64-$BX$14+1))*$BY$14</f>
        <v>285588.3894513956</v>
      </c>
      <c r="BS64" s="1">
        <f t="shared" si="19"/>
        <v>319575.64669750695</v>
      </c>
      <c r="BT64" s="1">
        <f t="shared" si="36"/>
        <v>70103.305982799837</v>
      </c>
      <c r="BU64" s="1">
        <f t="shared" si="31"/>
        <v>215485.08346859575</v>
      </c>
      <c r="BV64" s="1">
        <f t="shared" si="38"/>
        <v>65845.723001645514</v>
      </c>
      <c r="BW64" s="1">
        <f t="shared" si="38"/>
        <v>4257.5829811543363</v>
      </c>
      <c r="CP64" s="4">
        <f t="shared" si="21"/>
        <v>15.46551724137931</v>
      </c>
      <c r="CQ64" s="7" cm="1">
        <f t="array" ref="CQ64">IF(BK64&lt;=$CV$48,0,INDEX($B$14:$B$300,BK64-$CV$48+1))</f>
        <v>4037</v>
      </c>
      <c r="CR64" s="1">
        <f t="shared" si="22"/>
        <v>3934</v>
      </c>
      <c r="CS64" s="100">
        <f t="shared" si="32"/>
        <v>0.97448600445875655</v>
      </c>
    </row>
    <row r="65" spans="1:97" x14ac:dyDescent="0.3">
      <c r="A65" s="1"/>
      <c r="B65" s="1">
        <f t="shared" si="0"/>
        <v>22237</v>
      </c>
      <c r="C65" s="1">
        <v>52</v>
      </c>
      <c r="D65" s="1">
        <v>27761</v>
      </c>
      <c r="E65" s="1">
        <v>17779</v>
      </c>
      <c r="F65" s="1">
        <v>0</v>
      </c>
      <c r="G65" s="1">
        <v>4326</v>
      </c>
      <c r="H65" s="1">
        <v>0</v>
      </c>
      <c r="I65" s="1">
        <v>132</v>
      </c>
      <c r="J65" s="4">
        <v>53.6</v>
      </c>
      <c r="K65" s="4">
        <v>0.63</v>
      </c>
      <c r="L65" s="4">
        <v>20.6</v>
      </c>
      <c r="M65" s="61">
        <v>1.87</v>
      </c>
      <c r="N65" s="1">
        <v>9163</v>
      </c>
      <c r="O65" s="1">
        <v>13064</v>
      </c>
      <c r="P65" s="1">
        <v>9627</v>
      </c>
      <c r="Q65" s="1">
        <v>3381</v>
      </c>
      <c r="R65" s="1">
        <v>55</v>
      </c>
      <c r="S65" s="1">
        <v>0</v>
      </c>
      <c r="T65" s="1">
        <v>7015</v>
      </c>
      <c r="U65" s="1">
        <v>698</v>
      </c>
      <c r="V65" s="1">
        <v>8652</v>
      </c>
      <c r="W65" s="1">
        <v>2023</v>
      </c>
      <c r="X65" s="1">
        <v>132</v>
      </c>
      <c r="Y65" s="58">
        <v>1.4</v>
      </c>
      <c r="AA65" s="1">
        <f t="shared" si="1"/>
        <v>26431</v>
      </c>
      <c r="AB65" s="1">
        <f t="shared" si="2"/>
        <v>6349</v>
      </c>
      <c r="AC65" s="1">
        <f t="shared" si="3"/>
        <v>264</v>
      </c>
      <c r="AD65" s="1">
        <f t="shared" si="23"/>
        <v>-210</v>
      </c>
      <c r="AE65" s="1">
        <f t="shared" si="24"/>
        <v>508</v>
      </c>
      <c r="AF65" s="1">
        <f t="shared" si="24"/>
        <v>0</v>
      </c>
      <c r="AG65" s="1">
        <f t="shared" si="24"/>
        <v>16</v>
      </c>
      <c r="AH65" s="1">
        <f t="shared" si="33"/>
        <v>314</v>
      </c>
      <c r="AI65" s="9">
        <f t="shared" si="25"/>
        <v>1.2214305542703804E-2</v>
      </c>
      <c r="AJ65" s="9">
        <f t="shared" si="4"/>
        <v>0.44474000000000002</v>
      </c>
      <c r="AK65" s="9">
        <f t="shared" si="5"/>
        <v>0.35558000000000001</v>
      </c>
      <c r="AL65" s="9">
        <f t="shared" si="6"/>
        <v>8.652E-2</v>
      </c>
      <c r="AM65" s="9">
        <f t="shared" si="7"/>
        <v>2.64E-3</v>
      </c>
      <c r="AN65" s="9">
        <f t="shared" si="8"/>
        <v>0.14030000000000001</v>
      </c>
      <c r="AO65" s="9">
        <f t="shared" si="9"/>
        <v>6.28E-3</v>
      </c>
      <c r="AP65" s="1">
        <f t="shared" si="26"/>
        <v>-55</v>
      </c>
      <c r="AQ65" s="1">
        <f t="shared" si="26"/>
        <v>229</v>
      </c>
      <c r="AR65" s="1"/>
      <c r="AS65" s="1">
        <f t="shared" si="27"/>
        <v>16</v>
      </c>
      <c r="AT65" s="1">
        <f t="shared" si="34"/>
        <v>190</v>
      </c>
      <c r="AU65" s="1">
        <f t="shared" si="10"/>
        <v>10807</v>
      </c>
      <c r="AV65" s="9">
        <f t="shared" si="11"/>
        <v>0.21614</v>
      </c>
      <c r="AW65" s="9">
        <f t="shared" si="12"/>
        <v>0.17304</v>
      </c>
      <c r="AX65" s="9">
        <f t="shared" si="13"/>
        <v>4.0460000000000003E-2</v>
      </c>
      <c r="AY65" s="9">
        <f t="shared" si="14"/>
        <v>2.64E-3</v>
      </c>
      <c r="AZ65" s="9">
        <f t="shared" si="15"/>
        <v>3.8E-3</v>
      </c>
      <c r="BA65" s="9">
        <f t="shared" si="28"/>
        <v>0.21792259999999999</v>
      </c>
      <c r="BJ65" s="7">
        <f t="shared" si="40"/>
        <v>62</v>
      </c>
      <c r="BK65" s="7">
        <f t="shared" si="40"/>
        <v>52</v>
      </c>
      <c r="BL65" s="1">
        <f t="shared" si="16"/>
        <v>0</v>
      </c>
      <c r="BM65" s="48">
        <f>+EvolOf!M54</f>
        <v>166019</v>
      </c>
      <c r="BN65" s="1">
        <f t="shared" si="17"/>
        <v>0</v>
      </c>
      <c r="BO65" s="1">
        <f t="shared" si="29"/>
        <v>0</v>
      </c>
      <c r="BP65" s="28">
        <f t="shared" si="30"/>
        <v>0</v>
      </c>
      <c r="BQ65" s="1">
        <f t="shared" si="18"/>
        <v>0</v>
      </c>
      <c r="BR65" s="1" cm="1">
        <f t="array" ref="BR65">IF(BK65&lt;=$BX$14,0,INDEX($AU$14:$AU$300,BK65-$BX$14+1))*$BY$14</f>
        <v>299865.97375888727</v>
      </c>
      <c r="BS65" s="1">
        <f t="shared" si="19"/>
        <v>317556.96511161479</v>
      </c>
      <c r="BT65" s="1">
        <f t="shared" si="36"/>
        <v>79095.614865410287</v>
      </c>
      <c r="BU65" s="1">
        <f t="shared" si="31"/>
        <v>220770.35889347698</v>
      </c>
      <c r="BV65" s="1">
        <f t="shared" si="38"/>
        <v>74250.77905926916</v>
      </c>
      <c r="BW65" s="1">
        <f t="shared" si="38"/>
        <v>4844.8358061411409</v>
      </c>
      <c r="CP65" s="4">
        <f t="shared" si="21"/>
        <v>15.325757575757576</v>
      </c>
      <c r="CQ65" s="7" cm="1">
        <f t="array" ref="CQ65">IF(BK65&lt;=$CV$48,0,INDEX($B$14:$B$300,BK65-$CV$48+1))</f>
        <v>4687</v>
      </c>
      <c r="CR65" s="1">
        <f t="shared" si="22"/>
        <v>4458</v>
      </c>
      <c r="CS65" s="100">
        <f t="shared" si="32"/>
        <v>0.95114145508854275</v>
      </c>
    </row>
    <row r="66" spans="1:97" x14ac:dyDescent="0.3">
      <c r="A66" s="1"/>
      <c r="B66" s="1">
        <f t="shared" si="0"/>
        <v>22544</v>
      </c>
      <c r="C66" s="1">
        <v>53</v>
      </c>
      <c r="D66" s="1">
        <v>27455</v>
      </c>
      <c r="E66" s="1">
        <v>17517</v>
      </c>
      <c r="F66" s="1">
        <v>0</v>
      </c>
      <c r="G66" s="1">
        <v>4878</v>
      </c>
      <c r="H66" s="1">
        <v>0</v>
      </c>
      <c r="I66" s="1">
        <v>149</v>
      </c>
      <c r="J66" s="4">
        <v>53.6</v>
      </c>
      <c r="K66" s="4">
        <v>0.63</v>
      </c>
      <c r="L66" s="4">
        <v>21</v>
      </c>
      <c r="M66" s="61">
        <v>1.84</v>
      </c>
      <c r="N66" s="1">
        <v>9467</v>
      </c>
      <c r="O66" s="1">
        <v>13067</v>
      </c>
      <c r="P66" s="1">
        <v>9205</v>
      </c>
      <c r="Q66" s="1">
        <v>3799</v>
      </c>
      <c r="R66" s="1">
        <v>62</v>
      </c>
      <c r="S66" s="1">
        <v>0</v>
      </c>
      <c r="T66" s="1">
        <v>7036</v>
      </c>
      <c r="U66" s="1">
        <v>698</v>
      </c>
      <c r="V66" s="1">
        <v>8575</v>
      </c>
      <c r="W66" s="1">
        <v>2267</v>
      </c>
      <c r="X66" s="1">
        <v>149</v>
      </c>
      <c r="Y66" s="58">
        <v>1.37</v>
      </c>
      <c r="AA66" s="1">
        <f t="shared" si="1"/>
        <v>26092</v>
      </c>
      <c r="AB66" s="1">
        <f t="shared" si="2"/>
        <v>7145</v>
      </c>
      <c r="AC66" s="1">
        <f t="shared" si="3"/>
        <v>298</v>
      </c>
      <c r="AD66" s="1">
        <f t="shared" si="23"/>
        <v>-262</v>
      </c>
      <c r="AE66" s="1">
        <f t="shared" si="24"/>
        <v>552</v>
      </c>
      <c r="AF66" s="1">
        <f t="shared" si="24"/>
        <v>0</v>
      </c>
      <c r="AG66" s="1">
        <f t="shared" si="24"/>
        <v>17</v>
      </c>
      <c r="AH66" s="1">
        <f t="shared" si="33"/>
        <v>307</v>
      </c>
      <c r="AI66" s="9">
        <f t="shared" si="25"/>
        <v>1.3556546265126012E-2</v>
      </c>
      <c r="AJ66" s="9">
        <f t="shared" si="4"/>
        <v>0.45088</v>
      </c>
      <c r="AK66" s="9">
        <f t="shared" si="5"/>
        <v>0.35033999999999998</v>
      </c>
      <c r="AL66" s="9">
        <f t="shared" si="6"/>
        <v>9.7559999999999994E-2</v>
      </c>
      <c r="AM66" s="9">
        <f t="shared" si="7"/>
        <v>2.98E-3</v>
      </c>
      <c r="AN66" s="9">
        <f t="shared" si="8"/>
        <v>0.14072000000000001</v>
      </c>
      <c r="AO66" s="9">
        <f t="shared" si="9"/>
        <v>6.1399999999999996E-3</v>
      </c>
      <c r="AP66" s="1">
        <f t="shared" si="26"/>
        <v>-77</v>
      </c>
      <c r="AQ66" s="1">
        <f t="shared" si="26"/>
        <v>244</v>
      </c>
      <c r="AR66" s="1"/>
      <c r="AS66" s="1">
        <f t="shared" si="27"/>
        <v>17</v>
      </c>
      <c r="AT66" s="1">
        <f t="shared" si="34"/>
        <v>184</v>
      </c>
      <c r="AU66" s="1">
        <f t="shared" si="10"/>
        <v>10991</v>
      </c>
      <c r="AV66" s="9">
        <f t="shared" si="11"/>
        <v>0.21981999999999999</v>
      </c>
      <c r="AW66" s="9">
        <f t="shared" si="12"/>
        <v>0.17150000000000001</v>
      </c>
      <c r="AX66" s="9">
        <f t="shared" si="13"/>
        <v>4.5339999999999998E-2</v>
      </c>
      <c r="AY66" s="9">
        <f t="shared" si="14"/>
        <v>2.98E-3</v>
      </c>
      <c r="AZ66" s="9">
        <f t="shared" si="15"/>
        <v>3.6800000000000001E-3</v>
      </c>
      <c r="BA66" s="9">
        <f t="shared" si="28"/>
        <v>0.22093119999999999</v>
      </c>
      <c r="BJ66" s="7">
        <f t="shared" si="40"/>
        <v>63</v>
      </c>
      <c r="BK66" s="7">
        <f t="shared" si="40"/>
        <v>53</v>
      </c>
      <c r="BL66" s="1">
        <f t="shared" si="16"/>
        <v>0</v>
      </c>
      <c r="BM66" s="48">
        <f>+EvolOf!M55</f>
        <v>169404</v>
      </c>
      <c r="BN66" s="1">
        <f t="shared" si="17"/>
        <v>0</v>
      </c>
      <c r="BO66" s="1">
        <f t="shared" si="29"/>
        <v>0</v>
      </c>
      <c r="BP66" s="28">
        <f t="shared" si="30"/>
        <v>0</v>
      </c>
      <c r="BQ66" s="1">
        <f t="shared" si="18"/>
        <v>0</v>
      </c>
      <c r="BR66" s="1" cm="1">
        <f t="array" ref="BR66">IF(BK66&lt;=$BX$14,0,INDEX($AU$14:$AU$300,BK66-$BX$14+1))*$BY$14</f>
        <v>313042.4590195287</v>
      </c>
      <c r="BS66" s="1">
        <f t="shared" si="19"/>
        <v>314730.81089136581</v>
      </c>
      <c r="BT66" s="1">
        <f t="shared" si="36"/>
        <v>88675.176573007557</v>
      </c>
      <c r="BU66" s="1">
        <f t="shared" si="31"/>
        <v>224367.28244652116</v>
      </c>
      <c r="BV66" s="1">
        <f t="shared" si="38"/>
        <v>83206.384640317934</v>
      </c>
      <c r="BW66" s="1">
        <f t="shared" si="38"/>
        <v>5468.7919326896208</v>
      </c>
      <c r="CP66" s="4">
        <f t="shared" si="21"/>
        <v>15.214765100671141</v>
      </c>
      <c r="CQ66" s="7" cm="1">
        <f t="array" ref="CQ66">IF(BK66&lt;=$CV$48,0,INDEX($B$14:$B$300,BK66-$CV$48+1))</f>
        <v>5394</v>
      </c>
      <c r="CR66" s="1">
        <f t="shared" si="22"/>
        <v>5027</v>
      </c>
      <c r="CS66" s="100">
        <f t="shared" si="32"/>
        <v>0.93196143863552094</v>
      </c>
    </row>
    <row r="67" spans="1:97" x14ac:dyDescent="0.3">
      <c r="A67" s="1"/>
      <c r="B67" s="1">
        <f t="shared" si="0"/>
        <v>22828</v>
      </c>
      <c r="C67" s="1">
        <v>54</v>
      </c>
      <c r="D67" s="1">
        <v>27170</v>
      </c>
      <c r="E67" s="1">
        <v>17196</v>
      </c>
      <c r="F67" s="1">
        <v>0</v>
      </c>
      <c r="G67" s="1">
        <v>5465</v>
      </c>
      <c r="H67" s="1">
        <v>0</v>
      </c>
      <c r="I67" s="1">
        <v>167</v>
      </c>
      <c r="J67" s="4">
        <v>53.6</v>
      </c>
      <c r="K67" s="4">
        <v>0.63</v>
      </c>
      <c r="L67" s="4">
        <v>21.2</v>
      </c>
      <c r="M67" s="61">
        <v>1.81</v>
      </c>
      <c r="N67" s="1">
        <v>9749</v>
      </c>
      <c r="O67" s="1">
        <v>13070</v>
      </c>
      <c r="P67" s="1">
        <v>8768</v>
      </c>
      <c r="Q67" s="1">
        <v>4233</v>
      </c>
      <c r="R67" s="1">
        <v>68</v>
      </c>
      <c r="S67" s="1">
        <v>0</v>
      </c>
      <c r="T67" s="1">
        <v>7030</v>
      </c>
      <c r="U67" s="1">
        <v>695</v>
      </c>
      <c r="V67" s="1">
        <v>8469</v>
      </c>
      <c r="W67" s="1">
        <v>2518</v>
      </c>
      <c r="X67" s="1">
        <v>167</v>
      </c>
      <c r="Y67" s="58">
        <v>1.35</v>
      </c>
      <c r="AA67" s="1">
        <f t="shared" si="1"/>
        <v>25665</v>
      </c>
      <c r="AB67" s="1">
        <f t="shared" si="2"/>
        <v>7983</v>
      </c>
      <c r="AC67" s="1">
        <f t="shared" si="3"/>
        <v>334</v>
      </c>
      <c r="AD67" s="1">
        <f t="shared" si="23"/>
        <v>-321</v>
      </c>
      <c r="AE67" s="1">
        <f t="shared" si="24"/>
        <v>587</v>
      </c>
      <c r="AF67" s="1">
        <f t="shared" si="24"/>
        <v>0</v>
      </c>
      <c r="AG67" s="1">
        <f t="shared" si="24"/>
        <v>18</v>
      </c>
      <c r="AH67" s="1">
        <f t="shared" si="33"/>
        <v>284</v>
      </c>
      <c r="AI67" s="9">
        <f t="shared" si="25"/>
        <v>1.4972207279899587E-2</v>
      </c>
      <c r="AJ67" s="9">
        <f t="shared" si="4"/>
        <v>0.45656000000000002</v>
      </c>
      <c r="AK67" s="9">
        <f t="shared" si="5"/>
        <v>0.34392</v>
      </c>
      <c r="AL67" s="9">
        <f t="shared" si="6"/>
        <v>0.10929999999999999</v>
      </c>
      <c r="AM67" s="9">
        <f t="shared" si="7"/>
        <v>3.3400000000000001E-3</v>
      </c>
      <c r="AN67" s="9">
        <f t="shared" si="8"/>
        <v>0.1406</v>
      </c>
      <c r="AO67" s="9">
        <f t="shared" si="9"/>
        <v>5.6800000000000002E-3</v>
      </c>
      <c r="AP67" s="1">
        <f t="shared" si="26"/>
        <v>-106</v>
      </c>
      <c r="AQ67" s="1">
        <f t="shared" si="26"/>
        <v>251</v>
      </c>
      <c r="AR67" s="1"/>
      <c r="AS67" s="1">
        <f t="shared" si="27"/>
        <v>18</v>
      </c>
      <c r="AT67" s="1">
        <f t="shared" si="34"/>
        <v>163</v>
      </c>
      <c r="AU67" s="1">
        <f t="shared" si="10"/>
        <v>11154</v>
      </c>
      <c r="AV67" s="9">
        <f t="shared" si="11"/>
        <v>0.22308</v>
      </c>
      <c r="AW67" s="9">
        <f t="shared" si="12"/>
        <v>0.16938</v>
      </c>
      <c r="AX67" s="9">
        <f t="shared" si="13"/>
        <v>5.0360000000000002E-2</v>
      </c>
      <c r="AY67" s="9">
        <f t="shared" si="14"/>
        <v>3.3400000000000001E-3</v>
      </c>
      <c r="AZ67" s="9">
        <f t="shared" si="15"/>
        <v>3.2599999999999999E-3</v>
      </c>
      <c r="BA67" s="9">
        <f t="shared" si="28"/>
        <v>0.22371440000000001</v>
      </c>
      <c r="BJ67" s="7">
        <f t="shared" si="40"/>
        <v>64</v>
      </c>
      <c r="BK67" s="7">
        <f t="shared" si="40"/>
        <v>54</v>
      </c>
      <c r="BL67" s="1">
        <f t="shared" si="16"/>
        <v>0</v>
      </c>
      <c r="BM67" s="48">
        <f>+EvolOf!M56</f>
        <v>172552</v>
      </c>
      <c r="BN67" s="1">
        <f t="shared" si="17"/>
        <v>0</v>
      </c>
      <c r="BO67" s="1">
        <f t="shared" si="29"/>
        <v>0</v>
      </c>
      <c r="BP67" s="28">
        <f t="shared" si="30"/>
        <v>0</v>
      </c>
      <c r="BQ67" s="1">
        <f t="shared" si="18"/>
        <v>0</v>
      </c>
      <c r="BR67" s="1" cm="1">
        <f t="array" ref="BR67">IF(BK67&lt;=$BX$14,0,INDEX($AU$14:$AU$300,BK67-$BX$14+1))*$BY$14</f>
        <v>325227.95513800491</v>
      </c>
      <c r="BS67" s="1">
        <f t="shared" si="19"/>
        <v>310840.26092582819</v>
      </c>
      <c r="BT67" s="1">
        <f t="shared" si="36"/>
        <v>98548.364693098207</v>
      </c>
      <c r="BU67" s="1">
        <f t="shared" si="31"/>
        <v>226679.5904449067</v>
      </c>
      <c r="BV67" s="1">
        <f t="shared" si="38"/>
        <v>92418.913332298427</v>
      </c>
      <c r="BW67" s="1">
        <f t="shared" si="38"/>
        <v>6129.4513607997769</v>
      </c>
      <c r="CP67" s="4">
        <f t="shared" si="21"/>
        <v>15.077844311377245</v>
      </c>
      <c r="CQ67" s="7" cm="1">
        <f t="array" ref="CQ67">IF(BK67&lt;=$CV$48,0,INDEX($B$14:$B$300,BK67-$CV$48+1))</f>
        <v>6186</v>
      </c>
      <c r="CR67" s="1">
        <f t="shared" si="22"/>
        <v>5632</v>
      </c>
      <c r="CS67" s="100">
        <f t="shared" si="32"/>
        <v>0.9104429356611704</v>
      </c>
    </row>
    <row r="68" spans="1:97" x14ac:dyDescent="0.3">
      <c r="A68" s="1"/>
      <c r="B68" s="1">
        <f t="shared" si="0"/>
        <v>23098</v>
      </c>
      <c r="C68" s="1">
        <v>55</v>
      </c>
      <c r="D68" s="1">
        <v>26900</v>
      </c>
      <c r="E68" s="1">
        <v>16822</v>
      </c>
      <c r="F68" s="1">
        <v>0</v>
      </c>
      <c r="G68" s="1">
        <v>6089</v>
      </c>
      <c r="H68" s="1">
        <v>0</v>
      </c>
      <c r="I68" s="1">
        <v>187</v>
      </c>
      <c r="J68" s="4">
        <v>53.6</v>
      </c>
      <c r="K68" s="4">
        <v>0.63</v>
      </c>
      <c r="L68" s="4">
        <v>21.5</v>
      </c>
      <c r="M68" s="61">
        <v>1.77</v>
      </c>
      <c r="N68" s="1">
        <v>10016</v>
      </c>
      <c r="O68" s="1">
        <v>13072</v>
      </c>
      <c r="P68" s="1">
        <v>8304</v>
      </c>
      <c r="Q68" s="1">
        <v>4693</v>
      </c>
      <c r="R68" s="1">
        <v>74</v>
      </c>
      <c r="S68" s="1">
        <v>0</v>
      </c>
      <c r="T68" s="1">
        <v>6987</v>
      </c>
      <c r="U68" s="1">
        <v>689</v>
      </c>
      <c r="V68" s="1">
        <v>8335</v>
      </c>
      <c r="W68" s="1">
        <v>2790</v>
      </c>
      <c r="X68" s="1">
        <v>187</v>
      </c>
      <c r="Y68" s="58">
        <v>1.31</v>
      </c>
      <c r="AA68" s="1">
        <f t="shared" si="1"/>
        <v>25157</v>
      </c>
      <c r="AB68" s="1">
        <f t="shared" si="2"/>
        <v>8879</v>
      </c>
      <c r="AC68" s="1">
        <f t="shared" si="3"/>
        <v>374</v>
      </c>
      <c r="AD68" s="1">
        <f t="shared" si="23"/>
        <v>-374</v>
      </c>
      <c r="AE68" s="1">
        <f t="shared" si="24"/>
        <v>624</v>
      </c>
      <c r="AF68" s="1">
        <f t="shared" si="24"/>
        <v>0</v>
      </c>
      <c r="AG68" s="1">
        <f t="shared" si="24"/>
        <v>20</v>
      </c>
      <c r="AH68" s="1">
        <f t="shared" si="33"/>
        <v>270</v>
      </c>
      <c r="AI68" s="9">
        <f t="shared" si="25"/>
        <v>1.6531117397454029E-2</v>
      </c>
      <c r="AJ68" s="9">
        <f t="shared" si="4"/>
        <v>0.46195999999999998</v>
      </c>
      <c r="AK68" s="9">
        <f t="shared" si="5"/>
        <v>0.33644000000000002</v>
      </c>
      <c r="AL68" s="9">
        <f t="shared" si="6"/>
        <v>0.12178</v>
      </c>
      <c r="AM68" s="9">
        <f t="shared" si="7"/>
        <v>3.7399999999999998E-3</v>
      </c>
      <c r="AN68" s="9">
        <f t="shared" si="8"/>
        <v>0.13974</v>
      </c>
      <c r="AO68" s="9">
        <f t="shared" si="9"/>
        <v>5.4000000000000003E-3</v>
      </c>
      <c r="AP68" s="1">
        <f t="shared" si="26"/>
        <v>-134</v>
      </c>
      <c r="AQ68" s="1">
        <f t="shared" si="26"/>
        <v>272</v>
      </c>
      <c r="AR68" s="1"/>
      <c r="AS68" s="1">
        <f t="shared" si="27"/>
        <v>20</v>
      </c>
      <c r="AT68" s="1">
        <f t="shared" si="34"/>
        <v>158</v>
      </c>
      <c r="AU68" s="1">
        <f t="shared" si="10"/>
        <v>11312</v>
      </c>
      <c r="AV68" s="9">
        <f t="shared" si="11"/>
        <v>0.22624</v>
      </c>
      <c r="AW68" s="9">
        <f t="shared" si="12"/>
        <v>0.16669999999999999</v>
      </c>
      <c r="AX68" s="9">
        <f t="shared" si="13"/>
        <v>5.5800000000000002E-2</v>
      </c>
      <c r="AY68" s="9">
        <f t="shared" si="14"/>
        <v>3.7399999999999998E-3</v>
      </c>
      <c r="AZ68" s="9">
        <f t="shared" si="15"/>
        <v>3.16E-3</v>
      </c>
      <c r="BA68" s="9">
        <f t="shared" si="28"/>
        <v>0.22636039999999999</v>
      </c>
      <c r="BJ68" s="7">
        <f t="shared" si="40"/>
        <v>65</v>
      </c>
      <c r="BK68" s="7">
        <f t="shared" si="40"/>
        <v>55</v>
      </c>
      <c r="BL68" s="1">
        <f t="shared" si="16"/>
        <v>0</v>
      </c>
      <c r="BM68" s="48">
        <f>+EvolOf!M57</f>
        <v>177464</v>
      </c>
      <c r="BN68" s="1">
        <f t="shared" si="17"/>
        <v>0</v>
      </c>
      <c r="BO68" s="1">
        <f t="shared" si="29"/>
        <v>0</v>
      </c>
      <c r="BP68" s="28">
        <f t="shared" si="30"/>
        <v>0</v>
      </c>
      <c r="BQ68" s="1">
        <f t="shared" si="18"/>
        <v>0</v>
      </c>
      <c r="BR68" s="1" cm="1">
        <f t="array" ref="BR68">IF(BK68&lt;=$BX$14,0,INDEX($AU$14:$AU$300,BK68-$BX$14+1))*$BY$14</f>
        <v>336532.57201900095</v>
      </c>
      <c r="BS68" s="1">
        <f t="shared" si="19"/>
        <v>305922.01851656369</v>
      </c>
      <c r="BT68" s="1">
        <f t="shared" si="36"/>
        <v>109265.72874910739</v>
      </c>
      <c r="BU68" s="1">
        <f t="shared" si="31"/>
        <v>227266.84326989355</v>
      </c>
      <c r="BV68" s="1">
        <f t="shared" si="38"/>
        <v>102402.21135707412</v>
      </c>
      <c r="BW68" s="1">
        <f t="shared" si="38"/>
        <v>6863.5173920332827</v>
      </c>
      <c r="CP68" s="4">
        <f t="shared" si="21"/>
        <v>14.919786096256685</v>
      </c>
      <c r="CQ68" s="7" cm="1">
        <f t="array" ref="CQ68">IF(BK68&lt;=$CV$48,0,INDEX($B$14:$B$300,BK68-$CV$48+1))</f>
        <v>7050</v>
      </c>
      <c r="CR68" s="1">
        <f t="shared" si="22"/>
        <v>6276</v>
      </c>
      <c r="CS68" s="100">
        <f t="shared" si="32"/>
        <v>0.89021276595744681</v>
      </c>
    </row>
    <row r="69" spans="1:97" x14ac:dyDescent="0.3">
      <c r="A69" s="1"/>
      <c r="B69" s="1">
        <f t="shared" si="0"/>
        <v>23359</v>
      </c>
      <c r="C69" s="1">
        <v>56</v>
      </c>
      <c r="D69" s="1">
        <v>26640</v>
      </c>
      <c r="E69" s="1">
        <v>16377</v>
      </c>
      <c r="F69" s="1">
        <v>0</v>
      </c>
      <c r="G69" s="1">
        <v>6775</v>
      </c>
      <c r="H69" s="1">
        <v>0</v>
      </c>
      <c r="I69" s="1">
        <v>207</v>
      </c>
      <c r="J69" s="4">
        <v>53.6</v>
      </c>
      <c r="K69" s="4">
        <v>0.63</v>
      </c>
      <c r="L69" s="4">
        <v>21.8</v>
      </c>
      <c r="M69" s="61">
        <v>1.74</v>
      </c>
      <c r="N69" s="1">
        <v>10274</v>
      </c>
      <c r="O69" s="1">
        <v>13075</v>
      </c>
      <c r="P69" s="1">
        <v>7800</v>
      </c>
      <c r="Q69" s="1">
        <v>5194</v>
      </c>
      <c r="R69" s="1">
        <v>80</v>
      </c>
      <c r="S69" s="1">
        <v>0</v>
      </c>
      <c r="T69" s="1">
        <v>6899</v>
      </c>
      <c r="U69" s="1">
        <v>680</v>
      </c>
      <c r="V69" s="1">
        <v>8163</v>
      </c>
      <c r="W69" s="1">
        <v>3093</v>
      </c>
      <c r="X69" s="1">
        <v>207</v>
      </c>
      <c r="Y69" s="58">
        <v>1.28</v>
      </c>
      <c r="AA69" s="1">
        <f t="shared" si="1"/>
        <v>24540</v>
      </c>
      <c r="AB69" s="1">
        <f t="shared" si="2"/>
        <v>9868</v>
      </c>
      <c r="AC69" s="1">
        <f t="shared" si="3"/>
        <v>414</v>
      </c>
      <c r="AD69" s="1">
        <f t="shared" si="23"/>
        <v>-445</v>
      </c>
      <c r="AE69" s="1">
        <f t="shared" si="24"/>
        <v>686</v>
      </c>
      <c r="AF69" s="1">
        <f t="shared" si="24"/>
        <v>0</v>
      </c>
      <c r="AG69" s="1">
        <f t="shared" si="24"/>
        <v>20</v>
      </c>
      <c r="AH69" s="1">
        <f t="shared" si="33"/>
        <v>261</v>
      </c>
      <c r="AI69" s="9">
        <f t="shared" si="25"/>
        <v>1.8058099973828842E-2</v>
      </c>
      <c r="AJ69" s="9">
        <f t="shared" si="4"/>
        <v>0.46717999999999998</v>
      </c>
      <c r="AK69" s="9">
        <f t="shared" si="5"/>
        <v>0.32754</v>
      </c>
      <c r="AL69" s="9">
        <f t="shared" si="6"/>
        <v>0.13550000000000001</v>
      </c>
      <c r="AM69" s="9">
        <f t="shared" si="7"/>
        <v>4.1399999999999996E-3</v>
      </c>
      <c r="AN69" s="9">
        <f t="shared" si="8"/>
        <v>0.13797999999999999</v>
      </c>
      <c r="AO69" s="9">
        <f t="shared" si="9"/>
        <v>5.2199999999999998E-3</v>
      </c>
      <c r="AP69" s="1">
        <f t="shared" si="26"/>
        <v>-172</v>
      </c>
      <c r="AQ69" s="1">
        <f t="shared" si="26"/>
        <v>303</v>
      </c>
      <c r="AR69" s="1"/>
      <c r="AS69" s="1">
        <f t="shared" si="27"/>
        <v>20</v>
      </c>
      <c r="AT69" s="1">
        <f t="shared" si="34"/>
        <v>151</v>
      </c>
      <c r="AU69" s="1">
        <f t="shared" si="10"/>
        <v>11463</v>
      </c>
      <c r="AV69" s="9">
        <f t="shared" si="11"/>
        <v>0.22925999999999999</v>
      </c>
      <c r="AW69" s="9">
        <f t="shared" si="12"/>
        <v>0.16325999999999999</v>
      </c>
      <c r="AX69" s="9">
        <f t="shared" si="13"/>
        <v>6.1859999999999998E-2</v>
      </c>
      <c r="AY69" s="9">
        <f t="shared" si="14"/>
        <v>4.1399999999999996E-3</v>
      </c>
      <c r="AZ69" s="9">
        <f t="shared" si="15"/>
        <v>3.0200000000000001E-3</v>
      </c>
      <c r="BA69" s="9">
        <f t="shared" si="28"/>
        <v>0.22891819999999999</v>
      </c>
      <c r="BJ69" s="7">
        <f t="shared" si="40"/>
        <v>66</v>
      </c>
      <c r="BK69" s="7">
        <f t="shared" si="40"/>
        <v>56</v>
      </c>
      <c r="BL69" s="1">
        <f t="shared" si="16"/>
        <v>0</v>
      </c>
      <c r="BM69" s="48">
        <f>+EvolOf!M58</f>
        <v>181504</v>
      </c>
      <c r="BN69" s="1">
        <f t="shared" si="17"/>
        <v>0</v>
      </c>
      <c r="BO69" s="1">
        <f t="shared" si="29"/>
        <v>0</v>
      </c>
      <c r="BP69" s="28">
        <f t="shared" si="30"/>
        <v>0</v>
      </c>
      <c r="BQ69" s="1">
        <f t="shared" si="18"/>
        <v>0</v>
      </c>
      <c r="BR69" s="1" cm="1">
        <f t="array" ref="BR69">IF(BK69&lt;=$BX$14,0,INDEX($AU$14:$AU$300,BK69-$BX$14+1))*$BY$14</f>
        <v>346846.1997578317</v>
      </c>
      <c r="BS69" s="1">
        <f t="shared" si="19"/>
        <v>299609.05064795556</v>
      </c>
      <c r="BT69" s="1">
        <f t="shared" si="36"/>
        <v>121120.89515352853</v>
      </c>
      <c r="BU69" s="1">
        <f t="shared" si="31"/>
        <v>225725.30460430315</v>
      </c>
      <c r="BV69" s="1">
        <f t="shared" si="38"/>
        <v>113523.31173026173</v>
      </c>
      <c r="BW69" s="1">
        <f t="shared" si="38"/>
        <v>7597.5834232667894</v>
      </c>
      <c r="CP69" s="4">
        <f t="shared" si="21"/>
        <v>14.942028985507246</v>
      </c>
      <c r="CQ69" s="7" cm="1">
        <f t="array" ref="CQ69">IF(BK69&lt;=$CV$48,0,INDEX($B$14:$B$300,BK69-$CV$48+1))</f>
        <v>7990</v>
      </c>
      <c r="CR69" s="1">
        <f t="shared" si="22"/>
        <v>6982</v>
      </c>
      <c r="CS69" s="100">
        <f t="shared" si="32"/>
        <v>0.87384230287859821</v>
      </c>
    </row>
    <row r="70" spans="1:97" x14ac:dyDescent="0.3">
      <c r="A70" s="1"/>
      <c r="B70" s="1">
        <f t="shared" si="0"/>
        <v>23600</v>
      </c>
      <c r="C70" s="1">
        <v>57</v>
      </c>
      <c r="D70" s="1">
        <v>26397</v>
      </c>
      <c r="E70" s="1">
        <v>15886</v>
      </c>
      <c r="F70" s="1">
        <v>0</v>
      </c>
      <c r="G70" s="1">
        <v>7485</v>
      </c>
      <c r="H70" s="1">
        <v>0</v>
      </c>
      <c r="I70" s="1">
        <v>229</v>
      </c>
      <c r="J70" s="4">
        <v>53.6</v>
      </c>
      <c r="K70" s="4">
        <v>0.63</v>
      </c>
      <c r="L70" s="4">
        <v>22.1</v>
      </c>
      <c r="M70" s="61">
        <v>1.7</v>
      </c>
      <c r="N70" s="1">
        <v>10514</v>
      </c>
      <c r="O70" s="1">
        <v>13078</v>
      </c>
      <c r="P70" s="1">
        <v>7283</v>
      </c>
      <c r="Q70" s="1">
        <v>5707</v>
      </c>
      <c r="R70" s="1">
        <v>87</v>
      </c>
      <c r="S70" s="1">
        <v>0</v>
      </c>
      <c r="T70" s="1">
        <v>6787</v>
      </c>
      <c r="U70" s="1">
        <v>669</v>
      </c>
      <c r="V70" s="1">
        <v>7973</v>
      </c>
      <c r="W70" s="1">
        <v>3400</v>
      </c>
      <c r="X70" s="1">
        <v>229</v>
      </c>
      <c r="Y70" s="58">
        <v>1.25</v>
      </c>
      <c r="AA70" s="1">
        <f t="shared" si="1"/>
        <v>23859</v>
      </c>
      <c r="AB70" s="1">
        <f t="shared" si="2"/>
        <v>10885</v>
      </c>
      <c r="AC70" s="1">
        <f t="shared" si="3"/>
        <v>458</v>
      </c>
      <c r="AD70" s="1">
        <f t="shared" si="23"/>
        <v>-491</v>
      </c>
      <c r="AE70" s="1">
        <f t="shared" si="24"/>
        <v>710</v>
      </c>
      <c r="AF70" s="1">
        <f t="shared" si="24"/>
        <v>0</v>
      </c>
      <c r="AG70" s="1">
        <f t="shared" si="24"/>
        <v>22</v>
      </c>
      <c r="AH70" s="1">
        <f t="shared" si="33"/>
        <v>241</v>
      </c>
      <c r="AI70" s="9">
        <f t="shared" si="25"/>
        <v>1.9737976210998105E-2</v>
      </c>
      <c r="AJ70" s="9">
        <f t="shared" si="4"/>
        <v>0.47199999999999998</v>
      </c>
      <c r="AK70" s="9">
        <f t="shared" si="5"/>
        <v>0.31772</v>
      </c>
      <c r="AL70" s="9">
        <f t="shared" si="6"/>
        <v>0.1497</v>
      </c>
      <c r="AM70" s="9">
        <f t="shared" si="7"/>
        <v>4.5799999999999999E-3</v>
      </c>
      <c r="AN70" s="9">
        <f t="shared" si="8"/>
        <v>0.13574</v>
      </c>
      <c r="AO70" s="9">
        <f t="shared" si="9"/>
        <v>4.8199999999999996E-3</v>
      </c>
      <c r="AP70" s="1">
        <f t="shared" si="26"/>
        <v>-190</v>
      </c>
      <c r="AQ70" s="1">
        <f t="shared" si="26"/>
        <v>307</v>
      </c>
      <c r="AR70" s="1"/>
      <c r="AS70" s="1">
        <f t="shared" si="27"/>
        <v>22</v>
      </c>
      <c r="AT70" s="1">
        <f t="shared" si="34"/>
        <v>139</v>
      </c>
      <c r="AU70" s="1">
        <f t="shared" si="10"/>
        <v>11602</v>
      </c>
      <c r="AV70" s="9">
        <f t="shared" si="11"/>
        <v>0.23204</v>
      </c>
      <c r="AW70" s="9">
        <f t="shared" si="12"/>
        <v>0.15945999999999999</v>
      </c>
      <c r="AX70" s="9">
        <f t="shared" si="13"/>
        <v>6.8000000000000005E-2</v>
      </c>
      <c r="AY70" s="9">
        <f t="shared" si="14"/>
        <v>4.5799999999999999E-3</v>
      </c>
      <c r="AZ70" s="9">
        <f t="shared" si="15"/>
        <v>2.7799999999999999E-3</v>
      </c>
      <c r="BA70" s="9">
        <f t="shared" si="28"/>
        <v>0.23127999999999999</v>
      </c>
      <c r="BJ70" s="7">
        <f t="shared" si="40"/>
        <v>67</v>
      </c>
      <c r="BK70" s="7">
        <f t="shared" si="40"/>
        <v>57</v>
      </c>
      <c r="BL70" s="1">
        <f t="shared" si="16"/>
        <v>0</v>
      </c>
      <c r="BM70" s="48">
        <f>+EvolOf!M59</f>
        <v>185904</v>
      </c>
      <c r="BN70" s="1">
        <f t="shared" si="17"/>
        <v>0</v>
      </c>
      <c r="BO70" s="1">
        <f t="shared" si="29"/>
        <v>0</v>
      </c>
      <c r="BP70" s="28">
        <f t="shared" si="30"/>
        <v>0</v>
      </c>
      <c r="BQ70" s="1">
        <f t="shared" si="18"/>
        <v>0</v>
      </c>
      <c r="BR70" s="1" cm="1">
        <f t="array" ref="BR70">IF(BK70&lt;=$BX$14,0,INDEX($AU$14:$AU$300,BK70-$BX$14+1))*$BY$14</f>
        <v>356572.57467167563</v>
      </c>
      <c r="BS70" s="1">
        <f t="shared" si="19"/>
        <v>292635.42335123726</v>
      </c>
      <c r="BT70" s="1">
        <f t="shared" si="36"/>
        <v>133196.28136731969</v>
      </c>
      <c r="BU70" s="1">
        <f t="shared" si="31"/>
        <v>223376.29330435593</v>
      </c>
      <c r="BV70" s="1">
        <f t="shared" si="38"/>
        <v>124791.22530969605</v>
      </c>
      <c r="BW70" s="1">
        <f t="shared" si="38"/>
        <v>8405.0560576236458</v>
      </c>
      <c r="CP70" s="4">
        <f t="shared" si="21"/>
        <v>14.847161572052402</v>
      </c>
      <c r="CQ70" s="7" cm="1">
        <f t="array" ref="CQ70">IF(BK70&lt;=$CV$48,0,INDEX($B$14:$B$300,BK70-$CV$48+1))</f>
        <v>8989</v>
      </c>
      <c r="CR70" s="1">
        <f t="shared" si="22"/>
        <v>7714</v>
      </c>
      <c r="CS70" s="100">
        <f t="shared" si="32"/>
        <v>0.85815997330070082</v>
      </c>
    </row>
    <row r="71" spans="1:97" x14ac:dyDescent="0.3">
      <c r="A71" s="1"/>
      <c r="B71" s="1">
        <f t="shared" si="0"/>
        <v>23831</v>
      </c>
      <c r="C71" s="1">
        <v>58</v>
      </c>
      <c r="D71" s="1">
        <v>26167</v>
      </c>
      <c r="E71" s="1">
        <v>15351</v>
      </c>
      <c r="F71" s="1">
        <v>0</v>
      </c>
      <c r="G71" s="1">
        <v>8227</v>
      </c>
      <c r="H71" s="1">
        <v>0</v>
      </c>
      <c r="I71" s="1">
        <v>253</v>
      </c>
      <c r="J71" s="4">
        <v>53.6</v>
      </c>
      <c r="K71" s="4">
        <v>0.63</v>
      </c>
      <c r="L71" s="4">
        <v>22.4</v>
      </c>
      <c r="M71" s="61">
        <v>1.67</v>
      </c>
      <c r="N71" s="1">
        <v>10740</v>
      </c>
      <c r="O71" s="1">
        <v>13081</v>
      </c>
      <c r="P71" s="1">
        <v>6751</v>
      </c>
      <c r="Q71" s="1">
        <v>6236</v>
      </c>
      <c r="R71" s="1">
        <v>93</v>
      </c>
      <c r="S71" s="1">
        <v>0</v>
      </c>
      <c r="T71" s="1">
        <v>6647</v>
      </c>
      <c r="U71" s="1">
        <v>653</v>
      </c>
      <c r="V71" s="1">
        <v>7758</v>
      </c>
      <c r="W71" s="1">
        <v>3718</v>
      </c>
      <c r="X71" s="1">
        <v>253</v>
      </c>
      <c r="Y71" s="58">
        <v>1.22</v>
      </c>
      <c r="AA71" s="1">
        <f t="shared" si="1"/>
        <v>23109</v>
      </c>
      <c r="AB71" s="1">
        <f t="shared" si="2"/>
        <v>11945</v>
      </c>
      <c r="AC71" s="1">
        <f t="shared" si="3"/>
        <v>506</v>
      </c>
      <c r="AD71" s="1">
        <f t="shared" si="23"/>
        <v>-535</v>
      </c>
      <c r="AE71" s="1">
        <f t="shared" si="24"/>
        <v>742</v>
      </c>
      <c r="AF71" s="1">
        <f t="shared" si="24"/>
        <v>0</v>
      </c>
      <c r="AG71" s="1">
        <f t="shared" si="24"/>
        <v>24</v>
      </c>
      <c r="AH71" s="1">
        <f t="shared" si="33"/>
        <v>231</v>
      </c>
      <c r="AI71" s="9">
        <f t="shared" si="25"/>
        <v>2.1570466365419046E-2</v>
      </c>
      <c r="AJ71" s="9">
        <f t="shared" si="4"/>
        <v>0.47661999999999999</v>
      </c>
      <c r="AK71" s="9">
        <f t="shared" si="5"/>
        <v>0.30702000000000002</v>
      </c>
      <c r="AL71" s="9">
        <f t="shared" si="6"/>
        <v>0.16453999999999999</v>
      </c>
      <c r="AM71" s="9">
        <f t="shared" si="7"/>
        <v>5.0600000000000003E-3</v>
      </c>
      <c r="AN71" s="9">
        <f t="shared" si="8"/>
        <v>0.13294</v>
      </c>
      <c r="AO71" s="9">
        <f t="shared" si="9"/>
        <v>4.62E-3</v>
      </c>
      <c r="AP71" s="1">
        <f t="shared" si="26"/>
        <v>-215</v>
      </c>
      <c r="AQ71" s="1">
        <f t="shared" si="26"/>
        <v>318</v>
      </c>
      <c r="AR71" s="1"/>
      <c r="AS71" s="1">
        <f t="shared" si="27"/>
        <v>24</v>
      </c>
      <c r="AT71" s="1">
        <f t="shared" si="34"/>
        <v>127</v>
      </c>
      <c r="AU71" s="1">
        <f t="shared" si="10"/>
        <v>11729</v>
      </c>
      <c r="AV71" s="9">
        <f t="shared" si="11"/>
        <v>0.23458000000000001</v>
      </c>
      <c r="AW71" s="9">
        <f t="shared" si="12"/>
        <v>0.15515999999999999</v>
      </c>
      <c r="AX71" s="9">
        <f t="shared" si="13"/>
        <v>7.4359999999999996E-2</v>
      </c>
      <c r="AY71" s="9">
        <f t="shared" si="14"/>
        <v>5.0600000000000003E-3</v>
      </c>
      <c r="AZ71" s="9">
        <f t="shared" si="15"/>
        <v>2.5400000000000002E-3</v>
      </c>
      <c r="BA71" s="9">
        <f t="shared" si="28"/>
        <v>0.2335438</v>
      </c>
      <c r="BJ71" s="7">
        <f t="shared" si="40"/>
        <v>68</v>
      </c>
      <c r="BK71" s="7">
        <f t="shared" si="40"/>
        <v>58</v>
      </c>
      <c r="BL71" s="1">
        <f t="shared" si="16"/>
        <v>0</v>
      </c>
      <c r="BM71" s="48">
        <f>+EvolOf!M60</f>
        <v>190008</v>
      </c>
      <c r="BN71" s="1">
        <f t="shared" si="17"/>
        <v>0</v>
      </c>
      <c r="BO71" s="1">
        <f t="shared" si="29"/>
        <v>0</v>
      </c>
      <c r="BP71" s="28">
        <f t="shared" si="30"/>
        <v>0</v>
      </c>
      <c r="BQ71" s="1">
        <f t="shared" si="18"/>
        <v>0</v>
      </c>
      <c r="BR71" s="1" cm="1">
        <f t="array" ref="BR71">IF(BK71&lt;=$BX$14,0,INDEX($AU$14:$AU$300,BK71-$BX$14+1))*$BY$14</f>
        <v>365674.99345897109</v>
      </c>
      <c r="BS71" s="1">
        <f t="shared" si="19"/>
        <v>284744.21351547708</v>
      </c>
      <c r="BT71" s="1">
        <f t="shared" si="36"/>
        <v>145748.81050141266</v>
      </c>
      <c r="BU71" s="1">
        <f t="shared" si="31"/>
        <v>219926.18295755843</v>
      </c>
      <c r="BV71" s="1">
        <f t="shared" si="38"/>
        <v>136462.87520630882</v>
      </c>
      <c r="BW71" s="1">
        <f t="shared" si="38"/>
        <v>9285.9352951038527</v>
      </c>
      <c r="CP71" s="4">
        <f t="shared" si="21"/>
        <v>14.695652173913043</v>
      </c>
      <c r="CQ71" s="7" cm="1">
        <f t="array" ref="CQ71">IF(BK71&lt;=$CV$48,0,INDEX($B$14:$B$300,BK71-$CV$48+1))</f>
        <v>10033</v>
      </c>
      <c r="CR71" s="1">
        <f t="shared" si="22"/>
        <v>8480</v>
      </c>
      <c r="CS71" s="100">
        <f t="shared" si="32"/>
        <v>0.84521080434565932</v>
      </c>
    </row>
    <row r="72" spans="1:97" x14ac:dyDescent="0.3">
      <c r="A72" s="1"/>
      <c r="B72" s="1">
        <f t="shared" si="0"/>
        <v>24044</v>
      </c>
      <c r="C72" s="1">
        <v>59</v>
      </c>
      <c r="D72" s="1">
        <v>25953</v>
      </c>
      <c r="E72" s="1">
        <v>14761</v>
      </c>
      <c r="F72" s="1">
        <v>0</v>
      </c>
      <c r="G72" s="1">
        <v>9005</v>
      </c>
      <c r="H72" s="1">
        <v>0</v>
      </c>
      <c r="I72" s="1">
        <v>278</v>
      </c>
      <c r="J72" s="4">
        <v>53.59</v>
      </c>
      <c r="K72" s="4">
        <v>0.62</v>
      </c>
      <c r="L72" s="4">
        <v>22.7</v>
      </c>
      <c r="M72" s="61">
        <v>1.63</v>
      </c>
      <c r="N72" s="1">
        <v>10950</v>
      </c>
      <c r="O72" s="1">
        <v>13085</v>
      </c>
      <c r="P72" s="1">
        <v>6201</v>
      </c>
      <c r="Q72" s="1">
        <v>6783</v>
      </c>
      <c r="R72" s="1">
        <v>99</v>
      </c>
      <c r="S72" s="1">
        <v>0</v>
      </c>
      <c r="T72" s="1">
        <v>6475</v>
      </c>
      <c r="U72" s="1">
        <v>639</v>
      </c>
      <c r="V72" s="1">
        <v>7515</v>
      </c>
      <c r="W72" s="1">
        <v>4054</v>
      </c>
      <c r="X72" s="1">
        <v>278</v>
      </c>
      <c r="Y72" s="58">
        <v>1.18</v>
      </c>
      <c r="AA72" s="1">
        <f t="shared" si="1"/>
        <v>22276</v>
      </c>
      <c r="AB72" s="1">
        <f t="shared" si="2"/>
        <v>13059</v>
      </c>
      <c r="AC72" s="1">
        <f t="shared" si="3"/>
        <v>556</v>
      </c>
      <c r="AD72" s="1">
        <f t="shared" si="23"/>
        <v>-590</v>
      </c>
      <c r="AE72" s="1">
        <f t="shared" si="24"/>
        <v>778</v>
      </c>
      <c r="AF72" s="1">
        <f t="shared" si="24"/>
        <v>0</v>
      </c>
      <c r="AG72" s="1">
        <f t="shared" si="24"/>
        <v>25</v>
      </c>
      <c r="AH72" s="1">
        <f t="shared" si="33"/>
        <v>213</v>
      </c>
      <c r="AI72" s="9">
        <f t="shared" si="25"/>
        <v>2.3465856334937116E-2</v>
      </c>
      <c r="AJ72" s="9">
        <f t="shared" si="4"/>
        <v>0.48087999999999997</v>
      </c>
      <c r="AK72" s="9">
        <f t="shared" si="5"/>
        <v>0.29521999999999998</v>
      </c>
      <c r="AL72" s="9">
        <f t="shared" si="6"/>
        <v>0.18010000000000001</v>
      </c>
      <c r="AM72" s="9">
        <f t="shared" si="7"/>
        <v>5.5599999999999998E-3</v>
      </c>
      <c r="AN72" s="9">
        <f t="shared" si="8"/>
        <v>0.1295</v>
      </c>
      <c r="AO72" s="9">
        <f t="shared" si="9"/>
        <v>4.2599999999999999E-3</v>
      </c>
      <c r="AP72" s="1">
        <f t="shared" si="26"/>
        <v>-243</v>
      </c>
      <c r="AQ72" s="1">
        <f t="shared" si="26"/>
        <v>336</v>
      </c>
      <c r="AR72" s="1"/>
      <c r="AS72" s="1">
        <f t="shared" si="27"/>
        <v>25</v>
      </c>
      <c r="AT72" s="1">
        <f t="shared" si="34"/>
        <v>118</v>
      </c>
      <c r="AU72" s="1">
        <f t="shared" si="10"/>
        <v>11847</v>
      </c>
      <c r="AV72" s="9">
        <f t="shared" si="11"/>
        <v>0.23694000000000001</v>
      </c>
      <c r="AW72" s="9">
        <f t="shared" si="12"/>
        <v>0.15029999999999999</v>
      </c>
      <c r="AX72" s="9">
        <f t="shared" si="13"/>
        <v>8.1079999999999999E-2</v>
      </c>
      <c r="AY72" s="9">
        <f t="shared" si="14"/>
        <v>5.5599999999999998E-3</v>
      </c>
      <c r="AZ72" s="9">
        <f t="shared" si="15"/>
        <v>2.3600000000000001E-3</v>
      </c>
      <c r="BA72" s="9">
        <f t="shared" si="28"/>
        <v>0.23563119999999999</v>
      </c>
      <c r="BJ72" s="7">
        <f t="shared" si="40"/>
        <v>69</v>
      </c>
      <c r="BK72" s="7">
        <f t="shared" si="40"/>
        <v>59</v>
      </c>
      <c r="BL72" s="1">
        <f t="shared" si="16"/>
        <v>0</v>
      </c>
      <c r="BM72" s="48">
        <f>+EvolOf!M61</f>
        <v>188578</v>
      </c>
      <c r="BN72" s="1">
        <f t="shared" si="17"/>
        <v>0</v>
      </c>
      <c r="BO72" s="1">
        <f t="shared" si="29"/>
        <v>0</v>
      </c>
      <c r="BP72" s="28">
        <f t="shared" si="30"/>
        <v>0</v>
      </c>
      <c r="BQ72" s="1">
        <f t="shared" si="18"/>
        <v>0</v>
      </c>
      <c r="BR72" s="1" cm="1">
        <f t="array" ref="BR72">IF(BK72&lt;=$BX$14,0,INDEX($AU$14:$AU$300,BK72-$BX$14+1))*$BY$14</f>
        <v>374300.26932596479</v>
      </c>
      <c r="BS72" s="1">
        <f t="shared" si="19"/>
        <v>275825.31123598997</v>
      </c>
      <c r="BT72" s="1">
        <f t="shared" si="36"/>
        <v>158998.70236517745</v>
      </c>
      <c r="BU72" s="1">
        <f t="shared" si="31"/>
        <v>215301.56696078734</v>
      </c>
      <c r="BV72" s="1">
        <f t="shared" si="38"/>
        <v>148795.1845310317</v>
      </c>
      <c r="BW72" s="1">
        <f t="shared" si="38"/>
        <v>10203.517834145736</v>
      </c>
      <c r="CP72" s="4">
        <f t="shared" si="21"/>
        <v>14.582733812949641</v>
      </c>
      <c r="CQ72" s="7" cm="1">
        <f t="array" ref="CQ72">IF(BK72&lt;=$CV$48,0,INDEX($B$14:$B$300,BK72-$CV$48+1))</f>
        <v>11114</v>
      </c>
      <c r="CR72" s="1">
        <f t="shared" si="22"/>
        <v>9283</v>
      </c>
      <c r="CS72" s="100">
        <f t="shared" si="32"/>
        <v>0.8352528342630916</v>
      </c>
    </row>
    <row r="73" spans="1:97" x14ac:dyDescent="0.3">
      <c r="A73" s="1"/>
      <c r="B73" s="1">
        <f t="shared" si="0"/>
        <v>24249</v>
      </c>
      <c r="C73" s="1">
        <v>60</v>
      </c>
      <c r="D73" s="1">
        <v>25748</v>
      </c>
      <c r="E73" s="1">
        <v>14147</v>
      </c>
      <c r="F73" s="1">
        <v>0</v>
      </c>
      <c r="G73" s="1">
        <v>9798</v>
      </c>
      <c r="H73" s="1">
        <v>0</v>
      </c>
      <c r="I73" s="1">
        <v>304</v>
      </c>
      <c r="J73" s="4">
        <v>53.59</v>
      </c>
      <c r="K73" s="4">
        <v>0.62</v>
      </c>
      <c r="L73" s="4">
        <v>23</v>
      </c>
      <c r="M73" s="61">
        <v>1.6</v>
      </c>
      <c r="N73" s="1">
        <v>11151</v>
      </c>
      <c r="O73" s="1">
        <v>13089</v>
      </c>
      <c r="P73" s="1">
        <v>5652</v>
      </c>
      <c r="Q73" s="1">
        <v>7331</v>
      </c>
      <c r="R73" s="1">
        <v>105</v>
      </c>
      <c r="S73" s="1">
        <v>0</v>
      </c>
      <c r="T73" s="1">
        <v>6292</v>
      </c>
      <c r="U73" s="1">
        <v>623</v>
      </c>
      <c r="V73" s="1">
        <v>7259</v>
      </c>
      <c r="W73" s="1">
        <v>4395</v>
      </c>
      <c r="X73" s="1">
        <v>304</v>
      </c>
      <c r="Y73" s="58">
        <v>1.1499999999999999</v>
      </c>
      <c r="AA73" s="1">
        <f t="shared" si="1"/>
        <v>21406</v>
      </c>
      <c r="AB73" s="1">
        <f t="shared" si="2"/>
        <v>14193</v>
      </c>
      <c r="AC73" s="1">
        <f t="shared" si="3"/>
        <v>608</v>
      </c>
      <c r="AD73" s="1">
        <f t="shared" si="23"/>
        <v>-614</v>
      </c>
      <c r="AE73" s="1">
        <f t="shared" si="24"/>
        <v>793</v>
      </c>
      <c r="AF73" s="1">
        <f t="shared" si="24"/>
        <v>0</v>
      </c>
      <c r="AG73" s="1">
        <f t="shared" si="24"/>
        <v>26</v>
      </c>
      <c r="AH73" s="1">
        <f t="shared" si="33"/>
        <v>205</v>
      </c>
      <c r="AI73" s="9">
        <f t="shared" si="25"/>
        <v>2.5422311423314935E-2</v>
      </c>
      <c r="AJ73" s="9">
        <f t="shared" si="4"/>
        <v>0.48498000000000002</v>
      </c>
      <c r="AK73" s="9">
        <f t="shared" si="5"/>
        <v>0.28294000000000002</v>
      </c>
      <c r="AL73" s="9">
        <f t="shared" si="6"/>
        <v>0.19596</v>
      </c>
      <c r="AM73" s="9">
        <f t="shared" si="7"/>
        <v>6.0800000000000003E-3</v>
      </c>
      <c r="AN73" s="9">
        <f t="shared" si="8"/>
        <v>0.12584000000000001</v>
      </c>
      <c r="AO73" s="9">
        <f t="shared" si="9"/>
        <v>4.1000000000000003E-3</v>
      </c>
      <c r="AP73" s="1">
        <f t="shared" si="26"/>
        <v>-256</v>
      </c>
      <c r="AQ73" s="1">
        <f t="shared" si="26"/>
        <v>341</v>
      </c>
      <c r="AR73" s="1"/>
      <c r="AS73" s="1">
        <f t="shared" si="27"/>
        <v>26</v>
      </c>
      <c r="AT73" s="1">
        <f t="shared" si="34"/>
        <v>111</v>
      </c>
      <c r="AU73" s="1">
        <f t="shared" si="10"/>
        <v>11958</v>
      </c>
      <c r="AV73" s="9">
        <f t="shared" si="11"/>
        <v>0.23916000000000001</v>
      </c>
      <c r="AW73" s="9">
        <f t="shared" si="12"/>
        <v>0.14518</v>
      </c>
      <c r="AX73" s="9">
        <f t="shared" si="13"/>
        <v>8.7900000000000006E-2</v>
      </c>
      <c r="AY73" s="9">
        <f t="shared" si="14"/>
        <v>6.0800000000000003E-3</v>
      </c>
      <c r="AZ73" s="9">
        <f t="shared" si="15"/>
        <v>2.2200000000000002E-3</v>
      </c>
      <c r="BA73" s="9">
        <f t="shared" si="28"/>
        <v>0.2376402</v>
      </c>
      <c r="BJ73" s="7">
        <f t="shared" si="40"/>
        <v>70</v>
      </c>
      <c r="BK73" s="7">
        <f t="shared" si="40"/>
        <v>60</v>
      </c>
      <c r="BL73" s="1">
        <f t="shared" si="16"/>
        <v>0</v>
      </c>
      <c r="BM73" s="48">
        <f>+EvolOf!M62</f>
        <v>191163</v>
      </c>
      <c r="BN73" s="1">
        <f t="shared" si="17"/>
        <v>0</v>
      </c>
      <c r="BO73" s="1">
        <f t="shared" si="29"/>
        <v>0</v>
      </c>
      <c r="BP73" s="28">
        <f t="shared" si="30"/>
        <v>0</v>
      </c>
      <c r="BQ73" s="1">
        <f t="shared" si="18"/>
        <v>0</v>
      </c>
      <c r="BR73" s="1" cm="1">
        <f t="array" ref="BR73">IF(BK73&lt;=$BX$14,0,INDEX($AU$14:$AU$300,BK73-$BX$14+1))*$BY$14</f>
        <v>382264.88576484838</v>
      </c>
      <c r="BS73" s="1">
        <f t="shared" si="19"/>
        <v>266429.26603620109</v>
      </c>
      <c r="BT73" s="1">
        <f t="shared" si="36"/>
        <v>172468.8140383123</v>
      </c>
      <c r="BU73" s="1">
        <f t="shared" si="31"/>
        <v>209796.07172653609</v>
      </c>
      <c r="BV73" s="1">
        <f t="shared" si="38"/>
        <v>161311.01036356299</v>
      </c>
      <c r="BW73" s="1">
        <f t="shared" si="38"/>
        <v>11157.803674749295</v>
      </c>
      <c r="CP73" s="4">
        <f t="shared" si="21"/>
        <v>14.457236842105264</v>
      </c>
      <c r="CQ73" s="7" cm="1">
        <f t="array" ref="CQ73">IF(BK73&lt;=$CV$48,0,INDEX($B$14:$B$300,BK73-$CV$48+1))</f>
        <v>12195</v>
      </c>
      <c r="CR73" s="1">
        <f t="shared" si="22"/>
        <v>10102</v>
      </c>
      <c r="CS73" s="100">
        <f t="shared" si="32"/>
        <v>0.82837228372283722</v>
      </c>
    </row>
    <row r="74" spans="1:97" x14ac:dyDescent="0.3">
      <c r="A74" s="1"/>
      <c r="B74" s="1">
        <f t="shared" si="0"/>
        <v>24441</v>
      </c>
      <c r="C74" s="1">
        <v>61</v>
      </c>
      <c r="D74" s="1">
        <v>25557</v>
      </c>
      <c r="E74" s="1">
        <v>13481</v>
      </c>
      <c r="F74" s="1">
        <v>0</v>
      </c>
      <c r="G74" s="1">
        <v>10627</v>
      </c>
      <c r="H74" s="1">
        <v>0</v>
      </c>
      <c r="I74" s="1">
        <v>333</v>
      </c>
      <c r="J74" s="4">
        <v>53.59</v>
      </c>
      <c r="K74" s="4">
        <v>0.62</v>
      </c>
      <c r="L74" s="4">
        <v>23.2</v>
      </c>
      <c r="M74" s="61">
        <v>1.57</v>
      </c>
      <c r="N74" s="1">
        <v>11339</v>
      </c>
      <c r="O74" s="1">
        <v>13093</v>
      </c>
      <c r="P74" s="1">
        <v>5091</v>
      </c>
      <c r="Q74" s="1">
        <v>7890</v>
      </c>
      <c r="R74" s="1">
        <v>111</v>
      </c>
      <c r="S74" s="1">
        <v>0</v>
      </c>
      <c r="T74" s="1">
        <v>6065</v>
      </c>
      <c r="U74" s="1">
        <v>599</v>
      </c>
      <c r="V74" s="1">
        <v>6974</v>
      </c>
      <c r="W74" s="1">
        <v>4757</v>
      </c>
      <c r="X74" s="1">
        <v>333</v>
      </c>
      <c r="Y74" s="58">
        <v>1.1200000000000001</v>
      </c>
      <c r="AA74" s="1">
        <f t="shared" si="1"/>
        <v>20455</v>
      </c>
      <c r="AB74" s="1">
        <f t="shared" si="2"/>
        <v>15384</v>
      </c>
      <c r="AC74" s="1">
        <f t="shared" si="3"/>
        <v>666</v>
      </c>
      <c r="AD74" s="1">
        <f t="shared" si="23"/>
        <v>-666</v>
      </c>
      <c r="AE74" s="1">
        <f t="shared" si="24"/>
        <v>829</v>
      </c>
      <c r="AF74" s="1">
        <f t="shared" si="24"/>
        <v>0</v>
      </c>
      <c r="AG74" s="1">
        <f t="shared" si="24"/>
        <v>29</v>
      </c>
      <c r="AH74" s="1">
        <f t="shared" si="33"/>
        <v>192</v>
      </c>
      <c r="AI74" s="9">
        <f t="shared" si="25"/>
        <v>2.7602785145888594E-2</v>
      </c>
      <c r="AJ74" s="9">
        <f t="shared" si="4"/>
        <v>0.48881999999999998</v>
      </c>
      <c r="AK74" s="9">
        <f t="shared" si="5"/>
        <v>0.26962000000000003</v>
      </c>
      <c r="AL74" s="9">
        <f t="shared" si="6"/>
        <v>0.21254000000000001</v>
      </c>
      <c r="AM74" s="9">
        <f t="shared" si="7"/>
        <v>6.6600000000000001E-3</v>
      </c>
      <c r="AN74" s="9">
        <f t="shared" si="8"/>
        <v>0.12130000000000001</v>
      </c>
      <c r="AO74" s="9">
        <f t="shared" si="9"/>
        <v>3.8400000000000001E-3</v>
      </c>
      <c r="AP74" s="1">
        <f t="shared" si="26"/>
        <v>-285</v>
      </c>
      <c r="AQ74" s="1">
        <f t="shared" si="26"/>
        <v>362</v>
      </c>
      <c r="AR74" s="1"/>
      <c r="AS74" s="1">
        <f t="shared" si="27"/>
        <v>29</v>
      </c>
      <c r="AT74" s="1">
        <f t="shared" si="34"/>
        <v>106</v>
      </c>
      <c r="AU74" s="1">
        <f t="shared" si="10"/>
        <v>12064</v>
      </c>
      <c r="AV74" s="9">
        <f t="shared" si="11"/>
        <v>0.24127999999999999</v>
      </c>
      <c r="AW74" s="9">
        <f t="shared" si="12"/>
        <v>0.13947999999999999</v>
      </c>
      <c r="AX74" s="9">
        <f t="shared" si="13"/>
        <v>9.5140000000000002E-2</v>
      </c>
      <c r="AY74" s="9">
        <f t="shared" si="14"/>
        <v>6.6600000000000001E-3</v>
      </c>
      <c r="AZ74" s="9">
        <f t="shared" si="15"/>
        <v>2.1199999999999999E-3</v>
      </c>
      <c r="BA74" s="9">
        <f t="shared" si="28"/>
        <v>0.23952179999999998</v>
      </c>
      <c r="BJ74" s="7">
        <f t="shared" si="40"/>
        <v>71</v>
      </c>
      <c r="BK74" s="7">
        <f t="shared" si="40"/>
        <v>61</v>
      </c>
      <c r="BL74" s="1">
        <f t="shared" si="16"/>
        <v>0</v>
      </c>
      <c r="BM74" s="48">
        <f>+EvolOf!M63</f>
        <v>194515</v>
      </c>
      <c r="BN74" s="1">
        <f t="shared" si="17"/>
        <v>0</v>
      </c>
      <c r="BO74" s="1">
        <f t="shared" si="29"/>
        <v>0</v>
      </c>
      <c r="BP74" s="28">
        <f t="shared" si="30"/>
        <v>0</v>
      </c>
      <c r="BQ74" s="1">
        <f t="shared" si="18"/>
        <v>0</v>
      </c>
      <c r="BR74" s="1" cm="1">
        <f t="array" ref="BR74">IF(BK74&lt;=$BX$14,0,INDEX($AU$14:$AU$300,BK74-$BX$14+1))*$BY$14</f>
        <v>389678.95268030674</v>
      </c>
      <c r="BS74" s="1">
        <f t="shared" si="19"/>
        <v>255968.82509112361</v>
      </c>
      <c r="BT74" s="1">
        <f t="shared" si="36"/>
        <v>186819.80494892734</v>
      </c>
      <c r="BU74" s="1">
        <f t="shared" si="31"/>
        <v>202859.1477313794</v>
      </c>
      <c r="BV74" s="1">
        <f t="shared" si="38"/>
        <v>174597.60552888946</v>
      </c>
      <c r="BW74" s="1">
        <f t="shared" si="38"/>
        <v>12222.199420037878</v>
      </c>
      <c r="CP74" s="4">
        <f t="shared" si="21"/>
        <v>14.285285285285285</v>
      </c>
      <c r="CQ74" s="7" cm="1">
        <f t="array" ref="CQ74">IF(BK74&lt;=$CV$48,0,INDEX($B$14:$B$300,BK74-$CV$48+1))</f>
        <v>13281</v>
      </c>
      <c r="CR74" s="1">
        <f t="shared" si="22"/>
        <v>10960</v>
      </c>
      <c r="CS74" s="100">
        <f t="shared" si="32"/>
        <v>0.82523906332354491</v>
      </c>
    </row>
    <row r="75" spans="1:97" x14ac:dyDescent="0.3">
      <c r="A75" s="1"/>
      <c r="B75" s="1">
        <f t="shared" si="0"/>
        <v>24616</v>
      </c>
      <c r="C75" s="1">
        <v>62</v>
      </c>
      <c r="D75" s="1">
        <v>25383</v>
      </c>
      <c r="E75" s="1">
        <v>12783</v>
      </c>
      <c r="F75" s="1">
        <v>0</v>
      </c>
      <c r="G75" s="1">
        <v>11472</v>
      </c>
      <c r="H75" s="1">
        <v>0</v>
      </c>
      <c r="I75" s="1">
        <v>361</v>
      </c>
      <c r="J75" s="4">
        <v>53.59</v>
      </c>
      <c r="K75" s="4">
        <v>0.62</v>
      </c>
      <c r="L75" s="4">
        <v>23.5</v>
      </c>
      <c r="M75" s="61">
        <v>1.53</v>
      </c>
      <c r="N75" s="1">
        <v>11510</v>
      </c>
      <c r="O75" s="1">
        <v>13096</v>
      </c>
      <c r="P75" s="1">
        <v>4528</v>
      </c>
      <c r="Q75" s="1">
        <v>8451</v>
      </c>
      <c r="R75" s="1">
        <v>116</v>
      </c>
      <c r="S75" s="1">
        <v>0</v>
      </c>
      <c r="T75" s="1">
        <v>5826</v>
      </c>
      <c r="U75" s="1">
        <v>573</v>
      </c>
      <c r="V75" s="1">
        <v>6673</v>
      </c>
      <c r="W75" s="1">
        <v>5126</v>
      </c>
      <c r="X75" s="1">
        <v>361</v>
      </c>
      <c r="Y75" s="58">
        <v>1.0900000000000001</v>
      </c>
      <c r="AA75" s="1">
        <f t="shared" si="1"/>
        <v>19456</v>
      </c>
      <c r="AB75" s="1">
        <f t="shared" si="2"/>
        <v>16598</v>
      </c>
      <c r="AC75" s="1">
        <f t="shared" si="3"/>
        <v>722</v>
      </c>
      <c r="AD75" s="1">
        <f t="shared" si="23"/>
        <v>-698</v>
      </c>
      <c r="AE75" s="1">
        <f t="shared" si="24"/>
        <v>845</v>
      </c>
      <c r="AF75" s="1">
        <f t="shared" si="24"/>
        <v>0</v>
      </c>
      <c r="AG75" s="1">
        <f t="shared" si="24"/>
        <v>28</v>
      </c>
      <c r="AH75" s="1">
        <f t="shared" si="33"/>
        <v>175</v>
      </c>
      <c r="AI75" s="9">
        <f t="shared" si="25"/>
        <v>2.9687499999999999E-2</v>
      </c>
      <c r="AJ75" s="9">
        <f t="shared" si="4"/>
        <v>0.49231999999999998</v>
      </c>
      <c r="AK75" s="9">
        <f t="shared" si="5"/>
        <v>0.25566</v>
      </c>
      <c r="AL75" s="9">
        <f t="shared" si="6"/>
        <v>0.22944000000000001</v>
      </c>
      <c r="AM75" s="9">
        <f t="shared" si="7"/>
        <v>7.2199999999999999E-3</v>
      </c>
      <c r="AN75" s="9">
        <f t="shared" si="8"/>
        <v>0.11652</v>
      </c>
      <c r="AO75" s="9">
        <f t="shared" si="9"/>
        <v>3.5000000000000001E-3</v>
      </c>
      <c r="AP75" s="1">
        <f t="shared" si="26"/>
        <v>-301</v>
      </c>
      <c r="AQ75" s="1">
        <f t="shared" si="26"/>
        <v>369</v>
      </c>
      <c r="AR75" s="1"/>
      <c r="AS75" s="1">
        <f t="shared" si="27"/>
        <v>28</v>
      </c>
      <c r="AT75" s="1">
        <f t="shared" si="34"/>
        <v>96</v>
      </c>
      <c r="AU75" s="1">
        <f t="shared" si="10"/>
        <v>12160</v>
      </c>
      <c r="AV75" s="9">
        <f t="shared" si="11"/>
        <v>0.2432</v>
      </c>
      <c r="AW75" s="9">
        <f t="shared" si="12"/>
        <v>0.13346</v>
      </c>
      <c r="AX75" s="9">
        <f t="shared" si="13"/>
        <v>0.10252</v>
      </c>
      <c r="AY75" s="9">
        <f t="shared" si="14"/>
        <v>7.2199999999999999E-3</v>
      </c>
      <c r="AZ75" s="9">
        <f t="shared" si="15"/>
        <v>1.92E-3</v>
      </c>
      <c r="BA75" s="9">
        <f t="shared" si="28"/>
        <v>0.24123679999999997</v>
      </c>
      <c r="BJ75" s="7">
        <f t="shared" si="40"/>
        <v>72</v>
      </c>
      <c r="BK75" s="7">
        <f t="shared" si="40"/>
        <v>62</v>
      </c>
      <c r="BL75" s="1">
        <f t="shared" si="16"/>
        <v>0</v>
      </c>
      <c r="BM75" s="48">
        <f>+EvolOf!M64</f>
        <v>197142</v>
      </c>
      <c r="BN75" s="1">
        <f t="shared" si="17"/>
        <v>0</v>
      </c>
      <c r="BO75" s="1">
        <f t="shared" si="29"/>
        <v>0</v>
      </c>
      <c r="BP75" s="28">
        <f t="shared" si="30"/>
        <v>0</v>
      </c>
      <c r="BQ75" s="1">
        <f t="shared" si="18"/>
        <v>0</v>
      </c>
      <c r="BR75" s="1" cm="1">
        <f t="array" ref="BR75">IF(BK75&lt;=$BX$14,0,INDEX($AU$14:$AU$300,BK75-$BX$14+1))*$BY$14</f>
        <v>396652.5799770251</v>
      </c>
      <c r="BS75" s="1">
        <f t="shared" si="19"/>
        <v>244921.13132105934</v>
      </c>
      <c r="BT75" s="1">
        <f t="shared" si="36"/>
        <v>201391.01566891244</v>
      </c>
      <c r="BU75" s="1">
        <f t="shared" si="31"/>
        <v>195261.56430811266</v>
      </c>
      <c r="BV75" s="1">
        <f t="shared" si="38"/>
        <v>188141.12380514765</v>
      </c>
      <c r="BW75" s="1">
        <f t="shared" si="38"/>
        <v>13249.891863764788</v>
      </c>
      <c r="CP75" s="4">
        <f t="shared" si="21"/>
        <v>14.199445983379501</v>
      </c>
      <c r="CQ75" s="7" cm="1">
        <f t="array" ref="CQ75">IF(BK75&lt;=$CV$48,0,INDEX($B$14:$B$300,BK75-$CV$48+1))</f>
        <v>14314</v>
      </c>
      <c r="CR75" s="1">
        <f t="shared" si="22"/>
        <v>11833</v>
      </c>
      <c r="CS75" s="100">
        <f t="shared" si="32"/>
        <v>0.82667318708956261</v>
      </c>
    </row>
    <row r="76" spans="1:97" x14ac:dyDescent="0.3">
      <c r="A76" s="1"/>
      <c r="B76" s="1">
        <f t="shared" si="0"/>
        <v>24778</v>
      </c>
      <c r="C76" s="1">
        <v>63</v>
      </c>
      <c r="D76" s="1">
        <v>25221</v>
      </c>
      <c r="E76" s="1">
        <v>12067</v>
      </c>
      <c r="F76" s="1">
        <v>0</v>
      </c>
      <c r="G76" s="1">
        <v>12321</v>
      </c>
      <c r="H76" s="1">
        <v>0</v>
      </c>
      <c r="I76" s="1">
        <v>390</v>
      </c>
      <c r="J76" s="4">
        <v>53.59</v>
      </c>
      <c r="K76" s="4">
        <v>0.62</v>
      </c>
      <c r="L76" s="4">
        <v>23.7</v>
      </c>
      <c r="M76" s="61">
        <v>1.5</v>
      </c>
      <c r="N76" s="1">
        <v>11667</v>
      </c>
      <c r="O76" s="1">
        <v>13101</v>
      </c>
      <c r="P76" s="1">
        <v>3979</v>
      </c>
      <c r="Q76" s="1">
        <v>9000</v>
      </c>
      <c r="R76" s="1">
        <v>121</v>
      </c>
      <c r="S76" s="1">
        <v>0</v>
      </c>
      <c r="T76" s="1">
        <v>5575</v>
      </c>
      <c r="U76" s="1">
        <v>549</v>
      </c>
      <c r="V76" s="1">
        <v>6358</v>
      </c>
      <c r="W76" s="1">
        <v>5498</v>
      </c>
      <c r="X76" s="1">
        <v>390</v>
      </c>
      <c r="Y76" s="58">
        <v>1.06</v>
      </c>
      <c r="AA76" s="1">
        <f t="shared" si="1"/>
        <v>18425</v>
      </c>
      <c r="AB76" s="1">
        <f t="shared" si="2"/>
        <v>17819</v>
      </c>
      <c r="AC76" s="1">
        <f t="shared" si="3"/>
        <v>780</v>
      </c>
      <c r="AD76" s="1">
        <f t="shared" si="23"/>
        <v>-716</v>
      </c>
      <c r="AE76" s="1">
        <f t="shared" si="24"/>
        <v>849</v>
      </c>
      <c r="AF76" s="1">
        <f t="shared" si="24"/>
        <v>0</v>
      </c>
      <c r="AG76" s="1">
        <f t="shared" si="24"/>
        <v>29</v>
      </c>
      <c r="AH76" s="1">
        <f t="shared" si="33"/>
        <v>162</v>
      </c>
      <c r="AI76" s="9">
        <f t="shared" si="25"/>
        <v>3.1847133757961783E-2</v>
      </c>
      <c r="AJ76" s="9">
        <f t="shared" si="4"/>
        <v>0.49556</v>
      </c>
      <c r="AK76" s="9">
        <f t="shared" si="5"/>
        <v>0.24134</v>
      </c>
      <c r="AL76" s="9">
        <f t="shared" si="6"/>
        <v>0.24642</v>
      </c>
      <c r="AM76" s="9">
        <f t="shared" si="7"/>
        <v>7.7999999999999996E-3</v>
      </c>
      <c r="AN76" s="9">
        <f t="shared" si="8"/>
        <v>0.1115</v>
      </c>
      <c r="AO76" s="9">
        <f t="shared" si="9"/>
        <v>3.2399999999999998E-3</v>
      </c>
      <c r="AP76" s="1">
        <f t="shared" si="26"/>
        <v>-315</v>
      </c>
      <c r="AQ76" s="1">
        <f t="shared" si="26"/>
        <v>372</v>
      </c>
      <c r="AR76" s="1"/>
      <c r="AS76" s="1">
        <f t="shared" si="27"/>
        <v>29</v>
      </c>
      <c r="AT76" s="1">
        <f t="shared" si="34"/>
        <v>86</v>
      </c>
      <c r="AU76" s="1">
        <f t="shared" si="10"/>
        <v>12246</v>
      </c>
      <c r="AV76" s="9">
        <f t="shared" si="11"/>
        <v>0.24492</v>
      </c>
      <c r="AW76" s="9">
        <f t="shared" si="12"/>
        <v>0.12716</v>
      </c>
      <c r="AX76" s="9">
        <f t="shared" si="13"/>
        <v>0.10996</v>
      </c>
      <c r="AY76" s="9">
        <f t="shared" si="14"/>
        <v>7.7999999999999996E-3</v>
      </c>
      <c r="AZ76" s="9">
        <f t="shared" si="15"/>
        <v>1.72E-3</v>
      </c>
      <c r="BA76" s="9">
        <f t="shared" si="28"/>
        <v>0.2428244</v>
      </c>
      <c r="BJ76" s="7">
        <f t="shared" si="40"/>
        <v>73</v>
      </c>
      <c r="BK76" s="7">
        <f t="shared" si="40"/>
        <v>63</v>
      </c>
      <c r="BL76" s="1">
        <f t="shared" si="16"/>
        <v>0</v>
      </c>
      <c r="BM76" s="48">
        <f>+EvolOf!M65</f>
        <v>200194</v>
      </c>
      <c r="BN76" s="1">
        <f t="shared" si="17"/>
        <v>0</v>
      </c>
      <c r="BO76" s="1">
        <f t="shared" si="29"/>
        <v>0</v>
      </c>
      <c r="BP76" s="28">
        <f t="shared" si="30"/>
        <v>0</v>
      </c>
      <c r="BQ76" s="1">
        <f t="shared" si="18"/>
        <v>0</v>
      </c>
      <c r="BR76" s="1" cm="1">
        <f t="array" ref="BR76">IF(BK76&lt;=$BX$14,0,INDEX($AU$14:$AU$300,BK76-$BX$14+1))*$BY$14</f>
        <v>403405.98746437335</v>
      </c>
      <c r="BS76" s="1">
        <f t="shared" si="19"/>
        <v>233359.59132913162</v>
      </c>
      <c r="BT76" s="1">
        <f t="shared" si="36"/>
        <v>216109.03959514422</v>
      </c>
      <c r="BU76" s="1">
        <f t="shared" si="31"/>
        <v>187296.94786922913</v>
      </c>
      <c r="BV76" s="1">
        <f t="shared" si="38"/>
        <v>201794.75198609085</v>
      </c>
      <c r="BW76" s="1">
        <f t="shared" si="38"/>
        <v>14314.287609053372</v>
      </c>
      <c r="CP76" s="4">
        <f t="shared" si="21"/>
        <v>14.097435897435897</v>
      </c>
      <c r="CQ76" s="7" cm="1">
        <f t="array" ref="CQ76">IF(BK76&lt;=$CV$48,0,INDEX($B$14:$B$300,BK76-$CV$48+1))</f>
        <v>15295</v>
      </c>
      <c r="CR76" s="1">
        <f t="shared" si="22"/>
        <v>12711</v>
      </c>
      <c r="CS76" s="100">
        <f t="shared" si="32"/>
        <v>0.831055900621118</v>
      </c>
    </row>
    <row r="77" spans="1:97" x14ac:dyDescent="0.3">
      <c r="A77" s="1"/>
      <c r="B77" s="1">
        <f t="shared" si="0"/>
        <v>24933</v>
      </c>
      <c r="C77" s="1">
        <v>64</v>
      </c>
      <c r="D77" s="1">
        <v>25065</v>
      </c>
      <c r="E77" s="1">
        <v>11338</v>
      </c>
      <c r="F77" s="1">
        <v>0</v>
      </c>
      <c r="G77" s="1">
        <v>13174</v>
      </c>
      <c r="H77" s="1">
        <v>0</v>
      </c>
      <c r="I77" s="1">
        <v>421</v>
      </c>
      <c r="J77" s="4">
        <v>53.59</v>
      </c>
      <c r="K77" s="4">
        <v>0.62</v>
      </c>
      <c r="L77" s="4">
        <v>24</v>
      </c>
      <c r="M77" s="61">
        <v>1.47</v>
      </c>
      <c r="N77" s="1">
        <v>11819</v>
      </c>
      <c r="O77" s="1">
        <v>13105</v>
      </c>
      <c r="P77" s="1">
        <v>3435</v>
      </c>
      <c r="Q77" s="1">
        <v>9542</v>
      </c>
      <c r="R77" s="1">
        <v>127</v>
      </c>
      <c r="S77" s="1">
        <v>0</v>
      </c>
      <c r="T77" s="1">
        <v>5308</v>
      </c>
      <c r="U77" s="1">
        <v>524</v>
      </c>
      <c r="V77" s="1">
        <v>6035</v>
      </c>
      <c r="W77" s="1">
        <v>5873</v>
      </c>
      <c r="X77" s="1">
        <v>421</v>
      </c>
      <c r="Y77" s="58">
        <v>1.03</v>
      </c>
      <c r="AA77" s="1">
        <f t="shared" si="1"/>
        <v>17373</v>
      </c>
      <c r="AB77" s="1">
        <f t="shared" si="2"/>
        <v>19047</v>
      </c>
      <c r="AC77" s="1">
        <f t="shared" si="3"/>
        <v>842</v>
      </c>
      <c r="AD77" s="1">
        <f t="shared" si="23"/>
        <v>-729</v>
      </c>
      <c r="AE77" s="1">
        <f t="shared" si="24"/>
        <v>853</v>
      </c>
      <c r="AF77" s="1">
        <f t="shared" si="24"/>
        <v>0</v>
      </c>
      <c r="AG77" s="1">
        <f t="shared" si="24"/>
        <v>31</v>
      </c>
      <c r="AH77" s="1">
        <f t="shared" si="33"/>
        <v>155</v>
      </c>
      <c r="AI77" s="9">
        <f t="shared" si="25"/>
        <v>3.4147132776380894E-2</v>
      </c>
      <c r="AJ77" s="9">
        <f t="shared" si="4"/>
        <v>0.49865999999999999</v>
      </c>
      <c r="AK77" s="9">
        <f t="shared" si="5"/>
        <v>0.22675999999999999</v>
      </c>
      <c r="AL77" s="9">
        <f t="shared" si="6"/>
        <v>0.26347999999999999</v>
      </c>
      <c r="AM77" s="9">
        <f t="shared" si="7"/>
        <v>8.4200000000000004E-3</v>
      </c>
      <c r="AN77" s="9">
        <f t="shared" si="8"/>
        <v>0.10616</v>
      </c>
      <c r="AO77" s="9">
        <f t="shared" si="9"/>
        <v>3.0999999999999999E-3</v>
      </c>
      <c r="AP77" s="1">
        <f t="shared" si="26"/>
        <v>-323</v>
      </c>
      <c r="AQ77" s="1">
        <f t="shared" si="26"/>
        <v>375</v>
      </c>
      <c r="AR77" s="1"/>
      <c r="AS77" s="1">
        <f t="shared" si="27"/>
        <v>31</v>
      </c>
      <c r="AT77" s="1">
        <f t="shared" si="34"/>
        <v>83</v>
      </c>
      <c r="AU77" s="1">
        <f t="shared" si="10"/>
        <v>12329</v>
      </c>
      <c r="AV77" s="9">
        <f t="shared" si="11"/>
        <v>0.24657999999999999</v>
      </c>
      <c r="AW77" s="9">
        <f t="shared" si="12"/>
        <v>0.1207</v>
      </c>
      <c r="AX77" s="9">
        <f t="shared" si="13"/>
        <v>0.11745999999999999</v>
      </c>
      <c r="AY77" s="9">
        <f t="shared" si="14"/>
        <v>8.4200000000000004E-3</v>
      </c>
      <c r="AZ77" s="9">
        <f t="shared" si="15"/>
        <v>1.66E-3</v>
      </c>
      <c r="BA77" s="9">
        <f t="shared" si="28"/>
        <v>0.24434339999999999</v>
      </c>
      <c r="BJ77" s="7">
        <f t="shared" si="40"/>
        <v>74</v>
      </c>
      <c r="BK77" s="7">
        <f t="shared" si="40"/>
        <v>64</v>
      </c>
      <c r="BL77" s="1">
        <f t="shared" si="16"/>
        <v>0</v>
      </c>
      <c r="BM77" s="48">
        <f>+EvolOf!M66</f>
        <v>202961</v>
      </c>
      <c r="BN77" s="1">
        <f t="shared" si="17"/>
        <v>0</v>
      </c>
      <c r="BO77" s="1">
        <f t="shared" si="29"/>
        <v>0</v>
      </c>
      <c r="BP77" s="28">
        <f t="shared" si="30"/>
        <v>0</v>
      </c>
      <c r="BQ77" s="1">
        <f t="shared" si="18"/>
        <v>0</v>
      </c>
      <c r="BR77" s="1" cm="1">
        <f t="array" ref="BR77">IF(BK77&lt;=$BX$14,0,INDEX($AU$14:$AU$300,BK77-$BX$14+1))*$BY$14</f>
        <v>409388.62561892642</v>
      </c>
      <c r="BS77" s="1">
        <f t="shared" si="19"/>
        <v>221504.4249247105</v>
      </c>
      <c r="BT77" s="1">
        <f t="shared" si="36"/>
        <v>231010.58002918441</v>
      </c>
      <c r="BU77" s="1">
        <f t="shared" si="31"/>
        <v>178378.04558974202</v>
      </c>
      <c r="BV77" s="1">
        <f t="shared" si="38"/>
        <v>215558.4900717191</v>
      </c>
      <c r="BW77" s="1">
        <f t="shared" si="38"/>
        <v>15452.089957465305</v>
      </c>
      <c r="CP77" s="4">
        <f t="shared" si="21"/>
        <v>13.950118764845605</v>
      </c>
      <c r="CQ77" s="7" cm="1">
        <f t="array" ref="CQ77">IF(BK77&lt;=$CV$48,0,INDEX($B$14:$B$300,BK77-$CV$48+1))</f>
        <v>16194</v>
      </c>
      <c r="CR77" s="1">
        <f t="shared" si="22"/>
        <v>13595</v>
      </c>
      <c r="CS77" s="100">
        <f t="shared" si="32"/>
        <v>0.83950845992342849</v>
      </c>
    </row>
    <row r="78" spans="1:97" x14ac:dyDescent="0.3">
      <c r="A78" s="1"/>
      <c r="B78" s="1">
        <f t="shared" ref="B78:B141" si="41">IF(C78="",NA(),E78+G78+H78+I78)</f>
        <v>25073</v>
      </c>
      <c r="C78" s="1">
        <v>65</v>
      </c>
      <c r="D78" s="1">
        <v>24924</v>
      </c>
      <c r="E78" s="1">
        <v>10605</v>
      </c>
      <c r="F78" s="1">
        <v>0</v>
      </c>
      <c r="G78" s="1">
        <v>14015</v>
      </c>
      <c r="H78" s="1">
        <v>0</v>
      </c>
      <c r="I78" s="1">
        <v>453</v>
      </c>
      <c r="J78" s="4">
        <v>53.59</v>
      </c>
      <c r="K78" s="4">
        <v>0.62</v>
      </c>
      <c r="L78" s="4">
        <v>24.2</v>
      </c>
      <c r="M78" s="61">
        <v>1.43</v>
      </c>
      <c r="N78" s="1">
        <v>11956</v>
      </c>
      <c r="O78" s="1">
        <v>13108</v>
      </c>
      <c r="P78" s="1">
        <v>2918</v>
      </c>
      <c r="Q78" s="1">
        <v>10057</v>
      </c>
      <c r="R78" s="1">
        <v>131</v>
      </c>
      <c r="S78" s="1">
        <v>0</v>
      </c>
      <c r="T78" s="1">
        <v>5030</v>
      </c>
      <c r="U78" s="1">
        <v>496</v>
      </c>
      <c r="V78" s="1">
        <v>5703</v>
      </c>
      <c r="W78" s="1">
        <v>6247</v>
      </c>
      <c r="X78" s="1">
        <v>453</v>
      </c>
      <c r="Y78" s="58">
        <v>1</v>
      </c>
      <c r="AA78" s="1">
        <f t="shared" ref="AA78:AA141" si="42">+E78+V78</f>
        <v>16308</v>
      </c>
      <c r="AB78" s="1">
        <f t="shared" ref="AB78:AB141" si="43">+G78+W78</f>
        <v>20262</v>
      </c>
      <c r="AC78" s="1">
        <f t="shared" ref="AC78:AC141" si="44">+I78+X78</f>
        <v>906</v>
      </c>
      <c r="AD78" s="1">
        <f t="shared" si="23"/>
        <v>-733</v>
      </c>
      <c r="AE78" s="1">
        <f t="shared" si="24"/>
        <v>841</v>
      </c>
      <c r="AF78" s="1">
        <f t="shared" si="24"/>
        <v>0</v>
      </c>
      <c r="AG78" s="1">
        <f t="shared" si="24"/>
        <v>32</v>
      </c>
      <c r="AH78" s="1">
        <f t="shared" si="33"/>
        <v>140</v>
      </c>
      <c r="AI78" s="9">
        <f t="shared" si="25"/>
        <v>3.6523421752801745E-2</v>
      </c>
      <c r="AJ78" s="9">
        <f t="shared" ref="AJ78:AJ141" si="45">IF(OR(ISNA(B78),B78=0),NA(),B78/$AJ$11)</f>
        <v>0.50146000000000002</v>
      </c>
      <c r="AK78" s="9">
        <f t="shared" ref="AK78:AK141" si="46">IF(OR(ISNA(B78),B78=0),NA(),E78/$AJ$11)</f>
        <v>0.21210000000000001</v>
      </c>
      <c r="AL78" s="9">
        <f t="shared" ref="AL78:AL141" si="47">IF(OR(ISNA(B78),B78=0),NA(),G78/$AJ$11)</f>
        <v>0.28029999999999999</v>
      </c>
      <c r="AM78" s="9">
        <f t="shared" ref="AM78:AM141" si="48">IF(OR(ISNA(B78),B78=0),NA(),I78/$AJ$11)</f>
        <v>9.0600000000000003E-3</v>
      </c>
      <c r="AN78" s="9">
        <f t="shared" ref="AN78:AN141" si="49">IF(OR(ISNA(B78),B78=0),NA(),T78/$AJ$11)</f>
        <v>0.10059999999999999</v>
      </c>
      <c r="AO78" s="9">
        <f t="shared" ref="AO78:AO141" si="50">+IF(OR(ISNA(B78),B78=0),NA(),AH78/$AJ$11)</f>
        <v>2.8E-3</v>
      </c>
      <c r="AP78" s="1">
        <f t="shared" si="26"/>
        <v>-332</v>
      </c>
      <c r="AQ78" s="1">
        <f t="shared" si="26"/>
        <v>374</v>
      </c>
      <c r="AR78" s="1"/>
      <c r="AS78" s="1">
        <f t="shared" si="27"/>
        <v>32</v>
      </c>
      <c r="AT78" s="1">
        <f t="shared" si="34"/>
        <v>74</v>
      </c>
      <c r="AU78" s="1">
        <f t="shared" ref="AU78:AU141" si="51">IF(C78="",NA(),V78+W78+X78)</f>
        <v>12403</v>
      </c>
      <c r="AV78" s="9">
        <f t="shared" ref="AV78:AV141" si="52">IF(OR(ISNA(B78),B78=0),NA(),AU78/$AJ$11)</f>
        <v>0.24806</v>
      </c>
      <c r="AW78" s="9">
        <f t="shared" ref="AW78:AW141" si="53">IF(OR(ISNA(B78),B78=0),NA(),V78/$AJ$11)</f>
        <v>0.11405999999999999</v>
      </c>
      <c r="AX78" s="9">
        <f t="shared" ref="AX78:AX141" si="54">IF(OR(ISNA(B78),B78=0),NA(),W78/$AJ$11)</f>
        <v>0.12494</v>
      </c>
      <c r="AY78" s="9">
        <f t="shared" ref="AY78:AY141" si="55">IF(OR(ISNA(B78),B78=0),NA(),X78/$AJ$11)</f>
        <v>9.0600000000000003E-3</v>
      </c>
      <c r="AZ78" s="9">
        <f t="shared" ref="AZ78:AZ141" si="56">IF(OR(ISNA(B78),B78=0),NA(),AT78/$AJ$11)</f>
        <v>1.48E-3</v>
      </c>
      <c r="BA78" s="9">
        <f t="shared" si="28"/>
        <v>0.2457154</v>
      </c>
      <c r="BJ78" s="7">
        <f t="shared" si="40"/>
        <v>75</v>
      </c>
      <c r="BK78" s="7">
        <f t="shared" si="40"/>
        <v>65</v>
      </c>
      <c r="BL78" s="1">
        <f t="shared" ref="BL78:BL113" si="57">IF(OR(BJ78&lt;$BY$12,BJ78&gt;$CA$12),0,$BY$14*AU78)</f>
        <v>0</v>
      </c>
      <c r="BM78" s="48">
        <f>+EvolOf!M67</f>
        <v>205905</v>
      </c>
      <c r="BN78" s="1">
        <f t="shared" ref="BN78:BN113" si="58">IF(OR(BJ78&lt;$BY$12,BJ78&gt;$CA$12),0,IF(BJ78&gt;$CA$12,0,VLOOKUP(BJ78,$BK$14:$BM$87,3)))</f>
        <v>0</v>
      </c>
      <c r="BO78" s="1">
        <f t="shared" si="29"/>
        <v>0</v>
      </c>
      <c r="BP78" s="28">
        <f t="shared" si="30"/>
        <v>0</v>
      </c>
      <c r="BQ78" s="1">
        <f t="shared" ref="BQ78:BQ113" si="59">+BO78*BO78</f>
        <v>0</v>
      </c>
      <c r="BR78" s="1" cm="1">
        <f t="array" ref="BR78">IF(BK78&lt;=$BX$14,0,INDEX($AU$14:$AU$300,BK78-$BX$14+1))*$BY$14</f>
        <v>415187.74726567109</v>
      </c>
      <c r="BS78" s="1">
        <f t="shared" ref="BS78:BS113" si="60">+$BY$14*V78</f>
        <v>209318.9288062343</v>
      </c>
      <c r="BT78" s="1">
        <f t="shared" si="36"/>
        <v>245912.12046322459</v>
      </c>
      <c r="BU78" s="1">
        <f t="shared" si="31"/>
        <v>169275.6268024465</v>
      </c>
      <c r="BV78" s="1">
        <f t="shared" ref="BV78:BW103" si="61">+$BY$14*W78</f>
        <v>229285.52485578565</v>
      </c>
      <c r="BW78" s="1">
        <f t="shared" si="61"/>
        <v>16626.595607438914</v>
      </c>
      <c r="CP78" s="4">
        <f t="shared" ref="CP78:CP121" si="62">IF(X78=0,0,W78/X78)</f>
        <v>13.790286975717439</v>
      </c>
      <c r="CQ78" s="7" cm="1">
        <f t="array" ref="CQ78">IF(BK78&lt;=$CV$48,0,INDEX($B$14:$B$300,BK78-$CV$48+1))</f>
        <v>17033</v>
      </c>
      <c r="CR78" s="1">
        <f t="shared" ref="CR78:CR121" si="63">+G78+I78</f>
        <v>14468</v>
      </c>
      <c r="CS78" s="100">
        <f t="shared" si="32"/>
        <v>0.84940996888393117</v>
      </c>
    </row>
    <row r="79" spans="1:97" x14ac:dyDescent="0.3">
      <c r="A79" s="1"/>
      <c r="B79" s="1">
        <f t="shared" si="41"/>
        <v>25201</v>
      </c>
      <c r="C79" s="1">
        <v>66</v>
      </c>
      <c r="D79" s="1">
        <v>24797</v>
      </c>
      <c r="E79" s="1">
        <v>9891</v>
      </c>
      <c r="F79" s="1">
        <v>0</v>
      </c>
      <c r="G79" s="1">
        <v>14826</v>
      </c>
      <c r="H79" s="1">
        <v>0</v>
      </c>
      <c r="I79" s="1">
        <v>484</v>
      </c>
      <c r="J79" s="4">
        <v>53.59</v>
      </c>
      <c r="K79" s="4">
        <v>0.62</v>
      </c>
      <c r="L79" s="4">
        <v>24.4</v>
      </c>
      <c r="M79" s="61">
        <v>1.4</v>
      </c>
      <c r="N79" s="1">
        <v>12080</v>
      </c>
      <c r="O79" s="1">
        <v>13112</v>
      </c>
      <c r="P79" s="1">
        <v>2438</v>
      </c>
      <c r="Q79" s="1">
        <v>10538</v>
      </c>
      <c r="R79" s="1">
        <v>135</v>
      </c>
      <c r="S79" s="1">
        <v>0</v>
      </c>
      <c r="T79" s="1">
        <v>4753</v>
      </c>
      <c r="U79" s="1">
        <v>468</v>
      </c>
      <c r="V79" s="1">
        <v>5375</v>
      </c>
      <c r="W79" s="1">
        <v>6611</v>
      </c>
      <c r="X79" s="1">
        <v>484</v>
      </c>
      <c r="Y79" s="58">
        <v>0.97</v>
      </c>
      <c r="AA79" s="1">
        <f t="shared" si="42"/>
        <v>15266</v>
      </c>
      <c r="AB79" s="1">
        <f t="shared" si="43"/>
        <v>21437</v>
      </c>
      <c r="AC79" s="1">
        <f t="shared" si="44"/>
        <v>968</v>
      </c>
      <c r="AD79" s="1">
        <f t="shared" ref="AD79:AD142" si="64">IF($C79="","",E79-E78)</f>
        <v>-714</v>
      </c>
      <c r="AE79" s="1">
        <f t="shared" ref="AE79:AG142" si="65">IF($C79="","",G79-G78)</f>
        <v>811</v>
      </c>
      <c r="AF79" s="1">
        <f t="shared" si="65"/>
        <v>0</v>
      </c>
      <c r="AG79" s="1">
        <f t="shared" si="65"/>
        <v>31</v>
      </c>
      <c r="AH79" s="1">
        <f t="shared" si="33"/>
        <v>128</v>
      </c>
      <c r="AI79" s="9">
        <f t="shared" ref="AI79:AI142" si="66">IF(OR(ISNA(AU79),AU79=0),NA(),I79/AU79)</f>
        <v>3.8813151563753007E-2</v>
      </c>
      <c r="AJ79" s="9">
        <f t="shared" si="45"/>
        <v>0.50402000000000002</v>
      </c>
      <c r="AK79" s="9">
        <f t="shared" si="46"/>
        <v>0.19782</v>
      </c>
      <c r="AL79" s="9">
        <f t="shared" si="47"/>
        <v>0.29652000000000001</v>
      </c>
      <c r="AM79" s="9">
        <f t="shared" si="48"/>
        <v>9.6799999999999994E-3</v>
      </c>
      <c r="AN79" s="9">
        <f t="shared" si="49"/>
        <v>9.5060000000000006E-2</v>
      </c>
      <c r="AO79" s="9">
        <f t="shared" si="50"/>
        <v>2.5600000000000002E-3</v>
      </c>
      <c r="AP79" s="1">
        <f t="shared" ref="AP79:AQ142" si="67">IF($C79="","",V79-V78)</f>
        <v>-328</v>
      </c>
      <c r="AQ79" s="1">
        <f t="shared" si="67"/>
        <v>364</v>
      </c>
      <c r="AR79" s="1"/>
      <c r="AS79" s="1">
        <f t="shared" ref="AS79:AS142" si="68">IF($C79="","",X79-X78)</f>
        <v>31</v>
      </c>
      <c r="AT79" s="1">
        <f t="shared" si="34"/>
        <v>67</v>
      </c>
      <c r="AU79" s="1">
        <f t="shared" si="51"/>
        <v>12470</v>
      </c>
      <c r="AV79" s="9">
        <f t="shared" si="52"/>
        <v>0.24940000000000001</v>
      </c>
      <c r="AW79" s="9">
        <f t="shared" si="53"/>
        <v>0.1075</v>
      </c>
      <c r="AX79" s="9">
        <f t="shared" si="54"/>
        <v>0.13222</v>
      </c>
      <c r="AY79" s="9">
        <f t="shared" si="55"/>
        <v>9.6799999999999994E-3</v>
      </c>
      <c r="AZ79" s="9">
        <f t="shared" si="56"/>
        <v>1.34E-3</v>
      </c>
      <c r="BA79" s="9">
        <f t="shared" ref="BA79:BA142" si="69">+AJ79*$BA$12</f>
        <v>0.24696980000000002</v>
      </c>
      <c r="BJ79" s="7">
        <f t="shared" si="40"/>
        <v>76</v>
      </c>
      <c r="BK79" s="7">
        <f t="shared" si="40"/>
        <v>66</v>
      </c>
      <c r="BL79" s="1">
        <f t="shared" si="57"/>
        <v>0</v>
      </c>
      <c r="BM79" s="48">
        <f>+EvolOf!M68</f>
        <v>207634</v>
      </c>
      <c r="BN79" s="1">
        <f t="shared" si="58"/>
        <v>0</v>
      </c>
      <c r="BO79" s="1">
        <f t="shared" ref="BO79:BO113" si="70">+BL79-BN79</f>
        <v>0</v>
      </c>
      <c r="BP79" s="28">
        <f t="shared" ref="BP79:BP113" si="71">IF(BN79=0,0,BL79/BN79-1)</f>
        <v>0</v>
      </c>
      <c r="BQ79" s="1">
        <f t="shared" si="59"/>
        <v>0</v>
      </c>
      <c r="BR79" s="1" cm="1">
        <f t="array" ref="BR79">IF(BK79&lt;=$BX$14,0,INDEX($AU$14:$AU$300,BK79-$BX$14+1))*$BY$14</f>
        <v>420729.94580148411</v>
      </c>
      <c r="BS79" s="1">
        <f t="shared" si="60"/>
        <v>197280.24589400479</v>
      </c>
      <c r="BT79" s="1">
        <f t="shared" si="36"/>
        <v>260409.92458008631</v>
      </c>
      <c r="BU79" s="1">
        <f t="shared" ref="BU79:BU113" si="72">IF(BS79=0,0,BR79-BT79)</f>
        <v>160320.02122139779</v>
      </c>
      <c r="BV79" s="1">
        <f t="shared" si="61"/>
        <v>242645.52662423547</v>
      </c>
      <c r="BW79" s="1">
        <f t="shared" si="61"/>
        <v>17764.397955850851</v>
      </c>
      <c r="CP79" s="4">
        <f t="shared" si="62"/>
        <v>13.659090909090908</v>
      </c>
      <c r="CQ79" s="7" cm="1">
        <f t="array" ref="CQ79">IF(BK79&lt;=$CV$48,0,INDEX($B$14:$B$300,BK79-$CV$48+1))</f>
        <v>17776</v>
      </c>
      <c r="CR79" s="1">
        <f t="shared" si="63"/>
        <v>15310</v>
      </c>
      <c r="CS79" s="100">
        <f t="shared" ref="CS79:CS121" si="73">IF(CQ79=0,0,CR79/CQ79)</f>
        <v>0.86127362736273627</v>
      </c>
    </row>
    <row r="80" spans="1:97" x14ac:dyDescent="0.3">
      <c r="A80" s="1"/>
      <c r="B80" s="1">
        <f t="shared" si="41"/>
        <v>25320</v>
      </c>
      <c r="C80" s="1">
        <v>67</v>
      </c>
      <c r="D80" s="1">
        <v>24678</v>
      </c>
      <c r="E80" s="1">
        <v>9191</v>
      </c>
      <c r="F80" s="1">
        <v>0</v>
      </c>
      <c r="G80" s="1">
        <v>15614</v>
      </c>
      <c r="H80" s="1">
        <v>0</v>
      </c>
      <c r="I80" s="1">
        <v>515</v>
      </c>
      <c r="J80" s="4">
        <v>53.6</v>
      </c>
      <c r="K80" s="4">
        <v>0.62</v>
      </c>
      <c r="L80" s="4">
        <v>24.6</v>
      </c>
      <c r="M80" s="61">
        <v>1.37</v>
      </c>
      <c r="N80" s="1">
        <v>12194</v>
      </c>
      <c r="O80" s="1">
        <v>13117</v>
      </c>
      <c r="P80" s="1">
        <v>1994</v>
      </c>
      <c r="Q80" s="1">
        <v>10983</v>
      </c>
      <c r="R80" s="1">
        <v>138</v>
      </c>
      <c r="S80" s="1">
        <v>0</v>
      </c>
      <c r="T80" s="1">
        <v>4478</v>
      </c>
      <c r="U80" s="1">
        <v>443</v>
      </c>
      <c r="V80" s="1">
        <v>5050</v>
      </c>
      <c r="W80" s="1">
        <v>6966</v>
      </c>
      <c r="X80" s="1">
        <v>515</v>
      </c>
      <c r="Y80" s="58">
        <v>0.95</v>
      </c>
      <c r="AA80" s="1">
        <f t="shared" si="42"/>
        <v>14241</v>
      </c>
      <c r="AB80" s="1">
        <f t="shared" si="43"/>
        <v>22580</v>
      </c>
      <c r="AC80" s="1">
        <f t="shared" si="44"/>
        <v>1030</v>
      </c>
      <c r="AD80" s="1">
        <f t="shared" si="64"/>
        <v>-700</v>
      </c>
      <c r="AE80" s="1">
        <f t="shared" si="65"/>
        <v>788</v>
      </c>
      <c r="AF80" s="1">
        <f t="shared" si="65"/>
        <v>0</v>
      </c>
      <c r="AG80" s="1">
        <f t="shared" si="65"/>
        <v>31</v>
      </c>
      <c r="AH80" s="1">
        <f t="shared" ref="AH80:AH143" si="74">IF(OR($C80="",ISNA($C80)),NA(),AD80+AE80+AF80+AG80)</f>
        <v>119</v>
      </c>
      <c r="AI80" s="9">
        <f t="shared" si="66"/>
        <v>4.1098076769611365E-2</v>
      </c>
      <c r="AJ80" s="9">
        <f t="shared" si="45"/>
        <v>0.50639999999999996</v>
      </c>
      <c r="AK80" s="9">
        <f t="shared" si="46"/>
        <v>0.18382000000000001</v>
      </c>
      <c r="AL80" s="9">
        <f t="shared" si="47"/>
        <v>0.31228</v>
      </c>
      <c r="AM80" s="9">
        <f t="shared" si="48"/>
        <v>1.03E-2</v>
      </c>
      <c r="AN80" s="9">
        <f t="shared" si="49"/>
        <v>8.9560000000000001E-2</v>
      </c>
      <c r="AO80" s="9">
        <f t="shared" si="50"/>
        <v>2.3800000000000002E-3</v>
      </c>
      <c r="AP80" s="1">
        <f t="shared" si="67"/>
        <v>-325</v>
      </c>
      <c r="AQ80" s="1">
        <f t="shared" si="67"/>
        <v>355</v>
      </c>
      <c r="AR80" s="1"/>
      <c r="AS80" s="1">
        <f t="shared" si="68"/>
        <v>31</v>
      </c>
      <c r="AT80" s="1">
        <f t="shared" ref="AT80:AT143" si="75">IF(OR($C80="",ISNA($C80)),NA(),AP80+AQ80+AR80+AS80)</f>
        <v>61</v>
      </c>
      <c r="AU80" s="1">
        <f t="shared" si="51"/>
        <v>12531</v>
      </c>
      <c r="AV80" s="9">
        <f t="shared" si="52"/>
        <v>0.25062000000000001</v>
      </c>
      <c r="AW80" s="9">
        <f t="shared" si="53"/>
        <v>0.10100000000000001</v>
      </c>
      <c r="AX80" s="9">
        <f t="shared" si="54"/>
        <v>0.13932</v>
      </c>
      <c r="AY80" s="9">
        <f t="shared" si="55"/>
        <v>1.03E-2</v>
      </c>
      <c r="AZ80" s="9">
        <f t="shared" si="56"/>
        <v>1.2199999999999999E-3</v>
      </c>
      <c r="BA80" s="9">
        <f t="shared" si="69"/>
        <v>0.24813599999999997</v>
      </c>
      <c r="BJ80" s="7">
        <f t="shared" ref="BJ80:BK95" si="76">+BJ79+1</f>
        <v>77</v>
      </c>
      <c r="BK80" s="7">
        <f t="shared" si="76"/>
        <v>67</v>
      </c>
      <c r="BL80" s="1">
        <f t="shared" si="57"/>
        <v>0</v>
      </c>
      <c r="BM80" s="48">
        <f>+EvolOf!M69</f>
        <v>209465</v>
      </c>
      <c r="BN80" s="1">
        <f t="shared" si="58"/>
        <v>0</v>
      </c>
      <c r="BO80" s="1">
        <f t="shared" si="70"/>
        <v>0</v>
      </c>
      <c r="BP80" s="28">
        <f t="shared" si="71"/>
        <v>0</v>
      </c>
      <c r="BQ80" s="1">
        <f t="shared" si="59"/>
        <v>0</v>
      </c>
      <c r="BR80" s="1" cm="1">
        <f t="array" ref="BR80">IF(BK80&lt;=$BX$14,0,INDEX($AU$14:$AU$300,BK80-$BX$14+1))*$BY$14</f>
        <v>425831.70471855695</v>
      </c>
      <c r="BS80" s="1">
        <f t="shared" si="60"/>
        <v>185351.67288646032</v>
      </c>
      <c r="BT80" s="1">
        <f t="shared" ref="BT80:BT113" si="77">$BY$14*(W80+X80)</f>
        <v>274577.39898289298</v>
      </c>
      <c r="BU80" s="1">
        <f t="shared" si="72"/>
        <v>151254.30573566398</v>
      </c>
      <c r="BV80" s="1">
        <f t="shared" si="61"/>
        <v>255675.1986786302</v>
      </c>
      <c r="BW80" s="1">
        <f t="shared" si="61"/>
        <v>18902.200304262784</v>
      </c>
      <c r="CP80" s="4">
        <f t="shared" si="62"/>
        <v>13.52621359223301</v>
      </c>
      <c r="CQ80" s="7" cm="1">
        <f t="array" ref="CQ80">IF(BK80&lt;=$CV$48,0,INDEX($B$14:$B$300,BK80-$CV$48+1))</f>
        <v>18429</v>
      </c>
      <c r="CR80" s="1">
        <f t="shared" si="63"/>
        <v>16129</v>
      </c>
      <c r="CS80" s="100">
        <f t="shared" si="73"/>
        <v>0.87519670085191814</v>
      </c>
    </row>
    <row r="81" spans="1:97" x14ac:dyDescent="0.3">
      <c r="A81" s="1"/>
      <c r="B81" s="1">
        <f t="shared" si="41"/>
        <v>25430</v>
      </c>
      <c r="C81" s="1">
        <v>68</v>
      </c>
      <c r="D81" s="1">
        <v>24568</v>
      </c>
      <c r="E81" s="1">
        <v>8513</v>
      </c>
      <c r="F81" s="1">
        <v>0</v>
      </c>
      <c r="G81" s="1">
        <v>16370</v>
      </c>
      <c r="H81" s="1">
        <v>0</v>
      </c>
      <c r="I81" s="1">
        <v>547</v>
      </c>
      <c r="J81" s="4">
        <v>53.6</v>
      </c>
      <c r="K81" s="4">
        <v>0.62</v>
      </c>
      <c r="L81" s="4">
        <v>24.7</v>
      </c>
      <c r="M81" s="61">
        <v>1.34</v>
      </c>
      <c r="N81" s="1">
        <v>12299</v>
      </c>
      <c r="O81" s="1">
        <v>13122</v>
      </c>
      <c r="P81" s="1">
        <v>1590</v>
      </c>
      <c r="Q81" s="1">
        <v>11390</v>
      </c>
      <c r="R81" s="1">
        <v>141</v>
      </c>
      <c r="S81" s="1">
        <v>0</v>
      </c>
      <c r="T81" s="1">
        <v>4201</v>
      </c>
      <c r="U81" s="1">
        <v>416</v>
      </c>
      <c r="V81" s="1">
        <v>4723</v>
      </c>
      <c r="W81" s="1">
        <v>7317</v>
      </c>
      <c r="X81" s="1">
        <v>547</v>
      </c>
      <c r="Y81" s="58">
        <v>0.92</v>
      </c>
      <c r="AA81" s="1">
        <f t="shared" si="42"/>
        <v>13236</v>
      </c>
      <c r="AB81" s="1">
        <f t="shared" si="43"/>
        <v>23687</v>
      </c>
      <c r="AC81" s="1">
        <f t="shared" si="44"/>
        <v>1094</v>
      </c>
      <c r="AD81" s="1">
        <f t="shared" si="64"/>
        <v>-678</v>
      </c>
      <c r="AE81" s="1">
        <f t="shared" si="65"/>
        <v>756</v>
      </c>
      <c r="AF81" s="1">
        <f t="shared" si="65"/>
        <v>0</v>
      </c>
      <c r="AG81" s="1">
        <f t="shared" si="65"/>
        <v>32</v>
      </c>
      <c r="AH81" s="1">
        <f t="shared" si="74"/>
        <v>110</v>
      </c>
      <c r="AI81" s="9">
        <f t="shared" si="66"/>
        <v>4.3457535552554223E-2</v>
      </c>
      <c r="AJ81" s="9">
        <f t="shared" si="45"/>
        <v>0.50860000000000005</v>
      </c>
      <c r="AK81" s="9">
        <f t="shared" si="46"/>
        <v>0.17025999999999999</v>
      </c>
      <c r="AL81" s="9">
        <f t="shared" si="47"/>
        <v>0.32740000000000002</v>
      </c>
      <c r="AM81" s="9">
        <f t="shared" si="48"/>
        <v>1.094E-2</v>
      </c>
      <c r="AN81" s="9">
        <f t="shared" si="49"/>
        <v>8.4019999999999997E-2</v>
      </c>
      <c r="AO81" s="9">
        <f t="shared" si="50"/>
        <v>2.2000000000000001E-3</v>
      </c>
      <c r="AP81" s="1">
        <f t="shared" si="67"/>
        <v>-327</v>
      </c>
      <c r="AQ81" s="1">
        <f t="shared" si="67"/>
        <v>351</v>
      </c>
      <c r="AR81" s="1"/>
      <c r="AS81" s="1">
        <f t="shared" si="68"/>
        <v>32</v>
      </c>
      <c r="AT81" s="1">
        <f t="shared" si="75"/>
        <v>56</v>
      </c>
      <c r="AU81" s="1">
        <f t="shared" si="51"/>
        <v>12587</v>
      </c>
      <c r="AV81" s="9">
        <f t="shared" si="52"/>
        <v>0.25174000000000002</v>
      </c>
      <c r="AW81" s="9">
        <f t="shared" si="53"/>
        <v>9.4460000000000002E-2</v>
      </c>
      <c r="AX81" s="9">
        <f t="shared" si="54"/>
        <v>0.14634</v>
      </c>
      <c r="AY81" s="9">
        <f t="shared" si="55"/>
        <v>1.094E-2</v>
      </c>
      <c r="AZ81" s="9">
        <f t="shared" si="56"/>
        <v>1.1199999999999999E-3</v>
      </c>
      <c r="BA81" s="9">
        <f t="shared" si="69"/>
        <v>0.24921400000000002</v>
      </c>
      <c r="BJ81" s="7">
        <f t="shared" si="76"/>
        <v>78</v>
      </c>
      <c r="BK81" s="7">
        <f t="shared" si="76"/>
        <v>68</v>
      </c>
      <c r="BL81" s="1">
        <f t="shared" si="57"/>
        <v>0</v>
      </c>
      <c r="BM81" s="48">
        <f>+EvolOf!M70</f>
        <v>210773</v>
      </c>
      <c r="BN81" s="1">
        <f t="shared" si="58"/>
        <v>0</v>
      </c>
      <c r="BO81" s="1">
        <f t="shared" si="70"/>
        <v>0</v>
      </c>
      <c r="BP81" s="28">
        <f t="shared" si="71"/>
        <v>0</v>
      </c>
      <c r="BQ81" s="1">
        <f t="shared" si="59"/>
        <v>0</v>
      </c>
      <c r="BR81" s="1" cm="1">
        <f t="array" ref="BR81">IF(BK81&lt;=$BX$14,0,INDEX($AU$14:$AU$300,BK81-$BX$14+1))*$BY$14</f>
        <v>430493.02401688974</v>
      </c>
      <c r="BS81" s="1">
        <f t="shared" si="60"/>
        <v>173349.6932757925</v>
      </c>
      <c r="BT81" s="1">
        <f t="shared" si="77"/>
        <v>288634.76348101464</v>
      </c>
      <c r="BU81" s="1">
        <f t="shared" si="72"/>
        <v>141858.2605358751</v>
      </c>
      <c r="BV81" s="1">
        <f t="shared" si="61"/>
        <v>268558.05752677826</v>
      </c>
      <c r="BW81" s="1">
        <f t="shared" si="61"/>
        <v>20076.705954236393</v>
      </c>
      <c r="CP81" s="4">
        <f t="shared" si="62"/>
        <v>13.376599634369287</v>
      </c>
      <c r="CQ81" s="7" cm="1">
        <f t="array" ref="CQ81">IF(BK81&lt;=$CV$48,0,INDEX($B$14:$B$300,BK81-$CV$48+1))</f>
        <v>19020</v>
      </c>
      <c r="CR81" s="1">
        <f t="shared" si="63"/>
        <v>16917</v>
      </c>
      <c r="CS81" s="100">
        <f t="shared" si="73"/>
        <v>0.88943217665615137</v>
      </c>
    </row>
    <row r="82" spans="1:97" x14ac:dyDescent="0.3">
      <c r="A82" s="1"/>
      <c r="B82" s="1">
        <f t="shared" si="41"/>
        <v>25530</v>
      </c>
      <c r="C82" s="1">
        <v>69</v>
      </c>
      <c r="D82" s="1">
        <v>24467</v>
      </c>
      <c r="E82" s="1">
        <v>7884</v>
      </c>
      <c r="F82" s="1">
        <v>0</v>
      </c>
      <c r="G82" s="1">
        <v>17067</v>
      </c>
      <c r="H82" s="1">
        <v>0</v>
      </c>
      <c r="I82" s="1">
        <v>579</v>
      </c>
      <c r="J82" s="4">
        <v>53.6</v>
      </c>
      <c r="K82" s="4">
        <v>0.62</v>
      </c>
      <c r="L82" s="4">
        <v>24.9</v>
      </c>
      <c r="M82" s="61">
        <v>1.31</v>
      </c>
      <c r="N82" s="1">
        <v>12394</v>
      </c>
      <c r="O82" s="1">
        <v>13127</v>
      </c>
      <c r="P82" s="1">
        <v>1244</v>
      </c>
      <c r="Q82" s="1">
        <v>11738</v>
      </c>
      <c r="R82" s="1">
        <v>144</v>
      </c>
      <c r="S82" s="1">
        <v>0</v>
      </c>
      <c r="T82" s="1">
        <v>3936</v>
      </c>
      <c r="U82" s="1">
        <v>392</v>
      </c>
      <c r="V82" s="1">
        <v>4412</v>
      </c>
      <c r="W82" s="1">
        <v>7645</v>
      </c>
      <c r="X82" s="1">
        <v>579</v>
      </c>
      <c r="Y82" s="58">
        <v>0.9</v>
      </c>
      <c r="AA82" s="1">
        <f t="shared" si="42"/>
        <v>12296</v>
      </c>
      <c r="AB82" s="1">
        <f t="shared" si="43"/>
        <v>24712</v>
      </c>
      <c r="AC82" s="1">
        <f t="shared" si="44"/>
        <v>1158</v>
      </c>
      <c r="AD82" s="1">
        <f t="shared" si="64"/>
        <v>-629</v>
      </c>
      <c r="AE82" s="1">
        <f t="shared" si="65"/>
        <v>697</v>
      </c>
      <c r="AF82" s="1">
        <f t="shared" si="65"/>
        <v>0</v>
      </c>
      <c r="AG82" s="1">
        <f t="shared" si="65"/>
        <v>32</v>
      </c>
      <c r="AH82" s="1">
        <f t="shared" si="74"/>
        <v>100</v>
      </c>
      <c r="AI82" s="9">
        <f t="shared" si="66"/>
        <v>4.5821462488129155E-2</v>
      </c>
      <c r="AJ82" s="9">
        <f t="shared" si="45"/>
        <v>0.51060000000000005</v>
      </c>
      <c r="AK82" s="9">
        <f t="shared" si="46"/>
        <v>0.15767999999999999</v>
      </c>
      <c r="AL82" s="9">
        <f t="shared" si="47"/>
        <v>0.34133999999999998</v>
      </c>
      <c r="AM82" s="9">
        <f t="shared" si="48"/>
        <v>1.158E-2</v>
      </c>
      <c r="AN82" s="9">
        <f t="shared" si="49"/>
        <v>7.8719999999999998E-2</v>
      </c>
      <c r="AO82" s="9">
        <f t="shared" si="50"/>
        <v>2E-3</v>
      </c>
      <c r="AP82" s="1">
        <f t="shared" si="67"/>
        <v>-311</v>
      </c>
      <c r="AQ82" s="1">
        <f t="shared" si="67"/>
        <v>328</v>
      </c>
      <c r="AR82" s="1"/>
      <c r="AS82" s="1">
        <f t="shared" si="68"/>
        <v>32</v>
      </c>
      <c r="AT82" s="1">
        <f t="shared" si="75"/>
        <v>49</v>
      </c>
      <c r="AU82" s="1">
        <f t="shared" si="51"/>
        <v>12636</v>
      </c>
      <c r="AV82" s="9">
        <f t="shared" si="52"/>
        <v>0.25272</v>
      </c>
      <c r="AW82" s="9">
        <f t="shared" si="53"/>
        <v>8.8239999999999999E-2</v>
      </c>
      <c r="AX82" s="9">
        <f t="shared" si="54"/>
        <v>0.15290000000000001</v>
      </c>
      <c r="AY82" s="9">
        <f t="shared" si="55"/>
        <v>1.158E-2</v>
      </c>
      <c r="AZ82" s="9">
        <f t="shared" si="56"/>
        <v>9.7999999999999997E-4</v>
      </c>
      <c r="BA82" s="9">
        <f t="shared" si="69"/>
        <v>0.25019400000000003</v>
      </c>
      <c r="BJ82" s="7">
        <f t="shared" si="76"/>
        <v>79</v>
      </c>
      <c r="BK82" s="7">
        <f t="shared" si="76"/>
        <v>69</v>
      </c>
      <c r="BL82" s="1">
        <f t="shared" si="57"/>
        <v>0</v>
      </c>
      <c r="BM82" s="48">
        <f>+EvolOf!M71</f>
        <v>212126</v>
      </c>
      <c r="BN82" s="1">
        <f t="shared" si="58"/>
        <v>0</v>
      </c>
      <c r="BO82" s="1">
        <f t="shared" si="70"/>
        <v>0</v>
      </c>
      <c r="BP82" s="28">
        <f t="shared" si="71"/>
        <v>0</v>
      </c>
      <c r="BQ82" s="1">
        <f t="shared" si="59"/>
        <v>0</v>
      </c>
      <c r="BR82" s="1" cm="1">
        <f t="array" ref="BR82">IF(BK82&lt;=$BX$14,0,INDEX($AU$14:$AU$300,BK82-$BX$14+1))*$BY$14</f>
        <v>434824.01360116742</v>
      </c>
      <c r="BS82" s="1">
        <f t="shared" si="60"/>
        <v>161934.96649011146</v>
      </c>
      <c r="BT82" s="1">
        <f t="shared" si="77"/>
        <v>301847.95204321778</v>
      </c>
      <c r="BU82" s="1">
        <f t="shared" si="72"/>
        <v>132976.06155794964</v>
      </c>
      <c r="BV82" s="1">
        <f t="shared" si="61"/>
        <v>280596.74043900776</v>
      </c>
      <c r="BW82" s="1">
        <f t="shared" si="61"/>
        <v>21251.211604210006</v>
      </c>
      <c r="CP82" s="4">
        <f t="shared" si="62"/>
        <v>13.203799654576857</v>
      </c>
      <c r="CQ82" s="7" cm="1">
        <f t="array" ref="CQ82">IF(BK82&lt;=$CV$48,0,INDEX($B$14:$B$300,BK82-$CV$48+1))</f>
        <v>19550</v>
      </c>
      <c r="CR82" s="1">
        <f t="shared" si="63"/>
        <v>17646</v>
      </c>
      <c r="CS82" s="100">
        <f t="shared" si="73"/>
        <v>0.90260869565217394</v>
      </c>
    </row>
    <row r="83" spans="1:97" x14ac:dyDescent="0.3">
      <c r="A83" s="1"/>
      <c r="B83" s="1">
        <f t="shared" si="41"/>
        <v>25621</v>
      </c>
      <c r="C83" s="1">
        <v>70</v>
      </c>
      <c r="D83" s="1">
        <v>24377</v>
      </c>
      <c r="E83" s="1">
        <v>7295</v>
      </c>
      <c r="F83" s="1">
        <v>0</v>
      </c>
      <c r="G83" s="1">
        <v>17713</v>
      </c>
      <c r="H83" s="1">
        <v>0</v>
      </c>
      <c r="I83" s="1">
        <v>613</v>
      </c>
      <c r="J83" s="4">
        <v>53.61</v>
      </c>
      <c r="K83" s="4">
        <v>0.61</v>
      </c>
      <c r="L83" s="4">
        <v>25</v>
      </c>
      <c r="M83" s="61">
        <v>1.29</v>
      </c>
      <c r="N83" s="1">
        <v>12480</v>
      </c>
      <c r="O83" s="1">
        <v>13132</v>
      </c>
      <c r="P83" s="1">
        <v>952</v>
      </c>
      <c r="Q83" s="1">
        <v>12032</v>
      </c>
      <c r="R83" s="1">
        <v>146</v>
      </c>
      <c r="S83" s="1">
        <v>0</v>
      </c>
      <c r="T83" s="1">
        <v>3676</v>
      </c>
      <c r="U83" s="1">
        <v>363</v>
      </c>
      <c r="V83" s="1">
        <v>4111</v>
      </c>
      <c r="W83" s="1">
        <v>7957</v>
      </c>
      <c r="X83" s="1">
        <v>613</v>
      </c>
      <c r="Y83" s="58">
        <v>0.87</v>
      </c>
      <c r="AA83" s="1">
        <f t="shared" si="42"/>
        <v>11406</v>
      </c>
      <c r="AB83" s="1">
        <f t="shared" si="43"/>
        <v>25670</v>
      </c>
      <c r="AC83" s="1">
        <f t="shared" si="44"/>
        <v>1226</v>
      </c>
      <c r="AD83" s="1">
        <f t="shared" si="64"/>
        <v>-589</v>
      </c>
      <c r="AE83" s="1">
        <f t="shared" si="65"/>
        <v>646</v>
      </c>
      <c r="AF83" s="1">
        <f t="shared" si="65"/>
        <v>0</v>
      </c>
      <c r="AG83" s="1">
        <f t="shared" si="65"/>
        <v>34</v>
      </c>
      <c r="AH83" s="1">
        <f t="shared" si="74"/>
        <v>91</v>
      </c>
      <c r="AI83" s="9">
        <f t="shared" si="66"/>
        <v>4.8340036274741739E-2</v>
      </c>
      <c r="AJ83" s="9">
        <f t="shared" si="45"/>
        <v>0.51241999999999999</v>
      </c>
      <c r="AK83" s="9">
        <f t="shared" si="46"/>
        <v>0.1459</v>
      </c>
      <c r="AL83" s="9">
        <f t="shared" si="47"/>
        <v>0.35426000000000002</v>
      </c>
      <c r="AM83" s="9">
        <f t="shared" si="48"/>
        <v>1.226E-2</v>
      </c>
      <c r="AN83" s="9">
        <f t="shared" si="49"/>
        <v>7.3520000000000002E-2</v>
      </c>
      <c r="AO83" s="9">
        <f t="shared" si="50"/>
        <v>1.82E-3</v>
      </c>
      <c r="AP83" s="1">
        <f t="shared" si="67"/>
        <v>-301</v>
      </c>
      <c r="AQ83" s="1">
        <f t="shared" si="67"/>
        <v>312</v>
      </c>
      <c r="AR83" s="1"/>
      <c r="AS83" s="1">
        <f t="shared" si="68"/>
        <v>34</v>
      </c>
      <c r="AT83" s="1">
        <f t="shared" si="75"/>
        <v>45</v>
      </c>
      <c r="AU83" s="1">
        <f t="shared" si="51"/>
        <v>12681</v>
      </c>
      <c r="AV83" s="9">
        <f t="shared" si="52"/>
        <v>0.25362000000000001</v>
      </c>
      <c r="AW83" s="9">
        <f t="shared" si="53"/>
        <v>8.2220000000000001E-2</v>
      </c>
      <c r="AX83" s="9">
        <f t="shared" si="54"/>
        <v>0.15914</v>
      </c>
      <c r="AY83" s="9">
        <f t="shared" si="55"/>
        <v>1.226E-2</v>
      </c>
      <c r="AZ83" s="9">
        <f t="shared" si="56"/>
        <v>8.9999999999999998E-4</v>
      </c>
      <c r="BA83" s="9">
        <f t="shared" si="69"/>
        <v>0.25108579999999997</v>
      </c>
      <c r="BJ83" s="7">
        <f t="shared" si="76"/>
        <v>80</v>
      </c>
      <c r="BK83" s="7">
        <f t="shared" si="76"/>
        <v>70</v>
      </c>
      <c r="BL83" s="1">
        <f t="shared" si="57"/>
        <v>0</v>
      </c>
      <c r="BM83" s="48">
        <f>+EvolOf!M72</f>
        <v>213435</v>
      </c>
      <c r="BN83" s="1">
        <f t="shared" si="58"/>
        <v>0</v>
      </c>
      <c r="BO83" s="1">
        <f t="shared" si="70"/>
        <v>0</v>
      </c>
      <c r="BP83" s="28">
        <f t="shared" si="71"/>
        <v>0</v>
      </c>
      <c r="BQ83" s="1">
        <f t="shared" si="59"/>
        <v>0</v>
      </c>
      <c r="BR83" s="1" cm="1">
        <f t="array" ref="BR83">IF(BK83&lt;=$BX$14,0,INDEX($AU$14:$AU$300,BK83-$BX$14+1))*$BY$14</f>
        <v>438898.08007451339</v>
      </c>
      <c r="BS83" s="1">
        <f t="shared" si="60"/>
        <v>150887.27272004721</v>
      </c>
      <c r="BT83" s="1">
        <f t="shared" si="77"/>
        <v>314547.2943835574</v>
      </c>
      <c r="BU83" s="1">
        <f t="shared" si="72"/>
        <v>124350.78569095599</v>
      </c>
      <c r="BV83" s="1">
        <f t="shared" si="61"/>
        <v>292048.17052625044</v>
      </c>
      <c r="BW83" s="1">
        <f t="shared" si="61"/>
        <v>22499.123857306964</v>
      </c>
      <c r="CP83" s="4">
        <f t="shared" si="62"/>
        <v>12.980424143556281</v>
      </c>
      <c r="CQ83" s="7" cm="1">
        <f t="array" ref="CQ83">IF(BK83&lt;=$CV$48,0,INDEX($B$14:$B$300,BK83-$CV$48+1))</f>
        <v>20023</v>
      </c>
      <c r="CR83" s="1">
        <f t="shared" si="63"/>
        <v>18326</v>
      </c>
      <c r="CS83" s="100">
        <f t="shared" si="73"/>
        <v>0.91524746541477298</v>
      </c>
    </row>
    <row r="84" spans="1:97" x14ac:dyDescent="0.3">
      <c r="A84" s="1"/>
      <c r="B84" s="1">
        <f t="shared" si="41"/>
        <v>25703</v>
      </c>
      <c r="C84" s="1">
        <v>71</v>
      </c>
      <c r="D84" s="1">
        <v>24294</v>
      </c>
      <c r="E84" s="1">
        <v>6754</v>
      </c>
      <c r="F84" s="1">
        <v>0</v>
      </c>
      <c r="G84" s="1">
        <v>18307</v>
      </c>
      <c r="H84" s="1">
        <v>0</v>
      </c>
      <c r="I84" s="1">
        <v>642</v>
      </c>
      <c r="J84" s="4">
        <v>53.61</v>
      </c>
      <c r="K84" s="4">
        <v>0.61</v>
      </c>
      <c r="L84" s="4">
        <v>25.1</v>
      </c>
      <c r="M84" s="61">
        <v>1.26</v>
      </c>
      <c r="N84" s="1">
        <v>12558</v>
      </c>
      <c r="O84" s="1">
        <v>13137</v>
      </c>
      <c r="P84" s="1">
        <v>714</v>
      </c>
      <c r="Q84" s="1">
        <v>12274</v>
      </c>
      <c r="R84" s="1">
        <v>148</v>
      </c>
      <c r="S84" s="1">
        <v>0</v>
      </c>
      <c r="T84" s="1">
        <v>3437</v>
      </c>
      <c r="U84" s="1">
        <v>341</v>
      </c>
      <c r="V84" s="1">
        <v>3830</v>
      </c>
      <c r="W84" s="1">
        <v>8250</v>
      </c>
      <c r="X84" s="1">
        <v>642</v>
      </c>
      <c r="Y84" s="58">
        <v>0.85</v>
      </c>
      <c r="AA84" s="1">
        <f t="shared" si="42"/>
        <v>10584</v>
      </c>
      <c r="AB84" s="1">
        <f t="shared" si="43"/>
        <v>26557</v>
      </c>
      <c r="AC84" s="1">
        <f t="shared" si="44"/>
        <v>1284</v>
      </c>
      <c r="AD84" s="1">
        <f t="shared" si="64"/>
        <v>-541</v>
      </c>
      <c r="AE84" s="1">
        <f t="shared" si="65"/>
        <v>594</v>
      </c>
      <c r="AF84" s="1">
        <f t="shared" si="65"/>
        <v>0</v>
      </c>
      <c r="AG84" s="1">
        <f t="shared" si="65"/>
        <v>29</v>
      </c>
      <c r="AH84" s="1">
        <f t="shared" si="74"/>
        <v>82</v>
      </c>
      <c r="AI84" s="9">
        <f t="shared" si="66"/>
        <v>5.0463763559188808E-2</v>
      </c>
      <c r="AJ84" s="9">
        <f t="shared" si="45"/>
        <v>0.51405999999999996</v>
      </c>
      <c r="AK84" s="9">
        <f t="shared" si="46"/>
        <v>0.13508000000000001</v>
      </c>
      <c r="AL84" s="9">
        <f t="shared" si="47"/>
        <v>0.36614000000000002</v>
      </c>
      <c r="AM84" s="9">
        <f t="shared" si="48"/>
        <v>1.2840000000000001E-2</v>
      </c>
      <c r="AN84" s="9">
        <f t="shared" si="49"/>
        <v>6.8739999999999996E-2</v>
      </c>
      <c r="AO84" s="9">
        <f t="shared" si="50"/>
        <v>1.64E-3</v>
      </c>
      <c r="AP84" s="1">
        <f t="shared" si="67"/>
        <v>-281</v>
      </c>
      <c r="AQ84" s="1">
        <f t="shared" si="67"/>
        <v>293</v>
      </c>
      <c r="AR84" s="1"/>
      <c r="AS84" s="1">
        <f t="shared" si="68"/>
        <v>29</v>
      </c>
      <c r="AT84" s="1">
        <f t="shared" si="75"/>
        <v>41</v>
      </c>
      <c r="AU84" s="1">
        <f t="shared" si="51"/>
        <v>12722</v>
      </c>
      <c r="AV84" s="9">
        <f t="shared" si="52"/>
        <v>0.25444</v>
      </c>
      <c r="AW84" s="9">
        <f t="shared" si="53"/>
        <v>7.6600000000000001E-2</v>
      </c>
      <c r="AX84" s="9">
        <f t="shared" si="54"/>
        <v>0.16500000000000001</v>
      </c>
      <c r="AY84" s="9">
        <f t="shared" si="55"/>
        <v>1.2840000000000001E-2</v>
      </c>
      <c r="AZ84" s="9">
        <f t="shared" si="56"/>
        <v>8.1999999999999998E-4</v>
      </c>
      <c r="BA84" s="9">
        <f t="shared" si="69"/>
        <v>0.25188939999999999</v>
      </c>
      <c r="BJ84" s="7">
        <f t="shared" si="76"/>
        <v>81</v>
      </c>
      <c r="BK84" s="7">
        <f t="shared" si="76"/>
        <v>71</v>
      </c>
      <c r="BL84" s="1">
        <f t="shared" si="57"/>
        <v>0</v>
      </c>
      <c r="BM84" s="48">
        <f>+EvolOf!M73</f>
        <v>215216</v>
      </c>
      <c r="BN84" s="1">
        <f t="shared" si="58"/>
        <v>0</v>
      </c>
      <c r="BO84" s="1">
        <f t="shared" si="70"/>
        <v>0</v>
      </c>
      <c r="BP84" s="28">
        <f t="shared" si="71"/>
        <v>0</v>
      </c>
      <c r="BQ84" s="1">
        <f t="shared" si="59"/>
        <v>0</v>
      </c>
      <c r="BR84" s="1" cm="1">
        <f t="array" ref="BR84">IF(BK84&lt;=$BX$14,0,INDEX($AU$14:$AU$300,BK84-$BX$14+1))*$BY$14</f>
        <v>442788.63004005095</v>
      </c>
      <c r="BS84" s="1">
        <f t="shared" si="60"/>
        <v>140573.64498121644</v>
      </c>
      <c r="BT84" s="1">
        <f t="shared" si="77"/>
        <v>326365.75748641684</v>
      </c>
      <c r="BU84" s="1">
        <f t="shared" si="72"/>
        <v>116422.87255363411</v>
      </c>
      <c r="BV84" s="1">
        <f t="shared" si="61"/>
        <v>302802.2378838213</v>
      </c>
      <c r="BW84" s="1">
        <f t="shared" si="61"/>
        <v>23563.519602595548</v>
      </c>
      <c r="CP84" s="4">
        <f t="shared" si="62"/>
        <v>12.850467289719626</v>
      </c>
      <c r="CQ84" s="7" cm="1">
        <f t="array" ref="CQ84">IF(BK84&lt;=$CV$48,0,INDEX($B$14:$B$300,BK84-$CV$48+1))</f>
        <v>20457</v>
      </c>
      <c r="CR84" s="1">
        <f t="shared" si="63"/>
        <v>18949</v>
      </c>
      <c r="CS84" s="100">
        <f t="shared" si="73"/>
        <v>0.92628440142738422</v>
      </c>
    </row>
    <row r="85" spans="1:97" x14ac:dyDescent="0.3">
      <c r="A85" s="1"/>
      <c r="B85" s="1">
        <f t="shared" si="41"/>
        <v>25780</v>
      </c>
      <c r="C85" s="1">
        <v>72</v>
      </c>
      <c r="D85" s="1">
        <v>24218</v>
      </c>
      <c r="E85" s="1">
        <v>6250</v>
      </c>
      <c r="F85" s="1">
        <v>0</v>
      </c>
      <c r="G85" s="1">
        <v>18859</v>
      </c>
      <c r="H85" s="1">
        <v>0</v>
      </c>
      <c r="I85" s="1">
        <v>671</v>
      </c>
      <c r="J85" s="4">
        <v>53.61</v>
      </c>
      <c r="K85" s="4">
        <v>0.61</v>
      </c>
      <c r="L85" s="4">
        <v>25.2</v>
      </c>
      <c r="M85" s="61">
        <v>1.24</v>
      </c>
      <c r="N85" s="1">
        <v>12628</v>
      </c>
      <c r="O85" s="1">
        <v>13142</v>
      </c>
      <c r="P85" s="1">
        <v>527</v>
      </c>
      <c r="Q85" s="1">
        <v>12465</v>
      </c>
      <c r="R85" s="1">
        <v>149</v>
      </c>
      <c r="S85" s="1">
        <v>0</v>
      </c>
      <c r="T85" s="1">
        <v>3195</v>
      </c>
      <c r="U85" s="1">
        <v>318</v>
      </c>
      <c r="V85" s="1">
        <v>3551</v>
      </c>
      <c r="W85" s="1">
        <v>8536</v>
      </c>
      <c r="X85" s="1">
        <v>671</v>
      </c>
      <c r="Y85" s="58">
        <v>0.83</v>
      </c>
      <c r="AA85" s="1">
        <f t="shared" si="42"/>
        <v>9801</v>
      </c>
      <c r="AB85" s="1">
        <f t="shared" si="43"/>
        <v>27395</v>
      </c>
      <c r="AC85" s="1">
        <f t="shared" si="44"/>
        <v>1342</v>
      </c>
      <c r="AD85" s="1">
        <f t="shared" si="64"/>
        <v>-504</v>
      </c>
      <c r="AE85" s="1">
        <f t="shared" si="65"/>
        <v>552</v>
      </c>
      <c r="AF85" s="1">
        <f t="shared" si="65"/>
        <v>0</v>
      </c>
      <c r="AG85" s="1">
        <f t="shared" si="65"/>
        <v>29</v>
      </c>
      <c r="AH85" s="1">
        <f t="shared" si="74"/>
        <v>77</v>
      </c>
      <c r="AI85" s="9">
        <f t="shared" si="66"/>
        <v>5.2594450540837119E-2</v>
      </c>
      <c r="AJ85" s="9">
        <f t="shared" si="45"/>
        <v>0.51559999999999995</v>
      </c>
      <c r="AK85" s="9">
        <f t="shared" si="46"/>
        <v>0.125</v>
      </c>
      <c r="AL85" s="9">
        <f t="shared" si="47"/>
        <v>0.37718000000000002</v>
      </c>
      <c r="AM85" s="9">
        <f t="shared" si="48"/>
        <v>1.342E-2</v>
      </c>
      <c r="AN85" s="9">
        <f t="shared" si="49"/>
        <v>6.3899999999999998E-2</v>
      </c>
      <c r="AO85" s="9">
        <f t="shared" si="50"/>
        <v>1.5399999999999999E-3</v>
      </c>
      <c r="AP85" s="1">
        <f t="shared" si="67"/>
        <v>-279</v>
      </c>
      <c r="AQ85" s="1">
        <f t="shared" si="67"/>
        <v>286</v>
      </c>
      <c r="AR85" s="1"/>
      <c r="AS85" s="1">
        <f t="shared" si="68"/>
        <v>29</v>
      </c>
      <c r="AT85" s="1">
        <f t="shared" si="75"/>
        <v>36</v>
      </c>
      <c r="AU85" s="1">
        <f t="shared" si="51"/>
        <v>12758</v>
      </c>
      <c r="AV85" s="9">
        <f t="shared" si="52"/>
        <v>0.25516</v>
      </c>
      <c r="AW85" s="9">
        <f t="shared" si="53"/>
        <v>7.102E-2</v>
      </c>
      <c r="AX85" s="9">
        <f t="shared" si="54"/>
        <v>0.17072000000000001</v>
      </c>
      <c r="AY85" s="9">
        <f t="shared" si="55"/>
        <v>1.342E-2</v>
      </c>
      <c r="AZ85" s="9">
        <f t="shared" si="56"/>
        <v>7.2000000000000005E-4</v>
      </c>
      <c r="BA85" s="9">
        <f t="shared" si="69"/>
        <v>0.25264399999999998</v>
      </c>
      <c r="BJ85" s="7">
        <f t="shared" si="76"/>
        <v>82</v>
      </c>
      <c r="BK85" s="7">
        <f t="shared" si="76"/>
        <v>72</v>
      </c>
      <c r="BL85" s="1">
        <f t="shared" si="57"/>
        <v>0</v>
      </c>
      <c r="BM85" s="48">
        <f>+EvolOf!M74</f>
        <v>216582</v>
      </c>
      <c r="BN85" s="1">
        <f t="shared" si="58"/>
        <v>0</v>
      </c>
      <c r="BO85" s="1">
        <f t="shared" si="70"/>
        <v>0</v>
      </c>
      <c r="BP85" s="28">
        <f t="shared" si="71"/>
        <v>0</v>
      </c>
      <c r="BQ85" s="1">
        <f t="shared" si="59"/>
        <v>0</v>
      </c>
      <c r="BR85" s="1" cm="1">
        <f t="array" ref="BR85">IF(BK85&lt;=$BX$14,0,INDEX($AU$14:$AU$300,BK85-$BX$14+1))*$BY$14</f>
        <v>446312.14698997175</v>
      </c>
      <c r="BS85" s="1">
        <f t="shared" si="60"/>
        <v>130333.42384550902</v>
      </c>
      <c r="BT85" s="1">
        <f t="shared" si="77"/>
        <v>337927.29747834458</v>
      </c>
      <c r="BU85" s="1">
        <f t="shared" si="72"/>
        <v>108384.84951162717</v>
      </c>
      <c r="BV85" s="1">
        <f t="shared" si="61"/>
        <v>313299.38213046046</v>
      </c>
      <c r="BW85" s="1">
        <f t="shared" si="61"/>
        <v>24627.915347884133</v>
      </c>
      <c r="CP85" s="4">
        <f t="shared" si="62"/>
        <v>12.721311475409836</v>
      </c>
      <c r="CQ85" s="7" cm="1">
        <f t="array" ref="CQ85">IF(BK85&lt;=$CV$48,0,INDEX($B$14:$B$300,BK85-$CV$48+1))</f>
        <v>20862</v>
      </c>
      <c r="CR85" s="1">
        <f t="shared" si="63"/>
        <v>19530</v>
      </c>
      <c r="CS85" s="100">
        <f t="shared" si="73"/>
        <v>0.93615185504745468</v>
      </c>
    </row>
    <row r="86" spans="1:97" x14ac:dyDescent="0.3">
      <c r="A86" s="1"/>
      <c r="B86" s="1">
        <f t="shared" si="41"/>
        <v>25849</v>
      </c>
      <c r="C86" s="1">
        <v>73</v>
      </c>
      <c r="D86" s="1">
        <v>24149</v>
      </c>
      <c r="E86" s="1">
        <v>5798</v>
      </c>
      <c r="F86" s="1">
        <v>0</v>
      </c>
      <c r="G86" s="1">
        <v>19351</v>
      </c>
      <c r="H86" s="1">
        <v>0</v>
      </c>
      <c r="I86" s="1">
        <v>700</v>
      </c>
      <c r="J86" s="4">
        <v>53.62</v>
      </c>
      <c r="K86" s="4">
        <v>0.61</v>
      </c>
      <c r="L86" s="4">
        <v>25.2</v>
      </c>
      <c r="M86" s="61">
        <v>1.22</v>
      </c>
      <c r="N86" s="1">
        <v>12692</v>
      </c>
      <c r="O86" s="1">
        <v>13148</v>
      </c>
      <c r="P86" s="1">
        <v>382</v>
      </c>
      <c r="Q86" s="1">
        <v>12614</v>
      </c>
      <c r="R86" s="1">
        <v>150</v>
      </c>
      <c r="S86" s="1">
        <v>0</v>
      </c>
      <c r="T86" s="1">
        <v>2973</v>
      </c>
      <c r="U86" s="1">
        <v>295</v>
      </c>
      <c r="V86" s="1">
        <v>3296</v>
      </c>
      <c r="W86" s="1">
        <v>8796</v>
      </c>
      <c r="X86" s="1">
        <v>700</v>
      </c>
      <c r="Y86" s="58">
        <v>0.82</v>
      </c>
      <c r="AA86" s="1">
        <f t="shared" si="42"/>
        <v>9094</v>
      </c>
      <c r="AB86" s="1">
        <f t="shared" si="43"/>
        <v>28147</v>
      </c>
      <c r="AC86" s="1">
        <f t="shared" si="44"/>
        <v>1400</v>
      </c>
      <c r="AD86" s="1">
        <f t="shared" si="64"/>
        <v>-452</v>
      </c>
      <c r="AE86" s="1">
        <f t="shared" si="65"/>
        <v>492</v>
      </c>
      <c r="AF86" s="1">
        <f t="shared" si="65"/>
        <v>0</v>
      </c>
      <c r="AG86" s="1">
        <f t="shared" si="65"/>
        <v>29</v>
      </c>
      <c r="AH86" s="1">
        <f t="shared" si="74"/>
        <v>69</v>
      </c>
      <c r="AI86" s="9">
        <f t="shared" si="66"/>
        <v>5.4721701063164478E-2</v>
      </c>
      <c r="AJ86" s="9">
        <f t="shared" si="45"/>
        <v>0.51698</v>
      </c>
      <c r="AK86" s="9">
        <f t="shared" si="46"/>
        <v>0.11595999999999999</v>
      </c>
      <c r="AL86" s="9">
        <f t="shared" si="47"/>
        <v>0.38701999999999998</v>
      </c>
      <c r="AM86" s="9">
        <f t="shared" si="48"/>
        <v>1.4E-2</v>
      </c>
      <c r="AN86" s="9">
        <f t="shared" si="49"/>
        <v>5.9459999999999999E-2</v>
      </c>
      <c r="AO86" s="9">
        <f t="shared" si="50"/>
        <v>1.3799999999999999E-3</v>
      </c>
      <c r="AP86" s="1">
        <f t="shared" si="67"/>
        <v>-255</v>
      </c>
      <c r="AQ86" s="1">
        <f t="shared" si="67"/>
        <v>260</v>
      </c>
      <c r="AR86" s="1"/>
      <c r="AS86" s="1">
        <f t="shared" si="68"/>
        <v>29</v>
      </c>
      <c r="AT86" s="1">
        <f t="shared" si="75"/>
        <v>34</v>
      </c>
      <c r="AU86" s="1">
        <f t="shared" si="51"/>
        <v>12792</v>
      </c>
      <c r="AV86" s="9">
        <f t="shared" si="52"/>
        <v>0.25584000000000001</v>
      </c>
      <c r="AW86" s="9">
        <f t="shared" si="53"/>
        <v>6.5920000000000006E-2</v>
      </c>
      <c r="AX86" s="9">
        <f t="shared" si="54"/>
        <v>0.17591999999999999</v>
      </c>
      <c r="AY86" s="9">
        <f t="shared" si="55"/>
        <v>1.4E-2</v>
      </c>
      <c r="AZ86" s="9">
        <f t="shared" si="56"/>
        <v>6.8000000000000005E-4</v>
      </c>
      <c r="BA86" s="9">
        <f t="shared" si="69"/>
        <v>0.2533202</v>
      </c>
      <c r="BJ86" s="7">
        <f t="shared" si="76"/>
        <v>83</v>
      </c>
      <c r="BK86" s="7">
        <f t="shared" si="76"/>
        <v>73</v>
      </c>
      <c r="BL86" s="1">
        <f t="shared" si="57"/>
        <v>0</v>
      </c>
      <c r="BM86" s="48">
        <f>+EvolOf!M75</f>
        <v>217466</v>
      </c>
      <c r="BN86" s="1">
        <f t="shared" si="58"/>
        <v>0</v>
      </c>
      <c r="BO86" s="1">
        <f t="shared" si="70"/>
        <v>0</v>
      </c>
      <c r="BP86" s="28">
        <f t="shared" si="71"/>
        <v>0</v>
      </c>
      <c r="BQ86" s="1">
        <f t="shared" si="59"/>
        <v>0</v>
      </c>
      <c r="BR86" s="1" cm="1">
        <f t="array" ref="BR86">IF(BK86&lt;=$BX$14,0,INDEX($AU$14:$AU$300,BK86-$BX$14+1))*$BY$14</f>
        <v>449468.63092427584</v>
      </c>
      <c r="BS86" s="1">
        <f t="shared" si="60"/>
        <v>120974.08194728183</v>
      </c>
      <c r="BT86" s="1">
        <f t="shared" si="77"/>
        <v>348534.55162966874</v>
      </c>
      <c r="BU86" s="1">
        <f t="shared" si="72"/>
        <v>100934.0792946071</v>
      </c>
      <c r="BV86" s="1">
        <f t="shared" si="61"/>
        <v>322842.24053649604</v>
      </c>
      <c r="BW86" s="1">
        <f t="shared" si="61"/>
        <v>25692.311093172717</v>
      </c>
      <c r="CP86" s="4">
        <f t="shared" si="62"/>
        <v>12.565714285714286</v>
      </c>
      <c r="CQ86" s="7" cm="1">
        <f t="array" ref="CQ86">IF(BK86&lt;=$CV$48,0,INDEX($B$14:$B$300,BK86-$CV$48+1))</f>
        <v>21237</v>
      </c>
      <c r="CR86" s="1">
        <f t="shared" si="63"/>
        <v>20051</v>
      </c>
      <c r="CS86" s="100">
        <f t="shared" si="73"/>
        <v>0.94415407072562041</v>
      </c>
    </row>
    <row r="87" spans="1:97" s="1" customFormat="1" x14ac:dyDescent="0.3">
      <c r="B87" s="1">
        <f t="shared" si="41"/>
        <v>25917</v>
      </c>
      <c r="C87" s="1">
        <v>74</v>
      </c>
      <c r="D87" s="1">
        <v>24081</v>
      </c>
      <c r="E87" s="1">
        <v>5394</v>
      </c>
      <c r="F87" s="1">
        <v>0</v>
      </c>
      <c r="G87" s="1">
        <v>19795</v>
      </c>
      <c r="H87" s="1">
        <v>0</v>
      </c>
      <c r="I87" s="1">
        <v>728</v>
      </c>
      <c r="J87" s="4">
        <v>53.63</v>
      </c>
      <c r="K87" s="4">
        <v>0.61</v>
      </c>
      <c r="L87" s="4">
        <v>25.3</v>
      </c>
      <c r="M87" s="61">
        <v>1.2</v>
      </c>
      <c r="N87" s="1">
        <v>12755</v>
      </c>
      <c r="O87" s="1">
        <v>13153</v>
      </c>
      <c r="P87" s="1">
        <v>282</v>
      </c>
      <c r="Q87" s="1">
        <v>12719</v>
      </c>
      <c r="R87" s="1">
        <v>151</v>
      </c>
      <c r="S87" s="1">
        <v>0</v>
      </c>
      <c r="T87" s="1">
        <v>2764</v>
      </c>
      <c r="U87" s="1">
        <v>275</v>
      </c>
      <c r="V87" s="1">
        <v>3058</v>
      </c>
      <c r="W87" s="1">
        <v>9039</v>
      </c>
      <c r="X87" s="1">
        <v>728</v>
      </c>
      <c r="Y87" s="58">
        <v>0.8</v>
      </c>
      <c r="AA87" s="1">
        <f t="shared" si="42"/>
        <v>8452</v>
      </c>
      <c r="AB87" s="1">
        <f t="shared" si="43"/>
        <v>28834</v>
      </c>
      <c r="AC87" s="1">
        <f t="shared" si="44"/>
        <v>1456</v>
      </c>
      <c r="AD87" s="1">
        <f t="shared" si="64"/>
        <v>-404</v>
      </c>
      <c r="AE87" s="1">
        <f t="shared" si="65"/>
        <v>444</v>
      </c>
      <c r="AF87" s="1">
        <f t="shared" si="65"/>
        <v>0</v>
      </c>
      <c r="AG87" s="1">
        <f t="shared" si="65"/>
        <v>28</v>
      </c>
      <c r="AH87" s="1">
        <f t="shared" si="74"/>
        <v>68</v>
      </c>
      <c r="AI87" s="9">
        <f t="shared" si="66"/>
        <v>5.6764132553606239E-2</v>
      </c>
      <c r="AJ87" s="9">
        <f t="shared" si="45"/>
        <v>0.51834000000000002</v>
      </c>
      <c r="AK87" s="9">
        <f t="shared" si="46"/>
        <v>0.10788</v>
      </c>
      <c r="AL87" s="9">
        <f t="shared" si="47"/>
        <v>0.39589999999999997</v>
      </c>
      <c r="AM87" s="9">
        <f t="shared" si="48"/>
        <v>1.456E-2</v>
      </c>
      <c r="AN87" s="9">
        <f t="shared" si="49"/>
        <v>5.5280000000000003E-2</v>
      </c>
      <c r="AO87" s="9">
        <f t="shared" si="50"/>
        <v>1.3600000000000001E-3</v>
      </c>
      <c r="AP87" s="1">
        <f t="shared" si="67"/>
        <v>-238</v>
      </c>
      <c r="AQ87" s="1">
        <f t="shared" si="67"/>
        <v>243</v>
      </c>
      <c r="AS87" s="1">
        <f t="shared" si="68"/>
        <v>28</v>
      </c>
      <c r="AT87" s="1">
        <f t="shared" si="75"/>
        <v>33</v>
      </c>
      <c r="AU87" s="1">
        <f t="shared" si="51"/>
        <v>12825</v>
      </c>
      <c r="AV87" s="9">
        <f t="shared" si="52"/>
        <v>0.25650000000000001</v>
      </c>
      <c r="AW87" s="9">
        <f t="shared" si="53"/>
        <v>6.1159999999999999E-2</v>
      </c>
      <c r="AX87" s="9">
        <f t="shared" si="54"/>
        <v>0.18078</v>
      </c>
      <c r="AY87" s="9">
        <f t="shared" si="55"/>
        <v>1.456E-2</v>
      </c>
      <c r="AZ87" s="9">
        <f t="shared" si="56"/>
        <v>6.6E-4</v>
      </c>
      <c r="BA87" s="9">
        <f t="shared" si="69"/>
        <v>0.25398660000000001</v>
      </c>
      <c r="BB87" s="7"/>
      <c r="BC87" s="7"/>
      <c r="BD87" s="7"/>
      <c r="BE87" s="7"/>
      <c r="BF87" s="7"/>
      <c r="BG87" s="7"/>
      <c r="BH87" s="7"/>
      <c r="BI87" s="7"/>
      <c r="BJ87" s="7">
        <f t="shared" si="76"/>
        <v>84</v>
      </c>
      <c r="BK87" s="7">
        <f t="shared" si="76"/>
        <v>74</v>
      </c>
      <c r="BL87" s="1">
        <f t="shared" si="57"/>
        <v>0</v>
      </c>
      <c r="BM87" s="48">
        <f>+EvolOf!M76</f>
        <v>0</v>
      </c>
      <c r="BN87" s="1">
        <f t="shared" si="58"/>
        <v>0</v>
      </c>
      <c r="BO87" s="1">
        <f t="shared" si="70"/>
        <v>0</v>
      </c>
      <c r="BP87" s="28">
        <f t="shared" si="71"/>
        <v>0</v>
      </c>
      <c r="BQ87" s="1">
        <f t="shared" si="59"/>
        <v>0</v>
      </c>
      <c r="BR87" s="1" cm="1">
        <f t="array" ref="BR87">IF(BK87&lt;=$BX$14,0,INDEX($AU$14:$AU$300,BK87-$BX$14+1))*$BY$14</f>
        <v>452515.00495389488</v>
      </c>
      <c r="BS87" s="1">
        <f t="shared" si="60"/>
        <v>112238.69617560309</v>
      </c>
      <c r="BT87" s="1">
        <f t="shared" si="77"/>
        <v>358481.14635288273</v>
      </c>
      <c r="BU87" s="1">
        <f t="shared" si="72"/>
        <v>94033.858601012151</v>
      </c>
      <c r="BV87" s="1">
        <f t="shared" si="61"/>
        <v>331761.14281598316</v>
      </c>
      <c r="BW87" s="1">
        <f t="shared" si="61"/>
        <v>26720.003536899625</v>
      </c>
      <c r="BX87" s="7"/>
      <c r="BY87" s="4"/>
      <c r="BZ87" s="7"/>
      <c r="CA87" s="7"/>
      <c r="CB87" s="7"/>
      <c r="CE87" s="7"/>
      <c r="CF87" s="7"/>
      <c r="CG87" s="7"/>
      <c r="CH87" s="7"/>
      <c r="CI87" s="7"/>
      <c r="CJ87" s="7"/>
      <c r="CK87" s="7"/>
      <c r="CL87" s="7"/>
      <c r="CN87" s="47"/>
      <c r="CO87" s="47"/>
      <c r="CP87" s="4">
        <f t="shared" si="62"/>
        <v>12.416208791208792</v>
      </c>
      <c r="CQ87" s="7" cm="1">
        <f t="array" ref="CQ87">IF(BK87&lt;=$CV$48,0,INDEX($B$14:$B$300,BK87-$CV$48+1))</f>
        <v>21589</v>
      </c>
      <c r="CR87" s="1">
        <f t="shared" si="63"/>
        <v>20523</v>
      </c>
      <c r="CS87" s="100">
        <f t="shared" si="73"/>
        <v>0.9506230024549539</v>
      </c>
    </row>
    <row r="88" spans="1:97" s="1" customFormat="1" x14ac:dyDescent="0.3">
      <c r="B88" s="1">
        <f t="shared" si="41"/>
        <v>25976</v>
      </c>
      <c r="C88" s="1">
        <v>75</v>
      </c>
      <c r="D88" s="1">
        <v>24021</v>
      </c>
      <c r="E88" s="1">
        <v>5027</v>
      </c>
      <c r="F88" s="1">
        <v>0</v>
      </c>
      <c r="G88" s="1">
        <v>20195</v>
      </c>
      <c r="H88" s="1">
        <v>0</v>
      </c>
      <c r="I88" s="1">
        <v>754</v>
      </c>
      <c r="J88" s="4">
        <v>53.64</v>
      </c>
      <c r="K88" s="4">
        <v>0.61</v>
      </c>
      <c r="L88" s="4">
        <v>25.3</v>
      </c>
      <c r="M88" s="61">
        <v>1.19</v>
      </c>
      <c r="N88" s="1">
        <v>12810</v>
      </c>
      <c r="O88" s="1">
        <v>13158</v>
      </c>
      <c r="P88" s="1">
        <v>212</v>
      </c>
      <c r="Q88" s="1">
        <v>12793</v>
      </c>
      <c r="R88" s="1">
        <v>152</v>
      </c>
      <c r="S88" s="1">
        <v>0</v>
      </c>
      <c r="T88" s="1">
        <v>2572</v>
      </c>
      <c r="U88" s="1">
        <v>255</v>
      </c>
      <c r="V88" s="1">
        <v>2840</v>
      </c>
      <c r="W88" s="1">
        <v>9260</v>
      </c>
      <c r="X88" s="1">
        <v>754</v>
      </c>
      <c r="Y88" s="58">
        <v>0.79</v>
      </c>
      <c r="AA88" s="1">
        <f t="shared" si="42"/>
        <v>7867</v>
      </c>
      <c r="AB88" s="1">
        <f t="shared" si="43"/>
        <v>29455</v>
      </c>
      <c r="AC88" s="1">
        <f t="shared" si="44"/>
        <v>1508</v>
      </c>
      <c r="AD88" s="1">
        <f t="shared" si="64"/>
        <v>-367</v>
      </c>
      <c r="AE88" s="1">
        <f t="shared" si="65"/>
        <v>400</v>
      </c>
      <c r="AF88" s="1">
        <f t="shared" si="65"/>
        <v>0</v>
      </c>
      <c r="AG88" s="1">
        <f t="shared" si="65"/>
        <v>26</v>
      </c>
      <c r="AH88" s="1">
        <f t="shared" si="74"/>
        <v>59</v>
      </c>
      <c r="AI88" s="9">
        <f t="shared" si="66"/>
        <v>5.8658783258129767E-2</v>
      </c>
      <c r="AJ88" s="9">
        <f t="shared" si="45"/>
        <v>0.51951999999999998</v>
      </c>
      <c r="AK88" s="9">
        <f t="shared" si="46"/>
        <v>0.10054</v>
      </c>
      <c r="AL88" s="9">
        <f t="shared" si="47"/>
        <v>0.40389999999999998</v>
      </c>
      <c r="AM88" s="9">
        <f t="shared" si="48"/>
        <v>1.508E-2</v>
      </c>
      <c r="AN88" s="9">
        <f t="shared" si="49"/>
        <v>5.144E-2</v>
      </c>
      <c r="AO88" s="9">
        <f t="shared" si="50"/>
        <v>1.1800000000000001E-3</v>
      </c>
      <c r="AP88" s="1">
        <f t="shared" si="67"/>
        <v>-218</v>
      </c>
      <c r="AQ88" s="1">
        <f t="shared" si="67"/>
        <v>221</v>
      </c>
      <c r="AS88" s="1">
        <f t="shared" si="68"/>
        <v>26</v>
      </c>
      <c r="AT88" s="1">
        <f t="shared" si="75"/>
        <v>29</v>
      </c>
      <c r="AU88" s="1">
        <f t="shared" si="51"/>
        <v>12854</v>
      </c>
      <c r="AV88" s="9">
        <f t="shared" si="52"/>
        <v>0.25707999999999998</v>
      </c>
      <c r="AW88" s="9">
        <f t="shared" si="53"/>
        <v>5.6800000000000003E-2</v>
      </c>
      <c r="AX88" s="9">
        <f t="shared" si="54"/>
        <v>0.1852</v>
      </c>
      <c r="AY88" s="9">
        <f t="shared" si="55"/>
        <v>1.508E-2</v>
      </c>
      <c r="AZ88" s="9">
        <f t="shared" si="56"/>
        <v>5.8E-4</v>
      </c>
      <c r="BA88" s="9">
        <f t="shared" si="69"/>
        <v>0.25456479999999998</v>
      </c>
      <c r="BB88" s="7"/>
      <c r="BC88" s="7"/>
      <c r="BD88" s="7"/>
      <c r="BE88" s="7"/>
      <c r="BF88" s="7"/>
      <c r="BG88" s="7"/>
      <c r="BH88" s="7"/>
      <c r="BI88" s="7"/>
      <c r="BJ88" s="7">
        <f t="shared" si="76"/>
        <v>85</v>
      </c>
      <c r="BK88" s="7">
        <f t="shared" si="76"/>
        <v>75</v>
      </c>
      <c r="BL88" s="1">
        <f t="shared" si="57"/>
        <v>0</v>
      </c>
      <c r="BM88" s="48">
        <f>+EvolOf!M77</f>
        <v>0</v>
      </c>
      <c r="BN88" s="1">
        <f t="shared" si="58"/>
        <v>0</v>
      </c>
      <c r="BO88" s="1">
        <f t="shared" si="70"/>
        <v>0</v>
      </c>
      <c r="BP88" s="28">
        <f t="shared" si="71"/>
        <v>0</v>
      </c>
      <c r="BQ88" s="1">
        <f t="shared" si="59"/>
        <v>0</v>
      </c>
      <c r="BR88" s="1" cm="1">
        <f t="array" ref="BR88">IF(BK88&lt;=$BX$14,0,INDEX($AU$14:$AU$300,BK88-$BX$14+1))*$BY$14</f>
        <v>455231.04926945886</v>
      </c>
      <c r="BS88" s="1">
        <f t="shared" si="60"/>
        <v>104237.37643515789</v>
      </c>
      <c r="BT88" s="1">
        <f t="shared" si="77"/>
        <v>367546.86183861655</v>
      </c>
      <c r="BU88" s="1">
        <f t="shared" si="72"/>
        <v>87684.187430842314</v>
      </c>
      <c r="BV88" s="1">
        <f t="shared" si="61"/>
        <v>339872.57246111339</v>
      </c>
      <c r="BW88" s="1">
        <f t="shared" si="61"/>
        <v>27674.289377503184</v>
      </c>
      <c r="BX88" s="7"/>
      <c r="BY88" s="4"/>
      <c r="BZ88" s="7"/>
      <c r="CA88" s="7"/>
      <c r="CB88" s="7"/>
      <c r="CE88" s="7"/>
      <c r="CF88" s="7"/>
      <c r="CG88" s="7"/>
      <c r="CH88" s="7"/>
      <c r="CI88" s="7"/>
      <c r="CJ88" s="7"/>
      <c r="CK88" s="7"/>
      <c r="CL88" s="7"/>
      <c r="CN88" s="47"/>
      <c r="CO88" s="47"/>
      <c r="CP88" s="4">
        <f t="shared" si="62"/>
        <v>12.281167108753316</v>
      </c>
      <c r="CQ88" s="7" cm="1">
        <f t="array" ref="CQ88">IF(BK88&lt;=$CV$48,0,INDEX($B$14:$B$300,BK88-$CV$48+1))</f>
        <v>21923</v>
      </c>
      <c r="CR88" s="1">
        <f t="shared" si="63"/>
        <v>20949</v>
      </c>
      <c r="CS88" s="100">
        <f t="shared" si="73"/>
        <v>0.95557177393604886</v>
      </c>
    </row>
    <row r="89" spans="1:97" s="1" customFormat="1" x14ac:dyDescent="0.3">
      <c r="B89" s="1">
        <f t="shared" si="41"/>
        <v>26033</v>
      </c>
      <c r="C89" s="1">
        <v>76</v>
      </c>
      <c r="D89" s="1">
        <v>23965</v>
      </c>
      <c r="E89" s="1">
        <v>4693</v>
      </c>
      <c r="F89" s="1">
        <v>0</v>
      </c>
      <c r="G89" s="1">
        <v>20561</v>
      </c>
      <c r="H89" s="1">
        <v>0</v>
      </c>
      <c r="I89" s="1">
        <v>779</v>
      </c>
      <c r="J89" s="4">
        <v>53.64</v>
      </c>
      <c r="K89" s="4">
        <v>0.61</v>
      </c>
      <c r="L89" s="4">
        <v>25.4</v>
      </c>
      <c r="M89" s="61">
        <v>1.17</v>
      </c>
      <c r="N89" s="1">
        <v>12861</v>
      </c>
      <c r="O89" s="1">
        <v>13163</v>
      </c>
      <c r="P89" s="1">
        <v>166</v>
      </c>
      <c r="Q89" s="1">
        <v>12844</v>
      </c>
      <c r="R89" s="1">
        <v>152</v>
      </c>
      <c r="S89" s="1">
        <v>0</v>
      </c>
      <c r="T89" s="1">
        <v>2391</v>
      </c>
      <c r="U89" s="1">
        <v>237</v>
      </c>
      <c r="V89" s="1">
        <v>2636</v>
      </c>
      <c r="W89" s="1">
        <v>9466</v>
      </c>
      <c r="X89" s="1">
        <v>779</v>
      </c>
      <c r="Y89" s="58">
        <v>0.77</v>
      </c>
      <c r="AA89" s="1">
        <f t="shared" si="42"/>
        <v>7329</v>
      </c>
      <c r="AB89" s="1">
        <f t="shared" si="43"/>
        <v>30027</v>
      </c>
      <c r="AC89" s="1">
        <f t="shared" si="44"/>
        <v>1558</v>
      </c>
      <c r="AD89" s="1">
        <f t="shared" si="64"/>
        <v>-334</v>
      </c>
      <c r="AE89" s="1">
        <f t="shared" si="65"/>
        <v>366</v>
      </c>
      <c r="AF89" s="1">
        <f t="shared" si="65"/>
        <v>0</v>
      </c>
      <c r="AG89" s="1">
        <f t="shared" si="65"/>
        <v>25</v>
      </c>
      <c r="AH89" s="1">
        <f t="shared" si="74"/>
        <v>57</v>
      </c>
      <c r="AI89" s="9">
        <f t="shared" si="66"/>
        <v>6.0476671065911029E-2</v>
      </c>
      <c r="AJ89" s="9">
        <f t="shared" si="45"/>
        <v>0.52066000000000001</v>
      </c>
      <c r="AK89" s="9">
        <f t="shared" si="46"/>
        <v>9.3859999999999999E-2</v>
      </c>
      <c r="AL89" s="9">
        <f t="shared" si="47"/>
        <v>0.41121999999999997</v>
      </c>
      <c r="AM89" s="9">
        <f t="shared" si="48"/>
        <v>1.558E-2</v>
      </c>
      <c r="AN89" s="9">
        <f t="shared" si="49"/>
        <v>4.7820000000000001E-2</v>
      </c>
      <c r="AO89" s="9">
        <f t="shared" si="50"/>
        <v>1.14E-3</v>
      </c>
      <c r="AP89" s="1">
        <f t="shared" si="67"/>
        <v>-204</v>
      </c>
      <c r="AQ89" s="1">
        <f t="shared" si="67"/>
        <v>206</v>
      </c>
      <c r="AS89" s="1">
        <f t="shared" si="68"/>
        <v>25</v>
      </c>
      <c r="AT89" s="1">
        <f t="shared" si="75"/>
        <v>27</v>
      </c>
      <c r="AU89" s="1">
        <f t="shared" si="51"/>
        <v>12881</v>
      </c>
      <c r="AV89" s="9">
        <f t="shared" si="52"/>
        <v>0.25762000000000002</v>
      </c>
      <c r="AW89" s="9">
        <f t="shared" si="53"/>
        <v>5.2720000000000003E-2</v>
      </c>
      <c r="AX89" s="9">
        <f t="shared" si="54"/>
        <v>0.18931999999999999</v>
      </c>
      <c r="AY89" s="9">
        <f t="shared" si="55"/>
        <v>1.558E-2</v>
      </c>
      <c r="AZ89" s="9">
        <f t="shared" si="56"/>
        <v>5.4000000000000001E-4</v>
      </c>
      <c r="BA89" s="9">
        <f t="shared" si="69"/>
        <v>0.2551234</v>
      </c>
      <c r="BB89" s="7"/>
      <c r="BC89" s="7"/>
      <c r="BD89" s="7"/>
      <c r="BE89" s="7"/>
      <c r="BF89" s="7"/>
      <c r="BG89" s="7"/>
      <c r="BH89" s="7"/>
      <c r="BI89" s="7"/>
      <c r="BJ89" s="7">
        <f t="shared" si="76"/>
        <v>86</v>
      </c>
      <c r="BK89" s="7">
        <f t="shared" si="76"/>
        <v>76</v>
      </c>
      <c r="BL89" s="1">
        <f t="shared" si="57"/>
        <v>0</v>
      </c>
      <c r="BM89" s="48">
        <f>+EvolOf!M78</f>
        <v>0</v>
      </c>
      <c r="BN89" s="1">
        <f t="shared" si="58"/>
        <v>0</v>
      </c>
      <c r="BO89" s="1">
        <f t="shared" si="70"/>
        <v>0</v>
      </c>
      <c r="BP89" s="28">
        <f t="shared" si="71"/>
        <v>0</v>
      </c>
      <c r="BQ89" s="1">
        <f t="shared" si="59"/>
        <v>0</v>
      </c>
      <c r="BR89" s="1" cm="1">
        <f t="array" ref="BR89">IF(BK89&lt;=$BX$14,0,INDEX($AU$14:$AU$300,BK89-$BX$14+1))*$BY$14</f>
        <v>457690.17047409114</v>
      </c>
      <c r="BS89" s="1">
        <f t="shared" si="60"/>
        <v>96749.902916576117</v>
      </c>
      <c r="BT89" s="1">
        <f t="shared" si="77"/>
        <v>376025.32449936355</v>
      </c>
      <c r="BU89" s="1">
        <f t="shared" si="72"/>
        <v>81664.845974727592</v>
      </c>
      <c r="BV89" s="1">
        <f t="shared" si="61"/>
        <v>347433.45258281851</v>
      </c>
      <c r="BW89" s="1">
        <f t="shared" si="61"/>
        <v>28591.871916545068</v>
      </c>
      <c r="BX89" s="7"/>
      <c r="BY89" s="4"/>
      <c r="BZ89" s="7"/>
      <c r="CA89" s="7"/>
      <c r="CB89" s="7"/>
      <c r="CE89" s="7"/>
      <c r="CF89" s="7"/>
      <c r="CG89" s="7"/>
      <c r="CH89" s="7"/>
      <c r="CI89" s="7"/>
      <c r="CJ89" s="7"/>
      <c r="CK89" s="7"/>
      <c r="CL89" s="7"/>
      <c r="CN89" s="47"/>
      <c r="CO89" s="47"/>
      <c r="CP89" s="4">
        <f t="shared" si="62"/>
        <v>12.151476251604622</v>
      </c>
      <c r="CQ89" s="7" cm="1">
        <f t="array" ref="CQ89">IF(BK89&lt;=$CV$48,0,INDEX($B$14:$B$300,BK89-$CV$48+1))</f>
        <v>22237</v>
      </c>
      <c r="CR89" s="1">
        <f t="shared" si="63"/>
        <v>21340</v>
      </c>
      <c r="CS89" s="100">
        <f t="shared" si="73"/>
        <v>0.95966182488645047</v>
      </c>
    </row>
    <row r="90" spans="1:97" s="1" customFormat="1" x14ac:dyDescent="0.3">
      <c r="B90" s="1">
        <f t="shared" si="41"/>
        <v>26087</v>
      </c>
      <c r="C90" s="1">
        <v>77</v>
      </c>
      <c r="D90" s="1">
        <v>23912</v>
      </c>
      <c r="E90" s="1">
        <v>4387</v>
      </c>
      <c r="F90" s="1">
        <v>0</v>
      </c>
      <c r="G90" s="1">
        <v>20898</v>
      </c>
      <c r="H90" s="1">
        <v>0</v>
      </c>
      <c r="I90" s="1">
        <v>802</v>
      </c>
      <c r="J90" s="4">
        <v>53.65</v>
      </c>
      <c r="K90" s="4">
        <v>0.61</v>
      </c>
      <c r="L90" s="4">
        <v>25.4</v>
      </c>
      <c r="M90" s="61">
        <v>1.1599999999999999</v>
      </c>
      <c r="N90" s="1">
        <v>12909</v>
      </c>
      <c r="O90" s="1">
        <v>13168</v>
      </c>
      <c r="P90" s="1">
        <v>138</v>
      </c>
      <c r="Q90" s="1">
        <v>12877</v>
      </c>
      <c r="R90" s="1">
        <v>152</v>
      </c>
      <c r="S90" s="1">
        <v>0</v>
      </c>
      <c r="T90" s="1">
        <v>2223</v>
      </c>
      <c r="U90" s="1">
        <v>221</v>
      </c>
      <c r="V90" s="1">
        <v>2449</v>
      </c>
      <c r="W90" s="1">
        <v>9656</v>
      </c>
      <c r="X90" s="1">
        <v>802</v>
      </c>
      <c r="Y90" s="58">
        <v>0.76</v>
      </c>
      <c r="AA90" s="1">
        <f t="shared" si="42"/>
        <v>6836</v>
      </c>
      <c r="AB90" s="1">
        <f t="shared" si="43"/>
        <v>30554</v>
      </c>
      <c r="AC90" s="1">
        <f t="shared" si="44"/>
        <v>1604</v>
      </c>
      <c r="AD90" s="1">
        <f t="shared" si="64"/>
        <v>-306</v>
      </c>
      <c r="AE90" s="1">
        <f t="shared" si="65"/>
        <v>337</v>
      </c>
      <c r="AF90" s="1">
        <f t="shared" si="65"/>
        <v>0</v>
      </c>
      <c r="AG90" s="1">
        <f t="shared" si="65"/>
        <v>23</v>
      </c>
      <c r="AH90" s="1">
        <f t="shared" si="74"/>
        <v>54</v>
      </c>
      <c r="AI90" s="9">
        <f t="shared" si="66"/>
        <v>6.213682497869373E-2</v>
      </c>
      <c r="AJ90" s="9">
        <f t="shared" si="45"/>
        <v>0.52173999999999998</v>
      </c>
      <c r="AK90" s="9">
        <f t="shared" si="46"/>
        <v>8.7739999999999999E-2</v>
      </c>
      <c r="AL90" s="9">
        <f t="shared" si="47"/>
        <v>0.41796</v>
      </c>
      <c r="AM90" s="9">
        <f t="shared" si="48"/>
        <v>1.6039999999999999E-2</v>
      </c>
      <c r="AN90" s="9">
        <f t="shared" si="49"/>
        <v>4.446E-2</v>
      </c>
      <c r="AO90" s="9">
        <f t="shared" si="50"/>
        <v>1.08E-3</v>
      </c>
      <c r="AP90" s="1">
        <f t="shared" si="67"/>
        <v>-187</v>
      </c>
      <c r="AQ90" s="1">
        <f t="shared" si="67"/>
        <v>190</v>
      </c>
      <c r="AS90" s="1">
        <f t="shared" si="68"/>
        <v>23</v>
      </c>
      <c r="AT90" s="1">
        <f t="shared" si="75"/>
        <v>26</v>
      </c>
      <c r="AU90" s="1">
        <f t="shared" si="51"/>
        <v>12907</v>
      </c>
      <c r="AV90" s="9">
        <f t="shared" si="52"/>
        <v>0.25813999999999998</v>
      </c>
      <c r="AW90" s="9">
        <f t="shared" si="53"/>
        <v>4.8980000000000003E-2</v>
      </c>
      <c r="AX90" s="9">
        <f t="shared" si="54"/>
        <v>0.19312000000000001</v>
      </c>
      <c r="AY90" s="9">
        <f t="shared" si="55"/>
        <v>1.6039999999999999E-2</v>
      </c>
      <c r="AZ90" s="9">
        <f t="shared" si="56"/>
        <v>5.1999999999999995E-4</v>
      </c>
      <c r="BA90" s="9">
        <f t="shared" si="69"/>
        <v>0.25565260000000001</v>
      </c>
      <c r="BB90" s="7"/>
      <c r="BC90" s="7"/>
      <c r="BD90" s="7"/>
      <c r="BE90" s="7"/>
      <c r="BF90" s="7"/>
      <c r="BG90" s="7"/>
      <c r="BH90" s="7"/>
      <c r="BI90" s="7"/>
      <c r="BJ90" s="7">
        <f t="shared" si="76"/>
        <v>87</v>
      </c>
      <c r="BK90" s="7">
        <f t="shared" si="76"/>
        <v>77</v>
      </c>
      <c r="BL90" s="1">
        <f t="shared" si="57"/>
        <v>0</v>
      </c>
      <c r="BM90" s="48">
        <f>+EvolOf!M79</f>
        <v>0</v>
      </c>
      <c r="BN90" s="1">
        <f t="shared" si="58"/>
        <v>0</v>
      </c>
      <c r="BO90" s="1">
        <f t="shared" si="70"/>
        <v>0</v>
      </c>
      <c r="BP90" s="28">
        <f t="shared" si="71"/>
        <v>0</v>
      </c>
      <c r="BQ90" s="1">
        <f t="shared" si="59"/>
        <v>0</v>
      </c>
      <c r="BR90" s="1" cm="1">
        <f t="array" ref="BR90">IF(BK90&lt;=$BX$14,0,INDEX($AU$14:$AU$300,BK90-$BX$14+1))*$BY$14</f>
        <v>459929.0718693533</v>
      </c>
      <c r="BS90" s="1">
        <f t="shared" si="60"/>
        <v>89886.385524542842</v>
      </c>
      <c r="BT90" s="1">
        <f t="shared" si="77"/>
        <v>383843.12773200037</v>
      </c>
      <c r="BU90" s="1">
        <f t="shared" si="72"/>
        <v>76085.944137352926</v>
      </c>
      <c r="BV90" s="1">
        <f t="shared" si="61"/>
        <v>354407.07987953682</v>
      </c>
      <c r="BW90" s="1">
        <f t="shared" si="61"/>
        <v>29436.047852463598</v>
      </c>
      <c r="BX90" s="7"/>
      <c r="BY90" s="4"/>
      <c r="BZ90" s="7"/>
      <c r="CA90" s="7"/>
      <c r="CB90" s="7"/>
      <c r="CE90" s="7"/>
      <c r="CF90" s="7"/>
      <c r="CG90" s="7"/>
      <c r="CH90" s="7"/>
      <c r="CI90" s="7"/>
      <c r="CJ90" s="7"/>
      <c r="CK90" s="7"/>
      <c r="CL90" s="7"/>
      <c r="CN90" s="47"/>
      <c r="CO90" s="47"/>
      <c r="CP90" s="4">
        <f t="shared" si="62"/>
        <v>12.039900249376558</v>
      </c>
      <c r="CQ90" s="7" cm="1">
        <f t="array" ref="CQ90">IF(BK90&lt;=$CV$48,0,INDEX($B$14:$B$300,BK90-$CV$48+1))</f>
        <v>22544</v>
      </c>
      <c r="CR90" s="1">
        <f t="shared" si="63"/>
        <v>21700</v>
      </c>
      <c r="CS90" s="100">
        <f t="shared" si="73"/>
        <v>0.96256210078069548</v>
      </c>
    </row>
    <row r="91" spans="1:97" s="1" customFormat="1" x14ac:dyDescent="0.3">
      <c r="B91" s="1">
        <f t="shared" si="41"/>
        <v>26139</v>
      </c>
      <c r="C91" s="1">
        <v>78</v>
      </c>
      <c r="D91" s="1">
        <v>23859</v>
      </c>
      <c r="E91" s="1">
        <v>4107</v>
      </c>
      <c r="F91" s="1">
        <v>0</v>
      </c>
      <c r="G91" s="1">
        <v>21208</v>
      </c>
      <c r="H91" s="1">
        <v>0</v>
      </c>
      <c r="I91" s="1">
        <v>824</v>
      </c>
      <c r="J91" s="4">
        <v>53.66</v>
      </c>
      <c r="K91" s="4">
        <v>0.61</v>
      </c>
      <c r="L91" s="4">
        <v>25.5</v>
      </c>
      <c r="M91" s="61">
        <v>1.1399999999999999</v>
      </c>
      <c r="N91" s="1">
        <v>12955</v>
      </c>
      <c r="O91" s="1">
        <v>13174</v>
      </c>
      <c r="P91" s="1">
        <v>125</v>
      </c>
      <c r="Q91" s="1">
        <v>12896</v>
      </c>
      <c r="R91" s="1">
        <v>152</v>
      </c>
      <c r="S91" s="1">
        <v>0</v>
      </c>
      <c r="T91" s="1">
        <v>2064</v>
      </c>
      <c r="U91" s="1">
        <v>205</v>
      </c>
      <c r="V91" s="1">
        <v>2273</v>
      </c>
      <c r="W91" s="1">
        <v>9835</v>
      </c>
      <c r="X91" s="1">
        <v>824</v>
      </c>
      <c r="Y91" s="58">
        <v>0.75</v>
      </c>
      <c r="AA91" s="1">
        <f t="shared" si="42"/>
        <v>6380</v>
      </c>
      <c r="AB91" s="1">
        <f t="shared" si="43"/>
        <v>31043</v>
      </c>
      <c r="AC91" s="1">
        <f t="shared" si="44"/>
        <v>1648</v>
      </c>
      <c r="AD91" s="1">
        <f t="shared" si="64"/>
        <v>-280</v>
      </c>
      <c r="AE91" s="1">
        <f t="shared" si="65"/>
        <v>310</v>
      </c>
      <c r="AF91" s="1">
        <f t="shared" si="65"/>
        <v>0</v>
      </c>
      <c r="AG91" s="1">
        <f t="shared" si="65"/>
        <v>22</v>
      </c>
      <c r="AH91" s="1">
        <f t="shared" si="74"/>
        <v>52</v>
      </c>
      <c r="AI91" s="9">
        <f t="shared" si="66"/>
        <v>6.3717909062789985E-2</v>
      </c>
      <c r="AJ91" s="9">
        <f t="shared" si="45"/>
        <v>0.52278000000000002</v>
      </c>
      <c r="AK91" s="9">
        <f t="shared" si="46"/>
        <v>8.2140000000000005E-2</v>
      </c>
      <c r="AL91" s="9">
        <f t="shared" si="47"/>
        <v>0.42415999999999998</v>
      </c>
      <c r="AM91" s="9">
        <f t="shared" si="48"/>
        <v>1.6480000000000002E-2</v>
      </c>
      <c r="AN91" s="9">
        <f t="shared" si="49"/>
        <v>4.1279999999999997E-2</v>
      </c>
      <c r="AO91" s="9">
        <f t="shared" si="50"/>
        <v>1.0399999999999999E-3</v>
      </c>
      <c r="AP91" s="1">
        <f t="shared" si="67"/>
        <v>-176</v>
      </c>
      <c r="AQ91" s="1">
        <f t="shared" si="67"/>
        <v>179</v>
      </c>
      <c r="AS91" s="1">
        <f t="shared" si="68"/>
        <v>22</v>
      </c>
      <c r="AT91" s="1">
        <f t="shared" si="75"/>
        <v>25</v>
      </c>
      <c r="AU91" s="1">
        <f t="shared" si="51"/>
        <v>12932</v>
      </c>
      <c r="AV91" s="9">
        <f t="shared" si="52"/>
        <v>0.25863999999999998</v>
      </c>
      <c r="AW91" s="9">
        <f t="shared" si="53"/>
        <v>4.546E-2</v>
      </c>
      <c r="AX91" s="9">
        <f t="shared" si="54"/>
        <v>0.19670000000000001</v>
      </c>
      <c r="AY91" s="9">
        <f t="shared" si="55"/>
        <v>1.6480000000000002E-2</v>
      </c>
      <c r="AZ91" s="9">
        <f t="shared" si="56"/>
        <v>5.0000000000000001E-4</v>
      </c>
      <c r="BA91" s="9">
        <f t="shared" si="69"/>
        <v>0.25616220000000001</v>
      </c>
      <c r="BB91" s="7"/>
      <c r="BC91" s="7"/>
      <c r="BD91" s="7"/>
      <c r="BE91" s="7"/>
      <c r="BF91" s="7"/>
      <c r="BG91" s="7"/>
      <c r="BH91" s="7"/>
      <c r="BI91" s="7"/>
      <c r="BJ91" s="7">
        <f t="shared" si="76"/>
        <v>88</v>
      </c>
      <c r="BK91" s="7">
        <f t="shared" si="76"/>
        <v>78</v>
      </c>
      <c r="BL91" s="1">
        <f t="shared" si="57"/>
        <v>0</v>
      </c>
      <c r="BM91" s="48">
        <f>+EvolOf!M80</f>
        <v>0</v>
      </c>
      <c r="BN91" s="1">
        <f t="shared" si="58"/>
        <v>0</v>
      </c>
      <c r="BO91" s="1">
        <f t="shared" si="70"/>
        <v>0</v>
      </c>
      <c r="BP91" s="28">
        <f t="shared" si="71"/>
        <v>0</v>
      </c>
      <c r="BQ91" s="1">
        <f t="shared" si="59"/>
        <v>0</v>
      </c>
      <c r="BR91" s="1" cm="1">
        <f t="array" ref="BR91">IF(BK91&lt;=$BX$14,0,INDEX($AU$14:$AU$300,BK91-$BX$14+1))*$BY$14</f>
        <v>461984.45675680711</v>
      </c>
      <c r="BS91" s="1">
        <f t="shared" si="60"/>
        <v>83426.604449687977</v>
      </c>
      <c r="BT91" s="1">
        <f t="shared" si="77"/>
        <v>391220.49134589714</v>
      </c>
      <c r="BU91" s="1">
        <f t="shared" si="72"/>
        <v>70763.965410909965</v>
      </c>
      <c r="BV91" s="1">
        <f t="shared" si="61"/>
        <v>360976.97085907665</v>
      </c>
      <c r="BW91" s="1">
        <f t="shared" si="61"/>
        <v>30243.520486820456</v>
      </c>
      <c r="BX91" s="7"/>
      <c r="BY91" s="4"/>
      <c r="BZ91" s="7"/>
      <c r="CA91" s="7"/>
      <c r="CB91" s="7"/>
      <c r="CE91" s="7"/>
      <c r="CF91" s="7"/>
      <c r="CG91" s="7"/>
      <c r="CH91" s="7"/>
      <c r="CI91" s="7"/>
      <c r="CJ91" s="7"/>
      <c r="CK91" s="7"/>
      <c r="CL91" s="7"/>
      <c r="CN91" s="47"/>
      <c r="CO91" s="47"/>
      <c r="CP91" s="4">
        <f t="shared" si="62"/>
        <v>11.935679611650485</v>
      </c>
      <c r="CQ91" s="7" cm="1">
        <f t="array" ref="CQ91">IF(BK91&lt;=$CV$48,0,INDEX($B$14:$B$300,BK91-$CV$48+1))</f>
        <v>22828</v>
      </c>
      <c r="CR91" s="1">
        <f t="shared" si="63"/>
        <v>22032</v>
      </c>
      <c r="CS91" s="100">
        <f t="shared" si="73"/>
        <v>0.96513054144033639</v>
      </c>
    </row>
    <row r="92" spans="1:97" s="1" customFormat="1" x14ac:dyDescent="0.3">
      <c r="B92" s="1">
        <f t="shared" si="41"/>
        <v>26186</v>
      </c>
      <c r="C92" s="1">
        <v>79</v>
      </c>
      <c r="D92" s="1">
        <v>23812</v>
      </c>
      <c r="E92" s="1">
        <v>3846</v>
      </c>
      <c r="F92" s="1">
        <v>0</v>
      </c>
      <c r="G92" s="1">
        <v>21493</v>
      </c>
      <c r="H92" s="1">
        <v>0</v>
      </c>
      <c r="I92" s="1">
        <v>847</v>
      </c>
      <c r="J92" s="4">
        <v>53.68</v>
      </c>
      <c r="K92" s="4">
        <v>0.61</v>
      </c>
      <c r="L92" s="4">
        <v>25.5</v>
      </c>
      <c r="M92" s="61">
        <v>1.1299999999999999</v>
      </c>
      <c r="N92" s="1">
        <v>12998</v>
      </c>
      <c r="O92" s="1">
        <v>13178</v>
      </c>
      <c r="P92" s="1">
        <v>118</v>
      </c>
      <c r="Q92" s="1">
        <v>12908</v>
      </c>
      <c r="R92" s="1">
        <v>152</v>
      </c>
      <c r="S92" s="1">
        <v>0</v>
      </c>
      <c r="T92" s="1">
        <v>1914</v>
      </c>
      <c r="U92" s="1">
        <v>191</v>
      </c>
      <c r="V92" s="1">
        <v>2109</v>
      </c>
      <c r="W92" s="1">
        <v>9998</v>
      </c>
      <c r="X92" s="1">
        <v>847</v>
      </c>
      <c r="Y92" s="58">
        <v>0.74</v>
      </c>
      <c r="AA92" s="1">
        <f t="shared" si="42"/>
        <v>5955</v>
      </c>
      <c r="AB92" s="1">
        <f t="shared" si="43"/>
        <v>31491</v>
      </c>
      <c r="AC92" s="1">
        <f t="shared" si="44"/>
        <v>1694</v>
      </c>
      <c r="AD92" s="1">
        <f t="shared" si="64"/>
        <v>-261</v>
      </c>
      <c r="AE92" s="1">
        <f t="shared" si="65"/>
        <v>285</v>
      </c>
      <c r="AF92" s="1">
        <f t="shared" si="65"/>
        <v>0</v>
      </c>
      <c r="AG92" s="1">
        <f t="shared" si="65"/>
        <v>23</v>
      </c>
      <c r="AH92" s="1">
        <f t="shared" si="74"/>
        <v>47</v>
      </c>
      <c r="AI92" s="9">
        <f t="shared" si="66"/>
        <v>6.5385209201790959E-2</v>
      </c>
      <c r="AJ92" s="9">
        <f t="shared" si="45"/>
        <v>0.52371999999999996</v>
      </c>
      <c r="AK92" s="9">
        <f t="shared" si="46"/>
        <v>7.6920000000000002E-2</v>
      </c>
      <c r="AL92" s="9">
        <f t="shared" si="47"/>
        <v>0.42986000000000002</v>
      </c>
      <c r="AM92" s="9">
        <f t="shared" si="48"/>
        <v>1.694E-2</v>
      </c>
      <c r="AN92" s="9">
        <f t="shared" si="49"/>
        <v>3.8280000000000002E-2</v>
      </c>
      <c r="AO92" s="9">
        <f t="shared" si="50"/>
        <v>9.3999999999999997E-4</v>
      </c>
      <c r="AP92" s="1">
        <f t="shared" si="67"/>
        <v>-164</v>
      </c>
      <c r="AQ92" s="1">
        <f t="shared" si="67"/>
        <v>163</v>
      </c>
      <c r="AS92" s="1">
        <f t="shared" si="68"/>
        <v>23</v>
      </c>
      <c r="AT92" s="1">
        <f t="shared" si="75"/>
        <v>22</v>
      </c>
      <c r="AU92" s="1">
        <f t="shared" si="51"/>
        <v>12954</v>
      </c>
      <c r="AV92" s="9">
        <f t="shared" si="52"/>
        <v>0.25907999999999998</v>
      </c>
      <c r="AW92" s="9">
        <f t="shared" si="53"/>
        <v>4.2180000000000002E-2</v>
      </c>
      <c r="AX92" s="9">
        <f t="shared" si="54"/>
        <v>0.19996</v>
      </c>
      <c r="AY92" s="9">
        <f t="shared" si="55"/>
        <v>1.694E-2</v>
      </c>
      <c r="AZ92" s="9">
        <f t="shared" si="56"/>
        <v>4.4000000000000002E-4</v>
      </c>
      <c r="BA92" s="9">
        <f t="shared" si="69"/>
        <v>0.25662279999999998</v>
      </c>
      <c r="BC92" s="96" t="s">
        <v>101</v>
      </c>
      <c r="BD92" s="119">
        <v>0.49</v>
      </c>
      <c r="BE92" s="7"/>
      <c r="BF92" s="7"/>
      <c r="BG92" s="7"/>
      <c r="BH92" s="7"/>
      <c r="BI92" s="7"/>
      <c r="BJ92" s="7">
        <f t="shared" si="76"/>
        <v>89</v>
      </c>
      <c r="BK92" s="7">
        <f t="shared" si="76"/>
        <v>79</v>
      </c>
      <c r="BL92" s="1">
        <f t="shared" si="57"/>
        <v>0</v>
      </c>
      <c r="BM92" s="48">
        <f>+EvolOf!M81</f>
        <v>0</v>
      </c>
      <c r="BN92" s="1">
        <f t="shared" si="58"/>
        <v>0</v>
      </c>
      <c r="BO92" s="1">
        <f t="shared" si="70"/>
        <v>0</v>
      </c>
      <c r="BP92" s="28">
        <f t="shared" si="71"/>
        <v>0</v>
      </c>
      <c r="BQ92" s="1">
        <f t="shared" si="59"/>
        <v>0</v>
      </c>
      <c r="BR92" s="1" cm="1">
        <f t="array" ref="BR92">IF(BK92&lt;=$BX$14,0,INDEX($AU$14:$AU$300,BK92-$BX$14+1))*$BY$14</f>
        <v>463782.91853332921</v>
      </c>
      <c r="BS92" s="1">
        <f t="shared" si="60"/>
        <v>77407.262993573226</v>
      </c>
      <c r="BT92" s="1">
        <f t="shared" si="77"/>
        <v>398047.30543636874</v>
      </c>
      <c r="BU92" s="1">
        <f t="shared" si="72"/>
        <v>65735.613096960471</v>
      </c>
      <c r="BV92" s="1">
        <f t="shared" si="61"/>
        <v>366959.60901362973</v>
      </c>
      <c r="BW92" s="1">
        <f t="shared" si="61"/>
        <v>31087.696422738987</v>
      </c>
      <c r="BX92" s="7"/>
      <c r="BY92" s="4"/>
      <c r="BZ92" s="7"/>
      <c r="CA92" s="7"/>
      <c r="CB92" s="7"/>
      <c r="CE92" s="7"/>
      <c r="CF92" s="7"/>
      <c r="CG92" s="7"/>
      <c r="CH92" s="7"/>
      <c r="CI92" s="7"/>
      <c r="CJ92" s="7"/>
      <c r="CK92" s="7"/>
      <c r="CL92" s="7"/>
      <c r="CN92" s="47"/>
      <c r="CO92" s="47"/>
      <c r="CP92" s="4">
        <f t="shared" si="62"/>
        <v>11.804014167650532</v>
      </c>
      <c r="CQ92" s="7" cm="1">
        <f t="array" ref="CQ92">IF(BK92&lt;=$CV$48,0,INDEX($B$14:$B$300,BK92-$CV$48+1))</f>
        <v>23098</v>
      </c>
      <c r="CR92" s="1">
        <f t="shared" si="63"/>
        <v>22340</v>
      </c>
      <c r="CS92" s="100">
        <f t="shared" si="73"/>
        <v>0.96718330591393198</v>
      </c>
    </row>
    <row r="93" spans="1:97" s="1" customFormat="1" x14ac:dyDescent="0.3">
      <c r="B93" s="1">
        <f t="shared" si="41"/>
        <v>26231</v>
      </c>
      <c r="C93" s="1">
        <v>80</v>
      </c>
      <c r="D93" s="1">
        <v>23768</v>
      </c>
      <c r="E93" s="1">
        <v>3590</v>
      </c>
      <c r="F93" s="1">
        <v>0</v>
      </c>
      <c r="G93" s="1">
        <v>21773</v>
      </c>
      <c r="H93" s="1">
        <v>0</v>
      </c>
      <c r="I93" s="1">
        <v>868</v>
      </c>
      <c r="J93" s="4">
        <v>53.69</v>
      </c>
      <c r="K93" s="4">
        <v>0.61</v>
      </c>
      <c r="L93" s="4">
        <v>25.5</v>
      </c>
      <c r="M93" s="61">
        <v>1.1200000000000001</v>
      </c>
      <c r="N93" s="1">
        <v>13037</v>
      </c>
      <c r="O93" s="1">
        <v>13184</v>
      </c>
      <c r="P93" s="1">
        <v>114</v>
      </c>
      <c r="Q93" s="1">
        <v>12916</v>
      </c>
      <c r="R93" s="1">
        <v>152</v>
      </c>
      <c r="S93" s="1">
        <v>0</v>
      </c>
      <c r="T93" s="1">
        <v>1769</v>
      </c>
      <c r="U93" s="1">
        <v>177</v>
      </c>
      <c r="V93" s="1">
        <v>1951</v>
      </c>
      <c r="W93" s="1">
        <v>10155</v>
      </c>
      <c r="X93" s="1">
        <v>868</v>
      </c>
      <c r="Y93" s="58">
        <v>0.73</v>
      </c>
      <c r="AA93" s="1">
        <f t="shared" si="42"/>
        <v>5541</v>
      </c>
      <c r="AB93" s="1">
        <f t="shared" si="43"/>
        <v>31928</v>
      </c>
      <c r="AC93" s="1">
        <f t="shared" si="44"/>
        <v>1736</v>
      </c>
      <c r="AD93" s="1">
        <f t="shared" si="64"/>
        <v>-256</v>
      </c>
      <c r="AE93" s="1">
        <f t="shared" si="65"/>
        <v>280</v>
      </c>
      <c r="AF93" s="1">
        <f t="shared" si="65"/>
        <v>0</v>
      </c>
      <c r="AG93" s="1">
        <f t="shared" si="65"/>
        <v>21</v>
      </c>
      <c r="AH93" s="1">
        <f t="shared" si="74"/>
        <v>45</v>
      </c>
      <c r="AI93" s="9">
        <f t="shared" si="66"/>
        <v>6.6903036842916597E-2</v>
      </c>
      <c r="AJ93" s="9">
        <f t="shared" si="45"/>
        <v>0.52461999999999998</v>
      </c>
      <c r="AK93" s="9">
        <f t="shared" si="46"/>
        <v>7.1800000000000003E-2</v>
      </c>
      <c r="AL93" s="9">
        <f t="shared" si="47"/>
        <v>0.43546000000000001</v>
      </c>
      <c r="AM93" s="9">
        <f t="shared" si="48"/>
        <v>1.736E-2</v>
      </c>
      <c r="AN93" s="9">
        <f t="shared" si="49"/>
        <v>3.5380000000000002E-2</v>
      </c>
      <c r="AO93" s="9">
        <f t="shared" si="50"/>
        <v>8.9999999999999998E-4</v>
      </c>
      <c r="AP93" s="1">
        <f t="shared" si="67"/>
        <v>-158</v>
      </c>
      <c r="AQ93" s="1">
        <f t="shared" si="67"/>
        <v>157</v>
      </c>
      <c r="AS93" s="1">
        <f t="shared" si="68"/>
        <v>21</v>
      </c>
      <c r="AT93" s="1">
        <f t="shared" si="75"/>
        <v>20</v>
      </c>
      <c r="AU93" s="1">
        <f t="shared" si="51"/>
        <v>12974</v>
      </c>
      <c r="AV93" s="9">
        <f t="shared" si="52"/>
        <v>0.25947999999999999</v>
      </c>
      <c r="AW93" s="9">
        <f t="shared" si="53"/>
        <v>3.9019999999999999E-2</v>
      </c>
      <c r="AX93" s="9">
        <f t="shared" si="54"/>
        <v>0.2031</v>
      </c>
      <c r="AY93" s="9">
        <f t="shared" si="55"/>
        <v>1.736E-2</v>
      </c>
      <c r="AZ93" s="9">
        <f t="shared" si="56"/>
        <v>4.0000000000000002E-4</v>
      </c>
      <c r="BA93" s="9">
        <f t="shared" si="69"/>
        <v>0.25706380000000001</v>
      </c>
      <c r="BB93" s="7"/>
      <c r="BC93" s="7"/>
      <c r="BD93" s="7"/>
      <c r="BE93" s="7"/>
      <c r="BF93" s="7"/>
      <c r="BG93" s="7"/>
      <c r="BH93" s="7"/>
      <c r="BI93" s="7"/>
      <c r="BJ93" s="7">
        <f t="shared" si="76"/>
        <v>90</v>
      </c>
      <c r="BK93" s="7">
        <f t="shared" si="76"/>
        <v>80</v>
      </c>
      <c r="BL93" s="1">
        <f t="shared" si="57"/>
        <v>0</v>
      </c>
      <c r="BM93" s="48">
        <f>+EvolOf!M82</f>
        <v>0</v>
      </c>
      <c r="BN93" s="1">
        <f t="shared" si="58"/>
        <v>0</v>
      </c>
      <c r="BO93" s="1">
        <f t="shared" si="70"/>
        <v>0</v>
      </c>
      <c r="BP93" s="28">
        <f t="shared" si="71"/>
        <v>0</v>
      </c>
      <c r="BQ93" s="1">
        <f t="shared" si="59"/>
        <v>0</v>
      </c>
      <c r="BR93" s="1" cm="1">
        <f t="array" ref="BR93">IF(BK93&lt;=$BX$14,0,INDEX($AU$14:$AU$300,BK93-$BX$14+1))*$BY$14</f>
        <v>465434.56710360461</v>
      </c>
      <c r="BS93" s="1">
        <f t="shared" si="60"/>
        <v>71608.141346828532</v>
      </c>
      <c r="BT93" s="1">
        <f t="shared" si="77"/>
        <v>404580.49311434693</v>
      </c>
      <c r="BU93" s="1">
        <f t="shared" si="72"/>
        <v>60854.073989257682</v>
      </c>
      <c r="BV93" s="1">
        <f t="shared" si="61"/>
        <v>372722.0273588128</v>
      </c>
      <c r="BW93" s="1">
        <f t="shared" si="61"/>
        <v>31858.465755534169</v>
      </c>
      <c r="BX93" s="7"/>
      <c r="BY93" s="4"/>
      <c r="BZ93" s="7"/>
      <c r="CA93" s="7"/>
      <c r="CB93" s="7"/>
      <c r="CE93" s="7"/>
      <c r="CF93" s="7"/>
      <c r="CG93" s="7"/>
      <c r="CH93" s="7"/>
      <c r="CI93" s="7"/>
      <c r="CJ93" s="7"/>
      <c r="CK93" s="7"/>
      <c r="CL93" s="7"/>
      <c r="CN93" s="47"/>
      <c r="CO93" s="47"/>
      <c r="CP93" s="4">
        <f t="shared" si="62"/>
        <v>11.699308755760368</v>
      </c>
      <c r="CQ93" s="7" cm="1">
        <f t="array" ref="CQ93">IF(BK93&lt;=$CV$48,0,INDEX($B$14:$B$300,BK93-$CV$48+1))</f>
        <v>23359</v>
      </c>
      <c r="CR93" s="1">
        <f t="shared" si="63"/>
        <v>22641</v>
      </c>
      <c r="CS93" s="100">
        <f t="shared" si="73"/>
        <v>0.96926238280748322</v>
      </c>
    </row>
    <row r="94" spans="1:97" s="1" customFormat="1" x14ac:dyDescent="0.3">
      <c r="B94" s="1">
        <f t="shared" si="41"/>
        <v>26274</v>
      </c>
      <c r="C94" s="1">
        <v>81</v>
      </c>
      <c r="D94" s="1">
        <v>23724</v>
      </c>
      <c r="E94" s="1">
        <v>3358</v>
      </c>
      <c r="F94" s="1">
        <v>0</v>
      </c>
      <c r="G94" s="1">
        <v>22030</v>
      </c>
      <c r="H94" s="1">
        <v>0</v>
      </c>
      <c r="I94" s="1">
        <v>886</v>
      </c>
      <c r="J94" s="4">
        <v>53.7</v>
      </c>
      <c r="K94" s="4">
        <v>0.61</v>
      </c>
      <c r="L94" s="4">
        <v>25.5</v>
      </c>
      <c r="M94" s="61">
        <v>1.1100000000000001</v>
      </c>
      <c r="N94" s="1">
        <v>13074</v>
      </c>
      <c r="O94" s="1">
        <v>13190</v>
      </c>
      <c r="P94" s="1">
        <v>115</v>
      </c>
      <c r="Q94" s="1">
        <v>12921</v>
      </c>
      <c r="R94" s="1">
        <v>152</v>
      </c>
      <c r="S94" s="1">
        <v>0</v>
      </c>
      <c r="T94" s="1">
        <v>1640</v>
      </c>
      <c r="U94" s="1">
        <v>163</v>
      </c>
      <c r="V94" s="1">
        <v>1807</v>
      </c>
      <c r="W94" s="1">
        <v>10300</v>
      </c>
      <c r="X94" s="1">
        <v>886</v>
      </c>
      <c r="Y94" s="58">
        <v>0.72</v>
      </c>
      <c r="AA94" s="1">
        <f t="shared" si="42"/>
        <v>5165</v>
      </c>
      <c r="AB94" s="1">
        <f t="shared" si="43"/>
        <v>32330</v>
      </c>
      <c r="AC94" s="1">
        <f t="shared" si="44"/>
        <v>1772</v>
      </c>
      <c r="AD94" s="1">
        <f t="shared" si="64"/>
        <v>-232</v>
      </c>
      <c r="AE94" s="1">
        <f t="shared" si="65"/>
        <v>257</v>
      </c>
      <c r="AF94" s="1">
        <f t="shared" si="65"/>
        <v>0</v>
      </c>
      <c r="AG94" s="1">
        <f t="shared" si="65"/>
        <v>18</v>
      </c>
      <c r="AH94" s="1">
        <f t="shared" si="74"/>
        <v>43</v>
      </c>
      <c r="AI94" s="9">
        <f t="shared" si="66"/>
        <v>6.8190564149926886E-2</v>
      </c>
      <c r="AJ94" s="9">
        <f t="shared" si="45"/>
        <v>0.52547999999999995</v>
      </c>
      <c r="AK94" s="9">
        <f t="shared" si="46"/>
        <v>6.7159999999999997E-2</v>
      </c>
      <c r="AL94" s="9">
        <f t="shared" si="47"/>
        <v>0.44059999999999999</v>
      </c>
      <c r="AM94" s="9">
        <f t="shared" si="48"/>
        <v>1.772E-2</v>
      </c>
      <c r="AN94" s="9">
        <f t="shared" si="49"/>
        <v>3.2800000000000003E-2</v>
      </c>
      <c r="AO94" s="9">
        <f t="shared" si="50"/>
        <v>8.5999999999999998E-4</v>
      </c>
      <c r="AP94" s="1">
        <f t="shared" si="67"/>
        <v>-144</v>
      </c>
      <c r="AQ94" s="1">
        <f t="shared" si="67"/>
        <v>145</v>
      </c>
      <c r="AS94" s="1">
        <f t="shared" si="68"/>
        <v>18</v>
      </c>
      <c r="AT94" s="1">
        <f t="shared" si="75"/>
        <v>19</v>
      </c>
      <c r="AU94" s="1">
        <f t="shared" si="51"/>
        <v>12993</v>
      </c>
      <c r="AV94" s="9">
        <f t="shared" si="52"/>
        <v>0.25985999999999998</v>
      </c>
      <c r="AW94" s="9">
        <f t="shared" si="53"/>
        <v>3.6139999999999999E-2</v>
      </c>
      <c r="AX94" s="9">
        <f t="shared" si="54"/>
        <v>0.20599999999999999</v>
      </c>
      <c r="AY94" s="9">
        <f t="shared" si="55"/>
        <v>1.772E-2</v>
      </c>
      <c r="AZ94" s="9">
        <f t="shared" si="56"/>
        <v>3.8000000000000002E-4</v>
      </c>
      <c r="BA94" s="9">
        <f t="shared" si="69"/>
        <v>0.25748519999999997</v>
      </c>
      <c r="BB94" s="7"/>
      <c r="BC94" s="7"/>
      <c r="BD94" s="7"/>
      <c r="BE94" s="7"/>
      <c r="BF94" s="7"/>
      <c r="BG94" s="7"/>
      <c r="BH94" s="7"/>
      <c r="BI94" s="7"/>
      <c r="BJ94" s="7">
        <f t="shared" si="76"/>
        <v>91</v>
      </c>
      <c r="BK94" s="7">
        <f t="shared" si="76"/>
        <v>81</v>
      </c>
      <c r="BL94" s="1">
        <f t="shared" si="57"/>
        <v>0</v>
      </c>
      <c r="BM94" s="48">
        <f>+EvolOf!M83</f>
        <v>0</v>
      </c>
      <c r="BN94" s="1">
        <f t="shared" si="58"/>
        <v>0</v>
      </c>
      <c r="BO94" s="1">
        <f t="shared" si="70"/>
        <v>0</v>
      </c>
      <c r="BP94" s="28">
        <f t="shared" si="71"/>
        <v>0</v>
      </c>
      <c r="BQ94" s="1">
        <f t="shared" si="59"/>
        <v>0</v>
      </c>
      <c r="BR94" s="1" cm="1">
        <f t="array" ref="BR94">IF(BK94&lt;=$BX$14,0,INDEX($AU$14:$AU$300,BK94-$BX$14+1))*$BY$14</f>
        <v>466939.40246763331</v>
      </c>
      <c r="BS94" s="1">
        <f t="shared" si="60"/>
        <v>66322.86592194729</v>
      </c>
      <c r="BT94" s="1">
        <f t="shared" si="77"/>
        <v>410563.1312689</v>
      </c>
      <c r="BU94" s="1">
        <f t="shared" si="72"/>
        <v>56376.271198733302</v>
      </c>
      <c r="BV94" s="1">
        <f t="shared" si="61"/>
        <v>378044.00608525571</v>
      </c>
      <c r="BW94" s="1">
        <f t="shared" si="61"/>
        <v>32519.125183644326</v>
      </c>
      <c r="BX94" s="7"/>
      <c r="BY94" s="4"/>
      <c r="BZ94" s="7"/>
      <c r="CA94" s="7"/>
      <c r="CB94" s="7"/>
      <c r="CE94" s="7"/>
      <c r="CF94" s="7"/>
      <c r="CG94" s="7"/>
      <c r="CH94" s="7"/>
      <c r="CI94" s="7"/>
      <c r="CJ94" s="7"/>
      <c r="CK94" s="7"/>
      <c r="CL94" s="7"/>
      <c r="CN94" s="47"/>
      <c r="CO94" s="47"/>
      <c r="CP94" s="4">
        <f t="shared" si="62"/>
        <v>11.62528216704289</v>
      </c>
      <c r="CQ94" s="7" cm="1">
        <f t="array" ref="CQ94">IF(BK94&lt;=$CV$48,0,INDEX($B$14:$B$300,BK94-$CV$48+1))</f>
        <v>23600</v>
      </c>
      <c r="CR94" s="1">
        <f t="shared" si="63"/>
        <v>22916</v>
      </c>
      <c r="CS94" s="100">
        <f t="shared" si="73"/>
        <v>0.97101694915254233</v>
      </c>
    </row>
    <row r="95" spans="1:97" s="1" customFormat="1" x14ac:dyDescent="0.3">
      <c r="B95" s="1">
        <f t="shared" si="41"/>
        <v>26317</v>
      </c>
      <c r="C95" s="1">
        <v>82</v>
      </c>
      <c r="D95" s="1">
        <v>23682</v>
      </c>
      <c r="E95" s="1">
        <v>3140</v>
      </c>
      <c r="F95" s="1">
        <v>0</v>
      </c>
      <c r="G95" s="1">
        <v>22274</v>
      </c>
      <c r="H95" s="1">
        <v>0</v>
      </c>
      <c r="I95" s="1">
        <v>903</v>
      </c>
      <c r="J95" s="4">
        <v>53.71</v>
      </c>
      <c r="K95" s="4">
        <v>0.61</v>
      </c>
      <c r="L95" s="4">
        <v>25.6</v>
      </c>
      <c r="M95" s="61">
        <v>1.1000000000000001</v>
      </c>
      <c r="N95" s="1">
        <v>13110</v>
      </c>
      <c r="O95" s="1">
        <v>13196</v>
      </c>
      <c r="P95" s="1">
        <v>118</v>
      </c>
      <c r="Q95" s="1">
        <v>12925</v>
      </c>
      <c r="R95" s="1">
        <v>152</v>
      </c>
      <c r="S95" s="1">
        <v>0</v>
      </c>
      <c r="T95" s="1">
        <v>1516</v>
      </c>
      <c r="U95" s="1">
        <v>152</v>
      </c>
      <c r="V95" s="1">
        <v>1673</v>
      </c>
      <c r="W95" s="1">
        <v>10435</v>
      </c>
      <c r="X95" s="1">
        <v>903</v>
      </c>
      <c r="Y95" s="58">
        <v>0.72</v>
      </c>
      <c r="AA95" s="1">
        <f t="shared" si="42"/>
        <v>4813</v>
      </c>
      <c r="AB95" s="1">
        <f t="shared" si="43"/>
        <v>32709</v>
      </c>
      <c r="AC95" s="1">
        <f t="shared" si="44"/>
        <v>1806</v>
      </c>
      <c r="AD95" s="1">
        <f t="shared" si="64"/>
        <v>-218</v>
      </c>
      <c r="AE95" s="1">
        <f t="shared" si="65"/>
        <v>244</v>
      </c>
      <c r="AF95" s="1">
        <f t="shared" si="65"/>
        <v>0</v>
      </c>
      <c r="AG95" s="1">
        <f t="shared" si="65"/>
        <v>17</v>
      </c>
      <c r="AH95" s="1">
        <f t="shared" si="74"/>
        <v>43</v>
      </c>
      <c r="AI95" s="9">
        <f t="shared" si="66"/>
        <v>6.9402813004380906E-2</v>
      </c>
      <c r="AJ95" s="9">
        <f t="shared" si="45"/>
        <v>0.52634000000000003</v>
      </c>
      <c r="AK95" s="9">
        <f t="shared" si="46"/>
        <v>6.2799999999999995E-2</v>
      </c>
      <c r="AL95" s="9">
        <f t="shared" si="47"/>
        <v>0.44547999999999999</v>
      </c>
      <c r="AM95" s="9">
        <f t="shared" si="48"/>
        <v>1.806E-2</v>
      </c>
      <c r="AN95" s="9">
        <f t="shared" si="49"/>
        <v>3.032E-2</v>
      </c>
      <c r="AO95" s="9">
        <f t="shared" si="50"/>
        <v>8.5999999999999998E-4</v>
      </c>
      <c r="AP95" s="1">
        <f t="shared" si="67"/>
        <v>-134</v>
      </c>
      <c r="AQ95" s="1">
        <f t="shared" si="67"/>
        <v>135</v>
      </c>
      <c r="AS95" s="1">
        <f t="shared" si="68"/>
        <v>17</v>
      </c>
      <c r="AT95" s="1">
        <f t="shared" si="75"/>
        <v>18</v>
      </c>
      <c r="AU95" s="1">
        <f t="shared" si="51"/>
        <v>13011</v>
      </c>
      <c r="AV95" s="9">
        <f t="shared" si="52"/>
        <v>0.26022000000000001</v>
      </c>
      <c r="AW95" s="9">
        <f t="shared" si="53"/>
        <v>3.3459999999999997E-2</v>
      </c>
      <c r="AX95" s="9">
        <f t="shared" si="54"/>
        <v>0.2087</v>
      </c>
      <c r="AY95" s="9">
        <f t="shared" si="55"/>
        <v>1.806E-2</v>
      </c>
      <c r="AZ95" s="9">
        <f t="shared" si="56"/>
        <v>3.6000000000000002E-4</v>
      </c>
      <c r="BA95" s="9">
        <f t="shared" si="69"/>
        <v>0.25790659999999999</v>
      </c>
      <c r="BB95" s="7"/>
      <c r="BC95" s="7"/>
      <c r="BD95" s="7"/>
      <c r="BE95" s="7"/>
      <c r="BF95" s="7"/>
      <c r="BG95" s="7"/>
      <c r="BH95" s="7"/>
      <c r="BI95" s="7"/>
      <c r="BJ95" s="7">
        <f t="shared" si="76"/>
        <v>92</v>
      </c>
      <c r="BK95" s="7">
        <f t="shared" si="76"/>
        <v>82</v>
      </c>
      <c r="BL95" s="1">
        <f t="shared" si="57"/>
        <v>0</v>
      </c>
      <c r="BM95" s="48">
        <f>+EvolOf!M84</f>
        <v>0</v>
      </c>
      <c r="BN95" s="1">
        <f t="shared" si="58"/>
        <v>0</v>
      </c>
      <c r="BO95" s="1">
        <f t="shared" si="70"/>
        <v>0</v>
      </c>
      <c r="BP95" s="28">
        <f t="shared" si="71"/>
        <v>0</v>
      </c>
      <c r="BQ95" s="1">
        <f t="shared" si="59"/>
        <v>0</v>
      </c>
      <c r="BR95" s="1" cm="1">
        <f t="array" ref="BR95">IF(BK95&lt;=$BX$14,0,INDEX($AU$14:$AU$300,BK95-$BX$14+1))*$BY$14</f>
        <v>468260.72132385359</v>
      </c>
      <c r="BS95" s="1">
        <f t="shared" si="60"/>
        <v>61404.623512682796</v>
      </c>
      <c r="BT95" s="1">
        <f t="shared" si="77"/>
        <v>416142.03310627467</v>
      </c>
      <c r="BU95" s="1">
        <f t="shared" si="72"/>
        <v>52118.688217578921</v>
      </c>
      <c r="BV95" s="1">
        <f t="shared" si="61"/>
        <v>382998.95179608185</v>
      </c>
      <c r="BW95" s="1">
        <f t="shared" si="61"/>
        <v>33143.081310192807</v>
      </c>
      <c r="BX95" s="7"/>
      <c r="BY95" s="4"/>
      <c r="BZ95" s="7"/>
      <c r="CA95" s="7"/>
      <c r="CB95" s="7"/>
      <c r="CE95" s="7"/>
      <c r="CF95" s="7"/>
      <c r="CG95" s="7"/>
      <c r="CH95" s="7"/>
      <c r="CI95" s="7"/>
      <c r="CJ95" s="7"/>
      <c r="CK95" s="7"/>
      <c r="CL95" s="7"/>
      <c r="CN95" s="47"/>
      <c r="CO95" s="47"/>
      <c r="CP95" s="4">
        <f t="shared" si="62"/>
        <v>11.555924695459579</v>
      </c>
      <c r="CQ95" s="7" cm="1">
        <f t="array" ref="CQ95">IF(BK95&lt;=$CV$48,0,INDEX($B$14:$B$300,BK95-$CV$48+1))</f>
        <v>23831</v>
      </c>
      <c r="CR95" s="1">
        <f t="shared" si="63"/>
        <v>23177</v>
      </c>
      <c r="CS95" s="100">
        <f t="shared" si="73"/>
        <v>0.97255675380806517</v>
      </c>
    </row>
    <row r="96" spans="1:97" s="1" customFormat="1" x14ac:dyDescent="0.3">
      <c r="B96" s="1">
        <f t="shared" si="41"/>
        <v>26356</v>
      </c>
      <c r="C96" s="1">
        <v>83</v>
      </c>
      <c r="D96" s="1">
        <v>23642</v>
      </c>
      <c r="E96" s="1">
        <v>2937</v>
      </c>
      <c r="F96" s="1">
        <v>0</v>
      </c>
      <c r="G96" s="1">
        <v>22501</v>
      </c>
      <c r="H96" s="1">
        <v>0</v>
      </c>
      <c r="I96" s="1">
        <v>918</v>
      </c>
      <c r="J96" s="4">
        <v>53.73</v>
      </c>
      <c r="K96" s="4">
        <v>0.61</v>
      </c>
      <c r="L96" s="4">
        <v>25.6</v>
      </c>
      <c r="M96" s="61">
        <v>1.0900000000000001</v>
      </c>
      <c r="N96" s="1">
        <v>13145</v>
      </c>
      <c r="O96" s="1">
        <v>13202</v>
      </c>
      <c r="P96" s="1">
        <v>120</v>
      </c>
      <c r="Q96" s="1">
        <v>12928</v>
      </c>
      <c r="R96" s="1">
        <v>152</v>
      </c>
      <c r="S96" s="1">
        <v>0</v>
      </c>
      <c r="T96" s="1">
        <v>1403</v>
      </c>
      <c r="U96" s="1">
        <v>140</v>
      </c>
      <c r="V96" s="1">
        <v>1551</v>
      </c>
      <c r="W96" s="1">
        <v>10560</v>
      </c>
      <c r="X96" s="1">
        <v>918</v>
      </c>
      <c r="Y96" s="58">
        <v>0.71</v>
      </c>
      <c r="AA96" s="1">
        <f t="shared" si="42"/>
        <v>4488</v>
      </c>
      <c r="AB96" s="1">
        <f t="shared" si="43"/>
        <v>33061</v>
      </c>
      <c r="AC96" s="1">
        <f t="shared" si="44"/>
        <v>1836</v>
      </c>
      <c r="AD96" s="1">
        <f t="shared" si="64"/>
        <v>-203</v>
      </c>
      <c r="AE96" s="1">
        <f t="shared" si="65"/>
        <v>227</v>
      </c>
      <c r="AF96" s="1">
        <f t="shared" si="65"/>
        <v>0</v>
      </c>
      <c r="AG96" s="1">
        <f t="shared" si="65"/>
        <v>15</v>
      </c>
      <c r="AH96" s="1">
        <f t="shared" si="74"/>
        <v>39</v>
      </c>
      <c r="AI96" s="9">
        <f t="shared" si="66"/>
        <v>7.0458208611558826E-2</v>
      </c>
      <c r="AJ96" s="9">
        <f t="shared" si="45"/>
        <v>0.52712000000000003</v>
      </c>
      <c r="AK96" s="9">
        <f t="shared" si="46"/>
        <v>5.8740000000000001E-2</v>
      </c>
      <c r="AL96" s="9">
        <f t="shared" si="47"/>
        <v>0.45001999999999998</v>
      </c>
      <c r="AM96" s="9">
        <f t="shared" si="48"/>
        <v>1.8360000000000001E-2</v>
      </c>
      <c r="AN96" s="9">
        <f t="shared" si="49"/>
        <v>2.8060000000000002E-2</v>
      </c>
      <c r="AO96" s="9">
        <f t="shared" si="50"/>
        <v>7.7999999999999999E-4</v>
      </c>
      <c r="AP96" s="1">
        <f t="shared" si="67"/>
        <v>-122</v>
      </c>
      <c r="AQ96" s="1">
        <f t="shared" si="67"/>
        <v>125</v>
      </c>
      <c r="AS96" s="1">
        <f t="shared" si="68"/>
        <v>15</v>
      </c>
      <c r="AT96" s="1">
        <f t="shared" si="75"/>
        <v>18</v>
      </c>
      <c r="AU96" s="1">
        <f t="shared" si="51"/>
        <v>13029</v>
      </c>
      <c r="AV96" s="9">
        <f t="shared" si="52"/>
        <v>0.26057999999999998</v>
      </c>
      <c r="AW96" s="9">
        <f t="shared" si="53"/>
        <v>3.1019999999999999E-2</v>
      </c>
      <c r="AX96" s="9">
        <f t="shared" si="54"/>
        <v>0.2112</v>
      </c>
      <c r="AY96" s="9">
        <f t="shared" si="55"/>
        <v>1.8360000000000001E-2</v>
      </c>
      <c r="AZ96" s="9">
        <f t="shared" si="56"/>
        <v>3.6000000000000002E-4</v>
      </c>
      <c r="BA96" s="9">
        <f t="shared" si="69"/>
        <v>0.25828879999999999</v>
      </c>
      <c r="BB96" s="7"/>
      <c r="BC96" s="7"/>
      <c r="BD96" s="7"/>
      <c r="BE96" s="7"/>
      <c r="BF96" s="7"/>
      <c r="BG96" s="7"/>
      <c r="BH96" s="7"/>
      <c r="BI96" s="7"/>
      <c r="BJ96" s="7">
        <f t="shared" ref="BJ96:BK111" si="78">+BJ95+1</f>
        <v>93</v>
      </c>
      <c r="BK96" s="7">
        <f t="shared" si="78"/>
        <v>83</v>
      </c>
      <c r="BL96" s="1">
        <f t="shared" si="57"/>
        <v>0</v>
      </c>
      <c r="BM96" s="48">
        <f>+EvolOf!M85</f>
        <v>0</v>
      </c>
      <c r="BN96" s="1">
        <f t="shared" si="58"/>
        <v>0</v>
      </c>
      <c r="BO96" s="1">
        <f t="shared" si="70"/>
        <v>0</v>
      </c>
      <c r="BP96" s="28">
        <f t="shared" si="71"/>
        <v>0</v>
      </c>
      <c r="BQ96" s="1">
        <f t="shared" si="59"/>
        <v>0</v>
      </c>
      <c r="BR96" s="1" cm="1">
        <f t="array" ref="BR96">IF(BK96&lt;=$BX$14,0,INDEX($AU$14:$AU$300,BK96-$BX$14+1))*$BY$14</f>
        <v>469508.63357695058</v>
      </c>
      <c r="BS96" s="1">
        <f t="shared" si="60"/>
        <v>56926.820722158409</v>
      </c>
      <c r="BT96" s="1">
        <f t="shared" si="77"/>
        <v>421280.49532490922</v>
      </c>
      <c r="BU96" s="1">
        <f t="shared" si="72"/>
        <v>48228.138252041361</v>
      </c>
      <c r="BV96" s="1">
        <f t="shared" si="61"/>
        <v>387586.86449129129</v>
      </c>
      <c r="BW96" s="1">
        <f t="shared" si="61"/>
        <v>33693.630833617935</v>
      </c>
      <c r="BX96" s="7"/>
      <c r="BY96" s="4"/>
      <c r="BZ96" s="7"/>
      <c r="CA96" s="7"/>
      <c r="CB96" s="7"/>
      <c r="CE96" s="7"/>
      <c r="CF96" s="7"/>
      <c r="CG96" s="7"/>
      <c r="CH96" s="7"/>
      <c r="CI96" s="7"/>
      <c r="CJ96" s="7"/>
      <c r="CK96" s="7"/>
      <c r="CL96" s="7"/>
      <c r="CN96" s="47"/>
      <c r="CO96" s="47"/>
      <c r="CP96" s="4">
        <f t="shared" si="62"/>
        <v>11.503267973856209</v>
      </c>
      <c r="CQ96" s="7" cm="1">
        <f t="array" ref="CQ96">IF(BK96&lt;=$CV$48,0,INDEX($B$14:$B$300,BK96-$CV$48+1))</f>
        <v>24044</v>
      </c>
      <c r="CR96" s="1">
        <f t="shared" si="63"/>
        <v>23419</v>
      </c>
      <c r="CS96" s="100">
        <f t="shared" si="73"/>
        <v>0.9740059890201298</v>
      </c>
    </row>
    <row r="97" spans="2:97" s="1" customFormat="1" x14ac:dyDescent="0.3">
      <c r="B97" s="1">
        <f t="shared" si="41"/>
        <v>26390</v>
      </c>
      <c r="C97" s="1">
        <v>84</v>
      </c>
      <c r="D97" s="1">
        <v>23608</v>
      </c>
      <c r="E97" s="1">
        <v>2736</v>
      </c>
      <c r="F97" s="1">
        <v>0</v>
      </c>
      <c r="G97" s="1">
        <v>22721</v>
      </c>
      <c r="H97" s="1">
        <v>0</v>
      </c>
      <c r="I97" s="1">
        <v>933</v>
      </c>
      <c r="J97" s="4">
        <v>53.74</v>
      </c>
      <c r="K97" s="4">
        <v>0.61</v>
      </c>
      <c r="L97" s="4">
        <v>25.6</v>
      </c>
      <c r="M97" s="61">
        <v>1.0900000000000001</v>
      </c>
      <c r="N97" s="1">
        <v>13173</v>
      </c>
      <c r="O97" s="1">
        <v>13208</v>
      </c>
      <c r="P97" s="1">
        <v>123</v>
      </c>
      <c r="Q97" s="1">
        <v>12931</v>
      </c>
      <c r="R97" s="1">
        <v>152</v>
      </c>
      <c r="S97" s="1">
        <v>0</v>
      </c>
      <c r="T97" s="1">
        <v>1292</v>
      </c>
      <c r="U97" s="1">
        <v>130</v>
      </c>
      <c r="V97" s="1">
        <v>1430</v>
      </c>
      <c r="W97" s="1">
        <v>10682</v>
      </c>
      <c r="X97" s="1">
        <v>933</v>
      </c>
      <c r="Y97" s="58">
        <v>0.7</v>
      </c>
      <c r="AA97" s="1">
        <f t="shared" si="42"/>
        <v>4166</v>
      </c>
      <c r="AB97" s="1">
        <f t="shared" si="43"/>
        <v>33403</v>
      </c>
      <c r="AC97" s="1">
        <f t="shared" si="44"/>
        <v>1866</v>
      </c>
      <c r="AD97" s="1">
        <f t="shared" si="64"/>
        <v>-201</v>
      </c>
      <c r="AE97" s="1">
        <f t="shared" si="65"/>
        <v>220</v>
      </c>
      <c r="AF97" s="1">
        <f t="shared" si="65"/>
        <v>0</v>
      </c>
      <c r="AG97" s="1">
        <f t="shared" si="65"/>
        <v>15</v>
      </c>
      <c r="AH97" s="1">
        <f t="shared" si="74"/>
        <v>34</v>
      </c>
      <c r="AI97" s="9">
        <f t="shared" si="66"/>
        <v>7.1521655806822543E-2</v>
      </c>
      <c r="AJ97" s="9">
        <f t="shared" si="45"/>
        <v>0.52780000000000005</v>
      </c>
      <c r="AK97" s="9">
        <f t="shared" si="46"/>
        <v>5.4719999999999998E-2</v>
      </c>
      <c r="AL97" s="9">
        <f t="shared" si="47"/>
        <v>0.45441999999999999</v>
      </c>
      <c r="AM97" s="9">
        <f t="shared" si="48"/>
        <v>1.866E-2</v>
      </c>
      <c r="AN97" s="9">
        <f t="shared" si="49"/>
        <v>2.5839999999999998E-2</v>
      </c>
      <c r="AO97" s="9">
        <f t="shared" si="50"/>
        <v>6.8000000000000005E-4</v>
      </c>
      <c r="AP97" s="1">
        <f t="shared" si="67"/>
        <v>-121</v>
      </c>
      <c r="AQ97" s="1">
        <f t="shared" si="67"/>
        <v>122</v>
      </c>
      <c r="AS97" s="1">
        <f t="shared" si="68"/>
        <v>15</v>
      </c>
      <c r="AT97" s="1">
        <f t="shared" si="75"/>
        <v>16</v>
      </c>
      <c r="AU97" s="1">
        <f t="shared" si="51"/>
        <v>13045</v>
      </c>
      <c r="AV97" s="9">
        <f t="shared" si="52"/>
        <v>0.26090000000000002</v>
      </c>
      <c r="AW97" s="9">
        <f t="shared" si="53"/>
        <v>2.86E-2</v>
      </c>
      <c r="AX97" s="9">
        <f t="shared" si="54"/>
        <v>0.21364</v>
      </c>
      <c r="AY97" s="9">
        <f t="shared" si="55"/>
        <v>1.866E-2</v>
      </c>
      <c r="AZ97" s="9">
        <f t="shared" si="56"/>
        <v>3.2000000000000003E-4</v>
      </c>
      <c r="BA97" s="9">
        <f t="shared" si="69"/>
        <v>0.25862200000000002</v>
      </c>
      <c r="BB97" s="7"/>
      <c r="BC97" s="7"/>
      <c r="BD97" s="7"/>
      <c r="BE97" s="7"/>
      <c r="BF97" s="7"/>
      <c r="BG97" s="7"/>
      <c r="BH97" s="7"/>
      <c r="BI97" s="7"/>
      <c r="BJ97" s="7">
        <f t="shared" si="78"/>
        <v>94</v>
      </c>
      <c r="BK97" s="7">
        <f t="shared" si="78"/>
        <v>84</v>
      </c>
      <c r="BL97" s="1">
        <f t="shared" si="57"/>
        <v>0</v>
      </c>
      <c r="BM97" s="48">
        <f>+EvolOf!M86</f>
        <v>0</v>
      </c>
      <c r="BN97" s="1">
        <f t="shared" si="58"/>
        <v>0</v>
      </c>
      <c r="BO97" s="1">
        <f t="shared" si="70"/>
        <v>0</v>
      </c>
      <c r="BP97" s="28">
        <f t="shared" si="71"/>
        <v>0</v>
      </c>
      <c r="BQ97" s="1">
        <f t="shared" si="59"/>
        <v>0</v>
      </c>
      <c r="BR97" s="1" cm="1">
        <f t="array" ref="BR97">IF(BK97&lt;=$BX$14,0,INDEX($AU$14:$AU$300,BK97-$BX$14+1))*$BY$14</f>
        <v>470719.84252848587</v>
      </c>
      <c r="BS97" s="1">
        <f t="shared" si="60"/>
        <v>52485.721233195691</v>
      </c>
      <c r="BT97" s="1">
        <f t="shared" si="77"/>
        <v>426308.84763885872</v>
      </c>
      <c r="BU97" s="1">
        <f t="shared" si="72"/>
        <v>44410.994889627153</v>
      </c>
      <c r="BV97" s="1">
        <f t="shared" si="61"/>
        <v>392064.66728181567</v>
      </c>
      <c r="BW97" s="1">
        <f t="shared" si="61"/>
        <v>34244.180357043064</v>
      </c>
      <c r="BX97" s="7"/>
      <c r="BY97" s="4"/>
      <c r="BZ97" s="7"/>
      <c r="CA97" s="7"/>
      <c r="CB97" s="7"/>
      <c r="CE97" s="7"/>
      <c r="CF97" s="7"/>
      <c r="CG97" s="7"/>
      <c r="CH97" s="7"/>
      <c r="CI97" s="7"/>
      <c r="CJ97" s="7"/>
      <c r="CK97" s="7"/>
      <c r="CL97" s="7"/>
      <c r="CN97" s="47"/>
      <c r="CO97" s="47"/>
      <c r="CP97" s="4">
        <f t="shared" si="62"/>
        <v>11.44908896034298</v>
      </c>
      <c r="CQ97" s="7" cm="1">
        <f t="array" ref="CQ97">IF(BK97&lt;=$CV$48,0,INDEX($B$14:$B$300,BK97-$CV$48+1))</f>
        <v>24249</v>
      </c>
      <c r="CR97" s="1">
        <f t="shared" si="63"/>
        <v>23654</v>
      </c>
      <c r="CS97" s="100">
        <f t="shared" si="73"/>
        <v>0.97546290568683247</v>
      </c>
    </row>
    <row r="98" spans="2:97" s="1" customFormat="1" x14ac:dyDescent="0.3">
      <c r="B98" s="1">
        <f t="shared" si="41"/>
        <v>26425</v>
      </c>
      <c r="C98" s="1">
        <v>85</v>
      </c>
      <c r="D98" s="1">
        <v>23572</v>
      </c>
      <c r="E98" s="1">
        <v>2549</v>
      </c>
      <c r="F98" s="1">
        <v>0</v>
      </c>
      <c r="G98" s="1">
        <v>22930</v>
      </c>
      <c r="H98" s="1">
        <v>0</v>
      </c>
      <c r="I98" s="1">
        <v>946</v>
      </c>
      <c r="J98" s="4">
        <v>53.76</v>
      </c>
      <c r="K98" s="4">
        <v>0.61</v>
      </c>
      <c r="L98" s="4">
        <v>25.6</v>
      </c>
      <c r="M98" s="61">
        <v>1.08</v>
      </c>
      <c r="N98" s="1">
        <v>13203</v>
      </c>
      <c r="O98" s="1">
        <v>13213</v>
      </c>
      <c r="P98" s="1">
        <v>125</v>
      </c>
      <c r="Q98" s="1">
        <v>12935</v>
      </c>
      <c r="R98" s="1">
        <v>152</v>
      </c>
      <c r="S98" s="1">
        <v>0</v>
      </c>
      <c r="T98" s="1">
        <v>1191</v>
      </c>
      <c r="U98" s="1">
        <v>120</v>
      </c>
      <c r="V98" s="1">
        <v>1320</v>
      </c>
      <c r="W98" s="1">
        <v>10793</v>
      </c>
      <c r="X98" s="1">
        <v>946</v>
      </c>
      <c r="Y98" s="58">
        <v>0.7</v>
      </c>
      <c r="AA98" s="1">
        <f t="shared" si="42"/>
        <v>3869</v>
      </c>
      <c r="AB98" s="1">
        <f t="shared" si="43"/>
        <v>33723</v>
      </c>
      <c r="AC98" s="1">
        <f t="shared" si="44"/>
        <v>1892</v>
      </c>
      <c r="AD98" s="1">
        <f t="shared" si="64"/>
        <v>-187</v>
      </c>
      <c r="AE98" s="1">
        <f t="shared" si="65"/>
        <v>209</v>
      </c>
      <c r="AF98" s="1">
        <f t="shared" si="65"/>
        <v>0</v>
      </c>
      <c r="AG98" s="1">
        <f t="shared" si="65"/>
        <v>13</v>
      </c>
      <c r="AH98" s="1">
        <f t="shared" si="74"/>
        <v>35</v>
      </c>
      <c r="AI98" s="9">
        <f t="shared" si="66"/>
        <v>7.24404625162723E-2</v>
      </c>
      <c r="AJ98" s="9">
        <f t="shared" si="45"/>
        <v>0.52849999999999997</v>
      </c>
      <c r="AK98" s="9">
        <f t="shared" si="46"/>
        <v>5.0979999999999998E-2</v>
      </c>
      <c r="AL98" s="9">
        <f t="shared" si="47"/>
        <v>0.45860000000000001</v>
      </c>
      <c r="AM98" s="9">
        <f t="shared" si="48"/>
        <v>1.8919999999999999E-2</v>
      </c>
      <c r="AN98" s="9">
        <f t="shared" si="49"/>
        <v>2.3820000000000001E-2</v>
      </c>
      <c r="AO98" s="9">
        <f t="shared" si="50"/>
        <v>6.9999999999999999E-4</v>
      </c>
      <c r="AP98" s="1">
        <f t="shared" si="67"/>
        <v>-110</v>
      </c>
      <c r="AQ98" s="1">
        <f t="shared" si="67"/>
        <v>111</v>
      </c>
      <c r="AS98" s="1">
        <f t="shared" si="68"/>
        <v>13</v>
      </c>
      <c r="AT98" s="1">
        <f t="shared" si="75"/>
        <v>14</v>
      </c>
      <c r="AU98" s="1">
        <f t="shared" si="51"/>
        <v>13059</v>
      </c>
      <c r="AV98" s="9">
        <f t="shared" si="52"/>
        <v>0.26118000000000002</v>
      </c>
      <c r="AW98" s="9">
        <f t="shared" si="53"/>
        <v>2.64E-2</v>
      </c>
      <c r="AX98" s="9">
        <f t="shared" si="54"/>
        <v>0.21586</v>
      </c>
      <c r="AY98" s="9">
        <f t="shared" si="55"/>
        <v>1.8919999999999999E-2</v>
      </c>
      <c r="AZ98" s="9">
        <f t="shared" si="56"/>
        <v>2.7999999999999998E-4</v>
      </c>
      <c r="BA98" s="9">
        <f t="shared" si="69"/>
        <v>0.258965</v>
      </c>
      <c r="BB98" s="7"/>
      <c r="BC98" s="7"/>
      <c r="BD98" s="7"/>
      <c r="BE98" s="7"/>
      <c r="BF98" s="7"/>
      <c r="BG98" s="7"/>
      <c r="BH98" s="7"/>
      <c r="BI98" s="7"/>
      <c r="BJ98" s="7">
        <f t="shared" si="78"/>
        <v>95</v>
      </c>
      <c r="BK98" s="7">
        <f t="shared" si="78"/>
        <v>85</v>
      </c>
      <c r="BL98" s="1">
        <f t="shared" si="57"/>
        <v>0</v>
      </c>
      <c r="BM98" s="48">
        <f>+EvolOf!M87</f>
        <v>0</v>
      </c>
      <c r="BN98" s="1">
        <f t="shared" si="58"/>
        <v>0</v>
      </c>
      <c r="BO98" s="1">
        <f t="shared" si="70"/>
        <v>0</v>
      </c>
      <c r="BP98" s="28">
        <f t="shared" si="71"/>
        <v>0</v>
      </c>
      <c r="BQ98" s="1">
        <f t="shared" si="59"/>
        <v>0</v>
      </c>
      <c r="BR98" s="1" cm="1">
        <f t="array" ref="BR98">IF(BK98&lt;=$BX$14,0,INDEX($AU$14:$AU$300,BK98-$BX$14+1))*$BY$14</f>
        <v>471784.23827377445</v>
      </c>
      <c r="BS98" s="1">
        <f t="shared" si="60"/>
        <v>48448.358061411411</v>
      </c>
      <c r="BT98" s="1">
        <f t="shared" si="77"/>
        <v>430860.05703250645</v>
      </c>
      <c r="BU98" s="1">
        <f t="shared" si="72"/>
        <v>40924.181241268001</v>
      </c>
      <c r="BV98" s="1">
        <f t="shared" si="61"/>
        <v>396138.73375516164</v>
      </c>
      <c r="BW98" s="1">
        <f t="shared" si="61"/>
        <v>34721.323277344847</v>
      </c>
      <c r="BX98" s="7"/>
      <c r="BY98" s="4"/>
      <c r="BZ98" s="7"/>
      <c r="CA98" s="7"/>
      <c r="CB98" s="7"/>
      <c r="CE98" s="7"/>
      <c r="CF98" s="7"/>
      <c r="CG98" s="7"/>
      <c r="CH98" s="7"/>
      <c r="CI98" s="7"/>
      <c r="CJ98" s="7"/>
      <c r="CK98" s="7"/>
      <c r="CL98" s="7"/>
      <c r="CN98" s="47"/>
      <c r="CO98" s="47"/>
      <c r="CP98" s="4">
        <f t="shared" si="62"/>
        <v>11.409090909090908</v>
      </c>
      <c r="CQ98" s="7" cm="1">
        <f t="array" ref="CQ98">IF(BK98&lt;=$CV$48,0,INDEX($B$14:$B$300,BK98-$CV$48+1))</f>
        <v>24441</v>
      </c>
      <c r="CR98" s="1">
        <f t="shared" si="63"/>
        <v>23876</v>
      </c>
      <c r="CS98" s="100">
        <f t="shared" si="73"/>
        <v>0.97688310625588148</v>
      </c>
    </row>
    <row r="99" spans="2:97" s="1" customFormat="1" x14ac:dyDescent="0.3">
      <c r="B99" s="1">
        <f t="shared" si="41"/>
        <v>26459</v>
      </c>
      <c r="C99" s="1">
        <v>86</v>
      </c>
      <c r="D99" s="1">
        <v>23538</v>
      </c>
      <c r="E99" s="1">
        <v>2380</v>
      </c>
      <c r="F99" s="1">
        <v>0</v>
      </c>
      <c r="G99" s="1">
        <v>23120</v>
      </c>
      <c r="H99" s="1">
        <v>0</v>
      </c>
      <c r="I99" s="1">
        <v>959</v>
      </c>
      <c r="J99" s="4">
        <v>53.77</v>
      </c>
      <c r="K99" s="4">
        <v>0.61</v>
      </c>
      <c r="L99" s="4">
        <v>25.6</v>
      </c>
      <c r="M99" s="61">
        <v>1.07</v>
      </c>
      <c r="N99" s="1">
        <v>13231</v>
      </c>
      <c r="O99" s="1">
        <v>13219</v>
      </c>
      <c r="P99" s="1">
        <v>127</v>
      </c>
      <c r="Q99" s="1">
        <v>12938</v>
      </c>
      <c r="R99" s="1">
        <v>152</v>
      </c>
      <c r="S99" s="1">
        <v>0</v>
      </c>
      <c r="T99" s="1">
        <v>1101</v>
      </c>
      <c r="U99" s="1">
        <v>111</v>
      </c>
      <c r="V99" s="1">
        <v>1222</v>
      </c>
      <c r="W99" s="1">
        <v>10893</v>
      </c>
      <c r="X99" s="1">
        <v>959</v>
      </c>
      <c r="Y99" s="58">
        <v>0.69</v>
      </c>
      <c r="AA99" s="1">
        <f t="shared" si="42"/>
        <v>3602</v>
      </c>
      <c r="AB99" s="1">
        <f t="shared" si="43"/>
        <v>34013</v>
      </c>
      <c r="AC99" s="1">
        <f t="shared" si="44"/>
        <v>1918</v>
      </c>
      <c r="AD99" s="1">
        <f t="shared" si="64"/>
        <v>-169</v>
      </c>
      <c r="AE99" s="1">
        <f t="shared" si="65"/>
        <v>190</v>
      </c>
      <c r="AF99" s="1">
        <f t="shared" si="65"/>
        <v>0</v>
      </c>
      <c r="AG99" s="1">
        <f t="shared" si="65"/>
        <v>13</v>
      </c>
      <c r="AH99" s="1">
        <f t="shared" si="74"/>
        <v>34</v>
      </c>
      <c r="AI99" s="9">
        <f t="shared" si="66"/>
        <v>7.3351690377849166E-2</v>
      </c>
      <c r="AJ99" s="9">
        <f t="shared" si="45"/>
        <v>0.52917999999999998</v>
      </c>
      <c r="AK99" s="9">
        <f t="shared" si="46"/>
        <v>4.7600000000000003E-2</v>
      </c>
      <c r="AL99" s="9">
        <f t="shared" si="47"/>
        <v>0.46239999999999998</v>
      </c>
      <c r="AM99" s="9">
        <f t="shared" si="48"/>
        <v>1.9179999999999999E-2</v>
      </c>
      <c r="AN99" s="9">
        <f t="shared" si="49"/>
        <v>2.2020000000000001E-2</v>
      </c>
      <c r="AO99" s="9">
        <f t="shared" si="50"/>
        <v>6.8000000000000005E-4</v>
      </c>
      <c r="AP99" s="1">
        <f t="shared" si="67"/>
        <v>-98</v>
      </c>
      <c r="AQ99" s="1">
        <f t="shared" si="67"/>
        <v>100</v>
      </c>
      <c r="AS99" s="1">
        <f t="shared" si="68"/>
        <v>13</v>
      </c>
      <c r="AT99" s="1">
        <f t="shared" si="75"/>
        <v>15</v>
      </c>
      <c r="AU99" s="1">
        <f t="shared" si="51"/>
        <v>13074</v>
      </c>
      <c r="AV99" s="9">
        <f t="shared" si="52"/>
        <v>0.26147999999999999</v>
      </c>
      <c r="AW99" s="9">
        <f t="shared" si="53"/>
        <v>2.444E-2</v>
      </c>
      <c r="AX99" s="9">
        <f t="shared" si="54"/>
        <v>0.21786</v>
      </c>
      <c r="AY99" s="9">
        <f t="shared" si="55"/>
        <v>1.9179999999999999E-2</v>
      </c>
      <c r="AZ99" s="9">
        <f t="shared" si="56"/>
        <v>2.9999999999999997E-4</v>
      </c>
      <c r="BA99" s="9">
        <f t="shared" si="69"/>
        <v>0.25929819999999998</v>
      </c>
      <c r="BB99" s="7"/>
      <c r="BC99" s="7"/>
      <c r="BD99" s="7"/>
      <c r="BE99" s="7"/>
      <c r="BF99" s="7"/>
      <c r="BG99" s="7"/>
      <c r="BH99" s="7"/>
      <c r="BI99" s="7"/>
      <c r="BJ99" s="7">
        <f t="shared" si="78"/>
        <v>96</v>
      </c>
      <c r="BK99" s="7">
        <f t="shared" si="78"/>
        <v>86</v>
      </c>
      <c r="BL99" s="1">
        <f t="shared" si="57"/>
        <v>0</v>
      </c>
      <c r="BM99" s="48">
        <f>+EvolOf!M88</f>
        <v>0</v>
      </c>
      <c r="BN99" s="1">
        <f t="shared" si="58"/>
        <v>0</v>
      </c>
      <c r="BO99" s="1">
        <f t="shared" si="70"/>
        <v>0</v>
      </c>
      <c r="BP99" s="28">
        <f t="shared" si="71"/>
        <v>0</v>
      </c>
      <c r="BQ99" s="1">
        <f t="shared" si="59"/>
        <v>0</v>
      </c>
      <c r="BR99" s="1" cm="1">
        <f t="array" ref="BR99">IF(BK99&lt;=$BX$14,0,INDEX($AU$14:$AU$300,BK99-$BX$14+1))*$BY$14</f>
        <v>472775.22741593968</v>
      </c>
      <c r="BS99" s="1">
        <f t="shared" si="60"/>
        <v>44851.434508367231</v>
      </c>
      <c r="BT99" s="1">
        <f t="shared" si="77"/>
        <v>435007.53010897577</v>
      </c>
      <c r="BU99" s="1">
        <f t="shared" si="72"/>
        <v>37767.697306963906</v>
      </c>
      <c r="BV99" s="1">
        <f t="shared" si="61"/>
        <v>399809.06391132914</v>
      </c>
      <c r="BW99" s="1">
        <f t="shared" si="61"/>
        <v>35198.466197646623</v>
      </c>
      <c r="BX99" s="7"/>
      <c r="BY99" s="4"/>
      <c r="BZ99" s="7"/>
      <c r="CA99" s="7"/>
      <c r="CB99" s="7"/>
      <c r="CE99" s="7"/>
      <c r="CF99" s="7"/>
      <c r="CG99" s="7"/>
      <c r="CH99" s="7"/>
      <c r="CI99" s="7"/>
      <c r="CJ99" s="7"/>
      <c r="CK99" s="7"/>
      <c r="CL99" s="7"/>
      <c r="CN99" s="47"/>
      <c r="CO99" s="47"/>
      <c r="CP99" s="4">
        <f t="shared" si="62"/>
        <v>11.358706986444213</v>
      </c>
      <c r="CQ99" s="7" cm="1">
        <f t="array" ref="CQ99">IF(BK99&lt;=$CV$48,0,INDEX($B$14:$B$300,BK99-$CV$48+1))</f>
        <v>24616</v>
      </c>
      <c r="CR99" s="1">
        <f t="shared" si="63"/>
        <v>24079</v>
      </c>
      <c r="CS99" s="100">
        <f t="shared" si="73"/>
        <v>0.97818492037699056</v>
      </c>
    </row>
    <row r="100" spans="2:97" s="1" customFormat="1" x14ac:dyDescent="0.3">
      <c r="B100" s="1">
        <f t="shared" si="41"/>
        <v>26491</v>
      </c>
      <c r="C100" s="1">
        <v>87</v>
      </c>
      <c r="D100" s="1">
        <v>23507</v>
      </c>
      <c r="E100" s="1">
        <v>2220</v>
      </c>
      <c r="F100" s="1">
        <v>0</v>
      </c>
      <c r="G100" s="1">
        <v>23300</v>
      </c>
      <c r="H100" s="1">
        <v>0</v>
      </c>
      <c r="I100" s="1">
        <v>971</v>
      </c>
      <c r="J100" s="4">
        <v>53.79</v>
      </c>
      <c r="K100" s="4">
        <v>0.61</v>
      </c>
      <c r="L100" s="4">
        <v>25.7</v>
      </c>
      <c r="M100" s="61">
        <v>1.07</v>
      </c>
      <c r="N100" s="1">
        <v>13257</v>
      </c>
      <c r="O100" s="1">
        <v>13225</v>
      </c>
      <c r="P100" s="1">
        <v>129</v>
      </c>
      <c r="Q100" s="1">
        <v>12942</v>
      </c>
      <c r="R100" s="1">
        <v>152</v>
      </c>
      <c r="S100" s="1">
        <v>0</v>
      </c>
      <c r="T100" s="1">
        <v>1017</v>
      </c>
      <c r="U100" s="1">
        <v>102</v>
      </c>
      <c r="V100" s="1">
        <v>1129</v>
      </c>
      <c r="W100" s="1">
        <v>10987</v>
      </c>
      <c r="X100" s="1">
        <v>971</v>
      </c>
      <c r="Y100" s="58">
        <v>0.69</v>
      </c>
      <c r="AA100" s="1">
        <f t="shared" si="42"/>
        <v>3349</v>
      </c>
      <c r="AB100" s="1">
        <f t="shared" si="43"/>
        <v>34287</v>
      </c>
      <c r="AC100" s="1">
        <f t="shared" si="44"/>
        <v>1942</v>
      </c>
      <c r="AD100" s="1">
        <f t="shared" si="64"/>
        <v>-160</v>
      </c>
      <c r="AE100" s="1">
        <f t="shared" si="65"/>
        <v>180</v>
      </c>
      <c r="AF100" s="1">
        <f t="shared" si="65"/>
        <v>0</v>
      </c>
      <c r="AG100" s="1">
        <f t="shared" si="65"/>
        <v>12</v>
      </c>
      <c r="AH100" s="1">
        <f t="shared" si="74"/>
        <v>32</v>
      </c>
      <c r="AI100" s="9">
        <f t="shared" si="66"/>
        <v>7.4195766791472453E-2</v>
      </c>
      <c r="AJ100" s="9">
        <f t="shared" si="45"/>
        <v>0.52981999999999996</v>
      </c>
      <c r="AK100" s="9">
        <f t="shared" si="46"/>
        <v>4.4400000000000002E-2</v>
      </c>
      <c r="AL100" s="9">
        <f t="shared" si="47"/>
        <v>0.46600000000000003</v>
      </c>
      <c r="AM100" s="9">
        <f t="shared" si="48"/>
        <v>1.942E-2</v>
      </c>
      <c r="AN100" s="9">
        <f t="shared" si="49"/>
        <v>2.034E-2</v>
      </c>
      <c r="AO100" s="9">
        <f t="shared" si="50"/>
        <v>6.4000000000000005E-4</v>
      </c>
      <c r="AP100" s="1">
        <f t="shared" si="67"/>
        <v>-93</v>
      </c>
      <c r="AQ100" s="1">
        <f t="shared" si="67"/>
        <v>94</v>
      </c>
      <c r="AS100" s="1">
        <f t="shared" si="68"/>
        <v>12</v>
      </c>
      <c r="AT100" s="1">
        <f t="shared" si="75"/>
        <v>13</v>
      </c>
      <c r="AU100" s="1">
        <f t="shared" si="51"/>
        <v>13087</v>
      </c>
      <c r="AV100" s="9">
        <f t="shared" si="52"/>
        <v>0.26173999999999997</v>
      </c>
      <c r="AW100" s="9">
        <f t="shared" si="53"/>
        <v>2.2579999999999999E-2</v>
      </c>
      <c r="AX100" s="9">
        <f t="shared" si="54"/>
        <v>0.21973999999999999</v>
      </c>
      <c r="AY100" s="9">
        <f t="shared" si="55"/>
        <v>1.942E-2</v>
      </c>
      <c r="AZ100" s="9">
        <f t="shared" si="56"/>
        <v>2.5999999999999998E-4</v>
      </c>
      <c r="BA100" s="9">
        <f t="shared" si="69"/>
        <v>0.25961179999999995</v>
      </c>
      <c r="BB100" s="7"/>
      <c r="BC100" s="7"/>
      <c r="BD100" s="7"/>
      <c r="BE100" s="7"/>
      <c r="BF100" s="7"/>
      <c r="BG100" s="7"/>
      <c r="BH100" s="7"/>
      <c r="BI100" s="7"/>
      <c r="BJ100" s="7">
        <f t="shared" si="78"/>
        <v>97</v>
      </c>
      <c r="BK100" s="7">
        <f t="shared" si="78"/>
        <v>87</v>
      </c>
      <c r="BL100" s="1">
        <f t="shared" si="57"/>
        <v>0</v>
      </c>
      <c r="BM100" s="48">
        <f>+EvolOf!M89</f>
        <v>0</v>
      </c>
      <c r="BN100" s="1">
        <f t="shared" si="58"/>
        <v>0</v>
      </c>
      <c r="BO100" s="1">
        <f t="shared" si="70"/>
        <v>0</v>
      </c>
      <c r="BP100" s="28">
        <f t="shared" si="71"/>
        <v>0</v>
      </c>
      <c r="BQ100" s="1">
        <f t="shared" si="59"/>
        <v>0</v>
      </c>
      <c r="BR100" s="1" cm="1">
        <f t="array" ref="BR100">IF(BK100&lt;=$BX$14,0,INDEX($AU$14:$AU$300,BK100-$BX$14+1))*$BY$14</f>
        <v>473729.51325654326</v>
      </c>
      <c r="BS100" s="1">
        <f t="shared" si="60"/>
        <v>41438.027463131424</v>
      </c>
      <c r="BT100" s="1">
        <f t="shared" si="77"/>
        <v>438898.08007451339</v>
      </c>
      <c r="BU100" s="1">
        <f t="shared" si="72"/>
        <v>34831.433182029868</v>
      </c>
      <c r="BV100" s="1">
        <f t="shared" si="61"/>
        <v>403259.17425812664</v>
      </c>
      <c r="BW100" s="1">
        <f t="shared" si="61"/>
        <v>35638.905816386723</v>
      </c>
      <c r="BX100" s="7"/>
      <c r="BY100" s="4"/>
      <c r="BZ100" s="7"/>
      <c r="CA100" s="7"/>
      <c r="CB100" s="7"/>
      <c r="CE100" s="7"/>
      <c r="CF100" s="7"/>
      <c r="CG100" s="7"/>
      <c r="CH100" s="7"/>
      <c r="CI100" s="7"/>
      <c r="CJ100" s="7"/>
      <c r="CK100" s="7"/>
      <c r="CL100" s="7"/>
      <c r="CN100" s="47"/>
      <c r="CO100" s="47"/>
      <c r="CP100" s="4">
        <f t="shared" si="62"/>
        <v>11.315139031925849</v>
      </c>
      <c r="CQ100" s="7" cm="1">
        <f t="array" ref="CQ100">IF(BK100&lt;=$CV$48,0,INDEX($B$14:$B$300,BK100-$CV$48+1))</f>
        <v>24778</v>
      </c>
      <c r="CR100" s="1">
        <f t="shared" si="63"/>
        <v>24271</v>
      </c>
      <c r="CS100" s="100">
        <f t="shared" si="73"/>
        <v>0.97953830010493181</v>
      </c>
    </row>
    <row r="101" spans="2:97" s="1" customFormat="1" x14ac:dyDescent="0.3">
      <c r="B101" s="1">
        <f t="shared" si="41"/>
        <v>26519</v>
      </c>
      <c r="C101" s="1">
        <v>88</v>
      </c>
      <c r="D101" s="1">
        <v>23479</v>
      </c>
      <c r="E101" s="1">
        <v>2063</v>
      </c>
      <c r="F101" s="1">
        <v>0</v>
      </c>
      <c r="G101" s="1">
        <v>23474</v>
      </c>
      <c r="H101" s="1">
        <v>0</v>
      </c>
      <c r="I101" s="1">
        <v>982</v>
      </c>
      <c r="J101" s="4">
        <v>53.8</v>
      </c>
      <c r="K101" s="4">
        <v>0.61</v>
      </c>
      <c r="L101" s="4">
        <v>25.7</v>
      </c>
      <c r="M101" s="61">
        <v>1.06</v>
      </c>
      <c r="N101" s="1">
        <v>13279</v>
      </c>
      <c r="O101" s="1">
        <v>13231</v>
      </c>
      <c r="P101" s="1">
        <v>132</v>
      </c>
      <c r="Q101" s="1">
        <v>12946</v>
      </c>
      <c r="R101" s="1">
        <v>152</v>
      </c>
      <c r="S101" s="1">
        <v>0</v>
      </c>
      <c r="T101" s="1">
        <v>932</v>
      </c>
      <c r="U101" s="1">
        <v>92</v>
      </c>
      <c r="V101" s="1">
        <v>1038</v>
      </c>
      <c r="W101" s="1">
        <v>11078</v>
      </c>
      <c r="X101" s="1">
        <v>982</v>
      </c>
      <c r="Y101" s="58">
        <v>0.68</v>
      </c>
      <c r="AA101" s="1">
        <f t="shared" si="42"/>
        <v>3101</v>
      </c>
      <c r="AB101" s="1">
        <f t="shared" si="43"/>
        <v>34552</v>
      </c>
      <c r="AC101" s="1">
        <f t="shared" si="44"/>
        <v>1964</v>
      </c>
      <c r="AD101" s="1">
        <f t="shared" si="64"/>
        <v>-157</v>
      </c>
      <c r="AE101" s="1">
        <f t="shared" si="65"/>
        <v>174</v>
      </c>
      <c r="AF101" s="1">
        <f t="shared" si="65"/>
        <v>0</v>
      </c>
      <c r="AG101" s="1">
        <f t="shared" si="65"/>
        <v>11</v>
      </c>
      <c r="AH101" s="1">
        <f t="shared" si="74"/>
        <v>28</v>
      </c>
      <c r="AI101" s="9">
        <f t="shared" si="66"/>
        <v>7.4973278363108867E-2</v>
      </c>
      <c r="AJ101" s="9">
        <f t="shared" si="45"/>
        <v>0.53037999999999996</v>
      </c>
      <c r="AK101" s="9">
        <f t="shared" si="46"/>
        <v>4.1259999999999998E-2</v>
      </c>
      <c r="AL101" s="9">
        <f t="shared" si="47"/>
        <v>0.46948000000000001</v>
      </c>
      <c r="AM101" s="9">
        <f t="shared" si="48"/>
        <v>1.9640000000000001E-2</v>
      </c>
      <c r="AN101" s="9">
        <f t="shared" si="49"/>
        <v>1.864E-2</v>
      </c>
      <c r="AO101" s="9">
        <f t="shared" si="50"/>
        <v>5.5999999999999995E-4</v>
      </c>
      <c r="AP101" s="1">
        <f t="shared" si="67"/>
        <v>-91</v>
      </c>
      <c r="AQ101" s="1">
        <f t="shared" si="67"/>
        <v>91</v>
      </c>
      <c r="AS101" s="1">
        <f t="shared" si="68"/>
        <v>11</v>
      </c>
      <c r="AT101" s="1">
        <f t="shared" si="75"/>
        <v>11</v>
      </c>
      <c r="AU101" s="1">
        <f t="shared" si="51"/>
        <v>13098</v>
      </c>
      <c r="AV101" s="9">
        <f t="shared" si="52"/>
        <v>0.26196000000000003</v>
      </c>
      <c r="AW101" s="9">
        <f t="shared" si="53"/>
        <v>2.0760000000000001E-2</v>
      </c>
      <c r="AX101" s="9">
        <f t="shared" si="54"/>
        <v>0.22156000000000001</v>
      </c>
      <c r="AY101" s="9">
        <f t="shared" si="55"/>
        <v>1.9640000000000001E-2</v>
      </c>
      <c r="AZ101" s="9">
        <f t="shared" si="56"/>
        <v>2.2000000000000001E-4</v>
      </c>
      <c r="BA101" s="9">
        <f t="shared" si="69"/>
        <v>0.25988619999999996</v>
      </c>
      <c r="BB101" s="7"/>
      <c r="BC101" s="7"/>
      <c r="BD101" s="7"/>
      <c r="BE101" s="7"/>
      <c r="BF101" s="7"/>
      <c r="BG101" s="7"/>
      <c r="BH101" s="7"/>
      <c r="BI101" s="7"/>
      <c r="BJ101" s="7">
        <f t="shared" si="78"/>
        <v>98</v>
      </c>
      <c r="BK101" s="7">
        <f t="shared" si="78"/>
        <v>88</v>
      </c>
      <c r="BL101" s="1">
        <f t="shared" si="57"/>
        <v>0</v>
      </c>
      <c r="BM101" s="48">
        <f>+EvolOf!M90</f>
        <v>0</v>
      </c>
      <c r="BN101" s="1">
        <f t="shared" si="58"/>
        <v>0</v>
      </c>
      <c r="BO101" s="1">
        <f t="shared" si="70"/>
        <v>0</v>
      </c>
      <c r="BP101" s="28">
        <f t="shared" si="71"/>
        <v>0</v>
      </c>
      <c r="BQ101" s="1">
        <f t="shared" si="59"/>
        <v>0</v>
      </c>
      <c r="BR101" s="1" cm="1">
        <f t="array" ref="BR101">IF(BK101&lt;=$BX$14,0,INDEX($AU$14:$AU$300,BK101-$BX$14+1))*$BY$14</f>
        <v>474647.09579558513</v>
      </c>
      <c r="BS101" s="1">
        <f t="shared" si="60"/>
        <v>38098.02702101897</v>
      </c>
      <c r="BT101" s="1">
        <f t="shared" si="77"/>
        <v>442641.81683380425</v>
      </c>
      <c r="BU101" s="1">
        <f t="shared" si="72"/>
        <v>32005.278961780888</v>
      </c>
      <c r="BV101" s="1">
        <f t="shared" si="61"/>
        <v>406599.17470023909</v>
      </c>
      <c r="BW101" s="1">
        <f t="shared" si="61"/>
        <v>36042.642133565154</v>
      </c>
      <c r="BX101" s="7"/>
      <c r="BY101" s="4"/>
      <c r="BZ101" s="7"/>
      <c r="CA101" s="7"/>
      <c r="CB101" s="7"/>
      <c r="CE101" s="7"/>
      <c r="CF101" s="7"/>
      <c r="CG101" s="7"/>
      <c r="CH101" s="7"/>
      <c r="CI101" s="7"/>
      <c r="CJ101" s="7"/>
      <c r="CK101" s="7"/>
      <c r="CL101" s="7"/>
      <c r="CN101" s="47"/>
      <c r="CO101" s="47"/>
      <c r="CP101" s="4">
        <f t="shared" si="62"/>
        <v>11.281059063136457</v>
      </c>
      <c r="CQ101" s="7" cm="1">
        <f t="array" ref="CQ101">IF(BK101&lt;=$CV$48,0,INDEX($B$14:$B$300,BK101-$CV$48+1))</f>
        <v>24933</v>
      </c>
      <c r="CR101" s="1">
        <f t="shared" si="63"/>
        <v>24456</v>
      </c>
      <c r="CS101" s="100">
        <f t="shared" si="73"/>
        <v>0.98086872819155335</v>
      </c>
    </row>
    <row r="102" spans="2:97" s="1" customFormat="1" x14ac:dyDescent="0.3">
      <c r="B102" s="1">
        <f t="shared" si="41"/>
        <v>26545</v>
      </c>
      <c r="C102" s="1">
        <v>89</v>
      </c>
      <c r="D102" s="1">
        <v>23453</v>
      </c>
      <c r="E102" s="1">
        <v>1919</v>
      </c>
      <c r="F102" s="1">
        <v>0</v>
      </c>
      <c r="G102" s="1">
        <v>23635</v>
      </c>
      <c r="H102" s="1">
        <v>0</v>
      </c>
      <c r="I102" s="1">
        <v>991</v>
      </c>
      <c r="J102" s="4">
        <v>53.82</v>
      </c>
      <c r="K102" s="4">
        <v>0.61</v>
      </c>
      <c r="L102" s="4">
        <v>25.7</v>
      </c>
      <c r="M102" s="61">
        <v>1.06</v>
      </c>
      <c r="N102" s="1">
        <v>13299</v>
      </c>
      <c r="O102" s="1">
        <v>13236</v>
      </c>
      <c r="P102" s="1">
        <v>132</v>
      </c>
      <c r="Q102" s="1">
        <v>12950</v>
      </c>
      <c r="R102" s="1">
        <v>152</v>
      </c>
      <c r="S102" s="1">
        <v>0</v>
      </c>
      <c r="T102" s="1">
        <v>857</v>
      </c>
      <c r="U102" s="1">
        <v>84</v>
      </c>
      <c r="V102" s="1">
        <v>956</v>
      </c>
      <c r="W102" s="1">
        <v>11163</v>
      </c>
      <c r="X102" s="1">
        <v>991</v>
      </c>
      <c r="Y102" s="58">
        <v>0.68</v>
      </c>
      <c r="AA102" s="1">
        <f t="shared" si="42"/>
        <v>2875</v>
      </c>
      <c r="AB102" s="1">
        <f t="shared" si="43"/>
        <v>34798</v>
      </c>
      <c r="AC102" s="1">
        <f t="shared" si="44"/>
        <v>1982</v>
      </c>
      <c r="AD102" s="1">
        <f t="shared" si="64"/>
        <v>-144</v>
      </c>
      <c r="AE102" s="1">
        <f t="shared" si="65"/>
        <v>161</v>
      </c>
      <c r="AF102" s="1">
        <f t="shared" si="65"/>
        <v>0</v>
      </c>
      <c r="AG102" s="1">
        <f t="shared" si="65"/>
        <v>9</v>
      </c>
      <c r="AH102" s="1">
        <f t="shared" si="74"/>
        <v>26</v>
      </c>
      <c r="AI102" s="9">
        <f t="shared" si="66"/>
        <v>7.5591151792524791E-2</v>
      </c>
      <c r="AJ102" s="9">
        <f t="shared" si="45"/>
        <v>0.53090000000000004</v>
      </c>
      <c r="AK102" s="9">
        <f t="shared" si="46"/>
        <v>3.8379999999999997E-2</v>
      </c>
      <c r="AL102" s="9">
        <f t="shared" si="47"/>
        <v>0.47270000000000001</v>
      </c>
      <c r="AM102" s="9">
        <f t="shared" si="48"/>
        <v>1.9820000000000001E-2</v>
      </c>
      <c r="AN102" s="9">
        <f t="shared" si="49"/>
        <v>1.7139999999999999E-2</v>
      </c>
      <c r="AO102" s="9">
        <f t="shared" si="50"/>
        <v>5.1999999999999995E-4</v>
      </c>
      <c r="AP102" s="1">
        <f t="shared" si="67"/>
        <v>-82</v>
      </c>
      <c r="AQ102" s="1">
        <f t="shared" si="67"/>
        <v>85</v>
      </c>
      <c r="AS102" s="1">
        <f t="shared" si="68"/>
        <v>9</v>
      </c>
      <c r="AT102" s="1">
        <f t="shared" si="75"/>
        <v>12</v>
      </c>
      <c r="AU102" s="1">
        <f t="shared" si="51"/>
        <v>13110</v>
      </c>
      <c r="AV102" s="9">
        <f t="shared" si="52"/>
        <v>0.26219999999999999</v>
      </c>
      <c r="AW102" s="9">
        <f t="shared" si="53"/>
        <v>1.9120000000000002E-2</v>
      </c>
      <c r="AX102" s="9">
        <f t="shared" si="54"/>
        <v>0.22325999999999999</v>
      </c>
      <c r="AY102" s="9">
        <f t="shared" si="55"/>
        <v>1.9820000000000001E-2</v>
      </c>
      <c r="AZ102" s="9">
        <f t="shared" si="56"/>
        <v>2.4000000000000001E-4</v>
      </c>
      <c r="BA102" s="9">
        <f t="shared" si="69"/>
        <v>0.26014100000000001</v>
      </c>
      <c r="BB102" s="7"/>
      <c r="BC102" s="7"/>
      <c r="BD102" s="7"/>
      <c r="BE102" s="7"/>
      <c r="BF102" s="7"/>
      <c r="BG102" s="7"/>
      <c r="BH102" s="7"/>
      <c r="BI102" s="7"/>
      <c r="BJ102" s="7">
        <f t="shared" si="78"/>
        <v>99</v>
      </c>
      <c r="BK102" s="7">
        <f t="shared" si="78"/>
        <v>89</v>
      </c>
      <c r="BL102" s="1">
        <f t="shared" si="57"/>
        <v>0</v>
      </c>
      <c r="BM102" s="48">
        <f>+EvolOf!M91</f>
        <v>0</v>
      </c>
      <c r="BN102" s="1">
        <f t="shared" si="58"/>
        <v>0</v>
      </c>
      <c r="BO102" s="1">
        <f t="shared" si="70"/>
        <v>0</v>
      </c>
      <c r="BP102" s="28">
        <f t="shared" si="71"/>
        <v>0</v>
      </c>
      <c r="BQ102" s="1">
        <f t="shared" si="59"/>
        <v>0</v>
      </c>
      <c r="BR102" s="1" cm="1">
        <f t="array" ref="BR102">IF(BK102&lt;=$BX$14,0,INDEX($AU$14:$AU$300,BK102-$BX$14+1))*$BY$14</f>
        <v>475454.56842994195</v>
      </c>
      <c r="BS102" s="1">
        <f t="shared" si="60"/>
        <v>35088.356292961595</v>
      </c>
      <c r="BT102" s="1">
        <f t="shared" si="77"/>
        <v>446091.92718060175</v>
      </c>
      <c r="BU102" s="1">
        <f t="shared" si="72"/>
        <v>29362.641249340202</v>
      </c>
      <c r="BV102" s="1">
        <f t="shared" si="61"/>
        <v>409718.95533298148</v>
      </c>
      <c r="BW102" s="1">
        <f t="shared" si="61"/>
        <v>36372.971847620232</v>
      </c>
      <c r="BX102" s="7"/>
      <c r="BY102" s="4"/>
      <c r="BZ102" s="7"/>
      <c r="CA102" s="7"/>
      <c r="CB102" s="7"/>
      <c r="CE102" s="7"/>
      <c r="CF102" s="7"/>
      <c r="CG102" s="7"/>
      <c r="CH102" s="7"/>
      <c r="CI102" s="7"/>
      <c r="CJ102" s="7"/>
      <c r="CK102" s="7"/>
      <c r="CL102" s="7"/>
      <c r="CN102" s="47"/>
      <c r="CO102" s="47"/>
      <c r="CP102" s="4">
        <f t="shared" si="62"/>
        <v>11.264379414732593</v>
      </c>
      <c r="CQ102" s="7" cm="1">
        <f t="array" ref="CQ102">IF(BK102&lt;=$CV$48,0,INDEX($B$14:$B$300,BK102-$CV$48+1))</f>
        <v>25073</v>
      </c>
      <c r="CR102" s="1">
        <f t="shared" si="63"/>
        <v>24626</v>
      </c>
      <c r="CS102" s="100">
        <f t="shared" si="73"/>
        <v>0.9821720575918319</v>
      </c>
    </row>
    <row r="103" spans="2:97" s="1" customFormat="1" x14ac:dyDescent="0.3">
      <c r="B103" s="1">
        <f t="shared" si="41"/>
        <v>26572</v>
      </c>
      <c r="C103" s="1">
        <v>90</v>
      </c>
      <c r="D103" s="1">
        <v>23426</v>
      </c>
      <c r="E103" s="1">
        <v>1790</v>
      </c>
      <c r="F103" s="1">
        <v>0</v>
      </c>
      <c r="G103" s="1">
        <v>23782</v>
      </c>
      <c r="H103" s="1">
        <v>0</v>
      </c>
      <c r="I103" s="1">
        <v>1000</v>
      </c>
      <c r="J103" s="4">
        <v>53.83</v>
      </c>
      <c r="K103" s="4">
        <v>0.61</v>
      </c>
      <c r="L103" s="4">
        <v>25.7</v>
      </c>
      <c r="M103" s="61">
        <v>1.05</v>
      </c>
      <c r="N103" s="1">
        <v>13322</v>
      </c>
      <c r="O103" s="1">
        <v>13241</v>
      </c>
      <c r="P103" s="1">
        <v>134</v>
      </c>
      <c r="Q103" s="1">
        <v>12954</v>
      </c>
      <c r="R103" s="1">
        <v>152</v>
      </c>
      <c r="S103" s="1">
        <v>0</v>
      </c>
      <c r="T103" s="1">
        <v>791</v>
      </c>
      <c r="U103" s="1">
        <v>78</v>
      </c>
      <c r="V103" s="1">
        <v>883</v>
      </c>
      <c r="W103" s="1">
        <v>11239</v>
      </c>
      <c r="X103" s="1">
        <v>1000</v>
      </c>
      <c r="Y103" s="58">
        <v>0.68</v>
      </c>
      <c r="AA103" s="1">
        <f t="shared" si="42"/>
        <v>2673</v>
      </c>
      <c r="AB103" s="1">
        <f t="shared" si="43"/>
        <v>35021</v>
      </c>
      <c r="AC103" s="1">
        <f t="shared" si="44"/>
        <v>2000</v>
      </c>
      <c r="AD103" s="1">
        <f t="shared" si="64"/>
        <v>-129</v>
      </c>
      <c r="AE103" s="1">
        <f t="shared" si="65"/>
        <v>147</v>
      </c>
      <c r="AF103" s="1">
        <f t="shared" si="65"/>
        <v>0</v>
      </c>
      <c r="AG103" s="1">
        <f t="shared" si="65"/>
        <v>9</v>
      </c>
      <c r="AH103" s="1">
        <f t="shared" si="74"/>
        <v>27</v>
      </c>
      <c r="AI103" s="9">
        <f t="shared" si="66"/>
        <v>7.6207895137936285E-2</v>
      </c>
      <c r="AJ103" s="9">
        <f t="shared" si="45"/>
        <v>0.53144000000000002</v>
      </c>
      <c r="AK103" s="9">
        <f t="shared" si="46"/>
        <v>3.5799999999999998E-2</v>
      </c>
      <c r="AL103" s="9">
        <f t="shared" si="47"/>
        <v>0.47564000000000001</v>
      </c>
      <c r="AM103" s="9">
        <f t="shared" si="48"/>
        <v>0.02</v>
      </c>
      <c r="AN103" s="9">
        <f t="shared" si="49"/>
        <v>1.5820000000000001E-2</v>
      </c>
      <c r="AO103" s="9">
        <f t="shared" si="50"/>
        <v>5.4000000000000001E-4</v>
      </c>
      <c r="AP103" s="1">
        <f t="shared" si="67"/>
        <v>-73</v>
      </c>
      <c r="AQ103" s="1">
        <f t="shared" si="67"/>
        <v>76</v>
      </c>
      <c r="AS103" s="1">
        <f t="shared" si="68"/>
        <v>9</v>
      </c>
      <c r="AT103" s="1">
        <f t="shared" si="75"/>
        <v>12</v>
      </c>
      <c r="AU103" s="1">
        <f t="shared" si="51"/>
        <v>13122</v>
      </c>
      <c r="AV103" s="9">
        <f t="shared" si="52"/>
        <v>0.26244000000000001</v>
      </c>
      <c r="AW103" s="9">
        <f t="shared" si="53"/>
        <v>1.7659999999999999E-2</v>
      </c>
      <c r="AX103" s="9">
        <f t="shared" si="54"/>
        <v>0.22478000000000001</v>
      </c>
      <c r="AY103" s="9">
        <f t="shared" si="55"/>
        <v>0.02</v>
      </c>
      <c r="AZ103" s="9">
        <f t="shared" si="56"/>
        <v>2.4000000000000001E-4</v>
      </c>
      <c r="BA103" s="9">
        <f t="shared" si="69"/>
        <v>0.26040560000000001</v>
      </c>
      <c r="BB103" s="7"/>
      <c r="BC103" s="7"/>
      <c r="BD103" s="7"/>
      <c r="BE103" s="7"/>
      <c r="BF103" s="7"/>
      <c r="BG103" s="7"/>
      <c r="BH103" s="7"/>
      <c r="BI103" s="7"/>
      <c r="BJ103" s="7">
        <f t="shared" si="78"/>
        <v>100</v>
      </c>
      <c r="BK103" s="7">
        <f t="shared" si="78"/>
        <v>90</v>
      </c>
      <c r="BL103" s="1">
        <f t="shared" si="57"/>
        <v>0</v>
      </c>
      <c r="BM103" s="48">
        <f>+EvolOf!M92</f>
        <v>0</v>
      </c>
      <c r="BN103" s="1">
        <f t="shared" si="58"/>
        <v>0</v>
      </c>
      <c r="BO103" s="1">
        <f t="shared" si="70"/>
        <v>0</v>
      </c>
      <c r="BP103" s="28">
        <f t="shared" si="71"/>
        <v>0</v>
      </c>
      <c r="BQ103" s="1">
        <f t="shared" si="59"/>
        <v>0</v>
      </c>
      <c r="BR103" s="1" cm="1">
        <f t="array" ref="BR103">IF(BK103&lt;=$BX$14,0,INDEX($AU$14:$AU$300,BK103-$BX$14+1))*$BY$14</f>
        <v>476188.63446117548</v>
      </c>
      <c r="BS103" s="1">
        <f t="shared" si="60"/>
        <v>32409.015278959298</v>
      </c>
      <c r="BT103" s="1">
        <f t="shared" si="77"/>
        <v>449211.70781334414</v>
      </c>
      <c r="BU103" s="1">
        <f t="shared" si="72"/>
        <v>26976.926647831337</v>
      </c>
      <c r="BV103" s="1">
        <f t="shared" si="61"/>
        <v>412508.40625166881</v>
      </c>
      <c r="BW103" s="1">
        <f t="shared" si="61"/>
        <v>36703.301561675311</v>
      </c>
      <c r="BX103" s="7"/>
      <c r="BY103" s="4"/>
      <c r="BZ103" s="7"/>
      <c r="CA103" s="7"/>
      <c r="CB103" s="7"/>
      <c r="CE103" s="7"/>
      <c r="CF103" s="7"/>
      <c r="CG103" s="7"/>
      <c r="CH103" s="7"/>
      <c r="CI103" s="7"/>
      <c r="CJ103" s="7"/>
      <c r="CK103" s="7"/>
      <c r="CL103" s="7"/>
      <c r="CN103" s="47"/>
      <c r="CO103" s="47"/>
      <c r="CP103" s="4">
        <f t="shared" si="62"/>
        <v>11.239000000000001</v>
      </c>
      <c r="CQ103" s="7" cm="1">
        <f t="array" ref="CQ103">IF(BK103&lt;=$CV$48,0,INDEX($B$14:$B$300,BK103-$CV$48+1))</f>
        <v>25201</v>
      </c>
      <c r="CR103" s="1">
        <f t="shared" si="63"/>
        <v>24782</v>
      </c>
      <c r="CS103" s="100">
        <f t="shared" si="73"/>
        <v>0.98337367564779177</v>
      </c>
    </row>
    <row r="104" spans="2:97" s="1" customFormat="1" x14ac:dyDescent="0.3">
      <c r="B104" s="1">
        <f t="shared" si="41"/>
        <v>26595</v>
      </c>
      <c r="C104" s="1">
        <v>91</v>
      </c>
      <c r="D104" s="1">
        <v>23403</v>
      </c>
      <c r="E104" s="1">
        <v>1664</v>
      </c>
      <c r="F104" s="1">
        <v>0</v>
      </c>
      <c r="G104" s="1">
        <v>23923</v>
      </c>
      <c r="H104" s="1">
        <v>0</v>
      </c>
      <c r="I104" s="1">
        <v>1008</v>
      </c>
      <c r="J104" s="4">
        <v>53.85</v>
      </c>
      <c r="K104" s="4">
        <v>0.61</v>
      </c>
      <c r="L104" s="4">
        <v>25.7</v>
      </c>
      <c r="M104" s="61">
        <v>1.05</v>
      </c>
      <c r="N104" s="1">
        <v>13340</v>
      </c>
      <c r="O104" s="1">
        <v>13246</v>
      </c>
      <c r="P104" s="1">
        <v>134</v>
      </c>
      <c r="Q104" s="1">
        <v>12959</v>
      </c>
      <c r="R104" s="1">
        <v>152</v>
      </c>
      <c r="S104" s="1">
        <v>0</v>
      </c>
      <c r="T104" s="1">
        <v>727</v>
      </c>
      <c r="U104" s="1">
        <v>72</v>
      </c>
      <c r="V104" s="1">
        <v>812</v>
      </c>
      <c r="W104" s="1">
        <v>11310</v>
      </c>
      <c r="X104" s="1">
        <v>1008</v>
      </c>
      <c r="Y104" s="58">
        <v>0.67</v>
      </c>
      <c r="AA104" s="1">
        <f t="shared" si="42"/>
        <v>2476</v>
      </c>
      <c r="AB104" s="1">
        <f t="shared" si="43"/>
        <v>35233</v>
      </c>
      <c r="AC104" s="1">
        <f t="shared" si="44"/>
        <v>2016</v>
      </c>
      <c r="AD104" s="1">
        <f t="shared" si="64"/>
        <v>-126</v>
      </c>
      <c r="AE104" s="1">
        <f t="shared" si="65"/>
        <v>141</v>
      </c>
      <c r="AF104" s="1">
        <f t="shared" si="65"/>
        <v>0</v>
      </c>
      <c r="AG104" s="1">
        <f t="shared" si="65"/>
        <v>8</v>
      </c>
      <c r="AH104" s="1">
        <f t="shared" si="74"/>
        <v>23</v>
      </c>
      <c r="AI104" s="9">
        <f t="shared" si="66"/>
        <v>7.6770753998476771E-2</v>
      </c>
      <c r="AJ104" s="9">
        <f t="shared" si="45"/>
        <v>0.53190000000000004</v>
      </c>
      <c r="AK104" s="9">
        <f t="shared" si="46"/>
        <v>3.3279999999999997E-2</v>
      </c>
      <c r="AL104" s="9">
        <f t="shared" si="47"/>
        <v>0.47846</v>
      </c>
      <c r="AM104" s="9">
        <f t="shared" si="48"/>
        <v>2.0160000000000001E-2</v>
      </c>
      <c r="AN104" s="9">
        <f t="shared" si="49"/>
        <v>1.4540000000000001E-2</v>
      </c>
      <c r="AO104" s="9">
        <f t="shared" si="50"/>
        <v>4.6000000000000001E-4</v>
      </c>
      <c r="AP104" s="1">
        <f t="shared" si="67"/>
        <v>-71</v>
      </c>
      <c r="AQ104" s="1">
        <f t="shared" si="67"/>
        <v>71</v>
      </c>
      <c r="AS104" s="1">
        <f t="shared" si="68"/>
        <v>8</v>
      </c>
      <c r="AT104" s="1">
        <f t="shared" si="75"/>
        <v>8</v>
      </c>
      <c r="AU104" s="1">
        <f t="shared" si="51"/>
        <v>13130</v>
      </c>
      <c r="AV104" s="9">
        <f t="shared" si="52"/>
        <v>0.2626</v>
      </c>
      <c r="AW104" s="9">
        <f t="shared" si="53"/>
        <v>1.6240000000000001E-2</v>
      </c>
      <c r="AX104" s="9">
        <f t="shared" si="54"/>
        <v>0.22620000000000001</v>
      </c>
      <c r="AY104" s="9">
        <f t="shared" si="55"/>
        <v>2.0160000000000001E-2</v>
      </c>
      <c r="AZ104" s="9">
        <f t="shared" si="56"/>
        <v>1.6000000000000001E-4</v>
      </c>
      <c r="BA104" s="9">
        <f t="shared" si="69"/>
        <v>0.260631</v>
      </c>
      <c r="BB104" s="7"/>
      <c r="BC104" s="7"/>
      <c r="BD104" s="7"/>
      <c r="BE104" s="7"/>
      <c r="BF104" s="7"/>
      <c r="BG104" s="7"/>
      <c r="BH104" s="7"/>
      <c r="BI104" s="7"/>
      <c r="BJ104" s="7">
        <f t="shared" si="78"/>
        <v>101</v>
      </c>
      <c r="BK104" s="7">
        <f t="shared" si="78"/>
        <v>91</v>
      </c>
      <c r="BL104" s="1">
        <f t="shared" si="57"/>
        <v>0</v>
      </c>
      <c r="BM104" s="48">
        <f>+EvolOf!M93</f>
        <v>0</v>
      </c>
      <c r="BN104" s="1">
        <f t="shared" si="58"/>
        <v>0</v>
      </c>
      <c r="BO104" s="1">
        <f t="shared" si="70"/>
        <v>0</v>
      </c>
      <c r="BP104" s="28">
        <f t="shared" si="71"/>
        <v>0</v>
      </c>
      <c r="BQ104" s="1">
        <f t="shared" si="59"/>
        <v>0</v>
      </c>
      <c r="BR104" s="1" cm="1">
        <f t="array" ref="BR104">IF(BK104&lt;=$BX$14,0,INDEX($AU$14:$AU$300,BK104-$BX$14+1))*$BY$14</f>
        <v>476885.99719084729</v>
      </c>
      <c r="BS104" s="1">
        <f t="shared" si="60"/>
        <v>29803.080868080353</v>
      </c>
      <c r="BT104" s="1">
        <f t="shared" si="77"/>
        <v>452111.26863671647</v>
      </c>
      <c r="BU104" s="1">
        <f t="shared" si="72"/>
        <v>24774.728554130823</v>
      </c>
      <c r="BV104" s="1">
        <f t="shared" ref="BV104:BW113" si="79">+$BY$14*W104</f>
        <v>415114.34066254774</v>
      </c>
      <c r="BW104" s="1">
        <f t="shared" si="79"/>
        <v>36996.927974168713</v>
      </c>
      <c r="BX104" s="7"/>
      <c r="BY104" s="4"/>
      <c r="BZ104" s="7"/>
      <c r="CA104" s="7"/>
      <c r="CB104" s="7"/>
      <c r="CE104" s="7"/>
      <c r="CF104" s="7"/>
      <c r="CG104" s="7"/>
      <c r="CH104" s="7"/>
      <c r="CI104" s="7"/>
      <c r="CJ104" s="7"/>
      <c r="CK104" s="7"/>
      <c r="CL104" s="7"/>
      <c r="CN104" s="47"/>
      <c r="CO104" s="47"/>
      <c r="CP104" s="4">
        <f t="shared" si="62"/>
        <v>11.220238095238095</v>
      </c>
      <c r="CQ104" s="7" cm="1">
        <f t="array" ref="CQ104">IF(BK104&lt;=$CV$48,0,INDEX($B$14:$B$300,BK104-$CV$48+1))</f>
        <v>25320</v>
      </c>
      <c r="CR104" s="1">
        <f t="shared" si="63"/>
        <v>24931</v>
      </c>
      <c r="CS104" s="100">
        <f t="shared" si="73"/>
        <v>0.9846366508688783</v>
      </c>
    </row>
    <row r="105" spans="2:97" s="1" customFormat="1" x14ac:dyDescent="0.3">
      <c r="B105" s="1">
        <f t="shared" si="41"/>
        <v>26618</v>
      </c>
      <c r="C105" s="1">
        <v>92</v>
      </c>
      <c r="D105" s="1">
        <v>23380</v>
      </c>
      <c r="E105" s="1">
        <v>1545</v>
      </c>
      <c r="F105" s="1">
        <v>0</v>
      </c>
      <c r="G105" s="1">
        <v>24057</v>
      </c>
      <c r="H105" s="1">
        <v>0</v>
      </c>
      <c r="I105" s="1">
        <v>1016</v>
      </c>
      <c r="J105" s="4">
        <v>53.86</v>
      </c>
      <c r="K105" s="4">
        <v>0.61</v>
      </c>
      <c r="L105" s="4">
        <v>25.7</v>
      </c>
      <c r="M105" s="61">
        <v>1.04</v>
      </c>
      <c r="N105" s="1">
        <v>13356</v>
      </c>
      <c r="O105" s="1">
        <v>13253</v>
      </c>
      <c r="P105" s="1">
        <v>136</v>
      </c>
      <c r="Q105" s="1">
        <v>12963</v>
      </c>
      <c r="R105" s="1">
        <v>152</v>
      </c>
      <c r="S105" s="1">
        <v>0</v>
      </c>
      <c r="T105" s="1">
        <v>666</v>
      </c>
      <c r="U105" s="1">
        <v>66</v>
      </c>
      <c r="V105" s="1">
        <v>745</v>
      </c>
      <c r="W105" s="1">
        <v>11379</v>
      </c>
      <c r="X105" s="1">
        <v>1016</v>
      </c>
      <c r="Y105" s="58">
        <v>0.67</v>
      </c>
      <c r="AA105" s="1">
        <f t="shared" si="42"/>
        <v>2290</v>
      </c>
      <c r="AB105" s="1">
        <f t="shared" si="43"/>
        <v>35436</v>
      </c>
      <c r="AC105" s="1">
        <f t="shared" si="44"/>
        <v>2032</v>
      </c>
      <c r="AD105" s="1">
        <f t="shared" si="64"/>
        <v>-119</v>
      </c>
      <c r="AE105" s="1">
        <f t="shared" si="65"/>
        <v>134</v>
      </c>
      <c r="AF105" s="1">
        <f t="shared" si="65"/>
        <v>0</v>
      </c>
      <c r="AG105" s="1">
        <f t="shared" si="65"/>
        <v>8</v>
      </c>
      <c r="AH105" s="1">
        <f t="shared" si="74"/>
        <v>23</v>
      </c>
      <c r="AI105" s="9">
        <f t="shared" si="66"/>
        <v>7.7321156773211566E-2</v>
      </c>
      <c r="AJ105" s="9">
        <f t="shared" si="45"/>
        <v>0.53236000000000006</v>
      </c>
      <c r="AK105" s="9">
        <f t="shared" si="46"/>
        <v>3.09E-2</v>
      </c>
      <c r="AL105" s="9">
        <f t="shared" si="47"/>
        <v>0.48114000000000001</v>
      </c>
      <c r="AM105" s="9">
        <f t="shared" si="48"/>
        <v>2.0320000000000001E-2</v>
      </c>
      <c r="AN105" s="9">
        <f t="shared" si="49"/>
        <v>1.332E-2</v>
      </c>
      <c r="AO105" s="9">
        <f t="shared" si="50"/>
        <v>4.6000000000000001E-4</v>
      </c>
      <c r="AP105" s="1">
        <f t="shared" si="67"/>
        <v>-67</v>
      </c>
      <c r="AQ105" s="1">
        <f t="shared" si="67"/>
        <v>69</v>
      </c>
      <c r="AS105" s="1">
        <f t="shared" si="68"/>
        <v>8</v>
      </c>
      <c r="AT105" s="1">
        <f t="shared" si="75"/>
        <v>10</v>
      </c>
      <c r="AU105" s="1">
        <f t="shared" si="51"/>
        <v>13140</v>
      </c>
      <c r="AV105" s="9">
        <f t="shared" si="52"/>
        <v>0.26279999999999998</v>
      </c>
      <c r="AW105" s="9">
        <f t="shared" si="53"/>
        <v>1.49E-2</v>
      </c>
      <c r="AX105" s="9">
        <f t="shared" si="54"/>
        <v>0.22758</v>
      </c>
      <c r="AY105" s="9">
        <f t="shared" si="55"/>
        <v>2.0320000000000001E-2</v>
      </c>
      <c r="AZ105" s="9">
        <f t="shared" si="56"/>
        <v>2.0000000000000001E-4</v>
      </c>
      <c r="BA105" s="9">
        <f t="shared" si="69"/>
        <v>0.26085640000000004</v>
      </c>
      <c r="BB105" s="7"/>
      <c r="BC105" s="7"/>
      <c r="BD105" s="7"/>
      <c r="BE105" s="7"/>
      <c r="BF105" s="7"/>
      <c r="BG105" s="7"/>
      <c r="BH105" s="7"/>
      <c r="BI105" s="7"/>
      <c r="BJ105" s="7">
        <f t="shared" si="78"/>
        <v>102</v>
      </c>
      <c r="BK105" s="7">
        <f t="shared" si="78"/>
        <v>92</v>
      </c>
      <c r="BL105" s="1">
        <f t="shared" si="57"/>
        <v>0</v>
      </c>
      <c r="BM105" s="48">
        <f>+EvolOf!M94</f>
        <v>0</v>
      </c>
      <c r="BN105" s="1">
        <f t="shared" si="58"/>
        <v>0</v>
      </c>
      <c r="BO105" s="1">
        <f t="shared" si="70"/>
        <v>0</v>
      </c>
      <c r="BP105" s="28">
        <f t="shared" si="71"/>
        <v>0</v>
      </c>
      <c r="BQ105" s="1">
        <f t="shared" si="59"/>
        <v>0</v>
      </c>
      <c r="BR105" s="1" cm="1">
        <f t="array" ref="BR105">IF(BK105&lt;=$BX$14,0,INDEX($AU$14:$AU$300,BK105-$BX$14+1))*$BY$14</f>
        <v>477546.65661895747</v>
      </c>
      <c r="BS105" s="1">
        <f t="shared" si="60"/>
        <v>27343.959663448106</v>
      </c>
      <c r="BT105" s="1">
        <f t="shared" si="77"/>
        <v>454937.42285696545</v>
      </c>
      <c r="BU105" s="1">
        <f t="shared" si="72"/>
        <v>22609.233761992014</v>
      </c>
      <c r="BV105" s="1">
        <f t="shared" si="79"/>
        <v>417646.86847030337</v>
      </c>
      <c r="BW105" s="1">
        <f t="shared" si="79"/>
        <v>37290.554386662116</v>
      </c>
      <c r="BX105" s="7"/>
      <c r="BY105" s="4"/>
      <c r="BZ105" s="7"/>
      <c r="CA105" s="7"/>
      <c r="CB105" s="7"/>
      <c r="CE105" s="7"/>
      <c r="CF105" s="7"/>
      <c r="CG105" s="7"/>
      <c r="CH105" s="7"/>
      <c r="CI105" s="7"/>
      <c r="CJ105" s="7"/>
      <c r="CK105" s="7"/>
      <c r="CL105" s="7"/>
      <c r="CN105" s="47"/>
      <c r="CO105" s="47"/>
      <c r="CP105" s="4">
        <f t="shared" si="62"/>
        <v>11.1998031496063</v>
      </c>
      <c r="CQ105" s="7" cm="1">
        <f t="array" ref="CQ105">IF(BK105&lt;=$CV$48,0,INDEX($B$14:$B$300,BK105-$CV$48+1))</f>
        <v>25430</v>
      </c>
      <c r="CR105" s="1">
        <f t="shared" si="63"/>
        <v>25073</v>
      </c>
      <c r="CS105" s="100">
        <f t="shared" si="73"/>
        <v>0.9859614628391663</v>
      </c>
    </row>
    <row r="106" spans="2:97" s="1" customFormat="1" x14ac:dyDescent="0.3">
      <c r="B106" s="1">
        <f t="shared" si="41"/>
        <v>26639</v>
      </c>
      <c r="C106" s="1">
        <v>93</v>
      </c>
      <c r="D106" s="1">
        <v>23358</v>
      </c>
      <c r="E106" s="1">
        <v>1438</v>
      </c>
      <c r="F106" s="1">
        <v>0</v>
      </c>
      <c r="G106" s="1">
        <v>24178</v>
      </c>
      <c r="H106" s="1">
        <v>0</v>
      </c>
      <c r="I106" s="1">
        <v>1023</v>
      </c>
      <c r="J106" s="4">
        <v>53.88</v>
      </c>
      <c r="K106" s="4">
        <v>0.61</v>
      </c>
      <c r="L106" s="4">
        <v>25.7</v>
      </c>
      <c r="M106" s="61">
        <v>1.04</v>
      </c>
      <c r="N106" s="1">
        <v>13372</v>
      </c>
      <c r="O106" s="1">
        <v>13258</v>
      </c>
      <c r="P106" s="1">
        <v>138</v>
      </c>
      <c r="Q106" s="1">
        <v>12967</v>
      </c>
      <c r="R106" s="1">
        <v>152</v>
      </c>
      <c r="S106" s="1">
        <v>0</v>
      </c>
      <c r="T106" s="1">
        <v>612</v>
      </c>
      <c r="U106" s="1">
        <v>60</v>
      </c>
      <c r="V106" s="1">
        <v>686</v>
      </c>
      <c r="W106" s="1">
        <v>11439</v>
      </c>
      <c r="X106" s="1">
        <v>1023</v>
      </c>
      <c r="Y106" s="58">
        <v>0.67</v>
      </c>
      <c r="AA106" s="1">
        <f t="shared" si="42"/>
        <v>2124</v>
      </c>
      <c r="AB106" s="1">
        <f t="shared" si="43"/>
        <v>35617</v>
      </c>
      <c r="AC106" s="1">
        <f t="shared" si="44"/>
        <v>2046</v>
      </c>
      <c r="AD106" s="1">
        <f t="shared" si="64"/>
        <v>-107</v>
      </c>
      <c r="AE106" s="1">
        <f t="shared" si="65"/>
        <v>121</v>
      </c>
      <c r="AF106" s="1">
        <f t="shared" si="65"/>
        <v>0</v>
      </c>
      <c r="AG106" s="1">
        <f t="shared" si="65"/>
        <v>7</v>
      </c>
      <c r="AH106" s="1">
        <f t="shared" si="74"/>
        <v>21</v>
      </c>
      <c r="AI106" s="9">
        <f t="shared" si="66"/>
        <v>7.7806510495892905E-2</v>
      </c>
      <c r="AJ106" s="9">
        <f t="shared" si="45"/>
        <v>0.53278000000000003</v>
      </c>
      <c r="AK106" s="9">
        <f t="shared" si="46"/>
        <v>2.8760000000000001E-2</v>
      </c>
      <c r="AL106" s="9">
        <f t="shared" si="47"/>
        <v>0.48355999999999999</v>
      </c>
      <c r="AM106" s="9">
        <f t="shared" si="48"/>
        <v>2.0459999999999999E-2</v>
      </c>
      <c r="AN106" s="9">
        <f t="shared" si="49"/>
        <v>1.2239999999999999E-2</v>
      </c>
      <c r="AO106" s="9">
        <f t="shared" si="50"/>
        <v>4.2000000000000002E-4</v>
      </c>
      <c r="AP106" s="1">
        <f t="shared" si="67"/>
        <v>-59</v>
      </c>
      <c r="AQ106" s="1">
        <f t="shared" si="67"/>
        <v>60</v>
      </c>
      <c r="AS106" s="1">
        <f t="shared" si="68"/>
        <v>7</v>
      </c>
      <c r="AT106" s="1">
        <f t="shared" si="75"/>
        <v>8</v>
      </c>
      <c r="AU106" s="1">
        <f t="shared" si="51"/>
        <v>13148</v>
      </c>
      <c r="AV106" s="9">
        <f t="shared" si="52"/>
        <v>0.26296000000000003</v>
      </c>
      <c r="AW106" s="9">
        <f t="shared" si="53"/>
        <v>1.372E-2</v>
      </c>
      <c r="AX106" s="9">
        <f t="shared" si="54"/>
        <v>0.22878000000000001</v>
      </c>
      <c r="AY106" s="9">
        <f t="shared" si="55"/>
        <v>2.0459999999999999E-2</v>
      </c>
      <c r="AZ106" s="9">
        <f t="shared" si="56"/>
        <v>1.6000000000000001E-4</v>
      </c>
      <c r="BA106" s="9">
        <f t="shared" si="69"/>
        <v>0.26106220000000002</v>
      </c>
      <c r="BB106" s="7"/>
      <c r="BC106" s="7"/>
      <c r="BD106" s="7"/>
      <c r="BE106" s="7"/>
      <c r="BF106" s="7"/>
      <c r="BG106" s="7"/>
      <c r="BH106" s="7"/>
      <c r="BI106" s="7"/>
      <c r="BJ106" s="7">
        <f t="shared" si="78"/>
        <v>103</v>
      </c>
      <c r="BK106" s="7">
        <f t="shared" si="78"/>
        <v>93</v>
      </c>
      <c r="BL106" s="1">
        <f t="shared" si="57"/>
        <v>0</v>
      </c>
      <c r="BM106" s="48">
        <f>+EvolOf!M95</f>
        <v>0</v>
      </c>
      <c r="BN106" s="1">
        <f t="shared" si="58"/>
        <v>0</v>
      </c>
      <c r="BO106" s="1">
        <f t="shared" si="70"/>
        <v>0</v>
      </c>
      <c r="BP106" s="28">
        <f t="shared" si="71"/>
        <v>0</v>
      </c>
      <c r="BQ106" s="1">
        <f t="shared" si="59"/>
        <v>0</v>
      </c>
      <c r="BR106" s="1" cm="1">
        <f t="array" ref="BR106">IF(BK106&lt;=$BX$14,0,INDEX($AU$14:$AU$300,BK106-$BX$14+1))*$BY$14</f>
        <v>478207.31604706764</v>
      </c>
      <c r="BS106" s="1">
        <f t="shared" si="60"/>
        <v>25178.464871309265</v>
      </c>
      <c r="BT106" s="1">
        <f t="shared" si="77"/>
        <v>457396.54406159773</v>
      </c>
      <c r="BU106" s="1">
        <f t="shared" si="72"/>
        <v>20810.77198546991</v>
      </c>
      <c r="BV106" s="1">
        <f t="shared" si="79"/>
        <v>419849.06656400388</v>
      </c>
      <c r="BW106" s="1">
        <f t="shared" si="79"/>
        <v>37547.477497593842</v>
      </c>
      <c r="BX106" s="7"/>
      <c r="BY106" s="4"/>
      <c r="BZ106" s="7"/>
      <c r="CA106" s="7"/>
      <c r="CB106" s="7"/>
      <c r="CE106" s="7"/>
      <c r="CF106" s="7"/>
      <c r="CG106" s="7"/>
      <c r="CH106" s="7"/>
      <c r="CI106" s="7"/>
      <c r="CJ106" s="7"/>
      <c r="CK106" s="7"/>
      <c r="CL106" s="7"/>
      <c r="CN106" s="47"/>
      <c r="CO106" s="47"/>
      <c r="CP106" s="4">
        <f t="shared" si="62"/>
        <v>11.181818181818182</v>
      </c>
      <c r="CQ106" s="7" cm="1">
        <f t="array" ref="CQ106">IF(BK106&lt;=$CV$48,0,INDEX($B$14:$B$300,BK106-$CV$48+1))</f>
        <v>25530</v>
      </c>
      <c r="CR106" s="1">
        <f t="shared" si="63"/>
        <v>25201</v>
      </c>
      <c r="CS106" s="100">
        <f t="shared" si="73"/>
        <v>0.98711320015667847</v>
      </c>
    </row>
    <row r="107" spans="2:97" s="1" customFormat="1" x14ac:dyDescent="0.3">
      <c r="B107" s="1">
        <f t="shared" si="41"/>
        <v>26664</v>
      </c>
      <c r="C107" s="1">
        <v>94</v>
      </c>
      <c r="D107" s="1">
        <v>23335</v>
      </c>
      <c r="E107" s="1">
        <v>1343</v>
      </c>
      <c r="F107" s="1">
        <v>0</v>
      </c>
      <c r="G107" s="1">
        <v>24291</v>
      </c>
      <c r="H107" s="1">
        <v>0</v>
      </c>
      <c r="I107" s="1">
        <v>1030</v>
      </c>
      <c r="J107" s="4">
        <v>53.9</v>
      </c>
      <c r="K107" s="4">
        <v>0.61</v>
      </c>
      <c r="L107" s="4">
        <v>25.8</v>
      </c>
      <c r="M107" s="61">
        <v>1.04</v>
      </c>
      <c r="N107" s="1">
        <v>13389</v>
      </c>
      <c r="O107" s="1">
        <v>13264</v>
      </c>
      <c r="P107" s="1">
        <v>139</v>
      </c>
      <c r="Q107" s="1">
        <v>12972</v>
      </c>
      <c r="R107" s="1">
        <v>152</v>
      </c>
      <c r="S107" s="1">
        <v>0</v>
      </c>
      <c r="T107" s="1">
        <v>564</v>
      </c>
      <c r="U107" s="1">
        <v>56</v>
      </c>
      <c r="V107" s="1">
        <v>635</v>
      </c>
      <c r="W107" s="1">
        <v>11493</v>
      </c>
      <c r="X107" s="1">
        <v>1030</v>
      </c>
      <c r="Y107" s="58">
        <v>0.67</v>
      </c>
      <c r="AA107" s="1">
        <f t="shared" si="42"/>
        <v>1978</v>
      </c>
      <c r="AB107" s="1">
        <f t="shared" si="43"/>
        <v>35784</v>
      </c>
      <c r="AC107" s="1">
        <f t="shared" si="44"/>
        <v>2060</v>
      </c>
      <c r="AD107" s="1">
        <f t="shared" si="64"/>
        <v>-95</v>
      </c>
      <c r="AE107" s="1">
        <f t="shared" si="65"/>
        <v>113</v>
      </c>
      <c r="AF107" s="1">
        <f t="shared" si="65"/>
        <v>0</v>
      </c>
      <c r="AG107" s="1">
        <f t="shared" si="65"/>
        <v>7</v>
      </c>
      <c r="AH107" s="1">
        <f t="shared" si="74"/>
        <v>25</v>
      </c>
      <c r="AI107" s="9">
        <f t="shared" si="66"/>
        <v>7.8279373765009874E-2</v>
      </c>
      <c r="AJ107" s="9">
        <f t="shared" si="45"/>
        <v>0.53327999999999998</v>
      </c>
      <c r="AK107" s="9">
        <f t="shared" si="46"/>
        <v>2.6859999999999998E-2</v>
      </c>
      <c r="AL107" s="9">
        <f t="shared" si="47"/>
        <v>0.48581999999999997</v>
      </c>
      <c r="AM107" s="9">
        <f t="shared" si="48"/>
        <v>2.06E-2</v>
      </c>
      <c r="AN107" s="9">
        <f t="shared" si="49"/>
        <v>1.128E-2</v>
      </c>
      <c r="AO107" s="9">
        <f t="shared" si="50"/>
        <v>5.0000000000000001E-4</v>
      </c>
      <c r="AP107" s="1">
        <f t="shared" si="67"/>
        <v>-51</v>
      </c>
      <c r="AQ107" s="1">
        <f t="shared" si="67"/>
        <v>54</v>
      </c>
      <c r="AS107" s="1">
        <f t="shared" si="68"/>
        <v>7</v>
      </c>
      <c r="AT107" s="1">
        <f t="shared" si="75"/>
        <v>10</v>
      </c>
      <c r="AU107" s="1">
        <f t="shared" si="51"/>
        <v>13158</v>
      </c>
      <c r="AV107" s="9">
        <f t="shared" si="52"/>
        <v>0.26316000000000001</v>
      </c>
      <c r="AW107" s="9">
        <f t="shared" si="53"/>
        <v>1.2699999999999999E-2</v>
      </c>
      <c r="AX107" s="9">
        <f t="shared" si="54"/>
        <v>0.22986000000000001</v>
      </c>
      <c r="AY107" s="9">
        <f t="shared" si="55"/>
        <v>2.06E-2</v>
      </c>
      <c r="AZ107" s="9">
        <f t="shared" si="56"/>
        <v>2.0000000000000001E-4</v>
      </c>
      <c r="BA107" s="9">
        <f t="shared" si="69"/>
        <v>0.26130719999999996</v>
      </c>
      <c r="BB107" s="7"/>
      <c r="BC107" s="7"/>
      <c r="BD107" s="7"/>
      <c r="BE107" s="7"/>
      <c r="BF107" s="7"/>
      <c r="BG107" s="7"/>
      <c r="BH107" s="7"/>
      <c r="BI107" s="7"/>
      <c r="BJ107" s="7">
        <f t="shared" si="78"/>
        <v>104</v>
      </c>
      <c r="BK107" s="7">
        <f t="shared" si="78"/>
        <v>94</v>
      </c>
      <c r="BL107" s="1">
        <f t="shared" si="57"/>
        <v>0</v>
      </c>
      <c r="BM107" s="48">
        <f>+EvolOf!M96</f>
        <v>0</v>
      </c>
      <c r="BN107" s="1">
        <f t="shared" si="58"/>
        <v>0</v>
      </c>
      <c r="BO107" s="1">
        <f t="shared" si="70"/>
        <v>0</v>
      </c>
      <c r="BP107" s="28">
        <f t="shared" si="71"/>
        <v>0</v>
      </c>
      <c r="BQ107" s="1">
        <f t="shared" si="59"/>
        <v>0</v>
      </c>
      <c r="BR107" s="1" cm="1">
        <f t="array" ref="BR107">IF(BK107&lt;=$BX$14,0,INDEX($AU$14:$AU$300,BK107-$BX$14+1))*$BY$14</f>
        <v>478794.5688720544</v>
      </c>
      <c r="BS107" s="1">
        <f t="shared" si="60"/>
        <v>23306.596491663822</v>
      </c>
      <c r="BT107" s="1">
        <f t="shared" si="77"/>
        <v>459635.44545685989</v>
      </c>
      <c r="BU107" s="1">
        <f t="shared" si="72"/>
        <v>19159.12341519451</v>
      </c>
      <c r="BV107" s="1">
        <f t="shared" si="79"/>
        <v>421831.04484833434</v>
      </c>
      <c r="BW107" s="1">
        <f t="shared" si="79"/>
        <v>37804.400608525568</v>
      </c>
      <c r="BX107" s="7"/>
      <c r="BY107" s="4"/>
      <c r="BZ107" s="7"/>
      <c r="CA107" s="7"/>
      <c r="CB107" s="7"/>
      <c r="CE107" s="7"/>
      <c r="CF107" s="7"/>
      <c r="CG107" s="7"/>
      <c r="CH107" s="7"/>
      <c r="CI107" s="7"/>
      <c r="CJ107" s="7"/>
      <c r="CK107" s="7"/>
      <c r="CL107" s="7"/>
      <c r="CN107" s="47"/>
      <c r="CO107" s="47"/>
      <c r="CP107" s="4">
        <f t="shared" si="62"/>
        <v>11.158252427184467</v>
      </c>
      <c r="CQ107" s="7" cm="1">
        <f t="array" ref="CQ107">IF(BK107&lt;=$CV$48,0,INDEX($B$14:$B$300,BK107-$CV$48+1))</f>
        <v>25621</v>
      </c>
      <c r="CR107" s="1">
        <f t="shared" si="63"/>
        <v>25321</v>
      </c>
      <c r="CS107" s="100">
        <f t="shared" si="73"/>
        <v>0.98829085515787829</v>
      </c>
    </row>
    <row r="108" spans="2:97" s="1" customFormat="1" x14ac:dyDescent="0.3">
      <c r="B108" s="1">
        <f t="shared" si="41"/>
        <v>26683</v>
      </c>
      <c r="C108" s="1">
        <v>95</v>
      </c>
      <c r="D108" s="1">
        <v>23315</v>
      </c>
      <c r="E108" s="1">
        <v>1254</v>
      </c>
      <c r="F108" s="1">
        <v>0</v>
      </c>
      <c r="G108" s="1">
        <v>24393</v>
      </c>
      <c r="H108" s="1">
        <v>0</v>
      </c>
      <c r="I108" s="1">
        <v>1036</v>
      </c>
      <c r="J108" s="4">
        <v>53.91</v>
      </c>
      <c r="K108" s="4">
        <v>0.61</v>
      </c>
      <c r="L108" s="4">
        <v>25.8</v>
      </c>
      <c r="M108" s="61">
        <v>1.04</v>
      </c>
      <c r="N108" s="1">
        <v>13404</v>
      </c>
      <c r="O108" s="1">
        <v>13270</v>
      </c>
      <c r="P108" s="1">
        <v>140</v>
      </c>
      <c r="Q108" s="1">
        <v>12977</v>
      </c>
      <c r="R108" s="1">
        <v>152</v>
      </c>
      <c r="S108" s="1">
        <v>0</v>
      </c>
      <c r="T108" s="1">
        <v>518</v>
      </c>
      <c r="U108" s="1">
        <v>51</v>
      </c>
      <c r="V108" s="1">
        <v>585</v>
      </c>
      <c r="W108" s="1">
        <v>11545</v>
      </c>
      <c r="X108" s="1">
        <v>1036</v>
      </c>
      <c r="Y108" s="58">
        <v>0.66</v>
      </c>
      <c r="AA108" s="1">
        <f t="shared" si="42"/>
        <v>1839</v>
      </c>
      <c r="AB108" s="1">
        <f t="shared" si="43"/>
        <v>35938</v>
      </c>
      <c r="AC108" s="1">
        <f t="shared" si="44"/>
        <v>2072</v>
      </c>
      <c r="AD108" s="1">
        <f t="shared" si="64"/>
        <v>-89</v>
      </c>
      <c r="AE108" s="1">
        <f t="shared" si="65"/>
        <v>102</v>
      </c>
      <c r="AF108" s="1">
        <f t="shared" si="65"/>
        <v>0</v>
      </c>
      <c r="AG108" s="1">
        <f t="shared" si="65"/>
        <v>6</v>
      </c>
      <c r="AH108" s="1">
        <f t="shared" si="74"/>
        <v>19</v>
      </c>
      <c r="AI108" s="9">
        <f t="shared" si="66"/>
        <v>7.8687528482454805E-2</v>
      </c>
      <c r="AJ108" s="9">
        <f t="shared" si="45"/>
        <v>0.53366000000000002</v>
      </c>
      <c r="AK108" s="9">
        <f t="shared" si="46"/>
        <v>2.5080000000000002E-2</v>
      </c>
      <c r="AL108" s="9">
        <f t="shared" si="47"/>
        <v>0.48786000000000002</v>
      </c>
      <c r="AM108" s="9">
        <f t="shared" si="48"/>
        <v>2.0719999999999999E-2</v>
      </c>
      <c r="AN108" s="9">
        <f t="shared" si="49"/>
        <v>1.0359999999999999E-2</v>
      </c>
      <c r="AO108" s="9">
        <f t="shared" si="50"/>
        <v>3.8000000000000002E-4</v>
      </c>
      <c r="AP108" s="1">
        <f t="shared" si="67"/>
        <v>-50</v>
      </c>
      <c r="AQ108" s="1">
        <f t="shared" si="67"/>
        <v>52</v>
      </c>
      <c r="AS108" s="1">
        <f t="shared" si="68"/>
        <v>6</v>
      </c>
      <c r="AT108" s="1">
        <f t="shared" si="75"/>
        <v>8</v>
      </c>
      <c r="AU108" s="1">
        <f t="shared" si="51"/>
        <v>13166</v>
      </c>
      <c r="AV108" s="9">
        <f t="shared" si="52"/>
        <v>0.26332</v>
      </c>
      <c r="AW108" s="9">
        <f t="shared" si="53"/>
        <v>1.17E-2</v>
      </c>
      <c r="AX108" s="9">
        <f t="shared" si="54"/>
        <v>0.23089999999999999</v>
      </c>
      <c r="AY108" s="9">
        <f t="shared" si="55"/>
        <v>2.0719999999999999E-2</v>
      </c>
      <c r="AZ108" s="9">
        <f t="shared" si="56"/>
        <v>1.6000000000000001E-4</v>
      </c>
      <c r="BA108" s="9">
        <f t="shared" si="69"/>
        <v>0.26149339999999999</v>
      </c>
      <c r="BB108" s="7"/>
      <c r="BC108" s="7"/>
      <c r="BD108" s="7"/>
      <c r="BE108" s="7"/>
      <c r="BF108" s="7"/>
      <c r="BG108" s="7"/>
      <c r="BH108" s="7"/>
      <c r="BI108" s="7"/>
      <c r="BJ108" s="7">
        <f t="shared" si="78"/>
        <v>105</v>
      </c>
      <c r="BK108" s="7">
        <f t="shared" si="78"/>
        <v>95</v>
      </c>
      <c r="BL108" s="1">
        <f t="shared" si="57"/>
        <v>0</v>
      </c>
      <c r="BM108" s="48">
        <f>+EvolOf!M97</f>
        <v>0</v>
      </c>
      <c r="BN108" s="1">
        <f t="shared" si="58"/>
        <v>0</v>
      </c>
      <c r="BO108" s="1">
        <f t="shared" si="70"/>
        <v>0</v>
      </c>
      <c r="BP108" s="28">
        <f t="shared" si="71"/>
        <v>0</v>
      </c>
      <c r="BQ108" s="1">
        <f t="shared" si="59"/>
        <v>0</v>
      </c>
      <c r="BR108" s="1" cm="1">
        <f t="array" ref="BR108">IF(BK108&lt;=$BX$14,0,INDEX($AU$14:$AU$300,BK108-$BX$14+1))*$BY$14</f>
        <v>479308.41509391787</v>
      </c>
      <c r="BS108" s="1">
        <f t="shared" si="60"/>
        <v>21471.431413580056</v>
      </c>
      <c r="BT108" s="1">
        <f t="shared" si="77"/>
        <v>461764.23694743711</v>
      </c>
      <c r="BU108" s="1">
        <f t="shared" si="72"/>
        <v>17544.178146480757</v>
      </c>
      <c r="BV108" s="1">
        <f t="shared" si="79"/>
        <v>423739.61652954144</v>
      </c>
      <c r="BW108" s="1">
        <f t="shared" si="79"/>
        <v>38024.620417895625</v>
      </c>
      <c r="BX108" s="7"/>
      <c r="BY108" s="4"/>
      <c r="BZ108" s="7"/>
      <c r="CA108" s="7"/>
      <c r="CB108" s="7"/>
      <c r="CE108" s="7"/>
      <c r="CF108" s="7"/>
      <c r="CG108" s="7"/>
      <c r="CH108" s="7"/>
      <c r="CI108" s="7"/>
      <c r="CJ108" s="7"/>
      <c r="CK108" s="7"/>
      <c r="CL108" s="7"/>
      <c r="CN108" s="47"/>
      <c r="CO108" s="47"/>
      <c r="CP108" s="4">
        <f t="shared" si="62"/>
        <v>11.143822393822393</v>
      </c>
      <c r="CQ108" s="7" cm="1">
        <f t="array" ref="CQ108">IF(BK108&lt;=$CV$48,0,INDEX($B$14:$B$300,BK108-$CV$48+1))</f>
        <v>25703</v>
      </c>
      <c r="CR108" s="1">
        <f t="shared" si="63"/>
        <v>25429</v>
      </c>
      <c r="CS108" s="100">
        <f t="shared" si="73"/>
        <v>0.98933976578609506</v>
      </c>
    </row>
    <row r="109" spans="2:97" s="1" customFormat="1" x14ac:dyDescent="0.3">
      <c r="B109" s="1">
        <f t="shared" si="41"/>
        <v>26704</v>
      </c>
      <c r="C109" s="1">
        <v>96</v>
      </c>
      <c r="D109" s="1">
        <v>23294</v>
      </c>
      <c r="E109" s="1">
        <v>1173</v>
      </c>
      <c r="F109" s="1">
        <v>0</v>
      </c>
      <c r="G109" s="1">
        <v>24490</v>
      </c>
      <c r="H109" s="1">
        <v>0</v>
      </c>
      <c r="I109" s="1">
        <v>1041</v>
      </c>
      <c r="J109" s="4">
        <v>53.93</v>
      </c>
      <c r="K109" s="4">
        <v>0.61</v>
      </c>
      <c r="L109" s="4">
        <v>25.8</v>
      </c>
      <c r="M109" s="61">
        <v>1.03</v>
      </c>
      <c r="N109" s="1">
        <v>13418</v>
      </c>
      <c r="O109" s="1">
        <v>13277</v>
      </c>
      <c r="P109" s="1">
        <v>143</v>
      </c>
      <c r="Q109" s="1">
        <v>12981</v>
      </c>
      <c r="R109" s="1">
        <v>152</v>
      </c>
      <c r="S109" s="1">
        <v>0</v>
      </c>
      <c r="T109" s="1">
        <v>478</v>
      </c>
      <c r="U109" s="1">
        <v>47</v>
      </c>
      <c r="V109" s="1">
        <v>542</v>
      </c>
      <c r="W109" s="1">
        <v>11591</v>
      </c>
      <c r="X109" s="1">
        <v>1041</v>
      </c>
      <c r="Y109" s="58">
        <v>0.66</v>
      </c>
      <c r="AA109" s="1">
        <f t="shared" si="42"/>
        <v>1715</v>
      </c>
      <c r="AB109" s="1">
        <f t="shared" si="43"/>
        <v>36081</v>
      </c>
      <c r="AC109" s="1">
        <f t="shared" si="44"/>
        <v>2082</v>
      </c>
      <c r="AD109" s="1">
        <f t="shared" si="64"/>
        <v>-81</v>
      </c>
      <c r="AE109" s="1">
        <f t="shared" si="65"/>
        <v>97</v>
      </c>
      <c r="AF109" s="1">
        <f t="shared" si="65"/>
        <v>0</v>
      </c>
      <c r="AG109" s="1">
        <f t="shared" si="65"/>
        <v>5</v>
      </c>
      <c r="AH109" s="1">
        <f t="shared" si="74"/>
        <v>21</v>
      </c>
      <c r="AI109" s="9">
        <f t="shared" si="66"/>
        <v>7.9019280400789441E-2</v>
      </c>
      <c r="AJ109" s="9">
        <f t="shared" si="45"/>
        <v>0.53408</v>
      </c>
      <c r="AK109" s="9">
        <f t="shared" si="46"/>
        <v>2.3460000000000002E-2</v>
      </c>
      <c r="AL109" s="9">
        <f t="shared" si="47"/>
        <v>0.48980000000000001</v>
      </c>
      <c r="AM109" s="9">
        <f t="shared" si="48"/>
        <v>2.0820000000000002E-2</v>
      </c>
      <c r="AN109" s="9">
        <f t="shared" si="49"/>
        <v>9.5600000000000008E-3</v>
      </c>
      <c r="AO109" s="9">
        <f t="shared" si="50"/>
        <v>4.2000000000000002E-4</v>
      </c>
      <c r="AP109" s="1">
        <f t="shared" si="67"/>
        <v>-43</v>
      </c>
      <c r="AQ109" s="1">
        <f t="shared" si="67"/>
        <v>46</v>
      </c>
      <c r="AS109" s="1">
        <f t="shared" si="68"/>
        <v>5</v>
      </c>
      <c r="AT109" s="1">
        <f t="shared" si="75"/>
        <v>8</v>
      </c>
      <c r="AU109" s="1">
        <f t="shared" si="51"/>
        <v>13174</v>
      </c>
      <c r="AV109" s="9">
        <f t="shared" si="52"/>
        <v>0.26347999999999999</v>
      </c>
      <c r="AW109" s="9">
        <f t="shared" si="53"/>
        <v>1.0840000000000001E-2</v>
      </c>
      <c r="AX109" s="9">
        <f t="shared" si="54"/>
        <v>0.23182</v>
      </c>
      <c r="AY109" s="9">
        <f t="shared" si="55"/>
        <v>2.0820000000000002E-2</v>
      </c>
      <c r="AZ109" s="9">
        <f t="shared" si="56"/>
        <v>1.6000000000000001E-4</v>
      </c>
      <c r="BA109" s="9">
        <f t="shared" si="69"/>
        <v>0.26169920000000002</v>
      </c>
      <c r="BB109" s="7"/>
      <c r="BC109" s="7"/>
      <c r="BD109" s="7"/>
      <c r="BE109" s="7"/>
      <c r="BF109" s="7"/>
      <c r="BG109" s="7"/>
      <c r="BH109" s="7"/>
      <c r="BI109" s="7"/>
      <c r="BJ109" s="7">
        <f t="shared" si="78"/>
        <v>106</v>
      </c>
      <c r="BK109" s="7">
        <f t="shared" si="78"/>
        <v>96</v>
      </c>
      <c r="BL109" s="1">
        <f t="shared" si="57"/>
        <v>0</v>
      </c>
      <c r="BM109" s="48">
        <f>+EvolOf!M98</f>
        <v>0</v>
      </c>
      <c r="BN109" s="1">
        <f t="shared" si="58"/>
        <v>0</v>
      </c>
      <c r="BO109" s="1">
        <f t="shared" si="70"/>
        <v>0</v>
      </c>
      <c r="BP109" s="28">
        <f t="shared" si="71"/>
        <v>0</v>
      </c>
      <c r="BQ109" s="1">
        <f t="shared" si="59"/>
        <v>0</v>
      </c>
      <c r="BR109" s="1" cm="1">
        <f t="array" ref="BR109">IF(BK109&lt;=$BX$14,0,INDEX($AU$14:$AU$300,BK109-$BX$14+1))*$BY$14</f>
        <v>479858.96461734304</v>
      </c>
      <c r="BS109" s="1">
        <f t="shared" si="60"/>
        <v>19893.189446428019</v>
      </c>
      <c r="BT109" s="1">
        <f t="shared" si="77"/>
        <v>463636.10532708251</v>
      </c>
      <c r="BU109" s="1">
        <f t="shared" si="72"/>
        <v>16222.859290260531</v>
      </c>
      <c r="BV109" s="1">
        <f t="shared" si="79"/>
        <v>425427.96840137854</v>
      </c>
      <c r="BW109" s="1">
        <f t="shared" si="79"/>
        <v>38208.136925703999</v>
      </c>
      <c r="BX109" s="7"/>
      <c r="BY109" s="4"/>
      <c r="BZ109" s="7"/>
      <c r="CA109" s="7"/>
      <c r="CB109" s="7"/>
      <c r="CE109" s="7"/>
      <c r="CF109" s="7"/>
      <c r="CG109" s="7"/>
      <c r="CH109" s="7"/>
      <c r="CI109" s="7"/>
      <c r="CJ109" s="7"/>
      <c r="CK109" s="7"/>
      <c r="CL109" s="7"/>
      <c r="CN109" s="47"/>
      <c r="CO109" s="47"/>
      <c r="CP109" s="4">
        <f t="shared" si="62"/>
        <v>11.134486071085496</v>
      </c>
      <c r="CQ109" s="7" cm="1">
        <f t="array" ref="CQ109">IF(BK109&lt;=$CV$48,0,INDEX($B$14:$B$300,BK109-$CV$48+1))</f>
        <v>25780</v>
      </c>
      <c r="CR109" s="1">
        <f t="shared" si="63"/>
        <v>25531</v>
      </c>
      <c r="CS109" s="100">
        <f t="shared" si="73"/>
        <v>0.99034134988363076</v>
      </c>
    </row>
    <row r="110" spans="2:97" s="1" customFormat="1" x14ac:dyDescent="0.3">
      <c r="B110" s="1">
        <f t="shared" si="41"/>
        <v>26723</v>
      </c>
      <c r="C110" s="1">
        <v>97</v>
      </c>
      <c r="D110" s="1">
        <v>23275</v>
      </c>
      <c r="E110" s="1">
        <v>1100</v>
      </c>
      <c r="F110" s="1">
        <v>0</v>
      </c>
      <c r="G110" s="1">
        <v>24577</v>
      </c>
      <c r="H110" s="1">
        <v>0</v>
      </c>
      <c r="I110" s="1">
        <v>1046</v>
      </c>
      <c r="J110" s="4">
        <v>53.94</v>
      </c>
      <c r="K110" s="4">
        <v>0.61</v>
      </c>
      <c r="L110" s="4">
        <v>25.8</v>
      </c>
      <c r="M110" s="61">
        <v>1.03</v>
      </c>
      <c r="N110" s="1">
        <v>13431</v>
      </c>
      <c r="O110" s="1">
        <v>13282</v>
      </c>
      <c r="P110" s="1">
        <v>143</v>
      </c>
      <c r="Q110" s="1">
        <v>12986</v>
      </c>
      <c r="R110" s="1">
        <v>152</v>
      </c>
      <c r="S110" s="1">
        <v>0</v>
      </c>
      <c r="T110" s="1">
        <v>443</v>
      </c>
      <c r="U110" s="1">
        <v>45</v>
      </c>
      <c r="V110" s="1">
        <v>503</v>
      </c>
      <c r="W110" s="1">
        <v>11632</v>
      </c>
      <c r="X110" s="1">
        <v>1046</v>
      </c>
      <c r="Y110" s="58">
        <v>0.66</v>
      </c>
      <c r="AA110" s="1">
        <f t="shared" si="42"/>
        <v>1603</v>
      </c>
      <c r="AB110" s="1">
        <f t="shared" si="43"/>
        <v>36209</v>
      </c>
      <c r="AC110" s="1">
        <f t="shared" si="44"/>
        <v>2092</v>
      </c>
      <c r="AD110" s="1">
        <f t="shared" si="64"/>
        <v>-73</v>
      </c>
      <c r="AE110" s="1">
        <f t="shared" si="65"/>
        <v>87</v>
      </c>
      <c r="AF110" s="1">
        <f t="shared" si="65"/>
        <v>0</v>
      </c>
      <c r="AG110" s="1">
        <f t="shared" si="65"/>
        <v>5</v>
      </c>
      <c r="AH110" s="1">
        <f t="shared" si="74"/>
        <v>19</v>
      </c>
      <c r="AI110" s="9">
        <f t="shared" si="66"/>
        <v>7.9356649723086259E-2</v>
      </c>
      <c r="AJ110" s="9">
        <f t="shared" si="45"/>
        <v>0.53446000000000005</v>
      </c>
      <c r="AK110" s="9">
        <f t="shared" si="46"/>
        <v>2.1999999999999999E-2</v>
      </c>
      <c r="AL110" s="9">
        <f t="shared" si="47"/>
        <v>0.49153999999999998</v>
      </c>
      <c r="AM110" s="9">
        <f t="shared" si="48"/>
        <v>2.0920000000000001E-2</v>
      </c>
      <c r="AN110" s="9">
        <f t="shared" si="49"/>
        <v>8.8599999999999998E-3</v>
      </c>
      <c r="AO110" s="9">
        <f t="shared" si="50"/>
        <v>3.8000000000000002E-4</v>
      </c>
      <c r="AP110" s="1">
        <f t="shared" si="67"/>
        <v>-39</v>
      </c>
      <c r="AQ110" s="1">
        <f t="shared" si="67"/>
        <v>41</v>
      </c>
      <c r="AS110" s="1">
        <f t="shared" si="68"/>
        <v>5</v>
      </c>
      <c r="AT110" s="1">
        <f t="shared" si="75"/>
        <v>7</v>
      </c>
      <c r="AU110" s="1">
        <f t="shared" si="51"/>
        <v>13181</v>
      </c>
      <c r="AV110" s="9">
        <f t="shared" si="52"/>
        <v>0.26362000000000002</v>
      </c>
      <c r="AW110" s="9">
        <f t="shared" si="53"/>
        <v>1.0059999999999999E-2</v>
      </c>
      <c r="AX110" s="9">
        <f t="shared" si="54"/>
        <v>0.23264000000000001</v>
      </c>
      <c r="AY110" s="9">
        <f t="shared" si="55"/>
        <v>2.0920000000000001E-2</v>
      </c>
      <c r="AZ110" s="9">
        <f t="shared" si="56"/>
        <v>1.3999999999999999E-4</v>
      </c>
      <c r="BA110" s="9">
        <f t="shared" si="69"/>
        <v>0.26188539999999999</v>
      </c>
      <c r="BB110" s="7"/>
      <c r="BC110" s="7"/>
      <c r="BD110" s="7"/>
      <c r="BE110" s="7"/>
      <c r="BF110" s="7"/>
      <c r="BG110" s="7"/>
      <c r="BH110" s="7"/>
      <c r="BI110" s="7"/>
      <c r="BJ110" s="7">
        <f t="shared" si="78"/>
        <v>107</v>
      </c>
      <c r="BK110" s="7">
        <f t="shared" si="78"/>
        <v>97</v>
      </c>
      <c r="BL110" s="1">
        <f t="shared" si="57"/>
        <v>0</v>
      </c>
      <c r="BM110" s="48">
        <f>+EvolOf!M99</f>
        <v>0</v>
      </c>
      <c r="BN110" s="1">
        <f t="shared" si="58"/>
        <v>0</v>
      </c>
      <c r="BO110" s="1">
        <f t="shared" si="70"/>
        <v>0</v>
      </c>
      <c r="BP110" s="28">
        <f t="shared" si="71"/>
        <v>0</v>
      </c>
      <c r="BQ110" s="1">
        <f t="shared" si="59"/>
        <v>0</v>
      </c>
      <c r="BR110" s="1" cm="1">
        <f t="array" ref="BR110">IF(BK110&lt;=$BX$14,0,INDEX($AU$14:$AU$300,BK110-$BX$14+1))*$BY$14</f>
        <v>480336.1075376448</v>
      </c>
      <c r="BS110" s="1">
        <f t="shared" si="60"/>
        <v>18461.76068552268</v>
      </c>
      <c r="BT110" s="1">
        <f t="shared" si="77"/>
        <v>465324.45719891961</v>
      </c>
      <c r="BU110" s="1">
        <f t="shared" si="72"/>
        <v>15011.650338725187</v>
      </c>
      <c r="BV110" s="1">
        <f t="shared" si="79"/>
        <v>426932.80376540724</v>
      </c>
      <c r="BW110" s="1">
        <f t="shared" si="79"/>
        <v>38391.653433512372</v>
      </c>
      <c r="BX110" s="7"/>
      <c r="BY110" s="4"/>
      <c r="BZ110" s="7"/>
      <c r="CA110" s="7"/>
      <c r="CB110" s="7"/>
      <c r="CE110" s="7"/>
      <c r="CF110" s="7"/>
      <c r="CG110" s="7"/>
      <c r="CH110" s="7"/>
      <c r="CI110" s="7"/>
      <c r="CJ110" s="7"/>
      <c r="CK110" s="7"/>
      <c r="CL110" s="7"/>
      <c r="CN110" s="47"/>
      <c r="CO110" s="47"/>
      <c r="CP110" s="4">
        <f t="shared" si="62"/>
        <v>11.120458891013385</v>
      </c>
      <c r="CQ110" s="7" cm="1">
        <f t="array" ref="CQ110">IF(BK110&lt;=$CV$48,0,INDEX($B$14:$B$300,BK110-$CV$48+1))</f>
        <v>25849</v>
      </c>
      <c r="CR110" s="1">
        <f t="shared" si="63"/>
        <v>25623</v>
      </c>
      <c r="CS110" s="100">
        <f t="shared" si="73"/>
        <v>0.99125691516112813</v>
      </c>
    </row>
    <row r="111" spans="2:97" s="1" customFormat="1" x14ac:dyDescent="0.3">
      <c r="B111" s="1">
        <f t="shared" si="41"/>
        <v>26742</v>
      </c>
      <c r="C111" s="1">
        <v>98</v>
      </c>
      <c r="D111" s="1">
        <v>23256</v>
      </c>
      <c r="E111" s="1">
        <v>1031</v>
      </c>
      <c r="F111" s="1">
        <v>0</v>
      </c>
      <c r="G111" s="1">
        <v>24661</v>
      </c>
      <c r="H111" s="1">
        <v>0</v>
      </c>
      <c r="I111" s="1">
        <v>1050</v>
      </c>
      <c r="J111" s="4">
        <v>53.96</v>
      </c>
      <c r="K111" s="4">
        <v>0.61</v>
      </c>
      <c r="L111" s="4">
        <v>25.8</v>
      </c>
      <c r="M111" s="61">
        <v>1.03</v>
      </c>
      <c r="N111" s="1">
        <v>13445</v>
      </c>
      <c r="O111" s="1">
        <v>13288</v>
      </c>
      <c r="P111" s="1">
        <v>144</v>
      </c>
      <c r="Q111" s="1">
        <v>12991</v>
      </c>
      <c r="R111" s="1">
        <v>152</v>
      </c>
      <c r="S111" s="1">
        <v>0</v>
      </c>
      <c r="T111" s="1">
        <v>408</v>
      </c>
      <c r="U111" s="1">
        <v>41</v>
      </c>
      <c r="V111" s="1">
        <v>466</v>
      </c>
      <c r="W111" s="1">
        <v>11673</v>
      </c>
      <c r="X111" s="1">
        <v>1050</v>
      </c>
      <c r="Y111" s="58">
        <v>0.66</v>
      </c>
      <c r="AA111" s="1">
        <f t="shared" si="42"/>
        <v>1497</v>
      </c>
      <c r="AB111" s="1">
        <f t="shared" si="43"/>
        <v>36334</v>
      </c>
      <c r="AC111" s="1">
        <f t="shared" si="44"/>
        <v>2100</v>
      </c>
      <c r="AD111" s="1">
        <f t="shared" si="64"/>
        <v>-69</v>
      </c>
      <c r="AE111" s="1">
        <f t="shared" si="65"/>
        <v>84</v>
      </c>
      <c r="AF111" s="1">
        <f t="shared" si="65"/>
        <v>0</v>
      </c>
      <c r="AG111" s="1">
        <f t="shared" si="65"/>
        <v>4</v>
      </c>
      <c r="AH111" s="1">
        <f t="shared" si="74"/>
        <v>19</v>
      </c>
      <c r="AI111" s="9">
        <f t="shared" si="66"/>
        <v>7.9611797710213053E-2</v>
      </c>
      <c r="AJ111" s="9">
        <f t="shared" si="45"/>
        <v>0.53483999999999998</v>
      </c>
      <c r="AK111" s="9">
        <f t="shared" si="46"/>
        <v>2.0619999999999999E-2</v>
      </c>
      <c r="AL111" s="9">
        <f t="shared" si="47"/>
        <v>0.49321999999999999</v>
      </c>
      <c r="AM111" s="9">
        <f t="shared" si="48"/>
        <v>2.1000000000000001E-2</v>
      </c>
      <c r="AN111" s="9">
        <f t="shared" si="49"/>
        <v>8.1600000000000006E-3</v>
      </c>
      <c r="AO111" s="9">
        <f t="shared" si="50"/>
        <v>3.8000000000000002E-4</v>
      </c>
      <c r="AP111" s="1">
        <f t="shared" si="67"/>
        <v>-37</v>
      </c>
      <c r="AQ111" s="1">
        <f t="shared" si="67"/>
        <v>41</v>
      </c>
      <c r="AS111" s="1">
        <f t="shared" si="68"/>
        <v>4</v>
      </c>
      <c r="AT111" s="1">
        <f t="shared" si="75"/>
        <v>8</v>
      </c>
      <c r="AU111" s="1">
        <f t="shared" si="51"/>
        <v>13189</v>
      </c>
      <c r="AV111" s="9">
        <f t="shared" si="52"/>
        <v>0.26378000000000001</v>
      </c>
      <c r="AW111" s="9">
        <f t="shared" si="53"/>
        <v>9.3200000000000002E-3</v>
      </c>
      <c r="AX111" s="9">
        <f t="shared" si="54"/>
        <v>0.23346</v>
      </c>
      <c r="AY111" s="9">
        <f t="shared" si="55"/>
        <v>2.1000000000000001E-2</v>
      </c>
      <c r="AZ111" s="9">
        <f t="shared" si="56"/>
        <v>1.6000000000000001E-4</v>
      </c>
      <c r="BA111" s="9">
        <f t="shared" si="69"/>
        <v>0.26207159999999996</v>
      </c>
      <c r="BB111" s="7"/>
      <c r="BC111" s="7"/>
      <c r="BD111" s="7"/>
      <c r="BE111" s="7"/>
      <c r="BF111" s="7"/>
      <c r="BG111" s="7"/>
      <c r="BH111" s="7"/>
      <c r="BI111" s="7"/>
      <c r="BJ111" s="7">
        <f t="shared" si="78"/>
        <v>108</v>
      </c>
      <c r="BK111" s="7">
        <f t="shared" si="78"/>
        <v>98</v>
      </c>
      <c r="BL111" s="1">
        <f t="shared" si="57"/>
        <v>0</v>
      </c>
      <c r="BM111" s="48">
        <f>+EvolOf!M100</f>
        <v>0</v>
      </c>
      <c r="BN111" s="1">
        <f t="shared" si="58"/>
        <v>0</v>
      </c>
      <c r="BO111" s="1">
        <f t="shared" si="70"/>
        <v>0</v>
      </c>
      <c r="BP111" s="28">
        <f t="shared" si="71"/>
        <v>0</v>
      </c>
      <c r="BQ111" s="1">
        <f t="shared" si="59"/>
        <v>0</v>
      </c>
      <c r="BR111" s="1" cm="1">
        <f t="array" ref="BR111">IF(BK111&lt;=$BX$14,0,INDEX($AU$14:$AU$300,BK111-$BX$14+1))*$BY$14</f>
        <v>480739.84385482321</v>
      </c>
      <c r="BS111" s="1">
        <f t="shared" si="60"/>
        <v>17103.738527740694</v>
      </c>
      <c r="BT111" s="1">
        <f t="shared" si="77"/>
        <v>466976.10576919495</v>
      </c>
      <c r="BU111" s="1">
        <f t="shared" si="72"/>
        <v>13763.738085628254</v>
      </c>
      <c r="BV111" s="1">
        <f t="shared" si="79"/>
        <v>428437.63912943588</v>
      </c>
      <c r="BW111" s="1">
        <f t="shared" si="79"/>
        <v>38538.466639759077</v>
      </c>
      <c r="BX111" s="7"/>
      <c r="BY111" s="4"/>
      <c r="BZ111" s="7"/>
      <c r="CA111" s="7"/>
      <c r="CB111" s="7"/>
      <c r="CE111" s="7"/>
      <c r="CF111" s="7"/>
      <c r="CG111" s="7"/>
      <c r="CH111" s="7"/>
      <c r="CI111" s="7"/>
      <c r="CJ111" s="7"/>
      <c r="CK111" s="7"/>
      <c r="CL111" s="7"/>
      <c r="CN111" s="47"/>
      <c r="CO111" s="47"/>
      <c r="CP111" s="4">
        <f t="shared" si="62"/>
        <v>11.117142857142857</v>
      </c>
      <c r="CQ111" s="7" cm="1">
        <f t="array" ref="CQ111">IF(BK111&lt;=$CV$48,0,INDEX($B$14:$B$300,BK111-$CV$48+1))</f>
        <v>25917</v>
      </c>
      <c r="CR111" s="1">
        <f t="shared" si="63"/>
        <v>25711</v>
      </c>
      <c r="CS111" s="100">
        <f t="shared" si="73"/>
        <v>0.99205154917621641</v>
      </c>
    </row>
    <row r="112" spans="2:97" s="1" customFormat="1" x14ac:dyDescent="0.3">
      <c r="B112" s="1">
        <f t="shared" si="41"/>
        <v>26759</v>
      </c>
      <c r="C112" s="1">
        <v>99</v>
      </c>
      <c r="D112" s="1">
        <v>23239</v>
      </c>
      <c r="E112" s="1">
        <v>969</v>
      </c>
      <c r="F112" s="1">
        <v>0</v>
      </c>
      <c r="G112" s="1">
        <v>24736</v>
      </c>
      <c r="H112" s="1">
        <v>0</v>
      </c>
      <c r="I112" s="1">
        <v>1054</v>
      </c>
      <c r="J112" s="4">
        <v>53.98</v>
      </c>
      <c r="K112" s="4">
        <v>0.61</v>
      </c>
      <c r="L112" s="4">
        <v>25.8</v>
      </c>
      <c r="M112" s="61">
        <v>1.03</v>
      </c>
      <c r="N112" s="1">
        <v>13456</v>
      </c>
      <c r="O112" s="1">
        <v>13293</v>
      </c>
      <c r="P112" s="1">
        <v>145</v>
      </c>
      <c r="Q112" s="1">
        <v>12996</v>
      </c>
      <c r="R112" s="1">
        <v>152</v>
      </c>
      <c r="S112" s="1">
        <v>0</v>
      </c>
      <c r="T112" s="1">
        <v>378</v>
      </c>
      <c r="U112" s="1">
        <v>39</v>
      </c>
      <c r="V112" s="1">
        <v>433</v>
      </c>
      <c r="W112" s="1">
        <v>11707</v>
      </c>
      <c r="X112" s="1">
        <v>1054</v>
      </c>
      <c r="Y112" s="58">
        <v>0.66</v>
      </c>
      <c r="AA112" s="1">
        <f t="shared" si="42"/>
        <v>1402</v>
      </c>
      <c r="AB112" s="1">
        <f t="shared" si="43"/>
        <v>36443</v>
      </c>
      <c r="AC112" s="1">
        <f t="shared" si="44"/>
        <v>2108</v>
      </c>
      <c r="AD112" s="1">
        <f t="shared" si="64"/>
        <v>-62</v>
      </c>
      <c r="AE112" s="1">
        <f t="shared" si="65"/>
        <v>75</v>
      </c>
      <c r="AF112" s="1">
        <f t="shared" si="65"/>
        <v>0</v>
      </c>
      <c r="AG112" s="1">
        <f t="shared" si="65"/>
        <v>4</v>
      </c>
      <c r="AH112" s="1">
        <f t="shared" si="74"/>
        <v>17</v>
      </c>
      <c r="AI112" s="9">
        <f t="shared" si="66"/>
        <v>7.9884796119448237E-2</v>
      </c>
      <c r="AJ112" s="9">
        <f t="shared" si="45"/>
        <v>0.53517999999999999</v>
      </c>
      <c r="AK112" s="9">
        <f t="shared" si="46"/>
        <v>1.9380000000000001E-2</v>
      </c>
      <c r="AL112" s="9">
        <f t="shared" si="47"/>
        <v>0.49471999999999999</v>
      </c>
      <c r="AM112" s="9">
        <f t="shared" si="48"/>
        <v>2.1080000000000002E-2</v>
      </c>
      <c r="AN112" s="9">
        <f t="shared" si="49"/>
        <v>7.5599999999999999E-3</v>
      </c>
      <c r="AO112" s="9">
        <f t="shared" si="50"/>
        <v>3.4000000000000002E-4</v>
      </c>
      <c r="AP112" s="1">
        <f t="shared" si="67"/>
        <v>-33</v>
      </c>
      <c r="AQ112" s="1">
        <f t="shared" si="67"/>
        <v>34</v>
      </c>
      <c r="AS112" s="1">
        <f t="shared" si="68"/>
        <v>4</v>
      </c>
      <c r="AT112" s="1">
        <f t="shared" si="75"/>
        <v>5</v>
      </c>
      <c r="AU112" s="1">
        <f t="shared" si="51"/>
        <v>13194</v>
      </c>
      <c r="AV112" s="9">
        <f t="shared" si="52"/>
        <v>0.26388</v>
      </c>
      <c r="AW112" s="9">
        <f t="shared" si="53"/>
        <v>8.6599999999999993E-3</v>
      </c>
      <c r="AX112" s="9">
        <f t="shared" si="54"/>
        <v>0.23413999999999999</v>
      </c>
      <c r="AY112" s="9">
        <f t="shared" si="55"/>
        <v>2.1080000000000002E-2</v>
      </c>
      <c r="AZ112" s="9">
        <f t="shared" si="56"/>
        <v>1E-4</v>
      </c>
      <c r="BA112" s="9">
        <f t="shared" si="69"/>
        <v>0.26223819999999998</v>
      </c>
      <c r="BB112" s="7"/>
      <c r="BC112" s="7"/>
      <c r="BD112" s="7"/>
      <c r="BE112" s="7"/>
      <c r="BF112" s="7"/>
      <c r="BG112" s="7"/>
      <c r="BH112" s="7"/>
      <c r="BI112" s="7"/>
      <c r="BJ112" s="7">
        <f t="shared" ref="BJ112:BK113" si="80">+BJ111+1</f>
        <v>109</v>
      </c>
      <c r="BK112" s="7">
        <f t="shared" si="80"/>
        <v>99</v>
      </c>
      <c r="BL112" s="1">
        <f t="shared" si="57"/>
        <v>0</v>
      </c>
      <c r="BM112" s="48">
        <f>+EvolOf!M101</f>
        <v>0</v>
      </c>
      <c r="BN112" s="1">
        <f t="shared" si="58"/>
        <v>0</v>
      </c>
      <c r="BO112" s="1">
        <f t="shared" si="70"/>
        <v>0</v>
      </c>
      <c r="BP112" s="28">
        <f t="shared" si="71"/>
        <v>0</v>
      </c>
      <c r="BQ112" s="1">
        <f t="shared" si="59"/>
        <v>0</v>
      </c>
      <c r="BR112" s="1" cm="1">
        <f t="array" ref="BR112">IF(BK112&lt;=$BX$14,0,INDEX($AU$14:$AU$300,BK112-$BX$14+1))*$BY$14</f>
        <v>481180.28347356332</v>
      </c>
      <c r="BS112" s="1">
        <f t="shared" si="60"/>
        <v>15892.52957620541</v>
      </c>
      <c r="BT112" s="1">
        <f t="shared" si="77"/>
        <v>468370.83122853865</v>
      </c>
      <c r="BU112" s="1">
        <f t="shared" si="72"/>
        <v>12809.452245024673</v>
      </c>
      <c r="BV112" s="1">
        <f t="shared" si="79"/>
        <v>429685.55138253287</v>
      </c>
      <c r="BW112" s="1">
        <f t="shared" si="79"/>
        <v>38685.279846005775</v>
      </c>
      <c r="BX112" s="7"/>
      <c r="BY112" s="4"/>
      <c r="BZ112" s="7"/>
      <c r="CA112" s="7"/>
      <c r="CB112" s="7"/>
      <c r="CE112" s="7"/>
      <c r="CF112" s="7"/>
      <c r="CG112" s="7"/>
      <c r="CH112" s="7"/>
      <c r="CI112" s="7"/>
      <c r="CJ112" s="7"/>
      <c r="CK112" s="7"/>
      <c r="CL112" s="7"/>
      <c r="CN112" s="47"/>
      <c r="CO112" s="47"/>
      <c r="CP112" s="4">
        <f t="shared" si="62"/>
        <v>11.107210626185958</v>
      </c>
      <c r="CQ112" s="7" cm="1">
        <f t="array" ref="CQ112">IF(BK112&lt;=$CV$48,0,INDEX($B$14:$B$300,BK112-$CV$48+1))</f>
        <v>25976</v>
      </c>
      <c r="CR112" s="1">
        <f t="shared" si="63"/>
        <v>25790</v>
      </c>
      <c r="CS112" s="100">
        <f t="shared" si="73"/>
        <v>0.99283954419464115</v>
      </c>
    </row>
    <row r="113" spans="2:97" s="1" customFormat="1" x14ac:dyDescent="0.3">
      <c r="B113" s="1">
        <f t="shared" si="41"/>
        <v>26776</v>
      </c>
      <c r="C113" s="1">
        <v>100</v>
      </c>
      <c r="D113" s="1">
        <v>23222</v>
      </c>
      <c r="E113" s="1">
        <v>912</v>
      </c>
      <c r="F113" s="1">
        <v>0</v>
      </c>
      <c r="G113" s="1">
        <v>24807</v>
      </c>
      <c r="H113" s="1">
        <v>0</v>
      </c>
      <c r="I113" s="1">
        <v>1057</v>
      </c>
      <c r="J113" s="4">
        <v>53.99</v>
      </c>
      <c r="K113" s="4">
        <v>0.61</v>
      </c>
      <c r="L113" s="4">
        <v>25.8</v>
      </c>
      <c r="M113" s="61">
        <v>1.02</v>
      </c>
      <c r="N113" s="1">
        <v>13467</v>
      </c>
      <c r="O113" s="1">
        <v>13299</v>
      </c>
      <c r="P113" s="1">
        <v>144</v>
      </c>
      <c r="Q113" s="1">
        <v>13002</v>
      </c>
      <c r="R113" s="1">
        <v>152</v>
      </c>
      <c r="S113" s="1">
        <v>0</v>
      </c>
      <c r="T113" s="1">
        <v>352</v>
      </c>
      <c r="U113" s="1">
        <v>36</v>
      </c>
      <c r="V113" s="1">
        <v>403</v>
      </c>
      <c r="W113" s="1">
        <v>11740</v>
      </c>
      <c r="X113" s="1">
        <v>1057</v>
      </c>
      <c r="Y113" s="58">
        <v>0.65</v>
      </c>
      <c r="AA113" s="1">
        <f t="shared" si="42"/>
        <v>1315</v>
      </c>
      <c r="AB113" s="1">
        <f t="shared" si="43"/>
        <v>36547</v>
      </c>
      <c r="AC113" s="1">
        <f t="shared" si="44"/>
        <v>2114</v>
      </c>
      <c r="AD113" s="1">
        <f t="shared" si="64"/>
        <v>-57</v>
      </c>
      <c r="AE113" s="1">
        <f t="shared" si="65"/>
        <v>71</v>
      </c>
      <c r="AF113" s="1">
        <f t="shared" si="65"/>
        <v>0</v>
      </c>
      <c r="AG113" s="1">
        <f t="shared" si="65"/>
        <v>3</v>
      </c>
      <c r="AH113" s="1">
        <f t="shared" si="74"/>
        <v>17</v>
      </c>
      <c r="AI113" s="9">
        <f t="shared" si="66"/>
        <v>8.0075757575757578E-2</v>
      </c>
      <c r="AJ113" s="9">
        <f t="shared" si="45"/>
        <v>0.53552</v>
      </c>
      <c r="AK113" s="9">
        <f t="shared" si="46"/>
        <v>1.8239999999999999E-2</v>
      </c>
      <c r="AL113" s="9">
        <f t="shared" si="47"/>
        <v>0.49614000000000003</v>
      </c>
      <c r="AM113" s="9">
        <f t="shared" si="48"/>
        <v>2.1139999999999999E-2</v>
      </c>
      <c r="AN113" s="9">
        <f t="shared" si="49"/>
        <v>7.0400000000000003E-3</v>
      </c>
      <c r="AO113" s="9">
        <f t="shared" si="50"/>
        <v>3.4000000000000002E-4</v>
      </c>
      <c r="AP113" s="1">
        <f t="shared" si="67"/>
        <v>-30</v>
      </c>
      <c r="AQ113" s="1">
        <f t="shared" si="67"/>
        <v>33</v>
      </c>
      <c r="AS113" s="1">
        <f t="shared" si="68"/>
        <v>3</v>
      </c>
      <c r="AT113" s="1">
        <f t="shared" si="75"/>
        <v>6</v>
      </c>
      <c r="AU113" s="1">
        <f t="shared" si="51"/>
        <v>13200</v>
      </c>
      <c r="AV113" s="9">
        <f t="shared" si="52"/>
        <v>0.26400000000000001</v>
      </c>
      <c r="AW113" s="9">
        <f t="shared" si="53"/>
        <v>8.0599999999999995E-3</v>
      </c>
      <c r="AX113" s="9">
        <f t="shared" si="54"/>
        <v>0.23480000000000001</v>
      </c>
      <c r="AY113" s="9">
        <f t="shared" si="55"/>
        <v>2.1139999999999999E-2</v>
      </c>
      <c r="AZ113" s="9">
        <f t="shared" si="56"/>
        <v>1.2E-4</v>
      </c>
      <c r="BA113" s="9">
        <f t="shared" si="69"/>
        <v>0.26240479999999999</v>
      </c>
      <c r="BB113" s="7"/>
      <c r="BC113" s="7"/>
      <c r="BD113" s="7"/>
      <c r="BE113" s="7"/>
      <c r="BF113" s="7"/>
      <c r="BG113" s="7"/>
      <c r="BH113" s="7"/>
      <c r="BI113" s="7"/>
      <c r="BJ113" s="7">
        <f t="shared" si="80"/>
        <v>110</v>
      </c>
      <c r="BK113" s="7">
        <f t="shared" si="80"/>
        <v>100</v>
      </c>
      <c r="BL113" s="1">
        <f t="shared" si="57"/>
        <v>0</v>
      </c>
      <c r="BM113" s="48">
        <f>+EvolOf!M102</f>
        <v>0</v>
      </c>
      <c r="BN113" s="1">
        <f t="shared" si="58"/>
        <v>0</v>
      </c>
      <c r="BO113" s="1">
        <f t="shared" si="70"/>
        <v>0</v>
      </c>
      <c r="BP113" s="28">
        <f t="shared" si="71"/>
        <v>0</v>
      </c>
      <c r="BQ113" s="1">
        <f t="shared" si="59"/>
        <v>0</v>
      </c>
      <c r="BR113" s="1" cm="1">
        <f t="array" ref="BR113">IF(BK113&lt;=$BX$14,0,INDEX($AU$14:$AU$300,BK113-$BX$14+1))*$BY$14</f>
        <v>481620.72309230344</v>
      </c>
      <c r="BS113" s="1">
        <f t="shared" si="60"/>
        <v>14791.43052935515</v>
      </c>
      <c r="BT113" s="1">
        <f t="shared" si="77"/>
        <v>469692.15008475893</v>
      </c>
      <c r="BU113" s="1">
        <f t="shared" si="72"/>
        <v>11928.573007544503</v>
      </c>
      <c r="BV113" s="1">
        <f t="shared" si="79"/>
        <v>430896.76033406815</v>
      </c>
      <c r="BW113" s="1">
        <f t="shared" si="79"/>
        <v>38795.389750690803</v>
      </c>
      <c r="BX113" s="7"/>
      <c r="BY113" s="4"/>
      <c r="BZ113" s="7"/>
      <c r="CA113" s="7"/>
      <c r="CB113" s="7"/>
      <c r="CE113" s="7"/>
      <c r="CF113" s="7"/>
      <c r="CG113" s="7"/>
      <c r="CH113" s="7"/>
      <c r="CI113" s="7"/>
      <c r="CJ113" s="7"/>
      <c r="CK113" s="7"/>
      <c r="CL113" s="7"/>
      <c r="CN113" s="47"/>
      <c r="CO113" s="47"/>
      <c r="CP113" s="4">
        <f t="shared" si="62"/>
        <v>11.106906338694419</v>
      </c>
      <c r="CQ113" s="7" cm="1">
        <f t="array" ref="CQ113">IF(BK113&lt;=$CV$48,0,INDEX($B$14:$B$300,BK113-$CV$48+1))</f>
        <v>26033</v>
      </c>
      <c r="CR113" s="1">
        <f t="shared" si="63"/>
        <v>25864</v>
      </c>
      <c r="CS113" s="100">
        <f t="shared" si="73"/>
        <v>0.99350823954211964</v>
      </c>
    </row>
    <row r="114" spans="2:97" s="1" customFormat="1" x14ac:dyDescent="0.3">
      <c r="B114" s="1">
        <f t="shared" si="41"/>
        <v>26793</v>
      </c>
      <c r="C114" s="1">
        <v>101</v>
      </c>
      <c r="D114" s="1">
        <v>23206</v>
      </c>
      <c r="E114" s="1">
        <v>862</v>
      </c>
      <c r="F114" s="1">
        <v>0</v>
      </c>
      <c r="G114" s="1">
        <v>24870</v>
      </c>
      <c r="H114" s="1">
        <v>0</v>
      </c>
      <c r="I114" s="1">
        <v>1061</v>
      </c>
      <c r="J114" s="4">
        <v>54.01</v>
      </c>
      <c r="K114" s="4">
        <v>0.61</v>
      </c>
      <c r="L114" s="4">
        <v>25.8</v>
      </c>
      <c r="M114" s="61">
        <v>1.02</v>
      </c>
      <c r="N114" s="1">
        <v>13477</v>
      </c>
      <c r="O114" s="1">
        <v>13305</v>
      </c>
      <c r="P114" s="1">
        <v>145</v>
      </c>
      <c r="Q114" s="1">
        <v>13007</v>
      </c>
      <c r="R114" s="1">
        <v>152</v>
      </c>
      <c r="S114" s="1">
        <v>0</v>
      </c>
      <c r="T114" s="1">
        <v>328</v>
      </c>
      <c r="U114" s="1">
        <v>34</v>
      </c>
      <c r="V114" s="1">
        <v>377</v>
      </c>
      <c r="W114" s="1">
        <v>11769</v>
      </c>
      <c r="X114" s="1">
        <v>1061</v>
      </c>
      <c r="Y114" s="58">
        <v>0.65</v>
      </c>
      <c r="AA114" s="1">
        <f t="shared" si="42"/>
        <v>1239</v>
      </c>
      <c r="AB114" s="1">
        <f t="shared" si="43"/>
        <v>36639</v>
      </c>
      <c r="AC114" s="1">
        <f t="shared" si="44"/>
        <v>2122</v>
      </c>
      <c r="AD114" s="1">
        <f t="shared" si="64"/>
        <v>-50</v>
      </c>
      <c r="AE114" s="1">
        <f t="shared" si="65"/>
        <v>63</v>
      </c>
      <c r="AF114" s="1">
        <f t="shared" si="65"/>
        <v>0</v>
      </c>
      <c r="AG114" s="1">
        <f t="shared" si="65"/>
        <v>4</v>
      </c>
      <c r="AH114" s="1">
        <f t="shared" si="74"/>
        <v>17</v>
      </c>
      <c r="AI114" s="9">
        <f t="shared" si="66"/>
        <v>8.0336185356250478E-2</v>
      </c>
      <c r="AJ114" s="9">
        <f t="shared" si="45"/>
        <v>0.53586</v>
      </c>
      <c r="AK114" s="9">
        <f t="shared" si="46"/>
        <v>1.7239999999999998E-2</v>
      </c>
      <c r="AL114" s="9">
        <f t="shared" si="47"/>
        <v>0.49740000000000001</v>
      </c>
      <c r="AM114" s="9">
        <f t="shared" si="48"/>
        <v>2.1219999999999999E-2</v>
      </c>
      <c r="AN114" s="9">
        <f t="shared" si="49"/>
        <v>6.5599999999999999E-3</v>
      </c>
      <c r="AO114" s="9">
        <f t="shared" si="50"/>
        <v>3.4000000000000002E-4</v>
      </c>
      <c r="AP114" s="1">
        <f t="shared" si="67"/>
        <v>-26</v>
      </c>
      <c r="AQ114" s="1">
        <f t="shared" si="67"/>
        <v>29</v>
      </c>
      <c r="AS114" s="1">
        <f t="shared" si="68"/>
        <v>4</v>
      </c>
      <c r="AT114" s="1">
        <f t="shared" si="75"/>
        <v>7</v>
      </c>
      <c r="AU114" s="1">
        <f t="shared" si="51"/>
        <v>13207</v>
      </c>
      <c r="AV114" s="9">
        <f t="shared" si="52"/>
        <v>0.26413999999999999</v>
      </c>
      <c r="AW114" s="9">
        <f t="shared" si="53"/>
        <v>7.5399999999999998E-3</v>
      </c>
      <c r="AX114" s="9">
        <f t="shared" si="54"/>
        <v>0.23538000000000001</v>
      </c>
      <c r="AY114" s="9">
        <f t="shared" si="55"/>
        <v>2.1219999999999999E-2</v>
      </c>
      <c r="AZ114" s="9">
        <f t="shared" si="56"/>
        <v>1.3999999999999999E-4</v>
      </c>
      <c r="BA114" s="9">
        <f t="shared" si="69"/>
        <v>0.26257140000000001</v>
      </c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M114" s="48"/>
      <c r="BX114" s="7"/>
      <c r="BY114" s="4"/>
      <c r="BZ114" s="7"/>
      <c r="CA114" s="7"/>
      <c r="CB114" s="7"/>
      <c r="CE114" s="7"/>
      <c r="CF114" s="7"/>
      <c r="CG114" s="7"/>
      <c r="CH114" s="7"/>
      <c r="CI114" s="7"/>
      <c r="CJ114" s="7"/>
      <c r="CK114" s="7"/>
      <c r="CL114" s="7"/>
      <c r="CN114" s="47"/>
      <c r="CO114" s="47"/>
      <c r="CP114" s="4">
        <f t="shared" si="62"/>
        <v>11.092365692742696</v>
      </c>
      <c r="CQ114" s="7" cm="1">
        <f t="array" ref="CQ114">IF(BK114&lt;=$CV$48,0,INDEX($B$14:$B$300,BK114-$CV$48+1))</f>
        <v>0</v>
      </c>
      <c r="CR114" s="1">
        <f t="shared" si="63"/>
        <v>25931</v>
      </c>
      <c r="CS114" s="100">
        <f t="shared" si="73"/>
        <v>0</v>
      </c>
    </row>
    <row r="115" spans="2:97" s="1" customFormat="1" x14ac:dyDescent="0.3">
      <c r="B115" s="1">
        <f t="shared" si="41"/>
        <v>26805</v>
      </c>
      <c r="C115" s="1">
        <v>102</v>
      </c>
      <c r="D115" s="1">
        <v>23192</v>
      </c>
      <c r="E115" s="1">
        <v>813</v>
      </c>
      <c r="F115" s="1">
        <v>0</v>
      </c>
      <c r="G115" s="1">
        <v>24929</v>
      </c>
      <c r="H115" s="1">
        <v>0</v>
      </c>
      <c r="I115" s="1">
        <v>1063</v>
      </c>
      <c r="J115" s="4">
        <v>54.02</v>
      </c>
      <c r="K115" s="4">
        <v>0.61</v>
      </c>
      <c r="L115" s="4">
        <v>25.8</v>
      </c>
      <c r="M115" s="61">
        <v>1.02</v>
      </c>
      <c r="N115" s="1">
        <v>13486</v>
      </c>
      <c r="O115" s="1">
        <v>13311</v>
      </c>
      <c r="P115" s="1">
        <v>146</v>
      </c>
      <c r="Q115" s="1">
        <v>13012</v>
      </c>
      <c r="R115" s="1">
        <v>152</v>
      </c>
      <c r="S115" s="1">
        <v>0</v>
      </c>
      <c r="T115" s="1">
        <v>307</v>
      </c>
      <c r="U115" s="1">
        <v>31</v>
      </c>
      <c r="V115" s="1">
        <v>351</v>
      </c>
      <c r="W115" s="1">
        <v>11796</v>
      </c>
      <c r="X115" s="1">
        <v>1063</v>
      </c>
      <c r="Y115" s="58">
        <v>0.65</v>
      </c>
      <c r="AA115" s="1">
        <f t="shared" si="42"/>
        <v>1164</v>
      </c>
      <c r="AB115" s="1">
        <f t="shared" si="43"/>
        <v>36725</v>
      </c>
      <c r="AC115" s="1">
        <f t="shared" si="44"/>
        <v>2126</v>
      </c>
      <c r="AD115" s="1">
        <f t="shared" si="64"/>
        <v>-49</v>
      </c>
      <c r="AE115" s="1">
        <f t="shared" si="65"/>
        <v>59</v>
      </c>
      <c r="AF115" s="1">
        <f t="shared" si="65"/>
        <v>0</v>
      </c>
      <c r="AG115" s="1">
        <f t="shared" si="65"/>
        <v>2</v>
      </c>
      <c r="AH115" s="1">
        <f t="shared" si="74"/>
        <v>12</v>
      </c>
      <c r="AI115" s="9">
        <f t="shared" si="66"/>
        <v>8.0469341408024225E-2</v>
      </c>
      <c r="AJ115" s="9">
        <f t="shared" si="45"/>
        <v>0.53610000000000002</v>
      </c>
      <c r="AK115" s="9">
        <f t="shared" si="46"/>
        <v>1.626E-2</v>
      </c>
      <c r="AL115" s="9">
        <f t="shared" si="47"/>
        <v>0.49858000000000002</v>
      </c>
      <c r="AM115" s="9">
        <f t="shared" si="48"/>
        <v>2.1260000000000001E-2</v>
      </c>
      <c r="AN115" s="9">
        <f t="shared" si="49"/>
        <v>6.1399999999999996E-3</v>
      </c>
      <c r="AO115" s="9">
        <f t="shared" si="50"/>
        <v>2.4000000000000001E-4</v>
      </c>
      <c r="AP115" s="1">
        <f t="shared" si="67"/>
        <v>-26</v>
      </c>
      <c r="AQ115" s="1">
        <f t="shared" si="67"/>
        <v>27</v>
      </c>
      <c r="AS115" s="1">
        <f t="shared" si="68"/>
        <v>2</v>
      </c>
      <c r="AT115" s="1">
        <f t="shared" si="75"/>
        <v>3</v>
      </c>
      <c r="AU115" s="1">
        <f t="shared" si="51"/>
        <v>13210</v>
      </c>
      <c r="AV115" s="9">
        <f t="shared" si="52"/>
        <v>0.26419999999999999</v>
      </c>
      <c r="AW115" s="9">
        <f t="shared" si="53"/>
        <v>7.0200000000000002E-3</v>
      </c>
      <c r="AX115" s="9">
        <f t="shared" si="54"/>
        <v>0.23591999999999999</v>
      </c>
      <c r="AY115" s="9">
        <f t="shared" si="55"/>
        <v>2.1260000000000001E-2</v>
      </c>
      <c r="AZ115" s="9">
        <f t="shared" si="56"/>
        <v>6.0000000000000002E-5</v>
      </c>
      <c r="BA115" s="9">
        <f t="shared" si="69"/>
        <v>0.26268900000000001</v>
      </c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M115" s="48"/>
      <c r="BX115" s="7"/>
      <c r="BY115" s="4"/>
      <c r="BZ115" s="7"/>
      <c r="CA115" s="7"/>
      <c r="CB115" s="7"/>
      <c r="CE115" s="7"/>
      <c r="CF115" s="7"/>
      <c r="CG115" s="7"/>
      <c r="CH115" s="7"/>
      <c r="CI115" s="7"/>
      <c r="CJ115" s="7"/>
      <c r="CK115" s="7"/>
      <c r="CL115" s="7"/>
      <c r="CN115" s="47"/>
      <c r="CO115" s="47"/>
      <c r="CP115" s="4">
        <f t="shared" si="62"/>
        <v>11.096895578551271</v>
      </c>
      <c r="CQ115" s="7" cm="1">
        <f t="array" ref="CQ115">IF(BK115&lt;=$CV$48,0,INDEX($B$14:$B$300,BK115-$CV$48+1))</f>
        <v>0</v>
      </c>
      <c r="CR115" s="1">
        <f t="shared" si="63"/>
        <v>25992</v>
      </c>
      <c r="CS115" s="100">
        <f t="shared" si="73"/>
        <v>0</v>
      </c>
    </row>
    <row r="116" spans="2:97" s="1" customFormat="1" x14ac:dyDescent="0.3">
      <c r="B116" s="1">
        <f t="shared" si="41"/>
        <v>26823</v>
      </c>
      <c r="C116" s="1">
        <v>103</v>
      </c>
      <c r="D116" s="1">
        <v>23176</v>
      </c>
      <c r="E116" s="1">
        <v>773</v>
      </c>
      <c r="F116" s="1">
        <v>0</v>
      </c>
      <c r="G116" s="1">
        <v>24983</v>
      </c>
      <c r="H116" s="1">
        <v>0</v>
      </c>
      <c r="I116" s="1">
        <v>1067</v>
      </c>
      <c r="J116" s="4">
        <v>54.04</v>
      </c>
      <c r="K116" s="4">
        <v>0.61</v>
      </c>
      <c r="L116" s="4">
        <v>25.8</v>
      </c>
      <c r="M116" s="61">
        <v>1.02</v>
      </c>
      <c r="N116" s="1">
        <v>13497</v>
      </c>
      <c r="O116" s="1">
        <v>13316</v>
      </c>
      <c r="P116" s="1">
        <v>146</v>
      </c>
      <c r="Q116" s="1">
        <v>13018</v>
      </c>
      <c r="R116" s="1">
        <v>152</v>
      </c>
      <c r="S116" s="1">
        <v>0</v>
      </c>
      <c r="T116" s="1">
        <v>288</v>
      </c>
      <c r="U116" s="1">
        <v>30</v>
      </c>
      <c r="V116" s="1">
        <v>331</v>
      </c>
      <c r="W116" s="1">
        <v>11819</v>
      </c>
      <c r="X116" s="1">
        <v>1067</v>
      </c>
      <c r="Y116" s="58">
        <v>0.65</v>
      </c>
      <c r="AA116" s="1">
        <f t="shared" si="42"/>
        <v>1104</v>
      </c>
      <c r="AB116" s="1">
        <f t="shared" si="43"/>
        <v>36802</v>
      </c>
      <c r="AC116" s="1">
        <f t="shared" si="44"/>
        <v>2134</v>
      </c>
      <c r="AD116" s="1">
        <f t="shared" si="64"/>
        <v>-40</v>
      </c>
      <c r="AE116" s="1">
        <f t="shared" si="65"/>
        <v>54</v>
      </c>
      <c r="AF116" s="1">
        <f t="shared" si="65"/>
        <v>0</v>
      </c>
      <c r="AG116" s="1">
        <f t="shared" si="65"/>
        <v>4</v>
      </c>
      <c r="AH116" s="1">
        <f t="shared" si="74"/>
        <v>18</v>
      </c>
      <c r="AI116" s="9">
        <f t="shared" si="66"/>
        <v>8.0729363698267387E-2</v>
      </c>
      <c r="AJ116" s="9">
        <f t="shared" si="45"/>
        <v>0.53646000000000005</v>
      </c>
      <c r="AK116" s="9">
        <f t="shared" si="46"/>
        <v>1.546E-2</v>
      </c>
      <c r="AL116" s="9">
        <f t="shared" si="47"/>
        <v>0.49965999999999999</v>
      </c>
      <c r="AM116" s="9">
        <f t="shared" si="48"/>
        <v>2.1340000000000001E-2</v>
      </c>
      <c r="AN116" s="9">
        <f t="shared" si="49"/>
        <v>5.7600000000000004E-3</v>
      </c>
      <c r="AO116" s="9">
        <f t="shared" si="50"/>
        <v>3.6000000000000002E-4</v>
      </c>
      <c r="AP116" s="1">
        <f t="shared" si="67"/>
        <v>-20</v>
      </c>
      <c r="AQ116" s="1">
        <f t="shared" si="67"/>
        <v>23</v>
      </c>
      <c r="AS116" s="1">
        <f t="shared" si="68"/>
        <v>4</v>
      </c>
      <c r="AT116" s="1">
        <f t="shared" si="75"/>
        <v>7</v>
      </c>
      <c r="AU116" s="1">
        <f t="shared" si="51"/>
        <v>13217</v>
      </c>
      <c r="AV116" s="9">
        <f t="shared" si="52"/>
        <v>0.26434000000000002</v>
      </c>
      <c r="AW116" s="9">
        <f t="shared" si="53"/>
        <v>6.62E-3</v>
      </c>
      <c r="AX116" s="9">
        <f t="shared" si="54"/>
        <v>0.23638000000000001</v>
      </c>
      <c r="AY116" s="9">
        <f t="shared" si="55"/>
        <v>2.1340000000000001E-2</v>
      </c>
      <c r="AZ116" s="9">
        <f t="shared" si="56"/>
        <v>1.3999999999999999E-4</v>
      </c>
      <c r="BA116" s="9">
        <f t="shared" si="69"/>
        <v>0.26286540000000003</v>
      </c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M116" s="48"/>
      <c r="BX116" s="7"/>
      <c r="BY116" s="4"/>
      <c r="BZ116" s="7"/>
      <c r="CA116" s="7"/>
      <c r="CB116" s="7"/>
      <c r="CE116" s="7"/>
      <c r="CF116" s="7"/>
      <c r="CG116" s="7"/>
      <c r="CH116" s="7"/>
      <c r="CI116" s="7"/>
      <c r="CJ116" s="7"/>
      <c r="CK116" s="7"/>
      <c r="CL116" s="7"/>
      <c r="CN116" s="47"/>
      <c r="CO116" s="47"/>
      <c r="CP116" s="4">
        <f t="shared" si="62"/>
        <v>11.076850984067478</v>
      </c>
      <c r="CQ116" s="7" cm="1">
        <f t="array" ref="CQ116">IF(BK116&lt;=$CV$48,0,INDEX($B$14:$B$300,BK116-$CV$48+1))</f>
        <v>0</v>
      </c>
      <c r="CR116" s="1">
        <f t="shared" si="63"/>
        <v>26050</v>
      </c>
      <c r="CS116" s="100">
        <f t="shared" si="73"/>
        <v>0</v>
      </c>
    </row>
    <row r="117" spans="2:97" s="1" customFormat="1" x14ac:dyDescent="0.3">
      <c r="B117" s="1">
        <f t="shared" si="41"/>
        <v>26835</v>
      </c>
      <c r="C117" s="1">
        <v>104</v>
      </c>
      <c r="D117" s="1">
        <v>23162</v>
      </c>
      <c r="E117" s="1">
        <v>734</v>
      </c>
      <c r="F117" s="1">
        <v>0</v>
      </c>
      <c r="G117" s="1">
        <v>25032</v>
      </c>
      <c r="H117" s="1">
        <v>0</v>
      </c>
      <c r="I117" s="1">
        <v>1069</v>
      </c>
      <c r="J117" s="4">
        <v>54.05</v>
      </c>
      <c r="K117" s="4">
        <v>0.61</v>
      </c>
      <c r="L117" s="4">
        <v>25.8</v>
      </c>
      <c r="M117" s="61">
        <v>1.02</v>
      </c>
      <c r="N117" s="1">
        <v>13505</v>
      </c>
      <c r="O117" s="1">
        <v>13321</v>
      </c>
      <c r="P117" s="1">
        <v>146</v>
      </c>
      <c r="Q117" s="1">
        <v>13022</v>
      </c>
      <c r="R117" s="1">
        <v>152</v>
      </c>
      <c r="S117" s="1">
        <v>0</v>
      </c>
      <c r="T117" s="1">
        <v>270</v>
      </c>
      <c r="U117" s="1">
        <v>27</v>
      </c>
      <c r="V117" s="1">
        <v>311</v>
      </c>
      <c r="W117" s="1">
        <v>11842</v>
      </c>
      <c r="X117" s="1">
        <v>1069</v>
      </c>
      <c r="Y117" s="58">
        <v>0.65</v>
      </c>
      <c r="AA117" s="1">
        <f t="shared" si="42"/>
        <v>1045</v>
      </c>
      <c r="AB117" s="1">
        <f t="shared" si="43"/>
        <v>36874</v>
      </c>
      <c r="AC117" s="1">
        <f t="shared" si="44"/>
        <v>2138</v>
      </c>
      <c r="AD117" s="1">
        <f t="shared" si="64"/>
        <v>-39</v>
      </c>
      <c r="AE117" s="1">
        <f t="shared" si="65"/>
        <v>49</v>
      </c>
      <c r="AF117" s="1">
        <f t="shared" si="65"/>
        <v>0</v>
      </c>
      <c r="AG117" s="1">
        <f t="shared" si="65"/>
        <v>2</v>
      </c>
      <c r="AH117" s="1">
        <f t="shared" si="74"/>
        <v>12</v>
      </c>
      <c r="AI117" s="9">
        <f t="shared" si="66"/>
        <v>8.0850098320980182E-2</v>
      </c>
      <c r="AJ117" s="9">
        <f t="shared" si="45"/>
        <v>0.53669999999999995</v>
      </c>
      <c r="AK117" s="9">
        <f t="shared" si="46"/>
        <v>1.468E-2</v>
      </c>
      <c r="AL117" s="9">
        <f t="shared" si="47"/>
        <v>0.50063999999999997</v>
      </c>
      <c r="AM117" s="9">
        <f t="shared" si="48"/>
        <v>2.138E-2</v>
      </c>
      <c r="AN117" s="9">
        <f t="shared" si="49"/>
        <v>5.4000000000000003E-3</v>
      </c>
      <c r="AO117" s="9">
        <f t="shared" si="50"/>
        <v>2.4000000000000001E-4</v>
      </c>
      <c r="AP117" s="1">
        <f t="shared" si="67"/>
        <v>-20</v>
      </c>
      <c r="AQ117" s="1">
        <f t="shared" si="67"/>
        <v>23</v>
      </c>
      <c r="AS117" s="1">
        <f t="shared" si="68"/>
        <v>2</v>
      </c>
      <c r="AT117" s="1">
        <f t="shared" si="75"/>
        <v>5</v>
      </c>
      <c r="AU117" s="1">
        <f t="shared" si="51"/>
        <v>13222</v>
      </c>
      <c r="AV117" s="9">
        <f t="shared" si="52"/>
        <v>0.26444000000000001</v>
      </c>
      <c r="AW117" s="9">
        <f t="shared" si="53"/>
        <v>6.2199999999999998E-3</v>
      </c>
      <c r="AX117" s="9">
        <f t="shared" si="54"/>
        <v>0.23683999999999999</v>
      </c>
      <c r="AY117" s="9">
        <f t="shared" si="55"/>
        <v>2.138E-2</v>
      </c>
      <c r="AZ117" s="9">
        <f t="shared" si="56"/>
        <v>1E-4</v>
      </c>
      <c r="BA117" s="9">
        <f t="shared" si="69"/>
        <v>0.26298299999999997</v>
      </c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M117" s="48"/>
      <c r="BX117" s="7"/>
      <c r="BY117" s="4"/>
      <c r="BZ117" s="7"/>
      <c r="CA117" s="7"/>
      <c r="CB117" s="7"/>
      <c r="CE117" s="7"/>
      <c r="CF117" s="7"/>
      <c r="CG117" s="7"/>
      <c r="CH117" s="7"/>
      <c r="CI117" s="7"/>
      <c r="CJ117" s="7"/>
      <c r="CK117" s="7"/>
      <c r="CL117" s="7"/>
      <c r="CN117" s="47"/>
      <c r="CO117" s="47"/>
      <c r="CP117" s="4">
        <f t="shared" si="62"/>
        <v>11.077642656688495</v>
      </c>
      <c r="CQ117" s="7" cm="1">
        <f t="array" ref="CQ117">IF(BK117&lt;=$CV$48,0,INDEX($B$14:$B$300,BK117-$CV$48+1))</f>
        <v>0</v>
      </c>
      <c r="CR117" s="1">
        <f t="shared" si="63"/>
        <v>26101</v>
      </c>
      <c r="CS117" s="100">
        <f t="shared" si="73"/>
        <v>0</v>
      </c>
    </row>
    <row r="118" spans="2:97" s="1" customFormat="1" x14ac:dyDescent="0.3">
      <c r="B118" s="1">
        <f t="shared" si="41"/>
        <v>26848</v>
      </c>
      <c r="C118" s="1">
        <v>105</v>
      </c>
      <c r="D118" s="1">
        <v>23149</v>
      </c>
      <c r="E118" s="1">
        <v>694</v>
      </c>
      <c r="F118" s="1">
        <v>0</v>
      </c>
      <c r="G118" s="1">
        <v>25083</v>
      </c>
      <c r="H118" s="1">
        <v>0</v>
      </c>
      <c r="I118" s="1">
        <v>1071</v>
      </c>
      <c r="J118" s="4">
        <v>54.07</v>
      </c>
      <c r="K118" s="4">
        <v>0.61</v>
      </c>
      <c r="L118" s="4">
        <v>25.8</v>
      </c>
      <c r="M118" s="61">
        <v>1.02</v>
      </c>
      <c r="N118" s="1">
        <v>13513</v>
      </c>
      <c r="O118" s="1">
        <v>13326</v>
      </c>
      <c r="P118" s="1">
        <v>145</v>
      </c>
      <c r="Q118" s="1">
        <v>13028</v>
      </c>
      <c r="R118" s="1">
        <v>152</v>
      </c>
      <c r="S118" s="1">
        <v>0</v>
      </c>
      <c r="T118" s="1">
        <v>253</v>
      </c>
      <c r="U118" s="1">
        <v>26</v>
      </c>
      <c r="V118" s="1">
        <v>290</v>
      </c>
      <c r="W118" s="1">
        <v>11864</v>
      </c>
      <c r="X118" s="1">
        <v>1071</v>
      </c>
      <c r="Y118" s="58">
        <v>0.65</v>
      </c>
      <c r="AA118" s="1">
        <f t="shared" si="42"/>
        <v>984</v>
      </c>
      <c r="AB118" s="1">
        <f t="shared" si="43"/>
        <v>36947</v>
      </c>
      <c r="AC118" s="1">
        <f t="shared" si="44"/>
        <v>2142</v>
      </c>
      <c r="AD118" s="1">
        <f t="shared" si="64"/>
        <v>-40</v>
      </c>
      <c r="AE118" s="1">
        <f t="shared" si="65"/>
        <v>51</v>
      </c>
      <c r="AF118" s="1">
        <f t="shared" si="65"/>
        <v>0</v>
      </c>
      <c r="AG118" s="1">
        <f t="shared" si="65"/>
        <v>2</v>
      </c>
      <c r="AH118" s="1">
        <f t="shared" si="74"/>
        <v>13</v>
      </c>
      <c r="AI118" s="9">
        <f t="shared" si="66"/>
        <v>8.0982986767485818E-2</v>
      </c>
      <c r="AJ118" s="9">
        <f t="shared" si="45"/>
        <v>0.53695999999999999</v>
      </c>
      <c r="AK118" s="9">
        <f t="shared" si="46"/>
        <v>1.388E-2</v>
      </c>
      <c r="AL118" s="9">
        <f t="shared" si="47"/>
        <v>0.50165999999999999</v>
      </c>
      <c r="AM118" s="9">
        <f t="shared" si="48"/>
        <v>2.1420000000000002E-2</v>
      </c>
      <c r="AN118" s="9">
        <f t="shared" si="49"/>
        <v>5.0600000000000003E-3</v>
      </c>
      <c r="AO118" s="9">
        <f t="shared" si="50"/>
        <v>2.5999999999999998E-4</v>
      </c>
      <c r="AP118" s="1">
        <f t="shared" si="67"/>
        <v>-21</v>
      </c>
      <c r="AQ118" s="1">
        <f t="shared" si="67"/>
        <v>22</v>
      </c>
      <c r="AS118" s="1">
        <f t="shared" si="68"/>
        <v>2</v>
      </c>
      <c r="AT118" s="1">
        <f t="shared" si="75"/>
        <v>3</v>
      </c>
      <c r="AU118" s="1">
        <f t="shared" si="51"/>
        <v>13225</v>
      </c>
      <c r="AV118" s="9">
        <f t="shared" si="52"/>
        <v>0.26450000000000001</v>
      </c>
      <c r="AW118" s="9">
        <f t="shared" si="53"/>
        <v>5.7999999999999996E-3</v>
      </c>
      <c r="AX118" s="9">
        <f t="shared" si="54"/>
        <v>0.23727999999999999</v>
      </c>
      <c r="AY118" s="9">
        <f t="shared" si="55"/>
        <v>2.1420000000000002E-2</v>
      </c>
      <c r="AZ118" s="9">
        <f t="shared" si="56"/>
        <v>6.0000000000000002E-5</v>
      </c>
      <c r="BA118" s="9">
        <f t="shared" si="69"/>
        <v>0.26311039999999997</v>
      </c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M118" s="48"/>
      <c r="BX118" s="7"/>
      <c r="BY118" s="4"/>
      <c r="BZ118" s="7"/>
      <c r="CA118" s="7"/>
      <c r="CB118" s="7"/>
      <c r="CE118" s="7"/>
      <c r="CF118" s="7"/>
      <c r="CG118" s="7"/>
      <c r="CH118" s="7"/>
      <c r="CI118" s="7"/>
      <c r="CJ118" s="7"/>
      <c r="CK118" s="7"/>
      <c r="CL118" s="7"/>
      <c r="CN118" s="47"/>
      <c r="CO118" s="47"/>
      <c r="CP118" s="4">
        <f t="shared" si="62"/>
        <v>11.07749766573296</v>
      </c>
      <c r="CQ118" s="7" cm="1">
        <f t="array" ref="CQ118">IF(BK118&lt;=$CV$48,0,INDEX($B$14:$B$300,BK118-$CV$48+1))</f>
        <v>0</v>
      </c>
      <c r="CR118" s="1">
        <f t="shared" si="63"/>
        <v>26154</v>
      </c>
      <c r="CS118" s="100">
        <f t="shared" si="73"/>
        <v>0</v>
      </c>
    </row>
    <row r="119" spans="2:97" s="1" customFormat="1" x14ac:dyDescent="0.3">
      <c r="B119" s="1">
        <f t="shared" si="41"/>
        <v>26863</v>
      </c>
      <c r="C119" s="1">
        <v>106</v>
      </c>
      <c r="D119" s="1">
        <v>23136</v>
      </c>
      <c r="E119" s="1">
        <v>659</v>
      </c>
      <c r="F119" s="1">
        <v>0</v>
      </c>
      <c r="G119" s="1">
        <v>25130</v>
      </c>
      <c r="H119" s="1">
        <v>0</v>
      </c>
      <c r="I119" s="1">
        <v>1074</v>
      </c>
      <c r="J119" s="4">
        <v>54.09</v>
      </c>
      <c r="K119" s="4">
        <v>0.61</v>
      </c>
      <c r="L119" s="4">
        <v>25.8</v>
      </c>
      <c r="M119" s="61">
        <v>1.02</v>
      </c>
      <c r="N119" s="1">
        <v>13521</v>
      </c>
      <c r="O119" s="1">
        <v>13332</v>
      </c>
      <c r="P119" s="1">
        <v>144</v>
      </c>
      <c r="Q119" s="1">
        <v>13035</v>
      </c>
      <c r="R119" s="1">
        <v>152</v>
      </c>
      <c r="S119" s="1">
        <v>0</v>
      </c>
      <c r="T119" s="1">
        <v>236</v>
      </c>
      <c r="U119" s="1">
        <v>24</v>
      </c>
      <c r="V119" s="1">
        <v>271</v>
      </c>
      <c r="W119" s="1">
        <v>11884</v>
      </c>
      <c r="X119" s="1">
        <v>1074</v>
      </c>
      <c r="Y119" s="58">
        <v>0.65</v>
      </c>
      <c r="AA119" s="1">
        <f t="shared" si="42"/>
        <v>930</v>
      </c>
      <c r="AB119" s="1">
        <f t="shared" si="43"/>
        <v>37014</v>
      </c>
      <c r="AC119" s="1">
        <f t="shared" si="44"/>
        <v>2148</v>
      </c>
      <c r="AD119" s="1">
        <f t="shared" si="64"/>
        <v>-35</v>
      </c>
      <c r="AE119" s="1">
        <f t="shared" si="65"/>
        <v>47</v>
      </c>
      <c r="AF119" s="1">
        <f t="shared" si="65"/>
        <v>0</v>
      </c>
      <c r="AG119" s="1">
        <f t="shared" si="65"/>
        <v>3</v>
      </c>
      <c r="AH119" s="1">
        <f t="shared" si="74"/>
        <v>15</v>
      </c>
      <c r="AI119" s="9">
        <f t="shared" si="66"/>
        <v>8.1185274775115279E-2</v>
      </c>
      <c r="AJ119" s="9">
        <f t="shared" si="45"/>
        <v>0.53725999999999996</v>
      </c>
      <c r="AK119" s="9">
        <f t="shared" si="46"/>
        <v>1.3180000000000001E-2</v>
      </c>
      <c r="AL119" s="9">
        <f t="shared" si="47"/>
        <v>0.50260000000000005</v>
      </c>
      <c r="AM119" s="9">
        <f t="shared" si="48"/>
        <v>2.1479999999999999E-2</v>
      </c>
      <c r="AN119" s="9">
        <f t="shared" si="49"/>
        <v>4.7200000000000002E-3</v>
      </c>
      <c r="AO119" s="9">
        <f t="shared" si="50"/>
        <v>2.9999999999999997E-4</v>
      </c>
      <c r="AP119" s="1">
        <f t="shared" si="67"/>
        <v>-19</v>
      </c>
      <c r="AQ119" s="1">
        <f t="shared" si="67"/>
        <v>20</v>
      </c>
      <c r="AS119" s="1">
        <f t="shared" si="68"/>
        <v>3</v>
      </c>
      <c r="AT119" s="1">
        <f t="shared" si="75"/>
        <v>4</v>
      </c>
      <c r="AU119" s="1">
        <f t="shared" si="51"/>
        <v>13229</v>
      </c>
      <c r="AV119" s="9">
        <f t="shared" si="52"/>
        <v>0.26457999999999998</v>
      </c>
      <c r="AW119" s="9">
        <f t="shared" si="53"/>
        <v>5.4200000000000003E-3</v>
      </c>
      <c r="AX119" s="9">
        <f t="shared" si="54"/>
        <v>0.23768</v>
      </c>
      <c r="AY119" s="9">
        <f t="shared" si="55"/>
        <v>2.1479999999999999E-2</v>
      </c>
      <c r="AZ119" s="9">
        <f t="shared" si="56"/>
        <v>8.0000000000000007E-5</v>
      </c>
      <c r="BA119" s="9">
        <f t="shared" si="69"/>
        <v>0.26325739999999997</v>
      </c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M119" s="48"/>
      <c r="BX119" s="7"/>
      <c r="BY119" s="4"/>
      <c r="BZ119" s="7"/>
      <c r="CA119" s="7"/>
      <c r="CB119" s="7"/>
      <c r="CE119" s="7"/>
      <c r="CF119" s="7"/>
      <c r="CG119" s="7"/>
      <c r="CH119" s="7"/>
      <c r="CI119" s="7"/>
      <c r="CJ119" s="7"/>
      <c r="CK119" s="7"/>
      <c r="CL119" s="7"/>
      <c r="CN119" s="47"/>
      <c r="CO119" s="47"/>
      <c r="CP119" s="4">
        <f t="shared" si="62"/>
        <v>11.065176908752328</v>
      </c>
      <c r="CQ119" s="7" cm="1">
        <f t="array" ref="CQ119">IF(BK119&lt;=$CV$48,0,INDEX($B$14:$B$300,BK119-$CV$48+1))</f>
        <v>0</v>
      </c>
      <c r="CR119" s="1">
        <f t="shared" si="63"/>
        <v>26204</v>
      </c>
      <c r="CS119" s="100">
        <f t="shared" si="73"/>
        <v>0</v>
      </c>
    </row>
    <row r="120" spans="2:97" s="1" customFormat="1" x14ac:dyDescent="0.3">
      <c r="B120" s="1">
        <f t="shared" si="41"/>
        <v>26876</v>
      </c>
      <c r="C120" s="1">
        <v>107</v>
      </c>
      <c r="D120" s="1">
        <v>23123</v>
      </c>
      <c r="E120" s="1">
        <v>628</v>
      </c>
      <c r="F120" s="1">
        <v>0</v>
      </c>
      <c r="G120" s="1">
        <v>25172</v>
      </c>
      <c r="H120" s="1">
        <v>0</v>
      </c>
      <c r="I120" s="1">
        <v>1076</v>
      </c>
      <c r="J120" s="4">
        <v>54.1</v>
      </c>
      <c r="K120" s="4">
        <v>0.61</v>
      </c>
      <c r="L120" s="4">
        <v>25.8</v>
      </c>
      <c r="M120" s="61">
        <v>1.02</v>
      </c>
      <c r="N120" s="1">
        <v>13528</v>
      </c>
      <c r="O120" s="1">
        <v>13338</v>
      </c>
      <c r="P120" s="1">
        <v>144</v>
      </c>
      <c r="Q120" s="1">
        <v>13040</v>
      </c>
      <c r="R120" s="1">
        <v>152</v>
      </c>
      <c r="S120" s="1">
        <v>0</v>
      </c>
      <c r="T120" s="1">
        <v>221</v>
      </c>
      <c r="U120" s="1">
        <v>22</v>
      </c>
      <c r="V120" s="1">
        <v>254</v>
      </c>
      <c r="W120" s="1">
        <v>11903</v>
      </c>
      <c r="X120" s="1">
        <v>1076</v>
      </c>
      <c r="Y120" s="58">
        <v>0.65</v>
      </c>
      <c r="AA120" s="1">
        <f t="shared" si="42"/>
        <v>882</v>
      </c>
      <c r="AB120" s="1">
        <f t="shared" si="43"/>
        <v>37075</v>
      </c>
      <c r="AC120" s="1">
        <f t="shared" si="44"/>
        <v>2152</v>
      </c>
      <c r="AD120" s="1">
        <f t="shared" si="64"/>
        <v>-31</v>
      </c>
      <c r="AE120" s="1">
        <f t="shared" si="65"/>
        <v>42</v>
      </c>
      <c r="AF120" s="1">
        <f t="shared" si="65"/>
        <v>0</v>
      </c>
      <c r="AG120" s="1">
        <f t="shared" si="65"/>
        <v>2</v>
      </c>
      <c r="AH120" s="1">
        <f t="shared" si="74"/>
        <v>13</v>
      </c>
      <c r="AI120" s="9">
        <f t="shared" si="66"/>
        <v>8.1311871835562613E-2</v>
      </c>
      <c r="AJ120" s="9">
        <f t="shared" si="45"/>
        <v>0.53752</v>
      </c>
      <c r="AK120" s="9">
        <f t="shared" si="46"/>
        <v>1.256E-2</v>
      </c>
      <c r="AL120" s="9">
        <f t="shared" si="47"/>
        <v>0.50344</v>
      </c>
      <c r="AM120" s="9">
        <f t="shared" si="48"/>
        <v>2.1520000000000001E-2</v>
      </c>
      <c r="AN120" s="9">
        <f t="shared" si="49"/>
        <v>4.4200000000000003E-3</v>
      </c>
      <c r="AO120" s="9">
        <f t="shared" si="50"/>
        <v>2.5999999999999998E-4</v>
      </c>
      <c r="AP120" s="1">
        <f t="shared" si="67"/>
        <v>-17</v>
      </c>
      <c r="AQ120" s="1">
        <f t="shared" si="67"/>
        <v>19</v>
      </c>
      <c r="AS120" s="1">
        <f t="shared" si="68"/>
        <v>2</v>
      </c>
      <c r="AT120" s="1">
        <f t="shared" si="75"/>
        <v>4</v>
      </c>
      <c r="AU120" s="1">
        <f t="shared" si="51"/>
        <v>13233</v>
      </c>
      <c r="AV120" s="9">
        <f t="shared" si="52"/>
        <v>0.26466000000000001</v>
      </c>
      <c r="AW120" s="9">
        <f t="shared" si="53"/>
        <v>5.0800000000000003E-3</v>
      </c>
      <c r="AX120" s="9">
        <f t="shared" si="54"/>
        <v>0.23805999999999999</v>
      </c>
      <c r="AY120" s="9">
        <f t="shared" si="55"/>
        <v>2.1520000000000001E-2</v>
      </c>
      <c r="AZ120" s="9">
        <f t="shared" si="56"/>
        <v>8.0000000000000007E-5</v>
      </c>
      <c r="BA120" s="9">
        <f t="shared" si="69"/>
        <v>0.26338479999999997</v>
      </c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M120" s="48"/>
      <c r="BX120" s="7"/>
      <c r="BY120" s="4"/>
      <c r="BZ120" s="7"/>
      <c r="CA120" s="7"/>
      <c r="CB120" s="7"/>
      <c r="CE120" s="7"/>
      <c r="CF120" s="7"/>
      <c r="CG120" s="7"/>
      <c r="CH120" s="7"/>
      <c r="CI120" s="7"/>
      <c r="CJ120" s="7"/>
      <c r="CK120" s="7"/>
      <c r="CL120" s="7"/>
      <c r="CN120" s="47"/>
      <c r="CO120" s="47"/>
      <c r="CP120" s="4">
        <f t="shared" si="62"/>
        <v>11.062267657992566</v>
      </c>
      <c r="CQ120" s="7" cm="1">
        <f t="array" ref="CQ120">IF(BK120&lt;=$CV$48,0,INDEX($B$14:$B$300,BK120-$CV$48+1))</f>
        <v>0</v>
      </c>
      <c r="CR120" s="1">
        <f t="shared" si="63"/>
        <v>26248</v>
      </c>
      <c r="CS120" s="100">
        <f t="shared" si="73"/>
        <v>0</v>
      </c>
    </row>
    <row r="121" spans="2:97" s="1" customFormat="1" x14ac:dyDescent="0.3">
      <c r="B121" s="1">
        <f t="shared" si="41"/>
        <v>26887</v>
      </c>
      <c r="C121" s="1">
        <v>108</v>
      </c>
      <c r="D121" s="1">
        <v>23111</v>
      </c>
      <c r="E121" s="1">
        <v>597</v>
      </c>
      <c r="F121" s="1">
        <v>0</v>
      </c>
      <c r="G121" s="1">
        <v>25212</v>
      </c>
      <c r="H121" s="1">
        <v>0</v>
      </c>
      <c r="I121" s="1">
        <v>1078</v>
      </c>
      <c r="J121" s="4">
        <v>54.12</v>
      </c>
      <c r="K121" s="4">
        <v>0.61</v>
      </c>
      <c r="L121" s="4">
        <v>25.8</v>
      </c>
      <c r="M121" s="61">
        <v>1.02</v>
      </c>
      <c r="N121" s="1">
        <v>13534</v>
      </c>
      <c r="O121" s="1">
        <v>13343</v>
      </c>
      <c r="P121" s="1">
        <v>145</v>
      </c>
      <c r="Q121" s="1">
        <v>13045</v>
      </c>
      <c r="R121" s="1">
        <v>152</v>
      </c>
      <c r="S121" s="1">
        <v>0</v>
      </c>
      <c r="T121" s="1">
        <v>208</v>
      </c>
      <c r="U121" s="1">
        <v>21</v>
      </c>
      <c r="V121" s="1">
        <v>240</v>
      </c>
      <c r="W121" s="1">
        <v>11920</v>
      </c>
      <c r="X121" s="1">
        <v>1078</v>
      </c>
      <c r="Y121" s="58">
        <v>0.65</v>
      </c>
      <c r="AA121" s="1">
        <f t="shared" si="42"/>
        <v>837</v>
      </c>
      <c r="AB121" s="1">
        <f t="shared" si="43"/>
        <v>37132</v>
      </c>
      <c r="AC121" s="1">
        <f t="shared" si="44"/>
        <v>2156</v>
      </c>
      <c r="AD121" s="1">
        <f t="shared" si="64"/>
        <v>-31</v>
      </c>
      <c r="AE121" s="1">
        <f t="shared" si="65"/>
        <v>40</v>
      </c>
      <c r="AF121" s="1">
        <f t="shared" si="65"/>
        <v>0</v>
      </c>
      <c r="AG121" s="1">
        <f t="shared" si="65"/>
        <v>2</v>
      </c>
      <c r="AH121" s="1">
        <f t="shared" si="74"/>
        <v>11</v>
      </c>
      <c r="AI121" s="9">
        <f t="shared" si="66"/>
        <v>8.1432240519715968E-2</v>
      </c>
      <c r="AJ121" s="9">
        <f t="shared" si="45"/>
        <v>0.53774</v>
      </c>
      <c r="AK121" s="9">
        <f t="shared" si="46"/>
        <v>1.1939999999999999E-2</v>
      </c>
      <c r="AL121" s="9">
        <f t="shared" si="47"/>
        <v>0.50424000000000002</v>
      </c>
      <c r="AM121" s="9">
        <f t="shared" si="48"/>
        <v>2.1559999999999999E-2</v>
      </c>
      <c r="AN121" s="9">
        <f t="shared" si="49"/>
        <v>4.1599999999999996E-3</v>
      </c>
      <c r="AO121" s="9">
        <f t="shared" si="50"/>
        <v>2.2000000000000001E-4</v>
      </c>
      <c r="AP121" s="1">
        <f t="shared" si="67"/>
        <v>-14</v>
      </c>
      <c r="AQ121" s="1">
        <f t="shared" si="67"/>
        <v>17</v>
      </c>
      <c r="AS121" s="1">
        <f t="shared" si="68"/>
        <v>2</v>
      </c>
      <c r="AT121" s="1">
        <f t="shared" si="75"/>
        <v>5</v>
      </c>
      <c r="AU121" s="1">
        <f t="shared" si="51"/>
        <v>13238</v>
      </c>
      <c r="AV121" s="9">
        <f t="shared" si="52"/>
        <v>0.26476</v>
      </c>
      <c r="AW121" s="9">
        <f t="shared" si="53"/>
        <v>4.7999999999999996E-3</v>
      </c>
      <c r="AX121" s="9">
        <f t="shared" si="54"/>
        <v>0.2384</v>
      </c>
      <c r="AY121" s="9">
        <f t="shared" si="55"/>
        <v>2.1559999999999999E-2</v>
      </c>
      <c r="AZ121" s="9">
        <f t="shared" si="56"/>
        <v>1E-4</v>
      </c>
      <c r="BA121" s="9">
        <f t="shared" si="69"/>
        <v>0.26349259999999997</v>
      </c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M121" s="48"/>
      <c r="BX121" s="7"/>
      <c r="BY121" s="4"/>
      <c r="BZ121" s="7"/>
      <c r="CA121" s="7"/>
      <c r="CB121" s="7"/>
      <c r="CE121" s="7"/>
      <c r="CF121" s="7"/>
      <c r="CG121" s="7"/>
      <c r="CH121" s="7"/>
      <c r="CI121" s="7"/>
      <c r="CJ121" s="7"/>
      <c r="CK121" s="7"/>
      <c r="CL121" s="7"/>
      <c r="CN121" s="47"/>
      <c r="CO121" s="47"/>
      <c r="CP121" s="4">
        <f t="shared" si="62"/>
        <v>11.057513914656772</v>
      </c>
      <c r="CQ121" s="7" cm="1">
        <f t="array" ref="CQ121">IF(BK121&lt;=$CV$48,0,INDEX($B$14:$B$300,BK121-$CV$48+1))</f>
        <v>0</v>
      </c>
      <c r="CR121" s="1">
        <f t="shared" si="63"/>
        <v>26290</v>
      </c>
      <c r="CS121" s="100">
        <f t="shared" si="73"/>
        <v>0</v>
      </c>
    </row>
    <row r="122" spans="2:97" s="1" customFormat="1" x14ac:dyDescent="0.3">
      <c r="B122" s="1">
        <f t="shared" si="41"/>
        <v>26900</v>
      </c>
      <c r="C122" s="1">
        <v>109</v>
      </c>
      <c r="D122" s="1">
        <v>23098</v>
      </c>
      <c r="E122" s="1">
        <v>569</v>
      </c>
      <c r="F122" s="1">
        <v>0</v>
      </c>
      <c r="G122" s="1">
        <v>25250</v>
      </c>
      <c r="H122" s="1">
        <v>0</v>
      </c>
      <c r="I122" s="1">
        <v>1081</v>
      </c>
      <c r="J122" s="4">
        <v>54.13</v>
      </c>
      <c r="K122" s="4">
        <v>0.61</v>
      </c>
      <c r="L122" s="4">
        <v>25.8</v>
      </c>
      <c r="M122" s="61">
        <v>1.01</v>
      </c>
      <c r="N122" s="1">
        <v>13541</v>
      </c>
      <c r="O122" s="1">
        <v>13349</v>
      </c>
      <c r="P122" s="1">
        <v>145</v>
      </c>
      <c r="Q122" s="1">
        <v>13051</v>
      </c>
      <c r="R122" s="1">
        <v>152</v>
      </c>
      <c r="S122" s="1">
        <v>0</v>
      </c>
      <c r="T122" s="1">
        <v>194</v>
      </c>
      <c r="U122" s="1">
        <v>20</v>
      </c>
      <c r="V122" s="1">
        <v>225</v>
      </c>
      <c r="W122" s="1">
        <v>11936</v>
      </c>
      <c r="X122" s="1">
        <v>1081</v>
      </c>
      <c r="Y122" s="58">
        <v>0.65</v>
      </c>
      <c r="AA122" s="1">
        <f t="shared" si="42"/>
        <v>794</v>
      </c>
      <c r="AB122" s="1">
        <f t="shared" si="43"/>
        <v>37186</v>
      </c>
      <c r="AC122" s="1">
        <f t="shared" si="44"/>
        <v>2162</v>
      </c>
      <c r="AD122" s="1">
        <f t="shared" si="64"/>
        <v>-28</v>
      </c>
      <c r="AE122" s="1">
        <f t="shared" si="65"/>
        <v>38</v>
      </c>
      <c r="AF122" s="1">
        <f t="shared" si="65"/>
        <v>0</v>
      </c>
      <c r="AG122" s="1">
        <f t="shared" si="65"/>
        <v>3</v>
      </c>
      <c r="AH122" s="1">
        <f t="shared" si="74"/>
        <v>13</v>
      </c>
      <c r="AI122" s="9">
        <f t="shared" si="66"/>
        <v>8.1634194230478782E-2</v>
      </c>
      <c r="AJ122" s="9">
        <f t="shared" si="45"/>
        <v>0.53800000000000003</v>
      </c>
      <c r="AK122" s="9">
        <f t="shared" si="46"/>
        <v>1.1379999999999999E-2</v>
      </c>
      <c r="AL122" s="9">
        <f t="shared" si="47"/>
        <v>0.505</v>
      </c>
      <c r="AM122" s="9">
        <f t="shared" si="48"/>
        <v>2.162E-2</v>
      </c>
      <c r="AN122" s="9">
        <f t="shared" si="49"/>
        <v>3.8800000000000002E-3</v>
      </c>
      <c r="AO122" s="9">
        <f t="shared" si="50"/>
        <v>2.5999999999999998E-4</v>
      </c>
      <c r="AP122" s="1">
        <f t="shared" si="67"/>
        <v>-15</v>
      </c>
      <c r="AQ122" s="1">
        <f t="shared" si="67"/>
        <v>16</v>
      </c>
      <c r="AS122" s="1">
        <f t="shared" si="68"/>
        <v>3</v>
      </c>
      <c r="AT122" s="1">
        <f t="shared" si="75"/>
        <v>4</v>
      </c>
      <c r="AU122" s="1">
        <f t="shared" si="51"/>
        <v>13242</v>
      </c>
      <c r="AV122" s="9">
        <f t="shared" si="52"/>
        <v>0.26484000000000002</v>
      </c>
      <c r="AW122" s="9">
        <f t="shared" si="53"/>
        <v>4.4999999999999997E-3</v>
      </c>
      <c r="AX122" s="9">
        <f t="shared" si="54"/>
        <v>0.23871999999999999</v>
      </c>
      <c r="AY122" s="9">
        <f t="shared" si="55"/>
        <v>2.162E-2</v>
      </c>
      <c r="AZ122" s="9">
        <f t="shared" si="56"/>
        <v>8.0000000000000007E-5</v>
      </c>
      <c r="BA122" s="9">
        <f t="shared" si="69"/>
        <v>0.26362000000000002</v>
      </c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M122" s="48"/>
      <c r="BX122" s="7"/>
      <c r="BY122" s="4"/>
      <c r="BZ122" s="7"/>
      <c r="CA122" s="7"/>
      <c r="CB122" s="7"/>
      <c r="CE122" s="7"/>
      <c r="CF122" s="7"/>
      <c r="CG122" s="7"/>
      <c r="CH122" s="7"/>
      <c r="CI122" s="7"/>
      <c r="CJ122" s="7"/>
      <c r="CK122" s="7"/>
      <c r="CL122" s="7"/>
      <c r="CN122" s="47"/>
      <c r="CO122" s="47"/>
      <c r="CP122" s="4"/>
    </row>
    <row r="123" spans="2:97" s="1" customFormat="1" x14ac:dyDescent="0.3">
      <c r="B123" s="1">
        <f t="shared" si="41"/>
        <v>26913</v>
      </c>
      <c r="C123" s="1">
        <v>110</v>
      </c>
      <c r="D123" s="1">
        <v>23085</v>
      </c>
      <c r="E123" s="1">
        <v>545</v>
      </c>
      <c r="F123" s="1">
        <v>0</v>
      </c>
      <c r="G123" s="1">
        <v>25286</v>
      </c>
      <c r="H123" s="1">
        <v>0</v>
      </c>
      <c r="I123" s="1">
        <v>1082</v>
      </c>
      <c r="J123" s="4">
        <v>54.15</v>
      </c>
      <c r="K123" s="4">
        <v>0.61</v>
      </c>
      <c r="L123" s="4">
        <v>25.8</v>
      </c>
      <c r="M123" s="61">
        <v>1.01</v>
      </c>
      <c r="N123" s="1">
        <v>13549</v>
      </c>
      <c r="O123" s="1">
        <v>13355</v>
      </c>
      <c r="P123" s="1">
        <v>145</v>
      </c>
      <c r="Q123" s="1">
        <v>13057</v>
      </c>
      <c r="R123" s="1">
        <v>152</v>
      </c>
      <c r="S123" s="1">
        <v>0</v>
      </c>
      <c r="T123" s="1">
        <v>184</v>
      </c>
      <c r="U123" s="1">
        <v>19</v>
      </c>
      <c r="V123" s="1">
        <v>214</v>
      </c>
      <c r="W123" s="1">
        <v>11950</v>
      </c>
      <c r="X123" s="1">
        <v>1082</v>
      </c>
      <c r="Y123" s="58">
        <v>0.65</v>
      </c>
      <c r="AA123" s="1">
        <f t="shared" si="42"/>
        <v>759</v>
      </c>
      <c r="AB123" s="1">
        <f t="shared" si="43"/>
        <v>37236</v>
      </c>
      <c r="AC123" s="1">
        <f t="shared" si="44"/>
        <v>2164</v>
      </c>
      <c r="AD123" s="1">
        <f t="shared" si="64"/>
        <v>-24</v>
      </c>
      <c r="AE123" s="1">
        <f t="shared" si="65"/>
        <v>36</v>
      </c>
      <c r="AF123" s="1">
        <f t="shared" si="65"/>
        <v>0</v>
      </c>
      <c r="AG123" s="1">
        <f t="shared" si="65"/>
        <v>1</v>
      </c>
      <c r="AH123" s="1">
        <f t="shared" si="74"/>
        <v>13</v>
      </c>
      <c r="AI123" s="9">
        <f t="shared" si="66"/>
        <v>8.1685036992299564E-2</v>
      </c>
      <c r="AJ123" s="9">
        <f t="shared" si="45"/>
        <v>0.53825999999999996</v>
      </c>
      <c r="AK123" s="9">
        <f t="shared" si="46"/>
        <v>1.09E-2</v>
      </c>
      <c r="AL123" s="9">
        <f t="shared" si="47"/>
        <v>0.50571999999999995</v>
      </c>
      <c r="AM123" s="9">
        <f t="shared" si="48"/>
        <v>2.164E-2</v>
      </c>
      <c r="AN123" s="9">
        <f t="shared" si="49"/>
        <v>3.6800000000000001E-3</v>
      </c>
      <c r="AO123" s="9">
        <f t="shared" si="50"/>
        <v>2.5999999999999998E-4</v>
      </c>
      <c r="AP123" s="1">
        <f t="shared" si="67"/>
        <v>-11</v>
      </c>
      <c r="AQ123" s="1">
        <f t="shared" si="67"/>
        <v>14</v>
      </c>
      <c r="AS123" s="1">
        <f t="shared" si="68"/>
        <v>1</v>
      </c>
      <c r="AT123" s="1">
        <f t="shared" si="75"/>
        <v>4</v>
      </c>
      <c r="AU123" s="1">
        <f t="shared" si="51"/>
        <v>13246</v>
      </c>
      <c r="AV123" s="9">
        <f t="shared" si="52"/>
        <v>0.26491999999999999</v>
      </c>
      <c r="AW123" s="9">
        <f t="shared" si="53"/>
        <v>4.28E-3</v>
      </c>
      <c r="AX123" s="9">
        <f t="shared" si="54"/>
        <v>0.23899999999999999</v>
      </c>
      <c r="AY123" s="9">
        <f t="shared" si="55"/>
        <v>2.164E-2</v>
      </c>
      <c r="AZ123" s="9">
        <f t="shared" si="56"/>
        <v>8.0000000000000007E-5</v>
      </c>
      <c r="BA123" s="9">
        <f t="shared" si="69"/>
        <v>0.26374739999999997</v>
      </c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M123" s="48"/>
      <c r="BX123" s="7"/>
      <c r="BY123" s="4"/>
      <c r="BZ123" s="7"/>
      <c r="CA123" s="7"/>
      <c r="CB123" s="7"/>
      <c r="CE123" s="7"/>
      <c r="CF123" s="7"/>
      <c r="CG123" s="7"/>
      <c r="CH123" s="7"/>
      <c r="CI123" s="7"/>
      <c r="CJ123" s="7"/>
      <c r="CK123" s="7"/>
      <c r="CL123" s="7"/>
      <c r="CN123" s="47"/>
      <c r="CO123" s="47"/>
      <c r="CP123" s="4"/>
    </row>
    <row r="124" spans="2:97" s="1" customFormat="1" x14ac:dyDescent="0.3">
      <c r="B124" s="1">
        <f t="shared" si="41"/>
        <v>26926</v>
      </c>
      <c r="C124" s="1">
        <v>111</v>
      </c>
      <c r="D124" s="1">
        <v>23073</v>
      </c>
      <c r="E124" s="1">
        <v>520</v>
      </c>
      <c r="F124" s="1">
        <v>0</v>
      </c>
      <c r="G124" s="1">
        <v>25322</v>
      </c>
      <c r="H124" s="1">
        <v>0</v>
      </c>
      <c r="I124" s="1">
        <v>1084</v>
      </c>
      <c r="J124" s="4">
        <v>54.16</v>
      </c>
      <c r="K124" s="4">
        <v>0.61</v>
      </c>
      <c r="L124" s="4">
        <v>25.8</v>
      </c>
      <c r="M124" s="61">
        <v>1.01</v>
      </c>
      <c r="N124" s="1">
        <v>13556</v>
      </c>
      <c r="O124" s="1">
        <v>13360</v>
      </c>
      <c r="P124" s="1">
        <v>145</v>
      </c>
      <c r="Q124" s="1">
        <v>13062</v>
      </c>
      <c r="R124" s="1">
        <v>152</v>
      </c>
      <c r="S124" s="1">
        <v>0</v>
      </c>
      <c r="T124" s="1">
        <v>172</v>
      </c>
      <c r="U124" s="1">
        <v>18</v>
      </c>
      <c r="V124" s="1">
        <v>200</v>
      </c>
      <c r="W124" s="1">
        <v>11966</v>
      </c>
      <c r="X124" s="1">
        <v>1084</v>
      </c>
      <c r="Y124" s="58">
        <v>0.65</v>
      </c>
      <c r="AA124" s="1">
        <f t="shared" si="42"/>
        <v>720</v>
      </c>
      <c r="AB124" s="1">
        <f t="shared" si="43"/>
        <v>37288</v>
      </c>
      <c r="AC124" s="1">
        <f t="shared" si="44"/>
        <v>2168</v>
      </c>
      <c r="AD124" s="1">
        <f t="shared" si="64"/>
        <v>-25</v>
      </c>
      <c r="AE124" s="1">
        <f t="shared" si="65"/>
        <v>36</v>
      </c>
      <c r="AF124" s="1">
        <f t="shared" si="65"/>
        <v>0</v>
      </c>
      <c r="AG124" s="1">
        <f t="shared" si="65"/>
        <v>2</v>
      </c>
      <c r="AH124" s="1">
        <f t="shared" si="74"/>
        <v>13</v>
      </c>
      <c r="AI124" s="9">
        <f t="shared" si="66"/>
        <v>8.1811320754716976E-2</v>
      </c>
      <c r="AJ124" s="9">
        <f t="shared" si="45"/>
        <v>0.53852</v>
      </c>
      <c r="AK124" s="9">
        <f t="shared" si="46"/>
        <v>1.04E-2</v>
      </c>
      <c r="AL124" s="9">
        <f t="shared" si="47"/>
        <v>0.50644</v>
      </c>
      <c r="AM124" s="9">
        <f t="shared" si="48"/>
        <v>2.1680000000000001E-2</v>
      </c>
      <c r="AN124" s="9">
        <f t="shared" si="49"/>
        <v>3.4399999999999999E-3</v>
      </c>
      <c r="AO124" s="9">
        <f t="shared" si="50"/>
        <v>2.5999999999999998E-4</v>
      </c>
      <c r="AP124" s="1">
        <f t="shared" si="67"/>
        <v>-14</v>
      </c>
      <c r="AQ124" s="1">
        <f t="shared" si="67"/>
        <v>16</v>
      </c>
      <c r="AS124" s="1">
        <f t="shared" si="68"/>
        <v>2</v>
      </c>
      <c r="AT124" s="1">
        <f t="shared" si="75"/>
        <v>4</v>
      </c>
      <c r="AU124" s="1">
        <f t="shared" si="51"/>
        <v>13250</v>
      </c>
      <c r="AV124" s="9">
        <f t="shared" si="52"/>
        <v>0.26500000000000001</v>
      </c>
      <c r="AW124" s="9">
        <f t="shared" si="53"/>
        <v>4.0000000000000001E-3</v>
      </c>
      <c r="AX124" s="9">
        <f t="shared" si="54"/>
        <v>0.23932</v>
      </c>
      <c r="AY124" s="9">
        <f t="shared" si="55"/>
        <v>2.1680000000000001E-2</v>
      </c>
      <c r="AZ124" s="9">
        <f t="shared" si="56"/>
        <v>8.0000000000000007E-5</v>
      </c>
      <c r="BA124" s="9">
        <f t="shared" si="69"/>
        <v>0.26387480000000002</v>
      </c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M124" s="48"/>
      <c r="BX124" s="7"/>
      <c r="BY124" s="4"/>
      <c r="BZ124" s="7"/>
      <c r="CA124" s="7"/>
      <c r="CB124" s="7"/>
      <c r="CE124" s="7"/>
      <c r="CF124" s="7"/>
      <c r="CG124" s="7"/>
      <c r="CH124" s="7"/>
      <c r="CI124" s="7"/>
      <c r="CJ124" s="7"/>
      <c r="CK124" s="7"/>
      <c r="CL124" s="7"/>
      <c r="CN124" s="47"/>
      <c r="CO124" s="47"/>
      <c r="CP124" s="4"/>
    </row>
    <row r="125" spans="2:97" s="1" customFormat="1" x14ac:dyDescent="0.3">
      <c r="B125" s="1">
        <f t="shared" si="41"/>
        <v>26936</v>
      </c>
      <c r="C125" s="1">
        <v>112</v>
      </c>
      <c r="D125" s="1">
        <v>23062</v>
      </c>
      <c r="E125" s="1">
        <v>497</v>
      </c>
      <c r="F125" s="1">
        <v>0</v>
      </c>
      <c r="G125" s="1">
        <v>25354</v>
      </c>
      <c r="H125" s="1">
        <v>0</v>
      </c>
      <c r="I125" s="1">
        <v>1085</v>
      </c>
      <c r="J125" s="4">
        <v>54.17</v>
      </c>
      <c r="K125" s="4">
        <v>0.61</v>
      </c>
      <c r="L125" s="4">
        <v>25.8</v>
      </c>
      <c r="M125" s="61">
        <v>1.01</v>
      </c>
      <c r="N125" s="1">
        <v>13561</v>
      </c>
      <c r="O125" s="1">
        <v>13365</v>
      </c>
      <c r="P125" s="1">
        <v>144</v>
      </c>
      <c r="Q125" s="1">
        <v>13068</v>
      </c>
      <c r="R125" s="1">
        <v>152</v>
      </c>
      <c r="S125" s="1">
        <v>0</v>
      </c>
      <c r="T125" s="1">
        <v>162</v>
      </c>
      <c r="U125" s="1">
        <v>17</v>
      </c>
      <c r="V125" s="1">
        <v>190</v>
      </c>
      <c r="W125" s="1">
        <v>11979</v>
      </c>
      <c r="X125" s="1">
        <v>1085</v>
      </c>
      <c r="Y125" s="58">
        <v>0.64</v>
      </c>
      <c r="AA125" s="1">
        <f t="shared" si="42"/>
        <v>687</v>
      </c>
      <c r="AB125" s="1">
        <f t="shared" si="43"/>
        <v>37333</v>
      </c>
      <c r="AC125" s="1">
        <f t="shared" si="44"/>
        <v>2170</v>
      </c>
      <c r="AD125" s="1">
        <f t="shared" si="64"/>
        <v>-23</v>
      </c>
      <c r="AE125" s="1">
        <f t="shared" si="65"/>
        <v>32</v>
      </c>
      <c r="AF125" s="1">
        <f t="shared" si="65"/>
        <v>0</v>
      </c>
      <c r="AG125" s="1">
        <f t="shared" si="65"/>
        <v>1</v>
      </c>
      <c r="AH125" s="1">
        <f t="shared" si="74"/>
        <v>10</v>
      </c>
      <c r="AI125" s="9">
        <f t="shared" si="66"/>
        <v>8.1862079372264973E-2</v>
      </c>
      <c r="AJ125" s="9">
        <f t="shared" si="45"/>
        <v>0.53871999999999998</v>
      </c>
      <c r="AK125" s="9">
        <f t="shared" si="46"/>
        <v>9.9399999999999992E-3</v>
      </c>
      <c r="AL125" s="9">
        <f t="shared" si="47"/>
        <v>0.50707999999999998</v>
      </c>
      <c r="AM125" s="9">
        <f t="shared" si="48"/>
        <v>2.1700000000000001E-2</v>
      </c>
      <c r="AN125" s="9">
        <f t="shared" si="49"/>
        <v>3.2399999999999998E-3</v>
      </c>
      <c r="AO125" s="9">
        <f t="shared" si="50"/>
        <v>2.0000000000000001E-4</v>
      </c>
      <c r="AP125" s="1">
        <f t="shared" si="67"/>
        <v>-10</v>
      </c>
      <c r="AQ125" s="1">
        <f t="shared" si="67"/>
        <v>13</v>
      </c>
      <c r="AS125" s="1">
        <f t="shared" si="68"/>
        <v>1</v>
      </c>
      <c r="AT125" s="1">
        <f t="shared" si="75"/>
        <v>4</v>
      </c>
      <c r="AU125" s="1">
        <f t="shared" si="51"/>
        <v>13254</v>
      </c>
      <c r="AV125" s="9">
        <f t="shared" si="52"/>
        <v>0.26507999999999998</v>
      </c>
      <c r="AW125" s="9">
        <f t="shared" si="53"/>
        <v>3.8E-3</v>
      </c>
      <c r="AX125" s="9">
        <f t="shared" si="54"/>
        <v>0.23957999999999999</v>
      </c>
      <c r="AY125" s="9">
        <f t="shared" si="55"/>
        <v>2.1700000000000001E-2</v>
      </c>
      <c r="AZ125" s="9">
        <f t="shared" si="56"/>
        <v>8.0000000000000007E-5</v>
      </c>
      <c r="BA125" s="9">
        <f t="shared" si="69"/>
        <v>0.26397280000000001</v>
      </c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M125" s="48"/>
      <c r="BX125" s="7"/>
      <c r="BY125" s="4"/>
      <c r="BZ125" s="7"/>
      <c r="CA125" s="7"/>
      <c r="CB125" s="7"/>
      <c r="CE125" s="7"/>
      <c r="CF125" s="7"/>
      <c r="CG125" s="7"/>
      <c r="CH125" s="7"/>
      <c r="CI125" s="7"/>
      <c r="CJ125" s="7"/>
      <c r="CK125" s="7"/>
      <c r="CL125" s="7"/>
      <c r="CN125" s="47"/>
      <c r="CO125" s="47"/>
      <c r="CP125" s="4"/>
    </row>
    <row r="126" spans="2:97" s="1" customFormat="1" x14ac:dyDescent="0.3">
      <c r="B126" s="1">
        <f t="shared" si="41"/>
        <v>26947</v>
      </c>
      <c r="C126" s="1">
        <v>113</v>
      </c>
      <c r="D126" s="1">
        <v>23051</v>
      </c>
      <c r="E126" s="1">
        <v>477</v>
      </c>
      <c r="F126" s="1">
        <v>0</v>
      </c>
      <c r="G126" s="1">
        <v>25384</v>
      </c>
      <c r="H126" s="1">
        <v>0</v>
      </c>
      <c r="I126" s="1">
        <v>1086</v>
      </c>
      <c r="J126" s="4">
        <v>54.19</v>
      </c>
      <c r="K126" s="4">
        <v>0.61</v>
      </c>
      <c r="L126" s="4">
        <v>25.8</v>
      </c>
      <c r="M126" s="61">
        <v>1.01</v>
      </c>
      <c r="N126" s="1">
        <v>13567</v>
      </c>
      <c r="O126" s="1">
        <v>13370</v>
      </c>
      <c r="P126" s="1">
        <v>144</v>
      </c>
      <c r="Q126" s="1">
        <v>13073</v>
      </c>
      <c r="R126" s="1">
        <v>152</v>
      </c>
      <c r="S126" s="1">
        <v>0</v>
      </c>
      <c r="T126" s="1">
        <v>152</v>
      </c>
      <c r="U126" s="1">
        <v>16</v>
      </c>
      <c r="V126" s="1">
        <v>179</v>
      </c>
      <c r="W126" s="1">
        <v>11991</v>
      </c>
      <c r="X126" s="1">
        <v>1086</v>
      </c>
      <c r="Y126" s="58">
        <v>0.64</v>
      </c>
      <c r="AA126" s="1">
        <f t="shared" si="42"/>
        <v>656</v>
      </c>
      <c r="AB126" s="1">
        <f t="shared" si="43"/>
        <v>37375</v>
      </c>
      <c r="AC126" s="1">
        <f t="shared" si="44"/>
        <v>2172</v>
      </c>
      <c r="AD126" s="1">
        <f t="shared" si="64"/>
        <v>-20</v>
      </c>
      <c r="AE126" s="1">
        <f t="shared" si="65"/>
        <v>30</v>
      </c>
      <c r="AF126" s="1">
        <f t="shared" si="65"/>
        <v>0</v>
      </c>
      <c r="AG126" s="1">
        <f t="shared" si="65"/>
        <v>1</v>
      </c>
      <c r="AH126" s="1">
        <f t="shared" si="74"/>
        <v>11</v>
      </c>
      <c r="AI126" s="9">
        <f t="shared" si="66"/>
        <v>8.192516596258298E-2</v>
      </c>
      <c r="AJ126" s="9">
        <f t="shared" si="45"/>
        <v>0.53893999999999997</v>
      </c>
      <c r="AK126" s="9">
        <f t="shared" si="46"/>
        <v>9.5399999999999999E-3</v>
      </c>
      <c r="AL126" s="9">
        <f t="shared" si="47"/>
        <v>0.50768000000000002</v>
      </c>
      <c r="AM126" s="9">
        <f t="shared" si="48"/>
        <v>2.172E-2</v>
      </c>
      <c r="AN126" s="9">
        <f t="shared" si="49"/>
        <v>3.0400000000000002E-3</v>
      </c>
      <c r="AO126" s="9">
        <f t="shared" si="50"/>
        <v>2.2000000000000001E-4</v>
      </c>
      <c r="AP126" s="1">
        <f t="shared" si="67"/>
        <v>-11</v>
      </c>
      <c r="AQ126" s="1">
        <f t="shared" si="67"/>
        <v>12</v>
      </c>
      <c r="AS126" s="1">
        <f t="shared" si="68"/>
        <v>1</v>
      </c>
      <c r="AT126" s="1">
        <f t="shared" si="75"/>
        <v>2</v>
      </c>
      <c r="AU126" s="1">
        <f t="shared" si="51"/>
        <v>13256</v>
      </c>
      <c r="AV126" s="9">
        <f t="shared" si="52"/>
        <v>0.26512000000000002</v>
      </c>
      <c r="AW126" s="9">
        <f t="shared" si="53"/>
        <v>3.5799999999999998E-3</v>
      </c>
      <c r="AX126" s="9">
        <f t="shared" si="54"/>
        <v>0.23982000000000001</v>
      </c>
      <c r="AY126" s="9">
        <f t="shared" si="55"/>
        <v>2.172E-2</v>
      </c>
      <c r="AZ126" s="9">
        <f t="shared" si="56"/>
        <v>4.0000000000000003E-5</v>
      </c>
      <c r="BA126" s="9">
        <f t="shared" si="69"/>
        <v>0.2640806</v>
      </c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M126" s="48"/>
      <c r="BX126" s="7"/>
      <c r="BY126" s="4"/>
      <c r="BZ126" s="7"/>
      <c r="CA126" s="7"/>
      <c r="CB126" s="7"/>
      <c r="CE126" s="7"/>
      <c r="CF126" s="7"/>
      <c r="CG126" s="7"/>
      <c r="CH126" s="7"/>
      <c r="CI126" s="7"/>
      <c r="CJ126" s="7"/>
      <c r="CK126" s="7"/>
      <c r="CL126" s="7"/>
      <c r="CN126" s="47"/>
      <c r="CO126" s="47"/>
      <c r="CP126" s="4"/>
    </row>
    <row r="127" spans="2:97" s="1" customFormat="1" x14ac:dyDescent="0.3">
      <c r="B127" s="1">
        <f t="shared" si="41"/>
        <v>26958</v>
      </c>
      <c r="C127" s="1">
        <v>114</v>
      </c>
      <c r="D127" s="1">
        <v>23040</v>
      </c>
      <c r="E127" s="1">
        <v>457</v>
      </c>
      <c r="F127" s="1">
        <v>0</v>
      </c>
      <c r="G127" s="1">
        <v>25414</v>
      </c>
      <c r="H127" s="1">
        <v>0</v>
      </c>
      <c r="I127" s="1">
        <v>1087</v>
      </c>
      <c r="J127" s="4">
        <v>54.2</v>
      </c>
      <c r="K127" s="4">
        <v>0.6</v>
      </c>
      <c r="L127" s="4">
        <v>25.8</v>
      </c>
      <c r="M127" s="61">
        <v>1.01</v>
      </c>
      <c r="N127" s="1">
        <v>13573</v>
      </c>
      <c r="O127" s="1">
        <v>13376</v>
      </c>
      <c r="P127" s="1">
        <v>143</v>
      </c>
      <c r="Q127" s="1">
        <v>13080</v>
      </c>
      <c r="R127" s="1">
        <v>152</v>
      </c>
      <c r="S127" s="1">
        <v>0</v>
      </c>
      <c r="T127" s="1">
        <v>143</v>
      </c>
      <c r="U127" s="1">
        <v>15</v>
      </c>
      <c r="V127" s="1">
        <v>168</v>
      </c>
      <c r="W127" s="1">
        <v>12004</v>
      </c>
      <c r="X127" s="1">
        <v>1087</v>
      </c>
      <c r="Y127" s="58">
        <v>0.64</v>
      </c>
      <c r="AA127" s="1">
        <f t="shared" si="42"/>
        <v>625</v>
      </c>
      <c r="AB127" s="1">
        <f t="shared" si="43"/>
        <v>37418</v>
      </c>
      <c r="AC127" s="1">
        <f t="shared" si="44"/>
        <v>2174</v>
      </c>
      <c r="AD127" s="1">
        <f t="shared" si="64"/>
        <v>-20</v>
      </c>
      <c r="AE127" s="1">
        <f t="shared" si="65"/>
        <v>30</v>
      </c>
      <c r="AF127" s="1">
        <f t="shared" si="65"/>
        <v>0</v>
      </c>
      <c r="AG127" s="1">
        <f t="shared" si="65"/>
        <v>1</v>
      </c>
      <c r="AH127" s="1">
        <f t="shared" si="74"/>
        <v>11</v>
      </c>
      <c r="AI127" s="9">
        <f t="shared" si="66"/>
        <v>8.198204992835055E-2</v>
      </c>
      <c r="AJ127" s="9">
        <f t="shared" si="45"/>
        <v>0.53915999999999997</v>
      </c>
      <c r="AK127" s="9">
        <f t="shared" si="46"/>
        <v>9.1400000000000006E-3</v>
      </c>
      <c r="AL127" s="9">
        <f t="shared" si="47"/>
        <v>0.50827999999999995</v>
      </c>
      <c r="AM127" s="9">
        <f t="shared" si="48"/>
        <v>2.1739999999999999E-2</v>
      </c>
      <c r="AN127" s="9">
        <f t="shared" si="49"/>
        <v>2.8600000000000001E-3</v>
      </c>
      <c r="AO127" s="9">
        <f t="shared" si="50"/>
        <v>2.2000000000000001E-4</v>
      </c>
      <c r="AP127" s="1">
        <f t="shared" si="67"/>
        <v>-11</v>
      </c>
      <c r="AQ127" s="1">
        <f t="shared" si="67"/>
        <v>13</v>
      </c>
      <c r="AS127" s="1">
        <f t="shared" si="68"/>
        <v>1</v>
      </c>
      <c r="AT127" s="1">
        <f t="shared" si="75"/>
        <v>3</v>
      </c>
      <c r="AU127" s="1">
        <f t="shared" si="51"/>
        <v>13259</v>
      </c>
      <c r="AV127" s="9">
        <f t="shared" si="52"/>
        <v>0.26518000000000003</v>
      </c>
      <c r="AW127" s="9">
        <f t="shared" si="53"/>
        <v>3.3600000000000001E-3</v>
      </c>
      <c r="AX127" s="9">
        <f t="shared" si="54"/>
        <v>0.24007999999999999</v>
      </c>
      <c r="AY127" s="9">
        <f t="shared" si="55"/>
        <v>2.1739999999999999E-2</v>
      </c>
      <c r="AZ127" s="9">
        <f t="shared" si="56"/>
        <v>6.0000000000000002E-5</v>
      </c>
      <c r="BA127" s="9">
        <f t="shared" si="69"/>
        <v>0.26418839999999999</v>
      </c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M127" s="48"/>
      <c r="BX127" s="7"/>
      <c r="BY127" s="4"/>
      <c r="BZ127" s="7"/>
      <c r="CA127" s="7"/>
      <c r="CB127" s="7"/>
      <c r="CE127" s="7"/>
      <c r="CF127" s="7"/>
      <c r="CG127" s="7"/>
      <c r="CH127" s="7"/>
      <c r="CI127" s="7"/>
      <c r="CJ127" s="7"/>
      <c r="CK127" s="7"/>
      <c r="CL127" s="7"/>
      <c r="CN127" s="47"/>
      <c r="CO127" s="47"/>
      <c r="CP127" s="4"/>
    </row>
    <row r="128" spans="2:97" s="1" customFormat="1" x14ac:dyDescent="0.3">
      <c r="B128" s="1">
        <f t="shared" si="41"/>
        <v>26970</v>
      </c>
      <c r="C128" s="1">
        <v>115</v>
      </c>
      <c r="D128" s="1">
        <v>23029</v>
      </c>
      <c r="E128" s="1">
        <v>439</v>
      </c>
      <c r="F128" s="1">
        <v>0</v>
      </c>
      <c r="G128" s="1">
        <v>25442</v>
      </c>
      <c r="H128" s="1">
        <v>0</v>
      </c>
      <c r="I128" s="1">
        <v>1089</v>
      </c>
      <c r="J128" s="4">
        <v>54.22</v>
      </c>
      <c r="K128" s="4">
        <v>0.6</v>
      </c>
      <c r="L128" s="4">
        <v>25.8</v>
      </c>
      <c r="M128" s="61">
        <v>1.01</v>
      </c>
      <c r="N128" s="1">
        <v>13579</v>
      </c>
      <c r="O128" s="1">
        <v>13381</v>
      </c>
      <c r="P128" s="1">
        <v>142</v>
      </c>
      <c r="Q128" s="1">
        <v>13086</v>
      </c>
      <c r="R128" s="1">
        <v>152</v>
      </c>
      <c r="S128" s="1">
        <v>0</v>
      </c>
      <c r="T128" s="1">
        <v>135</v>
      </c>
      <c r="U128" s="1">
        <v>13</v>
      </c>
      <c r="V128" s="1">
        <v>161</v>
      </c>
      <c r="W128" s="1">
        <v>12014</v>
      </c>
      <c r="X128" s="1">
        <v>1089</v>
      </c>
      <c r="Y128" s="58">
        <v>0.64</v>
      </c>
      <c r="AA128" s="1">
        <f t="shared" si="42"/>
        <v>600</v>
      </c>
      <c r="AB128" s="1">
        <f t="shared" si="43"/>
        <v>37456</v>
      </c>
      <c r="AC128" s="1">
        <f t="shared" si="44"/>
        <v>2178</v>
      </c>
      <c r="AD128" s="1">
        <f t="shared" si="64"/>
        <v>-18</v>
      </c>
      <c r="AE128" s="1">
        <f t="shared" si="65"/>
        <v>28</v>
      </c>
      <c r="AF128" s="1">
        <f t="shared" si="65"/>
        <v>0</v>
      </c>
      <c r="AG128" s="1">
        <f t="shared" si="65"/>
        <v>2</v>
      </c>
      <c r="AH128" s="1">
        <f t="shared" si="74"/>
        <v>12</v>
      </c>
      <c r="AI128" s="9">
        <f t="shared" si="66"/>
        <v>8.2101930036188181E-2</v>
      </c>
      <c r="AJ128" s="9">
        <f t="shared" si="45"/>
        <v>0.53939999999999999</v>
      </c>
      <c r="AK128" s="9">
        <f t="shared" si="46"/>
        <v>8.7799999999999996E-3</v>
      </c>
      <c r="AL128" s="9">
        <f t="shared" si="47"/>
        <v>0.50883999999999996</v>
      </c>
      <c r="AM128" s="9">
        <f t="shared" si="48"/>
        <v>2.1780000000000001E-2</v>
      </c>
      <c r="AN128" s="9">
        <f t="shared" si="49"/>
        <v>2.7000000000000001E-3</v>
      </c>
      <c r="AO128" s="9">
        <f t="shared" si="50"/>
        <v>2.4000000000000001E-4</v>
      </c>
      <c r="AP128" s="1">
        <f t="shared" si="67"/>
        <v>-7</v>
      </c>
      <c r="AQ128" s="1">
        <f t="shared" si="67"/>
        <v>10</v>
      </c>
      <c r="AS128" s="1">
        <f t="shared" si="68"/>
        <v>2</v>
      </c>
      <c r="AT128" s="1">
        <f t="shared" si="75"/>
        <v>5</v>
      </c>
      <c r="AU128" s="1">
        <f t="shared" si="51"/>
        <v>13264</v>
      </c>
      <c r="AV128" s="9">
        <f t="shared" si="52"/>
        <v>0.26528000000000002</v>
      </c>
      <c r="AW128" s="9">
        <f t="shared" si="53"/>
        <v>3.2200000000000002E-3</v>
      </c>
      <c r="AX128" s="9">
        <f t="shared" si="54"/>
        <v>0.24027999999999999</v>
      </c>
      <c r="AY128" s="9">
        <f t="shared" si="55"/>
        <v>2.1780000000000001E-2</v>
      </c>
      <c r="AZ128" s="9">
        <f t="shared" si="56"/>
        <v>1E-4</v>
      </c>
      <c r="BA128" s="9">
        <f t="shared" si="69"/>
        <v>0.26430599999999999</v>
      </c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M128" s="48"/>
      <c r="BX128" s="7"/>
      <c r="BY128" s="4"/>
      <c r="BZ128" s="7"/>
      <c r="CA128" s="7"/>
      <c r="CB128" s="7"/>
      <c r="CE128" s="7"/>
      <c r="CF128" s="7"/>
      <c r="CG128" s="7"/>
      <c r="CH128" s="7"/>
      <c r="CI128" s="7"/>
      <c r="CJ128" s="7"/>
      <c r="CK128" s="7"/>
      <c r="CL128" s="7"/>
      <c r="CN128" s="47"/>
      <c r="CO128" s="47"/>
      <c r="CP128" s="4"/>
    </row>
    <row r="129" spans="2:94" s="1" customFormat="1" x14ac:dyDescent="0.3">
      <c r="B129" s="1">
        <f t="shared" si="41"/>
        <v>26980</v>
      </c>
      <c r="C129" s="1">
        <v>116</v>
      </c>
      <c r="D129" s="1">
        <v>23018</v>
      </c>
      <c r="E129" s="1">
        <v>420</v>
      </c>
      <c r="F129" s="1">
        <v>0</v>
      </c>
      <c r="G129" s="1">
        <v>25470</v>
      </c>
      <c r="H129" s="1">
        <v>0</v>
      </c>
      <c r="I129" s="1">
        <v>1090</v>
      </c>
      <c r="J129" s="4">
        <v>54.23</v>
      </c>
      <c r="K129" s="4">
        <v>0.6</v>
      </c>
      <c r="L129" s="4">
        <v>25.8</v>
      </c>
      <c r="M129" s="61">
        <v>1.01</v>
      </c>
      <c r="N129" s="1">
        <v>13585</v>
      </c>
      <c r="O129" s="1">
        <v>13386</v>
      </c>
      <c r="P129" s="1">
        <v>141</v>
      </c>
      <c r="Q129" s="1">
        <v>13092</v>
      </c>
      <c r="R129" s="1">
        <v>152</v>
      </c>
      <c r="S129" s="1">
        <v>0</v>
      </c>
      <c r="T129" s="1">
        <v>127</v>
      </c>
      <c r="U129" s="1">
        <v>13</v>
      </c>
      <c r="V129" s="1">
        <v>152</v>
      </c>
      <c r="W129" s="1">
        <v>12025</v>
      </c>
      <c r="X129" s="1">
        <v>1090</v>
      </c>
      <c r="Y129" s="58">
        <v>0.64</v>
      </c>
      <c r="AA129" s="1">
        <f t="shared" si="42"/>
        <v>572</v>
      </c>
      <c r="AB129" s="1">
        <f t="shared" si="43"/>
        <v>37495</v>
      </c>
      <c r="AC129" s="1">
        <f t="shared" si="44"/>
        <v>2180</v>
      </c>
      <c r="AD129" s="1">
        <f t="shared" si="64"/>
        <v>-19</v>
      </c>
      <c r="AE129" s="1">
        <f t="shared" si="65"/>
        <v>28</v>
      </c>
      <c r="AF129" s="1">
        <f t="shared" si="65"/>
        <v>0</v>
      </c>
      <c r="AG129" s="1">
        <f t="shared" si="65"/>
        <v>1</v>
      </c>
      <c r="AH129" s="1">
        <f t="shared" si="74"/>
        <v>10</v>
      </c>
      <c r="AI129" s="9">
        <f t="shared" si="66"/>
        <v>8.215873973015754E-2</v>
      </c>
      <c r="AJ129" s="9">
        <f t="shared" si="45"/>
        <v>0.53959999999999997</v>
      </c>
      <c r="AK129" s="9">
        <f t="shared" si="46"/>
        <v>8.3999999999999995E-3</v>
      </c>
      <c r="AL129" s="9">
        <f t="shared" si="47"/>
        <v>0.50939999999999996</v>
      </c>
      <c r="AM129" s="9">
        <f t="shared" si="48"/>
        <v>2.18E-2</v>
      </c>
      <c r="AN129" s="9">
        <f t="shared" si="49"/>
        <v>2.5400000000000002E-3</v>
      </c>
      <c r="AO129" s="9">
        <f t="shared" si="50"/>
        <v>2.0000000000000001E-4</v>
      </c>
      <c r="AP129" s="1">
        <f t="shared" si="67"/>
        <v>-9</v>
      </c>
      <c r="AQ129" s="1">
        <f t="shared" si="67"/>
        <v>11</v>
      </c>
      <c r="AS129" s="1">
        <f t="shared" si="68"/>
        <v>1</v>
      </c>
      <c r="AT129" s="1">
        <f t="shared" si="75"/>
        <v>3</v>
      </c>
      <c r="AU129" s="1">
        <f t="shared" si="51"/>
        <v>13267</v>
      </c>
      <c r="AV129" s="9">
        <f t="shared" si="52"/>
        <v>0.26534000000000002</v>
      </c>
      <c r="AW129" s="9">
        <f t="shared" si="53"/>
        <v>3.0400000000000002E-3</v>
      </c>
      <c r="AX129" s="9">
        <f t="shared" si="54"/>
        <v>0.24049999999999999</v>
      </c>
      <c r="AY129" s="9">
        <f t="shared" si="55"/>
        <v>2.18E-2</v>
      </c>
      <c r="AZ129" s="9">
        <f t="shared" si="56"/>
        <v>6.0000000000000002E-5</v>
      </c>
      <c r="BA129" s="9">
        <f t="shared" si="69"/>
        <v>0.26440399999999997</v>
      </c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M129" s="48"/>
      <c r="BX129" s="7"/>
      <c r="BY129" s="4"/>
      <c r="BZ129" s="7"/>
      <c r="CA129" s="7"/>
      <c r="CB129" s="7"/>
      <c r="CE129" s="7"/>
      <c r="CF129" s="7"/>
      <c r="CG129" s="7"/>
      <c r="CH129" s="7"/>
      <c r="CI129" s="7"/>
      <c r="CJ129" s="7"/>
      <c r="CK129" s="7"/>
      <c r="CL129" s="7"/>
      <c r="CN129" s="47"/>
      <c r="CO129" s="47"/>
      <c r="CP129" s="4"/>
    </row>
    <row r="130" spans="2:94" s="1" customFormat="1" x14ac:dyDescent="0.3">
      <c r="B130" s="1">
        <f t="shared" si="41"/>
        <v>26990</v>
      </c>
      <c r="C130" s="1">
        <v>117</v>
      </c>
      <c r="D130" s="1">
        <v>23008</v>
      </c>
      <c r="E130" s="1">
        <v>406</v>
      </c>
      <c r="F130" s="1">
        <v>0</v>
      </c>
      <c r="G130" s="1">
        <v>25493</v>
      </c>
      <c r="H130" s="1">
        <v>0</v>
      </c>
      <c r="I130" s="1">
        <v>1091</v>
      </c>
      <c r="J130" s="4">
        <v>54.25</v>
      </c>
      <c r="K130" s="4">
        <v>0.6</v>
      </c>
      <c r="L130" s="4">
        <v>25.8</v>
      </c>
      <c r="M130" s="61">
        <v>1.01</v>
      </c>
      <c r="N130" s="1">
        <v>13590</v>
      </c>
      <c r="O130" s="1">
        <v>13390</v>
      </c>
      <c r="P130" s="1">
        <v>140</v>
      </c>
      <c r="Q130" s="1">
        <v>13097</v>
      </c>
      <c r="R130" s="1">
        <v>152</v>
      </c>
      <c r="S130" s="1">
        <v>0</v>
      </c>
      <c r="T130" s="1">
        <v>122</v>
      </c>
      <c r="U130" s="1">
        <v>13</v>
      </c>
      <c r="V130" s="1">
        <v>145</v>
      </c>
      <c r="W130" s="1">
        <v>12034</v>
      </c>
      <c r="X130" s="1">
        <v>1091</v>
      </c>
      <c r="Y130" s="58">
        <v>0.64</v>
      </c>
      <c r="AA130" s="1">
        <f t="shared" si="42"/>
        <v>551</v>
      </c>
      <c r="AB130" s="1">
        <f t="shared" si="43"/>
        <v>37527</v>
      </c>
      <c r="AC130" s="1">
        <f t="shared" si="44"/>
        <v>2182</v>
      </c>
      <c r="AD130" s="1">
        <f t="shared" si="64"/>
        <v>-14</v>
      </c>
      <c r="AE130" s="1">
        <f t="shared" si="65"/>
        <v>23</v>
      </c>
      <c r="AF130" s="1">
        <f t="shared" si="65"/>
        <v>0</v>
      </c>
      <c r="AG130" s="1">
        <f t="shared" si="65"/>
        <v>1</v>
      </c>
      <c r="AH130" s="1">
        <f t="shared" si="74"/>
        <v>10</v>
      </c>
      <c r="AI130" s="9">
        <f t="shared" si="66"/>
        <v>8.2215523737754329E-2</v>
      </c>
      <c r="AJ130" s="9">
        <f t="shared" si="45"/>
        <v>0.53979999999999995</v>
      </c>
      <c r="AK130" s="9">
        <f t="shared" si="46"/>
        <v>8.1200000000000005E-3</v>
      </c>
      <c r="AL130" s="9">
        <f t="shared" si="47"/>
        <v>0.50985999999999998</v>
      </c>
      <c r="AM130" s="9">
        <f t="shared" si="48"/>
        <v>2.1819999999999999E-2</v>
      </c>
      <c r="AN130" s="9">
        <f t="shared" si="49"/>
        <v>2.4399999999999999E-3</v>
      </c>
      <c r="AO130" s="9">
        <f t="shared" si="50"/>
        <v>2.0000000000000001E-4</v>
      </c>
      <c r="AP130" s="1">
        <f t="shared" si="67"/>
        <v>-7</v>
      </c>
      <c r="AQ130" s="1">
        <f t="shared" si="67"/>
        <v>9</v>
      </c>
      <c r="AS130" s="1">
        <f t="shared" si="68"/>
        <v>1</v>
      </c>
      <c r="AT130" s="1">
        <f t="shared" si="75"/>
        <v>3</v>
      </c>
      <c r="AU130" s="1">
        <f t="shared" si="51"/>
        <v>13270</v>
      </c>
      <c r="AV130" s="9">
        <f t="shared" si="52"/>
        <v>0.26540000000000002</v>
      </c>
      <c r="AW130" s="9">
        <f t="shared" si="53"/>
        <v>2.8999999999999998E-3</v>
      </c>
      <c r="AX130" s="9">
        <f t="shared" si="54"/>
        <v>0.24068000000000001</v>
      </c>
      <c r="AY130" s="9">
        <f t="shared" si="55"/>
        <v>2.1819999999999999E-2</v>
      </c>
      <c r="AZ130" s="9">
        <f t="shared" si="56"/>
        <v>6.0000000000000002E-5</v>
      </c>
      <c r="BA130" s="9">
        <f t="shared" si="69"/>
        <v>0.26450199999999996</v>
      </c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M130" s="48"/>
      <c r="BX130" s="7"/>
      <c r="BY130" s="4"/>
      <c r="BZ130" s="7"/>
      <c r="CA130" s="7"/>
      <c r="CB130" s="7"/>
      <c r="CE130" s="7"/>
      <c r="CF130" s="7"/>
      <c r="CG130" s="7"/>
      <c r="CH130" s="7"/>
      <c r="CI130" s="7"/>
      <c r="CJ130" s="7"/>
      <c r="CK130" s="7"/>
      <c r="CL130" s="7"/>
      <c r="CN130" s="47"/>
      <c r="CO130" s="47"/>
      <c r="CP130" s="4"/>
    </row>
    <row r="131" spans="2:94" s="1" customFormat="1" x14ac:dyDescent="0.3">
      <c r="B131" s="1">
        <f t="shared" si="41"/>
        <v>27000</v>
      </c>
      <c r="C131" s="1">
        <v>118</v>
      </c>
      <c r="D131" s="1">
        <v>22998</v>
      </c>
      <c r="E131" s="1">
        <v>394</v>
      </c>
      <c r="F131" s="1">
        <v>0</v>
      </c>
      <c r="G131" s="1">
        <v>25514</v>
      </c>
      <c r="H131" s="1">
        <v>0</v>
      </c>
      <c r="I131" s="1">
        <v>1092</v>
      </c>
      <c r="J131" s="4">
        <v>54.26</v>
      </c>
      <c r="K131" s="4">
        <v>0.6</v>
      </c>
      <c r="L131" s="4">
        <v>25.8</v>
      </c>
      <c r="M131" s="61">
        <v>1.01</v>
      </c>
      <c r="N131" s="1">
        <v>13596</v>
      </c>
      <c r="O131" s="1">
        <v>13395</v>
      </c>
      <c r="P131" s="1">
        <v>140</v>
      </c>
      <c r="Q131" s="1">
        <v>13101</v>
      </c>
      <c r="R131" s="1">
        <v>152</v>
      </c>
      <c r="S131" s="1">
        <v>0</v>
      </c>
      <c r="T131" s="1">
        <v>116</v>
      </c>
      <c r="U131" s="1">
        <v>12</v>
      </c>
      <c r="V131" s="1">
        <v>139</v>
      </c>
      <c r="W131" s="1">
        <v>12042</v>
      </c>
      <c r="X131" s="1">
        <v>1092</v>
      </c>
      <c r="Y131" s="58">
        <v>0.64</v>
      </c>
      <c r="AA131" s="1">
        <f t="shared" si="42"/>
        <v>533</v>
      </c>
      <c r="AB131" s="1">
        <f t="shared" si="43"/>
        <v>37556</v>
      </c>
      <c r="AC131" s="1">
        <f t="shared" si="44"/>
        <v>2184</v>
      </c>
      <c r="AD131" s="1">
        <f t="shared" si="64"/>
        <v>-12</v>
      </c>
      <c r="AE131" s="1">
        <f t="shared" si="65"/>
        <v>21</v>
      </c>
      <c r="AF131" s="1">
        <f t="shared" si="65"/>
        <v>0</v>
      </c>
      <c r="AG131" s="1">
        <f t="shared" si="65"/>
        <v>1</v>
      </c>
      <c r="AH131" s="1">
        <f t="shared" si="74"/>
        <v>10</v>
      </c>
      <c r="AI131" s="9">
        <f t="shared" si="66"/>
        <v>8.2272282076395684E-2</v>
      </c>
      <c r="AJ131" s="9">
        <f t="shared" si="45"/>
        <v>0.54</v>
      </c>
      <c r="AK131" s="9">
        <f t="shared" si="46"/>
        <v>7.8799999999999999E-3</v>
      </c>
      <c r="AL131" s="9">
        <f t="shared" si="47"/>
        <v>0.51027999999999996</v>
      </c>
      <c r="AM131" s="9">
        <f t="shared" si="48"/>
        <v>2.1839999999999998E-2</v>
      </c>
      <c r="AN131" s="9">
        <f t="shared" si="49"/>
        <v>2.32E-3</v>
      </c>
      <c r="AO131" s="9">
        <f t="shared" si="50"/>
        <v>2.0000000000000001E-4</v>
      </c>
      <c r="AP131" s="1">
        <f t="shared" si="67"/>
        <v>-6</v>
      </c>
      <c r="AQ131" s="1">
        <f t="shared" si="67"/>
        <v>8</v>
      </c>
      <c r="AS131" s="1">
        <f t="shared" si="68"/>
        <v>1</v>
      </c>
      <c r="AT131" s="1">
        <f t="shared" si="75"/>
        <v>3</v>
      </c>
      <c r="AU131" s="1">
        <f t="shared" si="51"/>
        <v>13273</v>
      </c>
      <c r="AV131" s="9">
        <f t="shared" si="52"/>
        <v>0.26545999999999997</v>
      </c>
      <c r="AW131" s="9">
        <f t="shared" si="53"/>
        <v>2.7799999999999999E-3</v>
      </c>
      <c r="AX131" s="9">
        <f t="shared" si="54"/>
        <v>0.24084</v>
      </c>
      <c r="AY131" s="9">
        <f t="shared" si="55"/>
        <v>2.1839999999999998E-2</v>
      </c>
      <c r="AZ131" s="9">
        <f t="shared" si="56"/>
        <v>6.0000000000000002E-5</v>
      </c>
      <c r="BA131" s="9">
        <f t="shared" si="69"/>
        <v>0.2646</v>
      </c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M131" s="48"/>
      <c r="BX131" s="7"/>
      <c r="BY131" s="4"/>
      <c r="BZ131" s="7"/>
      <c r="CA131" s="7"/>
      <c r="CB131" s="7"/>
      <c r="CE131" s="7"/>
      <c r="CF131" s="7"/>
      <c r="CG131" s="7"/>
      <c r="CH131" s="7"/>
      <c r="CI131" s="7"/>
      <c r="CJ131" s="7"/>
      <c r="CK131" s="7"/>
      <c r="CL131" s="7"/>
      <c r="CN131" s="47"/>
      <c r="CO131" s="47"/>
      <c r="CP131" s="4"/>
    </row>
    <row r="132" spans="2:94" s="1" customFormat="1" x14ac:dyDescent="0.3">
      <c r="B132" s="1">
        <f t="shared" si="41"/>
        <v>27010</v>
      </c>
      <c r="C132" s="1">
        <v>119</v>
      </c>
      <c r="D132" s="1">
        <v>22989</v>
      </c>
      <c r="E132" s="1">
        <v>380</v>
      </c>
      <c r="F132" s="1">
        <v>0</v>
      </c>
      <c r="G132" s="1">
        <v>25537</v>
      </c>
      <c r="H132" s="1">
        <v>0</v>
      </c>
      <c r="I132" s="1">
        <v>1093</v>
      </c>
      <c r="J132" s="4">
        <v>54.27</v>
      </c>
      <c r="K132" s="4">
        <v>0.6</v>
      </c>
      <c r="L132" s="4">
        <v>25.8</v>
      </c>
      <c r="M132" s="61">
        <v>1.01</v>
      </c>
      <c r="N132" s="1">
        <v>13600</v>
      </c>
      <c r="O132" s="1">
        <v>13400</v>
      </c>
      <c r="P132" s="1">
        <v>139</v>
      </c>
      <c r="Q132" s="1">
        <v>13108</v>
      </c>
      <c r="R132" s="1">
        <v>152</v>
      </c>
      <c r="S132" s="1">
        <v>0</v>
      </c>
      <c r="T132" s="1">
        <v>110</v>
      </c>
      <c r="U132" s="1">
        <v>11</v>
      </c>
      <c r="V132" s="1">
        <v>132</v>
      </c>
      <c r="W132" s="1">
        <v>12050</v>
      </c>
      <c r="X132" s="1">
        <v>1093</v>
      </c>
      <c r="Y132" s="58">
        <v>0.64</v>
      </c>
      <c r="AA132" s="1">
        <f t="shared" si="42"/>
        <v>512</v>
      </c>
      <c r="AB132" s="1">
        <f t="shared" si="43"/>
        <v>37587</v>
      </c>
      <c r="AC132" s="1">
        <f t="shared" si="44"/>
        <v>2186</v>
      </c>
      <c r="AD132" s="1">
        <f t="shared" si="64"/>
        <v>-14</v>
      </c>
      <c r="AE132" s="1">
        <f t="shared" si="65"/>
        <v>23</v>
      </c>
      <c r="AF132" s="1">
        <f t="shared" si="65"/>
        <v>0</v>
      </c>
      <c r="AG132" s="1">
        <f t="shared" si="65"/>
        <v>1</v>
      </c>
      <c r="AH132" s="1">
        <f t="shared" si="74"/>
        <v>10</v>
      </c>
      <c r="AI132" s="9">
        <f t="shared" si="66"/>
        <v>8.2335216572504713E-2</v>
      </c>
      <c r="AJ132" s="9">
        <f t="shared" si="45"/>
        <v>0.54020000000000001</v>
      </c>
      <c r="AK132" s="9">
        <f t="shared" si="46"/>
        <v>7.6E-3</v>
      </c>
      <c r="AL132" s="9">
        <f t="shared" si="47"/>
        <v>0.51073999999999997</v>
      </c>
      <c r="AM132" s="9">
        <f t="shared" si="48"/>
        <v>2.1860000000000001E-2</v>
      </c>
      <c r="AN132" s="9">
        <f t="shared" si="49"/>
        <v>2.2000000000000001E-3</v>
      </c>
      <c r="AO132" s="9">
        <f t="shared" si="50"/>
        <v>2.0000000000000001E-4</v>
      </c>
      <c r="AP132" s="1">
        <f t="shared" si="67"/>
        <v>-7</v>
      </c>
      <c r="AQ132" s="1">
        <f t="shared" si="67"/>
        <v>8</v>
      </c>
      <c r="AS132" s="1">
        <f t="shared" si="68"/>
        <v>1</v>
      </c>
      <c r="AT132" s="1">
        <f t="shared" si="75"/>
        <v>2</v>
      </c>
      <c r="AU132" s="1">
        <f t="shared" si="51"/>
        <v>13275</v>
      </c>
      <c r="AV132" s="9">
        <f t="shared" si="52"/>
        <v>0.26550000000000001</v>
      </c>
      <c r="AW132" s="9">
        <f t="shared" si="53"/>
        <v>2.64E-3</v>
      </c>
      <c r="AX132" s="9">
        <f t="shared" si="54"/>
        <v>0.24099999999999999</v>
      </c>
      <c r="AY132" s="9">
        <f t="shared" si="55"/>
        <v>2.1860000000000001E-2</v>
      </c>
      <c r="AZ132" s="9">
        <f t="shared" si="56"/>
        <v>4.0000000000000003E-5</v>
      </c>
      <c r="BA132" s="9">
        <f t="shared" si="69"/>
        <v>0.26469799999999999</v>
      </c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M132" s="48"/>
      <c r="BX132" s="7"/>
      <c r="BY132" s="4"/>
      <c r="BZ132" s="7"/>
      <c r="CA132" s="7"/>
      <c r="CB132" s="7"/>
      <c r="CE132" s="7"/>
      <c r="CF132" s="7"/>
      <c r="CG132" s="7"/>
      <c r="CH132" s="7"/>
      <c r="CI132" s="7"/>
      <c r="CJ132" s="7"/>
      <c r="CK132" s="7"/>
      <c r="CL132" s="7"/>
      <c r="CN132" s="47"/>
      <c r="CO132" s="47"/>
      <c r="CP132" s="4"/>
    </row>
    <row r="133" spans="2:94" s="1" customFormat="1" x14ac:dyDescent="0.3">
      <c r="B133" s="1">
        <f t="shared" si="41"/>
        <v>27019</v>
      </c>
      <c r="C133" s="1">
        <v>120</v>
      </c>
      <c r="D133" s="1">
        <v>22980</v>
      </c>
      <c r="E133" s="1">
        <v>366</v>
      </c>
      <c r="F133" s="1">
        <v>0</v>
      </c>
      <c r="G133" s="1">
        <v>25559</v>
      </c>
      <c r="H133" s="1">
        <v>0</v>
      </c>
      <c r="I133" s="1">
        <v>1094</v>
      </c>
      <c r="J133" s="4">
        <v>54.29</v>
      </c>
      <c r="K133" s="4">
        <v>0.6</v>
      </c>
      <c r="L133" s="4">
        <v>25.8</v>
      </c>
      <c r="M133" s="61">
        <v>1.01</v>
      </c>
      <c r="N133" s="1">
        <v>13605</v>
      </c>
      <c r="O133" s="1">
        <v>13404</v>
      </c>
      <c r="P133" s="1">
        <v>138</v>
      </c>
      <c r="Q133" s="1">
        <v>13114</v>
      </c>
      <c r="R133" s="1">
        <v>152</v>
      </c>
      <c r="S133" s="1">
        <v>0</v>
      </c>
      <c r="T133" s="1">
        <v>104</v>
      </c>
      <c r="U133" s="1">
        <v>11</v>
      </c>
      <c r="V133" s="1">
        <v>126</v>
      </c>
      <c r="W133" s="1">
        <v>12058</v>
      </c>
      <c r="X133" s="1">
        <v>1094</v>
      </c>
      <c r="Y133" s="58">
        <v>0.64</v>
      </c>
      <c r="AA133" s="1">
        <f t="shared" si="42"/>
        <v>492</v>
      </c>
      <c r="AB133" s="1">
        <f t="shared" si="43"/>
        <v>37617</v>
      </c>
      <c r="AC133" s="1">
        <f t="shared" si="44"/>
        <v>2188</v>
      </c>
      <c r="AD133" s="1">
        <f t="shared" si="64"/>
        <v>-14</v>
      </c>
      <c r="AE133" s="1">
        <f t="shared" si="65"/>
        <v>22</v>
      </c>
      <c r="AF133" s="1">
        <f t="shared" si="65"/>
        <v>0</v>
      </c>
      <c r="AG133" s="1">
        <f t="shared" si="65"/>
        <v>1</v>
      </c>
      <c r="AH133" s="1">
        <f t="shared" si="74"/>
        <v>9</v>
      </c>
      <c r="AI133" s="9">
        <f t="shared" si="66"/>
        <v>8.2391926494954054E-2</v>
      </c>
      <c r="AJ133" s="9">
        <f t="shared" si="45"/>
        <v>0.54037999999999997</v>
      </c>
      <c r="AK133" s="9">
        <f t="shared" si="46"/>
        <v>7.3200000000000001E-3</v>
      </c>
      <c r="AL133" s="9">
        <f t="shared" si="47"/>
        <v>0.51117999999999997</v>
      </c>
      <c r="AM133" s="9">
        <f t="shared" si="48"/>
        <v>2.188E-2</v>
      </c>
      <c r="AN133" s="9">
        <f t="shared" si="49"/>
        <v>2.0799999999999998E-3</v>
      </c>
      <c r="AO133" s="9">
        <f t="shared" si="50"/>
        <v>1.8000000000000001E-4</v>
      </c>
      <c r="AP133" s="1">
        <f t="shared" si="67"/>
        <v>-6</v>
      </c>
      <c r="AQ133" s="1">
        <f t="shared" si="67"/>
        <v>8</v>
      </c>
      <c r="AS133" s="1">
        <f t="shared" si="68"/>
        <v>1</v>
      </c>
      <c r="AT133" s="1">
        <f t="shared" si="75"/>
        <v>3</v>
      </c>
      <c r="AU133" s="1">
        <f t="shared" si="51"/>
        <v>13278</v>
      </c>
      <c r="AV133" s="9">
        <f t="shared" si="52"/>
        <v>0.26556000000000002</v>
      </c>
      <c r="AW133" s="9">
        <f t="shared" si="53"/>
        <v>2.5200000000000001E-3</v>
      </c>
      <c r="AX133" s="9">
        <f t="shared" si="54"/>
        <v>0.24116000000000001</v>
      </c>
      <c r="AY133" s="9">
        <f t="shared" si="55"/>
        <v>2.188E-2</v>
      </c>
      <c r="AZ133" s="9">
        <f t="shared" si="56"/>
        <v>6.0000000000000002E-5</v>
      </c>
      <c r="BA133" s="9">
        <f t="shared" si="69"/>
        <v>0.26478619999999997</v>
      </c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M133" s="48"/>
      <c r="BX133" s="7"/>
      <c r="BY133" s="4"/>
      <c r="BZ133" s="7"/>
      <c r="CA133" s="7"/>
      <c r="CB133" s="7"/>
      <c r="CE133" s="7"/>
      <c r="CF133" s="7"/>
      <c r="CG133" s="7"/>
      <c r="CH133" s="7"/>
      <c r="CI133" s="7"/>
      <c r="CJ133" s="7"/>
      <c r="CK133" s="7"/>
      <c r="CL133" s="7"/>
      <c r="CN133" s="47"/>
      <c r="CO133" s="47"/>
      <c r="CP133" s="4"/>
    </row>
    <row r="134" spans="2:94" s="1" customFormat="1" x14ac:dyDescent="0.3">
      <c r="B134" s="1">
        <f t="shared" si="41"/>
        <v>27028</v>
      </c>
      <c r="C134" s="1">
        <v>121</v>
      </c>
      <c r="D134" s="1">
        <v>22970</v>
      </c>
      <c r="E134" s="1">
        <v>353</v>
      </c>
      <c r="F134" s="1">
        <v>0</v>
      </c>
      <c r="G134" s="1">
        <v>25580</v>
      </c>
      <c r="H134" s="1">
        <v>0</v>
      </c>
      <c r="I134" s="1">
        <v>1095</v>
      </c>
      <c r="J134" s="4">
        <v>54.3</v>
      </c>
      <c r="K134" s="4">
        <v>0.6</v>
      </c>
      <c r="L134" s="4">
        <v>25.8</v>
      </c>
      <c r="M134" s="61">
        <v>1.01</v>
      </c>
      <c r="N134" s="1">
        <v>13609</v>
      </c>
      <c r="O134" s="1">
        <v>13409</v>
      </c>
      <c r="P134" s="1">
        <v>137</v>
      </c>
      <c r="Q134" s="1">
        <v>13120</v>
      </c>
      <c r="R134" s="1">
        <v>152</v>
      </c>
      <c r="S134" s="1">
        <v>0</v>
      </c>
      <c r="T134" s="1">
        <v>99</v>
      </c>
      <c r="U134" s="1">
        <v>11</v>
      </c>
      <c r="V134" s="1">
        <v>120</v>
      </c>
      <c r="W134" s="1">
        <v>12066</v>
      </c>
      <c r="X134" s="1">
        <v>1095</v>
      </c>
      <c r="Y134" s="58">
        <v>0.64</v>
      </c>
      <c r="AA134" s="1">
        <f t="shared" si="42"/>
        <v>473</v>
      </c>
      <c r="AB134" s="1">
        <f t="shared" si="43"/>
        <v>37646</v>
      </c>
      <c r="AC134" s="1">
        <f t="shared" si="44"/>
        <v>2190</v>
      </c>
      <c r="AD134" s="1">
        <f t="shared" si="64"/>
        <v>-13</v>
      </c>
      <c r="AE134" s="1">
        <f t="shared" si="65"/>
        <v>21</v>
      </c>
      <c r="AF134" s="1">
        <f t="shared" si="65"/>
        <v>0</v>
      </c>
      <c r="AG134" s="1">
        <f t="shared" si="65"/>
        <v>1</v>
      </c>
      <c r="AH134" s="1">
        <f t="shared" si="74"/>
        <v>9</v>
      </c>
      <c r="AI134" s="9">
        <f t="shared" si="66"/>
        <v>8.2448610797379709E-2</v>
      </c>
      <c r="AJ134" s="9">
        <f t="shared" si="45"/>
        <v>0.54056000000000004</v>
      </c>
      <c r="AK134" s="9">
        <f t="shared" si="46"/>
        <v>7.0600000000000003E-3</v>
      </c>
      <c r="AL134" s="9">
        <f t="shared" si="47"/>
        <v>0.51160000000000005</v>
      </c>
      <c r="AM134" s="9">
        <f t="shared" si="48"/>
        <v>2.1899999999999999E-2</v>
      </c>
      <c r="AN134" s="9">
        <f t="shared" si="49"/>
        <v>1.98E-3</v>
      </c>
      <c r="AO134" s="9">
        <f t="shared" si="50"/>
        <v>1.8000000000000001E-4</v>
      </c>
      <c r="AP134" s="1">
        <f t="shared" si="67"/>
        <v>-6</v>
      </c>
      <c r="AQ134" s="1">
        <f t="shared" si="67"/>
        <v>8</v>
      </c>
      <c r="AS134" s="1">
        <f t="shared" si="68"/>
        <v>1</v>
      </c>
      <c r="AT134" s="1">
        <f t="shared" si="75"/>
        <v>3</v>
      </c>
      <c r="AU134" s="1">
        <f t="shared" si="51"/>
        <v>13281</v>
      </c>
      <c r="AV134" s="9">
        <f t="shared" si="52"/>
        <v>0.26562000000000002</v>
      </c>
      <c r="AW134" s="9">
        <f t="shared" si="53"/>
        <v>2.3999999999999998E-3</v>
      </c>
      <c r="AX134" s="9">
        <f t="shared" si="54"/>
        <v>0.24132000000000001</v>
      </c>
      <c r="AY134" s="9">
        <f t="shared" si="55"/>
        <v>2.1899999999999999E-2</v>
      </c>
      <c r="AZ134" s="9">
        <f t="shared" si="56"/>
        <v>6.0000000000000002E-5</v>
      </c>
      <c r="BA134" s="9">
        <f t="shared" si="69"/>
        <v>0.26487440000000001</v>
      </c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M134" s="48"/>
      <c r="BX134" s="7"/>
      <c r="BY134" s="4"/>
      <c r="BZ134" s="7"/>
      <c r="CA134" s="7"/>
      <c r="CB134" s="7"/>
      <c r="CE134" s="7"/>
      <c r="CF134" s="7"/>
      <c r="CG134" s="7"/>
      <c r="CH134" s="7"/>
      <c r="CI134" s="7"/>
      <c r="CJ134" s="7"/>
      <c r="CK134" s="7"/>
      <c r="CL134" s="7"/>
      <c r="CN134" s="47"/>
      <c r="CO134" s="47"/>
      <c r="CP134" s="4"/>
    </row>
    <row r="135" spans="2:94" s="1" customFormat="1" x14ac:dyDescent="0.3">
      <c r="B135" s="1">
        <f t="shared" si="41"/>
        <v>27036</v>
      </c>
      <c r="C135" s="1">
        <v>122</v>
      </c>
      <c r="D135" s="1">
        <v>22961</v>
      </c>
      <c r="E135" s="1">
        <v>341</v>
      </c>
      <c r="F135" s="1">
        <v>0</v>
      </c>
      <c r="G135" s="1">
        <v>25600</v>
      </c>
      <c r="H135" s="1">
        <v>0</v>
      </c>
      <c r="I135" s="1">
        <v>1095</v>
      </c>
      <c r="J135" s="4">
        <v>54.31</v>
      </c>
      <c r="K135" s="4">
        <v>0.6</v>
      </c>
      <c r="L135" s="4">
        <v>25.8</v>
      </c>
      <c r="M135" s="61">
        <v>1.01</v>
      </c>
      <c r="N135" s="1">
        <v>13614</v>
      </c>
      <c r="O135" s="1">
        <v>13414</v>
      </c>
      <c r="P135" s="1">
        <v>135</v>
      </c>
      <c r="Q135" s="1">
        <v>13125</v>
      </c>
      <c r="R135" s="1">
        <v>152</v>
      </c>
      <c r="S135" s="1">
        <v>0</v>
      </c>
      <c r="T135" s="1">
        <v>95</v>
      </c>
      <c r="U135" s="1">
        <v>10</v>
      </c>
      <c r="V135" s="1">
        <v>115</v>
      </c>
      <c r="W135" s="1">
        <v>12073</v>
      </c>
      <c r="X135" s="1">
        <v>1095</v>
      </c>
      <c r="Y135" s="58">
        <v>0.64</v>
      </c>
      <c r="AA135" s="1">
        <f t="shared" si="42"/>
        <v>456</v>
      </c>
      <c r="AB135" s="1">
        <f t="shared" si="43"/>
        <v>37673</v>
      </c>
      <c r="AC135" s="1">
        <f t="shared" si="44"/>
        <v>2190</v>
      </c>
      <c r="AD135" s="1">
        <f t="shared" si="64"/>
        <v>-12</v>
      </c>
      <c r="AE135" s="1">
        <f t="shared" si="65"/>
        <v>20</v>
      </c>
      <c r="AF135" s="1">
        <f t="shared" si="65"/>
        <v>0</v>
      </c>
      <c r="AG135" s="1">
        <f t="shared" si="65"/>
        <v>0</v>
      </c>
      <c r="AH135" s="1">
        <f t="shared" si="74"/>
        <v>8</v>
      </c>
      <c r="AI135" s="9">
        <f t="shared" si="66"/>
        <v>8.243619664232478E-2</v>
      </c>
      <c r="AJ135" s="9">
        <f t="shared" si="45"/>
        <v>0.54071999999999998</v>
      </c>
      <c r="AK135" s="9">
        <f t="shared" si="46"/>
        <v>6.8199999999999997E-3</v>
      </c>
      <c r="AL135" s="9">
        <f t="shared" si="47"/>
        <v>0.51200000000000001</v>
      </c>
      <c r="AM135" s="9">
        <f t="shared" si="48"/>
        <v>2.1899999999999999E-2</v>
      </c>
      <c r="AN135" s="9">
        <f t="shared" si="49"/>
        <v>1.9E-3</v>
      </c>
      <c r="AO135" s="9">
        <f t="shared" si="50"/>
        <v>1.6000000000000001E-4</v>
      </c>
      <c r="AP135" s="1">
        <f t="shared" si="67"/>
        <v>-5</v>
      </c>
      <c r="AQ135" s="1">
        <f t="shared" si="67"/>
        <v>7</v>
      </c>
      <c r="AS135" s="1">
        <f t="shared" si="68"/>
        <v>0</v>
      </c>
      <c r="AT135" s="1">
        <f t="shared" si="75"/>
        <v>2</v>
      </c>
      <c r="AU135" s="1">
        <f t="shared" si="51"/>
        <v>13283</v>
      </c>
      <c r="AV135" s="9">
        <f t="shared" si="52"/>
        <v>0.26566000000000001</v>
      </c>
      <c r="AW135" s="9">
        <f t="shared" si="53"/>
        <v>2.3E-3</v>
      </c>
      <c r="AX135" s="9">
        <f t="shared" si="54"/>
        <v>0.24146000000000001</v>
      </c>
      <c r="AY135" s="9">
        <f t="shared" si="55"/>
        <v>2.1899999999999999E-2</v>
      </c>
      <c r="AZ135" s="9">
        <f t="shared" si="56"/>
        <v>4.0000000000000003E-5</v>
      </c>
      <c r="BA135" s="9">
        <f t="shared" si="69"/>
        <v>0.26495279999999999</v>
      </c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M135" s="48"/>
      <c r="BX135" s="7"/>
      <c r="BY135" s="4"/>
      <c r="BZ135" s="7"/>
      <c r="CA135" s="7"/>
      <c r="CB135" s="7"/>
      <c r="CE135" s="7"/>
      <c r="CF135" s="7"/>
      <c r="CG135" s="7"/>
      <c r="CH135" s="7"/>
      <c r="CI135" s="7"/>
      <c r="CJ135" s="7"/>
      <c r="CK135" s="7"/>
      <c r="CL135" s="7"/>
      <c r="CN135" s="47"/>
      <c r="CO135" s="47"/>
      <c r="CP135" s="4"/>
    </row>
    <row r="136" spans="2:94" s="1" customFormat="1" x14ac:dyDescent="0.3">
      <c r="B136" s="1">
        <f t="shared" si="41"/>
        <v>27045</v>
      </c>
      <c r="C136" s="1">
        <v>123</v>
      </c>
      <c r="D136" s="1">
        <v>22953</v>
      </c>
      <c r="E136" s="1">
        <v>329</v>
      </c>
      <c r="F136" s="1">
        <v>0</v>
      </c>
      <c r="G136" s="1">
        <v>25620</v>
      </c>
      <c r="H136" s="1">
        <v>0</v>
      </c>
      <c r="I136" s="1">
        <v>1096</v>
      </c>
      <c r="J136" s="4">
        <v>54.33</v>
      </c>
      <c r="K136" s="4">
        <v>0.6</v>
      </c>
      <c r="L136" s="4">
        <v>25.8</v>
      </c>
      <c r="M136" s="61">
        <v>1.01</v>
      </c>
      <c r="N136" s="1">
        <v>13618</v>
      </c>
      <c r="O136" s="1">
        <v>13418</v>
      </c>
      <c r="P136" s="1">
        <v>133</v>
      </c>
      <c r="Q136" s="1">
        <v>13132</v>
      </c>
      <c r="R136" s="1">
        <v>152</v>
      </c>
      <c r="S136" s="1">
        <v>0</v>
      </c>
      <c r="T136" s="1">
        <v>90</v>
      </c>
      <c r="U136" s="1">
        <v>10</v>
      </c>
      <c r="V136" s="1">
        <v>109</v>
      </c>
      <c r="W136" s="1">
        <v>12080</v>
      </c>
      <c r="X136" s="1">
        <v>1096</v>
      </c>
      <c r="Y136" s="58">
        <v>0.64</v>
      </c>
      <c r="AA136" s="1">
        <f t="shared" si="42"/>
        <v>438</v>
      </c>
      <c r="AB136" s="1">
        <f t="shared" si="43"/>
        <v>37700</v>
      </c>
      <c r="AC136" s="1">
        <f t="shared" si="44"/>
        <v>2192</v>
      </c>
      <c r="AD136" s="1">
        <f t="shared" si="64"/>
        <v>-12</v>
      </c>
      <c r="AE136" s="1">
        <f t="shared" si="65"/>
        <v>20</v>
      </c>
      <c r="AF136" s="1">
        <f t="shared" si="65"/>
        <v>0</v>
      </c>
      <c r="AG136" s="1">
        <f t="shared" si="65"/>
        <v>1</v>
      </c>
      <c r="AH136" s="1">
        <f t="shared" si="74"/>
        <v>9</v>
      </c>
      <c r="AI136" s="9">
        <f t="shared" si="66"/>
        <v>8.2499059089198343E-2</v>
      </c>
      <c r="AJ136" s="9">
        <f t="shared" si="45"/>
        <v>0.54090000000000005</v>
      </c>
      <c r="AK136" s="9">
        <f t="shared" si="46"/>
        <v>6.5799999999999999E-3</v>
      </c>
      <c r="AL136" s="9">
        <f t="shared" si="47"/>
        <v>0.51239999999999997</v>
      </c>
      <c r="AM136" s="9">
        <f t="shared" si="48"/>
        <v>2.1919999999999999E-2</v>
      </c>
      <c r="AN136" s="9">
        <f t="shared" si="49"/>
        <v>1.8E-3</v>
      </c>
      <c r="AO136" s="9">
        <f t="shared" si="50"/>
        <v>1.8000000000000001E-4</v>
      </c>
      <c r="AP136" s="1">
        <f t="shared" si="67"/>
        <v>-6</v>
      </c>
      <c r="AQ136" s="1">
        <f t="shared" si="67"/>
        <v>7</v>
      </c>
      <c r="AS136" s="1">
        <f t="shared" si="68"/>
        <v>1</v>
      </c>
      <c r="AT136" s="1">
        <f t="shared" si="75"/>
        <v>2</v>
      </c>
      <c r="AU136" s="1">
        <f t="shared" si="51"/>
        <v>13285</v>
      </c>
      <c r="AV136" s="9">
        <f t="shared" si="52"/>
        <v>0.26569999999999999</v>
      </c>
      <c r="AW136" s="9">
        <f t="shared" si="53"/>
        <v>2.1800000000000001E-3</v>
      </c>
      <c r="AX136" s="9">
        <f t="shared" si="54"/>
        <v>0.24160000000000001</v>
      </c>
      <c r="AY136" s="9">
        <f t="shared" si="55"/>
        <v>2.1919999999999999E-2</v>
      </c>
      <c r="AZ136" s="9">
        <f t="shared" si="56"/>
        <v>4.0000000000000003E-5</v>
      </c>
      <c r="BA136" s="9">
        <f t="shared" si="69"/>
        <v>0.26504100000000003</v>
      </c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M136" s="48"/>
      <c r="BX136" s="7"/>
      <c r="BY136" s="4"/>
      <c r="BZ136" s="7"/>
      <c r="CA136" s="7"/>
      <c r="CB136" s="7"/>
      <c r="CE136" s="7"/>
      <c r="CF136" s="7"/>
      <c r="CG136" s="7"/>
      <c r="CH136" s="7"/>
      <c r="CI136" s="7"/>
      <c r="CJ136" s="7"/>
      <c r="CK136" s="7"/>
      <c r="CL136" s="7"/>
      <c r="CN136" s="47"/>
      <c r="CO136" s="47"/>
      <c r="CP136" s="4"/>
    </row>
    <row r="137" spans="2:94" s="1" customFormat="1" x14ac:dyDescent="0.3">
      <c r="B137" s="1">
        <f t="shared" si="41"/>
        <v>27054</v>
      </c>
      <c r="C137" s="1">
        <v>124</v>
      </c>
      <c r="D137" s="1">
        <v>22944</v>
      </c>
      <c r="E137" s="1">
        <v>319</v>
      </c>
      <c r="F137" s="1">
        <v>0</v>
      </c>
      <c r="G137" s="1">
        <v>25638</v>
      </c>
      <c r="H137" s="1">
        <v>0</v>
      </c>
      <c r="I137" s="1">
        <v>1097</v>
      </c>
      <c r="J137" s="4">
        <v>54.34</v>
      </c>
      <c r="K137" s="4">
        <v>0.6</v>
      </c>
      <c r="L137" s="4">
        <v>25.8</v>
      </c>
      <c r="M137" s="61">
        <v>1.01</v>
      </c>
      <c r="N137" s="1">
        <v>13623</v>
      </c>
      <c r="O137" s="1">
        <v>13422</v>
      </c>
      <c r="P137" s="1">
        <v>131</v>
      </c>
      <c r="Q137" s="1">
        <v>13137</v>
      </c>
      <c r="R137" s="1">
        <v>152</v>
      </c>
      <c r="S137" s="1">
        <v>0</v>
      </c>
      <c r="T137" s="1">
        <v>86</v>
      </c>
      <c r="U137" s="1">
        <v>10</v>
      </c>
      <c r="V137" s="1">
        <v>104</v>
      </c>
      <c r="W137" s="1">
        <v>12087</v>
      </c>
      <c r="X137" s="1">
        <v>1097</v>
      </c>
      <c r="Y137" s="58">
        <v>0.64</v>
      </c>
      <c r="AA137" s="1">
        <f t="shared" si="42"/>
        <v>423</v>
      </c>
      <c r="AB137" s="1">
        <f t="shared" si="43"/>
        <v>37725</v>
      </c>
      <c r="AC137" s="1">
        <f t="shared" si="44"/>
        <v>2194</v>
      </c>
      <c r="AD137" s="1">
        <f t="shared" si="64"/>
        <v>-10</v>
      </c>
      <c r="AE137" s="1">
        <f t="shared" si="65"/>
        <v>18</v>
      </c>
      <c r="AF137" s="1">
        <f t="shared" si="65"/>
        <v>0</v>
      </c>
      <c r="AG137" s="1">
        <f t="shared" si="65"/>
        <v>1</v>
      </c>
      <c r="AH137" s="1">
        <f t="shared" si="74"/>
        <v>9</v>
      </c>
      <c r="AI137" s="9">
        <f t="shared" si="66"/>
        <v>8.2555689343768821E-2</v>
      </c>
      <c r="AJ137" s="9">
        <f t="shared" si="45"/>
        <v>0.54108000000000001</v>
      </c>
      <c r="AK137" s="9">
        <f t="shared" si="46"/>
        <v>6.3800000000000003E-3</v>
      </c>
      <c r="AL137" s="9">
        <f t="shared" si="47"/>
        <v>0.51275999999999999</v>
      </c>
      <c r="AM137" s="9">
        <f t="shared" si="48"/>
        <v>2.1940000000000001E-2</v>
      </c>
      <c r="AN137" s="9">
        <f t="shared" si="49"/>
        <v>1.72E-3</v>
      </c>
      <c r="AO137" s="9">
        <f t="shared" si="50"/>
        <v>1.8000000000000001E-4</v>
      </c>
      <c r="AP137" s="1">
        <f t="shared" si="67"/>
        <v>-5</v>
      </c>
      <c r="AQ137" s="1">
        <f t="shared" si="67"/>
        <v>7</v>
      </c>
      <c r="AS137" s="1">
        <f t="shared" si="68"/>
        <v>1</v>
      </c>
      <c r="AT137" s="1">
        <f t="shared" si="75"/>
        <v>3</v>
      </c>
      <c r="AU137" s="1">
        <f t="shared" si="51"/>
        <v>13288</v>
      </c>
      <c r="AV137" s="9">
        <f t="shared" si="52"/>
        <v>0.26576</v>
      </c>
      <c r="AW137" s="9">
        <f t="shared" si="53"/>
        <v>2.0799999999999998E-3</v>
      </c>
      <c r="AX137" s="9">
        <f t="shared" si="54"/>
        <v>0.24174000000000001</v>
      </c>
      <c r="AY137" s="9">
        <f t="shared" si="55"/>
        <v>2.1940000000000001E-2</v>
      </c>
      <c r="AZ137" s="9">
        <f t="shared" si="56"/>
        <v>6.0000000000000002E-5</v>
      </c>
      <c r="BA137" s="9">
        <f t="shared" si="69"/>
        <v>0.26512920000000001</v>
      </c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M137" s="48"/>
      <c r="BX137" s="7"/>
      <c r="BY137" s="4"/>
      <c r="BZ137" s="7"/>
      <c r="CA137" s="7"/>
      <c r="CB137" s="7"/>
      <c r="CE137" s="7"/>
      <c r="CF137" s="7"/>
      <c r="CG137" s="7"/>
      <c r="CH137" s="7"/>
      <c r="CI137" s="7"/>
      <c r="CJ137" s="7"/>
      <c r="CK137" s="7"/>
      <c r="CL137" s="7"/>
      <c r="CN137" s="47"/>
      <c r="CO137" s="47"/>
      <c r="CP137" s="4"/>
    </row>
    <row r="138" spans="2:94" s="1" customFormat="1" x14ac:dyDescent="0.3">
      <c r="B138" s="1">
        <f t="shared" si="41"/>
        <v>27063</v>
      </c>
      <c r="C138" s="1">
        <v>125</v>
      </c>
      <c r="D138" s="1">
        <v>22935</v>
      </c>
      <c r="E138" s="1">
        <v>309</v>
      </c>
      <c r="F138" s="1">
        <v>0</v>
      </c>
      <c r="G138" s="1">
        <v>25656</v>
      </c>
      <c r="H138" s="1">
        <v>0</v>
      </c>
      <c r="I138" s="1">
        <v>1098</v>
      </c>
      <c r="J138" s="4">
        <v>54.35</v>
      </c>
      <c r="K138" s="4">
        <v>0.6</v>
      </c>
      <c r="L138" s="4">
        <v>25.8</v>
      </c>
      <c r="M138" s="61">
        <v>1.01</v>
      </c>
      <c r="N138" s="1">
        <v>13627</v>
      </c>
      <c r="O138" s="1">
        <v>13427</v>
      </c>
      <c r="P138" s="1">
        <v>131</v>
      </c>
      <c r="Q138" s="1">
        <v>13143</v>
      </c>
      <c r="R138" s="1">
        <v>152</v>
      </c>
      <c r="S138" s="1">
        <v>0</v>
      </c>
      <c r="T138" s="1">
        <v>82</v>
      </c>
      <c r="U138" s="1">
        <v>9</v>
      </c>
      <c r="V138" s="1">
        <v>100</v>
      </c>
      <c r="W138" s="1">
        <v>12093</v>
      </c>
      <c r="X138" s="1">
        <v>1098</v>
      </c>
      <c r="Y138" s="58">
        <v>0.64</v>
      </c>
      <c r="AA138" s="1">
        <f t="shared" si="42"/>
        <v>409</v>
      </c>
      <c r="AB138" s="1">
        <f t="shared" si="43"/>
        <v>37749</v>
      </c>
      <c r="AC138" s="1">
        <f t="shared" si="44"/>
        <v>2196</v>
      </c>
      <c r="AD138" s="1">
        <f t="shared" si="64"/>
        <v>-10</v>
      </c>
      <c r="AE138" s="1">
        <f t="shared" si="65"/>
        <v>18</v>
      </c>
      <c r="AF138" s="1">
        <f t="shared" si="65"/>
        <v>0</v>
      </c>
      <c r="AG138" s="1">
        <f t="shared" si="65"/>
        <v>1</v>
      </c>
      <c r="AH138" s="1">
        <f t="shared" si="74"/>
        <v>9</v>
      </c>
      <c r="AI138" s="9">
        <f t="shared" si="66"/>
        <v>8.2612294033556535E-2</v>
      </c>
      <c r="AJ138" s="9">
        <f t="shared" si="45"/>
        <v>0.54125999999999996</v>
      </c>
      <c r="AK138" s="9">
        <f t="shared" si="46"/>
        <v>6.1799999999999997E-3</v>
      </c>
      <c r="AL138" s="9">
        <f t="shared" si="47"/>
        <v>0.51312000000000002</v>
      </c>
      <c r="AM138" s="9">
        <f t="shared" si="48"/>
        <v>2.196E-2</v>
      </c>
      <c r="AN138" s="9">
        <f t="shared" si="49"/>
        <v>1.64E-3</v>
      </c>
      <c r="AO138" s="9">
        <f t="shared" si="50"/>
        <v>1.8000000000000001E-4</v>
      </c>
      <c r="AP138" s="1">
        <f t="shared" si="67"/>
        <v>-4</v>
      </c>
      <c r="AQ138" s="1">
        <f t="shared" si="67"/>
        <v>6</v>
      </c>
      <c r="AS138" s="1">
        <f t="shared" si="68"/>
        <v>1</v>
      </c>
      <c r="AT138" s="1">
        <f t="shared" si="75"/>
        <v>3</v>
      </c>
      <c r="AU138" s="1">
        <f t="shared" si="51"/>
        <v>13291</v>
      </c>
      <c r="AV138" s="9">
        <f t="shared" si="52"/>
        <v>0.26582</v>
      </c>
      <c r="AW138" s="9">
        <f t="shared" si="53"/>
        <v>2E-3</v>
      </c>
      <c r="AX138" s="9">
        <f t="shared" si="54"/>
        <v>0.24185999999999999</v>
      </c>
      <c r="AY138" s="9">
        <f t="shared" si="55"/>
        <v>2.196E-2</v>
      </c>
      <c r="AZ138" s="9">
        <f t="shared" si="56"/>
        <v>6.0000000000000002E-5</v>
      </c>
      <c r="BA138" s="9">
        <f t="shared" si="69"/>
        <v>0.26521739999999999</v>
      </c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M138" s="48"/>
      <c r="BX138" s="7"/>
      <c r="BY138" s="4"/>
      <c r="BZ138" s="7"/>
      <c r="CA138" s="7"/>
      <c r="CB138" s="7"/>
      <c r="CE138" s="7"/>
      <c r="CF138" s="7"/>
      <c r="CG138" s="7"/>
      <c r="CH138" s="7"/>
      <c r="CI138" s="7"/>
      <c r="CJ138" s="7"/>
      <c r="CK138" s="7"/>
      <c r="CL138" s="7"/>
      <c r="CN138" s="47"/>
      <c r="CO138" s="47"/>
      <c r="CP138" s="4"/>
    </row>
    <row r="139" spans="2:94" s="1" customFormat="1" x14ac:dyDescent="0.3">
      <c r="B139" s="1">
        <f t="shared" si="41"/>
        <v>27072</v>
      </c>
      <c r="C139" s="1">
        <v>126</v>
      </c>
      <c r="D139" s="1">
        <v>22926</v>
      </c>
      <c r="E139" s="1">
        <v>300</v>
      </c>
      <c r="F139" s="1">
        <v>0</v>
      </c>
      <c r="G139" s="1">
        <v>25673</v>
      </c>
      <c r="H139" s="1">
        <v>0</v>
      </c>
      <c r="I139" s="1">
        <v>1099</v>
      </c>
      <c r="J139" s="4">
        <v>54.37</v>
      </c>
      <c r="K139" s="4">
        <v>0.6</v>
      </c>
      <c r="L139" s="4">
        <v>25.8</v>
      </c>
      <c r="M139" s="61">
        <v>1.01</v>
      </c>
      <c r="N139" s="1">
        <v>13631</v>
      </c>
      <c r="O139" s="1">
        <v>13431</v>
      </c>
      <c r="P139" s="1">
        <v>130</v>
      </c>
      <c r="Q139" s="1">
        <v>13148</v>
      </c>
      <c r="R139" s="1">
        <v>152</v>
      </c>
      <c r="S139" s="1">
        <v>0</v>
      </c>
      <c r="T139" s="1">
        <v>77</v>
      </c>
      <c r="U139" s="1">
        <v>9</v>
      </c>
      <c r="V139" s="1">
        <v>95</v>
      </c>
      <c r="W139" s="1">
        <v>12100</v>
      </c>
      <c r="X139" s="1">
        <v>1099</v>
      </c>
      <c r="Y139" s="58">
        <v>0.64</v>
      </c>
      <c r="AA139" s="1">
        <f t="shared" si="42"/>
        <v>395</v>
      </c>
      <c r="AB139" s="1">
        <f t="shared" si="43"/>
        <v>37773</v>
      </c>
      <c r="AC139" s="1">
        <f t="shared" si="44"/>
        <v>2198</v>
      </c>
      <c r="AD139" s="1">
        <f t="shared" si="64"/>
        <v>-9</v>
      </c>
      <c r="AE139" s="1">
        <f t="shared" si="65"/>
        <v>17</v>
      </c>
      <c r="AF139" s="1">
        <f t="shared" si="65"/>
        <v>0</v>
      </c>
      <c r="AG139" s="1">
        <f t="shared" si="65"/>
        <v>1</v>
      </c>
      <c r="AH139" s="1">
        <f t="shared" si="74"/>
        <v>9</v>
      </c>
      <c r="AI139" s="9">
        <f t="shared" si="66"/>
        <v>8.2668873175868809E-2</v>
      </c>
      <c r="AJ139" s="9">
        <f t="shared" si="45"/>
        <v>0.54144000000000003</v>
      </c>
      <c r="AK139" s="9">
        <f t="shared" si="46"/>
        <v>6.0000000000000001E-3</v>
      </c>
      <c r="AL139" s="9">
        <f t="shared" si="47"/>
        <v>0.51346000000000003</v>
      </c>
      <c r="AM139" s="9">
        <f t="shared" si="48"/>
        <v>2.198E-2</v>
      </c>
      <c r="AN139" s="9">
        <f t="shared" si="49"/>
        <v>1.5399999999999999E-3</v>
      </c>
      <c r="AO139" s="9">
        <f t="shared" si="50"/>
        <v>1.8000000000000001E-4</v>
      </c>
      <c r="AP139" s="1">
        <f t="shared" si="67"/>
        <v>-5</v>
      </c>
      <c r="AQ139" s="1">
        <f t="shared" si="67"/>
        <v>7</v>
      </c>
      <c r="AS139" s="1">
        <f t="shared" si="68"/>
        <v>1</v>
      </c>
      <c r="AT139" s="1">
        <f t="shared" si="75"/>
        <v>3</v>
      </c>
      <c r="AU139" s="1">
        <f t="shared" si="51"/>
        <v>13294</v>
      </c>
      <c r="AV139" s="9">
        <f t="shared" si="52"/>
        <v>0.26588000000000001</v>
      </c>
      <c r="AW139" s="9">
        <f t="shared" si="53"/>
        <v>1.9E-3</v>
      </c>
      <c r="AX139" s="9">
        <f t="shared" si="54"/>
        <v>0.24199999999999999</v>
      </c>
      <c r="AY139" s="9">
        <f t="shared" si="55"/>
        <v>2.198E-2</v>
      </c>
      <c r="AZ139" s="9">
        <f t="shared" si="56"/>
        <v>6.0000000000000002E-5</v>
      </c>
      <c r="BA139" s="9">
        <f t="shared" si="69"/>
        <v>0.26530560000000003</v>
      </c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M139" s="48"/>
      <c r="BX139" s="7"/>
      <c r="BY139" s="4"/>
      <c r="BZ139" s="7"/>
      <c r="CA139" s="7"/>
      <c r="CB139" s="7"/>
      <c r="CE139" s="7"/>
      <c r="CF139" s="7"/>
      <c r="CG139" s="7"/>
      <c r="CH139" s="7"/>
      <c r="CI139" s="7"/>
      <c r="CJ139" s="7"/>
      <c r="CK139" s="7"/>
      <c r="CL139" s="7"/>
      <c r="CN139" s="47"/>
      <c r="CO139" s="47"/>
      <c r="CP139" s="4"/>
    </row>
    <row r="140" spans="2:94" s="1" customFormat="1" x14ac:dyDescent="0.3">
      <c r="B140" s="1">
        <f t="shared" si="41"/>
        <v>27081</v>
      </c>
      <c r="C140" s="1">
        <v>127</v>
      </c>
      <c r="D140" s="1">
        <v>22917</v>
      </c>
      <c r="E140" s="1">
        <v>292</v>
      </c>
      <c r="F140" s="1">
        <v>0</v>
      </c>
      <c r="G140" s="1">
        <v>25690</v>
      </c>
      <c r="H140" s="1">
        <v>0</v>
      </c>
      <c r="I140" s="1">
        <v>1099</v>
      </c>
      <c r="J140" s="4">
        <v>54.38</v>
      </c>
      <c r="K140" s="4">
        <v>0.6</v>
      </c>
      <c r="L140" s="4">
        <v>25.8</v>
      </c>
      <c r="M140" s="61">
        <v>1.01</v>
      </c>
      <c r="N140" s="1">
        <v>13635</v>
      </c>
      <c r="O140" s="1">
        <v>13436</v>
      </c>
      <c r="P140" s="1">
        <v>128</v>
      </c>
      <c r="Q140" s="1">
        <v>13154</v>
      </c>
      <c r="R140" s="1">
        <v>152</v>
      </c>
      <c r="S140" s="1">
        <v>0</v>
      </c>
      <c r="T140" s="1">
        <v>74</v>
      </c>
      <c r="U140" s="1">
        <v>8</v>
      </c>
      <c r="V140" s="1">
        <v>91</v>
      </c>
      <c r="W140" s="1">
        <v>12105</v>
      </c>
      <c r="X140" s="1">
        <v>1099</v>
      </c>
      <c r="Y140" s="58">
        <v>0.64</v>
      </c>
      <c r="AA140" s="1">
        <f t="shared" si="42"/>
        <v>383</v>
      </c>
      <c r="AB140" s="1">
        <f t="shared" si="43"/>
        <v>37795</v>
      </c>
      <c r="AC140" s="1">
        <f t="shared" si="44"/>
        <v>2198</v>
      </c>
      <c r="AD140" s="1">
        <f t="shared" si="64"/>
        <v>-8</v>
      </c>
      <c r="AE140" s="1">
        <f t="shared" si="65"/>
        <v>17</v>
      </c>
      <c r="AF140" s="1">
        <f t="shared" si="65"/>
        <v>0</v>
      </c>
      <c r="AG140" s="1">
        <f t="shared" si="65"/>
        <v>0</v>
      </c>
      <c r="AH140" s="1">
        <f t="shared" si="74"/>
        <v>9</v>
      </c>
      <c r="AI140" s="9">
        <f t="shared" si="66"/>
        <v>8.2662655133508844E-2</v>
      </c>
      <c r="AJ140" s="9">
        <f t="shared" si="45"/>
        <v>0.54161999999999999</v>
      </c>
      <c r="AK140" s="9">
        <f t="shared" si="46"/>
        <v>5.8399999999999997E-3</v>
      </c>
      <c r="AL140" s="9">
        <f t="shared" si="47"/>
        <v>0.51380000000000003</v>
      </c>
      <c r="AM140" s="9">
        <f t="shared" si="48"/>
        <v>2.198E-2</v>
      </c>
      <c r="AN140" s="9">
        <f t="shared" si="49"/>
        <v>1.48E-3</v>
      </c>
      <c r="AO140" s="9">
        <f t="shared" si="50"/>
        <v>1.8000000000000001E-4</v>
      </c>
      <c r="AP140" s="1">
        <f t="shared" si="67"/>
        <v>-4</v>
      </c>
      <c r="AQ140" s="1">
        <f t="shared" si="67"/>
        <v>5</v>
      </c>
      <c r="AS140" s="1">
        <f t="shared" si="68"/>
        <v>0</v>
      </c>
      <c r="AT140" s="1">
        <f t="shared" si="75"/>
        <v>1</v>
      </c>
      <c r="AU140" s="1">
        <f t="shared" si="51"/>
        <v>13295</v>
      </c>
      <c r="AV140" s="9">
        <f t="shared" si="52"/>
        <v>0.26590000000000003</v>
      </c>
      <c r="AW140" s="9">
        <f t="shared" si="53"/>
        <v>1.82E-3</v>
      </c>
      <c r="AX140" s="9">
        <f t="shared" si="54"/>
        <v>0.24210000000000001</v>
      </c>
      <c r="AY140" s="9">
        <f t="shared" si="55"/>
        <v>2.198E-2</v>
      </c>
      <c r="AZ140" s="9">
        <f t="shared" si="56"/>
        <v>2.0000000000000002E-5</v>
      </c>
      <c r="BA140" s="9">
        <f t="shared" si="69"/>
        <v>0.26539380000000001</v>
      </c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M140" s="48"/>
      <c r="BX140" s="7"/>
      <c r="BY140" s="4"/>
      <c r="BZ140" s="7"/>
      <c r="CA140" s="7"/>
      <c r="CB140" s="7"/>
      <c r="CE140" s="7"/>
      <c r="CF140" s="7"/>
      <c r="CG140" s="7"/>
      <c r="CH140" s="7"/>
      <c r="CI140" s="7"/>
      <c r="CJ140" s="7"/>
      <c r="CK140" s="7"/>
      <c r="CL140" s="7"/>
      <c r="CN140" s="47"/>
      <c r="CO140" s="47"/>
      <c r="CP140" s="4"/>
    </row>
    <row r="141" spans="2:94" s="1" customFormat="1" x14ac:dyDescent="0.3">
      <c r="B141" s="1">
        <f t="shared" si="41"/>
        <v>27088</v>
      </c>
      <c r="C141" s="1">
        <v>128</v>
      </c>
      <c r="D141" s="1">
        <v>22911</v>
      </c>
      <c r="E141" s="1">
        <v>284</v>
      </c>
      <c r="F141" s="1">
        <v>0</v>
      </c>
      <c r="G141" s="1">
        <v>25704</v>
      </c>
      <c r="H141" s="1">
        <v>0</v>
      </c>
      <c r="I141" s="1">
        <v>1100</v>
      </c>
      <c r="J141" s="4">
        <v>54.39</v>
      </c>
      <c r="K141" s="4">
        <v>0.6</v>
      </c>
      <c r="L141" s="4">
        <v>25.8</v>
      </c>
      <c r="M141" s="61">
        <v>1.01</v>
      </c>
      <c r="N141" s="1">
        <v>13639</v>
      </c>
      <c r="O141" s="1">
        <v>13439</v>
      </c>
      <c r="P141" s="1">
        <v>127</v>
      </c>
      <c r="Q141" s="1">
        <v>13160</v>
      </c>
      <c r="R141" s="1">
        <v>152</v>
      </c>
      <c r="S141" s="1">
        <v>0</v>
      </c>
      <c r="T141" s="1">
        <v>71</v>
      </c>
      <c r="U141" s="1">
        <v>8</v>
      </c>
      <c r="V141" s="1">
        <v>88</v>
      </c>
      <c r="W141" s="1">
        <v>12110</v>
      </c>
      <c r="X141" s="1">
        <v>1100</v>
      </c>
      <c r="Y141" s="58">
        <v>0.64</v>
      </c>
      <c r="AA141" s="1">
        <f t="shared" si="42"/>
        <v>372</v>
      </c>
      <c r="AB141" s="1">
        <f t="shared" si="43"/>
        <v>37814</v>
      </c>
      <c r="AC141" s="1">
        <f t="shared" si="44"/>
        <v>2200</v>
      </c>
      <c r="AD141" s="1">
        <f t="shared" si="64"/>
        <v>-8</v>
      </c>
      <c r="AE141" s="1">
        <f t="shared" si="65"/>
        <v>14</v>
      </c>
      <c r="AF141" s="1">
        <f t="shared" si="65"/>
        <v>0</v>
      </c>
      <c r="AG141" s="1">
        <f t="shared" si="65"/>
        <v>1</v>
      </c>
      <c r="AH141" s="1">
        <f t="shared" si="74"/>
        <v>7</v>
      </c>
      <c r="AI141" s="9">
        <f t="shared" si="66"/>
        <v>8.2719205895623399E-2</v>
      </c>
      <c r="AJ141" s="9">
        <f t="shared" si="45"/>
        <v>0.54176000000000002</v>
      </c>
      <c r="AK141" s="9">
        <f t="shared" si="46"/>
        <v>5.6800000000000002E-3</v>
      </c>
      <c r="AL141" s="9">
        <f t="shared" si="47"/>
        <v>0.51407999999999998</v>
      </c>
      <c r="AM141" s="9">
        <f t="shared" si="48"/>
        <v>2.1999999999999999E-2</v>
      </c>
      <c r="AN141" s="9">
        <f t="shared" si="49"/>
        <v>1.42E-3</v>
      </c>
      <c r="AO141" s="9">
        <f t="shared" si="50"/>
        <v>1.3999999999999999E-4</v>
      </c>
      <c r="AP141" s="1">
        <f t="shared" si="67"/>
        <v>-3</v>
      </c>
      <c r="AQ141" s="1">
        <f t="shared" si="67"/>
        <v>5</v>
      </c>
      <c r="AS141" s="1">
        <f t="shared" si="68"/>
        <v>1</v>
      </c>
      <c r="AT141" s="1">
        <f t="shared" si="75"/>
        <v>3</v>
      </c>
      <c r="AU141" s="1">
        <f t="shared" si="51"/>
        <v>13298</v>
      </c>
      <c r="AV141" s="9">
        <f t="shared" si="52"/>
        <v>0.26595999999999997</v>
      </c>
      <c r="AW141" s="9">
        <f t="shared" si="53"/>
        <v>1.7600000000000001E-3</v>
      </c>
      <c r="AX141" s="9">
        <f t="shared" si="54"/>
        <v>0.2422</v>
      </c>
      <c r="AY141" s="9">
        <f t="shared" si="55"/>
        <v>2.1999999999999999E-2</v>
      </c>
      <c r="AZ141" s="9">
        <f t="shared" si="56"/>
        <v>6.0000000000000002E-5</v>
      </c>
      <c r="BA141" s="9">
        <f t="shared" si="69"/>
        <v>0.26546239999999999</v>
      </c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M141" s="48"/>
      <c r="BX141" s="7"/>
      <c r="BY141" s="4"/>
      <c r="BZ141" s="7"/>
      <c r="CA141" s="7"/>
      <c r="CB141" s="7"/>
      <c r="CE141" s="7"/>
      <c r="CF141" s="7"/>
      <c r="CG141" s="7"/>
      <c r="CH141" s="7"/>
      <c r="CI141" s="7"/>
      <c r="CJ141" s="7"/>
      <c r="CK141" s="7"/>
      <c r="CL141" s="7"/>
      <c r="CN141" s="47"/>
      <c r="CO141" s="47"/>
      <c r="CP141" s="4"/>
    </row>
    <row r="142" spans="2:94" s="1" customFormat="1" x14ac:dyDescent="0.3">
      <c r="B142" s="1">
        <f t="shared" ref="B142:B205" si="81">IF(C142="",NA(),E142+G142+H142+I142)</f>
        <v>27096</v>
      </c>
      <c r="C142" s="1">
        <v>129</v>
      </c>
      <c r="D142" s="1">
        <v>22902</v>
      </c>
      <c r="E142" s="1">
        <v>277</v>
      </c>
      <c r="F142" s="1">
        <v>0</v>
      </c>
      <c r="G142" s="1">
        <v>25718</v>
      </c>
      <c r="H142" s="1">
        <v>0</v>
      </c>
      <c r="I142" s="1">
        <v>1101</v>
      </c>
      <c r="J142" s="4">
        <v>54.4</v>
      </c>
      <c r="K142" s="4">
        <v>0.6</v>
      </c>
      <c r="L142" s="4">
        <v>25.8</v>
      </c>
      <c r="M142" s="61">
        <v>1.01</v>
      </c>
      <c r="N142" s="1">
        <v>13642</v>
      </c>
      <c r="O142" s="1">
        <v>13444</v>
      </c>
      <c r="P142" s="1">
        <v>126</v>
      </c>
      <c r="Q142" s="1">
        <v>13165</v>
      </c>
      <c r="R142" s="1">
        <v>152</v>
      </c>
      <c r="S142" s="1">
        <v>0</v>
      </c>
      <c r="T142" s="1">
        <v>68</v>
      </c>
      <c r="U142" s="1">
        <v>7</v>
      </c>
      <c r="V142" s="1">
        <v>84</v>
      </c>
      <c r="W142" s="1">
        <v>12115</v>
      </c>
      <c r="X142" s="1">
        <v>1101</v>
      </c>
      <c r="Y142" s="58">
        <v>0.64</v>
      </c>
      <c r="AA142" s="1">
        <f t="shared" ref="AA142:AA205" si="82">+E142+V142</f>
        <v>361</v>
      </c>
      <c r="AB142" s="1">
        <f t="shared" ref="AB142:AB205" si="83">+G142+W142</f>
        <v>37833</v>
      </c>
      <c r="AC142" s="1">
        <f t="shared" ref="AC142:AC205" si="84">+I142+X142</f>
        <v>2202</v>
      </c>
      <c r="AD142" s="1">
        <f t="shared" si="64"/>
        <v>-7</v>
      </c>
      <c r="AE142" s="1">
        <f t="shared" si="65"/>
        <v>14</v>
      </c>
      <c r="AF142" s="1">
        <f t="shared" si="65"/>
        <v>0</v>
      </c>
      <c r="AG142" s="1">
        <f t="shared" si="65"/>
        <v>1</v>
      </c>
      <c r="AH142" s="1">
        <f t="shared" si="74"/>
        <v>8</v>
      </c>
      <c r="AI142" s="9">
        <f t="shared" si="66"/>
        <v>8.278195488721804E-2</v>
      </c>
      <c r="AJ142" s="9">
        <f t="shared" ref="AJ142:AJ205" si="85">IF(OR(ISNA(B142),B142=0),NA(),B142/$AJ$11)</f>
        <v>0.54191999999999996</v>
      </c>
      <c r="AK142" s="9">
        <f t="shared" ref="AK142:AK205" si="86">IF(OR(ISNA(B142),B142=0),NA(),E142/$AJ$11)</f>
        <v>5.5399999999999998E-3</v>
      </c>
      <c r="AL142" s="9">
        <f t="shared" ref="AL142:AL205" si="87">IF(OR(ISNA(B142),B142=0),NA(),G142/$AJ$11)</f>
        <v>0.51436000000000004</v>
      </c>
      <c r="AM142" s="9">
        <f t="shared" ref="AM142:AM205" si="88">IF(OR(ISNA(B142),B142=0),NA(),I142/$AJ$11)</f>
        <v>2.2020000000000001E-2</v>
      </c>
      <c r="AN142" s="9">
        <f t="shared" ref="AN142:AN205" si="89">IF(OR(ISNA(B142),B142=0),NA(),T142/$AJ$11)</f>
        <v>1.3600000000000001E-3</v>
      </c>
      <c r="AO142" s="9">
        <f t="shared" ref="AO142:AO205" si="90">+IF(OR(ISNA(B142),B142=0),NA(),AH142/$AJ$11)</f>
        <v>1.6000000000000001E-4</v>
      </c>
      <c r="AP142" s="1">
        <f t="shared" si="67"/>
        <v>-4</v>
      </c>
      <c r="AQ142" s="1">
        <f t="shared" si="67"/>
        <v>5</v>
      </c>
      <c r="AS142" s="1">
        <f t="shared" si="68"/>
        <v>1</v>
      </c>
      <c r="AT142" s="1">
        <f t="shared" si="75"/>
        <v>2</v>
      </c>
      <c r="AU142" s="1">
        <f t="shared" ref="AU142:AU205" si="91">IF(C142="",NA(),V142+W142+X142)</f>
        <v>13300</v>
      </c>
      <c r="AV142" s="9">
        <f t="shared" ref="AV142:AV205" si="92">IF(OR(ISNA(B142),B142=0),NA(),AU142/$AJ$11)</f>
        <v>0.26600000000000001</v>
      </c>
      <c r="AW142" s="9">
        <f t="shared" ref="AW142:AW205" si="93">IF(OR(ISNA(B142),B142=0),NA(),V142/$AJ$11)</f>
        <v>1.6800000000000001E-3</v>
      </c>
      <c r="AX142" s="9">
        <f t="shared" ref="AX142:AX205" si="94">IF(OR(ISNA(B142),B142=0),NA(),W142/$AJ$11)</f>
        <v>0.24229999999999999</v>
      </c>
      <c r="AY142" s="9">
        <f t="shared" ref="AY142:AY205" si="95">IF(OR(ISNA(B142),B142=0),NA(),X142/$AJ$11)</f>
        <v>2.2020000000000001E-2</v>
      </c>
      <c r="AZ142" s="9">
        <f t="shared" ref="AZ142:AZ205" si="96">IF(OR(ISNA(B142),B142=0),NA(),AT142/$AJ$11)</f>
        <v>4.0000000000000003E-5</v>
      </c>
      <c r="BA142" s="9">
        <f t="shared" si="69"/>
        <v>0.26554079999999997</v>
      </c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M142" s="48"/>
      <c r="BX142" s="7"/>
      <c r="BY142" s="4"/>
      <c r="BZ142" s="7"/>
      <c r="CA142" s="7"/>
      <c r="CB142" s="7"/>
      <c r="CE142" s="7"/>
      <c r="CF142" s="7"/>
      <c r="CG142" s="7"/>
      <c r="CH142" s="7"/>
      <c r="CI142" s="7"/>
      <c r="CJ142" s="7"/>
      <c r="CK142" s="7"/>
      <c r="CL142" s="7"/>
      <c r="CN142" s="47"/>
      <c r="CO142" s="47"/>
      <c r="CP142" s="4"/>
    </row>
    <row r="143" spans="2:94" s="1" customFormat="1" x14ac:dyDescent="0.3">
      <c r="B143" s="1">
        <f t="shared" si="81"/>
        <v>27103</v>
      </c>
      <c r="C143" s="1">
        <v>130</v>
      </c>
      <c r="D143" s="1">
        <v>22895</v>
      </c>
      <c r="E143" s="1">
        <v>270</v>
      </c>
      <c r="F143" s="1">
        <v>0</v>
      </c>
      <c r="G143" s="1">
        <v>25732</v>
      </c>
      <c r="H143" s="1">
        <v>0</v>
      </c>
      <c r="I143" s="1">
        <v>1101</v>
      </c>
      <c r="J143" s="4">
        <v>54.42</v>
      </c>
      <c r="K143" s="4">
        <v>0.6</v>
      </c>
      <c r="L143" s="4">
        <v>25.8</v>
      </c>
      <c r="M143" s="61">
        <v>1.01</v>
      </c>
      <c r="N143" s="1">
        <v>13646</v>
      </c>
      <c r="O143" s="1">
        <v>13447</v>
      </c>
      <c r="P143" s="1">
        <v>124</v>
      </c>
      <c r="Q143" s="1">
        <v>13170</v>
      </c>
      <c r="R143" s="1">
        <v>152</v>
      </c>
      <c r="S143" s="1">
        <v>0</v>
      </c>
      <c r="T143" s="1">
        <v>66</v>
      </c>
      <c r="U143" s="1">
        <v>7</v>
      </c>
      <c r="V143" s="1">
        <v>81</v>
      </c>
      <c r="W143" s="1">
        <v>12119</v>
      </c>
      <c r="X143" s="1">
        <v>1101</v>
      </c>
      <c r="Y143" s="58">
        <v>0.64</v>
      </c>
      <c r="AA143" s="1">
        <f t="shared" si="82"/>
        <v>351</v>
      </c>
      <c r="AB143" s="1">
        <f t="shared" si="83"/>
        <v>37851</v>
      </c>
      <c r="AC143" s="1">
        <f t="shared" si="84"/>
        <v>2202</v>
      </c>
      <c r="AD143" s="1">
        <f t="shared" ref="AD143:AD206" si="97">IF($C143="","",E143-E142)</f>
        <v>-7</v>
      </c>
      <c r="AE143" s="1">
        <f t="shared" ref="AE143:AG206" si="98">IF($C143="","",G143-G142)</f>
        <v>14</v>
      </c>
      <c r="AF143" s="1">
        <f t="shared" si="98"/>
        <v>0</v>
      </c>
      <c r="AG143" s="1">
        <f t="shared" si="98"/>
        <v>0</v>
      </c>
      <c r="AH143" s="1">
        <f t="shared" si="74"/>
        <v>7</v>
      </c>
      <c r="AI143" s="9">
        <f t="shared" ref="AI143:AI206" si="99">IF(OR(ISNA(AU143),AU143=0),NA(),I143/AU143)</f>
        <v>8.2775731148033979E-2</v>
      </c>
      <c r="AJ143" s="9">
        <f t="shared" si="85"/>
        <v>0.54205999999999999</v>
      </c>
      <c r="AK143" s="9">
        <f t="shared" si="86"/>
        <v>5.4000000000000003E-3</v>
      </c>
      <c r="AL143" s="9">
        <f t="shared" si="87"/>
        <v>0.51463999999999999</v>
      </c>
      <c r="AM143" s="9">
        <f t="shared" si="88"/>
        <v>2.2020000000000001E-2</v>
      </c>
      <c r="AN143" s="9">
        <f t="shared" si="89"/>
        <v>1.32E-3</v>
      </c>
      <c r="AO143" s="9">
        <f t="shared" si="90"/>
        <v>1.3999999999999999E-4</v>
      </c>
      <c r="AP143" s="1">
        <f t="shared" ref="AP143:AQ206" si="100">IF($C143="","",V143-V142)</f>
        <v>-3</v>
      </c>
      <c r="AQ143" s="1">
        <f t="shared" si="100"/>
        <v>4</v>
      </c>
      <c r="AS143" s="1">
        <f t="shared" ref="AS143:AS206" si="101">IF($C143="","",X143-X142)</f>
        <v>0</v>
      </c>
      <c r="AT143" s="1">
        <f t="shared" si="75"/>
        <v>1</v>
      </c>
      <c r="AU143" s="1">
        <f t="shared" si="91"/>
        <v>13301</v>
      </c>
      <c r="AV143" s="9">
        <f t="shared" si="92"/>
        <v>0.26601999999999998</v>
      </c>
      <c r="AW143" s="9">
        <f t="shared" si="93"/>
        <v>1.6199999999999999E-3</v>
      </c>
      <c r="AX143" s="9">
        <f t="shared" si="94"/>
        <v>0.24238000000000001</v>
      </c>
      <c r="AY143" s="9">
        <f t="shared" si="95"/>
        <v>2.2020000000000001E-2</v>
      </c>
      <c r="AZ143" s="9">
        <f t="shared" si="96"/>
        <v>2.0000000000000002E-5</v>
      </c>
      <c r="BA143" s="9">
        <f t="shared" ref="BA143:BA206" si="102">+AJ143*$BA$12</f>
        <v>0.2656094</v>
      </c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M143" s="48"/>
      <c r="BX143" s="7"/>
      <c r="BY143" s="4"/>
      <c r="BZ143" s="7"/>
      <c r="CA143" s="7"/>
      <c r="CB143" s="7"/>
      <c r="CE143" s="7"/>
      <c r="CF143" s="7"/>
      <c r="CG143" s="7"/>
      <c r="CH143" s="7"/>
      <c r="CI143" s="7"/>
      <c r="CJ143" s="7"/>
      <c r="CK143" s="7"/>
      <c r="CL143" s="7"/>
      <c r="CN143" s="47"/>
      <c r="CO143" s="47"/>
      <c r="CP143" s="4"/>
    </row>
    <row r="144" spans="2:94" s="1" customFormat="1" x14ac:dyDescent="0.3">
      <c r="B144" s="1">
        <f t="shared" si="81"/>
        <v>27109</v>
      </c>
      <c r="C144" s="1">
        <v>131</v>
      </c>
      <c r="D144" s="1">
        <v>22888</v>
      </c>
      <c r="E144" s="1">
        <v>263</v>
      </c>
      <c r="F144" s="1">
        <v>0</v>
      </c>
      <c r="G144" s="1">
        <v>25745</v>
      </c>
      <c r="H144" s="1">
        <v>0</v>
      </c>
      <c r="I144" s="1">
        <v>1101</v>
      </c>
      <c r="J144" s="4">
        <v>54.43</v>
      </c>
      <c r="K144" s="4">
        <v>0.6</v>
      </c>
      <c r="L144" s="4">
        <v>25.8</v>
      </c>
      <c r="M144" s="61">
        <v>1.01</v>
      </c>
      <c r="N144" s="1">
        <v>13649</v>
      </c>
      <c r="O144" s="1">
        <v>13451</v>
      </c>
      <c r="P144" s="1">
        <v>123</v>
      </c>
      <c r="Q144" s="1">
        <v>13175</v>
      </c>
      <c r="R144" s="1">
        <v>152</v>
      </c>
      <c r="S144" s="1">
        <v>0</v>
      </c>
      <c r="T144" s="1">
        <v>63</v>
      </c>
      <c r="U144" s="1">
        <v>7</v>
      </c>
      <c r="V144" s="1">
        <v>79</v>
      </c>
      <c r="W144" s="1">
        <v>12124</v>
      </c>
      <c r="X144" s="1">
        <v>1101</v>
      </c>
      <c r="Y144" s="58">
        <v>0.64</v>
      </c>
      <c r="AA144" s="1">
        <f t="shared" si="82"/>
        <v>342</v>
      </c>
      <c r="AB144" s="1">
        <f t="shared" si="83"/>
        <v>37869</v>
      </c>
      <c r="AC144" s="1">
        <f t="shared" si="84"/>
        <v>2202</v>
      </c>
      <c r="AD144" s="1">
        <f t="shared" si="97"/>
        <v>-7</v>
      </c>
      <c r="AE144" s="1">
        <f t="shared" si="98"/>
        <v>13</v>
      </c>
      <c r="AF144" s="1">
        <f t="shared" si="98"/>
        <v>0</v>
      </c>
      <c r="AG144" s="1">
        <f t="shared" si="98"/>
        <v>0</v>
      </c>
      <c r="AH144" s="1">
        <f t="shared" ref="AH144:AH207" si="103">IF(OR($C144="",ISNA($C144)),NA(),AD144+AE144+AF144+AG144)</f>
        <v>6</v>
      </c>
      <c r="AI144" s="9">
        <f t="shared" si="99"/>
        <v>8.2757065544197234E-2</v>
      </c>
      <c r="AJ144" s="9">
        <f t="shared" si="85"/>
        <v>0.54218</v>
      </c>
      <c r="AK144" s="9">
        <f t="shared" si="86"/>
        <v>5.2599999999999999E-3</v>
      </c>
      <c r="AL144" s="9">
        <f t="shared" si="87"/>
        <v>0.51490000000000002</v>
      </c>
      <c r="AM144" s="9">
        <f t="shared" si="88"/>
        <v>2.2020000000000001E-2</v>
      </c>
      <c r="AN144" s="9">
        <f t="shared" si="89"/>
        <v>1.2600000000000001E-3</v>
      </c>
      <c r="AO144" s="9">
        <f t="shared" si="90"/>
        <v>1.2E-4</v>
      </c>
      <c r="AP144" s="1">
        <f t="shared" si="100"/>
        <v>-2</v>
      </c>
      <c r="AQ144" s="1">
        <f t="shared" si="100"/>
        <v>5</v>
      </c>
      <c r="AS144" s="1">
        <f t="shared" si="101"/>
        <v>0</v>
      </c>
      <c r="AT144" s="1">
        <f t="shared" ref="AT144:AT207" si="104">IF(OR($C144="",ISNA($C144)),NA(),AP144+AQ144+AR144+AS144)</f>
        <v>3</v>
      </c>
      <c r="AU144" s="1">
        <f t="shared" si="91"/>
        <v>13304</v>
      </c>
      <c r="AV144" s="9">
        <f t="shared" si="92"/>
        <v>0.26607999999999998</v>
      </c>
      <c r="AW144" s="9">
        <f t="shared" si="93"/>
        <v>1.58E-3</v>
      </c>
      <c r="AX144" s="9">
        <f t="shared" si="94"/>
        <v>0.24248</v>
      </c>
      <c r="AY144" s="9">
        <f t="shared" si="95"/>
        <v>2.2020000000000001E-2</v>
      </c>
      <c r="AZ144" s="9">
        <f t="shared" si="96"/>
        <v>6.0000000000000002E-5</v>
      </c>
      <c r="BA144" s="9">
        <f t="shared" si="102"/>
        <v>0.26566819999999997</v>
      </c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M144" s="48"/>
      <c r="BX144" s="7"/>
      <c r="BY144" s="4"/>
      <c r="BZ144" s="7"/>
      <c r="CA144" s="7"/>
      <c r="CB144" s="7"/>
      <c r="CE144" s="7"/>
      <c r="CF144" s="7"/>
      <c r="CG144" s="7"/>
      <c r="CH144" s="7"/>
      <c r="CI144" s="7"/>
      <c r="CJ144" s="7"/>
      <c r="CK144" s="7"/>
      <c r="CL144" s="7"/>
      <c r="CN144" s="47"/>
      <c r="CO144" s="47"/>
      <c r="CP144" s="4"/>
    </row>
    <row r="145" spans="2:94" s="1" customFormat="1" x14ac:dyDescent="0.3">
      <c r="B145" s="1">
        <f t="shared" si="81"/>
        <v>27120</v>
      </c>
      <c r="C145" s="1">
        <v>132</v>
      </c>
      <c r="D145" s="1">
        <v>22879</v>
      </c>
      <c r="E145" s="1">
        <v>259</v>
      </c>
      <c r="F145" s="1">
        <v>0</v>
      </c>
      <c r="G145" s="1">
        <v>25759</v>
      </c>
      <c r="H145" s="1">
        <v>0</v>
      </c>
      <c r="I145" s="1">
        <v>1102</v>
      </c>
      <c r="J145" s="4">
        <v>54.44</v>
      </c>
      <c r="K145" s="4">
        <v>0.6</v>
      </c>
      <c r="L145" s="4">
        <v>25.8</v>
      </c>
      <c r="M145" s="61">
        <v>1.01</v>
      </c>
      <c r="N145" s="1">
        <v>13654</v>
      </c>
      <c r="O145" s="1">
        <v>13456</v>
      </c>
      <c r="P145" s="1">
        <v>123</v>
      </c>
      <c r="Q145" s="1">
        <v>13180</v>
      </c>
      <c r="R145" s="1">
        <v>152</v>
      </c>
      <c r="S145" s="1">
        <v>0</v>
      </c>
      <c r="T145" s="1">
        <v>61</v>
      </c>
      <c r="U145" s="1">
        <v>6</v>
      </c>
      <c r="V145" s="1">
        <v>77</v>
      </c>
      <c r="W145" s="1">
        <v>12128</v>
      </c>
      <c r="X145" s="1">
        <v>1102</v>
      </c>
      <c r="Y145" s="58">
        <v>0.64</v>
      </c>
      <c r="AA145" s="1">
        <f t="shared" si="82"/>
        <v>336</v>
      </c>
      <c r="AB145" s="1">
        <f t="shared" si="83"/>
        <v>37887</v>
      </c>
      <c r="AC145" s="1">
        <f t="shared" si="84"/>
        <v>2204</v>
      </c>
      <c r="AD145" s="1">
        <f t="shared" si="97"/>
        <v>-4</v>
      </c>
      <c r="AE145" s="1">
        <f t="shared" si="98"/>
        <v>14</v>
      </c>
      <c r="AF145" s="1">
        <f t="shared" si="98"/>
        <v>0</v>
      </c>
      <c r="AG145" s="1">
        <f t="shared" si="98"/>
        <v>1</v>
      </c>
      <c r="AH145" s="1">
        <f t="shared" si="103"/>
        <v>11</v>
      </c>
      <c r="AI145" s="9">
        <f t="shared" si="99"/>
        <v>8.2813556774629898E-2</v>
      </c>
      <c r="AJ145" s="9">
        <f t="shared" si="85"/>
        <v>0.54239999999999999</v>
      </c>
      <c r="AK145" s="9">
        <f t="shared" si="86"/>
        <v>5.1799999999999997E-3</v>
      </c>
      <c r="AL145" s="9">
        <f t="shared" si="87"/>
        <v>0.51517999999999997</v>
      </c>
      <c r="AM145" s="9">
        <f t="shared" si="88"/>
        <v>2.2040000000000001E-2</v>
      </c>
      <c r="AN145" s="9">
        <f t="shared" si="89"/>
        <v>1.2199999999999999E-3</v>
      </c>
      <c r="AO145" s="9">
        <f t="shared" si="90"/>
        <v>2.2000000000000001E-4</v>
      </c>
      <c r="AP145" s="1">
        <f t="shared" si="100"/>
        <v>-2</v>
      </c>
      <c r="AQ145" s="1">
        <f t="shared" si="100"/>
        <v>4</v>
      </c>
      <c r="AS145" s="1">
        <f t="shared" si="101"/>
        <v>1</v>
      </c>
      <c r="AT145" s="1">
        <f t="shared" si="104"/>
        <v>3</v>
      </c>
      <c r="AU145" s="1">
        <f t="shared" si="91"/>
        <v>13307</v>
      </c>
      <c r="AV145" s="9">
        <f t="shared" si="92"/>
        <v>0.26613999999999999</v>
      </c>
      <c r="AW145" s="9">
        <f t="shared" si="93"/>
        <v>1.5399999999999999E-3</v>
      </c>
      <c r="AX145" s="9">
        <f t="shared" si="94"/>
        <v>0.24256</v>
      </c>
      <c r="AY145" s="9">
        <f t="shared" si="95"/>
        <v>2.2040000000000001E-2</v>
      </c>
      <c r="AZ145" s="9">
        <f t="shared" si="96"/>
        <v>6.0000000000000002E-5</v>
      </c>
      <c r="BA145" s="9">
        <f t="shared" si="102"/>
        <v>0.26577600000000001</v>
      </c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M145" s="48"/>
      <c r="BX145" s="7"/>
      <c r="BY145" s="4"/>
      <c r="BZ145" s="7"/>
      <c r="CA145" s="7"/>
      <c r="CB145" s="7"/>
      <c r="CE145" s="7"/>
      <c r="CF145" s="7"/>
      <c r="CG145" s="7"/>
      <c r="CH145" s="7"/>
      <c r="CI145" s="7"/>
      <c r="CJ145" s="7"/>
      <c r="CK145" s="7"/>
      <c r="CL145" s="7"/>
      <c r="CN145" s="47"/>
      <c r="CO145" s="47"/>
      <c r="CP145" s="4"/>
    </row>
    <row r="146" spans="2:94" s="1" customFormat="1" x14ac:dyDescent="0.3">
      <c r="B146" s="1">
        <f t="shared" si="81"/>
        <v>27127</v>
      </c>
      <c r="C146" s="1">
        <v>133</v>
      </c>
      <c r="D146" s="1">
        <v>22871</v>
      </c>
      <c r="E146" s="1">
        <v>255</v>
      </c>
      <c r="F146" s="1">
        <v>0</v>
      </c>
      <c r="G146" s="1">
        <v>25770</v>
      </c>
      <c r="H146" s="1">
        <v>0</v>
      </c>
      <c r="I146" s="1">
        <v>1102</v>
      </c>
      <c r="J146" s="4">
        <v>54.45</v>
      </c>
      <c r="K146" s="4">
        <v>0.6</v>
      </c>
      <c r="L146" s="4">
        <v>25.8</v>
      </c>
      <c r="M146" s="61">
        <v>1.01</v>
      </c>
      <c r="N146" s="1">
        <v>13657</v>
      </c>
      <c r="O146" s="1">
        <v>13461</v>
      </c>
      <c r="P146" s="1">
        <v>123</v>
      </c>
      <c r="Q146" s="1">
        <v>13185</v>
      </c>
      <c r="R146" s="1">
        <v>152</v>
      </c>
      <c r="S146" s="1">
        <v>0</v>
      </c>
      <c r="T146" s="1">
        <v>60</v>
      </c>
      <c r="U146" s="1">
        <v>6</v>
      </c>
      <c r="V146" s="1">
        <v>75</v>
      </c>
      <c r="W146" s="1">
        <v>12131</v>
      </c>
      <c r="X146" s="1">
        <v>1102</v>
      </c>
      <c r="Y146" s="58">
        <v>0.64</v>
      </c>
      <c r="AA146" s="1">
        <f t="shared" si="82"/>
        <v>330</v>
      </c>
      <c r="AB146" s="1">
        <f t="shared" si="83"/>
        <v>37901</v>
      </c>
      <c r="AC146" s="1">
        <f t="shared" si="84"/>
        <v>2204</v>
      </c>
      <c r="AD146" s="1">
        <f t="shared" si="97"/>
        <v>-4</v>
      </c>
      <c r="AE146" s="1">
        <f t="shared" si="98"/>
        <v>11</v>
      </c>
      <c r="AF146" s="1">
        <f t="shared" si="98"/>
        <v>0</v>
      </c>
      <c r="AG146" s="1">
        <f t="shared" si="98"/>
        <v>0</v>
      </c>
      <c r="AH146" s="1">
        <f t="shared" si="103"/>
        <v>7</v>
      </c>
      <c r="AI146" s="9">
        <f t="shared" si="99"/>
        <v>8.2807333934475508E-2</v>
      </c>
      <c r="AJ146" s="9">
        <f t="shared" si="85"/>
        <v>0.54254000000000002</v>
      </c>
      <c r="AK146" s="9">
        <f t="shared" si="86"/>
        <v>5.1000000000000004E-3</v>
      </c>
      <c r="AL146" s="9">
        <f t="shared" si="87"/>
        <v>0.51539999999999997</v>
      </c>
      <c r="AM146" s="9">
        <f t="shared" si="88"/>
        <v>2.2040000000000001E-2</v>
      </c>
      <c r="AN146" s="9">
        <f t="shared" si="89"/>
        <v>1.1999999999999999E-3</v>
      </c>
      <c r="AO146" s="9">
        <f t="shared" si="90"/>
        <v>1.3999999999999999E-4</v>
      </c>
      <c r="AP146" s="1">
        <f t="shared" si="100"/>
        <v>-2</v>
      </c>
      <c r="AQ146" s="1">
        <f t="shared" si="100"/>
        <v>3</v>
      </c>
      <c r="AS146" s="1">
        <f t="shared" si="101"/>
        <v>0</v>
      </c>
      <c r="AT146" s="1">
        <f t="shared" si="104"/>
        <v>1</v>
      </c>
      <c r="AU146" s="1">
        <f t="shared" si="91"/>
        <v>13308</v>
      </c>
      <c r="AV146" s="9">
        <f t="shared" si="92"/>
        <v>0.26616000000000001</v>
      </c>
      <c r="AW146" s="9">
        <f t="shared" si="93"/>
        <v>1.5E-3</v>
      </c>
      <c r="AX146" s="9">
        <f t="shared" si="94"/>
        <v>0.24262</v>
      </c>
      <c r="AY146" s="9">
        <f t="shared" si="95"/>
        <v>2.2040000000000001E-2</v>
      </c>
      <c r="AZ146" s="9">
        <f t="shared" si="96"/>
        <v>2.0000000000000002E-5</v>
      </c>
      <c r="BA146" s="9">
        <f t="shared" si="102"/>
        <v>0.26584459999999999</v>
      </c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M146" s="48"/>
      <c r="BX146" s="7"/>
      <c r="BY146" s="4"/>
      <c r="BZ146" s="7"/>
      <c r="CA146" s="7"/>
      <c r="CB146" s="7"/>
      <c r="CE146" s="7"/>
      <c r="CF146" s="7"/>
      <c r="CG146" s="7"/>
      <c r="CH146" s="7"/>
      <c r="CI146" s="7"/>
      <c r="CJ146" s="7"/>
      <c r="CK146" s="7"/>
      <c r="CL146" s="7"/>
      <c r="CN146" s="47"/>
      <c r="CO146" s="47"/>
      <c r="CP146" s="4"/>
    </row>
    <row r="147" spans="2:94" s="1" customFormat="1" x14ac:dyDescent="0.3">
      <c r="B147" s="1">
        <f t="shared" si="81"/>
        <v>27135</v>
      </c>
      <c r="C147" s="1">
        <v>134</v>
      </c>
      <c r="D147" s="1">
        <v>22863</v>
      </c>
      <c r="E147" s="1">
        <v>249</v>
      </c>
      <c r="F147" s="1">
        <v>0</v>
      </c>
      <c r="G147" s="1">
        <v>25784</v>
      </c>
      <c r="H147" s="1">
        <v>0</v>
      </c>
      <c r="I147" s="1">
        <v>1102</v>
      </c>
      <c r="J147" s="4">
        <v>54.46</v>
      </c>
      <c r="K147" s="4">
        <v>0.6</v>
      </c>
      <c r="L147" s="4">
        <v>25.8</v>
      </c>
      <c r="M147" s="61">
        <v>1.01</v>
      </c>
      <c r="N147" s="1">
        <v>13660</v>
      </c>
      <c r="O147" s="1">
        <v>13465</v>
      </c>
      <c r="P147" s="1">
        <v>121</v>
      </c>
      <c r="Q147" s="1">
        <v>13191</v>
      </c>
      <c r="R147" s="1">
        <v>152</v>
      </c>
      <c r="S147" s="1">
        <v>0</v>
      </c>
      <c r="T147" s="1">
        <v>58</v>
      </c>
      <c r="U147" s="1">
        <v>6</v>
      </c>
      <c r="V147" s="1">
        <v>72</v>
      </c>
      <c r="W147" s="1">
        <v>12135</v>
      </c>
      <c r="X147" s="1">
        <v>1102</v>
      </c>
      <c r="Y147" s="58">
        <v>0.64</v>
      </c>
      <c r="AA147" s="1">
        <f t="shared" si="82"/>
        <v>321</v>
      </c>
      <c r="AB147" s="1">
        <f t="shared" si="83"/>
        <v>37919</v>
      </c>
      <c r="AC147" s="1">
        <f t="shared" si="84"/>
        <v>2204</v>
      </c>
      <c r="AD147" s="1">
        <f t="shared" si="97"/>
        <v>-6</v>
      </c>
      <c r="AE147" s="1">
        <f t="shared" si="98"/>
        <v>14</v>
      </c>
      <c r="AF147" s="1">
        <f t="shared" si="98"/>
        <v>0</v>
      </c>
      <c r="AG147" s="1">
        <f t="shared" si="98"/>
        <v>0</v>
      </c>
      <c r="AH147" s="1">
        <f t="shared" si="103"/>
        <v>8</v>
      </c>
      <c r="AI147" s="9">
        <f t="shared" si="99"/>
        <v>8.2801112029453755E-2</v>
      </c>
      <c r="AJ147" s="9">
        <f t="shared" si="85"/>
        <v>0.54269999999999996</v>
      </c>
      <c r="AK147" s="9">
        <f t="shared" si="86"/>
        <v>4.9800000000000001E-3</v>
      </c>
      <c r="AL147" s="9">
        <f t="shared" si="87"/>
        <v>0.51568000000000003</v>
      </c>
      <c r="AM147" s="9">
        <f t="shared" si="88"/>
        <v>2.2040000000000001E-2</v>
      </c>
      <c r="AN147" s="9">
        <f t="shared" si="89"/>
        <v>1.16E-3</v>
      </c>
      <c r="AO147" s="9">
        <f t="shared" si="90"/>
        <v>1.6000000000000001E-4</v>
      </c>
      <c r="AP147" s="1">
        <f t="shared" si="100"/>
        <v>-3</v>
      </c>
      <c r="AQ147" s="1">
        <f t="shared" si="100"/>
        <v>4</v>
      </c>
      <c r="AS147" s="1">
        <f t="shared" si="101"/>
        <v>0</v>
      </c>
      <c r="AT147" s="1">
        <f t="shared" si="104"/>
        <v>1</v>
      </c>
      <c r="AU147" s="1">
        <f t="shared" si="91"/>
        <v>13309</v>
      </c>
      <c r="AV147" s="9">
        <f t="shared" si="92"/>
        <v>0.26618000000000003</v>
      </c>
      <c r="AW147" s="9">
        <f t="shared" si="93"/>
        <v>1.4400000000000001E-3</v>
      </c>
      <c r="AX147" s="9">
        <f t="shared" si="94"/>
        <v>0.2427</v>
      </c>
      <c r="AY147" s="9">
        <f t="shared" si="95"/>
        <v>2.2040000000000001E-2</v>
      </c>
      <c r="AZ147" s="9">
        <f t="shared" si="96"/>
        <v>2.0000000000000002E-5</v>
      </c>
      <c r="BA147" s="9">
        <f t="shared" si="102"/>
        <v>0.26592299999999996</v>
      </c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M147" s="48"/>
      <c r="BX147" s="7"/>
      <c r="BY147" s="4"/>
      <c r="BZ147" s="7"/>
      <c r="CA147" s="7"/>
      <c r="CB147" s="7"/>
      <c r="CE147" s="7"/>
      <c r="CF147" s="7"/>
      <c r="CG147" s="7"/>
      <c r="CH147" s="7"/>
      <c r="CI147" s="7"/>
      <c r="CJ147" s="7"/>
      <c r="CK147" s="7"/>
      <c r="CL147" s="7"/>
      <c r="CN147" s="47"/>
      <c r="CO147" s="47"/>
      <c r="CP147" s="4"/>
    </row>
    <row r="148" spans="2:94" s="1" customFormat="1" x14ac:dyDescent="0.3">
      <c r="B148" s="1">
        <f t="shared" si="81"/>
        <v>27141</v>
      </c>
      <c r="C148" s="1">
        <v>135</v>
      </c>
      <c r="D148" s="1">
        <v>22856</v>
      </c>
      <c r="E148" s="1">
        <v>243</v>
      </c>
      <c r="F148" s="1">
        <v>0</v>
      </c>
      <c r="G148" s="1">
        <v>25795</v>
      </c>
      <c r="H148" s="1">
        <v>0</v>
      </c>
      <c r="I148" s="1">
        <v>1103</v>
      </c>
      <c r="J148" s="4">
        <v>54.48</v>
      </c>
      <c r="K148" s="4">
        <v>0.6</v>
      </c>
      <c r="L148" s="4">
        <v>25.8</v>
      </c>
      <c r="M148" s="61">
        <v>1</v>
      </c>
      <c r="N148" s="1">
        <v>13664</v>
      </c>
      <c r="O148" s="1">
        <v>13468</v>
      </c>
      <c r="P148" s="1">
        <v>119</v>
      </c>
      <c r="Q148" s="1">
        <v>13196</v>
      </c>
      <c r="R148" s="1">
        <v>152</v>
      </c>
      <c r="S148" s="1">
        <v>0</v>
      </c>
      <c r="T148" s="1">
        <v>56</v>
      </c>
      <c r="U148" s="1">
        <v>5</v>
      </c>
      <c r="V148" s="1">
        <v>71</v>
      </c>
      <c r="W148" s="1">
        <v>12139</v>
      </c>
      <c r="X148" s="1">
        <v>1103</v>
      </c>
      <c r="Y148" s="58">
        <v>0.64</v>
      </c>
      <c r="AA148" s="1">
        <f t="shared" si="82"/>
        <v>314</v>
      </c>
      <c r="AB148" s="1">
        <f t="shared" si="83"/>
        <v>37934</v>
      </c>
      <c r="AC148" s="1">
        <f t="shared" si="84"/>
        <v>2206</v>
      </c>
      <c r="AD148" s="1">
        <f t="shared" si="97"/>
        <v>-6</v>
      </c>
      <c r="AE148" s="1">
        <f t="shared" si="98"/>
        <v>11</v>
      </c>
      <c r="AF148" s="1">
        <f t="shared" si="98"/>
        <v>0</v>
      </c>
      <c r="AG148" s="1">
        <f t="shared" si="98"/>
        <v>1</v>
      </c>
      <c r="AH148" s="1">
        <f t="shared" si="103"/>
        <v>6</v>
      </c>
      <c r="AI148" s="9">
        <f t="shared" si="99"/>
        <v>8.2851348306166903E-2</v>
      </c>
      <c r="AJ148" s="9">
        <f t="shared" si="85"/>
        <v>0.54281999999999997</v>
      </c>
      <c r="AK148" s="9">
        <f t="shared" si="86"/>
        <v>4.8599999999999997E-3</v>
      </c>
      <c r="AL148" s="9">
        <f t="shared" si="87"/>
        <v>0.51590000000000003</v>
      </c>
      <c r="AM148" s="9">
        <f t="shared" si="88"/>
        <v>2.206E-2</v>
      </c>
      <c r="AN148" s="9">
        <f t="shared" si="89"/>
        <v>1.1199999999999999E-3</v>
      </c>
      <c r="AO148" s="9">
        <f t="shared" si="90"/>
        <v>1.2E-4</v>
      </c>
      <c r="AP148" s="1">
        <f t="shared" si="100"/>
        <v>-1</v>
      </c>
      <c r="AQ148" s="1">
        <f t="shared" si="100"/>
        <v>4</v>
      </c>
      <c r="AS148" s="1">
        <f t="shared" si="101"/>
        <v>1</v>
      </c>
      <c r="AT148" s="1">
        <f t="shared" si="104"/>
        <v>4</v>
      </c>
      <c r="AU148" s="1">
        <f t="shared" si="91"/>
        <v>13313</v>
      </c>
      <c r="AV148" s="9">
        <f t="shared" si="92"/>
        <v>0.26626</v>
      </c>
      <c r="AW148" s="9">
        <f t="shared" si="93"/>
        <v>1.42E-3</v>
      </c>
      <c r="AX148" s="9">
        <f t="shared" si="94"/>
        <v>0.24278</v>
      </c>
      <c r="AY148" s="9">
        <f t="shared" si="95"/>
        <v>2.206E-2</v>
      </c>
      <c r="AZ148" s="9">
        <f t="shared" si="96"/>
        <v>8.0000000000000007E-5</v>
      </c>
      <c r="BA148" s="9">
        <f t="shared" si="102"/>
        <v>0.26598179999999999</v>
      </c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M148" s="48"/>
      <c r="BX148" s="7"/>
      <c r="BY148" s="4"/>
      <c r="BZ148" s="7"/>
      <c r="CA148" s="7"/>
      <c r="CB148" s="7"/>
      <c r="CE148" s="7"/>
      <c r="CF148" s="7"/>
      <c r="CG148" s="7"/>
      <c r="CH148" s="7"/>
      <c r="CI148" s="7"/>
      <c r="CJ148" s="7"/>
      <c r="CK148" s="7"/>
      <c r="CL148" s="7"/>
      <c r="CN148" s="47"/>
      <c r="CO148" s="47"/>
      <c r="CP148" s="4"/>
    </row>
    <row r="149" spans="2:94" s="1" customFormat="1" x14ac:dyDescent="0.3">
      <c r="B149" s="1">
        <f t="shared" si="81"/>
        <v>27149</v>
      </c>
      <c r="C149" s="1">
        <v>136</v>
      </c>
      <c r="D149" s="1">
        <v>22849</v>
      </c>
      <c r="E149" s="1">
        <v>240</v>
      </c>
      <c r="F149" s="1">
        <v>0</v>
      </c>
      <c r="G149" s="1">
        <v>25806</v>
      </c>
      <c r="H149" s="1">
        <v>0</v>
      </c>
      <c r="I149" s="1">
        <v>1103</v>
      </c>
      <c r="J149" s="4">
        <v>54.49</v>
      </c>
      <c r="K149" s="4">
        <v>0.6</v>
      </c>
      <c r="L149" s="4">
        <v>25.8</v>
      </c>
      <c r="M149" s="61">
        <v>1</v>
      </c>
      <c r="N149" s="1">
        <v>13667</v>
      </c>
      <c r="O149" s="1">
        <v>13473</v>
      </c>
      <c r="P149" s="1">
        <v>119</v>
      </c>
      <c r="Q149" s="1">
        <v>13201</v>
      </c>
      <c r="R149" s="1">
        <v>152</v>
      </c>
      <c r="S149" s="1">
        <v>0</v>
      </c>
      <c r="T149" s="1">
        <v>54</v>
      </c>
      <c r="U149" s="1">
        <v>5</v>
      </c>
      <c r="V149" s="1">
        <v>69</v>
      </c>
      <c r="W149" s="1">
        <v>12142</v>
      </c>
      <c r="X149" s="1">
        <v>1103</v>
      </c>
      <c r="Y149" s="58">
        <v>0.64</v>
      </c>
      <c r="AA149" s="1">
        <f t="shared" si="82"/>
        <v>309</v>
      </c>
      <c r="AB149" s="1">
        <f t="shared" si="83"/>
        <v>37948</v>
      </c>
      <c r="AC149" s="1">
        <f t="shared" si="84"/>
        <v>2206</v>
      </c>
      <c r="AD149" s="1">
        <f t="shared" si="97"/>
        <v>-3</v>
      </c>
      <c r="AE149" s="1">
        <f t="shared" si="98"/>
        <v>11</v>
      </c>
      <c r="AF149" s="1">
        <f t="shared" si="98"/>
        <v>0</v>
      </c>
      <c r="AG149" s="1">
        <f t="shared" si="98"/>
        <v>0</v>
      </c>
      <c r="AH149" s="1">
        <f t="shared" si="103"/>
        <v>8</v>
      </c>
      <c r="AI149" s="9">
        <f t="shared" si="99"/>
        <v>8.2845125431876221E-2</v>
      </c>
      <c r="AJ149" s="9">
        <f t="shared" si="85"/>
        <v>0.54298000000000002</v>
      </c>
      <c r="AK149" s="9">
        <f t="shared" si="86"/>
        <v>4.7999999999999996E-3</v>
      </c>
      <c r="AL149" s="9">
        <f t="shared" si="87"/>
        <v>0.51612000000000002</v>
      </c>
      <c r="AM149" s="9">
        <f t="shared" si="88"/>
        <v>2.206E-2</v>
      </c>
      <c r="AN149" s="9">
        <f t="shared" si="89"/>
        <v>1.08E-3</v>
      </c>
      <c r="AO149" s="9">
        <f t="shared" si="90"/>
        <v>1.6000000000000001E-4</v>
      </c>
      <c r="AP149" s="1">
        <f t="shared" si="100"/>
        <v>-2</v>
      </c>
      <c r="AQ149" s="1">
        <f t="shared" si="100"/>
        <v>3</v>
      </c>
      <c r="AS149" s="1">
        <f t="shared" si="101"/>
        <v>0</v>
      </c>
      <c r="AT149" s="1">
        <f t="shared" si="104"/>
        <v>1</v>
      </c>
      <c r="AU149" s="1">
        <f t="shared" si="91"/>
        <v>13314</v>
      </c>
      <c r="AV149" s="9">
        <f t="shared" si="92"/>
        <v>0.26628000000000002</v>
      </c>
      <c r="AW149" s="9">
        <f t="shared" si="93"/>
        <v>1.3799999999999999E-3</v>
      </c>
      <c r="AX149" s="9">
        <f t="shared" si="94"/>
        <v>0.24284</v>
      </c>
      <c r="AY149" s="9">
        <f t="shared" si="95"/>
        <v>2.206E-2</v>
      </c>
      <c r="AZ149" s="9">
        <f t="shared" si="96"/>
        <v>2.0000000000000002E-5</v>
      </c>
      <c r="BA149" s="9">
        <f t="shared" si="102"/>
        <v>0.26606020000000002</v>
      </c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M149" s="48"/>
      <c r="BX149" s="7"/>
      <c r="BY149" s="4"/>
      <c r="BZ149" s="7"/>
      <c r="CA149" s="7"/>
      <c r="CB149" s="7"/>
      <c r="CE149" s="7"/>
      <c r="CF149" s="7"/>
      <c r="CG149" s="7"/>
      <c r="CH149" s="7"/>
      <c r="CI149" s="7"/>
      <c r="CJ149" s="7"/>
      <c r="CK149" s="7"/>
      <c r="CL149" s="7"/>
      <c r="CN149" s="47"/>
      <c r="CO149" s="47"/>
      <c r="CP149" s="4"/>
    </row>
    <row r="150" spans="2:94" s="1" customFormat="1" x14ac:dyDescent="0.3">
      <c r="B150" s="1">
        <f t="shared" si="81"/>
        <v>27156</v>
      </c>
      <c r="C150" s="1">
        <v>137</v>
      </c>
      <c r="D150" s="1">
        <v>22842</v>
      </c>
      <c r="E150" s="1">
        <v>235</v>
      </c>
      <c r="F150" s="1">
        <v>0</v>
      </c>
      <c r="G150" s="1">
        <v>25817</v>
      </c>
      <c r="H150" s="1">
        <v>0</v>
      </c>
      <c r="I150" s="1">
        <v>1104</v>
      </c>
      <c r="J150" s="4">
        <v>54.5</v>
      </c>
      <c r="K150" s="4">
        <v>0.6</v>
      </c>
      <c r="L150" s="4">
        <v>25.8</v>
      </c>
      <c r="M150" s="61">
        <v>1</v>
      </c>
      <c r="N150" s="1">
        <v>13670</v>
      </c>
      <c r="O150" s="1">
        <v>13476</v>
      </c>
      <c r="P150" s="1">
        <v>118</v>
      </c>
      <c r="Q150" s="1">
        <v>13206</v>
      </c>
      <c r="R150" s="1">
        <v>152</v>
      </c>
      <c r="S150" s="1">
        <v>0</v>
      </c>
      <c r="T150" s="1">
        <v>53</v>
      </c>
      <c r="U150" s="1">
        <v>5</v>
      </c>
      <c r="V150" s="1">
        <v>67</v>
      </c>
      <c r="W150" s="1">
        <v>12145</v>
      </c>
      <c r="X150" s="1">
        <v>1104</v>
      </c>
      <c r="Y150" s="58">
        <v>0.64</v>
      </c>
      <c r="AA150" s="1">
        <f t="shared" si="82"/>
        <v>302</v>
      </c>
      <c r="AB150" s="1">
        <f t="shared" si="83"/>
        <v>37962</v>
      </c>
      <c r="AC150" s="1">
        <f t="shared" si="84"/>
        <v>2208</v>
      </c>
      <c r="AD150" s="1">
        <f t="shared" si="97"/>
        <v>-5</v>
      </c>
      <c r="AE150" s="1">
        <f t="shared" si="98"/>
        <v>11</v>
      </c>
      <c r="AF150" s="1">
        <f t="shared" si="98"/>
        <v>0</v>
      </c>
      <c r="AG150" s="1">
        <f t="shared" si="98"/>
        <v>1</v>
      </c>
      <c r="AH150" s="1">
        <f t="shared" si="103"/>
        <v>7</v>
      </c>
      <c r="AI150" s="9">
        <f t="shared" si="99"/>
        <v>8.2907780114148399E-2</v>
      </c>
      <c r="AJ150" s="9">
        <f t="shared" si="85"/>
        <v>0.54312000000000005</v>
      </c>
      <c r="AK150" s="9">
        <f t="shared" si="86"/>
        <v>4.7000000000000002E-3</v>
      </c>
      <c r="AL150" s="9">
        <f t="shared" si="87"/>
        <v>0.51634000000000002</v>
      </c>
      <c r="AM150" s="9">
        <f t="shared" si="88"/>
        <v>2.2079999999999999E-2</v>
      </c>
      <c r="AN150" s="9">
        <f t="shared" si="89"/>
        <v>1.06E-3</v>
      </c>
      <c r="AO150" s="9">
        <f t="shared" si="90"/>
        <v>1.3999999999999999E-4</v>
      </c>
      <c r="AP150" s="1">
        <f t="shared" si="100"/>
        <v>-2</v>
      </c>
      <c r="AQ150" s="1">
        <f t="shared" si="100"/>
        <v>3</v>
      </c>
      <c r="AS150" s="1">
        <f t="shared" si="101"/>
        <v>1</v>
      </c>
      <c r="AT150" s="1">
        <f t="shared" si="104"/>
        <v>2</v>
      </c>
      <c r="AU150" s="1">
        <f t="shared" si="91"/>
        <v>13316</v>
      </c>
      <c r="AV150" s="9">
        <f t="shared" si="92"/>
        <v>0.26632</v>
      </c>
      <c r="AW150" s="9">
        <f t="shared" si="93"/>
        <v>1.34E-3</v>
      </c>
      <c r="AX150" s="9">
        <f t="shared" si="94"/>
        <v>0.2429</v>
      </c>
      <c r="AY150" s="9">
        <f t="shared" si="95"/>
        <v>2.2079999999999999E-2</v>
      </c>
      <c r="AZ150" s="9">
        <f t="shared" si="96"/>
        <v>4.0000000000000003E-5</v>
      </c>
      <c r="BA150" s="9">
        <f t="shared" si="102"/>
        <v>0.2661288</v>
      </c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M150" s="48"/>
      <c r="BX150" s="7"/>
      <c r="BY150" s="4"/>
      <c r="BZ150" s="7"/>
      <c r="CA150" s="7"/>
      <c r="CB150" s="7"/>
      <c r="CE150" s="7"/>
      <c r="CF150" s="7"/>
      <c r="CG150" s="7"/>
      <c r="CH150" s="7"/>
      <c r="CI150" s="7"/>
      <c r="CJ150" s="7"/>
      <c r="CK150" s="7"/>
      <c r="CL150" s="7"/>
      <c r="CN150" s="47"/>
      <c r="CO150" s="47"/>
      <c r="CP150" s="4"/>
    </row>
    <row r="151" spans="2:94" s="1" customFormat="1" x14ac:dyDescent="0.3">
      <c r="B151" s="1">
        <f t="shared" si="81"/>
        <v>27163</v>
      </c>
      <c r="C151" s="1">
        <v>138</v>
      </c>
      <c r="D151" s="1">
        <v>22835</v>
      </c>
      <c r="E151" s="1">
        <v>230</v>
      </c>
      <c r="F151" s="1">
        <v>0</v>
      </c>
      <c r="G151" s="1">
        <v>25829</v>
      </c>
      <c r="H151" s="1">
        <v>0</v>
      </c>
      <c r="I151" s="1">
        <v>1104</v>
      </c>
      <c r="J151" s="4">
        <v>54.51</v>
      </c>
      <c r="K151" s="4">
        <v>0.6</v>
      </c>
      <c r="L151" s="4">
        <v>25.8</v>
      </c>
      <c r="M151" s="61">
        <v>1</v>
      </c>
      <c r="N151" s="1">
        <v>13673</v>
      </c>
      <c r="O151" s="1">
        <v>13480</v>
      </c>
      <c r="P151" s="1">
        <v>116</v>
      </c>
      <c r="Q151" s="1">
        <v>13212</v>
      </c>
      <c r="R151" s="1">
        <v>152</v>
      </c>
      <c r="S151" s="1">
        <v>0</v>
      </c>
      <c r="T151" s="1">
        <v>52</v>
      </c>
      <c r="U151" s="1">
        <v>5</v>
      </c>
      <c r="V151" s="1">
        <v>66</v>
      </c>
      <c r="W151" s="1">
        <v>12148</v>
      </c>
      <c r="X151" s="1">
        <v>1104</v>
      </c>
      <c r="Y151" s="58">
        <v>0.64</v>
      </c>
      <c r="AA151" s="1">
        <f t="shared" si="82"/>
        <v>296</v>
      </c>
      <c r="AB151" s="1">
        <f t="shared" si="83"/>
        <v>37977</v>
      </c>
      <c r="AC151" s="1">
        <f t="shared" si="84"/>
        <v>2208</v>
      </c>
      <c r="AD151" s="1">
        <f t="shared" si="97"/>
        <v>-5</v>
      </c>
      <c r="AE151" s="1">
        <f t="shared" si="98"/>
        <v>12</v>
      </c>
      <c r="AF151" s="1">
        <f t="shared" si="98"/>
        <v>0</v>
      </c>
      <c r="AG151" s="1">
        <f t="shared" si="98"/>
        <v>0</v>
      </c>
      <c r="AH151" s="1">
        <f t="shared" si="103"/>
        <v>7</v>
      </c>
      <c r="AI151" s="9">
        <f t="shared" si="99"/>
        <v>8.2895329629073436E-2</v>
      </c>
      <c r="AJ151" s="9">
        <f t="shared" si="85"/>
        <v>0.54325999999999997</v>
      </c>
      <c r="AK151" s="9">
        <f t="shared" si="86"/>
        <v>4.5999999999999999E-3</v>
      </c>
      <c r="AL151" s="9">
        <f t="shared" si="87"/>
        <v>0.51658000000000004</v>
      </c>
      <c r="AM151" s="9">
        <f t="shared" si="88"/>
        <v>2.2079999999999999E-2</v>
      </c>
      <c r="AN151" s="9">
        <f t="shared" si="89"/>
        <v>1.0399999999999999E-3</v>
      </c>
      <c r="AO151" s="9">
        <f t="shared" si="90"/>
        <v>1.3999999999999999E-4</v>
      </c>
      <c r="AP151" s="1">
        <f t="shared" si="100"/>
        <v>-1</v>
      </c>
      <c r="AQ151" s="1">
        <f t="shared" si="100"/>
        <v>3</v>
      </c>
      <c r="AS151" s="1">
        <f t="shared" si="101"/>
        <v>0</v>
      </c>
      <c r="AT151" s="1">
        <f t="shared" si="104"/>
        <v>2</v>
      </c>
      <c r="AU151" s="1">
        <f t="shared" si="91"/>
        <v>13318</v>
      </c>
      <c r="AV151" s="9">
        <f t="shared" si="92"/>
        <v>0.26635999999999999</v>
      </c>
      <c r="AW151" s="9">
        <f t="shared" si="93"/>
        <v>1.32E-3</v>
      </c>
      <c r="AX151" s="9">
        <f t="shared" si="94"/>
        <v>0.24296000000000001</v>
      </c>
      <c r="AY151" s="9">
        <f t="shared" si="95"/>
        <v>2.2079999999999999E-2</v>
      </c>
      <c r="AZ151" s="9">
        <f t="shared" si="96"/>
        <v>4.0000000000000003E-5</v>
      </c>
      <c r="BA151" s="9">
        <f t="shared" si="102"/>
        <v>0.26619739999999997</v>
      </c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M151" s="48"/>
      <c r="BX151" s="7"/>
      <c r="BY151" s="4"/>
      <c r="BZ151" s="7"/>
      <c r="CA151" s="7"/>
      <c r="CB151" s="7"/>
      <c r="CE151" s="7"/>
      <c r="CF151" s="7"/>
      <c r="CG151" s="7"/>
      <c r="CH151" s="7"/>
      <c r="CI151" s="7"/>
      <c r="CJ151" s="7"/>
      <c r="CK151" s="7"/>
      <c r="CL151" s="7"/>
      <c r="CN151" s="47"/>
      <c r="CO151" s="47"/>
      <c r="CP151" s="4"/>
    </row>
    <row r="152" spans="2:94" s="1" customFormat="1" x14ac:dyDescent="0.3">
      <c r="B152" s="1">
        <f t="shared" si="81"/>
        <v>27170</v>
      </c>
      <c r="C152" s="1">
        <v>139</v>
      </c>
      <c r="D152" s="1">
        <v>22828</v>
      </c>
      <c r="E152" s="1">
        <v>225</v>
      </c>
      <c r="F152" s="1">
        <v>0</v>
      </c>
      <c r="G152" s="1">
        <v>25841</v>
      </c>
      <c r="H152" s="1">
        <v>0</v>
      </c>
      <c r="I152" s="1">
        <v>1104</v>
      </c>
      <c r="J152" s="4">
        <v>54.52</v>
      </c>
      <c r="K152" s="4">
        <v>0.6</v>
      </c>
      <c r="L152" s="4">
        <v>25.8</v>
      </c>
      <c r="M152" s="61">
        <v>1</v>
      </c>
      <c r="N152" s="1">
        <v>13676</v>
      </c>
      <c r="O152" s="1">
        <v>13484</v>
      </c>
      <c r="P152" s="1">
        <v>113</v>
      </c>
      <c r="Q152" s="1">
        <v>13217</v>
      </c>
      <c r="R152" s="1">
        <v>152</v>
      </c>
      <c r="S152" s="1">
        <v>0</v>
      </c>
      <c r="T152" s="1">
        <v>50</v>
      </c>
      <c r="U152" s="1">
        <v>5</v>
      </c>
      <c r="V152" s="1">
        <v>64</v>
      </c>
      <c r="W152" s="1">
        <v>12151</v>
      </c>
      <c r="X152" s="1">
        <v>1104</v>
      </c>
      <c r="Y152" s="58">
        <v>0.64</v>
      </c>
      <c r="AA152" s="1">
        <f t="shared" si="82"/>
        <v>289</v>
      </c>
      <c r="AB152" s="1">
        <f t="shared" si="83"/>
        <v>37992</v>
      </c>
      <c r="AC152" s="1">
        <f t="shared" si="84"/>
        <v>2208</v>
      </c>
      <c r="AD152" s="1">
        <f t="shared" si="97"/>
        <v>-5</v>
      </c>
      <c r="AE152" s="1">
        <f t="shared" si="98"/>
        <v>12</v>
      </c>
      <c r="AF152" s="1">
        <f t="shared" si="98"/>
        <v>0</v>
      </c>
      <c r="AG152" s="1">
        <f t="shared" si="98"/>
        <v>0</v>
      </c>
      <c r="AH152" s="1">
        <f t="shared" si="103"/>
        <v>7</v>
      </c>
      <c r="AI152" s="9">
        <f t="shared" si="99"/>
        <v>8.2889105788722883E-2</v>
      </c>
      <c r="AJ152" s="9">
        <f t="shared" si="85"/>
        <v>0.54339999999999999</v>
      </c>
      <c r="AK152" s="9">
        <f t="shared" si="86"/>
        <v>4.4999999999999997E-3</v>
      </c>
      <c r="AL152" s="9">
        <f t="shared" si="87"/>
        <v>0.51681999999999995</v>
      </c>
      <c r="AM152" s="9">
        <f t="shared" si="88"/>
        <v>2.2079999999999999E-2</v>
      </c>
      <c r="AN152" s="9">
        <f t="shared" si="89"/>
        <v>1E-3</v>
      </c>
      <c r="AO152" s="9">
        <f t="shared" si="90"/>
        <v>1.3999999999999999E-4</v>
      </c>
      <c r="AP152" s="1">
        <f t="shared" si="100"/>
        <v>-2</v>
      </c>
      <c r="AQ152" s="1">
        <f t="shared" si="100"/>
        <v>3</v>
      </c>
      <c r="AS152" s="1">
        <f t="shared" si="101"/>
        <v>0</v>
      </c>
      <c r="AT152" s="1">
        <f t="shared" si="104"/>
        <v>1</v>
      </c>
      <c r="AU152" s="1">
        <f t="shared" si="91"/>
        <v>13319</v>
      </c>
      <c r="AV152" s="9">
        <f t="shared" si="92"/>
        <v>0.26638000000000001</v>
      </c>
      <c r="AW152" s="9">
        <f t="shared" si="93"/>
        <v>1.2800000000000001E-3</v>
      </c>
      <c r="AX152" s="9">
        <f t="shared" si="94"/>
        <v>0.24302000000000001</v>
      </c>
      <c r="AY152" s="9">
        <f t="shared" si="95"/>
        <v>2.2079999999999999E-2</v>
      </c>
      <c r="AZ152" s="9">
        <f t="shared" si="96"/>
        <v>2.0000000000000002E-5</v>
      </c>
      <c r="BA152" s="9">
        <f t="shared" si="102"/>
        <v>0.266266</v>
      </c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M152" s="48"/>
      <c r="BX152" s="7"/>
      <c r="BY152" s="4"/>
      <c r="BZ152" s="7"/>
      <c r="CA152" s="7"/>
      <c r="CB152" s="7"/>
      <c r="CE152" s="7"/>
      <c r="CF152" s="7"/>
      <c r="CG152" s="7"/>
      <c r="CH152" s="7"/>
      <c r="CI152" s="7"/>
      <c r="CJ152" s="7"/>
      <c r="CK152" s="7"/>
      <c r="CL152" s="7"/>
      <c r="CN152" s="47"/>
      <c r="CO152" s="47"/>
      <c r="CP152" s="4"/>
    </row>
    <row r="153" spans="2:94" s="1" customFormat="1" x14ac:dyDescent="0.3">
      <c r="B153" s="1">
        <f t="shared" si="81"/>
        <v>27176</v>
      </c>
      <c r="C153" s="1">
        <v>140</v>
      </c>
      <c r="D153" s="1">
        <v>22822</v>
      </c>
      <c r="E153" s="1">
        <v>221</v>
      </c>
      <c r="F153" s="1">
        <v>0</v>
      </c>
      <c r="G153" s="1">
        <v>25850</v>
      </c>
      <c r="H153" s="1">
        <v>0</v>
      </c>
      <c r="I153" s="1">
        <v>1105</v>
      </c>
      <c r="J153" s="4">
        <v>54.52</v>
      </c>
      <c r="K153" s="4">
        <v>0.6</v>
      </c>
      <c r="L153" s="4">
        <v>25.8</v>
      </c>
      <c r="M153" s="61">
        <v>1</v>
      </c>
      <c r="N153" s="1">
        <v>13679</v>
      </c>
      <c r="O153" s="1">
        <v>13487</v>
      </c>
      <c r="P153" s="1">
        <v>112</v>
      </c>
      <c r="Q153" s="1">
        <v>13222</v>
      </c>
      <c r="R153" s="1">
        <v>152</v>
      </c>
      <c r="S153" s="1">
        <v>0</v>
      </c>
      <c r="T153" s="1">
        <v>49</v>
      </c>
      <c r="U153" s="1">
        <v>5</v>
      </c>
      <c r="V153" s="1">
        <v>62</v>
      </c>
      <c r="W153" s="1">
        <v>12154</v>
      </c>
      <c r="X153" s="1">
        <v>1105</v>
      </c>
      <c r="Y153" s="58">
        <v>0.64</v>
      </c>
      <c r="AA153" s="1">
        <f t="shared" si="82"/>
        <v>283</v>
      </c>
      <c r="AB153" s="1">
        <f t="shared" si="83"/>
        <v>38004</v>
      </c>
      <c r="AC153" s="1">
        <f t="shared" si="84"/>
        <v>2210</v>
      </c>
      <c r="AD153" s="1">
        <f t="shared" si="97"/>
        <v>-4</v>
      </c>
      <c r="AE153" s="1">
        <f t="shared" si="98"/>
        <v>9</v>
      </c>
      <c r="AF153" s="1">
        <f t="shared" si="98"/>
        <v>0</v>
      </c>
      <c r="AG153" s="1">
        <f t="shared" si="98"/>
        <v>1</v>
      </c>
      <c r="AH153" s="1">
        <f t="shared" si="103"/>
        <v>6</v>
      </c>
      <c r="AI153" s="9">
        <f t="shared" si="99"/>
        <v>8.2951730350574279E-2</v>
      </c>
      <c r="AJ153" s="9">
        <f t="shared" si="85"/>
        <v>0.54352</v>
      </c>
      <c r="AK153" s="9">
        <f t="shared" si="86"/>
        <v>4.4200000000000003E-3</v>
      </c>
      <c r="AL153" s="9">
        <f t="shared" si="87"/>
        <v>0.51700000000000002</v>
      </c>
      <c r="AM153" s="9">
        <f t="shared" si="88"/>
        <v>2.2100000000000002E-2</v>
      </c>
      <c r="AN153" s="9">
        <f t="shared" si="89"/>
        <v>9.7999999999999997E-4</v>
      </c>
      <c r="AO153" s="9">
        <f t="shared" si="90"/>
        <v>1.2E-4</v>
      </c>
      <c r="AP153" s="1">
        <f t="shared" si="100"/>
        <v>-2</v>
      </c>
      <c r="AQ153" s="1">
        <f t="shared" si="100"/>
        <v>3</v>
      </c>
      <c r="AS153" s="1">
        <f t="shared" si="101"/>
        <v>1</v>
      </c>
      <c r="AT153" s="1">
        <f t="shared" si="104"/>
        <v>2</v>
      </c>
      <c r="AU153" s="1">
        <f t="shared" si="91"/>
        <v>13321</v>
      </c>
      <c r="AV153" s="9">
        <f t="shared" si="92"/>
        <v>0.26641999999999999</v>
      </c>
      <c r="AW153" s="9">
        <f t="shared" si="93"/>
        <v>1.24E-3</v>
      </c>
      <c r="AX153" s="9">
        <f t="shared" si="94"/>
        <v>0.24307999999999999</v>
      </c>
      <c r="AY153" s="9">
        <f t="shared" si="95"/>
        <v>2.2100000000000002E-2</v>
      </c>
      <c r="AZ153" s="9">
        <f t="shared" si="96"/>
        <v>4.0000000000000003E-5</v>
      </c>
      <c r="BA153" s="9">
        <f t="shared" si="102"/>
        <v>0.26632479999999997</v>
      </c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M153" s="48"/>
      <c r="BX153" s="7"/>
      <c r="BY153" s="4"/>
      <c r="BZ153" s="7"/>
      <c r="CA153" s="7"/>
      <c r="CB153" s="7"/>
      <c r="CE153" s="7"/>
      <c r="CF153" s="7"/>
      <c r="CG153" s="7"/>
      <c r="CH153" s="7"/>
      <c r="CI153" s="7"/>
      <c r="CJ153" s="7"/>
      <c r="CK153" s="7"/>
      <c r="CL153" s="7"/>
      <c r="CN153" s="47"/>
      <c r="CO153" s="47"/>
      <c r="CP153" s="4"/>
    </row>
    <row r="154" spans="2:94" s="1" customFormat="1" x14ac:dyDescent="0.3">
      <c r="B154" s="1">
        <f t="shared" si="81"/>
        <v>27182</v>
      </c>
      <c r="C154" s="1">
        <v>141</v>
      </c>
      <c r="D154" s="1">
        <v>22816</v>
      </c>
      <c r="E154" s="1">
        <v>215</v>
      </c>
      <c r="F154" s="1">
        <v>0</v>
      </c>
      <c r="G154" s="1">
        <v>25862</v>
      </c>
      <c r="H154" s="1">
        <v>0</v>
      </c>
      <c r="I154" s="1">
        <v>1105</v>
      </c>
      <c r="J154" s="4">
        <v>54.53</v>
      </c>
      <c r="K154" s="4">
        <v>0.6</v>
      </c>
      <c r="L154" s="4">
        <v>25.8</v>
      </c>
      <c r="M154" s="61">
        <v>1</v>
      </c>
      <c r="N154" s="1">
        <v>13683</v>
      </c>
      <c r="O154" s="1">
        <v>13490</v>
      </c>
      <c r="P154" s="1">
        <v>110</v>
      </c>
      <c r="Q154" s="1">
        <v>13227</v>
      </c>
      <c r="R154" s="1">
        <v>152</v>
      </c>
      <c r="S154" s="1">
        <v>0</v>
      </c>
      <c r="T154" s="1">
        <v>47</v>
      </c>
      <c r="U154" s="1">
        <v>4</v>
      </c>
      <c r="V154" s="1">
        <v>60</v>
      </c>
      <c r="W154" s="1">
        <v>12158</v>
      </c>
      <c r="X154" s="1">
        <v>1105</v>
      </c>
      <c r="Y154" s="58">
        <v>0.64</v>
      </c>
      <c r="AA154" s="1">
        <f t="shared" si="82"/>
        <v>275</v>
      </c>
      <c r="AB154" s="1">
        <f t="shared" si="83"/>
        <v>38020</v>
      </c>
      <c r="AC154" s="1">
        <f t="shared" si="84"/>
        <v>2210</v>
      </c>
      <c r="AD154" s="1">
        <f t="shared" si="97"/>
        <v>-6</v>
      </c>
      <c r="AE154" s="1">
        <f t="shared" si="98"/>
        <v>12</v>
      </c>
      <c r="AF154" s="1">
        <f t="shared" si="98"/>
        <v>0</v>
      </c>
      <c r="AG154" s="1">
        <f t="shared" si="98"/>
        <v>0</v>
      </c>
      <c r="AH154" s="1">
        <f t="shared" si="103"/>
        <v>6</v>
      </c>
      <c r="AI154" s="9">
        <f t="shared" si="99"/>
        <v>8.2939277940403816E-2</v>
      </c>
      <c r="AJ154" s="9">
        <f t="shared" si="85"/>
        <v>0.54364000000000001</v>
      </c>
      <c r="AK154" s="9">
        <f t="shared" si="86"/>
        <v>4.3E-3</v>
      </c>
      <c r="AL154" s="9">
        <f t="shared" si="87"/>
        <v>0.51724000000000003</v>
      </c>
      <c r="AM154" s="9">
        <f t="shared" si="88"/>
        <v>2.2100000000000002E-2</v>
      </c>
      <c r="AN154" s="9">
        <f t="shared" si="89"/>
        <v>9.3999999999999997E-4</v>
      </c>
      <c r="AO154" s="9">
        <f t="shared" si="90"/>
        <v>1.2E-4</v>
      </c>
      <c r="AP154" s="1">
        <f t="shared" si="100"/>
        <v>-2</v>
      </c>
      <c r="AQ154" s="1">
        <f t="shared" si="100"/>
        <v>4</v>
      </c>
      <c r="AS154" s="1">
        <f t="shared" si="101"/>
        <v>0</v>
      </c>
      <c r="AT154" s="1">
        <f t="shared" si="104"/>
        <v>2</v>
      </c>
      <c r="AU154" s="1">
        <f t="shared" si="91"/>
        <v>13323</v>
      </c>
      <c r="AV154" s="9">
        <f t="shared" si="92"/>
        <v>0.26645999999999997</v>
      </c>
      <c r="AW154" s="9">
        <f t="shared" si="93"/>
        <v>1.1999999999999999E-3</v>
      </c>
      <c r="AX154" s="9">
        <f t="shared" si="94"/>
        <v>0.24315999999999999</v>
      </c>
      <c r="AY154" s="9">
        <f t="shared" si="95"/>
        <v>2.2100000000000002E-2</v>
      </c>
      <c r="AZ154" s="9">
        <f t="shared" si="96"/>
        <v>4.0000000000000003E-5</v>
      </c>
      <c r="BA154" s="9">
        <f t="shared" si="102"/>
        <v>0.2663836</v>
      </c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M154" s="48"/>
      <c r="BX154" s="7"/>
      <c r="BY154" s="4"/>
      <c r="BZ154" s="7"/>
      <c r="CA154" s="7"/>
      <c r="CB154" s="7"/>
      <c r="CE154" s="7"/>
      <c r="CF154" s="7"/>
      <c r="CG154" s="7"/>
      <c r="CH154" s="7"/>
      <c r="CI154" s="7"/>
      <c r="CJ154" s="7"/>
      <c r="CK154" s="7"/>
      <c r="CL154" s="7"/>
      <c r="CN154" s="47"/>
      <c r="CO154" s="47"/>
      <c r="CP154" s="4"/>
    </row>
    <row r="155" spans="2:94" s="1" customFormat="1" x14ac:dyDescent="0.3">
      <c r="B155" s="1">
        <f t="shared" si="81"/>
        <v>27189</v>
      </c>
      <c r="C155" s="1">
        <v>142</v>
      </c>
      <c r="D155" s="1">
        <v>22810</v>
      </c>
      <c r="E155" s="1">
        <v>212</v>
      </c>
      <c r="F155" s="1">
        <v>0</v>
      </c>
      <c r="G155" s="1">
        <v>25871</v>
      </c>
      <c r="H155" s="1">
        <v>0</v>
      </c>
      <c r="I155" s="1">
        <v>1106</v>
      </c>
      <c r="J155" s="4">
        <v>54.54</v>
      </c>
      <c r="K155" s="4">
        <v>0.6</v>
      </c>
      <c r="L155" s="4">
        <v>25.8</v>
      </c>
      <c r="M155" s="61">
        <v>1</v>
      </c>
      <c r="N155" s="1">
        <v>13685</v>
      </c>
      <c r="O155" s="1">
        <v>13493</v>
      </c>
      <c r="P155" s="1">
        <v>109</v>
      </c>
      <c r="Q155" s="1">
        <v>13232</v>
      </c>
      <c r="R155" s="1">
        <v>152</v>
      </c>
      <c r="S155" s="1">
        <v>0</v>
      </c>
      <c r="T155" s="1">
        <v>47</v>
      </c>
      <c r="U155" s="1">
        <v>4</v>
      </c>
      <c r="V155" s="1">
        <v>60</v>
      </c>
      <c r="W155" s="1">
        <v>12160</v>
      </c>
      <c r="X155" s="1">
        <v>1106</v>
      </c>
      <c r="Y155" s="58">
        <v>0.64</v>
      </c>
      <c r="AA155" s="1">
        <f t="shared" si="82"/>
        <v>272</v>
      </c>
      <c r="AB155" s="1">
        <f t="shared" si="83"/>
        <v>38031</v>
      </c>
      <c r="AC155" s="1">
        <f t="shared" si="84"/>
        <v>2212</v>
      </c>
      <c r="AD155" s="1">
        <f t="shared" si="97"/>
        <v>-3</v>
      </c>
      <c r="AE155" s="1">
        <f t="shared" si="98"/>
        <v>9</v>
      </c>
      <c r="AF155" s="1">
        <f t="shared" si="98"/>
        <v>0</v>
      </c>
      <c r="AG155" s="1">
        <f t="shared" si="98"/>
        <v>1</v>
      </c>
      <c r="AH155" s="1">
        <f t="shared" si="103"/>
        <v>7</v>
      </c>
      <c r="AI155" s="9">
        <f t="shared" si="99"/>
        <v>8.2995647606183401E-2</v>
      </c>
      <c r="AJ155" s="9">
        <f t="shared" si="85"/>
        <v>0.54378000000000004</v>
      </c>
      <c r="AK155" s="9">
        <f t="shared" si="86"/>
        <v>4.2399999999999998E-3</v>
      </c>
      <c r="AL155" s="9">
        <f t="shared" si="87"/>
        <v>0.51741999999999999</v>
      </c>
      <c r="AM155" s="9">
        <f t="shared" si="88"/>
        <v>2.2120000000000001E-2</v>
      </c>
      <c r="AN155" s="9">
        <f t="shared" si="89"/>
        <v>9.3999999999999997E-4</v>
      </c>
      <c r="AO155" s="9">
        <f t="shared" si="90"/>
        <v>1.3999999999999999E-4</v>
      </c>
      <c r="AP155" s="1">
        <f t="shared" si="100"/>
        <v>0</v>
      </c>
      <c r="AQ155" s="1">
        <f t="shared" si="100"/>
        <v>2</v>
      </c>
      <c r="AS155" s="1">
        <f t="shared" si="101"/>
        <v>1</v>
      </c>
      <c r="AT155" s="1">
        <f t="shared" si="104"/>
        <v>3</v>
      </c>
      <c r="AU155" s="1">
        <f t="shared" si="91"/>
        <v>13326</v>
      </c>
      <c r="AV155" s="9">
        <f t="shared" si="92"/>
        <v>0.26651999999999998</v>
      </c>
      <c r="AW155" s="9">
        <f t="shared" si="93"/>
        <v>1.1999999999999999E-3</v>
      </c>
      <c r="AX155" s="9">
        <f t="shared" si="94"/>
        <v>0.2432</v>
      </c>
      <c r="AY155" s="9">
        <f t="shared" si="95"/>
        <v>2.2120000000000001E-2</v>
      </c>
      <c r="AZ155" s="9">
        <f t="shared" si="96"/>
        <v>6.0000000000000002E-5</v>
      </c>
      <c r="BA155" s="9">
        <f t="shared" si="102"/>
        <v>0.26645220000000003</v>
      </c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M155" s="48"/>
      <c r="BX155" s="7"/>
      <c r="BY155" s="4"/>
      <c r="BZ155" s="7"/>
      <c r="CA155" s="7"/>
      <c r="CB155" s="7"/>
      <c r="CE155" s="7"/>
      <c r="CF155" s="7"/>
      <c r="CG155" s="7"/>
      <c r="CH155" s="7"/>
      <c r="CI155" s="7"/>
      <c r="CJ155" s="7"/>
      <c r="CK155" s="7"/>
      <c r="CL155" s="7"/>
      <c r="CN155" s="47"/>
      <c r="CO155" s="47"/>
      <c r="CP155" s="4"/>
    </row>
    <row r="156" spans="2:94" s="1" customFormat="1" x14ac:dyDescent="0.3">
      <c r="B156" s="1">
        <f t="shared" si="81"/>
        <v>27194</v>
      </c>
      <c r="C156" s="1">
        <v>143</v>
      </c>
      <c r="D156" s="1">
        <v>22804</v>
      </c>
      <c r="E156" s="1">
        <v>208</v>
      </c>
      <c r="F156" s="1">
        <v>0</v>
      </c>
      <c r="G156" s="1">
        <v>25880</v>
      </c>
      <c r="H156" s="1">
        <v>0</v>
      </c>
      <c r="I156" s="1">
        <v>1106</v>
      </c>
      <c r="J156" s="4">
        <v>54.55</v>
      </c>
      <c r="K156" s="4">
        <v>0.6</v>
      </c>
      <c r="L156" s="4">
        <v>25.8</v>
      </c>
      <c r="M156" s="61">
        <v>1</v>
      </c>
      <c r="N156" s="1">
        <v>13688</v>
      </c>
      <c r="O156" s="1">
        <v>13496</v>
      </c>
      <c r="P156" s="1">
        <v>107</v>
      </c>
      <c r="Q156" s="1">
        <v>13236</v>
      </c>
      <c r="R156" s="1">
        <v>152</v>
      </c>
      <c r="S156" s="1">
        <v>0</v>
      </c>
      <c r="T156" s="1">
        <v>46</v>
      </c>
      <c r="U156" s="1">
        <v>4</v>
      </c>
      <c r="V156" s="1">
        <v>59</v>
      </c>
      <c r="W156" s="1">
        <v>12162</v>
      </c>
      <c r="X156" s="1">
        <v>1106</v>
      </c>
      <c r="Y156" s="58">
        <v>0.64</v>
      </c>
      <c r="AA156" s="1">
        <f t="shared" si="82"/>
        <v>267</v>
      </c>
      <c r="AB156" s="1">
        <f t="shared" si="83"/>
        <v>38042</v>
      </c>
      <c r="AC156" s="1">
        <f t="shared" si="84"/>
        <v>2212</v>
      </c>
      <c r="AD156" s="1">
        <f t="shared" si="97"/>
        <v>-4</v>
      </c>
      <c r="AE156" s="1">
        <f t="shared" si="98"/>
        <v>9</v>
      </c>
      <c r="AF156" s="1">
        <f t="shared" si="98"/>
        <v>0</v>
      </c>
      <c r="AG156" s="1">
        <f t="shared" si="98"/>
        <v>0</v>
      </c>
      <c r="AH156" s="1">
        <f t="shared" si="103"/>
        <v>5</v>
      </c>
      <c r="AI156" s="9">
        <f t="shared" si="99"/>
        <v>8.2989419974487888E-2</v>
      </c>
      <c r="AJ156" s="9">
        <f t="shared" si="85"/>
        <v>0.54388000000000003</v>
      </c>
      <c r="AK156" s="9">
        <f t="shared" si="86"/>
        <v>4.1599999999999996E-3</v>
      </c>
      <c r="AL156" s="9">
        <f t="shared" si="87"/>
        <v>0.51759999999999995</v>
      </c>
      <c r="AM156" s="9">
        <f t="shared" si="88"/>
        <v>2.2120000000000001E-2</v>
      </c>
      <c r="AN156" s="9">
        <f t="shared" si="89"/>
        <v>9.2000000000000003E-4</v>
      </c>
      <c r="AO156" s="9">
        <f t="shared" si="90"/>
        <v>1E-4</v>
      </c>
      <c r="AP156" s="1">
        <f t="shared" si="100"/>
        <v>-1</v>
      </c>
      <c r="AQ156" s="1">
        <f t="shared" si="100"/>
        <v>2</v>
      </c>
      <c r="AS156" s="1">
        <f t="shared" si="101"/>
        <v>0</v>
      </c>
      <c r="AT156" s="1">
        <f t="shared" si="104"/>
        <v>1</v>
      </c>
      <c r="AU156" s="1">
        <f t="shared" si="91"/>
        <v>13327</v>
      </c>
      <c r="AV156" s="9">
        <f t="shared" si="92"/>
        <v>0.26654</v>
      </c>
      <c r="AW156" s="9">
        <f t="shared" si="93"/>
        <v>1.1800000000000001E-3</v>
      </c>
      <c r="AX156" s="9">
        <f t="shared" si="94"/>
        <v>0.24324000000000001</v>
      </c>
      <c r="AY156" s="9">
        <f t="shared" si="95"/>
        <v>2.2120000000000001E-2</v>
      </c>
      <c r="AZ156" s="9">
        <f t="shared" si="96"/>
        <v>2.0000000000000002E-5</v>
      </c>
      <c r="BA156" s="9">
        <f t="shared" si="102"/>
        <v>0.26650119999999999</v>
      </c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M156" s="48"/>
      <c r="BX156" s="7"/>
      <c r="BY156" s="4"/>
      <c r="BZ156" s="7"/>
      <c r="CA156" s="7"/>
      <c r="CB156" s="7"/>
      <c r="CE156" s="7"/>
      <c r="CF156" s="7"/>
      <c r="CG156" s="7"/>
      <c r="CH156" s="7"/>
      <c r="CI156" s="7"/>
      <c r="CJ156" s="7"/>
      <c r="CK156" s="7"/>
      <c r="CL156" s="7"/>
      <c r="CN156" s="47"/>
      <c r="CO156" s="47"/>
      <c r="CP156" s="4"/>
    </row>
    <row r="157" spans="2:94" s="1" customFormat="1" x14ac:dyDescent="0.3">
      <c r="B157" s="1">
        <f t="shared" si="81"/>
        <v>27199</v>
      </c>
      <c r="C157" s="1">
        <v>144</v>
      </c>
      <c r="D157" s="1">
        <v>22799</v>
      </c>
      <c r="E157" s="1">
        <v>202</v>
      </c>
      <c r="F157" s="1">
        <v>0</v>
      </c>
      <c r="G157" s="1">
        <v>25891</v>
      </c>
      <c r="H157" s="1">
        <v>0</v>
      </c>
      <c r="I157" s="1">
        <v>1106</v>
      </c>
      <c r="J157" s="4">
        <v>54.56</v>
      </c>
      <c r="K157" s="4">
        <v>0.6</v>
      </c>
      <c r="L157" s="4">
        <v>25.8</v>
      </c>
      <c r="M157" s="61">
        <v>1</v>
      </c>
      <c r="N157" s="1">
        <v>13691</v>
      </c>
      <c r="O157" s="1">
        <v>13499</v>
      </c>
      <c r="P157" s="1">
        <v>104</v>
      </c>
      <c r="Q157" s="1">
        <v>13242</v>
      </c>
      <c r="R157" s="1">
        <v>152</v>
      </c>
      <c r="S157" s="1">
        <v>0</v>
      </c>
      <c r="T157" s="1">
        <v>44</v>
      </c>
      <c r="U157" s="1">
        <v>4</v>
      </c>
      <c r="V157" s="1">
        <v>57</v>
      </c>
      <c r="W157" s="1">
        <v>12165</v>
      </c>
      <c r="X157" s="1">
        <v>1106</v>
      </c>
      <c r="Y157" s="58">
        <v>0.64</v>
      </c>
      <c r="AA157" s="1">
        <f t="shared" si="82"/>
        <v>259</v>
      </c>
      <c r="AB157" s="1">
        <f t="shared" si="83"/>
        <v>38056</v>
      </c>
      <c r="AC157" s="1">
        <f t="shared" si="84"/>
        <v>2212</v>
      </c>
      <c r="AD157" s="1">
        <f t="shared" si="97"/>
        <v>-6</v>
      </c>
      <c r="AE157" s="1">
        <f t="shared" si="98"/>
        <v>11</v>
      </c>
      <c r="AF157" s="1">
        <f t="shared" si="98"/>
        <v>0</v>
      </c>
      <c r="AG157" s="1">
        <f t="shared" si="98"/>
        <v>0</v>
      </c>
      <c r="AH157" s="1">
        <f t="shared" si="103"/>
        <v>5</v>
      </c>
      <c r="AI157" s="9">
        <f t="shared" si="99"/>
        <v>8.2983193277310921E-2</v>
      </c>
      <c r="AJ157" s="9">
        <f t="shared" si="85"/>
        <v>0.54398000000000002</v>
      </c>
      <c r="AK157" s="9">
        <f t="shared" si="86"/>
        <v>4.0400000000000002E-3</v>
      </c>
      <c r="AL157" s="9">
        <f t="shared" si="87"/>
        <v>0.51781999999999995</v>
      </c>
      <c r="AM157" s="9">
        <f t="shared" si="88"/>
        <v>2.2120000000000001E-2</v>
      </c>
      <c r="AN157" s="9">
        <f t="shared" si="89"/>
        <v>8.8000000000000003E-4</v>
      </c>
      <c r="AO157" s="9">
        <f t="shared" si="90"/>
        <v>1E-4</v>
      </c>
      <c r="AP157" s="1">
        <f t="shared" si="100"/>
        <v>-2</v>
      </c>
      <c r="AQ157" s="1">
        <f t="shared" si="100"/>
        <v>3</v>
      </c>
      <c r="AS157" s="1">
        <f t="shared" si="101"/>
        <v>0</v>
      </c>
      <c r="AT157" s="1">
        <f t="shared" si="104"/>
        <v>1</v>
      </c>
      <c r="AU157" s="1">
        <f t="shared" si="91"/>
        <v>13328</v>
      </c>
      <c r="AV157" s="9">
        <f t="shared" si="92"/>
        <v>0.26656000000000002</v>
      </c>
      <c r="AW157" s="9">
        <f t="shared" si="93"/>
        <v>1.14E-3</v>
      </c>
      <c r="AX157" s="9">
        <f t="shared" si="94"/>
        <v>0.24329999999999999</v>
      </c>
      <c r="AY157" s="9">
        <f t="shared" si="95"/>
        <v>2.2120000000000001E-2</v>
      </c>
      <c r="AZ157" s="9">
        <f t="shared" si="96"/>
        <v>2.0000000000000002E-5</v>
      </c>
      <c r="BA157" s="9">
        <f t="shared" si="102"/>
        <v>0.26655020000000001</v>
      </c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M157" s="48"/>
      <c r="BX157" s="7"/>
      <c r="BY157" s="4"/>
      <c r="BZ157" s="7"/>
      <c r="CA157" s="7"/>
      <c r="CB157" s="7"/>
      <c r="CE157" s="7"/>
      <c r="CF157" s="7"/>
      <c r="CG157" s="7"/>
      <c r="CH157" s="7"/>
      <c r="CI157" s="7"/>
      <c r="CJ157" s="7"/>
      <c r="CK157" s="7"/>
      <c r="CL157" s="7"/>
      <c r="CN157" s="47"/>
      <c r="CO157" s="47"/>
      <c r="CP157" s="4"/>
    </row>
    <row r="158" spans="2:94" s="1" customFormat="1" x14ac:dyDescent="0.3">
      <c r="B158" s="1">
        <f t="shared" si="81"/>
        <v>27205</v>
      </c>
      <c r="C158" s="1">
        <v>145</v>
      </c>
      <c r="D158" s="1">
        <v>22793</v>
      </c>
      <c r="E158" s="1">
        <v>199</v>
      </c>
      <c r="F158" s="1">
        <v>0</v>
      </c>
      <c r="G158" s="1">
        <v>25900</v>
      </c>
      <c r="H158" s="1">
        <v>0</v>
      </c>
      <c r="I158" s="1">
        <v>1106</v>
      </c>
      <c r="J158" s="4">
        <v>54.56</v>
      </c>
      <c r="K158" s="4">
        <v>0.6</v>
      </c>
      <c r="L158" s="4">
        <v>25.8</v>
      </c>
      <c r="M158" s="61">
        <v>1</v>
      </c>
      <c r="N158" s="1">
        <v>13694</v>
      </c>
      <c r="O158" s="1">
        <v>13502</v>
      </c>
      <c r="P158" s="1">
        <v>102</v>
      </c>
      <c r="Q158" s="1">
        <v>13246</v>
      </c>
      <c r="R158" s="1">
        <v>152</v>
      </c>
      <c r="S158" s="1">
        <v>0</v>
      </c>
      <c r="T158" s="1">
        <v>44</v>
      </c>
      <c r="U158" s="1">
        <v>4</v>
      </c>
      <c r="V158" s="1">
        <v>56</v>
      </c>
      <c r="W158" s="1">
        <v>12168</v>
      </c>
      <c r="X158" s="1">
        <v>1106</v>
      </c>
      <c r="Y158" s="58">
        <v>0.64</v>
      </c>
      <c r="AA158" s="1">
        <f t="shared" si="82"/>
        <v>255</v>
      </c>
      <c r="AB158" s="1">
        <f t="shared" si="83"/>
        <v>38068</v>
      </c>
      <c r="AC158" s="1">
        <f t="shared" si="84"/>
        <v>2212</v>
      </c>
      <c r="AD158" s="1">
        <f t="shared" si="97"/>
        <v>-3</v>
      </c>
      <c r="AE158" s="1">
        <f t="shared" si="98"/>
        <v>9</v>
      </c>
      <c r="AF158" s="1">
        <f t="shared" si="98"/>
        <v>0</v>
      </c>
      <c r="AG158" s="1">
        <f t="shared" si="98"/>
        <v>0</v>
      </c>
      <c r="AH158" s="1">
        <f t="shared" si="103"/>
        <v>6</v>
      </c>
      <c r="AI158" s="9">
        <f t="shared" si="99"/>
        <v>8.2970742685671423E-2</v>
      </c>
      <c r="AJ158" s="9">
        <f t="shared" si="85"/>
        <v>0.54410000000000003</v>
      </c>
      <c r="AK158" s="9">
        <f t="shared" si="86"/>
        <v>3.98E-3</v>
      </c>
      <c r="AL158" s="9">
        <f t="shared" si="87"/>
        <v>0.51800000000000002</v>
      </c>
      <c r="AM158" s="9">
        <f t="shared" si="88"/>
        <v>2.2120000000000001E-2</v>
      </c>
      <c r="AN158" s="9">
        <f t="shared" si="89"/>
        <v>8.8000000000000003E-4</v>
      </c>
      <c r="AO158" s="9">
        <f t="shared" si="90"/>
        <v>1.2E-4</v>
      </c>
      <c r="AP158" s="1">
        <f t="shared" si="100"/>
        <v>-1</v>
      </c>
      <c r="AQ158" s="1">
        <f t="shared" si="100"/>
        <v>3</v>
      </c>
      <c r="AS158" s="1">
        <f t="shared" si="101"/>
        <v>0</v>
      </c>
      <c r="AT158" s="1">
        <f t="shared" si="104"/>
        <v>2</v>
      </c>
      <c r="AU158" s="1">
        <f t="shared" si="91"/>
        <v>13330</v>
      </c>
      <c r="AV158" s="9">
        <f t="shared" si="92"/>
        <v>0.2666</v>
      </c>
      <c r="AW158" s="9">
        <f t="shared" si="93"/>
        <v>1.1199999999999999E-3</v>
      </c>
      <c r="AX158" s="9">
        <f t="shared" si="94"/>
        <v>0.24335999999999999</v>
      </c>
      <c r="AY158" s="9">
        <f t="shared" si="95"/>
        <v>2.2120000000000001E-2</v>
      </c>
      <c r="AZ158" s="9">
        <f t="shared" si="96"/>
        <v>4.0000000000000003E-5</v>
      </c>
      <c r="BA158" s="9">
        <f t="shared" si="102"/>
        <v>0.26660899999999998</v>
      </c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M158" s="48"/>
      <c r="BX158" s="7"/>
      <c r="BY158" s="4"/>
      <c r="BZ158" s="7"/>
      <c r="CA158" s="7"/>
      <c r="CB158" s="7"/>
      <c r="CE158" s="7"/>
      <c r="CF158" s="7"/>
      <c r="CG158" s="7"/>
      <c r="CH158" s="7"/>
      <c r="CI158" s="7"/>
      <c r="CJ158" s="7"/>
      <c r="CK158" s="7"/>
      <c r="CL158" s="7"/>
      <c r="CN158" s="47"/>
      <c r="CO158" s="47"/>
      <c r="CP158" s="4"/>
    </row>
    <row r="159" spans="2:94" s="1" customFormat="1" x14ac:dyDescent="0.3">
      <c r="B159" s="1">
        <f t="shared" si="81"/>
        <v>27211</v>
      </c>
      <c r="C159" s="1">
        <v>146</v>
      </c>
      <c r="D159" s="1">
        <v>22787</v>
      </c>
      <c r="E159" s="1">
        <v>194</v>
      </c>
      <c r="F159" s="1">
        <v>0</v>
      </c>
      <c r="G159" s="1">
        <v>25911</v>
      </c>
      <c r="H159" s="1">
        <v>0</v>
      </c>
      <c r="I159" s="1">
        <v>1106</v>
      </c>
      <c r="J159" s="4">
        <v>54.57</v>
      </c>
      <c r="K159" s="4">
        <v>0.6</v>
      </c>
      <c r="L159" s="4">
        <v>25.8</v>
      </c>
      <c r="M159" s="61">
        <v>1</v>
      </c>
      <c r="N159" s="1">
        <v>13697</v>
      </c>
      <c r="O159" s="1">
        <v>13504</v>
      </c>
      <c r="P159" s="1">
        <v>100</v>
      </c>
      <c r="Q159" s="1">
        <v>13252</v>
      </c>
      <c r="R159" s="1">
        <v>152</v>
      </c>
      <c r="S159" s="1">
        <v>0</v>
      </c>
      <c r="T159" s="1">
        <v>42</v>
      </c>
      <c r="U159" s="1">
        <v>4</v>
      </c>
      <c r="V159" s="1">
        <v>55</v>
      </c>
      <c r="W159" s="1">
        <v>12171</v>
      </c>
      <c r="X159" s="1">
        <v>1106</v>
      </c>
      <c r="Y159" s="58">
        <v>0.64</v>
      </c>
      <c r="AA159" s="1">
        <f t="shared" si="82"/>
        <v>249</v>
      </c>
      <c r="AB159" s="1">
        <f t="shared" si="83"/>
        <v>38082</v>
      </c>
      <c r="AC159" s="1">
        <f t="shared" si="84"/>
        <v>2212</v>
      </c>
      <c r="AD159" s="1">
        <f t="shared" si="97"/>
        <v>-5</v>
      </c>
      <c r="AE159" s="1">
        <f t="shared" si="98"/>
        <v>11</v>
      </c>
      <c r="AF159" s="1">
        <f t="shared" si="98"/>
        <v>0</v>
      </c>
      <c r="AG159" s="1">
        <f t="shared" si="98"/>
        <v>0</v>
      </c>
      <c r="AH159" s="1">
        <f t="shared" si="103"/>
        <v>6</v>
      </c>
      <c r="AI159" s="9">
        <f t="shared" si="99"/>
        <v>8.2958295829582959E-2</v>
      </c>
      <c r="AJ159" s="9">
        <f t="shared" si="85"/>
        <v>0.54422000000000004</v>
      </c>
      <c r="AK159" s="9">
        <f t="shared" si="86"/>
        <v>3.8800000000000002E-3</v>
      </c>
      <c r="AL159" s="9">
        <f t="shared" si="87"/>
        <v>0.51822000000000001</v>
      </c>
      <c r="AM159" s="9">
        <f t="shared" si="88"/>
        <v>2.2120000000000001E-2</v>
      </c>
      <c r="AN159" s="9">
        <f t="shared" si="89"/>
        <v>8.4000000000000003E-4</v>
      </c>
      <c r="AO159" s="9">
        <f t="shared" si="90"/>
        <v>1.2E-4</v>
      </c>
      <c r="AP159" s="1">
        <f t="shared" si="100"/>
        <v>-1</v>
      </c>
      <c r="AQ159" s="1">
        <f t="shared" si="100"/>
        <v>3</v>
      </c>
      <c r="AS159" s="1">
        <f t="shared" si="101"/>
        <v>0</v>
      </c>
      <c r="AT159" s="1">
        <f t="shared" si="104"/>
        <v>2</v>
      </c>
      <c r="AU159" s="1">
        <f t="shared" si="91"/>
        <v>13332</v>
      </c>
      <c r="AV159" s="9">
        <f t="shared" si="92"/>
        <v>0.26663999999999999</v>
      </c>
      <c r="AW159" s="9">
        <f t="shared" si="93"/>
        <v>1.1000000000000001E-3</v>
      </c>
      <c r="AX159" s="9">
        <f t="shared" si="94"/>
        <v>0.24342</v>
      </c>
      <c r="AY159" s="9">
        <f t="shared" si="95"/>
        <v>2.2120000000000001E-2</v>
      </c>
      <c r="AZ159" s="9">
        <f t="shared" si="96"/>
        <v>4.0000000000000003E-5</v>
      </c>
      <c r="BA159" s="9">
        <f t="shared" si="102"/>
        <v>0.26666780000000001</v>
      </c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M159" s="48"/>
      <c r="BX159" s="7"/>
      <c r="BY159" s="4"/>
      <c r="BZ159" s="7"/>
      <c r="CA159" s="7"/>
      <c r="CB159" s="7"/>
      <c r="CE159" s="7"/>
      <c r="CF159" s="7"/>
      <c r="CG159" s="7"/>
      <c r="CH159" s="7"/>
      <c r="CI159" s="7"/>
      <c r="CJ159" s="7"/>
      <c r="CK159" s="7"/>
      <c r="CL159" s="7"/>
      <c r="CN159" s="47"/>
      <c r="CO159" s="47"/>
      <c r="CP159" s="4"/>
    </row>
    <row r="160" spans="2:94" s="1" customFormat="1" x14ac:dyDescent="0.3">
      <c r="B160" s="1">
        <f t="shared" si="81"/>
        <v>27217</v>
      </c>
      <c r="C160" s="1">
        <v>147</v>
      </c>
      <c r="D160" s="1">
        <v>22781</v>
      </c>
      <c r="E160" s="1">
        <v>190</v>
      </c>
      <c r="F160" s="1">
        <v>0</v>
      </c>
      <c r="G160" s="1">
        <v>25920</v>
      </c>
      <c r="H160" s="1">
        <v>0</v>
      </c>
      <c r="I160" s="1">
        <v>1107</v>
      </c>
      <c r="J160" s="4">
        <v>54.58</v>
      </c>
      <c r="K160" s="4">
        <v>0.6</v>
      </c>
      <c r="L160" s="4">
        <v>25.8</v>
      </c>
      <c r="M160" s="61">
        <v>1</v>
      </c>
      <c r="N160" s="1">
        <v>13700</v>
      </c>
      <c r="O160" s="1">
        <v>13507</v>
      </c>
      <c r="P160" s="1">
        <v>98</v>
      </c>
      <c r="Q160" s="1">
        <v>13256</v>
      </c>
      <c r="R160" s="1">
        <v>152</v>
      </c>
      <c r="S160" s="1">
        <v>0</v>
      </c>
      <c r="T160" s="1">
        <v>40</v>
      </c>
      <c r="U160" s="1">
        <v>4</v>
      </c>
      <c r="V160" s="1">
        <v>54</v>
      </c>
      <c r="W160" s="1">
        <v>12174</v>
      </c>
      <c r="X160" s="1">
        <v>1107</v>
      </c>
      <c r="Y160" s="58">
        <v>0.64</v>
      </c>
      <c r="AA160" s="1">
        <f t="shared" si="82"/>
        <v>244</v>
      </c>
      <c r="AB160" s="1">
        <f t="shared" si="83"/>
        <v>38094</v>
      </c>
      <c r="AC160" s="1">
        <f t="shared" si="84"/>
        <v>2214</v>
      </c>
      <c r="AD160" s="1">
        <f t="shared" si="97"/>
        <v>-4</v>
      </c>
      <c r="AE160" s="1">
        <f t="shared" si="98"/>
        <v>9</v>
      </c>
      <c r="AF160" s="1">
        <f t="shared" si="98"/>
        <v>0</v>
      </c>
      <c r="AG160" s="1">
        <f t="shared" si="98"/>
        <v>1</v>
      </c>
      <c r="AH160" s="1">
        <f t="shared" si="103"/>
        <v>6</v>
      </c>
      <c r="AI160" s="9">
        <f t="shared" si="99"/>
        <v>8.3014623172103494E-2</v>
      </c>
      <c r="AJ160" s="9">
        <f t="shared" si="85"/>
        <v>0.54434000000000005</v>
      </c>
      <c r="AK160" s="9">
        <f t="shared" si="86"/>
        <v>3.8E-3</v>
      </c>
      <c r="AL160" s="9">
        <f t="shared" si="87"/>
        <v>0.51839999999999997</v>
      </c>
      <c r="AM160" s="9">
        <f t="shared" si="88"/>
        <v>2.214E-2</v>
      </c>
      <c r="AN160" s="9">
        <f t="shared" si="89"/>
        <v>8.0000000000000004E-4</v>
      </c>
      <c r="AO160" s="9">
        <f t="shared" si="90"/>
        <v>1.2E-4</v>
      </c>
      <c r="AP160" s="1">
        <f t="shared" si="100"/>
        <v>-1</v>
      </c>
      <c r="AQ160" s="1">
        <f t="shared" si="100"/>
        <v>3</v>
      </c>
      <c r="AS160" s="1">
        <f t="shared" si="101"/>
        <v>1</v>
      </c>
      <c r="AT160" s="1">
        <f t="shared" si="104"/>
        <v>3</v>
      </c>
      <c r="AU160" s="1">
        <f t="shared" si="91"/>
        <v>13335</v>
      </c>
      <c r="AV160" s="9">
        <f t="shared" si="92"/>
        <v>0.26669999999999999</v>
      </c>
      <c r="AW160" s="9">
        <f t="shared" si="93"/>
        <v>1.08E-3</v>
      </c>
      <c r="AX160" s="9">
        <f t="shared" si="94"/>
        <v>0.24348</v>
      </c>
      <c r="AY160" s="9">
        <f t="shared" si="95"/>
        <v>2.214E-2</v>
      </c>
      <c r="AZ160" s="9">
        <f t="shared" si="96"/>
        <v>6.0000000000000002E-5</v>
      </c>
      <c r="BA160" s="9">
        <f t="shared" si="102"/>
        <v>0.26672660000000004</v>
      </c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M160" s="48"/>
      <c r="BX160" s="7"/>
      <c r="BY160" s="4"/>
      <c r="BZ160" s="7"/>
      <c r="CA160" s="7"/>
      <c r="CB160" s="7"/>
      <c r="CE160" s="7"/>
      <c r="CF160" s="7"/>
      <c r="CG160" s="7"/>
      <c r="CH160" s="7"/>
      <c r="CI160" s="7"/>
      <c r="CJ160" s="7"/>
      <c r="CK160" s="7"/>
      <c r="CL160" s="7"/>
      <c r="CN160" s="47"/>
      <c r="CO160" s="47"/>
      <c r="CP160" s="4"/>
    </row>
    <row r="161" spans="2:94" s="1" customFormat="1" x14ac:dyDescent="0.3">
      <c r="B161" s="1">
        <f t="shared" si="81"/>
        <v>27223</v>
      </c>
      <c r="C161" s="1">
        <v>148</v>
      </c>
      <c r="D161" s="1">
        <v>22775</v>
      </c>
      <c r="E161" s="1">
        <v>187</v>
      </c>
      <c r="F161" s="1">
        <v>0</v>
      </c>
      <c r="G161" s="1">
        <v>25929</v>
      </c>
      <c r="H161" s="1">
        <v>0</v>
      </c>
      <c r="I161" s="1">
        <v>1107</v>
      </c>
      <c r="J161" s="4">
        <v>54.59</v>
      </c>
      <c r="K161" s="4">
        <v>0.6</v>
      </c>
      <c r="L161" s="4">
        <v>25.8</v>
      </c>
      <c r="M161" s="61">
        <v>1</v>
      </c>
      <c r="N161" s="1">
        <v>13703</v>
      </c>
      <c r="O161" s="1">
        <v>13510</v>
      </c>
      <c r="P161" s="1">
        <v>97</v>
      </c>
      <c r="Q161" s="1">
        <v>13261</v>
      </c>
      <c r="R161" s="1">
        <v>152</v>
      </c>
      <c r="S161" s="1">
        <v>0</v>
      </c>
      <c r="T161" s="1">
        <v>40</v>
      </c>
      <c r="U161" s="1">
        <v>4</v>
      </c>
      <c r="V161" s="1">
        <v>52</v>
      </c>
      <c r="W161" s="1">
        <v>12177</v>
      </c>
      <c r="X161" s="1">
        <v>1107</v>
      </c>
      <c r="Y161" s="58">
        <v>0.64</v>
      </c>
      <c r="AA161" s="1">
        <f t="shared" si="82"/>
        <v>239</v>
      </c>
      <c r="AB161" s="1">
        <f t="shared" si="83"/>
        <v>38106</v>
      </c>
      <c r="AC161" s="1">
        <f t="shared" si="84"/>
        <v>2214</v>
      </c>
      <c r="AD161" s="1">
        <f t="shared" si="97"/>
        <v>-3</v>
      </c>
      <c r="AE161" s="1">
        <f t="shared" si="98"/>
        <v>9</v>
      </c>
      <c r="AF161" s="1">
        <f t="shared" si="98"/>
        <v>0</v>
      </c>
      <c r="AG161" s="1">
        <f t="shared" si="98"/>
        <v>0</v>
      </c>
      <c r="AH161" s="1">
        <f t="shared" si="103"/>
        <v>6</v>
      </c>
      <c r="AI161" s="9">
        <f t="shared" si="99"/>
        <v>8.3008398320335935E-2</v>
      </c>
      <c r="AJ161" s="9">
        <f t="shared" si="85"/>
        <v>0.54446000000000006</v>
      </c>
      <c r="AK161" s="9">
        <f t="shared" si="86"/>
        <v>3.7399999999999998E-3</v>
      </c>
      <c r="AL161" s="9">
        <f t="shared" si="87"/>
        <v>0.51858000000000004</v>
      </c>
      <c r="AM161" s="9">
        <f t="shared" si="88"/>
        <v>2.214E-2</v>
      </c>
      <c r="AN161" s="9">
        <f t="shared" si="89"/>
        <v>8.0000000000000004E-4</v>
      </c>
      <c r="AO161" s="9">
        <f t="shared" si="90"/>
        <v>1.2E-4</v>
      </c>
      <c r="AP161" s="1">
        <f t="shared" si="100"/>
        <v>-2</v>
      </c>
      <c r="AQ161" s="1">
        <f t="shared" si="100"/>
        <v>3</v>
      </c>
      <c r="AS161" s="1">
        <f t="shared" si="101"/>
        <v>0</v>
      </c>
      <c r="AT161" s="1">
        <f t="shared" si="104"/>
        <v>1</v>
      </c>
      <c r="AU161" s="1">
        <f t="shared" si="91"/>
        <v>13336</v>
      </c>
      <c r="AV161" s="9">
        <f t="shared" si="92"/>
        <v>0.26672000000000001</v>
      </c>
      <c r="AW161" s="9">
        <f t="shared" si="93"/>
        <v>1.0399999999999999E-3</v>
      </c>
      <c r="AX161" s="9">
        <f t="shared" si="94"/>
        <v>0.24354000000000001</v>
      </c>
      <c r="AY161" s="9">
        <f t="shared" si="95"/>
        <v>2.214E-2</v>
      </c>
      <c r="AZ161" s="9">
        <f t="shared" si="96"/>
        <v>2.0000000000000002E-5</v>
      </c>
      <c r="BA161" s="9">
        <f t="shared" si="102"/>
        <v>0.26678540000000001</v>
      </c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M161" s="48"/>
      <c r="BX161" s="7"/>
      <c r="BY161" s="4"/>
      <c r="BZ161" s="7"/>
      <c r="CA161" s="7"/>
      <c r="CB161" s="7"/>
      <c r="CE161" s="7"/>
      <c r="CF161" s="7"/>
      <c r="CG161" s="7"/>
      <c r="CH161" s="7"/>
      <c r="CI161" s="7"/>
      <c r="CJ161" s="7"/>
      <c r="CK161" s="7"/>
      <c r="CL161" s="7"/>
      <c r="CN161" s="47"/>
      <c r="CO161" s="47"/>
      <c r="CP161" s="4"/>
    </row>
    <row r="162" spans="2:94" s="1" customFormat="1" x14ac:dyDescent="0.3">
      <c r="B162" s="1">
        <f t="shared" si="81"/>
        <v>27229</v>
      </c>
      <c r="C162" s="1">
        <v>149</v>
      </c>
      <c r="D162" s="1">
        <v>22769</v>
      </c>
      <c r="E162" s="1">
        <v>184</v>
      </c>
      <c r="F162" s="1">
        <v>0</v>
      </c>
      <c r="G162" s="1">
        <v>25938</v>
      </c>
      <c r="H162" s="1">
        <v>0</v>
      </c>
      <c r="I162" s="1">
        <v>1107</v>
      </c>
      <c r="J162" s="4">
        <v>54.6</v>
      </c>
      <c r="K162" s="4">
        <v>0.6</v>
      </c>
      <c r="L162" s="4">
        <v>25.8</v>
      </c>
      <c r="M162" s="61">
        <v>1</v>
      </c>
      <c r="N162" s="1">
        <v>13706</v>
      </c>
      <c r="O162" s="1">
        <v>13514</v>
      </c>
      <c r="P162" s="1">
        <v>95</v>
      </c>
      <c r="Q162" s="1">
        <v>13266</v>
      </c>
      <c r="R162" s="1">
        <v>152</v>
      </c>
      <c r="S162" s="1">
        <v>0</v>
      </c>
      <c r="T162" s="1">
        <v>39</v>
      </c>
      <c r="U162" s="1">
        <v>4</v>
      </c>
      <c r="V162" s="1">
        <v>52</v>
      </c>
      <c r="W162" s="1">
        <v>12179</v>
      </c>
      <c r="X162" s="1">
        <v>1107</v>
      </c>
      <c r="Y162" s="58">
        <v>0.64</v>
      </c>
      <c r="AA162" s="1">
        <f t="shared" si="82"/>
        <v>236</v>
      </c>
      <c r="AB162" s="1">
        <f t="shared" si="83"/>
        <v>38117</v>
      </c>
      <c r="AC162" s="1">
        <f t="shared" si="84"/>
        <v>2214</v>
      </c>
      <c r="AD162" s="1">
        <f t="shared" si="97"/>
        <v>-3</v>
      </c>
      <c r="AE162" s="1">
        <f t="shared" si="98"/>
        <v>9</v>
      </c>
      <c r="AF162" s="1">
        <f t="shared" si="98"/>
        <v>0</v>
      </c>
      <c r="AG162" s="1">
        <f t="shared" si="98"/>
        <v>0</v>
      </c>
      <c r="AH162" s="1">
        <f t="shared" si="103"/>
        <v>6</v>
      </c>
      <c r="AI162" s="9">
        <f t="shared" si="99"/>
        <v>8.2995951417004055E-2</v>
      </c>
      <c r="AJ162" s="9">
        <f t="shared" si="85"/>
        <v>0.54457999999999995</v>
      </c>
      <c r="AK162" s="9">
        <f t="shared" si="86"/>
        <v>3.6800000000000001E-3</v>
      </c>
      <c r="AL162" s="9">
        <f t="shared" si="87"/>
        <v>0.51876</v>
      </c>
      <c r="AM162" s="9">
        <f t="shared" si="88"/>
        <v>2.214E-2</v>
      </c>
      <c r="AN162" s="9">
        <f t="shared" si="89"/>
        <v>7.7999999999999999E-4</v>
      </c>
      <c r="AO162" s="9">
        <f t="shared" si="90"/>
        <v>1.2E-4</v>
      </c>
      <c r="AP162" s="1">
        <f t="shared" si="100"/>
        <v>0</v>
      </c>
      <c r="AQ162" s="1">
        <f t="shared" si="100"/>
        <v>2</v>
      </c>
      <c r="AS162" s="1">
        <f t="shared" si="101"/>
        <v>0</v>
      </c>
      <c r="AT162" s="1">
        <f t="shared" si="104"/>
        <v>2</v>
      </c>
      <c r="AU162" s="1">
        <f t="shared" si="91"/>
        <v>13338</v>
      </c>
      <c r="AV162" s="9">
        <f t="shared" si="92"/>
        <v>0.26676</v>
      </c>
      <c r="AW162" s="9">
        <f t="shared" si="93"/>
        <v>1.0399999999999999E-3</v>
      </c>
      <c r="AX162" s="9">
        <f t="shared" si="94"/>
        <v>0.24357999999999999</v>
      </c>
      <c r="AY162" s="9">
        <f t="shared" si="95"/>
        <v>2.214E-2</v>
      </c>
      <c r="AZ162" s="9">
        <f t="shared" si="96"/>
        <v>4.0000000000000003E-5</v>
      </c>
      <c r="BA162" s="9">
        <f t="shared" si="102"/>
        <v>0.26684419999999998</v>
      </c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M162" s="48"/>
      <c r="BX162" s="7"/>
      <c r="BY162" s="4"/>
      <c r="BZ162" s="7"/>
      <c r="CA162" s="7"/>
      <c r="CB162" s="7"/>
      <c r="CE162" s="7"/>
      <c r="CF162" s="7"/>
      <c r="CG162" s="7"/>
      <c r="CH162" s="7"/>
      <c r="CI162" s="7"/>
      <c r="CJ162" s="7"/>
      <c r="CK162" s="7"/>
      <c r="CL162" s="7"/>
      <c r="CN162" s="47"/>
      <c r="CO162" s="47"/>
      <c r="CP162" s="4"/>
    </row>
    <row r="163" spans="2:94" s="1" customFormat="1" x14ac:dyDescent="0.3">
      <c r="B163" s="1">
        <f t="shared" si="81"/>
        <v>27234</v>
      </c>
      <c r="C163" s="1">
        <v>150</v>
      </c>
      <c r="D163" s="1">
        <v>22764</v>
      </c>
      <c r="E163" s="1">
        <v>181</v>
      </c>
      <c r="F163" s="1">
        <v>0</v>
      </c>
      <c r="G163" s="1">
        <v>25946</v>
      </c>
      <c r="H163" s="1">
        <v>0</v>
      </c>
      <c r="I163" s="1">
        <v>1107</v>
      </c>
      <c r="J163" s="4">
        <v>54.6</v>
      </c>
      <c r="K163" s="4">
        <v>0.6</v>
      </c>
      <c r="L163" s="4">
        <v>25.8</v>
      </c>
      <c r="M163" s="61">
        <v>1</v>
      </c>
      <c r="N163" s="1">
        <v>13708</v>
      </c>
      <c r="O163" s="1">
        <v>13517</v>
      </c>
      <c r="P163" s="1">
        <v>94</v>
      </c>
      <c r="Q163" s="1">
        <v>13270</v>
      </c>
      <c r="R163" s="1">
        <v>152</v>
      </c>
      <c r="S163" s="1">
        <v>0</v>
      </c>
      <c r="T163" s="1">
        <v>38</v>
      </c>
      <c r="U163" s="1">
        <v>4</v>
      </c>
      <c r="V163" s="1">
        <v>50</v>
      </c>
      <c r="W163" s="1">
        <v>12181</v>
      </c>
      <c r="X163" s="1">
        <v>1107</v>
      </c>
      <c r="Y163" s="58">
        <v>0.64</v>
      </c>
      <c r="AA163" s="1">
        <f t="shared" si="82"/>
        <v>231</v>
      </c>
      <c r="AB163" s="1">
        <f t="shared" si="83"/>
        <v>38127</v>
      </c>
      <c r="AC163" s="1">
        <f t="shared" si="84"/>
        <v>2214</v>
      </c>
      <c r="AD163" s="1">
        <f t="shared" si="97"/>
        <v>-3</v>
      </c>
      <c r="AE163" s="1">
        <f t="shared" si="98"/>
        <v>8</v>
      </c>
      <c r="AF163" s="1">
        <f t="shared" si="98"/>
        <v>0</v>
      </c>
      <c r="AG163" s="1">
        <f t="shared" si="98"/>
        <v>0</v>
      </c>
      <c r="AH163" s="1">
        <f t="shared" si="103"/>
        <v>5</v>
      </c>
      <c r="AI163" s="9">
        <f t="shared" si="99"/>
        <v>8.2995951417004055E-2</v>
      </c>
      <c r="AJ163" s="9">
        <f t="shared" si="85"/>
        <v>0.54468000000000005</v>
      </c>
      <c r="AK163" s="9">
        <f t="shared" si="86"/>
        <v>3.62E-3</v>
      </c>
      <c r="AL163" s="9">
        <f t="shared" si="87"/>
        <v>0.51892000000000005</v>
      </c>
      <c r="AM163" s="9">
        <f t="shared" si="88"/>
        <v>2.214E-2</v>
      </c>
      <c r="AN163" s="9">
        <f t="shared" si="89"/>
        <v>7.6000000000000004E-4</v>
      </c>
      <c r="AO163" s="9">
        <f t="shared" si="90"/>
        <v>1E-4</v>
      </c>
      <c r="AP163" s="1">
        <f t="shared" si="100"/>
        <v>-2</v>
      </c>
      <c r="AQ163" s="1">
        <f t="shared" si="100"/>
        <v>2</v>
      </c>
      <c r="AS163" s="1">
        <f t="shared" si="101"/>
        <v>0</v>
      </c>
      <c r="AT163" s="1">
        <f t="shared" si="104"/>
        <v>0</v>
      </c>
      <c r="AU163" s="1">
        <f t="shared" si="91"/>
        <v>13338</v>
      </c>
      <c r="AV163" s="9">
        <f t="shared" si="92"/>
        <v>0.26676</v>
      </c>
      <c r="AW163" s="9">
        <f t="shared" si="93"/>
        <v>1E-3</v>
      </c>
      <c r="AX163" s="9">
        <f t="shared" si="94"/>
        <v>0.24362</v>
      </c>
      <c r="AY163" s="9">
        <f t="shared" si="95"/>
        <v>2.214E-2</v>
      </c>
      <c r="AZ163" s="9">
        <f t="shared" si="96"/>
        <v>0</v>
      </c>
      <c r="BA163" s="9">
        <f t="shared" si="102"/>
        <v>0.2668932</v>
      </c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M163" s="48"/>
      <c r="BX163" s="7"/>
      <c r="BY163" s="4"/>
      <c r="BZ163" s="7"/>
      <c r="CA163" s="7"/>
      <c r="CB163" s="7"/>
      <c r="CE163" s="7"/>
      <c r="CF163" s="7"/>
      <c r="CG163" s="7"/>
      <c r="CH163" s="7"/>
      <c r="CI163" s="7"/>
      <c r="CJ163" s="7"/>
      <c r="CK163" s="7"/>
      <c r="CL163" s="7"/>
      <c r="CN163" s="47"/>
      <c r="CO163" s="47"/>
      <c r="CP163" s="4"/>
    </row>
    <row r="164" spans="2:94" s="1" customFormat="1" x14ac:dyDescent="0.3">
      <c r="B164" s="1" t="e">
        <f t="shared" si="81"/>
        <v>#N/A</v>
      </c>
      <c r="J164" s="4"/>
      <c r="K164" s="4"/>
      <c r="L164" s="4"/>
      <c r="M164" s="61"/>
      <c r="Y164" s="58"/>
      <c r="AA164" s="1">
        <f t="shared" si="82"/>
        <v>0</v>
      </c>
      <c r="AB164" s="1">
        <f t="shared" si="83"/>
        <v>0</v>
      </c>
      <c r="AC164" s="1">
        <f t="shared" si="84"/>
        <v>0</v>
      </c>
      <c r="AD164" s="1" t="str">
        <f t="shared" si="97"/>
        <v/>
      </c>
      <c r="AE164" s="1" t="str">
        <f t="shared" si="98"/>
        <v/>
      </c>
      <c r="AF164" s="1" t="str">
        <f t="shared" si="98"/>
        <v/>
      </c>
      <c r="AG164" s="1" t="str">
        <f t="shared" si="98"/>
        <v/>
      </c>
      <c r="AH164" s="1" t="e">
        <f t="shared" si="103"/>
        <v>#N/A</v>
      </c>
      <c r="AI164" s="9" t="e">
        <f t="shared" si="99"/>
        <v>#N/A</v>
      </c>
      <c r="AJ164" s="9" t="e">
        <f t="shared" si="85"/>
        <v>#N/A</v>
      </c>
      <c r="AK164" s="9" t="e">
        <f t="shared" si="86"/>
        <v>#N/A</v>
      </c>
      <c r="AL164" s="9" t="e">
        <f t="shared" si="87"/>
        <v>#N/A</v>
      </c>
      <c r="AM164" s="9" t="e">
        <f t="shared" si="88"/>
        <v>#N/A</v>
      </c>
      <c r="AN164" s="9" t="e">
        <f t="shared" si="89"/>
        <v>#N/A</v>
      </c>
      <c r="AO164" s="9" t="e">
        <f t="shared" si="90"/>
        <v>#N/A</v>
      </c>
      <c r="AP164" s="1" t="str">
        <f t="shared" si="100"/>
        <v/>
      </c>
      <c r="AQ164" s="1" t="str">
        <f t="shared" si="100"/>
        <v/>
      </c>
      <c r="AS164" s="1" t="str">
        <f t="shared" si="101"/>
        <v/>
      </c>
      <c r="AT164" s="1" t="e">
        <f t="shared" si="104"/>
        <v>#N/A</v>
      </c>
      <c r="AU164" s="1" t="e">
        <f t="shared" si="91"/>
        <v>#N/A</v>
      </c>
      <c r="AV164" s="9" t="e">
        <f t="shared" si="92"/>
        <v>#N/A</v>
      </c>
      <c r="AW164" s="9" t="e">
        <f t="shared" si="93"/>
        <v>#N/A</v>
      </c>
      <c r="AX164" s="9" t="e">
        <f t="shared" si="94"/>
        <v>#N/A</v>
      </c>
      <c r="AY164" s="9" t="e">
        <f t="shared" si="95"/>
        <v>#N/A</v>
      </c>
      <c r="AZ164" s="9" t="e">
        <f t="shared" si="96"/>
        <v>#N/A</v>
      </c>
      <c r="BA164" s="9" t="e">
        <f t="shared" si="102"/>
        <v>#N/A</v>
      </c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M164" s="48"/>
      <c r="BX164" s="7"/>
      <c r="BY164" s="4"/>
      <c r="BZ164" s="7"/>
      <c r="CA164" s="7"/>
      <c r="CB164" s="7"/>
      <c r="CE164" s="7"/>
      <c r="CF164" s="7"/>
      <c r="CG164" s="7"/>
      <c r="CH164" s="7"/>
      <c r="CI164" s="7"/>
      <c r="CJ164" s="7"/>
      <c r="CK164" s="7"/>
      <c r="CL164" s="7"/>
      <c r="CN164" s="47"/>
      <c r="CO164" s="47"/>
      <c r="CP164" s="4"/>
    </row>
    <row r="165" spans="2:94" s="1" customFormat="1" x14ac:dyDescent="0.3">
      <c r="B165" s="1" t="e">
        <f t="shared" si="81"/>
        <v>#N/A</v>
      </c>
      <c r="J165" s="4"/>
      <c r="K165" s="4"/>
      <c r="L165" s="4"/>
      <c r="M165" s="61"/>
      <c r="Y165" s="58"/>
      <c r="AA165" s="1">
        <f t="shared" si="82"/>
        <v>0</v>
      </c>
      <c r="AB165" s="1">
        <f t="shared" si="83"/>
        <v>0</v>
      </c>
      <c r="AC165" s="1">
        <f t="shared" si="84"/>
        <v>0</v>
      </c>
      <c r="AD165" s="1" t="str">
        <f t="shared" si="97"/>
        <v/>
      </c>
      <c r="AE165" s="1" t="str">
        <f t="shared" si="98"/>
        <v/>
      </c>
      <c r="AF165" s="1" t="str">
        <f t="shared" si="98"/>
        <v/>
      </c>
      <c r="AG165" s="1" t="str">
        <f t="shared" si="98"/>
        <v/>
      </c>
      <c r="AH165" s="1" t="e">
        <f t="shared" si="103"/>
        <v>#N/A</v>
      </c>
      <c r="AI165" s="9" t="e">
        <f t="shared" si="99"/>
        <v>#N/A</v>
      </c>
      <c r="AJ165" s="9" t="e">
        <f t="shared" si="85"/>
        <v>#N/A</v>
      </c>
      <c r="AK165" s="9" t="e">
        <f t="shared" si="86"/>
        <v>#N/A</v>
      </c>
      <c r="AL165" s="9" t="e">
        <f t="shared" si="87"/>
        <v>#N/A</v>
      </c>
      <c r="AM165" s="9" t="e">
        <f t="shared" si="88"/>
        <v>#N/A</v>
      </c>
      <c r="AN165" s="9" t="e">
        <f t="shared" si="89"/>
        <v>#N/A</v>
      </c>
      <c r="AO165" s="9" t="e">
        <f t="shared" si="90"/>
        <v>#N/A</v>
      </c>
      <c r="AP165" s="1" t="str">
        <f t="shared" si="100"/>
        <v/>
      </c>
      <c r="AQ165" s="1" t="str">
        <f t="shared" si="100"/>
        <v/>
      </c>
      <c r="AS165" s="1" t="str">
        <f t="shared" si="101"/>
        <v/>
      </c>
      <c r="AT165" s="1" t="e">
        <f t="shared" si="104"/>
        <v>#N/A</v>
      </c>
      <c r="AU165" s="1" t="e">
        <f t="shared" si="91"/>
        <v>#N/A</v>
      </c>
      <c r="AV165" s="9" t="e">
        <f t="shared" si="92"/>
        <v>#N/A</v>
      </c>
      <c r="AW165" s="9" t="e">
        <f t="shared" si="93"/>
        <v>#N/A</v>
      </c>
      <c r="AX165" s="9" t="e">
        <f t="shared" si="94"/>
        <v>#N/A</v>
      </c>
      <c r="AY165" s="9" t="e">
        <f t="shared" si="95"/>
        <v>#N/A</v>
      </c>
      <c r="AZ165" s="9" t="e">
        <f t="shared" si="96"/>
        <v>#N/A</v>
      </c>
      <c r="BA165" s="9" t="e">
        <f t="shared" si="102"/>
        <v>#N/A</v>
      </c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M165" s="48"/>
      <c r="BX165" s="7"/>
      <c r="BY165" s="4"/>
      <c r="BZ165" s="7"/>
      <c r="CA165" s="7"/>
      <c r="CB165" s="7"/>
      <c r="CE165" s="7"/>
      <c r="CF165" s="7"/>
      <c r="CG165" s="7"/>
      <c r="CH165" s="7"/>
      <c r="CI165" s="7"/>
      <c r="CJ165" s="7"/>
      <c r="CK165" s="7"/>
      <c r="CL165" s="7"/>
      <c r="CN165" s="47"/>
      <c r="CO165" s="47"/>
      <c r="CP165" s="4"/>
    </row>
    <row r="166" spans="2:94" s="1" customFormat="1" x14ac:dyDescent="0.3">
      <c r="B166" s="1" t="e">
        <f t="shared" si="81"/>
        <v>#N/A</v>
      </c>
      <c r="J166" s="4"/>
      <c r="K166" s="4"/>
      <c r="L166" s="4"/>
      <c r="M166" s="61"/>
      <c r="Y166" s="58"/>
      <c r="AA166" s="1">
        <f t="shared" si="82"/>
        <v>0</v>
      </c>
      <c r="AB166" s="1">
        <f t="shared" si="83"/>
        <v>0</v>
      </c>
      <c r="AC166" s="1">
        <f t="shared" si="84"/>
        <v>0</v>
      </c>
      <c r="AD166" s="1" t="str">
        <f t="shared" si="97"/>
        <v/>
      </c>
      <c r="AE166" s="1" t="str">
        <f t="shared" si="98"/>
        <v/>
      </c>
      <c r="AF166" s="1" t="str">
        <f t="shared" si="98"/>
        <v/>
      </c>
      <c r="AG166" s="1" t="str">
        <f t="shared" si="98"/>
        <v/>
      </c>
      <c r="AH166" s="1" t="e">
        <f t="shared" si="103"/>
        <v>#N/A</v>
      </c>
      <c r="AI166" s="9" t="e">
        <f t="shared" si="99"/>
        <v>#N/A</v>
      </c>
      <c r="AJ166" s="9" t="e">
        <f t="shared" si="85"/>
        <v>#N/A</v>
      </c>
      <c r="AK166" s="9" t="e">
        <f t="shared" si="86"/>
        <v>#N/A</v>
      </c>
      <c r="AL166" s="9" t="e">
        <f t="shared" si="87"/>
        <v>#N/A</v>
      </c>
      <c r="AM166" s="9" t="e">
        <f t="shared" si="88"/>
        <v>#N/A</v>
      </c>
      <c r="AN166" s="9" t="e">
        <f t="shared" si="89"/>
        <v>#N/A</v>
      </c>
      <c r="AO166" s="9" t="e">
        <f t="shared" si="90"/>
        <v>#N/A</v>
      </c>
      <c r="AP166" s="1" t="str">
        <f t="shared" si="100"/>
        <v/>
      </c>
      <c r="AQ166" s="1" t="str">
        <f t="shared" si="100"/>
        <v/>
      </c>
      <c r="AS166" s="1" t="str">
        <f t="shared" si="101"/>
        <v/>
      </c>
      <c r="AT166" s="1" t="e">
        <f t="shared" si="104"/>
        <v>#N/A</v>
      </c>
      <c r="AU166" s="1" t="e">
        <f t="shared" si="91"/>
        <v>#N/A</v>
      </c>
      <c r="AV166" s="9" t="e">
        <f t="shared" si="92"/>
        <v>#N/A</v>
      </c>
      <c r="AW166" s="9" t="e">
        <f t="shared" si="93"/>
        <v>#N/A</v>
      </c>
      <c r="AX166" s="9" t="e">
        <f t="shared" si="94"/>
        <v>#N/A</v>
      </c>
      <c r="AY166" s="9" t="e">
        <f t="shared" si="95"/>
        <v>#N/A</v>
      </c>
      <c r="AZ166" s="9" t="e">
        <f t="shared" si="96"/>
        <v>#N/A</v>
      </c>
      <c r="BA166" s="9" t="e">
        <f t="shared" si="102"/>
        <v>#N/A</v>
      </c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M166" s="48"/>
      <c r="BX166" s="7"/>
      <c r="BY166" s="4"/>
      <c r="BZ166" s="7"/>
      <c r="CA166" s="7"/>
      <c r="CB166" s="7"/>
      <c r="CE166" s="7"/>
      <c r="CF166" s="7"/>
      <c r="CG166" s="7"/>
      <c r="CH166" s="7"/>
      <c r="CI166" s="7"/>
      <c r="CJ166" s="7"/>
      <c r="CK166" s="7"/>
      <c r="CL166" s="7"/>
      <c r="CN166" s="47"/>
      <c r="CO166" s="47"/>
      <c r="CP166" s="4"/>
    </row>
    <row r="167" spans="2:94" s="1" customFormat="1" x14ac:dyDescent="0.3">
      <c r="B167" s="1" t="e">
        <f t="shared" si="81"/>
        <v>#N/A</v>
      </c>
      <c r="J167" s="4"/>
      <c r="K167" s="4"/>
      <c r="L167" s="4"/>
      <c r="M167" s="61"/>
      <c r="Y167" s="58"/>
      <c r="AA167" s="1">
        <f t="shared" si="82"/>
        <v>0</v>
      </c>
      <c r="AB167" s="1">
        <f t="shared" si="83"/>
        <v>0</v>
      </c>
      <c r="AC167" s="1">
        <f t="shared" si="84"/>
        <v>0</v>
      </c>
      <c r="AD167" s="1" t="str">
        <f t="shared" si="97"/>
        <v/>
      </c>
      <c r="AE167" s="1" t="str">
        <f t="shared" si="98"/>
        <v/>
      </c>
      <c r="AF167" s="1" t="str">
        <f t="shared" si="98"/>
        <v/>
      </c>
      <c r="AG167" s="1" t="str">
        <f t="shared" si="98"/>
        <v/>
      </c>
      <c r="AH167" s="1" t="e">
        <f t="shared" si="103"/>
        <v>#N/A</v>
      </c>
      <c r="AI167" s="9" t="e">
        <f t="shared" si="99"/>
        <v>#N/A</v>
      </c>
      <c r="AJ167" s="9" t="e">
        <f t="shared" si="85"/>
        <v>#N/A</v>
      </c>
      <c r="AK167" s="9" t="e">
        <f t="shared" si="86"/>
        <v>#N/A</v>
      </c>
      <c r="AL167" s="9" t="e">
        <f t="shared" si="87"/>
        <v>#N/A</v>
      </c>
      <c r="AM167" s="9" t="e">
        <f t="shared" si="88"/>
        <v>#N/A</v>
      </c>
      <c r="AN167" s="9" t="e">
        <f t="shared" si="89"/>
        <v>#N/A</v>
      </c>
      <c r="AO167" s="9" t="e">
        <f t="shared" si="90"/>
        <v>#N/A</v>
      </c>
      <c r="AP167" s="1" t="str">
        <f t="shared" si="100"/>
        <v/>
      </c>
      <c r="AQ167" s="1" t="str">
        <f t="shared" si="100"/>
        <v/>
      </c>
      <c r="AS167" s="1" t="str">
        <f t="shared" si="101"/>
        <v/>
      </c>
      <c r="AT167" s="1" t="e">
        <f t="shared" si="104"/>
        <v>#N/A</v>
      </c>
      <c r="AU167" s="1" t="e">
        <f t="shared" si="91"/>
        <v>#N/A</v>
      </c>
      <c r="AV167" s="9" t="e">
        <f t="shared" si="92"/>
        <v>#N/A</v>
      </c>
      <c r="AW167" s="9" t="e">
        <f t="shared" si="93"/>
        <v>#N/A</v>
      </c>
      <c r="AX167" s="9" t="e">
        <f t="shared" si="94"/>
        <v>#N/A</v>
      </c>
      <c r="AY167" s="9" t="e">
        <f t="shared" si="95"/>
        <v>#N/A</v>
      </c>
      <c r="AZ167" s="9" t="e">
        <f t="shared" si="96"/>
        <v>#N/A</v>
      </c>
      <c r="BA167" s="9" t="e">
        <f t="shared" si="102"/>
        <v>#N/A</v>
      </c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M167" s="48"/>
      <c r="BX167" s="7"/>
      <c r="BY167" s="4"/>
      <c r="BZ167" s="7"/>
      <c r="CA167" s="7"/>
      <c r="CB167" s="7"/>
      <c r="CE167" s="7"/>
      <c r="CF167" s="7"/>
      <c r="CG167" s="7"/>
      <c r="CH167" s="7"/>
      <c r="CI167" s="7"/>
      <c r="CJ167" s="7"/>
      <c r="CK167" s="7"/>
      <c r="CL167" s="7"/>
      <c r="CN167" s="47"/>
      <c r="CO167" s="47"/>
      <c r="CP167" s="4"/>
    </row>
    <row r="168" spans="2:94" s="1" customFormat="1" x14ac:dyDescent="0.3">
      <c r="B168" s="1" t="e">
        <f t="shared" si="81"/>
        <v>#N/A</v>
      </c>
      <c r="J168" s="4"/>
      <c r="K168" s="4"/>
      <c r="L168" s="4"/>
      <c r="M168" s="61"/>
      <c r="Y168" s="58"/>
      <c r="AA168" s="1">
        <f t="shared" si="82"/>
        <v>0</v>
      </c>
      <c r="AB168" s="1">
        <f t="shared" si="83"/>
        <v>0</v>
      </c>
      <c r="AC168" s="1">
        <f t="shared" si="84"/>
        <v>0</v>
      </c>
      <c r="AD168" s="1" t="str">
        <f t="shared" si="97"/>
        <v/>
      </c>
      <c r="AE168" s="1" t="str">
        <f t="shared" si="98"/>
        <v/>
      </c>
      <c r="AF168" s="1" t="str">
        <f t="shared" si="98"/>
        <v/>
      </c>
      <c r="AG168" s="1" t="str">
        <f t="shared" si="98"/>
        <v/>
      </c>
      <c r="AH168" s="1" t="e">
        <f t="shared" si="103"/>
        <v>#N/A</v>
      </c>
      <c r="AI168" s="9" t="e">
        <f t="shared" si="99"/>
        <v>#N/A</v>
      </c>
      <c r="AJ168" s="9" t="e">
        <f t="shared" si="85"/>
        <v>#N/A</v>
      </c>
      <c r="AK168" s="9" t="e">
        <f t="shared" si="86"/>
        <v>#N/A</v>
      </c>
      <c r="AL168" s="9" t="e">
        <f t="shared" si="87"/>
        <v>#N/A</v>
      </c>
      <c r="AM168" s="9" t="e">
        <f t="shared" si="88"/>
        <v>#N/A</v>
      </c>
      <c r="AN168" s="9" t="e">
        <f t="shared" si="89"/>
        <v>#N/A</v>
      </c>
      <c r="AO168" s="9" t="e">
        <f t="shared" si="90"/>
        <v>#N/A</v>
      </c>
      <c r="AP168" s="1" t="str">
        <f t="shared" si="100"/>
        <v/>
      </c>
      <c r="AQ168" s="1" t="str">
        <f t="shared" si="100"/>
        <v/>
      </c>
      <c r="AS168" s="1" t="str">
        <f t="shared" si="101"/>
        <v/>
      </c>
      <c r="AT168" s="1" t="e">
        <f t="shared" si="104"/>
        <v>#N/A</v>
      </c>
      <c r="AU168" s="1" t="e">
        <f t="shared" si="91"/>
        <v>#N/A</v>
      </c>
      <c r="AV168" s="9" t="e">
        <f t="shared" si="92"/>
        <v>#N/A</v>
      </c>
      <c r="AW168" s="9" t="e">
        <f t="shared" si="93"/>
        <v>#N/A</v>
      </c>
      <c r="AX168" s="9" t="e">
        <f t="shared" si="94"/>
        <v>#N/A</v>
      </c>
      <c r="AY168" s="9" t="e">
        <f t="shared" si="95"/>
        <v>#N/A</v>
      </c>
      <c r="AZ168" s="9" t="e">
        <f t="shared" si="96"/>
        <v>#N/A</v>
      </c>
      <c r="BA168" s="9" t="e">
        <f t="shared" si="102"/>
        <v>#N/A</v>
      </c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M168" s="48"/>
      <c r="BX168" s="7"/>
      <c r="BY168" s="4"/>
      <c r="BZ168" s="7"/>
      <c r="CA168" s="7"/>
      <c r="CB168" s="7"/>
      <c r="CE168" s="7"/>
      <c r="CF168" s="7"/>
      <c r="CG168" s="7"/>
      <c r="CH168" s="7"/>
      <c r="CI168" s="7"/>
      <c r="CJ168" s="7"/>
      <c r="CK168" s="7"/>
      <c r="CL168" s="7"/>
      <c r="CN168" s="47"/>
      <c r="CO168" s="47"/>
      <c r="CP168" s="4"/>
    </row>
    <row r="169" spans="2:94" s="1" customFormat="1" x14ac:dyDescent="0.3">
      <c r="B169" s="1" t="e">
        <f t="shared" si="81"/>
        <v>#N/A</v>
      </c>
      <c r="J169" s="4"/>
      <c r="K169" s="4"/>
      <c r="L169" s="4"/>
      <c r="M169" s="61"/>
      <c r="Y169" s="58"/>
      <c r="AA169" s="1">
        <f t="shared" si="82"/>
        <v>0</v>
      </c>
      <c r="AB169" s="1">
        <f t="shared" si="83"/>
        <v>0</v>
      </c>
      <c r="AC169" s="1">
        <f t="shared" si="84"/>
        <v>0</v>
      </c>
      <c r="AD169" s="1" t="str">
        <f t="shared" si="97"/>
        <v/>
      </c>
      <c r="AE169" s="1" t="str">
        <f t="shared" si="98"/>
        <v/>
      </c>
      <c r="AF169" s="1" t="str">
        <f t="shared" si="98"/>
        <v/>
      </c>
      <c r="AG169" s="1" t="str">
        <f t="shared" si="98"/>
        <v/>
      </c>
      <c r="AH169" s="1" t="e">
        <f t="shared" si="103"/>
        <v>#N/A</v>
      </c>
      <c r="AI169" s="9" t="e">
        <f t="shared" si="99"/>
        <v>#N/A</v>
      </c>
      <c r="AJ169" s="9" t="e">
        <f t="shared" si="85"/>
        <v>#N/A</v>
      </c>
      <c r="AK169" s="9" t="e">
        <f t="shared" si="86"/>
        <v>#N/A</v>
      </c>
      <c r="AL169" s="9" t="e">
        <f t="shared" si="87"/>
        <v>#N/A</v>
      </c>
      <c r="AM169" s="9" t="e">
        <f t="shared" si="88"/>
        <v>#N/A</v>
      </c>
      <c r="AN169" s="9" t="e">
        <f t="shared" si="89"/>
        <v>#N/A</v>
      </c>
      <c r="AO169" s="9" t="e">
        <f t="shared" si="90"/>
        <v>#N/A</v>
      </c>
      <c r="AP169" s="1" t="str">
        <f t="shared" si="100"/>
        <v/>
      </c>
      <c r="AQ169" s="1" t="str">
        <f t="shared" si="100"/>
        <v/>
      </c>
      <c r="AS169" s="1" t="str">
        <f t="shared" si="101"/>
        <v/>
      </c>
      <c r="AT169" s="1" t="e">
        <f t="shared" si="104"/>
        <v>#N/A</v>
      </c>
      <c r="AU169" s="1" t="e">
        <f t="shared" si="91"/>
        <v>#N/A</v>
      </c>
      <c r="AV169" s="9" t="e">
        <f t="shared" si="92"/>
        <v>#N/A</v>
      </c>
      <c r="AW169" s="9" t="e">
        <f t="shared" si="93"/>
        <v>#N/A</v>
      </c>
      <c r="AX169" s="9" t="e">
        <f t="shared" si="94"/>
        <v>#N/A</v>
      </c>
      <c r="AY169" s="9" t="e">
        <f t="shared" si="95"/>
        <v>#N/A</v>
      </c>
      <c r="AZ169" s="9" t="e">
        <f t="shared" si="96"/>
        <v>#N/A</v>
      </c>
      <c r="BA169" s="9" t="e">
        <f t="shared" si="102"/>
        <v>#N/A</v>
      </c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M169" s="48"/>
      <c r="BX169" s="7"/>
      <c r="BY169" s="4"/>
      <c r="BZ169" s="7"/>
      <c r="CA169" s="7"/>
      <c r="CB169" s="7"/>
      <c r="CE169" s="7"/>
      <c r="CF169" s="7"/>
      <c r="CG169" s="7"/>
      <c r="CH169" s="7"/>
      <c r="CI169" s="7"/>
      <c r="CJ169" s="7"/>
      <c r="CK169" s="7"/>
      <c r="CL169" s="7"/>
      <c r="CN169" s="47"/>
      <c r="CO169" s="47"/>
      <c r="CP169" s="4"/>
    </row>
    <row r="170" spans="2:94" s="1" customFormat="1" x14ac:dyDescent="0.3">
      <c r="B170" s="1" t="e">
        <f t="shared" si="81"/>
        <v>#N/A</v>
      </c>
      <c r="J170" s="4"/>
      <c r="K170" s="4"/>
      <c r="L170" s="4"/>
      <c r="M170" s="61"/>
      <c r="Y170" s="58"/>
      <c r="AA170" s="1">
        <f t="shared" si="82"/>
        <v>0</v>
      </c>
      <c r="AB170" s="1">
        <f t="shared" si="83"/>
        <v>0</v>
      </c>
      <c r="AC170" s="1">
        <f t="shared" si="84"/>
        <v>0</v>
      </c>
      <c r="AD170" s="1" t="str">
        <f t="shared" si="97"/>
        <v/>
      </c>
      <c r="AE170" s="1" t="str">
        <f t="shared" si="98"/>
        <v/>
      </c>
      <c r="AF170" s="1" t="str">
        <f t="shared" si="98"/>
        <v/>
      </c>
      <c r="AG170" s="1" t="str">
        <f t="shared" si="98"/>
        <v/>
      </c>
      <c r="AH170" s="1" t="e">
        <f t="shared" si="103"/>
        <v>#N/A</v>
      </c>
      <c r="AI170" s="9" t="e">
        <f t="shared" si="99"/>
        <v>#N/A</v>
      </c>
      <c r="AJ170" s="9" t="e">
        <f t="shared" si="85"/>
        <v>#N/A</v>
      </c>
      <c r="AK170" s="9" t="e">
        <f t="shared" si="86"/>
        <v>#N/A</v>
      </c>
      <c r="AL170" s="9" t="e">
        <f t="shared" si="87"/>
        <v>#N/A</v>
      </c>
      <c r="AM170" s="9" t="e">
        <f t="shared" si="88"/>
        <v>#N/A</v>
      </c>
      <c r="AN170" s="9" t="e">
        <f t="shared" si="89"/>
        <v>#N/A</v>
      </c>
      <c r="AO170" s="9" t="e">
        <f t="shared" si="90"/>
        <v>#N/A</v>
      </c>
      <c r="AP170" s="1" t="str">
        <f t="shared" si="100"/>
        <v/>
      </c>
      <c r="AQ170" s="1" t="str">
        <f t="shared" si="100"/>
        <v/>
      </c>
      <c r="AS170" s="1" t="str">
        <f t="shared" si="101"/>
        <v/>
      </c>
      <c r="AT170" s="1" t="e">
        <f t="shared" si="104"/>
        <v>#N/A</v>
      </c>
      <c r="AU170" s="1" t="e">
        <f t="shared" si="91"/>
        <v>#N/A</v>
      </c>
      <c r="AV170" s="9" t="e">
        <f t="shared" si="92"/>
        <v>#N/A</v>
      </c>
      <c r="AW170" s="9" t="e">
        <f t="shared" si="93"/>
        <v>#N/A</v>
      </c>
      <c r="AX170" s="9" t="e">
        <f t="shared" si="94"/>
        <v>#N/A</v>
      </c>
      <c r="AY170" s="9" t="e">
        <f t="shared" si="95"/>
        <v>#N/A</v>
      </c>
      <c r="AZ170" s="9" t="e">
        <f t="shared" si="96"/>
        <v>#N/A</v>
      </c>
      <c r="BA170" s="9" t="e">
        <f t="shared" si="102"/>
        <v>#N/A</v>
      </c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M170" s="48"/>
      <c r="BX170" s="7"/>
      <c r="BY170" s="4"/>
      <c r="BZ170" s="7"/>
      <c r="CA170" s="7"/>
      <c r="CB170" s="7"/>
      <c r="CE170" s="7"/>
      <c r="CF170" s="7"/>
      <c r="CG170" s="7"/>
      <c r="CH170" s="7"/>
      <c r="CI170" s="7"/>
      <c r="CJ170" s="7"/>
      <c r="CK170" s="7"/>
      <c r="CL170" s="7"/>
      <c r="CN170" s="47"/>
      <c r="CO170" s="47"/>
      <c r="CP170" s="4"/>
    </row>
    <row r="171" spans="2:94" s="1" customFormat="1" x14ac:dyDescent="0.3">
      <c r="B171" s="1" t="e">
        <f t="shared" si="81"/>
        <v>#N/A</v>
      </c>
      <c r="J171" s="4"/>
      <c r="K171" s="4"/>
      <c r="L171" s="4"/>
      <c r="M171" s="61"/>
      <c r="Y171" s="58"/>
      <c r="AA171" s="1">
        <f t="shared" si="82"/>
        <v>0</v>
      </c>
      <c r="AB171" s="1">
        <f t="shared" si="83"/>
        <v>0</v>
      </c>
      <c r="AC171" s="1">
        <f t="shared" si="84"/>
        <v>0</v>
      </c>
      <c r="AD171" s="1" t="str">
        <f t="shared" si="97"/>
        <v/>
      </c>
      <c r="AE171" s="1" t="str">
        <f t="shared" si="98"/>
        <v/>
      </c>
      <c r="AF171" s="1" t="str">
        <f t="shared" si="98"/>
        <v/>
      </c>
      <c r="AG171" s="1" t="str">
        <f t="shared" si="98"/>
        <v/>
      </c>
      <c r="AH171" s="1" t="e">
        <f t="shared" si="103"/>
        <v>#N/A</v>
      </c>
      <c r="AI171" s="9" t="e">
        <f t="shared" si="99"/>
        <v>#N/A</v>
      </c>
      <c r="AJ171" s="9" t="e">
        <f t="shared" si="85"/>
        <v>#N/A</v>
      </c>
      <c r="AK171" s="9" t="e">
        <f t="shared" si="86"/>
        <v>#N/A</v>
      </c>
      <c r="AL171" s="9" t="e">
        <f t="shared" si="87"/>
        <v>#N/A</v>
      </c>
      <c r="AM171" s="9" t="e">
        <f t="shared" si="88"/>
        <v>#N/A</v>
      </c>
      <c r="AN171" s="9" t="e">
        <f t="shared" si="89"/>
        <v>#N/A</v>
      </c>
      <c r="AO171" s="9" t="e">
        <f t="shared" si="90"/>
        <v>#N/A</v>
      </c>
      <c r="AP171" s="1" t="str">
        <f t="shared" si="100"/>
        <v/>
      </c>
      <c r="AQ171" s="1" t="str">
        <f t="shared" si="100"/>
        <v/>
      </c>
      <c r="AS171" s="1" t="str">
        <f t="shared" si="101"/>
        <v/>
      </c>
      <c r="AT171" s="1" t="e">
        <f t="shared" si="104"/>
        <v>#N/A</v>
      </c>
      <c r="AU171" s="1" t="e">
        <f t="shared" si="91"/>
        <v>#N/A</v>
      </c>
      <c r="AV171" s="9" t="e">
        <f t="shared" si="92"/>
        <v>#N/A</v>
      </c>
      <c r="AW171" s="9" t="e">
        <f t="shared" si="93"/>
        <v>#N/A</v>
      </c>
      <c r="AX171" s="9" t="e">
        <f t="shared" si="94"/>
        <v>#N/A</v>
      </c>
      <c r="AY171" s="9" t="e">
        <f t="shared" si="95"/>
        <v>#N/A</v>
      </c>
      <c r="AZ171" s="9" t="e">
        <f t="shared" si="96"/>
        <v>#N/A</v>
      </c>
      <c r="BA171" s="9" t="e">
        <f t="shared" si="102"/>
        <v>#N/A</v>
      </c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M171" s="48"/>
      <c r="BX171" s="7"/>
      <c r="BY171" s="4"/>
      <c r="BZ171" s="7"/>
      <c r="CA171" s="7"/>
      <c r="CB171" s="7"/>
      <c r="CE171" s="7"/>
      <c r="CF171" s="7"/>
      <c r="CG171" s="7"/>
      <c r="CH171" s="7"/>
      <c r="CI171" s="7"/>
      <c r="CJ171" s="7"/>
      <c r="CK171" s="7"/>
      <c r="CL171" s="7"/>
      <c r="CN171" s="47"/>
      <c r="CO171" s="47"/>
      <c r="CP171" s="4"/>
    </row>
    <row r="172" spans="2:94" s="1" customFormat="1" x14ac:dyDescent="0.3">
      <c r="B172" s="1" t="e">
        <f t="shared" si="81"/>
        <v>#N/A</v>
      </c>
      <c r="J172" s="4"/>
      <c r="K172" s="4"/>
      <c r="L172" s="4"/>
      <c r="M172" s="61"/>
      <c r="Y172" s="58"/>
      <c r="AA172" s="1">
        <f t="shared" si="82"/>
        <v>0</v>
      </c>
      <c r="AB172" s="1">
        <f t="shared" si="83"/>
        <v>0</v>
      </c>
      <c r="AC172" s="1">
        <f t="shared" si="84"/>
        <v>0</v>
      </c>
      <c r="AD172" s="1" t="str">
        <f t="shared" si="97"/>
        <v/>
      </c>
      <c r="AE172" s="1" t="str">
        <f t="shared" si="98"/>
        <v/>
      </c>
      <c r="AF172" s="1" t="str">
        <f t="shared" si="98"/>
        <v/>
      </c>
      <c r="AG172" s="1" t="str">
        <f t="shared" si="98"/>
        <v/>
      </c>
      <c r="AH172" s="1" t="e">
        <f t="shared" si="103"/>
        <v>#N/A</v>
      </c>
      <c r="AI172" s="9" t="e">
        <f t="shared" si="99"/>
        <v>#N/A</v>
      </c>
      <c r="AJ172" s="9" t="e">
        <f t="shared" si="85"/>
        <v>#N/A</v>
      </c>
      <c r="AK172" s="9" t="e">
        <f t="shared" si="86"/>
        <v>#N/A</v>
      </c>
      <c r="AL172" s="9" t="e">
        <f t="shared" si="87"/>
        <v>#N/A</v>
      </c>
      <c r="AM172" s="9" t="e">
        <f t="shared" si="88"/>
        <v>#N/A</v>
      </c>
      <c r="AN172" s="9" t="e">
        <f t="shared" si="89"/>
        <v>#N/A</v>
      </c>
      <c r="AO172" s="9" t="e">
        <f t="shared" si="90"/>
        <v>#N/A</v>
      </c>
      <c r="AP172" s="1" t="str">
        <f t="shared" si="100"/>
        <v/>
      </c>
      <c r="AQ172" s="1" t="str">
        <f t="shared" si="100"/>
        <v/>
      </c>
      <c r="AS172" s="1" t="str">
        <f t="shared" si="101"/>
        <v/>
      </c>
      <c r="AT172" s="1" t="e">
        <f t="shared" si="104"/>
        <v>#N/A</v>
      </c>
      <c r="AU172" s="1" t="e">
        <f t="shared" si="91"/>
        <v>#N/A</v>
      </c>
      <c r="AV172" s="9" t="e">
        <f t="shared" si="92"/>
        <v>#N/A</v>
      </c>
      <c r="AW172" s="9" t="e">
        <f t="shared" si="93"/>
        <v>#N/A</v>
      </c>
      <c r="AX172" s="9" t="e">
        <f t="shared" si="94"/>
        <v>#N/A</v>
      </c>
      <c r="AY172" s="9" t="e">
        <f t="shared" si="95"/>
        <v>#N/A</v>
      </c>
      <c r="AZ172" s="9" t="e">
        <f t="shared" si="96"/>
        <v>#N/A</v>
      </c>
      <c r="BA172" s="9" t="e">
        <f t="shared" si="102"/>
        <v>#N/A</v>
      </c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M172" s="48"/>
      <c r="BX172" s="7"/>
      <c r="BY172" s="4"/>
      <c r="BZ172" s="7"/>
      <c r="CA172" s="7"/>
      <c r="CB172" s="7"/>
      <c r="CE172" s="7"/>
      <c r="CF172" s="7"/>
      <c r="CG172" s="7"/>
      <c r="CH172" s="7"/>
      <c r="CI172" s="7"/>
      <c r="CJ172" s="7"/>
      <c r="CK172" s="7"/>
      <c r="CL172" s="7"/>
      <c r="CN172" s="47"/>
      <c r="CO172" s="47"/>
      <c r="CP172" s="4"/>
    </row>
    <row r="173" spans="2:94" s="1" customFormat="1" x14ac:dyDescent="0.3">
      <c r="B173" s="1" t="e">
        <f t="shared" si="81"/>
        <v>#N/A</v>
      </c>
      <c r="J173" s="4"/>
      <c r="K173" s="4"/>
      <c r="L173" s="4"/>
      <c r="M173" s="61"/>
      <c r="Y173" s="58"/>
      <c r="AA173" s="1">
        <f t="shared" si="82"/>
        <v>0</v>
      </c>
      <c r="AB173" s="1">
        <f t="shared" si="83"/>
        <v>0</v>
      </c>
      <c r="AC173" s="1">
        <f t="shared" si="84"/>
        <v>0</v>
      </c>
      <c r="AD173" s="1" t="str">
        <f t="shared" si="97"/>
        <v/>
      </c>
      <c r="AE173" s="1" t="str">
        <f t="shared" si="98"/>
        <v/>
      </c>
      <c r="AF173" s="1" t="str">
        <f t="shared" si="98"/>
        <v/>
      </c>
      <c r="AG173" s="1" t="str">
        <f t="shared" si="98"/>
        <v/>
      </c>
      <c r="AH173" s="1" t="e">
        <f t="shared" si="103"/>
        <v>#N/A</v>
      </c>
      <c r="AI173" s="9" t="e">
        <f t="shared" si="99"/>
        <v>#N/A</v>
      </c>
      <c r="AJ173" s="9" t="e">
        <f t="shared" si="85"/>
        <v>#N/A</v>
      </c>
      <c r="AK173" s="9" t="e">
        <f t="shared" si="86"/>
        <v>#N/A</v>
      </c>
      <c r="AL173" s="9" t="e">
        <f t="shared" si="87"/>
        <v>#N/A</v>
      </c>
      <c r="AM173" s="9" t="e">
        <f t="shared" si="88"/>
        <v>#N/A</v>
      </c>
      <c r="AN173" s="9" t="e">
        <f t="shared" si="89"/>
        <v>#N/A</v>
      </c>
      <c r="AO173" s="9" t="e">
        <f t="shared" si="90"/>
        <v>#N/A</v>
      </c>
      <c r="AP173" s="1" t="str">
        <f t="shared" si="100"/>
        <v/>
      </c>
      <c r="AQ173" s="1" t="str">
        <f t="shared" si="100"/>
        <v/>
      </c>
      <c r="AS173" s="1" t="str">
        <f t="shared" si="101"/>
        <v/>
      </c>
      <c r="AT173" s="1" t="e">
        <f t="shared" si="104"/>
        <v>#N/A</v>
      </c>
      <c r="AU173" s="1" t="e">
        <f t="shared" si="91"/>
        <v>#N/A</v>
      </c>
      <c r="AV173" s="9" t="e">
        <f t="shared" si="92"/>
        <v>#N/A</v>
      </c>
      <c r="AW173" s="9" t="e">
        <f t="shared" si="93"/>
        <v>#N/A</v>
      </c>
      <c r="AX173" s="9" t="e">
        <f t="shared" si="94"/>
        <v>#N/A</v>
      </c>
      <c r="AY173" s="9" t="e">
        <f t="shared" si="95"/>
        <v>#N/A</v>
      </c>
      <c r="AZ173" s="9" t="e">
        <f t="shared" si="96"/>
        <v>#N/A</v>
      </c>
      <c r="BA173" s="9" t="e">
        <f t="shared" si="102"/>
        <v>#N/A</v>
      </c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M173" s="48"/>
      <c r="BX173" s="7"/>
      <c r="BY173" s="4"/>
      <c r="BZ173" s="7"/>
      <c r="CA173" s="7"/>
      <c r="CB173" s="7"/>
      <c r="CE173" s="7"/>
      <c r="CF173" s="7"/>
      <c r="CG173" s="7"/>
      <c r="CH173" s="7"/>
      <c r="CI173" s="7"/>
      <c r="CJ173" s="7"/>
      <c r="CK173" s="7"/>
      <c r="CL173" s="7"/>
      <c r="CN173" s="47"/>
      <c r="CO173" s="47"/>
      <c r="CP173" s="4"/>
    </row>
    <row r="174" spans="2:94" s="1" customFormat="1" x14ac:dyDescent="0.3">
      <c r="B174" s="1" t="e">
        <f t="shared" si="81"/>
        <v>#N/A</v>
      </c>
      <c r="J174" s="4"/>
      <c r="K174" s="4"/>
      <c r="L174" s="4"/>
      <c r="M174" s="61"/>
      <c r="Y174" s="58"/>
      <c r="AA174" s="1">
        <f t="shared" si="82"/>
        <v>0</v>
      </c>
      <c r="AB174" s="1">
        <f t="shared" si="83"/>
        <v>0</v>
      </c>
      <c r="AC174" s="1">
        <f t="shared" si="84"/>
        <v>0</v>
      </c>
      <c r="AD174" s="1" t="str">
        <f t="shared" si="97"/>
        <v/>
      </c>
      <c r="AE174" s="1" t="str">
        <f t="shared" si="98"/>
        <v/>
      </c>
      <c r="AF174" s="1" t="str">
        <f t="shared" si="98"/>
        <v/>
      </c>
      <c r="AG174" s="1" t="str">
        <f t="shared" si="98"/>
        <v/>
      </c>
      <c r="AH174" s="1" t="e">
        <f t="shared" si="103"/>
        <v>#N/A</v>
      </c>
      <c r="AI174" s="9" t="e">
        <f t="shared" si="99"/>
        <v>#N/A</v>
      </c>
      <c r="AJ174" s="9" t="e">
        <f t="shared" si="85"/>
        <v>#N/A</v>
      </c>
      <c r="AK174" s="9" t="e">
        <f t="shared" si="86"/>
        <v>#N/A</v>
      </c>
      <c r="AL174" s="9" t="e">
        <f t="shared" si="87"/>
        <v>#N/A</v>
      </c>
      <c r="AM174" s="9" t="e">
        <f t="shared" si="88"/>
        <v>#N/A</v>
      </c>
      <c r="AN174" s="9" t="e">
        <f t="shared" si="89"/>
        <v>#N/A</v>
      </c>
      <c r="AO174" s="9" t="e">
        <f t="shared" si="90"/>
        <v>#N/A</v>
      </c>
      <c r="AP174" s="1" t="str">
        <f t="shared" si="100"/>
        <v/>
      </c>
      <c r="AQ174" s="1" t="str">
        <f t="shared" si="100"/>
        <v/>
      </c>
      <c r="AS174" s="1" t="str">
        <f t="shared" si="101"/>
        <v/>
      </c>
      <c r="AT174" s="1" t="e">
        <f t="shared" si="104"/>
        <v>#N/A</v>
      </c>
      <c r="AU174" s="1" t="e">
        <f t="shared" si="91"/>
        <v>#N/A</v>
      </c>
      <c r="AV174" s="9" t="e">
        <f t="shared" si="92"/>
        <v>#N/A</v>
      </c>
      <c r="AW174" s="9" t="e">
        <f t="shared" si="93"/>
        <v>#N/A</v>
      </c>
      <c r="AX174" s="9" t="e">
        <f t="shared" si="94"/>
        <v>#N/A</v>
      </c>
      <c r="AY174" s="9" t="e">
        <f t="shared" si="95"/>
        <v>#N/A</v>
      </c>
      <c r="AZ174" s="9" t="e">
        <f t="shared" si="96"/>
        <v>#N/A</v>
      </c>
      <c r="BA174" s="9" t="e">
        <f t="shared" si="102"/>
        <v>#N/A</v>
      </c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M174" s="48"/>
      <c r="BX174" s="7"/>
      <c r="BY174" s="4"/>
      <c r="BZ174" s="7"/>
      <c r="CA174" s="7"/>
      <c r="CB174" s="7"/>
      <c r="CE174" s="7"/>
      <c r="CF174" s="7"/>
      <c r="CG174" s="7"/>
      <c r="CH174" s="7"/>
      <c r="CI174" s="7"/>
      <c r="CJ174" s="7"/>
      <c r="CK174" s="7"/>
      <c r="CL174" s="7"/>
      <c r="CN174" s="47"/>
      <c r="CO174" s="47"/>
      <c r="CP174" s="4"/>
    </row>
    <row r="175" spans="2:94" s="1" customFormat="1" x14ac:dyDescent="0.3">
      <c r="B175" s="1" t="e">
        <f t="shared" si="81"/>
        <v>#N/A</v>
      </c>
      <c r="J175" s="4"/>
      <c r="K175" s="4"/>
      <c r="L175" s="4"/>
      <c r="M175" s="61"/>
      <c r="Y175" s="58"/>
      <c r="AA175" s="1">
        <f t="shared" si="82"/>
        <v>0</v>
      </c>
      <c r="AB175" s="1">
        <f t="shared" si="83"/>
        <v>0</v>
      </c>
      <c r="AC175" s="1">
        <f t="shared" si="84"/>
        <v>0</v>
      </c>
      <c r="AD175" s="1" t="str">
        <f t="shared" si="97"/>
        <v/>
      </c>
      <c r="AE175" s="1" t="str">
        <f t="shared" si="98"/>
        <v/>
      </c>
      <c r="AF175" s="1" t="str">
        <f t="shared" si="98"/>
        <v/>
      </c>
      <c r="AG175" s="1" t="str">
        <f t="shared" si="98"/>
        <v/>
      </c>
      <c r="AH175" s="1" t="e">
        <f t="shared" si="103"/>
        <v>#N/A</v>
      </c>
      <c r="AI175" s="9" t="e">
        <f t="shared" si="99"/>
        <v>#N/A</v>
      </c>
      <c r="AJ175" s="9" t="e">
        <f t="shared" si="85"/>
        <v>#N/A</v>
      </c>
      <c r="AK175" s="9" t="e">
        <f t="shared" si="86"/>
        <v>#N/A</v>
      </c>
      <c r="AL175" s="9" t="e">
        <f t="shared" si="87"/>
        <v>#N/A</v>
      </c>
      <c r="AM175" s="9" t="e">
        <f t="shared" si="88"/>
        <v>#N/A</v>
      </c>
      <c r="AN175" s="9" t="e">
        <f t="shared" si="89"/>
        <v>#N/A</v>
      </c>
      <c r="AO175" s="9" t="e">
        <f t="shared" si="90"/>
        <v>#N/A</v>
      </c>
      <c r="AP175" s="1" t="str">
        <f t="shared" si="100"/>
        <v/>
      </c>
      <c r="AQ175" s="1" t="str">
        <f t="shared" si="100"/>
        <v/>
      </c>
      <c r="AS175" s="1" t="str">
        <f t="shared" si="101"/>
        <v/>
      </c>
      <c r="AT175" s="1" t="e">
        <f t="shared" si="104"/>
        <v>#N/A</v>
      </c>
      <c r="AU175" s="1" t="e">
        <f t="shared" si="91"/>
        <v>#N/A</v>
      </c>
      <c r="AV175" s="9" t="e">
        <f t="shared" si="92"/>
        <v>#N/A</v>
      </c>
      <c r="AW175" s="9" t="e">
        <f t="shared" si="93"/>
        <v>#N/A</v>
      </c>
      <c r="AX175" s="9" t="e">
        <f t="shared" si="94"/>
        <v>#N/A</v>
      </c>
      <c r="AY175" s="9" t="e">
        <f t="shared" si="95"/>
        <v>#N/A</v>
      </c>
      <c r="AZ175" s="9" t="e">
        <f t="shared" si="96"/>
        <v>#N/A</v>
      </c>
      <c r="BA175" s="9" t="e">
        <f t="shared" si="102"/>
        <v>#N/A</v>
      </c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M175" s="48"/>
      <c r="BX175" s="7"/>
      <c r="BY175" s="4"/>
      <c r="BZ175" s="7"/>
      <c r="CA175" s="7"/>
      <c r="CB175" s="7"/>
      <c r="CE175" s="7"/>
      <c r="CF175" s="7"/>
      <c r="CG175" s="7"/>
      <c r="CH175" s="7"/>
      <c r="CI175" s="7"/>
      <c r="CJ175" s="7"/>
      <c r="CK175" s="7"/>
      <c r="CL175" s="7"/>
      <c r="CN175" s="47"/>
      <c r="CO175" s="47"/>
      <c r="CP175" s="4"/>
    </row>
    <row r="176" spans="2:94" s="1" customFormat="1" x14ac:dyDescent="0.3">
      <c r="B176" s="1" t="e">
        <f t="shared" si="81"/>
        <v>#N/A</v>
      </c>
      <c r="J176" s="4"/>
      <c r="K176" s="4"/>
      <c r="L176" s="4"/>
      <c r="M176" s="61"/>
      <c r="Y176" s="58"/>
      <c r="AA176" s="1">
        <f t="shared" si="82"/>
        <v>0</v>
      </c>
      <c r="AB176" s="1">
        <f t="shared" si="83"/>
        <v>0</v>
      </c>
      <c r="AC176" s="1">
        <f t="shared" si="84"/>
        <v>0</v>
      </c>
      <c r="AD176" s="1" t="str">
        <f t="shared" si="97"/>
        <v/>
      </c>
      <c r="AE176" s="1" t="str">
        <f t="shared" si="98"/>
        <v/>
      </c>
      <c r="AF176" s="1" t="str">
        <f t="shared" si="98"/>
        <v/>
      </c>
      <c r="AG176" s="1" t="str">
        <f t="shared" si="98"/>
        <v/>
      </c>
      <c r="AH176" s="1" t="e">
        <f t="shared" si="103"/>
        <v>#N/A</v>
      </c>
      <c r="AI176" s="9" t="e">
        <f t="shared" si="99"/>
        <v>#N/A</v>
      </c>
      <c r="AJ176" s="9" t="e">
        <f t="shared" si="85"/>
        <v>#N/A</v>
      </c>
      <c r="AK176" s="9" t="e">
        <f t="shared" si="86"/>
        <v>#N/A</v>
      </c>
      <c r="AL176" s="9" t="e">
        <f t="shared" si="87"/>
        <v>#N/A</v>
      </c>
      <c r="AM176" s="9" t="e">
        <f t="shared" si="88"/>
        <v>#N/A</v>
      </c>
      <c r="AN176" s="9" t="e">
        <f t="shared" si="89"/>
        <v>#N/A</v>
      </c>
      <c r="AO176" s="9" t="e">
        <f t="shared" si="90"/>
        <v>#N/A</v>
      </c>
      <c r="AP176" s="1" t="str">
        <f t="shared" si="100"/>
        <v/>
      </c>
      <c r="AQ176" s="1" t="str">
        <f t="shared" si="100"/>
        <v/>
      </c>
      <c r="AS176" s="1" t="str">
        <f t="shared" si="101"/>
        <v/>
      </c>
      <c r="AT176" s="1" t="e">
        <f t="shared" si="104"/>
        <v>#N/A</v>
      </c>
      <c r="AU176" s="1" t="e">
        <f t="shared" si="91"/>
        <v>#N/A</v>
      </c>
      <c r="AV176" s="9" t="e">
        <f t="shared" si="92"/>
        <v>#N/A</v>
      </c>
      <c r="AW176" s="9" t="e">
        <f t="shared" si="93"/>
        <v>#N/A</v>
      </c>
      <c r="AX176" s="9" t="e">
        <f t="shared" si="94"/>
        <v>#N/A</v>
      </c>
      <c r="AY176" s="9" t="e">
        <f t="shared" si="95"/>
        <v>#N/A</v>
      </c>
      <c r="AZ176" s="9" t="e">
        <f t="shared" si="96"/>
        <v>#N/A</v>
      </c>
      <c r="BA176" s="9" t="e">
        <f t="shared" si="102"/>
        <v>#N/A</v>
      </c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M176" s="48"/>
      <c r="BX176" s="7"/>
      <c r="BY176" s="4"/>
      <c r="BZ176" s="7"/>
      <c r="CA176" s="7"/>
      <c r="CB176" s="7"/>
      <c r="CE176" s="7"/>
      <c r="CF176" s="7"/>
      <c r="CG176" s="7"/>
      <c r="CH176" s="7"/>
      <c r="CI176" s="7"/>
      <c r="CJ176" s="7"/>
      <c r="CK176" s="7"/>
      <c r="CL176" s="7"/>
      <c r="CN176" s="47"/>
      <c r="CO176" s="47"/>
      <c r="CP176" s="4"/>
    </row>
    <row r="177" spans="2:94" s="1" customFormat="1" x14ac:dyDescent="0.3">
      <c r="B177" s="1" t="e">
        <f t="shared" si="81"/>
        <v>#N/A</v>
      </c>
      <c r="J177" s="4"/>
      <c r="K177" s="4"/>
      <c r="L177" s="4"/>
      <c r="M177" s="61"/>
      <c r="Y177" s="58"/>
      <c r="AA177" s="1">
        <f t="shared" si="82"/>
        <v>0</v>
      </c>
      <c r="AB177" s="1">
        <f t="shared" si="83"/>
        <v>0</v>
      </c>
      <c r="AC177" s="1">
        <f t="shared" si="84"/>
        <v>0</v>
      </c>
      <c r="AD177" s="1" t="str">
        <f t="shared" si="97"/>
        <v/>
      </c>
      <c r="AE177" s="1" t="str">
        <f t="shared" si="98"/>
        <v/>
      </c>
      <c r="AF177" s="1" t="str">
        <f t="shared" si="98"/>
        <v/>
      </c>
      <c r="AG177" s="1" t="str">
        <f t="shared" si="98"/>
        <v/>
      </c>
      <c r="AH177" s="1" t="e">
        <f t="shared" si="103"/>
        <v>#N/A</v>
      </c>
      <c r="AI177" s="9" t="e">
        <f t="shared" si="99"/>
        <v>#N/A</v>
      </c>
      <c r="AJ177" s="9" t="e">
        <f t="shared" si="85"/>
        <v>#N/A</v>
      </c>
      <c r="AK177" s="9" t="e">
        <f t="shared" si="86"/>
        <v>#N/A</v>
      </c>
      <c r="AL177" s="9" t="e">
        <f t="shared" si="87"/>
        <v>#N/A</v>
      </c>
      <c r="AM177" s="9" t="e">
        <f t="shared" si="88"/>
        <v>#N/A</v>
      </c>
      <c r="AN177" s="9" t="e">
        <f t="shared" si="89"/>
        <v>#N/A</v>
      </c>
      <c r="AO177" s="9" t="e">
        <f t="shared" si="90"/>
        <v>#N/A</v>
      </c>
      <c r="AP177" s="1" t="str">
        <f t="shared" si="100"/>
        <v/>
      </c>
      <c r="AQ177" s="1" t="str">
        <f t="shared" si="100"/>
        <v/>
      </c>
      <c r="AS177" s="1" t="str">
        <f t="shared" si="101"/>
        <v/>
      </c>
      <c r="AT177" s="1" t="e">
        <f t="shared" si="104"/>
        <v>#N/A</v>
      </c>
      <c r="AU177" s="1" t="e">
        <f t="shared" si="91"/>
        <v>#N/A</v>
      </c>
      <c r="AV177" s="9" t="e">
        <f t="shared" si="92"/>
        <v>#N/A</v>
      </c>
      <c r="AW177" s="9" t="e">
        <f t="shared" si="93"/>
        <v>#N/A</v>
      </c>
      <c r="AX177" s="9" t="e">
        <f t="shared" si="94"/>
        <v>#N/A</v>
      </c>
      <c r="AY177" s="9" t="e">
        <f t="shared" si="95"/>
        <v>#N/A</v>
      </c>
      <c r="AZ177" s="9" t="e">
        <f t="shared" si="96"/>
        <v>#N/A</v>
      </c>
      <c r="BA177" s="9" t="e">
        <f t="shared" si="102"/>
        <v>#N/A</v>
      </c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M177" s="48"/>
      <c r="BX177" s="7"/>
      <c r="BY177" s="4"/>
      <c r="BZ177" s="7"/>
      <c r="CA177" s="7"/>
      <c r="CB177" s="7"/>
      <c r="CE177" s="7"/>
      <c r="CF177" s="7"/>
      <c r="CG177" s="7"/>
      <c r="CH177" s="7"/>
      <c r="CI177" s="7"/>
      <c r="CJ177" s="7"/>
      <c r="CK177" s="7"/>
      <c r="CL177" s="7"/>
      <c r="CN177" s="47"/>
      <c r="CO177" s="47"/>
      <c r="CP177" s="4"/>
    </row>
    <row r="178" spans="2:94" s="1" customFormat="1" x14ac:dyDescent="0.3">
      <c r="B178" s="1" t="e">
        <f t="shared" si="81"/>
        <v>#N/A</v>
      </c>
      <c r="J178" s="4"/>
      <c r="K178" s="4"/>
      <c r="L178" s="4"/>
      <c r="M178" s="61"/>
      <c r="Y178" s="58"/>
      <c r="AA178" s="1">
        <f t="shared" si="82"/>
        <v>0</v>
      </c>
      <c r="AB178" s="1">
        <f t="shared" si="83"/>
        <v>0</v>
      </c>
      <c r="AC178" s="1">
        <f t="shared" si="84"/>
        <v>0</v>
      </c>
      <c r="AD178" s="1" t="str">
        <f t="shared" si="97"/>
        <v/>
      </c>
      <c r="AE178" s="1" t="str">
        <f t="shared" si="98"/>
        <v/>
      </c>
      <c r="AF178" s="1" t="str">
        <f t="shared" si="98"/>
        <v/>
      </c>
      <c r="AG178" s="1" t="str">
        <f t="shared" si="98"/>
        <v/>
      </c>
      <c r="AH178" s="1" t="e">
        <f t="shared" si="103"/>
        <v>#N/A</v>
      </c>
      <c r="AI178" s="9" t="e">
        <f t="shared" si="99"/>
        <v>#N/A</v>
      </c>
      <c r="AJ178" s="9" t="e">
        <f t="shared" si="85"/>
        <v>#N/A</v>
      </c>
      <c r="AK178" s="9" t="e">
        <f t="shared" si="86"/>
        <v>#N/A</v>
      </c>
      <c r="AL178" s="9" t="e">
        <f t="shared" si="87"/>
        <v>#N/A</v>
      </c>
      <c r="AM178" s="9" t="e">
        <f t="shared" si="88"/>
        <v>#N/A</v>
      </c>
      <c r="AN178" s="9" t="e">
        <f t="shared" si="89"/>
        <v>#N/A</v>
      </c>
      <c r="AO178" s="9" t="e">
        <f t="shared" si="90"/>
        <v>#N/A</v>
      </c>
      <c r="AP178" s="1" t="str">
        <f t="shared" si="100"/>
        <v/>
      </c>
      <c r="AQ178" s="1" t="str">
        <f t="shared" si="100"/>
        <v/>
      </c>
      <c r="AS178" s="1" t="str">
        <f t="shared" si="101"/>
        <v/>
      </c>
      <c r="AT178" s="1" t="e">
        <f t="shared" si="104"/>
        <v>#N/A</v>
      </c>
      <c r="AU178" s="1" t="e">
        <f t="shared" si="91"/>
        <v>#N/A</v>
      </c>
      <c r="AV178" s="9" t="e">
        <f t="shared" si="92"/>
        <v>#N/A</v>
      </c>
      <c r="AW178" s="9" t="e">
        <f t="shared" si="93"/>
        <v>#N/A</v>
      </c>
      <c r="AX178" s="9" t="e">
        <f t="shared" si="94"/>
        <v>#N/A</v>
      </c>
      <c r="AY178" s="9" t="e">
        <f t="shared" si="95"/>
        <v>#N/A</v>
      </c>
      <c r="AZ178" s="9" t="e">
        <f t="shared" si="96"/>
        <v>#N/A</v>
      </c>
      <c r="BA178" s="9" t="e">
        <f t="shared" si="102"/>
        <v>#N/A</v>
      </c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M178" s="48"/>
      <c r="BX178" s="7"/>
      <c r="BY178" s="4"/>
      <c r="BZ178" s="7"/>
      <c r="CA178" s="7"/>
      <c r="CB178" s="7"/>
      <c r="CE178" s="7"/>
      <c r="CF178" s="7"/>
      <c r="CG178" s="7"/>
      <c r="CH178" s="7"/>
      <c r="CI178" s="7"/>
      <c r="CJ178" s="7"/>
      <c r="CK178" s="7"/>
      <c r="CL178" s="7"/>
      <c r="CN178" s="47"/>
      <c r="CO178" s="47"/>
      <c r="CP178" s="4"/>
    </row>
    <row r="179" spans="2:94" s="1" customFormat="1" x14ac:dyDescent="0.3">
      <c r="B179" s="1" t="e">
        <f t="shared" si="81"/>
        <v>#N/A</v>
      </c>
      <c r="J179" s="4"/>
      <c r="K179" s="4"/>
      <c r="L179" s="4"/>
      <c r="M179" s="61"/>
      <c r="Y179" s="58"/>
      <c r="AA179" s="1">
        <f t="shared" si="82"/>
        <v>0</v>
      </c>
      <c r="AB179" s="1">
        <f t="shared" si="83"/>
        <v>0</v>
      </c>
      <c r="AC179" s="1">
        <f t="shared" si="84"/>
        <v>0</v>
      </c>
      <c r="AD179" s="1" t="str">
        <f t="shared" si="97"/>
        <v/>
      </c>
      <c r="AE179" s="1" t="str">
        <f t="shared" si="98"/>
        <v/>
      </c>
      <c r="AF179" s="1" t="str">
        <f t="shared" si="98"/>
        <v/>
      </c>
      <c r="AG179" s="1" t="str">
        <f t="shared" si="98"/>
        <v/>
      </c>
      <c r="AH179" s="1" t="e">
        <f t="shared" si="103"/>
        <v>#N/A</v>
      </c>
      <c r="AI179" s="9" t="e">
        <f t="shared" si="99"/>
        <v>#N/A</v>
      </c>
      <c r="AJ179" s="9" t="e">
        <f t="shared" si="85"/>
        <v>#N/A</v>
      </c>
      <c r="AK179" s="9" t="e">
        <f t="shared" si="86"/>
        <v>#N/A</v>
      </c>
      <c r="AL179" s="9" t="e">
        <f t="shared" si="87"/>
        <v>#N/A</v>
      </c>
      <c r="AM179" s="9" t="e">
        <f t="shared" si="88"/>
        <v>#N/A</v>
      </c>
      <c r="AN179" s="9" t="e">
        <f t="shared" si="89"/>
        <v>#N/A</v>
      </c>
      <c r="AO179" s="9" t="e">
        <f t="shared" si="90"/>
        <v>#N/A</v>
      </c>
      <c r="AP179" s="1" t="str">
        <f t="shared" si="100"/>
        <v/>
      </c>
      <c r="AQ179" s="1" t="str">
        <f t="shared" si="100"/>
        <v/>
      </c>
      <c r="AS179" s="1" t="str">
        <f t="shared" si="101"/>
        <v/>
      </c>
      <c r="AT179" s="1" t="e">
        <f t="shared" si="104"/>
        <v>#N/A</v>
      </c>
      <c r="AU179" s="1" t="e">
        <f t="shared" si="91"/>
        <v>#N/A</v>
      </c>
      <c r="AV179" s="9" t="e">
        <f t="shared" si="92"/>
        <v>#N/A</v>
      </c>
      <c r="AW179" s="9" t="e">
        <f t="shared" si="93"/>
        <v>#N/A</v>
      </c>
      <c r="AX179" s="9" t="e">
        <f t="shared" si="94"/>
        <v>#N/A</v>
      </c>
      <c r="AY179" s="9" t="e">
        <f t="shared" si="95"/>
        <v>#N/A</v>
      </c>
      <c r="AZ179" s="9" t="e">
        <f t="shared" si="96"/>
        <v>#N/A</v>
      </c>
      <c r="BA179" s="9" t="e">
        <f t="shared" si="102"/>
        <v>#N/A</v>
      </c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M179" s="48"/>
      <c r="BX179" s="7"/>
      <c r="BY179" s="4"/>
      <c r="BZ179" s="7"/>
      <c r="CA179" s="7"/>
      <c r="CB179" s="7"/>
      <c r="CE179" s="7"/>
      <c r="CF179" s="7"/>
      <c r="CG179" s="7"/>
      <c r="CH179" s="7"/>
      <c r="CI179" s="7"/>
      <c r="CJ179" s="7"/>
      <c r="CK179" s="7"/>
      <c r="CL179" s="7"/>
      <c r="CN179" s="47"/>
      <c r="CO179" s="47"/>
      <c r="CP179" s="4"/>
    </row>
    <row r="180" spans="2:94" s="1" customFormat="1" x14ac:dyDescent="0.3">
      <c r="B180" s="1" t="e">
        <f t="shared" si="81"/>
        <v>#N/A</v>
      </c>
      <c r="J180" s="4"/>
      <c r="K180" s="4"/>
      <c r="L180" s="4"/>
      <c r="M180" s="61"/>
      <c r="Y180" s="58"/>
      <c r="AA180" s="1">
        <f t="shared" si="82"/>
        <v>0</v>
      </c>
      <c r="AB180" s="1">
        <f t="shared" si="83"/>
        <v>0</v>
      </c>
      <c r="AC180" s="1">
        <f t="shared" si="84"/>
        <v>0</v>
      </c>
      <c r="AD180" s="1" t="str">
        <f t="shared" si="97"/>
        <v/>
      </c>
      <c r="AE180" s="1" t="str">
        <f t="shared" si="98"/>
        <v/>
      </c>
      <c r="AF180" s="1" t="str">
        <f t="shared" si="98"/>
        <v/>
      </c>
      <c r="AG180" s="1" t="str">
        <f t="shared" si="98"/>
        <v/>
      </c>
      <c r="AH180" s="1" t="e">
        <f t="shared" si="103"/>
        <v>#N/A</v>
      </c>
      <c r="AI180" s="9" t="e">
        <f t="shared" si="99"/>
        <v>#N/A</v>
      </c>
      <c r="AJ180" s="9" t="e">
        <f t="shared" si="85"/>
        <v>#N/A</v>
      </c>
      <c r="AK180" s="9" t="e">
        <f t="shared" si="86"/>
        <v>#N/A</v>
      </c>
      <c r="AL180" s="9" t="e">
        <f t="shared" si="87"/>
        <v>#N/A</v>
      </c>
      <c r="AM180" s="9" t="e">
        <f t="shared" si="88"/>
        <v>#N/A</v>
      </c>
      <c r="AN180" s="9" t="e">
        <f t="shared" si="89"/>
        <v>#N/A</v>
      </c>
      <c r="AO180" s="9" t="e">
        <f t="shared" si="90"/>
        <v>#N/A</v>
      </c>
      <c r="AP180" s="1" t="str">
        <f t="shared" si="100"/>
        <v/>
      </c>
      <c r="AQ180" s="1" t="str">
        <f t="shared" si="100"/>
        <v/>
      </c>
      <c r="AS180" s="1" t="str">
        <f t="shared" si="101"/>
        <v/>
      </c>
      <c r="AT180" s="1" t="e">
        <f t="shared" si="104"/>
        <v>#N/A</v>
      </c>
      <c r="AU180" s="1" t="e">
        <f t="shared" si="91"/>
        <v>#N/A</v>
      </c>
      <c r="AV180" s="9" t="e">
        <f t="shared" si="92"/>
        <v>#N/A</v>
      </c>
      <c r="AW180" s="9" t="e">
        <f t="shared" si="93"/>
        <v>#N/A</v>
      </c>
      <c r="AX180" s="9" t="e">
        <f t="shared" si="94"/>
        <v>#N/A</v>
      </c>
      <c r="AY180" s="9" t="e">
        <f t="shared" si="95"/>
        <v>#N/A</v>
      </c>
      <c r="AZ180" s="9" t="e">
        <f t="shared" si="96"/>
        <v>#N/A</v>
      </c>
      <c r="BA180" s="9" t="e">
        <f t="shared" si="102"/>
        <v>#N/A</v>
      </c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M180" s="48"/>
      <c r="BX180" s="7"/>
      <c r="BY180" s="4"/>
      <c r="BZ180" s="7"/>
      <c r="CA180" s="7"/>
      <c r="CB180" s="7"/>
      <c r="CE180" s="7"/>
      <c r="CF180" s="7"/>
      <c r="CG180" s="7"/>
      <c r="CH180" s="7"/>
      <c r="CI180" s="7"/>
      <c r="CJ180" s="7"/>
      <c r="CK180" s="7"/>
      <c r="CL180" s="7"/>
      <c r="CN180" s="47"/>
      <c r="CO180" s="47"/>
      <c r="CP180" s="4"/>
    </row>
    <row r="181" spans="2:94" s="1" customFormat="1" x14ac:dyDescent="0.3">
      <c r="B181" s="1" t="e">
        <f t="shared" si="81"/>
        <v>#N/A</v>
      </c>
      <c r="J181" s="4"/>
      <c r="K181" s="4"/>
      <c r="L181" s="4"/>
      <c r="M181" s="61"/>
      <c r="Y181" s="58"/>
      <c r="AA181" s="1">
        <f t="shared" si="82"/>
        <v>0</v>
      </c>
      <c r="AB181" s="1">
        <f t="shared" si="83"/>
        <v>0</v>
      </c>
      <c r="AC181" s="1">
        <f t="shared" si="84"/>
        <v>0</v>
      </c>
      <c r="AD181" s="1" t="str">
        <f t="shared" si="97"/>
        <v/>
      </c>
      <c r="AE181" s="1" t="str">
        <f t="shared" si="98"/>
        <v/>
      </c>
      <c r="AF181" s="1" t="str">
        <f t="shared" si="98"/>
        <v/>
      </c>
      <c r="AG181" s="1" t="str">
        <f t="shared" si="98"/>
        <v/>
      </c>
      <c r="AH181" s="1" t="e">
        <f t="shared" si="103"/>
        <v>#N/A</v>
      </c>
      <c r="AI181" s="9" t="e">
        <f t="shared" si="99"/>
        <v>#N/A</v>
      </c>
      <c r="AJ181" s="9" t="e">
        <f t="shared" si="85"/>
        <v>#N/A</v>
      </c>
      <c r="AK181" s="9" t="e">
        <f t="shared" si="86"/>
        <v>#N/A</v>
      </c>
      <c r="AL181" s="9" t="e">
        <f t="shared" si="87"/>
        <v>#N/A</v>
      </c>
      <c r="AM181" s="9" t="e">
        <f t="shared" si="88"/>
        <v>#N/A</v>
      </c>
      <c r="AN181" s="9" t="e">
        <f t="shared" si="89"/>
        <v>#N/A</v>
      </c>
      <c r="AO181" s="9" t="e">
        <f t="shared" si="90"/>
        <v>#N/A</v>
      </c>
      <c r="AP181" s="1" t="str">
        <f t="shared" si="100"/>
        <v/>
      </c>
      <c r="AQ181" s="1" t="str">
        <f t="shared" si="100"/>
        <v/>
      </c>
      <c r="AS181" s="1" t="str">
        <f t="shared" si="101"/>
        <v/>
      </c>
      <c r="AT181" s="1" t="e">
        <f t="shared" si="104"/>
        <v>#N/A</v>
      </c>
      <c r="AU181" s="1" t="e">
        <f t="shared" si="91"/>
        <v>#N/A</v>
      </c>
      <c r="AV181" s="9" t="e">
        <f t="shared" si="92"/>
        <v>#N/A</v>
      </c>
      <c r="AW181" s="9" t="e">
        <f t="shared" si="93"/>
        <v>#N/A</v>
      </c>
      <c r="AX181" s="9" t="e">
        <f t="shared" si="94"/>
        <v>#N/A</v>
      </c>
      <c r="AY181" s="9" t="e">
        <f t="shared" si="95"/>
        <v>#N/A</v>
      </c>
      <c r="AZ181" s="9" t="e">
        <f t="shared" si="96"/>
        <v>#N/A</v>
      </c>
      <c r="BA181" s="9" t="e">
        <f t="shared" si="102"/>
        <v>#N/A</v>
      </c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M181" s="48"/>
      <c r="BX181" s="7"/>
      <c r="BY181" s="4"/>
      <c r="BZ181" s="7"/>
      <c r="CA181" s="7"/>
      <c r="CB181" s="7"/>
      <c r="CE181" s="7"/>
      <c r="CF181" s="7"/>
      <c r="CG181" s="7"/>
      <c r="CH181" s="7"/>
      <c r="CI181" s="7"/>
      <c r="CJ181" s="7"/>
      <c r="CK181" s="7"/>
      <c r="CL181" s="7"/>
      <c r="CN181" s="47"/>
      <c r="CO181" s="47"/>
      <c r="CP181" s="4"/>
    </row>
    <row r="182" spans="2:94" s="1" customFormat="1" x14ac:dyDescent="0.3">
      <c r="B182" s="1" t="e">
        <f t="shared" si="81"/>
        <v>#N/A</v>
      </c>
      <c r="J182" s="4"/>
      <c r="K182" s="4"/>
      <c r="L182" s="4"/>
      <c r="M182" s="61"/>
      <c r="Y182" s="58"/>
      <c r="AA182" s="1">
        <f t="shared" si="82"/>
        <v>0</v>
      </c>
      <c r="AB182" s="1">
        <f t="shared" si="83"/>
        <v>0</v>
      </c>
      <c r="AC182" s="1">
        <f t="shared" si="84"/>
        <v>0</v>
      </c>
      <c r="AD182" s="1" t="str">
        <f t="shared" si="97"/>
        <v/>
      </c>
      <c r="AE182" s="1" t="str">
        <f t="shared" si="98"/>
        <v/>
      </c>
      <c r="AF182" s="1" t="str">
        <f t="shared" si="98"/>
        <v/>
      </c>
      <c r="AG182" s="1" t="str">
        <f t="shared" si="98"/>
        <v/>
      </c>
      <c r="AH182" s="1" t="e">
        <f t="shared" si="103"/>
        <v>#N/A</v>
      </c>
      <c r="AI182" s="9" t="e">
        <f t="shared" si="99"/>
        <v>#N/A</v>
      </c>
      <c r="AJ182" s="9" t="e">
        <f t="shared" si="85"/>
        <v>#N/A</v>
      </c>
      <c r="AK182" s="9" t="e">
        <f t="shared" si="86"/>
        <v>#N/A</v>
      </c>
      <c r="AL182" s="9" t="e">
        <f t="shared" si="87"/>
        <v>#N/A</v>
      </c>
      <c r="AM182" s="9" t="e">
        <f t="shared" si="88"/>
        <v>#N/A</v>
      </c>
      <c r="AN182" s="9" t="e">
        <f t="shared" si="89"/>
        <v>#N/A</v>
      </c>
      <c r="AO182" s="9" t="e">
        <f t="shared" si="90"/>
        <v>#N/A</v>
      </c>
      <c r="AP182" s="1" t="str">
        <f t="shared" si="100"/>
        <v/>
      </c>
      <c r="AQ182" s="1" t="str">
        <f t="shared" si="100"/>
        <v/>
      </c>
      <c r="AS182" s="1" t="str">
        <f t="shared" si="101"/>
        <v/>
      </c>
      <c r="AT182" s="1" t="e">
        <f t="shared" si="104"/>
        <v>#N/A</v>
      </c>
      <c r="AU182" s="1" t="e">
        <f t="shared" si="91"/>
        <v>#N/A</v>
      </c>
      <c r="AV182" s="9" t="e">
        <f t="shared" si="92"/>
        <v>#N/A</v>
      </c>
      <c r="AW182" s="9" t="e">
        <f t="shared" si="93"/>
        <v>#N/A</v>
      </c>
      <c r="AX182" s="9" t="e">
        <f t="shared" si="94"/>
        <v>#N/A</v>
      </c>
      <c r="AY182" s="9" t="e">
        <f t="shared" si="95"/>
        <v>#N/A</v>
      </c>
      <c r="AZ182" s="9" t="e">
        <f t="shared" si="96"/>
        <v>#N/A</v>
      </c>
      <c r="BA182" s="9" t="e">
        <f t="shared" si="102"/>
        <v>#N/A</v>
      </c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M182" s="48"/>
      <c r="BX182" s="7"/>
      <c r="BY182" s="4"/>
      <c r="BZ182" s="7"/>
      <c r="CA182" s="7"/>
      <c r="CB182" s="7"/>
      <c r="CE182" s="7"/>
      <c r="CF182" s="7"/>
      <c r="CG182" s="7"/>
      <c r="CH182" s="7"/>
      <c r="CI182" s="7"/>
      <c r="CJ182" s="7"/>
      <c r="CK182" s="7"/>
      <c r="CL182" s="7"/>
      <c r="CN182" s="47"/>
      <c r="CO182" s="47"/>
      <c r="CP182" s="4"/>
    </row>
    <row r="183" spans="2:94" s="1" customFormat="1" x14ac:dyDescent="0.3">
      <c r="B183" s="1" t="e">
        <f t="shared" si="81"/>
        <v>#N/A</v>
      </c>
      <c r="J183" s="4"/>
      <c r="K183" s="4"/>
      <c r="L183" s="4"/>
      <c r="M183" s="61"/>
      <c r="Y183" s="58"/>
      <c r="AA183" s="1">
        <f t="shared" si="82"/>
        <v>0</v>
      </c>
      <c r="AB183" s="1">
        <f t="shared" si="83"/>
        <v>0</v>
      </c>
      <c r="AC183" s="1">
        <f t="shared" si="84"/>
        <v>0</v>
      </c>
      <c r="AD183" s="1" t="str">
        <f t="shared" si="97"/>
        <v/>
      </c>
      <c r="AE183" s="1" t="str">
        <f t="shared" si="98"/>
        <v/>
      </c>
      <c r="AF183" s="1" t="str">
        <f t="shared" si="98"/>
        <v/>
      </c>
      <c r="AG183" s="1" t="str">
        <f t="shared" si="98"/>
        <v/>
      </c>
      <c r="AH183" s="1" t="e">
        <f t="shared" si="103"/>
        <v>#N/A</v>
      </c>
      <c r="AI183" s="9" t="e">
        <f t="shared" si="99"/>
        <v>#N/A</v>
      </c>
      <c r="AJ183" s="9" t="e">
        <f t="shared" si="85"/>
        <v>#N/A</v>
      </c>
      <c r="AK183" s="9" t="e">
        <f t="shared" si="86"/>
        <v>#N/A</v>
      </c>
      <c r="AL183" s="9" t="e">
        <f t="shared" si="87"/>
        <v>#N/A</v>
      </c>
      <c r="AM183" s="9" t="e">
        <f t="shared" si="88"/>
        <v>#N/A</v>
      </c>
      <c r="AN183" s="9" t="e">
        <f t="shared" si="89"/>
        <v>#N/A</v>
      </c>
      <c r="AO183" s="9" t="e">
        <f t="shared" si="90"/>
        <v>#N/A</v>
      </c>
      <c r="AP183" s="1" t="str">
        <f t="shared" si="100"/>
        <v/>
      </c>
      <c r="AQ183" s="1" t="str">
        <f t="shared" si="100"/>
        <v/>
      </c>
      <c r="AS183" s="1" t="str">
        <f t="shared" si="101"/>
        <v/>
      </c>
      <c r="AT183" s="1" t="e">
        <f t="shared" si="104"/>
        <v>#N/A</v>
      </c>
      <c r="AU183" s="1" t="e">
        <f t="shared" si="91"/>
        <v>#N/A</v>
      </c>
      <c r="AV183" s="9" t="e">
        <f t="shared" si="92"/>
        <v>#N/A</v>
      </c>
      <c r="AW183" s="9" t="e">
        <f t="shared" si="93"/>
        <v>#N/A</v>
      </c>
      <c r="AX183" s="9" t="e">
        <f t="shared" si="94"/>
        <v>#N/A</v>
      </c>
      <c r="AY183" s="9" t="e">
        <f t="shared" si="95"/>
        <v>#N/A</v>
      </c>
      <c r="AZ183" s="9" t="e">
        <f t="shared" si="96"/>
        <v>#N/A</v>
      </c>
      <c r="BA183" s="9" t="e">
        <f t="shared" si="102"/>
        <v>#N/A</v>
      </c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M183" s="48"/>
      <c r="BX183" s="7"/>
      <c r="BY183" s="4"/>
      <c r="BZ183" s="7"/>
      <c r="CA183" s="7"/>
      <c r="CB183" s="7"/>
      <c r="CE183" s="7"/>
      <c r="CF183" s="7"/>
      <c r="CG183" s="7"/>
      <c r="CH183" s="7"/>
      <c r="CI183" s="7"/>
      <c r="CJ183" s="7"/>
      <c r="CK183" s="7"/>
      <c r="CL183" s="7"/>
      <c r="CN183" s="47"/>
      <c r="CO183" s="47"/>
      <c r="CP183" s="4"/>
    </row>
    <row r="184" spans="2:94" s="1" customFormat="1" x14ac:dyDescent="0.3">
      <c r="B184" s="1" t="e">
        <f t="shared" si="81"/>
        <v>#N/A</v>
      </c>
      <c r="J184" s="4"/>
      <c r="K184" s="4"/>
      <c r="L184" s="4"/>
      <c r="M184" s="61"/>
      <c r="Y184" s="58"/>
      <c r="AA184" s="1">
        <f t="shared" si="82"/>
        <v>0</v>
      </c>
      <c r="AB184" s="1">
        <f t="shared" si="83"/>
        <v>0</v>
      </c>
      <c r="AC184" s="1">
        <f t="shared" si="84"/>
        <v>0</v>
      </c>
      <c r="AD184" s="1" t="str">
        <f t="shared" si="97"/>
        <v/>
      </c>
      <c r="AE184" s="1" t="str">
        <f t="shared" si="98"/>
        <v/>
      </c>
      <c r="AF184" s="1" t="str">
        <f t="shared" si="98"/>
        <v/>
      </c>
      <c r="AG184" s="1" t="str">
        <f t="shared" si="98"/>
        <v/>
      </c>
      <c r="AH184" s="1" t="e">
        <f t="shared" si="103"/>
        <v>#N/A</v>
      </c>
      <c r="AI184" s="9" t="e">
        <f t="shared" si="99"/>
        <v>#N/A</v>
      </c>
      <c r="AJ184" s="9" t="e">
        <f t="shared" si="85"/>
        <v>#N/A</v>
      </c>
      <c r="AK184" s="9" t="e">
        <f t="shared" si="86"/>
        <v>#N/A</v>
      </c>
      <c r="AL184" s="9" t="e">
        <f t="shared" si="87"/>
        <v>#N/A</v>
      </c>
      <c r="AM184" s="9" t="e">
        <f t="shared" si="88"/>
        <v>#N/A</v>
      </c>
      <c r="AN184" s="9" t="e">
        <f t="shared" si="89"/>
        <v>#N/A</v>
      </c>
      <c r="AO184" s="9" t="e">
        <f t="shared" si="90"/>
        <v>#N/A</v>
      </c>
      <c r="AP184" s="1" t="str">
        <f t="shared" si="100"/>
        <v/>
      </c>
      <c r="AQ184" s="1" t="str">
        <f t="shared" si="100"/>
        <v/>
      </c>
      <c r="AS184" s="1" t="str">
        <f t="shared" si="101"/>
        <v/>
      </c>
      <c r="AT184" s="1" t="e">
        <f t="shared" si="104"/>
        <v>#N/A</v>
      </c>
      <c r="AU184" s="1" t="e">
        <f t="shared" si="91"/>
        <v>#N/A</v>
      </c>
      <c r="AV184" s="9" t="e">
        <f t="shared" si="92"/>
        <v>#N/A</v>
      </c>
      <c r="AW184" s="9" t="e">
        <f t="shared" si="93"/>
        <v>#N/A</v>
      </c>
      <c r="AX184" s="9" t="e">
        <f t="shared" si="94"/>
        <v>#N/A</v>
      </c>
      <c r="AY184" s="9" t="e">
        <f t="shared" si="95"/>
        <v>#N/A</v>
      </c>
      <c r="AZ184" s="9" t="e">
        <f t="shared" si="96"/>
        <v>#N/A</v>
      </c>
      <c r="BA184" s="9" t="e">
        <f t="shared" si="102"/>
        <v>#N/A</v>
      </c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M184" s="48"/>
      <c r="BX184" s="7"/>
      <c r="BY184" s="4"/>
      <c r="BZ184" s="7"/>
      <c r="CA184" s="7"/>
      <c r="CB184" s="7"/>
      <c r="CE184" s="7"/>
      <c r="CF184" s="7"/>
      <c r="CG184" s="7"/>
      <c r="CH184" s="7"/>
      <c r="CI184" s="7"/>
      <c r="CJ184" s="7"/>
      <c r="CK184" s="7"/>
      <c r="CL184" s="7"/>
      <c r="CN184" s="47"/>
      <c r="CO184" s="47"/>
      <c r="CP184" s="4"/>
    </row>
    <row r="185" spans="2:94" s="1" customFormat="1" x14ac:dyDescent="0.3">
      <c r="B185" s="1" t="e">
        <f t="shared" si="81"/>
        <v>#N/A</v>
      </c>
      <c r="J185" s="4"/>
      <c r="K185" s="4"/>
      <c r="L185" s="4"/>
      <c r="M185" s="61"/>
      <c r="Y185" s="58"/>
      <c r="AA185" s="1">
        <f t="shared" si="82"/>
        <v>0</v>
      </c>
      <c r="AB185" s="1">
        <f t="shared" si="83"/>
        <v>0</v>
      </c>
      <c r="AC185" s="1">
        <f t="shared" si="84"/>
        <v>0</v>
      </c>
      <c r="AD185" s="1" t="str">
        <f t="shared" si="97"/>
        <v/>
      </c>
      <c r="AE185" s="1" t="str">
        <f t="shared" si="98"/>
        <v/>
      </c>
      <c r="AF185" s="1" t="str">
        <f t="shared" si="98"/>
        <v/>
      </c>
      <c r="AG185" s="1" t="str">
        <f t="shared" si="98"/>
        <v/>
      </c>
      <c r="AH185" s="1" t="e">
        <f t="shared" si="103"/>
        <v>#N/A</v>
      </c>
      <c r="AI185" s="9" t="e">
        <f t="shared" si="99"/>
        <v>#N/A</v>
      </c>
      <c r="AJ185" s="9" t="e">
        <f t="shared" si="85"/>
        <v>#N/A</v>
      </c>
      <c r="AK185" s="9" t="e">
        <f t="shared" si="86"/>
        <v>#N/A</v>
      </c>
      <c r="AL185" s="9" t="e">
        <f t="shared" si="87"/>
        <v>#N/A</v>
      </c>
      <c r="AM185" s="9" t="e">
        <f t="shared" si="88"/>
        <v>#N/A</v>
      </c>
      <c r="AN185" s="9" t="e">
        <f t="shared" si="89"/>
        <v>#N/A</v>
      </c>
      <c r="AO185" s="9" t="e">
        <f t="shared" si="90"/>
        <v>#N/A</v>
      </c>
      <c r="AP185" s="1" t="str">
        <f t="shared" si="100"/>
        <v/>
      </c>
      <c r="AQ185" s="1" t="str">
        <f t="shared" si="100"/>
        <v/>
      </c>
      <c r="AS185" s="1" t="str">
        <f t="shared" si="101"/>
        <v/>
      </c>
      <c r="AT185" s="1" t="e">
        <f t="shared" si="104"/>
        <v>#N/A</v>
      </c>
      <c r="AU185" s="1" t="e">
        <f t="shared" si="91"/>
        <v>#N/A</v>
      </c>
      <c r="AV185" s="9" t="e">
        <f t="shared" si="92"/>
        <v>#N/A</v>
      </c>
      <c r="AW185" s="9" t="e">
        <f t="shared" si="93"/>
        <v>#N/A</v>
      </c>
      <c r="AX185" s="9" t="e">
        <f t="shared" si="94"/>
        <v>#N/A</v>
      </c>
      <c r="AY185" s="9" t="e">
        <f t="shared" si="95"/>
        <v>#N/A</v>
      </c>
      <c r="AZ185" s="9" t="e">
        <f t="shared" si="96"/>
        <v>#N/A</v>
      </c>
      <c r="BA185" s="9" t="e">
        <f t="shared" si="102"/>
        <v>#N/A</v>
      </c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M185" s="48"/>
      <c r="BX185" s="7"/>
      <c r="BY185" s="4"/>
      <c r="BZ185" s="7"/>
      <c r="CA185" s="7"/>
      <c r="CB185" s="7"/>
      <c r="CE185" s="7"/>
      <c r="CF185" s="7"/>
      <c r="CG185" s="7"/>
      <c r="CH185" s="7"/>
      <c r="CI185" s="7"/>
      <c r="CJ185" s="7"/>
      <c r="CK185" s="7"/>
      <c r="CL185" s="7"/>
      <c r="CN185" s="47"/>
      <c r="CO185" s="47"/>
      <c r="CP185" s="4"/>
    </row>
    <row r="186" spans="2:94" s="1" customFormat="1" x14ac:dyDescent="0.3">
      <c r="B186" s="1" t="e">
        <f t="shared" si="81"/>
        <v>#N/A</v>
      </c>
      <c r="J186" s="4"/>
      <c r="K186" s="4"/>
      <c r="L186" s="4"/>
      <c r="M186" s="61"/>
      <c r="Y186" s="58"/>
      <c r="AA186" s="1">
        <f t="shared" si="82"/>
        <v>0</v>
      </c>
      <c r="AB186" s="1">
        <f t="shared" si="83"/>
        <v>0</v>
      </c>
      <c r="AC186" s="1">
        <f t="shared" si="84"/>
        <v>0</v>
      </c>
      <c r="AD186" s="1" t="str">
        <f t="shared" si="97"/>
        <v/>
      </c>
      <c r="AE186" s="1" t="str">
        <f t="shared" si="98"/>
        <v/>
      </c>
      <c r="AF186" s="1" t="str">
        <f t="shared" si="98"/>
        <v/>
      </c>
      <c r="AG186" s="1" t="str">
        <f t="shared" si="98"/>
        <v/>
      </c>
      <c r="AH186" s="1" t="e">
        <f t="shared" si="103"/>
        <v>#N/A</v>
      </c>
      <c r="AI186" s="9" t="e">
        <f t="shared" si="99"/>
        <v>#N/A</v>
      </c>
      <c r="AJ186" s="9" t="e">
        <f t="shared" si="85"/>
        <v>#N/A</v>
      </c>
      <c r="AK186" s="9" t="e">
        <f t="shared" si="86"/>
        <v>#N/A</v>
      </c>
      <c r="AL186" s="9" t="e">
        <f t="shared" si="87"/>
        <v>#N/A</v>
      </c>
      <c r="AM186" s="9" t="e">
        <f t="shared" si="88"/>
        <v>#N/A</v>
      </c>
      <c r="AN186" s="9" t="e">
        <f t="shared" si="89"/>
        <v>#N/A</v>
      </c>
      <c r="AO186" s="9" t="e">
        <f t="shared" si="90"/>
        <v>#N/A</v>
      </c>
      <c r="AP186" s="1" t="str">
        <f t="shared" si="100"/>
        <v/>
      </c>
      <c r="AQ186" s="1" t="str">
        <f t="shared" si="100"/>
        <v/>
      </c>
      <c r="AS186" s="1" t="str">
        <f t="shared" si="101"/>
        <v/>
      </c>
      <c r="AT186" s="1" t="e">
        <f t="shared" si="104"/>
        <v>#N/A</v>
      </c>
      <c r="AU186" s="1" t="e">
        <f t="shared" si="91"/>
        <v>#N/A</v>
      </c>
      <c r="AV186" s="9" t="e">
        <f t="shared" si="92"/>
        <v>#N/A</v>
      </c>
      <c r="AW186" s="9" t="e">
        <f t="shared" si="93"/>
        <v>#N/A</v>
      </c>
      <c r="AX186" s="9" t="e">
        <f t="shared" si="94"/>
        <v>#N/A</v>
      </c>
      <c r="AY186" s="9" t="e">
        <f t="shared" si="95"/>
        <v>#N/A</v>
      </c>
      <c r="AZ186" s="9" t="e">
        <f t="shared" si="96"/>
        <v>#N/A</v>
      </c>
      <c r="BA186" s="9" t="e">
        <f t="shared" si="102"/>
        <v>#N/A</v>
      </c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M186" s="48"/>
      <c r="BX186" s="7"/>
      <c r="BY186" s="4"/>
      <c r="BZ186" s="7"/>
      <c r="CA186" s="7"/>
      <c r="CB186" s="7"/>
      <c r="CE186" s="7"/>
      <c r="CF186" s="7"/>
      <c r="CG186" s="7"/>
      <c r="CH186" s="7"/>
      <c r="CI186" s="7"/>
      <c r="CJ186" s="7"/>
      <c r="CK186" s="7"/>
      <c r="CL186" s="7"/>
      <c r="CN186" s="47"/>
      <c r="CO186" s="47"/>
      <c r="CP186" s="4"/>
    </row>
    <row r="187" spans="2:94" s="1" customFormat="1" x14ac:dyDescent="0.3">
      <c r="B187" s="1" t="e">
        <f t="shared" si="81"/>
        <v>#N/A</v>
      </c>
      <c r="J187" s="4"/>
      <c r="K187" s="4"/>
      <c r="L187" s="4"/>
      <c r="M187" s="61"/>
      <c r="Y187" s="58"/>
      <c r="AA187" s="1">
        <f t="shared" si="82"/>
        <v>0</v>
      </c>
      <c r="AB187" s="1">
        <f t="shared" si="83"/>
        <v>0</v>
      </c>
      <c r="AC187" s="1">
        <f t="shared" si="84"/>
        <v>0</v>
      </c>
      <c r="AD187" s="1" t="str">
        <f t="shared" si="97"/>
        <v/>
      </c>
      <c r="AE187" s="1" t="str">
        <f t="shared" si="98"/>
        <v/>
      </c>
      <c r="AF187" s="1" t="str">
        <f t="shared" si="98"/>
        <v/>
      </c>
      <c r="AG187" s="1" t="str">
        <f t="shared" si="98"/>
        <v/>
      </c>
      <c r="AH187" s="1" t="e">
        <f t="shared" si="103"/>
        <v>#N/A</v>
      </c>
      <c r="AI187" s="9" t="e">
        <f t="shared" si="99"/>
        <v>#N/A</v>
      </c>
      <c r="AJ187" s="9" t="e">
        <f t="shared" si="85"/>
        <v>#N/A</v>
      </c>
      <c r="AK187" s="9" t="e">
        <f t="shared" si="86"/>
        <v>#N/A</v>
      </c>
      <c r="AL187" s="9" t="e">
        <f t="shared" si="87"/>
        <v>#N/A</v>
      </c>
      <c r="AM187" s="9" t="e">
        <f t="shared" si="88"/>
        <v>#N/A</v>
      </c>
      <c r="AN187" s="9" t="e">
        <f t="shared" si="89"/>
        <v>#N/A</v>
      </c>
      <c r="AO187" s="9" t="e">
        <f t="shared" si="90"/>
        <v>#N/A</v>
      </c>
      <c r="AP187" s="1" t="str">
        <f t="shared" si="100"/>
        <v/>
      </c>
      <c r="AQ187" s="1" t="str">
        <f t="shared" si="100"/>
        <v/>
      </c>
      <c r="AS187" s="1" t="str">
        <f t="shared" si="101"/>
        <v/>
      </c>
      <c r="AT187" s="1" t="e">
        <f t="shared" si="104"/>
        <v>#N/A</v>
      </c>
      <c r="AU187" s="1" t="e">
        <f t="shared" si="91"/>
        <v>#N/A</v>
      </c>
      <c r="AV187" s="9" t="e">
        <f t="shared" si="92"/>
        <v>#N/A</v>
      </c>
      <c r="AW187" s="9" t="e">
        <f t="shared" si="93"/>
        <v>#N/A</v>
      </c>
      <c r="AX187" s="9" t="e">
        <f t="shared" si="94"/>
        <v>#N/A</v>
      </c>
      <c r="AY187" s="9" t="e">
        <f t="shared" si="95"/>
        <v>#N/A</v>
      </c>
      <c r="AZ187" s="9" t="e">
        <f t="shared" si="96"/>
        <v>#N/A</v>
      </c>
      <c r="BA187" s="9" t="e">
        <f t="shared" si="102"/>
        <v>#N/A</v>
      </c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M187" s="48"/>
      <c r="BX187" s="7"/>
      <c r="BY187" s="4"/>
      <c r="BZ187" s="7"/>
      <c r="CA187" s="7"/>
      <c r="CB187" s="7"/>
      <c r="CE187" s="7"/>
      <c r="CF187" s="7"/>
      <c r="CG187" s="7"/>
      <c r="CH187" s="7"/>
      <c r="CI187" s="7"/>
      <c r="CJ187" s="7"/>
      <c r="CK187" s="7"/>
      <c r="CL187" s="7"/>
      <c r="CN187" s="47"/>
      <c r="CO187" s="47"/>
      <c r="CP187" s="4"/>
    </row>
    <row r="188" spans="2:94" s="1" customFormat="1" x14ac:dyDescent="0.3">
      <c r="B188" s="1" t="e">
        <f t="shared" si="81"/>
        <v>#N/A</v>
      </c>
      <c r="J188" s="4"/>
      <c r="K188" s="4"/>
      <c r="L188" s="4"/>
      <c r="M188" s="61"/>
      <c r="Y188" s="58"/>
      <c r="AA188" s="1">
        <f t="shared" si="82"/>
        <v>0</v>
      </c>
      <c r="AB188" s="1">
        <f t="shared" si="83"/>
        <v>0</v>
      </c>
      <c r="AC188" s="1">
        <f t="shared" si="84"/>
        <v>0</v>
      </c>
      <c r="AD188" s="1" t="str">
        <f t="shared" si="97"/>
        <v/>
      </c>
      <c r="AE188" s="1" t="str">
        <f t="shared" si="98"/>
        <v/>
      </c>
      <c r="AF188" s="1" t="str">
        <f t="shared" si="98"/>
        <v/>
      </c>
      <c r="AG188" s="1" t="str">
        <f t="shared" si="98"/>
        <v/>
      </c>
      <c r="AH188" s="1" t="e">
        <f t="shared" si="103"/>
        <v>#N/A</v>
      </c>
      <c r="AI188" s="9" t="e">
        <f t="shared" si="99"/>
        <v>#N/A</v>
      </c>
      <c r="AJ188" s="9" t="e">
        <f t="shared" si="85"/>
        <v>#N/A</v>
      </c>
      <c r="AK188" s="9" t="e">
        <f t="shared" si="86"/>
        <v>#N/A</v>
      </c>
      <c r="AL188" s="9" t="e">
        <f t="shared" si="87"/>
        <v>#N/A</v>
      </c>
      <c r="AM188" s="9" t="e">
        <f t="shared" si="88"/>
        <v>#N/A</v>
      </c>
      <c r="AN188" s="9" t="e">
        <f t="shared" si="89"/>
        <v>#N/A</v>
      </c>
      <c r="AO188" s="9" t="e">
        <f t="shared" si="90"/>
        <v>#N/A</v>
      </c>
      <c r="AP188" s="1" t="str">
        <f t="shared" si="100"/>
        <v/>
      </c>
      <c r="AQ188" s="1" t="str">
        <f t="shared" si="100"/>
        <v/>
      </c>
      <c r="AS188" s="1" t="str">
        <f t="shared" si="101"/>
        <v/>
      </c>
      <c r="AT188" s="1" t="e">
        <f t="shared" si="104"/>
        <v>#N/A</v>
      </c>
      <c r="AU188" s="1" t="e">
        <f t="shared" si="91"/>
        <v>#N/A</v>
      </c>
      <c r="AV188" s="9" t="e">
        <f t="shared" si="92"/>
        <v>#N/A</v>
      </c>
      <c r="AW188" s="9" t="e">
        <f t="shared" si="93"/>
        <v>#N/A</v>
      </c>
      <c r="AX188" s="9" t="e">
        <f t="shared" si="94"/>
        <v>#N/A</v>
      </c>
      <c r="AY188" s="9" t="e">
        <f t="shared" si="95"/>
        <v>#N/A</v>
      </c>
      <c r="AZ188" s="9" t="e">
        <f t="shared" si="96"/>
        <v>#N/A</v>
      </c>
      <c r="BA188" s="9" t="e">
        <f t="shared" si="102"/>
        <v>#N/A</v>
      </c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M188" s="48"/>
      <c r="BX188" s="7"/>
      <c r="BY188" s="4"/>
      <c r="BZ188" s="7"/>
      <c r="CA188" s="7"/>
      <c r="CB188" s="7"/>
      <c r="CE188" s="7"/>
      <c r="CF188" s="7"/>
      <c r="CG188" s="7"/>
      <c r="CH188" s="7"/>
      <c r="CI188" s="7"/>
      <c r="CJ188" s="7"/>
      <c r="CK188" s="7"/>
      <c r="CL188" s="7"/>
      <c r="CN188" s="47"/>
      <c r="CO188" s="47"/>
      <c r="CP188" s="4"/>
    </row>
    <row r="189" spans="2:94" s="1" customFormat="1" x14ac:dyDescent="0.3">
      <c r="B189" s="1" t="e">
        <f t="shared" si="81"/>
        <v>#N/A</v>
      </c>
      <c r="J189" s="4"/>
      <c r="K189" s="4"/>
      <c r="L189" s="4"/>
      <c r="M189" s="61"/>
      <c r="Y189" s="58"/>
      <c r="AA189" s="1">
        <f t="shared" si="82"/>
        <v>0</v>
      </c>
      <c r="AB189" s="1">
        <f t="shared" si="83"/>
        <v>0</v>
      </c>
      <c r="AC189" s="1">
        <f t="shared" si="84"/>
        <v>0</v>
      </c>
      <c r="AD189" s="1" t="str">
        <f t="shared" si="97"/>
        <v/>
      </c>
      <c r="AE189" s="1" t="str">
        <f t="shared" si="98"/>
        <v/>
      </c>
      <c r="AF189" s="1" t="str">
        <f t="shared" si="98"/>
        <v/>
      </c>
      <c r="AG189" s="1" t="str">
        <f t="shared" si="98"/>
        <v/>
      </c>
      <c r="AH189" s="1" t="e">
        <f t="shared" si="103"/>
        <v>#N/A</v>
      </c>
      <c r="AI189" s="9" t="e">
        <f t="shared" si="99"/>
        <v>#N/A</v>
      </c>
      <c r="AJ189" s="9" t="e">
        <f t="shared" si="85"/>
        <v>#N/A</v>
      </c>
      <c r="AK189" s="9" t="e">
        <f t="shared" si="86"/>
        <v>#N/A</v>
      </c>
      <c r="AL189" s="9" t="e">
        <f t="shared" si="87"/>
        <v>#N/A</v>
      </c>
      <c r="AM189" s="9" t="e">
        <f t="shared" si="88"/>
        <v>#N/A</v>
      </c>
      <c r="AN189" s="9" t="e">
        <f t="shared" si="89"/>
        <v>#N/A</v>
      </c>
      <c r="AO189" s="9" t="e">
        <f t="shared" si="90"/>
        <v>#N/A</v>
      </c>
      <c r="AP189" s="1" t="str">
        <f t="shared" si="100"/>
        <v/>
      </c>
      <c r="AQ189" s="1" t="str">
        <f t="shared" si="100"/>
        <v/>
      </c>
      <c r="AS189" s="1" t="str">
        <f t="shared" si="101"/>
        <v/>
      </c>
      <c r="AT189" s="1" t="e">
        <f t="shared" si="104"/>
        <v>#N/A</v>
      </c>
      <c r="AU189" s="1" t="e">
        <f t="shared" si="91"/>
        <v>#N/A</v>
      </c>
      <c r="AV189" s="9" t="e">
        <f t="shared" si="92"/>
        <v>#N/A</v>
      </c>
      <c r="AW189" s="9" t="e">
        <f t="shared" si="93"/>
        <v>#N/A</v>
      </c>
      <c r="AX189" s="9" t="e">
        <f t="shared" si="94"/>
        <v>#N/A</v>
      </c>
      <c r="AY189" s="9" t="e">
        <f t="shared" si="95"/>
        <v>#N/A</v>
      </c>
      <c r="AZ189" s="9" t="e">
        <f t="shared" si="96"/>
        <v>#N/A</v>
      </c>
      <c r="BA189" s="9" t="e">
        <f t="shared" si="102"/>
        <v>#N/A</v>
      </c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M189" s="48"/>
      <c r="BX189" s="7"/>
      <c r="BY189" s="4"/>
      <c r="BZ189" s="7"/>
      <c r="CA189" s="7"/>
      <c r="CB189" s="7"/>
      <c r="CE189" s="7"/>
      <c r="CF189" s="7"/>
      <c r="CG189" s="7"/>
      <c r="CH189" s="7"/>
      <c r="CI189" s="7"/>
      <c r="CJ189" s="7"/>
      <c r="CK189" s="7"/>
      <c r="CL189" s="7"/>
      <c r="CN189" s="47"/>
      <c r="CO189" s="47"/>
      <c r="CP189" s="4"/>
    </row>
    <row r="190" spans="2:94" s="1" customFormat="1" x14ac:dyDescent="0.3">
      <c r="B190" s="1" t="e">
        <f t="shared" si="81"/>
        <v>#N/A</v>
      </c>
      <c r="J190" s="4"/>
      <c r="K190" s="4"/>
      <c r="L190" s="4"/>
      <c r="M190" s="61"/>
      <c r="Y190" s="58"/>
      <c r="AA190" s="1">
        <f t="shared" si="82"/>
        <v>0</v>
      </c>
      <c r="AB190" s="1">
        <f t="shared" si="83"/>
        <v>0</v>
      </c>
      <c r="AC190" s="1">
        <f t="shared" si="84"/>
        <v>0</v>
      </c>
      <c r="AD190" s="1" t="str">
        <f t="shared" si="97"/>
        <v/>
      </c>
      <c r="AE190" s="1" t="str">
        <f t="shared" si="98"/>
        <v/>
      </c>
      <c r="AF190" s="1" t="str">
        <f t="shared" si="98"/>
        <v/>
      </c>
      <c r="AG190" s="1" t="str">
        <f t="shared" si="98"/>
        <v/>
      </c>
      <c r="AH190" s="1" t="e">
        <f t="shared" si="103"/>
        <v>#N/A</v>
      </c>
      <c r="AI190" s="9" t="e">
        <f t="shared" si="99"/>
        <v>#N/A</v>
      </c>
      <c r="AJ190" s="9" t="e">
        <f t="shared" si="85"/>
        <v>#N/A</v>
      </c>
      <c r="AK190" s="9" t="e">
        <f t="shared" si="86"/>
        <v>#N/A</v>
      </c>
      <c r="AL190" s="9" t="e">
        <f t="shared" si="87"/>
        <v>#N/A</v>
      </c>
      <c r="AM190" s="9" t="e">
        <f t="shared" si="88"/>
        <v>#N/A</v>
      </c>
      <c r="AN190" s="9" t="e">
        <f t="shared" si="89"/>
        <v>#N/A</v>
      </c>
      <c r="AO190" s="9" t="e">
        <f t="shared" si="90"/>
        <v>#N/A</v>
      </c>
      <c r="AP190" s="1" t="str">
        <f t="shared" si="100"/>
        <v/>
      </c>
      <c r="AQ190" s="1" t="str">
        <f t="shared" si="100"/>
        <v/>
      </c>
      <c r="AS190" s="1" t="str">
        <f t="shared" si="101"/>
        <v/>
      </c>
      <c r="AT190" s="1" t="e">
        <f t="shared" si="104"/>
        <v>#N/A</v>
      </c>
      <c r="AU190" s="1" t="e">
        <f t="shared" si="91"/>
        <v>#N/A</v>
      </c>
      <c r="AV190" s="9" t="e">
        <f t="shared" si="92"/>
        <v>#N/A</v>
      </c>
      <c r="AW190" s="9" t="e">
        <f t="shared" si="93"/>
        <v>#N/A</v>
      </c>
      <c r="AX190" s="9" t="e">
        <f t="shared" si="94"/>
        <v>#N/A</v>
      </c>
      <c r="AY190" s="9" t="e">
        <f t="shared" si="95"/>
        <v>#N/A</v>
      </c>
      <c r="AZ190" s="9" t="e">
        <f t="shared" si="96"/>
        <v>#N/A</v>
      </c>
      <c r="BA190" s="9" t="e">
        <f t="shared" si="102"/>
        <v>#N/A</v>
      </c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M190" s="48"/>
      <c r="BX190" s="7"/>
      <c r="BY190" s="4"/>
      <c r="BZ190" s="7"/>
      <c r="CA190" s="7"/>
      <c r="CB190" s="7"/>
      <c r="CE190" s="7"/>
      <c r="CF190" s="7"/>
      <c r="CG190" s="7"/>
      <c r="CH190" s="7"/>
      <c r="CI190" s="7"/>
      <c r="CJ190" s="7"/>
      <c r="CK190" s="7"/>
      <c r="CL190" s="7"/>
      <c r="CN190" s="47"/>
      <c r="CO190" s="47"/>
      <c r="CP190" s="4"/>
    </row>
    <row r="191" spans="2:94" s="1" customFormat="1" x14ac:dyDescent="0.3">
      <c r="B191" s="1" t="e">
        <f t="shared" si="81"/>
        <v>#N/A</v>
      </c>
      <c r="J191" s="4"/>
      <c r="K191" s="4"/>
      <c r="L191" s="4"/>
      <c r="M191" s="61"/>
      <c r="Y191" s="58"/>
      <c r="AA191" s="1">
        <f t="shared" si="82"/>
        <v>0</v>
      </c>
      <c r="AB191" s="1">
        <f t="shared" si="83"/>
        <v>0</v>
      </c>
      <c r="AC191" s="1">
        <f t="shared" si="84"/>
        <v>0</v>
      </c>
      <c r="AD191" s="1" t="str">
        <f t="shared" si="97"/>
        <v/>
      </c>
      <c r="AE191" s="1" t="str">
        <f t="shared" si="98"/>
        <v/>
      </c>
      <c r="AF191" s="1" t="str">
        <f t="shared" si="98"/>
        <v/>
      </c>
      <c r="AG191" s="1" t="str">
        <f t="shared" si="98"/>
        <v/>
      </c>
      <c r="AH191" s="1" t="e">
        <f t="shared" si="103"/>
        <v>#N/A</v>
      </c>
      <c r="AI191" s="9" t="e">
        <f t="shared" si="99"/>
        <v>#N/A</v>
      </c>
      <c r="AJ191" s="9" t="e">
        <f t="shared" si="85"/>
        <v>#N/A</v>
      </c>
      <c r="AK191" s="9" t="e">
        <f t="shared" si="86"/>
        <v>#N/A</v>
      </c>
      <c r="AL191" s="9" t="e">
        <f t="shared" si="87"/>
        <v>#N/A</v>
      </c>
      <c r="AM191" s="9" t="e">
        <f t="shared" si="88"/>
        <v>#N/A</v>
      </c>
      <c r="AN191" s="9" t="e">
        <f t="shared" si="89"/>
        <v>#N/A</v>
      </c>
      <c r="AO191" s="9" t="e">
        <f t="shared" si="90"/>
        <v>#N/A</v>
      </c>
      <c r="AP191" s="1" t="str">
        <f t="shared" si="100"/>
        <v/>
      </c>
      <c r="AQ191" s="1" t="str">
        <f t="shared" si="100"/>
        <v/>
      </c>
      <c r="AS191" s="1" t="str">
        <f t="shared" si="101"/>
        <v/>
      </c>
      <c r="AT191" s="1" t="e">
        <f t="shared" si="104"/>
        <v>#N/A</v>
      </c>
      <c r="AU191" s="1" t="e">
        <f t="shared" si="91"/>
        <v>#N/A</v>
      </c>
      <c r="AV191" s="9" t="e">
        <f t="shared" si="92"/>
        <v>#N/A</v>
      </c>
      <c r="AW191" s="9" t="e">
        <f t="shared" si="93"/>
        <v>#N/A</v>
      </c>
      <c r="AX191" s="9" t="e">
        <f t="shared" si="94"/>
        <v>#N/A</v>
      </c>
      <c r="AY191" s="9" t="e">
        <f t="shared" si="95"/>
        <v>#N/A</v>
      </c>
      <c r="AZ191" s="9" t="e">
        <f t="shared" si="96"/>
        <v>#N/A</v>
      </c>
      <c r="BA191" s="9" t="e">
        <f t="shared" si="102"/>
        <v>#N/A</v>
      </c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M191" s="48"/>
      <c r="BX191" s="7"/>
      <c r="BY191" s="4"/>
      <c r="BZ191" s="7"/>
      <c r="CA191" s="7"/>
      <c r="CB191" s="7"/>
      <c r="CE191" s="7"/>
      <c r="CF191" s="7"/>
      <c r="CG191" s="7"/>
      <c r="CH191" s="7"/>
      <c r="CI191" s="7"/>
      <c r="CJ191" s="7"/>
      <c r="CK191" s="7"/>
      <c r="CL191" s="7"/>
      <c r="CN191" s="47"/>
      <c r="CO191" s="47"/>
      <c r="CP191" s="4"/>
    </row>
    <row r="192" spans="2:94" s="1" customFormat="1" x14ac:dyDescent="0.3">
      <c r="B192" s="1" t="e">
        <f t="shared" si="81"/>
        <v>#N/A</v>
      </c>
      <c r="J192" s="4"/>
      <c r="K192" s="4"/>
      <c r="L192" s="4"/>
      <c r="M192" s="61"/>
      <c r="Y192" s="58"/>
      <c r="AA192" s="1">
        <f t="shared" si="82"/>
        <v>0</v>
      </c>
      <c r="AB192" s="1">
        <f t="shared" si="83"/>
        <v>0</v>
      </c>
      <c r="AC192" s="1">
        <f t="shared" si="84"/>
        <v>0</v>
      </c>
      <c r="AD192" s="1" t="str">
        <f t="shared" si="97"/>
        <v/>
      </c>
      <c r="AE192" s="1" t="str">
        <f t="shared" si="98"/>
        <v/>
      </c>
      <c r="AF192" s="1" t="str">
        <f t="shared" si="98"/>
        <v/>
      </c>
      <c r="AG192" s="1" t="str">
        <f t="shared" si="98"/>
        <v/>
      </c>
      <c r="AH192" s="1" t="e">
        <f t="shared" si="103"/>
        <v>#N/A</v>
      </c>
      <c r="AI192" s="9" t="e">
        <f t="shared" si="99"/>
        <v>#N/A</v>
      </c>
      <c r="AJ192" s="9" t="e">
        <f t="shared" si="85"/>
        <v>#N/A</v>
      </c>
      <c r="AK192" s="9" t="e">
        <f t="shared" si="86"/>
        <v>#N/A</v>
      </c>
      <c r="AL192" s="9" t="e">
        <f t="shared" si="87"/>
        <v>#N/A</v>
      </c>
      <c r="AM192" s="9" t="e">
        <f t="shared" si="88"/>
        <v>#N/A</v>
      </c>
      <c r="AN192" s="9" t="e">
        <f t="shared" si="89"/>
        <v>#N/A</v>
      </c>
      <c r="AO192" s="9" t="e">
        <f t="shared" si="90"/>
        <v>#N/A</v>
      </c>
      <c r="AP192" s="1" t="str">
        <f t="shared" si="100"/>
        <v/>
      </c>
      <c r="AQ192" s="1" t="str">
        <f t="shared" si="100"/>
        <v/>
      </c>
      <c r="AS192" s="1" t="str">
        <f t="shared" si="101"/>
        <v/>
      </c>
      <c r="AT192" s="1" t="e">
        <f t="shared" si="104"/>
        <v>#N/A</v>
      </c>
      <c r="AU192" s="1" t="e">
        <f t="shared" si="91"/>
        <v>#N/A</v>
      </c>
      <c r="AV192" s="9" t="e">
        <f t="shared" si="92"/>
        <v>#N/A</v>
      </c>
      <c r="AW192" s="9" t="e">
        <f t="shared" si="93"/>
        <v>#N/A</v>
      </c>
      <c r="AX192" s="9" t="e">
        <f t="shared" si="94"/>
        <v>#N/A</v>
      </c>
      <c r="AY192" s="9" t="e">
        <f t="shared" si="95"/>
        <v>#N/A</v>
      </c>
      <c r="AZ192" s="9" t="e">
        <f t="shared" si="96"/>
        <v>#N/A</v>
      </c>
      <c r="BA192" s="9" t="e">
        <f t="shared" si="102"/>
        <v>#N/A</v>
      </c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M192" s="48"/>
      <c r="BX192" s="7"/>
      <c r="BY192" s="4"/>
      <c r="BZ192" s="7"/>
      <c r="CA192" s="7"/>
      <c r="CB192" s="7"/>
      <c r="CE192" s="7"/>
      <c r="CF192" s="7"/>
      <c r="CG192" s="7"/>
      <c r="CH192" s="7"/>
      <c r="CI192" s="7"/>
      <c r="CJ192" s="7"/>
      <c r="CK192" s="7"/>
      <c r="CL192" s="7"/>
      <c r="CN192" s="47"/>
      <c r="CO192" s="47"/>
      <c r="CP192" s="4"/>
    </row>
    <row r="193" spans="2:94" s="1" customFormat="1" x14ac:dyDescent="0.3">
      <c r="B193" s="1" t="e">
        <f t="shared" si="81"/>
        <v>#N/A</v>
      </c>
      <c r="J193" s="4"/>
      <c r="K193" s="4"/>
      <c r="L193" s="4"/>
      <c r="M193" s="61"/>
      <c r="Y193" s="58"/>
      <c r="AA193" s="1">
        <f t="shared" si="82"/>
        <v>0</v>
      </c>
      <c r="AB193" s="1">
        <f t="shared" si="83"/>
        <v>0</v>
      </c>
      <c r="AC193" s="1">
        <f t="shared" si="84"/>
        <v>0</v>
      </c>
      <c r="AD193" s="1" t="str">
        <f t="shared" si="97"/>
        <v/>
      </c>
      <c r="AE193" s="1" t="str">
        <f t="shared" si="98"/>
        <v/>
      </c>
      <c r="AF193" s="1" t="str">
        <f t="shared" si="98"/>
        <v/>
      </c>
      <c r="AG193" s="1" t="str">
        <f t="shared" si="98"/>
        <v/>
      </c>
      <c r="AH193" s="1" t="e">
        <f t="shared" si="103"/>
        <v>#N/A</v>
      </c>
      <c r="AI193" s="9" t="e">
        <f t="shared" si="99"/>
        <v>#N/A</v>
      </c>
      <c r="AJ193" s="9" t="e">
        <f t="shared" si="85"/>
        <v>#N/A</v>
      </c>
      <c r="AK193" s="9" t="e">
        <f t="shared" si="86"/>
        <v>#N/A</v>
      </c>
      <c r="AL193" s="9" t="e">
        <f t="shared" si="87"/>
        <v>#N/A</v>
      </c>
      <c r="AM193" s="9" t="e">
        <f t="shared" si="88"/>
        <v>#N/A</v>
      </c>
      <c r="AN193" s="9" t="e">
        <f t="shared" si="89"/>
        <v>#N/A</v>
      </c>
      <c r="AO193" s="9" t="e">
        <f t="shared" si="90"/>
        <v>#N/A</v>
      </c>
      <c r="AP193" s="1" t="str">
        <f t="shared" si="100"/>
        <v/>
      </c>
      <c r="AQ193" s="1" t="str">
        <f t="shared" si="100"/>
        <v/>
      </c>
      <c r="AS193" s="1" t="str">
        <f t="shared" si="101"/>
        <v/>
      </c>
      <c r="AT193" s="1" t="e">
        <f t="shared" si="104"/>
        <v>#N/A</v>
      </c>
      <c r="AU193" s="1" t="e">
        <f t="shared" si="91"/>
        <v>#N/A</v>
      </c>
      <c r="AV193" s="9" t="e">
        <f t="shared" si="92"/>
        <v>#N/A</v>
      </c>
      <c r="AW193" s="9" t="e">
        <f t="shared" si="93"/>
        <v>#N/A</v>
      </c>
      <c r="AX193" s="9" t="e">
        <f t="shared" si="94"/>
        <v>#N/A</v>
      </c>
      <c r="AY193" s="9" t="e">
        <f t="shared" si="95"/>
        <v>#N/A</v>
      </c>
      <c r="AZ193" s="9" t="e">
        <f t="shared" si="96"/>
        <v>#N/A</v>
      </c>
      <c r="BA193" s="9" t="e">
        <f t="shared" si="102"/>
        <v>#N/A</v>
      </c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M193" s="48"/>
      <c r="BX193" s="7"/>
      <c r="BY193" s="4"/>
      <c r="BZ193" s="7"/>
      <c r="CA193" s="7"/>
      <c r="CB193" s="7"/>
      <c r="CE193" s="7"/>
      <c r="CF193" s="7"/>
      <c r="CG193" s="7"/>
      <c r="CH193" s="7"/>
      <c r="CI193" s="7"/>
      <c r="CJ193" s="7"/>
      <c r="CK193" s="7"/>
      <c r="CL193" s="7"/>
      <c r="CN193" s="47"/>
      <c r="CO193" s="47"/>
      <c r="CP193" s="4"/>
    </row>
    <row r="194" spans="2:94" s="1" customFormat="1" x14ac:dyDescent="0.3">
      <c r="B194" s="1" t="e">
        <f t="shared" si="81"/>
        <v>#N/A</v>
      </c>
      <c r="J194" s="4"/>
      <c r="K194" s="4"/>
      <c r="L194" s="4"/>
      <c r="M194" s="61"/>
      <c r="Y194" s="58"/>
      <c r="AA194" s="1">
        <f t="shared" si="82"/>
        <v>0</v>
      </c>
      <c r="AB194" s="1">
        <f t="shared" si="83"/>
        <v>0</v>
      </c>
      <c r="AC194" s="1">
        <f t="shared" si="84"/>
        <v>0</v>
      </c>
      <c r="AD194" s="1" t="str">
        <f t="shared" si="97"/>
        <v/>
      </c>
      <c r="AE194" s="1" t="str">
        <f t="shared" si="98"/>
        <v/>
      </c>
      <c r="AF194" s="1" t="str">
        <f t="shared" si="98"/>
        <v/>
      </c>
      <c r="AG194" s="1" t="str">
        <f t="shared" si="98"/>
        <v/>
      </c>
      <c r="AH194" s="1" t="e">
        <f t="shared" si="103"/>
        <v>#N/A</v>
      </c>
      <c r="AI194" s="9" t="e">
        <f t="shared" si="99"/>
        <v>#N/A</v>
      </c>
      <c r="AJ194" s="9" t="e">
        <f t="shared" si="85"/>
        <v>#N/A</v>
      </c>
      <c r="AK194" s="9" t="e">
        <f t="shared" si="86"/>
        <v>#N/A</v>
      </c>
      <c r="AL194" s="9" t="e">
        <f t="shared" si="87"/>
        <v>#N/A</v>
      </c>
      <c r="AM194" s="9" t="e">
        <f t="shared" si="88"/>
        <v>#N/A</v>
      </c>
      <c r="AN194" s="9" t="e">
        <f t="shared" si="89"/>
        <v>#N/A</v>
      </c>
      <c r="AO194" s="9" t="e">
        <f t="shared" si="90"/>
        <v>#N/A</v>
      </c>
      <c r="AP194" s="1" t="str">
        <f t="shared" si="100"/>
        <v/>
      </c>
      <c r="AQ194" s="1" t="str">
        <f t="shared" si="100"/>
        <v/>
      </c>
      <c r="AS194" s="1" t="str">
        <f t="shared" si="101"/>
        <v/>
      </c>
      <c r="AT194" s="1" t="e">
        <f t="shared" si="104"/>
        <v>#N/A</v>
      </c>
      <c r="AU194" s="1" t="e">
        <f t="shared" si="91"/>
        <v>#N/A</v>
      </c>
      <c r="AV194" s="9" t="e">
        <f t="shared" si="92"/>
        <v>#N/A</v>
      </c>
      <c r="AW194" s="9" t="e">
        <f t="shared" si="93"/>
        <v>#N/A</v>
      </c>
      <c r="AX194" s="9" t="e">
        <f t="shared" si="94"/>
        <v>#N/A</v>
      </c>
      <c r="AY194" s="9" t="e">
        <f t="shared" si="95"/>
        <v>#N/A</v>
      </c>
      <c r="AZ194" s="9" t="e">
        <f t="shared" si="96"/>
        <v>#N/A</v>
      </c>
      <c r="BA194" s="9" t="e">
        <f t="shared" si="102"/>
        <v>#N/A</v>
      </c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M194" s="48"/>
      <c r="BX194" s="7"/>
      <c r="BY194" s="4"/>
      <c r="BZ194" s="7"/>
      <c r="CA194" s="7"/>
      <c r="CB194" s="7"/>
      <c r="CE194" s="7"/>
      <c r="CF194" s="7"/>
      <c r="CG194" s="7"/>
      <c r="CH194" s="7"/>
      <c r="CI194" s="7"/>
      <c r="CJ194" s="7"/>
      <c r="CK194" s="7"/>
      <c r="CL194" s="7"/>
      <c r="CN194" s="47"/>
      <c r="CO194" s="47"/>
      <c r="CP194" s="4"/>
    </row>
    <row r="195" spans="2:94" s="1" customFormat="1" x14ac:dyDescent="0.3">
      <c r="B195" s="1" t="e">
        <f t="shared" si="81"/>
        <v>#N/A</v>
      </c>
      <c r="J195" s="4"/>
      <c r="K195" s="4"/>
      <c r="L195" s="4"/>
      <c r="M195" s="61"/>
      <c r="Y195" s="58"/>
      <c r="AA195" s="1">
        <f t="shared" si="82"/>
        <v>0</v>
      </c>
      <c r="AB195" s="1">
        <f t="shared" si="83"/>
        <v>0</v>
      </c>
      <c r="AC195" s="1">
        <f t="shared" si="84"/>
        <v>0</v>
      </c>
      <c r="AD195" s="1" t="str">
        <f t="shared" si="97"/>
        <v/>
      </c>
      <c r="AE195" s="1" t="str">
        <f t="shared" si="98"/>
        <v/>
      </c>
      <c r="AF195" s="1" t="str">
        <f t="shared" si="98"/>
        <v/>
      </c>
      <c r="AG195" s="1" t="str">
        <f t="shared" si="98"/>
        <v/>
      </c>
      <c r="AH195" s="1" t="e">
        <f t="shared" si="103"/>
        <v>#N/A</v>
      </c>
      <c r="AI195" s="9" t="e">
        <f t="shared" si="99"/>
        <v>#N/A</v>
      </c>
      <c r="AJ195" s="9" t="e">
        <f t="shared" si="85"/>
        <v>#N/A</v>
      </c>
      <c r="AK195" s="9" t="e">
        <f t="shared" si="86"/>
        <v>#N/A</v>
      </c>
      <c r="AL195" s="9" t="e">
        <f t="shared" si="87"/>
        <v>#N/A</v>
      </c>
      <c r="AM195" s="9" t="e">
        <f t="shared" si="88"/>
        <v>#N/A</v>
      </c>
      <c r="AN195" s="9" t="e">
        <f t="shared" si="89"/>
        <v>#N/A</v>
      </c>
      <c r="AO195" s="9" t="e">
        <f t="shared" si="90"/>
        <v>#N/A</v>
      </c>
      <c r="AP195" s="1" t="str">
        <f t="shared" si="100"/>
        <v/>
      </c>
      <c r="AQ195" s="1" t="str">
        <f t="shared" si="100"/>
        <v/>
      </c>
      <c r="AS195" s="1" t="str">
        <f t="shared" si="101"/>
        <v/>
      </c>
      <c r="AT195" s="1" t="e">
        <f t="shared" si="104"/>
        <v>#N/A</v>
      </c>
      <c r="AU195" s="1" t="e">
        <f t="shared" si="91"/>
        <v>#N/A</v>
      </c>
      <c r="AV195" s="9" t="e">
        <f t="shared" si="92"/>
        <v>#N/A</v>
      </c>
      <c r="AW195" s="9" t="e">
        <f t="shared" si="93"/>
        <v>#N/A</v>
      </c>
      <c r="AX195" s="9" t="e">
        <f t="shared" si="94"/>
        <v>#N/A</v>
      </c>
      <c r="AY195" s="9" t="e">
        <f t="shared" si="95"/>
        <v>#N/A</v>
      </c>
      <c r="AZ195" s="9" t="e">
        <f t="shared" si="96"/>
        <v>#N/A</v>
      </c>
      <c r="BA195" s="9" t="e">
        <f t="shared" si="102"/>
        <v>#N/A</v>
      </c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M195" s="48"/>
      <c r="BX195" s="7"/>
      <c r="BY195" s="4"/>
      <c r="BZ195" s="7"/>
      <c r="CA195" s="7"/>
      <c r="CB195" s="7"/>
      <c r="CE195" s="7"/>
      <c r="CF195" s="7"/>
      <c r="CG195" s="7"/>
      <c r="CH195" s="7"/>
      <c r="CI195" s="7"/>
      <c r="CJ195" s="7"/>
      <c r="CK195" s="7"/>
      <c r="CL195" s="7"/>
      <c r="CN195" s="47"/>
      <c r="CO195" s="47"/>
      <c r="CP195" s="4"/>
    </row>
    <row r="196" spans="2:94" s="1" customFormat="1" x14ac:dyDescent="0.3">
      <c r="B196" s="1" t="e">
        <f t="shared" si="81"/>
        <v>#N/A</v>
      </c>
      <c r="J196" s="4"/>
      <c r="K196" s="4"/>
      <c r="L196" s="4"/>
      <c r="M196" s="61"/>
      <c r="Y196" s="58"/>
      <c r="AA196" s="1">
        <f t="shared" si="82"/>
        <v>0</v>
      </c>
      <c r="AB196" s="1">
        <f t="shared" si="83"/>
        <v>0</v>
      </c>
      <c r="AC196" s="1">
        <f t="shared" si="84"/>
        <v>0</v>
      </c>
      <c r="AD196" s="1" t="str">
        <f t="shared" si="97"/>
        <v/>
      </c>
      <c r="AE196" s="1" t="str">
        <f t="shared" si="98"/>
        <v/>
      </c>
      <c r="AF196" s="1" t="str">
        <f t="shared" si="98"/>
        <v/>
      </c>
      <c r="AG196" s="1" t="str">
        <f t="shared" si="98"/>
        <v/>
      </c>
      <c r="AH196" s="1" t="e">
        <f t="shared" si="103"/>
        <v>#N/A</v>
      </c>
      <c r="AI196" s="9" t="e">
        <f t="shared" si="99"/>
        <v>#N/A</v>
      </c>
      <c r="AJ196" s="9" t="e">
        <f t="shared" si="85"/>
        <v>#N/A</v>
      </c>
      <c r="AK196" s="9" t="e">
        <f t="shared" si="86"/>
        <v>#N/A</v>
      </c>
      <c r="AL196" s="9" t="e">
        <f t="shared" si="87"/>
        <v>#N/A</v>
      </c>
      <c r="AM196" s="9" t="e">
        <f t="shared" si="88"/>
        <v>#N/A</v>
      </c>
      <c r="AN196" s="9" t="e">
        <f t="shared" si="89"/>
        <v>#N/A</v>
      </c>
      <c r="AO196" s="9" t="e">
        <f t="shared" si="90"/>
        <v>#N/A</v>
      </c>
      <c r="AP196" s="1" t="str">
        <f t="shared" si="100"/>
        <v/>
      </c>
      <c r="AQ196" s="1" t="str">
        <f t="shared" si="100"/>
        <v/>
      </c>
      <c r="AS196" s="1" t="str">
        <f t="shared" si="101"/>
        <v/>
      </c>
      <c r="AT196" s="1" t="e">
        <f t="shared" si="104"/>
        <v>#N/A</v>
      </c>
      <c r="AU196" s="1" t="e">
        <f t="shared" si="91"/>
        <v>#N/A</v>
      </c>
      <c r="AV196" s="9" t="e">
        <f t="shared" si="92"/>
        <v>#N/A</v>
      </c>
      <c r="AW196" s="9" t="e">
        <f t="shared" si="93"/>
        <v>#N/A</v>
      </c>
      <c r="AX196" s="9" t="e">
        <f t="shared" si="94"/>
        <v>#N/A</v>
      </c>
      <c r="AY196" s="9" t="e">
        <f t="shared" si="95"/>
        <v>#N/A</v>
      </c>
      <c r="AZ196" s="9" t="e">
        <f t="shared" si="96"/>
        <v>#N/A</v>
      </c>
      <c r="BA196" s="9" t="e">
        <f t="shared" si="102"/>
        <v>#N/A</v>
      </c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M196" s="48"/>
      <c r="BX196" s="7"/>
      <c r="BY196" s="4"/>
      <c r="BZ196" s="7"/>
      <c r="CA196" s="7"/>
      <c r="CB196" s="7"/>
      <c r="CE196" s="7"/>
      <c r="CF196" s="7"/>
      <c r="CG196" s="7"/>
      <c r="CH196" s="7"/>
      <c r="CI196" s="7"/>
      <c r="CJ196" s="7"/>
      <c r="CK196" s="7"/>
      <c r="CL196" s="7"/>
      <c r="CN196" s="47"/>
      <c r="CO196" s="47"/>
      <c r="CP196" s="4"/>
    </row>
    <row r="197" spans="2:94" s="1" customFormat="1" x14ac:dyDescent="0.3">
      <c r="B197" s="1" t="e">
        <f t="shared" si="81"/>
        <v>#N/A</v>
      </c>
      <c r="J197" s="4"/>
      <c r="K197" s="4"/>
      <c r="L197" s="4"/>
      <c r="M197" s="61"/>
      <c r="Y197" s="58"/>
      <c r="AA197" s="1">
        <f t="shared" si="82"/>
        <v>0</v>
      </c>
      <c r="AB197" s="1">
        <f t="shared" si="83"/>
        <v>0</v>
      </c>
      <c r="AC197" s="1">
        <f t="shared" si="84"/>
        <v>0</v>
      </c>
      <c r="AD197" s="1" t="str">
        <f t="shared" si="97"/>
        <v/>
      </c>
      <c r="AE197" s="1" t="str">
        <f t="shared" si="98"/>
        <v/>
      </c>
      <c r="AF197" s="1" t="str">
        <f t="shared" si="98"/>
        <v/>
      </c>
      <c r="AG197" s="1" t="str">
        <f t="shared" si="98"/>
        <v/>
      </c>
      <c r="AH197" s="1" t="e">
        <f t="shared" si="103"/>
        <v>#N/A</v>
      </c>
      <c r="AI197" s="9" t="e">
        <f t="shared" si="99"/>
        <v>#N/A</v>
      </c>
      <c r="AJ197" s="9" t="e">
        <f t="shared" si="85"/>
        <v>#N/A</v>
      </c>
      <c r="AK197" s="9" t="e">
        <f t="shared" si="86"/>
        <v>#N/A</v>
      </c>
      <c r="AL197" s="9" t="e">
        <f t="shared" si="87"/>
        <v>#N/A</v>
      </c>
      <c r="AM197" s="9" t="e">
        <f t="shared" si="88"/>
        <v>#N/A</v>
      </c>
      <c r="AN197" s="9" t="e">
        <f t="shared" si="89"/>
        <v>#N/A</v>
      </c>
      <c r="AO197" s="9" t="e">
        <f t="shared" si="90"/>
        <v>#N/A</v>
      </c>
      <c r="AP197" s="1" t="str">
        <f t="shared" si="100"/>
        <v/>
      </c>
      <c r="AQ197" s="1" t="str">
        <f t="shared" si="100"/>
        <v/>
      </c>
      <c r="AS197" s="1" t="str">
        <f t="shared" si="101"/>
        <v/>
      </c>
      <c r="AT197" s="1" t="e">
        <f t="shared" si="104"/>
        <v>#N/A</v>
      </c>
      <c r="AU197" s="1" t="e">
        <f t="shared" si="91"/>
        <v>#N/A</v>
      </c>
      <c r="AV197" s="9" t="e">
        <f t="shared" si="92"/>
        <v>#N/A</v>
      </c>
      <c r="AW197" s="9" t="e">
        <f t="shared" si="93"/>
        <v>#N/A</v>
      </c>
      <c r="AX197" s="9" t="e">
        <f t="shared" si="94"/>
        <v>#N/A</v>
      </c>
      <c r="AY197" s="9" t="e">
        <f t="shared" si="95"/>
        <v>#N/A</v>
      </c>
      <c r="AZ197" s="9" t="e">
        <f t="shared" si="96"/>
        <v>#N/A</v>
      </c>
      <c r="BA197" s="9" t="e">
        <f t="shared" si="102"/>
        <v>#N/A</v>
      </c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M197" s="48"/>
      <c r="BX197" s="7"/>
      <c r="BY197" s="4"/>
      <c r="BZ197" s="7"/>
      <c r="CA197" s="7"/>
      <c r="CB197" s="7"/>
      <c r="CE197" s="7"/>
      <c r="CF197" s="7"/>
      <c r="CG197" s="7"/>
      <c r="CH197" s="7"/>
      <c r="CI197" s="7"/>
      <c r="CJ197" s="7"/>
      <c r="CK197" s="7"/>
      <c r="CL197" s="7"/>
      <c r="CN197" s="47"/>
      <c r="CO197" s="47"/>
      <c r="CP197" s="4"/>
    </row>
    <row r="198" spans="2:94" s="1" customFormat="1" x14ac:dyDescent="0.3">
      <c r="B198" s="1" t="e">
        <f t="shared" si="81"/>
        <v>#N/A</v>
      </c>
      <c r="J198" s="4"/>
      <c r="K198" s="4"/>
      <c r="L198" s="4"/>
      <c r="M198" s="61"/>
      <c r="Y198" s="58"/>
      <c r="AA198" s="1">
        <f t="shared" si="82"/>
        <v>0</v>
      </c>
      <c r="AB198" s="1">
        <f t="shared" si="83"/>
        <v>0</v>
      </c>
      <c r="AC198" s="1">
        <f t="shared" si="84"/>
        <v>0</v>
      </c>
      <c r="AD198" s="1" t="str">
        <f t="shared" si="97"/>
        <v/>
      </c>
      <c r="AE198" s="1" t="str">
        <f t="shared" si="98"/>
        <v/>
      </c>
      <c r="AF198" s="1" t="str">
        <f t="shared" si="98"/>
        <v/>
      </c>
      <c r="AG198" s="1" t="str">
        <f t="shared" si="98"/>
        <v/>
      </c>
      <c r="AH198" s="1" t="e">
        <f t="shared" si="103"/>
        <v>#N/A</v>
      </c>
      <c r="AI198" s="9" t="e">
        <f t="shared" si="99"/>
        <v>#N/A</v>
      </c>
      <c r="AJ198" s="9" t="e">
        <f t="shared" si="85"/>
        <v>#N/A</v>
      </c>
      <c r="AK198" s="9" t="e">
        <f t="shared" si="86"/>
        <v>#N/A</v>
      </c>
      <c r="AL198" s="9" t="e">
        <f t="shared" si="87"/>
        <v>#N/A</v>
      </c>
      <c r="AM198" s="9" t="e">
        <f t="shared" si="88"/>
        <v>#N/A</v>
      </c>
      <c r="AN198" s="9" t="e">
        <f t="shared" si="89"/>
        <v>#N/A</v>
      </c>
      <c r="AO198" s="9" t="e">
        <f t="shared" si="90"/>
        <v>#N/A</v>
      </c>
      <c r="AP198" s="1" t="str">
        <f t="shared" si="100"/>
        <v/>
      </c>
      <c r="AQ198" s="1" t="str">
        <f t="shared" si="100"/>
        <v/>
      </c>
      <c r="AS198" s="1" t="str">
        <f t="shared" si="101"/>
        <v/>
      </c>
      <c r="AT198" s="1" t="e">
        <f t="shared" si="104"/>
        <v>#N/A</v>
      </c>
      <c r="AU198" s="1" t="e">
        <f t="shared" si="91"/>
        <v>#N/A</v>
      </c>
      <c r="AV198" s="9" t="e">
        <f t="shared" si="92"/>
        <v>#N/A</v>
      </c>
      <c r="AW198" s="9" t="e">
        <f t="shared" si="93"/>
        <v>#N/A</v>
      </c>
      <c r="AX198" s="9" t="e">
        <f t="shared" si="94"/>
        <v>#N/A</v>
      </c>
      <c r="AY198" s="9" t="e">
        <f t="shared" si="95"/>
        <v>#N/A</v>
      </c>
      <c r="AZ198" s="9" t="e">
        <f t="shared" si="96"/>
        <v>#N/A</v>
      </c>
      <c r="BA198" s="9" t="e">
        <f t="shared" si="102"/>
        <v>#N/A</v>
      </c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M198" s="48"/>
      <c r="BX198" s="7"/>
      <c r="BY198" s="4"/>
      <c r="BZ198" s="7"/>
      <c r="CA198" s="7"/>
      <c r="CB198" s="7"/>
      <c r="CE198" s="7"/>
      <c r="CF198" s="7"/>
      <c r="CG198" s="7"/>
      <c r="CH198" s="7"/>
      <c r="CI198" s="7"/>
      <c r="CJ198" s="7"/>
      <c r="CK198" s="7"/>
      <c r="CL198" s="7"/>
      <c r="CN198" s="47"/>
      <c r="CO198" s="47"/>
      <c r="CP198" s="4"/>
    </row>
    <row r="199" spans="2:94" s="1" customFormat="1" x14ac:dyDescent="0.3">
      <c r="B199" s="1" t="e">
        <f t="shared" si="81"/>
        <v>#N/A</v>
      </c>
      <c r="J199" s="4"/>
      <c r="K199" s="4"/>
      <c r="L199" s="4"/>
      <c r="M199" s="61"/>
      <c r="Y199" s="58"/>
      <c r="AA199" s="1">
        <f t="shared" si="82"/>
        <v>0</v>
      </c>
      <c r="AB199" s="1">
        <f t="shared" si="83"/>
        <v>0</v>
      </c>
      <c r="AC199" s="1">
        <f t="shared" si="84"/>
        <v>0</v>
      </c>
      <c r="AD199" s="1" t="str">
        <f t="shared" si="97"/>
        <v/>
      </c>
      <c r="AE199" s="1" t="str">
        <f t="shared" si="98"/>
        <v/>
      </c>
      <c r="AF199" s="1" t="str">
        <f t="shared" si="98"/>
        <v/>
      </c>
      <c r="AG199" s="1" t="str">
        <f t="shared" si="98"/>
        <v/>
      </c>
      <c r="AH199" s="1" t="e">
        <f t="shared" si="103"/>
        <v>#N/A</v>
      </c>
      <c r="AI199" s="9" t="e">
        <f t="shared" si="99"/>
        <v>#N/A</v>
      </c>
      <c r="AJ199" s="9" t="e">
        <f t="shared" si="85"/>
        <v>#N/A</v>
      </c>
      <c r="AK199" s="9" t="e">
        <f t="shared" si="86"/>
        <v>#N/A</v>
      </c>
      <c r="AL199" s="9" t="e">
        <f t="shared" si="87"/>
        <v>#N/A</v>
      </c>
      <c r="AM199" s="9" t="e">
        <f t="shared" si="88"/>
        <v>#N/A</v>
      </c>
      <c r="AN199" s="9" t="e">
        <f t="shared" si="89"/>
        <v>#N/A</v>
      </c>
      <c r="AO199" s="9" t="e">
        <f t="shared" si="90"/>
        <v>#N/A</v>
      </c>
      <c r="AP199" s="1" t="str">
        <f t="shared" si="100"/>
        <v/>
      </c>
      <c r="AQ199" s="1" t="str">
        <f t="shared" si="100"/>
        <v/>
      </c>
      <c r="AS199" s="1" t="str">
        <f t="shared" si="101"/>
        <v/>
      </c>
      <c r="AT199" s="1" t="e">
        <f t="shared" si="104"/>
        <v>#N/A</v>
      </c>
      <c r="AU199" s="1" t="e">
        <f t="shared" si="91"/>
        <v>#N/A</v>
      </c>
      <c r="AV199" s="9" t="e">
        <f t="shared" si="92"/>
        <v>#N/A</v>
      </c>
      <c r="AW199" s="9" t="e">
        <f t="shared" si="93"/>
        <v>#N/A</v>
      </c>
      <c r="AX199" s="9" t="e">
        <f t="shared" si="94"/>
        <v>#N/A</v>
      </c>
      <c r="AY199" s="9" t="e">
        <f t="shared" si="95"/>
        <v>#N/A</v>
      </c>
      <c r="AZ199" s="9" t="e">
        <f t="shared" si="96"/>
        <v>#N/A</v>
      </c>
      <c r="BA199" s="9" t="e">
        <f t="shared" si="102"/>
        <v>#N/A</v>
      </c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M199" s="48"/>
      <c r="BX199" s="7"/>
      <c r="BY199" s="4"/>
      <c r="BZ199" s="7"/>
      <c r="CA199" s="7"/>
      <c r="CB199" s="7"/>
      <c r="CE199" s="7"/>
      <c r="CF199" s="7"/>
      <c r="CG199" s="7"/>
      <c r="CH199" s="7"/>
      <c r="CI199" s="7"/>
      <c r="CJ199" s="7"/>
      <c r="CK199" s="7"/>
      <c r="CL199" s="7"/>
      <c r="CN199" s="47"/>
      <c r="CO199" s="47"/>
      <c r="CP199" s="4"/>
    </row>
    <row r="200" spans="2:94" s="1" customFormat="1" x14ac:dyDescent="0.3">
      <c r="B200" s="1" t="e">
        <f t="shared" si="81"/>
        <v>#N/A</v>
      </c>
      <c r="J200" s="4"/>
      <c r="K200" s="4"/>
      <c r="L200" s="4"/>
      <c r="M200" s="61"/>
      <c r="Y200" s="58"/>
      <c r="AA200" s="1">
        <f t="shared" si="82"/>
        <v>0</v>
      </c>
      <c r="AB200" s="1">
        <f t="shared" si="83"/>
        <v>0</v>
      </c>
      <c r="AC200" s="1">
        <f t="shared" si="84"/>
        <v>0</v>
      </c>
      <c r="AD200" s="1" t="str">
        <f t="shared" si="97"/>
        <v/>
      </c>
      <c r="AE200" s="1" t="str">
        <f t="shared" si="98"/>
        <v/>
      </c>
      <c r="AF200" s="1" t="str">
        <f t="shared" si="98"/>
        <v/>
      </c>
      <c r="AG200" s="1" t="str">
        <f t="shared" si="98"/>
        <v/>
      </c>
      <c r="AH200" s="1" t="e">
        <f t="shared" si="103"/>
        <v>#N/A</v>
      </c>
      <c r="AI200" s="9" t="e">
        <f t="shared" si="99"/>
        <v>#N/A</v>
      </c>
      <c r="AJ200" s="9" t="e">
        <f t="shared" si="85"/>
        <v>#N/A</v>
      </c>
      <c r="AK200" s="9" t="e">
        <f t="shared" si="86"/>
        <v>#N/A</v>
      </c>
      <c r="AL200" s="9" t="e">
        <f t="shared" si="87"/>
        <v>#N/A</v>
      </c>
      <c r="AM200" s="9" t="e">
        <f t="shared" si="88"/>
        <v>#N/A</v>
      </c>
      <c r="AN200" s="9" t="e">
        <f t="shared" si="89"/>
        <v>#N/A</v>
      </c>
      <c r="AO200" s="9" t="e">
        <f t="shared" si="90"/>
        <v>#N/A</v>
      </c>
      <c r="AP200" s="1" t="str">
        <f t="shared" si="100"/>
        <v/>
      </c>
      <c r="AQ200" s="1" t="str">
        <f t="shared" si="100"/>
        <v/>
      </c>
      <c r="AS200" s="1" t="str">
        <f t="shared" si="101"/>
        <v/>
      </c>
      <c r="AT200" s="1" t="e">
        <f t="shared" si="104"/>
        <v>#N/A</v>
      </c>
      <c r="AU200" s="1" t="e">
        <f t="shared" si="91"/>
        <v>#N/A</v>
      </c>
      <c r="AV200" s="9" t="e">
        <f t="shared" si="92"/>
        <v>#N/A</v>
      </c>
      <c r="AW200" s="9" t="e">
        <f t="shared" si="93"/>
        <v>#N/A</v>
      </c>
      <c r="AX200" s="9" t="e">
        <f t="shared" si="94"/>
        <v>#N/A</v>
      </c>
      <c r="AY200" s="9" t="e">
        <f t="shared" si="95"/>
        <v>#N/A</v>
      </c>
      <c r="AZ200" s="9" t="e">
        <f t="shared" si="96"/>
        <v>#N/A</v>
      </c>
      <c r="BA200" s="9" t="e">
        <f t="shared" si="102"/>
        <v>#N/A</v>
      </c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M200" s="48"/>
      <c r="BX200" s="7"/>
      <c r="BY200" s="4"/>
      <c r="BZ200" s="7"/>
      <c r="CA200" s="7"/>
      <c r="CB200" s="7"/>
      <c r="CE200" s="7"/>
      <c r="CF200" s="7"/>
      <c r="CG200" s="7"/>
      <c r="CH200" s="7"/>
      <c r="CI200" s="7"/>
      <c r="CJ200" s="7"/>
      <c r="CK200" s="7"/>
      <c r="CL200" s="7"/>
      <c r="CN200" s="47"/>
      <c r="CO200" s="47"/>
      <c r="CP200" s="4"/>
    </row>
    <row r="201" spans="2:94" s="1" customFormat="1" x14ac:dyDescent="0.3">
      <c r="B201" s="1" t="e">
        <f t="shared" si="81"/>
        <v>#N/A</v>
      </c>
      <c r="J201" s="4"/>
      <c r="K201" s="4"/>
      <c r="L201" s="4"/>
      <c r="M201" s="61"/>
      <c r="Y201" s="58"/>
      <c r="AA201" s="1">
        <f t="shared" si="82"/>
        <v>0</v>
      </c>
      <c r="AB201" s="1">
        <f t="shared" si="83"/>
        <v>0</v>
      </c>
      <c r="AC201" s="1">
        <f t="shared" si="84"/>
        <v>0</v>
      </c>
      <c r="AD201" s="1" t="str">
        <f t="shared" si="97"/>
        <v/>
      </c>
      <c r="AE201" s="1" t="str">
        <f t="shared" si="98"/>
        <v/>
      </c>
      <c r="AF201" s="1" t="str">
        <f t="shared" si="98"/>
        <v/>
      </c>
      <c r="AG201" s="1" t="str">
        <f t="shared" si="98"/>
        <v/>
      </c>
      <c r="AH201" s="1" t="e">
        <f t="shared" si="103"/>
        <v>#N/A</v>
      </c>
      <c r="AI201" s="9" t="e">
        <f t="shared" si="99"/>
        <v>#N/A</v>
      </c>
      <c r="AJ201" s="9" t="e">
        <f t="shared" si="85"/>
        <v>#N/A</v>
      </c>
      <c r="AK201" s="9" t="e">
        <f t="shared" si="86"/>
        <v>#N/A</v>
      </c>
      <c r="AL201" s="9" t="e">
        <f t="shared" si="87"/>
        <v>#N/A</v>
      </c>
      <c r="AM201" s="9" t="e">
        <f t="shared" si="88"/>
        <v>#N/A</v>
      </c>
      <c r="AN201" s="9" t="e">
        <f t="shared" si="89"/>
        <v>#N/A</v>
      </c>
      <c r="AO201" s="9" t="e">
        <f t="shared" si="90"/>
        <v>#N/A</v>
      </c>
      <c r="AP201" s="1" t="str">
        <f t="shared" si="100"/>
        <v/>
      </c>
      <c r="AQ201" s="1" t="str">
        <f t="shared" si="100"/>
        <v/>
      </c>
      <c r="AS201" s="1" t="str">
        <f t="shared" si="101"/>
        <v/>
      </c>
      <c r="AT201" s="1" t="e">
        <f t="shared" si="104"/>
        <v>#N/A</v>
      </c>
      <c r="AU201" s="1" t="e">
        <f t="shared" si="91"/>
        <v>#N/A</v>
      </c>
      <c r="AV201" s="9" t="e">
        <f t="shared" si="92"/>
        <v>#N/A</v>
      </c>
      <c r="AW201" s="9" t="e">
        <f t="shared" si="93"/>
        <v>#N/A</v>
      </c>
      <c r="AX201" s="9" t="e">
        <f t="shared" si="94"/>
        <v>#N/A</v>
      </c>
      <c r="AY201" s="9" t="e">
        <f t="shared" si="95"/>
        <v>#N/A</v>
      </c>
      <c r="AZ201" s="9" t="e">
        <f t="shared" si="96"/>
        <v>#N/A</v>
      </c>
      <c r="BA201" s="9" t="e">
        <f t="shared" si="102"/>
        <v>#N/A</v>
      </c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M201" s="48"/>
      <c r="BX201" s="7"/>
      <c r="BY201" s="4"/>
      <c r="BZ201" s="7"/>
      <c r="CA201" s="7"/>
      <c r="CB201" s="7"/>
      <c r="CE201" s="7"/>
      <c r="CF201" s="7"/>
      <c r="CG201" s="7"/>
      <c r="CH201" s="7"/>
      <c r="CI201" s="7"/>
      <c r="CJ201" s="7"/>
      <c r="CK201" s="7"/>
      <c r="CL201" s="7"/>
      <c r="CN201" s="47"/>
      <c r="CO201" s="47"/>
      <c r="CP201" s="4"/>
    </row>
    <row r="202" spans="2:94" s="1" customFormat="1" x14ac:dyDescent="0.3">
      <c r="B202" s="1" t="e">
        <f t="shared" si="81"/>
        <v>#N/A</v>
      </c>
      <c r="J202" s="4"/>
      <c r="K202" s="4"/>
      <c r="L202" s="4"/>
      <c r="M202" s="61"/>
      <c r="Y202" s="58"/>
      <c r="AA202" s="1">
        <f t="shared" si="82"/>
        <v>0</v>
      </c>
      <c r="AB202" s="1">
        <f t="shared" si="83"/>
        <v>0</v>
      </c>
      <c r="AC202" s="1">
        <f t="shared" si="84"/>
        <v>0</v>
      </c>
      <c r="AD202" s="1" t="str">
        <f t="shared" si="97"/>
        <v/>
      </c>
      <c r="AE202" s="1" t="str">
        <f t="shared" si="98"/>
        <v/>
      </c>
      <c r="AF202" s="1" t="str">
        <f t="shared" si="98"/>
        <v/>
      </c>
      <c r="AG202" s="1" t="str">
        <f t="shared" si="98"/>
        <v/>
      </c>
      <c r="AH202" s="1" t="e">
        <f t="shared" si="103"/>
        <v>#N/A</v>
      </c>
      <c r="AI202" s="9" t="e">
        <f t="shared" si="99"/>
        <v>#N/A</v>
      </c>
      <c r="AJ202" s="9" t="e">
        <f t="shared" si="85"/>
        <v>#N/A</v>
      </c>
      <c r="AK202" s="9" t="e">
        <f t="shared" si="86"/>
        <v>#N/A</v>
      </c>
      <c r="AL202" s="9" t="e">
        <f t="shared" si="87"/>
        <v>#N/A</v>
      </c>
      <c r="AM202" s="9" t="e">
        <f t="shared" si="88"/>
        <v>#N/A</v>
      </c>
      <c r="AN202" s="9" t="e">
        <f t="shared" si="89"/>
        <v>#N/A</v>
      </c>
      <c r="AO202" s="9" t="e">
        <f t="shared" si="90"/>
        <v>#N/A</v>
      </c>
      <c r="AP202" s="1" t="str">
        <f t="shared" si="100"/>
        <v/>
      </c>
      <c r="AQ202" s="1" t="str">
        <f t="shared" si="100"/>
        <v/>
      </c>
      <c r="AS202" s="1" t="str">
        <f t="shared" si="101"/>
        <v/>
      </c>
      <c r="AT202" s="1" t="e">
        <f t="shared" si="104"/>
        <v>#N/A</v>
      </c>
      <c r="AU202" s="1" t="e">
        <f t="shared" si="91"/>
        <v>#N/A</v>
      </c>
      <c r="AV202" s="9" t="e">
        <f t="shared" si="92"/>
        <v>#N/A</v>
      </c>
      <c r="AW202" s="9" t="e">
        <f t="shared" si="93"/>
        <v>#N/A</v>
      </c>
      <c r="AX202" s="9" t="e">
        <f t="shared" si="94"/>
        <v>#N/A</v>
      </c>
      <c r="AY202" s="9" t="e">
        <f t="shared" si="95"/>
        <v>#N/A</v>
      </c>
      <c r="AZ202" s="9" t="e">
        <f t="shared" si="96"/>
        <v>#N/A</v>
      </c>
      <c r="BA202" s="9" t="e">
        <f t="shared" si="102"/>
        <v>#N/A</v>
      </c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M202" s="48"/>
      <c r="BX202" s="7"/>
      <c r="BY202" s="4"/>
      <c r="BZ202" s="7"/>
      <c r="CA202" s="7"/>
      <c r="CB202" s="7"/>
      <c r="CE202" s="7"/>
      <c r="CF202" s="7"/>
      <c r="CG202" s="7"/>
      <c r="CH202" s="7"/>
      <c r="CI202" s="7"/>
      <c r="CJ202" s="7"/>
      <c r="CK202" s="7"/>
      <c r="CL202" s="7"/>
      <c r="CN202" s="47"/>
      <c r="CO202" s="47"/>
      <c r="CP202" s="4"/>
    </row>
    <row r="203" spans="2:94" s="1" customFormat="1" x14ac:dyDescent="0.3">
      <c r="B203" s="1" t="e">
        <f t="shared" si="81"/>
        <v>#N/A</v>
      </c>
      <c r="J203" s="4"/>
      <c r="K203" s="4"/>
      <c r="L203" s="4"/>
      <c r="M203" s="61"/>
      <c r="Y203" s="58"/>
      <c r="AA203" s="1">
        <f t="shared" si="82"/>
        <v>0</v>
      </c>
      <c r="AB203" s="1">
        <f t="shared" si="83"/>
        <v>0</v>
      </c>
      <c r="AC203" s="1">
        <f t="shared" si="84"/>
        <v>0</v>
      </c>
      <c r="AD203" s="1" t="str">
        <f t="shared" si="97"/>
        <v/>
      </c>
      <c r="AE203" s="1" t="str">
        <f t="shared" si="98"/>
        <v/>
      </c>
      <c r="AF203" s="1" t="str">
        <f t="shared" si="98"/>
        <v/>
      </c>
      <c r="AG203" s="1" t="str">
        <f t="shared" si="98"/>
        <v/>
      </c>
      <c r="AH203" s="1" t="e">
        <f t="shared" si="103"/>
        <v>#N/A</v>
      </c>
      <c r="AI203" s="9" t="e">
        <f t="shared" si="99"/>
        <v>#N/A</v>
      </c>
      <c r="AJ203" s="9" t="e">
        <f t="shared" si="85"/>
        <v>#N/A</v>
      </c>
      <c r="AK203" s="9" t="e">
        <f t="shared" si="86"/>
        <v>#N/A</v>
      </c>
      <c r="AL203" s="9" t="e">
        <f t="shared" si="87"/>
        <v>#N/A</v>
      </c>
      <c r="AM203" s="9" t="e">
        <f t="shared" si="88"/>
        <v>#N/A</v>
      </c>
      <c r="AN203" s="9" t="e">
        <f t="shared" si="89"/>
        <v>#N/A</v>
      </c>
      <c r="AO203" s="9" t="e">
        <f t="shared" si="90"/>
        <v>#N/A</v>
      </c>
      <c r="AP203" s="1" t="str">
        <f t="shared" si="100"/>
        <v/>
      </c>
      <c r="AQ203" s="1" t="str">
        <f t="shared" si="100"/>
        <v/>
      </c>
      <c r="AS203" s="1" t="str">
        <f t="shared" si="101"/>
        <v/>
      </c>
      <c r="AT203" s="1" t="e">
        <f t="shared" si="104"/>
        <v>#N/A</v>
      </c>
      <c r="AU203" s="1" t="e">
        <f t="shared" si="91"/>
        <v>#N/A</v>
      </c>
      <c r="AV203" s="9" t="e">
        <f t="shared" si="92"/>
        <v>#N/A</v>
      </c>
      <c r="AW203" s="9" t="e">
        <f t="shared" si="93"/>
        <v>#N/A</v>
      </c>
      <c r="AX203" s="9" t="e">
        <f t="shared" si="94"/>
        <v>#N/A</v>
      </c>
      <c r="AY203" s="9" t="e">
        <f t="shared" si="95"/>
        <v>#N/A</v>
      </c>
      <c r="AZ203" s="9" t="e">
        <f t="shared" si="96"/>
        <v>#N/A</v>
      </c>
      <c r="BA203" s="9" t="e">
        <f t="shared" si="102"/>
        <v>#N/A</v>
      </c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M203" s="48"/>
      <c r="BX203" s="7"/>
      <c r="BY203" s="4"/>
      <c r="BZ203" s="7"/>
      <c r="CA203" s="7"/>
      <c r="CB203" s="7"/>
      <c r="CE203" s="7"/>
      <c r="CF203" s="7"/>
      <c r="CG203" s="7"/>
      <c r="CH203" s="7"/>
      <c r="CI203" s="7"/>
      <c r="CJ203" s="7"/>
      <c r="CK203" s="7"/>
      <c r="CL203" s="7"/>
      <c r="CN203" s="47"/>
      <c r="CO203" s="47"/>
      <c r="CP203" s="4"/>
    </row>
    <row r="204" spans="2:94" s="1" customFormat="1" x14ac:dyDescent="0.3">
      <c r="B204" s="1" t="e">
        <f t="shared" si="81"/>
        <v>#N/A</v>
      </c>
      <c r="J204" s="4"/>
      <c r="K204" s="4"/>
      <c r="L204" s="4"/>
      <c r="M204" s="61"/>
      <c r="Y204" s="58"/>
      <c r="AA204" s="1">
        <f t="shared" si="82"/>
        <v>0</v>
      </c>
      <c r="AB204" s="1">
        <f t="shared" si="83"/>
        <v>0</v>
      </c>
      <c r="AC204" s="1">
        <f t="shared" si="84"/>
        <v>0</v>
      </c>
      <c r="AD204" s="1" t="str">
        <f t="shared" si="97"/>
        <v/>
      </c>
      <c r="AE204" s="1" t="str">
        <f t="shared" si="98"/>
        <v/>
      </c>
      <c r="AF204" s="1" t="str">
        <f t="shared" si="98"/>
        <v/>
      </c>
      <c r="AG204" s="1" t="str">
        <f t="shared" si="98"/>
        <v/>
      </c>
      <c r="AH204" s="1" t="e">
        <f t="shared" si="103"/>
        <v>#N/A</v>
      </c>
      <c r="AI204" s="9" t="e">
        <f t="shared" si="99"/>
        <v>#N/A</v>
      </c>
      <c r="AJ204" s="9" t="e">
        <f t="shared" si="85"/>
        <v>#N/A</v>
      </c>
      <c r="AK204" s="9" t="e">
        <f t="shared" si="86"/>
        <v>#N/A</v>
      </c>
      <c r="AL204" s="9" t="e">
        <f t="shared" si="87"/>
        <v>#N/A</v>
      </c>
      <c r="AM204" s="9" t="e">
        <f t="shared" si="88"/>
        <v>#N/A</v>
      </c>
      <c r="AN204" s="9" t="e">
        <f t="shared" si="89"/>
        <v>#N/A</v>
      </c>
      <c r="AO204" s="9" t="e">
        <f t="shared" si="90"/>
        <v>#N/A</v>
      </c>
      <c r="AP204" s="1" t="str">
        <f t="shared" si="100"/>
        <v/>
      </c>
      <c r="AQ204" s="1" t="str">
        <f t="shared" si="100"/>
        <v/>
      </c>
      <c r="AS204" s="1" t="str">
        <f t="shared" si="101"/>
        <v/>
      </c>
      <c r="AT204" s="1" t="e">
        <f t="shared" si="104"/>
        <v>#N/A</v>
      </c>
      <c r="AU204" s="1" t="e">
        <f t="shared" si="91"/>
        <v>#N/A</v>
      </c>
      <c r="AV204" s="9" t="e">
        <f t="shared" si="92"/>
        <v>#N/A</v>
      </c>
      <c r="AW204" s="9" t="e">
        <f t="shared" si="93"/>
        <v>#N/A</v>
      </c>
      <c r="AX204" s="9" t="e">
        <f t="shared" si="94"/>
        <v>#N/A</v>
      </c>
      <c r="AY204" s="9" t="e">
        <f t="shared" si="95"/>
        <v>#N/A</v>
      </c>
      <c r="AZ204" s="9" t="e">
        <f t="shared" si="96"/>
        <v>#N/A</v>
      </c>
      <c r="BA204" s="9" t="e">
        <f t="shared" si="102"/>
        <v>#N/A</v>
      </c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M204" s="48"/>
      <c r="BX204" s="7"/>
      <c r="BY204" s="4"/>
      <c r="BZ204" s="7"/>
      <c r="CA204" s="7"/>
      <c r="CB204" s="7"/>
      <c r="CE204" s="7"/>
      <c r="CF204" s="7"/>
      <c r="CG204" s="7"/>
      <c r="CH204" s="7"/>
      <c r="CI204" s="7"/>
      <c r="CJ204" s="7"/>
      <c r="CK204" s="7"/>
      <c r="CL204" s="7"/>
      <c r="CN204" s="47"/>
      <c r="CO204" s="47"/>
      <c r="CP204" s="4"/>
    </row>
    <row r="205" spans="2:94" s="1" customFormat="1" x14ac:dyDescent="0.3">
      <c r="B205" s="1" t="e">
        <f t="shared" si="81"/>
        <v>#N/A</v>
      </c>
      <c r="J205" s="4"/>
      <c r="K205" s="4"/>
      <c r="L205" s="4"/>
      <c r="M205" s="61"/>
      <c r="Y205" s="58"/>
      <c r="AA205" s="1">
        <f t="shared" si="82"/>
        <v>0</v>
      </c>
      <c r="AB205" s="1">
        <f t="shared" si="83"/>
        <v>0</v>
      </c>
      <c r="AC205" s="1">
        <f t="shared" si="84"/>
        <v>0</v>
      </c>
      <c r="AD205" s="1" t="str">
        <f t="shared" si="97"/>
        <v/>
      </c>
      <c r="AE205" s="1" t="str">
        <f t="shared" si="98"/>
        <v/>
      </c>
      <c r="AF205" s="1" t="str">
        <f t="shared" si="98"/>
        <v/>
      </c>
      <c r="AG205" s="1" t="str">
        <f t="shared" si="98"/>
        <v/>
      </c>
      <c r="AH205" s="1" t="e">
        <f t="shared" si="103"/>
        <v>#N/A</v>
      </c>
      <c r="AI205" s="9" t="e">
        <f t="shared" si="99"/>
        <v>#N/A</v>
      </c>
      <c r="AJ205" s="9" t="e">
        <f t="shared" si="85"/>
        <v>#N/A</v>
      </c>
      <c r="AK205" s="9" t="e">
        <f t="shared" si="86"/>
        <v>#N/A</v>
      </c>
      <c r="AL205" s="9" t="e">
        <f t="shared" si="87"/>
        <v>#N/A</v>
      </c>
      <c r="AM205" s="9" t="e">
        <f t="shared" si="88"/>
        <v>#N/A</v>
      </c>
      <c r="AN205" s="9" t="e">
        <f t="shared" si="89"/>
        <v>#N/A</v>
      </c>
      <c r="AO205" s="9" t="e">
        <f t="shared" si="90"/>
        <v>#N/A</v>
      </c>
      <c r="AP205" s="1" t="str">
        <f t="shared" si="100"/>
        <v/>
      </c>
      <c r="AQ205" s="1" t="str">
        <f t="shared" si="100"/>
        <v/>
      </c>
      <c r="AS205" s="1" t="str">
        <f t="shared" si="101"/>
        <v/>
      </c>
      <c r="AT205" s="1" t="e">
        <f t="shared" si="104"/>
        <v>#N/A</v>
      </c>
      <c r="AU205" s="1" t="e">
        <f t="shared" si="91"/>
        <v>#N/A</v>
      </c>
      <c r="AV205" s="9" t="e">
        <f t="shared" si="92"/>
        <v>#N/A</v>
      </c>
      <c r="AW205" s="9" t="e">
        <f t="shared" si="93"/>
        <v>#N/A</v>
      </c>
      <c r="AX205" s="9" t="e">
        <f t="shared" si="94"/>
        <v>#N/A</v>
      </c>
      <c r="AY205" s="9" t="e">
        <f t="shared" si="95"/>
        <v>#N/A</v>
      </c>
      <c r="AZ205" s="9" t="e">
        <f t="shared" si="96"/>
        <v>#N/A</v>
      </c>
      <c r="BA205" s="9" t="e">
        <f t="shared" si="102"/>
        <v>#N/A</v>
      </c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M205" s="48"/>
      <c r="BX205" s="7"/>
      <c r="BY205" s="4"/>
      <c r="BZ205" s="7"/>
      <c r="CA205" s="7"/>
      <c r="CB205" s="7"/>
      <c r="CE205" s="7"/>
      <c r="CF205" s="7"/>
      <c r="CG205" s="7"/>
      <c r="CH205" s="7"/>
      <c r="CI205" s="7"/>
      <c r="CJ205" s="7"/>
      <c r="CK205" s="7"/>
      <c r="CL205" s="7"/>
      <c r="CN205" s="47"/>
      <c r="CO205" s="47"/>
      <c r="CP205" s="4"/>
    </row>
    <row r="206" spans="2:94" s="1" customFormat="1" x14ac:dyDescent="0.3">
      <c r="B206" s="1" t="e">
        <f t="shared" ref="B206:B269" si="105">IF(C206="",NA(),E206+G206+H206+I206)</f>
        <v>#N/A</v>
      </c>
      <c r="J206" s="4"/>
      <c r="K206" s="4"/>
      <c r="L206" s="4"/>
      <c r="M206" s="61"/>
      <c r="Y206" s="58"/>
      <c r="AA206" s="1">
        <f t="shared" ref="AA206:AA269" si="106">+E206+V206</f>
        <v>0</v>
      </c>
      <c r="AB206" s="1">
        <f t="shared" ref="AB206:AB269" si="107">+G206+W206</f>
        <v>0</v>
      </c>
      <c r="AC206" s="1">
        <f t="shared" ref="AC206:AC269" si="108">+I206+X206</f>
        <v>0</v>
      </c>
      <c r="AD206" s="1" t="str">
        <f t="shared" si="97"/>
        <v/>
      </c>
      <c r="AE206" s="1" t="str">
        <f t="shared" si="98"/>
        <v/>
      </c>
      <c r="AF206" s="1" t="str">
        <f t="shared" si="98"/>
        <v/>
      </c>
      <c r="AG206" s="1" t="str">
        <f t="shared" si="98"/>
        <v/>
      </c>
      <c r="AH206" s="1" t="e">
        <f t="shared" si="103"/>
        <v>#N/A</v>
      </c>
      <c r="AI206" s="9" t="e">
        <f t="shared" si="99"/>
        <v>#N/A</v>
      </c>
      <c r="AJ206" s="9" t="e">
        <f t="shared" ref="AJ206:AJ269" si="109">IF(OR(ISNA(B206),B206=0),NA(),B206/$AJ$11)</f>
        <v>#N/A</v>
      </c>
      <c r="AK206" s="9" t="e">
        <f t="shared" ref="AK206:AK269" si="110">IF(OR(ISNA(B206),B206=0),NA(),E206/$AJ$11)</f>
        <v>#N/A</v>
      </c>
      <c r="AL206" s="9" t="e">
        <f t="shared" ref="AL206:AL269" si="111">IF(OR(ISNA(B206),B206=0),NA(),G206/$AJ$11)</f>
        <v>#N/A</v>
      </c>
      <c r="AM206" s="9" t="e">
        <f t="shared" ref="AM206:AM269" si="112">IF(OR(ISNA(B206),B206=0),NA(),I206/$AJ$11)</f>
        <v>#N/A</v>
      </c>
      <c r="AN206" s="9" t="e">
        <f t="shared" ref="AN206:AN269" si="113">IF(OR(ISNA(B206),B206=0),NA(),T206/$AJ$11)</f>
        <v>#N/A</v>
      </c>
      <c r="AO206" s="9" t="e">
        <f t="shared" ref="AO206:AO269" si="114">+IF(OR(ISNA(B206),B206=0),NA(),AH206/$AJ$11)</f>
        <v>#N/A</v>
      </c>
      <c r="AP206" s="1" t="str">
        <f t="shared" si="100"/>
        <v/>
      </c>
      <c r="AQ206" s="1" t="str">
        <f t="shared" si="100"/>
        <v/>
      </c>
      <c r="AS206" s="1" t="str">
        <f t="shared" si="101"/>
        <v/>
      </c>
      <c r="AT206" s="1" t="e">
        <f t="shared" si="104"/>
        <v>#N/A</v>
      </c>
      <c r="AU206" s="1" t="e">
        <f t="shared" ref="AU206:AU269" si="115">IF(C206="",NA(),V206+W206+X206)</f>
        <v>#N/A</v>
      </c>
      <c r="AV206" s="9" t="e">
        <f t="shared" ref="AV206:AV269" si="116">IF(OR(ISNA(B206),B206=0),NA(),AU206/$AJ$11)</f>
        <v>#N/A</v>
      </c>
      <c r="AW206" s="9" t="e">
        <f t="shared" ref="AW206:AW269" si="117">IF(OR(ISNA(B206),B206=0),NA(),V206/$AJ$11)</f>
        <v>#N/A</v>
      </c>
      <c r="AX206" s="9" t="e">
        <f t="shared" ref="AX206:AX269" si="118">IF(OR(ISNA(B206),B206=0),NA(),W206/$AJ$11)</f>
        <v>#N/A</v>
      </c>
      <c r="AY206" s="9" t="e">
        <f t="shared" ref="AY206:AY269" si="119">IF(OR(ISNA(B206),B206=0),NA(),X206/$AJ$11)</f>
        <v>#N/A</v>
      </c>
      <c r="AZ206" s="9" t="e">
        <f t="shared" ref="AZ206:AZ269" si="120">IF(OR(ISNA(B206),B206=0),NA(),AT206/$AJ$11)</f>
        <v>#N/A</v>
      </c>
      <c r="BA206" s="9" t="e">
        <f t="shared" si="102"/>
        <v>#N/A</v>
      </c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M206" s="48"/>
      <c r="BX206" s="7"/>
      <c r="BY206" s="4"/>
      <c r="BZ206" s="7"/>
      <c r="CA206" s="7"/>
      <c r="CB206" s="7"/>
      <c r="CE206" s="7"/>
      <c r="CF206" s="7"/>
      <c r="CG206" s="7"/>
      <c r="CH206" s="7"/>
      <c r="CI206" s="7"/>
      <c r="CJ206" s="7"/>
      <c r="CK206" s="7"/>
      <c r="CL206" s="7"/>
      <c r="CN206" s="47"/>
      <c r="CO206" s="47"/>
      <c r="CP206" s="4"/>
    </row>
    <row r="207" spans="2:94" s="1" customFormat="1" x14ac:dyDescent="0.3">
      <c r="B207" s="1" t="e">
        <f t="shared" si="105"/>
        <v>#N/A</v>
      </c>
      <c r="J207" s="4"/>
      <c r="K207" s="4"/>
      <c r="L207" s="4"/>
      <c r="M207" s="61"/>
      <c r="Y207" s="58"/>
      <c r="AA207" s="1">
        <f t="shared" si="106"/>
        <v>0</v>
      </c>
      <c r="AB207" s="1">
        <f t="shared" si="107"/>
        <v>0</v>
      </c>
      <c r="AC207" s="1">
        <f t="shared" si="108"/>
        <v>0</v>
      </c>
      <c r="AD207" s="1" t="str">
        <f t="shared" ref="AD207:AD270" si="121">IF($C207="","",E207-E206)</f>
        <v/>
      </c>
      <c r="AE207" s="1" t="str">
        <f t="shared" ref="AE207:AG270" si="122">IF($C207="","",G207-G206)</f>
        <v/>
      </c>
      <c r="AF207" s="1" t="str">
        <f t="shared" si="122"/>
        <v/>
      </c>
      <c r="AG207" s="1" t="str">
        <f t="shared" si="122"/>
        <v/>
      </c>
      <c r="AH207" s="1" t="e">
        <f t="shared" si="103"/>
        <v>#N/A</v>
      </c>
      <c r="AI207" s="9" t="e">
        <f t="shared" ref="AI207:AI270" si="123">IF(OR(ISNA(AU207),AU207=0),NA(),I207/AU207)</f>
        <v>#N/A</v>
      </c>
      <c r="AJ207" s="9" t="e">
        <f t="shared" si="109"/>
        <v>#N/A</v>
      </c>
      <c r="AK207" s="9" t="e">
        <f t="shared" si="110"/>
        <v>#N/A</v>
      </c>
      <c r="AL207" s="9" t="e">
        <f t="shared" si="111"/>
        <v>#N/A</v>
      </c>
      <c r="AM207" s="9" t="e">
        <f t="shared" si="112"/>
        <v>#N/A</v>
      </c>
      <c r="AN207" s="9" t="e">
        <f t="shared" si="113"/>
        <v>#N/A</v>
      </c>
      <c r="AO207" s="9" t="e">
        <f t="shared" si="114"/>
        <v>#N/A</v>
      </c>
      <c r="AP207" s="1" t="str">
        <f t="shared" ref="AP207:AQ270" si="124">IF($C207="","",V207-V206)</f>
        <v/>
      </c>
      <c r="AQ207" s="1" t="str">
        <f t="shared" si="124"/>
        <v/>
      </c>
      <c r="AS207" s="1" t="str">
        <f t="shared" ref="AS207:AS270" si="125">IF($C207="","",X207-X206)</f>
        <v/>
      </c>
      <c r="AT207" s="1" t="e">
        <f t="shared" si="104"/>
        <v>#N/A</v>
      </c>
      <c r="AU207" s="1" t="e">
        <f t="shared" si="115"/>
        <v>#N/A</v>
      </c>
      <c r="AV207" s="9" t="e">
        <f t="shared" si="116"/>
        <v>#N/A</v>
      </c>
      <c r="AW207" s="9" t="e">
        <f t="shared" si="117"/>
        <v>#N/A</v>
      </c>
      <c r="AX207" s="9" t="e">
        <f t="shared" si="118"/>
        <v>#N/A</v>
      </c>
      <c r="AY207" s="9" t="e">
        <f t="shared" si="119"/>
        <v>#N/A</v>
      </c>
      <c r="AZ207" s="9" t="e">
        <f t="shared" si="120"/>
        <v>#N/A</v>
      </c>
      <c r="BA207" s="9" t="e">
        <f t="shared" ref="BA207:BA270" si="126">+AJ207*$BA$12</f>
        <v>#N/A</v>
      </c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M207" s="48"/>
      <c r="BX207" s="7"/>
      <c r="BY207" s="4"/>
      <c r="BZ207" s="7"/>
      <c r="CA207" s="7"/>
      <c r="CB207" s="7"/>
      <c r="CE207" s="7"/>
      <c r="CF207" s="7"/>
      <c r="CG207" s="7"/>
      <c r="CH207" s="7"/>
      <c r="CI207" s="7"/>
      <c r="CJ207" s="7"/>
      <c r="CK207" s="7"/>
      <c r="CL207" s="7"/>
      <c r="CN207" s="47"/>
      <c r="CO207" s="47"/>
      <c r="CP207" s="4"/>
    </row>
    <row r="208" spans="2:94" s="1" customFormat="1" x14ac:dyDescent="0.3">
      <c r="B208" s="1" t="e">
        <f t="shared" si="105"/>
        <v>#N/A</v>
      </c>
      <c r="J208" s="4"/>
      <c r="K208" s="4"/>
      <c r="L208" s="4"/>
      <c r="M208" s="61"/>
      <c r="Y208" s="58"/>
      <c r="AA208" s="1">
        <f t="shared" si="106"/>
        <v>0</v>
      </c>
      <c r="AB208" s="1">
        <f t="shared" si="107"/>
        <v>0</v>
      </c>
      <c r="AC208" s="1">
        <f t="shared" si="108"/>
        <v>0</v>
      </c>
      <c r="AD208" s="1" t="str">
        <f t="shared" si="121"/>
        <v/>
      </c>
      <c r="AE208" s="1" t="str">
        <f t="shared" si="122"/>
        <v/>
      </c>
      <c r="AF208" s="1" t="str">
        <f t="shared" si="122"/>
        <v/>
      </c>
      <c r="AG208" s="1" t="str">
        <f t="shared" si="122"/>
        <v/>
      </c>
      <c r="AH208" s="1" t="e">
        <f t="shared" ref="AH208:AH271" si="127">IF(OR($C208="",ISNA($C208)),NA(),AD208+AE208+AF208+AG208)</f>
        <v>#N/A</v>
      </c>
      <c r="AI208" s="9" t="e">
        <f t="shared" si="123"/>
        <v>#N/A</v>
      </c>
      <c r="AJ208" s="9" t="e">
        <f t="shared" si="109"/>
        <v>#N/A</v>
      </c>
      <c r="AK208" s="9" t="e">
        <f t="shared" si="110"/>
        <v>#N/A</v>
      </c>
      <c r="AL208" s="9" t="e">
        <f t="shared" si="111"/>
        <v>#N/A</v>
      </c>
      <c r="AM208" s="9" t="e">
        <f t="shared" si="112"/>
        <v>#N/A</v>
      </c>
      <c r="AN208" s="9" t="e">
        <f t="shared" si="113"/>
        <v>#N/A</v>
      </c>
      <c r="AO208" s="9" t="e">
        <f t="shared" si="114"/>
        <v>#N/A</v>
      </c>
      <c r="AP208" s="1" t="str">
        <f t="shared" si="124"/>
        <v/>
      </c>
      <c r="AQ208" s="1" t="str">
        <f t="shared" si="124"/>
        <v/>
      </c>
      <c r="AS208" s="1" t="str">
        <f t="shared" si="125"/>
        <v/>
      </c>
      <c r="AT208" s="1" t="e">
        <f t="shared" ref="AT208:AT271" si="128">IF(OR($C208="",ISNA($C208)),NA(),AP208+AQ208+AR208+AS208)</f>
        <v>#N/A</v>
      </c>
      <c r="AU208" s="1" t="e">
        <f t="shared" si="115"/>
        <v>#N/A</v>
      </c>
      <c r="AV208" s="9" t="e">
        <f t="shared" si="116"/>
        <v>#N/A</v>
      </c>
      <c r="AW208" s="9" t="e">
        <f t="shared" si="117"/>
        <v>#N/A</v>
      </c>
      <c r="AX208" s="9" t="e">
        <f t="shared" si="118"/>
        <v>#N/A</v>
      </c>
      <c r="AY208" s="9" t="e">
        <f t="shared" si="119"/>
        <v>#N/A</v>
      </c>
      <c r="AZ208" s="9" t="e">
        <f t="shared" si="120"/>
        <v>#N/A</v>
      </c>
      <c r="BA208" s="9" t="e">
        <f t="shared" si="126"/>
        <v>#N/A</v>
      </c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M208" s="48"/>
      <c r="BX208" s="7"/>
      <c r="BY208" s="4"/>
      <c r="BZ208" s="7"/>
      <c r="CA208" s="7"/>
      <c r="CB208" s="7"/>
      <c r="CE208" s="7"/>
      <c r="CF208" s="7"/>
      <c r="CG208" s="7"/>
      <c r="CH208" s="7"/>
      <c r="CI208" s="7"/>
      <c r="CJ208" s="7"/>
      <c r="CK208" s="7"/>
      <c r="CL208" s="7"/>
      <c r="CN208" s="47"/>
      <c r="CO208" s="47"/>
      <c r="CP208" s="4"/>
    </row>
    <row r="209" spans="2:94" s="1" customFormat="1" x14ac:dyDescent="0.3">
      <c r="B209" s="1" t="e">
        <f t="shared" si="105"/>
        <v>#N/A</v>
      </c>
      <c r="J209" s="4"/>
      <c r="K209" s="4"/>
      <c r="L209" s="4"/>
      <c r="M209" s="61"/>
      <c r="Y209" s="58"/>
      <c r="AA209" s="1">
        <f t="shared" si="106"/>
        <v>0</v>
      </c>
      <c r="AB209" s="1">
        <f t="shared" si="107"/>
        <v>0</v>
      </c>
      <c r="AC209" s="1">
        <f t="shared" si="108"/>
        <v>0</v>
      </c>
      <c r="AD209" s="1" t="str">
        <f t="shared" si="121"/>
        <v/>
      </c>
      <c r="AE209" s="1" t="str">
        <f t="shared" si="122"/>
        <v/>
      </c>
      <c r="AF209" s="1" t="str">
        <f t="shared" si="122"/>
        <v/>
      </c>
      <c r="AG209" s="1" t="str">
        <f t="shared" si="122"/>
        <v/>
      </c>
      <c r="AH209" s="1" t="e">
        <f t="shared" si="127"/>
        <v>#N/A</v>
      </c>
      <c r="AI209" s="9" t="e">
        <f t="shared" si="123"/>
        <v>#N/A</v>
      </c>
      <c r="AJ209" s="9" t="e">
        <f t="shared" si="109"/>
        <v>#N/A</v>
      </c>
      <c r="AK209" s="9" t="e">
        <f t="shared" si="110"/>
        <v>#N/A</v>
      </c>
      <c r="AL209" s="9" t="e">
        <f t="shared" si="111"/>
        <v>#N/A</v>
      </c>
      <c r="AM209" s="9" t="e">
        <f t="shared" si="112"/>
        <v>#N/A</v>
      </c>
      <c r="AN209" s="9" t="e">
        <f t="shared" si="113"/>
        <v>#N/A</v>
      </c>
      <c r="AO209" s="9" t="e">
        <f t="shared" si="114"/>
        <v>#N/A</v>
      </c>
      <c r="AP209" s="1" t="str">
        <f t="shared" si="124"/>
        <v/>
      </c>
      <c r="AQ209" s="1" t="str">
        <f t="shared" si="124"/>
        <v/>
      </c>
      <c r="AS209" s="1" t="str">
        <f t="shared" si="125"/>
        <v/>
      </c>
      <c r="AT209" s="1" t="e">
        <f t="shared" si="128"/>
        <v>#N/A</v>
      </c>
      <c r="AU209" s="1" t="e">
        <f t="shared" si="115"/>
        <v>#N/A</v>
      </c>
      <c r="AV209" s="9" t="e">
        <f t="shared" si="116"/>
        <v>#N/A</v>
      </c>
      <c r="AW209" s="9" t="e">
        <f t="shared" si="117"/>
        <v>#N/A</v>
      </c>
      <c r="AX209" s="9" t="e">
        <f t="shared" si="118"/>
        <v>#N/A</v>
      </c>
      <c r="AY209" s="9" t="e">
        <f t="shared" si="119"/>
        <v>#N/A</v>
      </c>
      <c r="AZ209" s="9" t="e">
        <f t="shared" si="120"/>
        <v>#N/A</v>
      </c>
      <c r="BA209" s="9" t="e">
        <f t="shared" si="126"/>
        <v>#N/A</v>
      </c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M209" s="48"/>
      <c r="BX209" s="7"/>
      <c r="BY209" s="4"/>
      <c r="BZ209" s="7"/>
      <c r="CA209" s="7"/>
      <c r="CB209" s="7"/>
      <c r="CE209" s="7"/>
      <c r="CF209" s="7"/>
      <c r="CG209" s="7"/>
      <c r="CH209" s="7"/>
      <c r="CI209" s="7"/>
      <c r="CJ209" s="7"/>
      <c r="CK209" s="7"/>
      <c r="CL209" s="7"/>
      <c r="CN209" s="47"/>
      <c r="CO209" s="47"/>
      <c r="CP209" s="4"/>
    </row>
    <row r="210" spans="2:94" s="1" customFormat="1" x14ac:dyDescent="0.3">
      <c r="B210" s="1" t="e">
        <f t="shared" si="105"/>
        <v>#N/A</v>
      </c>
      <c r="J210" s="4"/>
      <c r="K210" s="4"/>
      <c r="L210" s="4"/>
      <c r="M210" s="61"/>
      <c r="Y210" s="58"/>
      <c r="AA210" s="1">
        <f t="shared" si="106"/>
        <v>0</v>
      </c>
      <c r="AB210" s="1">
        <f t="shared" si="107"/>
        <v>0</v>
      </c>
      <c r="AC210" s="1">
        <f t="shared" si="108"/>
        <v>0</v>
      </c>
      <c r="AD210" s="1" t="str">
        <f t="shared" si="121"/>
        <v/>
      </c>
      <c r="AE210" s="1" t="str">
        <f t="shared" si="122"/>
        <v/>
      </c>
      <c r="AF210" s="1" t="str">
        <f t="shared" si="122"/>
        <v/>
      </c>
      <c r="AG210" s="1" t="str">
        <f t="shared" si="122"/>
        <v/>
      </c>
      <c r="AH210" s="1" t="e">
        <f t="shared" si="127"/>
        <v>#N/A</v>
      </c>
      <c r="AI210" s="9" t="e">
        <f t="shared" si="123"/>
        <v>#N/A</v>
      </c>
      <c r="AJ210" s="9" t="e">
        <f t="shared" si="109"/>
        <v>#N/A</v>
      </c>
      <c r="AK210" s="9" t="e">
        <f t="shared" si="110"/>
        <v>#N/A</v>
      </c>
      <c r="AL210" s="9" t="e">
        <f t="shared" si="111"/>
        <v>#N/A</v>
      </c>
      <c r="AM210" s="9" t="e">
        <f t="shared" si="112"/>
        <v>#N/A</v>
      </c>
      <c r="AN210" s="9" t="e">
        <f t="shared" si="113"/>
        <v>#N/A</v>
      </c>
      <c r="AO210" s="9" t="e">
        <f t="shared" si="114"/>
        <v>#N/A</v>
      </c>
      <c r="AP210" s="1" t="str">
        <f t="shared" si="124"/>
        <v/>
      </c>
      <c r="AQ210" s="1" t="str">
        <f t="shared" si="124"/>
        <v/>
      </c>
      <c r="AS210" s="1" t="str">
        <f t="shared" si="125"/>
        <v/>
      </c>
      <c r="AT210" s="1" t="e">
        <f t="shared" si="128"/>
        <v>#N/A</v>
      </c>
      <c r="AU210" s="1" t="e">
        <f t="shared" si="115"/>
        <v>#N/A</v>
      </c>
      <c r="AV210" s="9" t="e">
        <f t="shared" si="116"/>
        <v>#N/A</v>
      </c>
      <c r="AW210" s="9" t="e">
        <f t="shared" si="117"/>
        <v>#N/A</v>
      </c>
      <c r="AX210" s="9" t="e">
        <f t="shared" si="118"/>
        <v>#N/A</v>
      </c>
      <c r="AY210" s="9" t="e">
        <f t="shared" si="119"/>
        <v>#N/A</v>
      </c>
      <c r="AZ210" s="9" t="e">
        <f t="shared" si="120"/>
        <v>#N/A</v>
      </c>
      <c r="BA210" s="9" t="e">
        <f t="shared" si="126"/>
        <v>#N/A</v>
      </c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M210" s="48"/>
      <c r="BX210" s="7"/>
      <c r="BY210" s="4"/>
      <c r="BZ210" s="7"/>
      <c r="CA210" s="7"/>
      <c r="CB210" s="7"/>
      <c r="CE210" s="7"/>
      <c r="CF210" s="7"/>
      <c r="CG210" s="7"/>
      <c r="CH210" s="7"/>
      <c r="CI210" s="7"/>
      <c r="CJ210" s="7"/>
      <c r="CK210" s="7"/>
      <c r="CL210" s="7"/>
      <c r="CN210" s="47"/>
      <c r="CO210" s="47"/>
      <c r="CP210" s="4"/>
    </row>
    <row r="211" spans="2:94" s="1" customFormat="1" x14ac:dyDescent="0.3">
      <c r="B211" s="1" t="e">
        <f t="shared" si="105"/>
        <v>#N/A</v>
      </c>
      <c r="J211" s="4"/>
      <c r="K211" s="4"/>
      <c r="L211" s="4"/>
      <c r="M211" s="61"/>
      <c r="Y211" s="58"/>
      <c r="AA211" s="1">
        <f t="shared" si="106"/>
        <v>0</v>
      </c>
      <c r="AB211" s="1">
        <f t="shared" si="107"/>
        <v>0</v>
      </c>
      <c r="AC211" s="1">
        <f t="shared" si="108"/>
        <v>0</v>
      </c>
      <c r="AD211" s="1" t="str">
        <f t="shared" si="121"/>
        <v/>
      </c>
      <c r="AE211" s="1" t="str">
        <f t="shared" si="122"/>
        <v/>
      </c>
      <c r="AF211" s="1" t="str">
        <f t="shared" si="122"/>
        <v/>
      </c>
      <c r="AG211" s="1" t="str">
        <f t="shared" si="122"/>
        <v/>
      </c>
      <c r="AH211" s="1" t="e">
        <f t="shared" si="127"/>
        <v>#N/A</v>
      </c>
      <c r="AI211" s="9" t="e">
        <f t="shared" si="123"/>
        <v>#N/A</v>
      </c>
      <c r="AJ211" s="9" t="e">
        <f t="shared" si="109"/>
        <v>#N/A</v>
      </c>
      <c r="AK211" s="9" t="e">
        <f t="shared" si="110"/>
        <v>#N/A</v>
      </c>
      <c r="AL211" s="9" t="e">
        <f t="shared" si="111"/>
        <v>#N/A</v>
      </c>
      <c r="AM211" s="9" t="e">
        <f t="shared" si="112"/>
        <v>#N/A</v>
      </c>
      <c r="AN211" s="9" t="e">
        <f t="shared" si="113"/>
        <v>#N/A</v>
      </c>
      <c r="AO211" s="9" t="e">
        <f t="shared" si="114"/>
        <v>#N/A</v>
      </c>
      <c r="AP211" s="1" t="str">
        <f t="shared" si="124"/>
        <v/>
      </c>
      <c r="AQ211" s="1" t="str">
        <f t="shared" si="124"/>
        <v/>
      </c>
      <c r="AS211" s="1" t="str">
        <f t="shared" si="125"/>
        <v/>
      </c>
      <c r="AT211" s="1" t="e">
        <f t="shared" si="128"/>
        <v>#N/A</v>
      </c>
      <c r="AU211" s="1" t="e">
        <f t="shared" si="115"/>
        <v>#N/A</v>
      </c>
      <c r="AV211" s="9" t="e">
        <f t="shared" si="116"/>
        <v>#N/A</v>
      </c>
      <c r="AW211" s="9" t="e">
        <f t="shared" si="117"/>
        <v>#N/A</v>
      </c>
      <c r="AX211" s="9" t="e">
        <f t="shared" si="118"/>
        <v>#N/A</v>
      </c>
      <c r="AY211" s="9" t="e">
        <f t="shared" si="119"/>
        <v>#N/A</v>
      </c>
      <c r="AZ211" s="9" t="e">
        <f t="shared" si="120"/>
        <v>#N/A</v>
      </c>
      <c r="BA211" s="9" t="e">
        <f t="shared" si="126"/>
        <v>#N/A</v>
      </c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M211" s="48"/>
      <c r="BX211" s="7"/>
      <c r="BY211" s="4"/>
      <c r="BZ211" s="7"/>
      <c r="CA211" s="7"/>
      <c r="CB211" s="7"/>
      <c r="CE211" s="7"/>
      <c r="CF211" s="7"/>
      <c r="CG211" s="7"/>
      <c r="CH211" s="7"/>
      <c r="CI211" s="7"/>
      <c r="CJ211" s="7"/>
      <c r="CK211" s="7"/>
      <c r="CL211" s="7"/>
      <c r="CN211" s="47"/>
      <c r="CO211" s="47"/>
      <c r="CP211" s="4"/>
    </row>
    <row r="212" spans="2:94" s="1" customFormat="1" x14ac:dyDescent="0.3">
      <c r="B212" s="1" t="e">
        <f t="shared" si="105"/>
        <v>#N/A</v>
      </c>
      <c r="J212" s="4"/>
      <c r="K212" s="4"/>
      <c r="L212" s="4"/>
      <c r="M212" s="61"/>
      <c r="Y212" s="58"/>
      <c r="AA212" s="1">
        <f t="shared" si="106"/>
        <v>0</v>
      </c>
      <c r="AB212" s="1">
        <f t="shared" si="107"/>
        <v>0</v>
      </c>
      <c r="AC212" s="1">
        <f t="shared" si="108"/>
        <v>0</v>
      </c>
      <c r="AD212" s="1" t="str">
        <f t="shared" si="121"/>
        <v/>
      </c>
      <c r="AE212" s="1" t="str">
        <f t="shared" si="122"/>
        <v/>
      </c>
      <c r="AF212" s="1" t="str">
        <f t="shared" si="122"/>
        <v/>
      </c>
      <c r="AG212" s="1" t="str">
        <f t="shared" si="122"/>
        <v/>
      </c>
      <c r="AH212" s="1" t="e">
        <f t="shared" si="127"/>
        <v>#N/A</v>
      </c>
      <c r="AI212" s="9" t="e">
        <f t="shared" si="123"/>
        <v>#N/A</v>
      </c>
      <c r="AJ212" s="9" t="e">
        <f t="shared" si="109"/>
        <v>#N/A</v>
      </c>
      <c r="AK212" s="9" t="e">
        <f t="shared" si="110"/>
        <v>#N/A</v>
      </c>
      <c r="AL212" s="9" t="e">
        <f t="shared" si="111"/>
        <v>#N/A</v>
      </c>
      <c r="AM212" s="9" t="e">
        <f t="shared" si="112"/>
        <v>#N/A</v>
      </c>
      <c r="AN212" s="9" t="e">
        <f t="shared" si="113"/>
        <v>#N/A</v>
      </c>
      <c r="AO212" s="9" t="e">
        <f t="shared" si="114"/>
        <v>#N/A</v>
      </c>
      <c r="AP212" s="1" t="str">
        <f t="shared" si="124"/>
        <v/>
      </c>
      <c r="AQ212" s="1" t="str">
        <f t="shared" si="124"/>
        <v/>
      </c>
      <c r="AS212" s="1" t="str">
        <f t="shared" si="125"/>
        <v/>
      </c>
      <c r="AT212" s="1" t="e">
        <f t="shared" si="128"/>
        <v>#N/A</v>
      </c>
      <c r="AU212" s="1" t="e">
        <f t="shared" si="115"/>
        <v>#N/A</v>
      </c>
      <c r="AV212" s="9" t="e">
        <f t="shared" si="116"/>
        <v>#N/A</v>
      </c>
      <c r="AW212" s="9" t="e">
        <f t="shared" si="117"/>
        <v>#N/A</v>
      </c>
      <c r="AX212" s="9" t="e">
        <f t="shared" si="118"/>
        <v>#N/A</v>
      </c>
      <c r="AY212" s="9" t="e">
        <f t="shared" si="119"/>
        <v>#N/A</v>
      </c>
      <c r="AZ212" s="9" t="e">
        <f t="shared" si="120"/>
        <v>#N/A</v>
      </c>
      <c r="BA212" s="9" t="e">
        <f t="shared" si="126"/>
        <v>#N/A</v>
      </c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M212" s="48"/>
      <c r="BX212" s="7"/>
      <c r="BY212" s="4"/>
      <c r="BZ212" s="7"/>
      <c r="CA212" s="7"/>
      <c r="CB212" s="7"/>
      <c r="CE212" s="7"/>
      <c r="CF212" s="7"/>
      <c r="CG212" s="7"/>
      <c r="CH212" s="7"/>
      <c r="CI212" s="7"/>
      <c r="CJ212" s="7"/>
      <c r="CK212" s="7"/>
      <c r="CL212" s="7"/>
      <c r="CN212" s="47"/>
      <c r="CO212" s="47"/>
      <c r="CP212" s="4"/>
    </row>
    <row r="213" spans="2:94" s="1" customFormat="1" x14ac:dyDescent="0.3">
      <c r="B213" s="1" t="e">
        <f t="shared" si="105"/>
        <v>#N/A</v>
      </c>
      <c r="J213" s="4"/>
      <c r="K213" s="4"/>
      <c r="L213" s="4"/>
      <c r="M213" s="61"/>
      <c r="Y213" s="58"/>
      <c r="AA213" s="1">
        <f t="shared" si="106"/>
        <v>0</v>
      </c>
      <c r="AB213" s="1">
        <f t="shared" si="107"/>
        <v>0</v>
      </c>
      <c r="AC213" s="1">
        <f t="shared" si="108"/>
        <v>0</v>
      </c>
      <c r="AD213" s="1" t="str">
        <f t="shared" si="121"/>
        <v/>
      </c>
      <c r="AE213" s="1" t="str">
        <f t="shared" si="122"/>
        <v/>
      </c>
      <c r="AF213" s="1" t="str">
        <f t="shared" si="122"/>
        <v/>
      </c>
      <c r="AG213" s="1" t="str">
        <f t="shared" si="122"/>
        <v/>
      </c>
      <c r="AH213" s="1" t="e">
        <f t="shared" si="127"/>
        <v>#N/A</v>
      </c>
      <c r="AI213" s="9" t="e">
        <f t="shared" si="123"/>
        <v>#N/A</v>
      </c>
      <c r="AJ213" s="9" t="e">
        <f t="shared" si="109"/>
        <v>#N/A</v>
      </c>
      <c r="AK213" s="9" t="e">
        <f t="shared" si="110"/>
        <v>#N/A</v>
      </c>
      <c r="AL213" s="9" t="e">
        <f t="shared" si="111"/>
        <v>#N/A</v>
      </c>
      <c r="AM213" s="9" t="e">
        <f t="shared" si="112"/>
        <v>#N/A</v>
      </c>
      <c r="AN213" s="9" t="e">
        <f t="shared" si="113"/>
        <v>#N/A</v>
      </c>
      <c r="AO213" s="9" t="e">
        <f t="shared" si="114"/>
        <v>#N/A</v>
      </c>
      <c r="AP213" s="1" t="str">
        <f t="shared" si="124"/>
        <v/>
      </c>
      <c r="AQ213" s="1" t="str">
        <f t="shared" si="124"/>
        <v/>
      </c>
      <c r="AS213" s="1" t="str">
        <f t="shared" si="125"/>
        <v/>
      </c>
      <c r="AT213" s="1" t="e">
        <f t="shared" si="128"/>
        <v>#N/A</v>
      </c>
      <c r="AU213" s="1" t="e">
        <f t="shared" si="115"/>
        <v>#N/A</v>
      </c>
      <c r="AV213" s="9" t="e">
        <f t="shared" si="116"/>
        <v>#N/A</v>
      </c>
      <c r="AW213" s="9" t="e">
        <f t="shared" si="117"/>
        <v>#N/A</v>
      </c>
      <c r="AX213" s="9" t="e">
        <f t="shared" si="118"/>
        <v>#N/A</v>
      </c>
      <c r="AY213" s="9" t="e">
        <f t="shared" si="119"/>
        <v>#N/A</v>
      </c>
      <c r="AZ213" s="9" t="e">
        <f t="shared" si="120"/>
        <v>#N/A</v>
      </c>
      <c r="BA213" s="9" t="e">
        <f t="shared" si="126"/>
        <v>#N/A</v>
      </c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M213" s="48"/>
      <c r="BX213" s="7"/>
      <c r="BY213" s="4"/>
      <c r="BZ213" s="7"/>
      <c r="CA213" s="7"/>
      <c r="CB213" s="7"/>
      <c r="CE213" s="7"/>
      <c r="CF213" s="7"/>
      <c r="CG213" s="7"/>
      <c r="CH213" s="7"/>
      <c r="CI213" s="7"/>
      <c r="CJ213" s="7"/>
      <c r="CK213" s="7"/>
      <c r="CL213" s="7"/>
      <c r="CN213" s="47"/>
      <c r="CO213" s="47"/>
      <c r="CP213" s="4"/>
    </row>
    <row r="214" spans="2:94" s="1" customFormat="1" x14ac:dyDescent="0.3">
      <c r="B214" s="1" t="e">
        <f t="shared" si="105"/>
        <v>#N/A</v>
      </c>
      <c r="J214" s="4"/>
      <c r="K214" s="4"/>
      <c r="L214" s="4"/>
      <c r="M214" s="61"/>
      <c r="Y214" s="58"/>
      <c r="AA214" s="1">
        <f t="shared" si="106"/>
        <v>0</v>
      </c>
      <c r="AB214" s="1">
        <f t="shared" si="107"/>
        <v>0</v>
      </c>
      <c r="AC214" s="1">
        <f t="shared" si="108"/>
        <v>0</v>
      </c>
      <c r="AD214" s="1" t="str">
        <f t="shared" si="121"/>
        <v/>
      </c>
      <c r="AE214" s="1" t="str">
        <f t="shared" si="122"/>
        <v/>
      </c>
      <c r="AF214" s="1" t="str">
        <f t="shared" si="122"/>
        <v/>
      </c>
      <c r="AG214" s="1" t="str">
        <f t="shared" si="122"/>
        <v/>
      </c>
      <c r="AH214" s="1" t="e">
        <f t="shared" si="127"/>
        <v>#N/A</v>
      </c>
      <c r="AI214" s="9" t="e">
        <f t="shared" si="123"/>
        <v>#N/A</v>
      </c>
      <c r="AJ214" s="9" t="e">
        <f t="shared" si="109"/>
        <v>#N/A</v>
      </c>
      <c r="AK214" s="9" t="e">
        <f t="shared" si="110"/>
        <v>#N/A</v>
      </c>
      <c r="AL214" s="9" t="e">
        <f t="shared" si="111"/>
        <v>#N/A</v>
      </c>
      <c r="AM214" s="9" t="e">
        <f t="shared" si="112"/>
        <v>#N/A</v>
      </c>
      <c r="AN214" s="9" t="e">
        <f t="shared" si="113"/>
        <v>#N/A</v>
      </c>
      <c r="AO214" s="9" t="e">
        <f t="shared" si="114"/>
        <v>#N/A</v>
      </c>
      <c r="AP214" s="1" t="str">
        <f t="shared" si="124"/>
        <v/>
      </c>
      <c r="AQ214" s="1" t="str">
        <f t="shared" si="124"/>
        <v/>
      </c>
      <c r="AS214" s="1" t="str">
        <f t="shared" si="125"/>
        <v/>
      </c>
      <c r="AT214" s="1" t="e">
        <f t="shared" si="128"/>
        <v>#N/A</v>
      </c>
      <c r="AU214" s="1" t="e">
        <f t="shared" si="115"/>
        <v>#N/A</v>
      </c>
      <c r="AV214" s="9" t="e">
        <f t="shared" si="116"/>
        <v>#N/A</v>
      </c>
      <c r="AW214" s="9" t="e">
        <f t="shared" si="117"/>
        <v>#N/A</v>
      </c>
      <c r="AX214" s="9" t="e">
        <f t="shared" si="118"/>
        <v>#N/A</v>
      </c>
      <c r="AY214" s="9" t="e">
        <f t="shared" si="119"/>
        <v>#N/A</v>
      </c>
      <c r="AZ214" s="9" t="e">
        <f t="shared" si="120"/>
        <v>#N/A</v>
      </c>
      <c r="BA214" s="9" t="e">
        <f t="shared" si="126"/>
        <v>#N/A</v>
      </c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M214" s="48"/>
      <c r="BX214" s="7"/>
      <c r="BY214" s="4"/>
      <c r="BZ214" s="7"/>
      <c r="CA214" s="7"/>
      <c r="CB214" s="7"/>
      <c r="CE214" s="7"/>
      <c r="CF214" s="7"/>
      <c r="CG214" s="7"/>
      <c r="CH214" s="7"/>
      <c r="CI214" s="7"/>
      <c r="CJ214" s="7"/>
      <c r="CK214" s="7"/>
      <c r="CL214" s="7"/>
      <c r="CN214" s="47"/>
      <c r="CO214" s="47"/>
      <c r="CP214" s="4"/>
    </row>
    <row r="215" spans="2:94" s="1" customFormat="1" x14ac:dyDescent="0.3">
      <c r="B215" s="1" t="e">
        <f t="shared" si="105"/>
        <v>#N/A</v>
      </c>
      <c r="J215" s="4"/>
      <c r="K215" s="4"/>
      <c r="L215" s="4"/>
      <c r="M215" s="61"/>
      <c r="Y215" s="58"/>
      <c r="AA215" s="1">
        <f t="shared" si="106"/>
        <v>0</v>
      </c>
      <c r="AB215" s="1">
        <f t="shared" si="107"/>
        <v>0</v>
      </c>
      <c r="AC215" s="1">
        <f t="shared" si="108"/>
        <v>0</v>
      </c>
      <c r="AD215" s="1" t="str">
        <f t="shared" si="121"/>
        <v/>
      </c>
      <c r="AE215" s="1" t="str">
        <f t="shared" si="122"/>
        <v/>
      </c>
      <c r="AF215" s="1" t="str">
        <f t="shared" si="122"/>
        <v/>
      </c>
      <c r="AG215" s="1" t="str">
        <f t="shared" si="122"/>
        <v/>
      </c>
      <c r="AH215" s="1" t="e">
        <f t="shared" si="127"/>
        <v>#N/A</v>
      </c>
      <c r="AI215" s="9" t="e">
        <f t="shared" si="123"/>
        <v>#N/A</v>
      </c>
      <c r="AJ215" s="9" t="e">
        <f t="shared" si="109"/>
        <v>#N/A</v>
      </c>
      <c r="AK215" s="9" t="e">
        <f t="shared" si="110"/>
        <v>#N/A</v>
      </c>
      <c r="AL215" s="9" t="e">
        <f t="shared" si="111"/>
        <v>#N/A</v>
      </c>
      <c r="AM215" s="9" t="e">
        <f t="shared" si="112"/>
        <v>#N/A</v>
      </c>
      <c r="AN215" s="9" t="e">
        <f t="shared" si="113"/>
        <v>#N/A</v>
      </c>
      <c r="AO215" s="9" t="e">
        <f t="shared" si="114"/>
        <v>#N/A</v>
      </c>
      <c r="AP215" s="1" t="str">
        <f t="shared" si="124"/>
        <v/>
      </c>
      <c r="AQ215" s="1" t="str">
        <f t="shared" si="124"/>
        <v/>
      </c>
      <c r="AS215" s="1" t="str">
        <f t="shared" si="125"/>
        <v/>
      </c>
      <c r="AT215" s="1" t="e">
        <f t="shared" si="128"/>
        <v>#N/A</v>
      </c>
      <c r="AU215" s="1" t="e">
        <f t="shared" si="115"/>
        <v>#N/A</v>
      </c>
      <c r="AV215" s="9" t="e">
        <f t="shared" si="116"/>
        <v>#N/A</v>
      </c>
      <c r="AW215" s="9" t="e">
        <f t="shared" si="117"/>
        <v>#N/A</v>
      </c>
      <c r="AX215" s="9" t="e">
        <f t="shared" si="118"/>
        <v>#N/A</v>
      </c>
      <c r="AY215" s="9" t="e">
        <f t="shared" si="119"/>
        <v>#N/A</v>
      </c>
      <c r="AZ215" s="9" t="e">
        <f t="shared" si="120"/>
        <v>#N/A</v>
      </c>
      <c r="BA215" s="9" t="e">
        <f t="shared" si="126"/>
        <v>#N/A</v>
      </c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M215" s="48"/>
      <c r="BX215" s="7"/>
      <c r="BY215" s="4"/>
      <c r="BZ215" s="7"/>
      <c r="CA215" s="7"/>
      <c r="CB215" s="7"/>
      <c r="CE215" s="7"/>
      <c r="CF215" s="7"/>
      <c r="CG215" s="7"/>
      <c r="CH215" s="7"/>
      <c r="CI215" s="7"/>
      <c r="CJ215" s="7"/>
      <c r="CK215" s="7"/>
      <c r="CL215" s="7"/>
      <c r="CN215" s="47"/>
      <c r="CO215" s="47"/>
      <c r="CP215" s="4"/>
    </row>
    <row r="216" spans="2:94" s="1" customFormat="1" x14ac:dyDescent="0.3">
      <c r="B216" s="1" t="e">
        <f t="shared" si="105"/>
        <v>#N/A</v>
      </c>
      <c r="J216" s="4"/>
      <c r="K216" s="4"/>
      <c r="L216" s="4"/>
      <c r="M216" s="61"/>
      <c r="Y216" s="58"/>
      <c r="AA216" s="1">
        <f t="shared" si="106"/>
        <v>0</v>
      </c>
      <c r="AB216" s="1">
        <f t="shared" si="107"/>
        <v>0</v>
      </c>
      <c r="AC216" s="1">
        <f t="shared" si="108"/>
        <v>0</v>
      </c>
      <c r="AD216" s="1" t="str">
        <f t="shared" si="121"/>
        <v/>
      </c>
      <c r="AE216" s="1" t="str">
        <f t="shared" si="122"/>
        <v/>
      </c>
      <c r="AF216" s="1" t="str">
        <f t="shared" si="122"/>
        <v/>
      </c>
      <c r="AG216" s="1" t="str">
        <f t="shared" si="122"/>
        <v/>
      </c>
      <c r="AH216" s="1" t="e">
        <f t="shared" si="127"/>
        <v>#N/A</v>
      </c>
      <c r="AI216" s="9" t="e">
        <f t="shared" si="123"/>
        <v>#N/A</v>
      </c>
      <c r="AJ216" s="9" t="e">
        <f t="shared" si="109"/>
        <v>#N/A</v>
      </c>
      <c r="AK216" s="9" t="e">
        <f t="shared" si="110"/>
        <v>#N/A</v>
      </c>
      <c r="AL216" s="9" t="e">
        <f t="shared" si="111"/>
        <v>#N/A</v>
      </c>
      <c r="AM216" s="9" t="e">
        <f t="shared" si="112"/>
        <v>#N/A</v>
      </c>
      <c r="AN216" s="9" t="e">
        <f t="shared" si="113"/>
        <v>#N/A</v>
      </c>
      <c r="AO216" s="9" t="e">
        <f t="shared" si="114"/>
        <v>#N/A</v>
      </c>
      <c r="AP216" s="1" t="str">
        <f t="shared" si="124"/>
        <v/>
      </c>
      <c r="AQ216" s="1" t="str">
        <f t="shared" si="124"/>
        <v/>
      </c>
      <c r="AS216" s="1" t="str">
        <f t="shared" si="125"/>
        <v/>
      </c>
      <c r="AT216" s="1" t="e">
        <f t="shared" si="128"/>
        <v>#N/A</v>
      </c>
      <c r="AU216" s="1" t="e">
        <f t="shared" si="115"/>
        <v>#N/A</v>
      </c>
      <c r="AV216" s="9" t="e">
        <f t="shared" si="116"/>
        <v>#N/A</v>
      </c>
      <c r="AW216" s="9" t="e">
        <f t="shared" si="117"/>
        <v>#N/A</v>
      </c>
      <c r="AX216" s="9" t="e">
        <f t="shared" si="118"/>
        <v>#N/A</v>
      </c>
      <c r="AY216" s="9" t="e">
        <f t="shared" si="119"/>
        <v>#N/A</v>
      </c>
      <c r="AZ216" s="9" t="e">
        <f t="shared" si="120"/>
        <v>#N/A</v>
      </c>
      <c r="BA216" s="9" t="e">
        <f t="shared" si="126"/>
        <v>#N/A</v>
      </c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M216" s="48"/>
      <c r="BX216" s="7"/>
      <c r="BY216" s="4"/>
      <c r="BZ216" s="7"/>
      <c r="CA216" s="7"/>
      <c r="CB216" s="7"/>
      <c r="CE216" s="7"/>
      <c r="CF216" s="7"/>
      <c r="CG216" s="7"/>
      <c r="CH216" s="7"/>
      <c r="CI216" s="7"/>
      <c r="CJ216" s="7"/>
      <c r="CK216" s="7"/>
      <c r="CL216" s="7"/>
      <c r="CN216" s="47"/>
      <c r="CO216" s="47"/>
      <c r="CP216" s="4"/>
    </row>
    <row r="217" spans="2:94" s="1" customFormat="1" x14ac:dyDescent="0.3">
      <c r="B217" s="1" t="e">
        <f t="shared" si="105"/>
        <v>#N/A</v>
      </c>
      <c r="J217" s="4"/>
      <c r="K217" s="4"/>
      <c r="L217" s="4"/>
      <c r="M217" s="61"/>
      <c r="Y217" s="58"/>
      <c r="AA217" s="1">
        <f t="shared" si="106"/>
        <v>0</v>
      </c>
      <c r="AB217" s="1">
        <f t="shared" si="107"/>
        <v>0</v>
      </c>
      <c r="AC217" s="1">
        <f t="shared" si="108"/>
        <v>0</v>
      </c>
      <c r="AD217" s="1" t="str">
        <f t="shared" si="121"/>
        <v/>
      </c>
      <c r="AE217" s="1" t="str">
        <f t="shared" si="122"/>
        <v/>
      </c>
      <c r="AF217" s="1" t="str">
        <f t="shared" si="122"/>
        <v/>
      </c>
      <c r="AG217" s="1" t="str">
        <f t="shared" si="122"/>
        <v/>
      </c>
      <c r="AH217" s="1" t="e">
        <f t="shared" si="127"/>
        <v>#N/A</v>
      </c>
      <c r="AI217" s="9" t="e">
        <f t="shared" si="123"/>
        <v>#N/A</v>
      </c>
      <c r="AJ217" s="9" t="e">
        <f t="shared" si="109"/>
        <v>#N/A</v>
      </c>
      <c r="AK217" s="9" t="e">
        <f t="shared" si="110"/>
        <v>#N/A</v>
      </c>
      <c r="AL217" s="9" t="e">
        <f t="shared" si="111"/>
        <v>#N/A</v>
      </c>
      <c r="AM217" s="9" t="e">
        <f t="shared" si="112"/>
        <v>#N/A</v>
      </c>
      <c r="AN217" s="9" t="e">
        <f t="shared" si="113"/>
        <v>#N/A</v>
      </c>
      <c r="AO217" s="9" t="e">
        <f t="shared" si="114"/>
        <v>#N/A</v>
      </c>
      <c r="AP217" s="1" t="str">
        <f t="shared" si="124"/>
        <v/>
      </c>
      <c r="AQ217" s="1" t="str">
        <f t="shared" si="124"/>
        <v/>
      </c>
      <c r="AS217" s="1" t="str">
        <f t="shared" si="125"/>
        <v/>
      </c>
      <c r="AT217" s="1" t="e">
        <f t="shared" si="128"/>
        <v>#N/A</v>
      </c>
      <c r="AU217" s="1" t="e">
        <f t="shared" si="115"/>
        <v>#N/A</v>
      </c>
      <c r="AV217" s="9" t="e">
        <f t="shared" si="116"/>
        <v>#N/A</v>
      </c>
      <c r="AW217" s="9" t="e">
        <f t="shared" si="117"/>
        <v>#N/A</v>
      </c>
      <c r="AX217" s="9" t="e">
        <f t="shared" si="118"/>
        <v>#N/A</v>
      </c>
      <c r="AY217" s="9" t="e">
        <f t="shared" si="119"/>
        <v>#N/A</v>
      </c>
      <c r="AZ217" s="9" t="e">
        <f t="shared" si="120"/>
        <v>#N/A</v>
      </c>
      <c r="BA217" s="9" t="e">
        <f t="shared" si="126"/>
        <v>#N/A</v>
      </c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M217" s="48"/>
      <c r="BX217" s="7"/>
      <c r="BY217" s="4"/>
      <c r="BZ217" s="7"/>
      <c r="CA217" s="7"/>
      <c r="CB217" s="7"/>
      <c r="CE217" s="7"/>
      <c r="CF217" s="7"/>
      <c r="CG217" s="7"/>
      <c r="CH217" s="7"/>
      <c r="CI217" s="7"/>
      <c r="CJ217" s="7"/>
      <c r="CK217" s="7"/>
      <c r="CL217" s="7"/>
      <c r="CN217" s="47"/>
      <c r="CO217" s="47"/>
      <c r="CP217" s="4"/>
    </row>
    <row r="218" spans="2:94" s="1" customFormat="1" x14ac:dyDescent="0.3">
      <c r="B218" s="1" t="e">
        <f t="shared" si="105"/>
        <v>#N/A</v>
      </c>
      <c r="J218" s="4"/>
      <c r="K218" s="4"/>
      <c r="L218" s="4"/>
      <c r="M218" s="61"/>
      <c r="Y218" s="58"/>
      <c r="AA218" s="1">
        <f t="shared" si="106"/>
        <v>0</v>
      </c>
      <c r="AB218" s="1">
        <f t="shared" si="107"/>
        <v>0</v>
      </c>
      <c r="AC218" s="1">
        <f t="shared" si="108"/>
        <v>0</v>
      </c>
      <c r="AD218" s="1" t="str">
        <f t="shared" si="121"/>
        <v/>
      </c>
      <c r="AE218" s="1" t="str">
        <f t="shared" si="122"/>
        <v/>
      </c>
      <c r="AF218" s="1" t="str">
        <f t="shared" si="122"/>
        <v/>
      </c>
      <c r="AG218" s="1" t="str">
        <f t="shared" si="122"/>
        <v/>
      </c>
      <c r="AH218" s="1" t="e">
        <f t="shared" si="127"/>
        <v>#N/A</v>
      </c>
      <c r="AI218" s="9" t="e">
        <f t="shared" si="123"/>
        <v>#N/A</v>
      </c>
      <c r="AJ218" s="9" t="e">
        <f t="shared" si="109"/>
        <v>#N/A</v>
      </c>
      <c r="AK218" s="9" t="e">
        <f t="shared" si="110"/>
        <v>#N/A</v>
      </c>
      <c r="AL218" s="9" t="e">
        <f t="shared" si="111"/>
        <v>#N/A</v>
      </c>
      <c r="AM218" s="9" t="e">
        <f t="shared" si="112"/>
        <v>#N/A</v>
      </c>
      <c r="AN218" s="9" t="e">
        <f t="shared" si="113"/>
        <v>#N/A</v>
      </c>
      <c r="AO218" s="9" t="e">
        <f t="shared" si="114"/>
        <v>#N/A</v>
      </c>
      <c r="AP218" s="1" t="str">
        <f t="shared" si="124"/>
        <v/>
      </c>
      <c r="AQ218" s="1" t="str">
        <f t="shared" si="124"/>
        <v/>
      </c>
      <c r="AS218" s="1" t="str">
        <f t="shared" si="125"/>
        <v/>
      </c>
      <c r="AT218" s="1" t="e">
        <f t="shared" si="128"/>
        <v>#N/A</v>
      </c>
      <c r="AU218" s="1" t="e">
        <f t="shared" si="115"/>
        <v>#N/A</v>
      </c>
      <c r="AV218" s="9" t="e">
        <f t="shared" si="116"/>
        <v>#N/A</v>
      </c>
      <c r="AW218" s="9" t="e">
        <f t="shared" si="117"/>
        <v>#N/A</v>
      </c>
      <c r="AX218" s="9" t="e">
        <f t="shared" si="118"/>
        <v>#N/A</v>
      </c>
      <c r="AY218" s="9" t="e">
        <f t="shared" si="119"/>
        <v>#N/A</v>
      </c>
      <c r="AZ218" s="9" t="e">
        <f t="shared" si="120"/>
        <v>#N/A</v>
      </c>
      <c r="BA218" s="9" t="e">
        <f t="shared" si="126"/>
        <v>#N/A</v>
      </c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M218" s="48"/>
      <c r="BX218" s="7"/>
      <c r="BY218" s="4"/>
      <c r="BZ218" s="7"/>
      <c r="CA218" s="7"/>
      <c r="CB218" s="7"/>
      <c r="CE218" s="7"/>
      <c r="CF218" s="7"/>
      <c r="CG218" s="7"/>
      <c r="CH218" s="7"/>
      <c r="CI218" s="7"/>
      <c r="CJ218" s="7"/>
      <c r="CK218" s="7"/>
      <c r="CL218" s="7"/>
      <c r="CN218" s="47"/>
      <c r="CO218" s="47"/>
      <c r="CP218" s="4"/>
    </row>
    <row r="219" spans="2:94" s="1" customFormat="1" x14ac:dyDescent="0.3">
      <c r="B219" s="1" t="e">
        <f t="shared" si="105"/>
        <v>#N/A</v>
      </c>
      <c r="J219" s="4"/>
      <c r="K219" s="4"/>
      <c r="L219" s="4"/>
      <c r="M219" s="61"/>
      <c r="Y219" s="58"/>
      <c r="AA219" s="1">
        <f t="shared" si="106"/>
        <v>0</v>
      </c>
      <c r="AB219" s="1">
        <f t="shared" si="107"/>
        <v>0</v>
      </c>
      <c r="AC219" s="1">
        <f t="shared" si="108"/>
        <v>0</v>
      </c>
      <c r="AD219" s="1" t="str">
        <f t="shared" si="121"/>
        <v/>
      </c>
      <c r="AE219" s="1" t="str">
        <f t="shared" si="122"/>
        <v/>
      </c>
      <c r="AF219" s="1" t="str">
        <f t="shared" si="122"/>
        <v/>
      </c>
      <c r="AG219" s="1" t="str">
        <f t="shared" si="122"/>
        <v/>
      </c>
      <c r="AH219" s="1" t="e">
        <f t="shared" si="127"/>
        <v>#N/A</v>
      </c>
      <c r="AI219" s="9" t="e">
        <f t="shared" si="123"/>
        <v>#N/A</v>
      </c>
      <c r="AJ219" s="9" t="e">
        <f t="shared" si="109"/>
        <v>#N/A</v>
      </c>
      <c r="AK219" s="9" t="e">
        <f t="shared" si="110"/>
        <v>#N/A</v>
      </c>
      <c r="AL219" s="9" t="e">
        <f t="shared" si="111"/>
        <v>#N/A</v>
      </c>
      <c r="AM219" s="9" t="e">
        <f t="shared" si="112"/>
        <v>#N/A</v>
      </c>
      <c r="AN219" s="9" t="e">
        <f t="shared" si="113"/>
        <v>#N/A</v>
      </c>
      <c r="AO219" s="9" t="e">
        <f t="shared" si="114"/>
        <v>#N/A</v>
      </c>
      <c r="AP219" s="1" t="str">
        <f t="shared" si="124"/>
        <v/>
      </c>
      <c r="AQ219" s="1" t="str">
        <f t="shared" si="124"/>
        <v/>
      </c>
      <c r="AS219" s="1" t="str">
        <f t="shared" si="125"/>
        <v/>
      </c>
      <c r="AT219" s="1" t="e">
        <f t="shared" si="128"/>
        <v>#N/A</v>
      </c>
      <c r="AU219" s="1" t="e">
        <f t="shared" si="115"/>
        <v>#N/A</v>
      </c>
      <c r="AV219" s="9" t="e">
        <f t="shared" si="116"/>
        <v>#N/A</v>
      </c>
      <c r="AW219" s="9" t="e">
        <f t="shared" si="117"/>
        <v>#N/A</v>
      </c>
      <c r="AX219" s="9" t="e">
        <f t="shared" si="118"/>
        <v>#N/A</v>
      </c>
      <c r="AY219" s="9" t="e">
        <f t="shared" si="119"/>
        <v>#N/A</v>
      </c>
      <c r="AZ219" s="9" t="e">
        <f t="shared" si="120"/>
        <v>#N/A</v>
      </c>
      <c r="BA219" s="9" t="e">
        <f t="shared" si="126"/>
        <v>#N/A</v>
      </c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M219" s="48"/>
      <c r="BX219" s="7"/>
      <c r="BY219" s="4"/>
      <c r="BZ219" s="7"/>
      <c r="CA219" s="7"/>
      <c r="CB219" s="7"/>
      <c r="CE219" s="7"/>
      <c r="CF219" s="7"/>
      <c r="CG219" s="7"/>
      <c r="CH219" s="7"/>
      <c r="CI219" s="7"/>
      <c r="CJ219" s="7"/>
      <c r="CK219" s="7"/>
      <c r="CL219" s="7"/>
      <c r="CN219" s="47"/>
      <c r="CO219" s="47"/>
      <c r="CP219" s="4"/>
    </row>
    <row r="220" spans="2:94" s="1" customFormat="1" x14ac:dyDescent="0.3">
      <c r="B220" s="1" t="e">
        <f t="shared" si="105"/>
        <v>#N/A</v>
      </c>
      <c r="J220" s="4"/>
      <c r="K220" s="4"/>
      <c r="L220" s="4"/>
      <c r="M220" s="61"/>
      <c r="Y220" s="58"/>
      <c r="AA220" s="1">
        <f t="shared" si="106"/>
        <v>0</v>
      </c>
      <c r="AB220" s="1">
        <f t="shared" si="107"/>
        <v>0</v>
      </c>
      <c r="AC220" s="1">
        <f t="shared" si="108"/>
        <v>0</v>
      </c>
      <c r="AD220" s="1" t="str">
        <f t="shared" si="121"/>
        <v/>
      </c>
      <c r="AE220" s="1" t="str">
        <f t="shared" si="122"/>
        <v/>
      </c>
      <c r="AF220" s="1" t="str">
        <f t="shared" si="122"/>
        <v/>
      </c>
      <c r="AG220" s="1" t="str">
        <f t="shared" si="122"/>
        <v/>
      </c>
      <c r="AH220" s="1" t="e">
        <f t="shared" si="127"/>
        <v>#N/A</v>
      </c>
      <c r="AI220" s="9" t="e">
        <f t="shared" si="123"/>
        <v>#N/A</v>
      </c>
      <c r="AJ220" s="9" t="e">
        <f t="shared" si="109"/>
        <v>#N/A</v>
      </c>
      <c r="AK220" s="9" t="e">
        <f t="shared" si="110"/>
        <v>#N/A</v>
      </c>
      <c r="AL220" s="9" t="e">
        <f t="shared" si="111"/>
        <v>#N/A</v>
      </c>
      <c r="AM220" s="9" t="e">
        <f t="shared" si="112"/>
        <v>#N/A</v>
      </c>
      <c r="AN220" s="9" t="e">
        <f t="shared" si="113"/>
        <v>#N/A</v>
      </c>
      <c r="AO220" s="9" t="e">
        <f t="shared" si="114"/>
        <v>#N/A</v>
      </c>
      <c r="AP220" s="1" t="str">
        <f t="shared" si="124"/>
        <v/>
      </c>
      <c r="AQ220" s="1" t="str">
        <f t="shared" si="124"/>
        <v/>
      </c>
      <c r="AS220" s="1" t="str">
        <f t="shared" si="125"/>
        <v/>
      </c>
      <c r="AT220" s="1" t="e">
        <f t="shared" si="128"/>
        <v>#N/A</v>
      </c>
      <c r="AU220" s="1" t="e">
        <f t="shared" si="115"/>
        <v>#N/A</v>
      </c>
      <c r="AV220" s="9" t="e">
        <f t="shared" si="116"/>
        <v>#N/A</v>
      </c>
      <c r="AW220" s="9" t="e">
        <f t="shared" si="117"/>
        <v>#N/A</v>
      </c>
      <c r="AX220" s="9" t="e">
        <f t="shared" si="118"/>
        <v>#N/A</v>
      </c>
      <c r="AY220" s="9" t="e">
        <f t="shared" si="119"/>
        <v>#N/A</v>
      </c>
      <c r="AZ220" s="9" t="e">
        <f t="shared" si="120"/>
        <v>#N/A</v>
      </c>
      <c r="BA220" s="9" t="e">
        <f t="shared" si="126"/>
        <v>#N/A</v>
      </c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M220" s="48"/>
      <c r="BX220" s="7"/>
      <c r="BY220" s="4"/>
      <c r="BZ220" s="7"/>
      <c r="CA220" s="7"/>
      <c r="CB220" s="7"/>
      <c r="CE220" s="7"/>
      <c r="CF220" s="7"/>
      <c r="CG220" s="7"/>
      <c r="CH220" s="7"/>
      <c r="CI220" s="7"/>
      <c r="CJ220" s="7"/>
      <c r="CK220" s="7"/>
      <c r="CL220" s="7"/>
      <c r="CN220" s="47"/>
      <c r="CO220" s="47"/>
      <c r="CP220" s="4"/>
    </row>
    <row r="221" spans="2:94" s="1" customFormat="1" x14ac:dyDescent="0.3">
      <c r="B221" s="1" t="e">
        <f t="shared" si="105"/>
        <v>#N/A</v>
      </c>
      <c r="J221" s="4"/>
      <c r="K221" s="4"/>
      <c r="L221" s="4"/>
      <c r="M221" s="61"/>
      <c r="Y221" s="58"/>
      <c r="AA221" s="1">
        <f t="shared" si="106"/>
        <v>0</v>
      </c>
      <c r="AB221" s="1">
        <f t="shared" si="107"/>
        <v>0</v>
      </c>
      <c r="AC221" s="1">
        <f t="shared" si="108"/>
        <v>0</v>
      </c>
      <c r="AD221" s="1" t="str">
        <f t="shared" si="121"/>
        <v/>
      </c>
      <c r="AE221" s="1" t="str">
        <f t="shared" si="122"/>
        <v/>
      </c>
      <c r="AF221" s="1" t="str">
        <f t="shared" si="122"/>
        <v/>
      </c>
      <c r="AG221" s="1" t="str">
        <f t="shared" si="122"/>
        <v/>
      </c>
      <c r="AH221" s="1" t="e">
        <f t="shared" si="127"/>
        <v>#N/A</v>
      </c>
      <c r="AI221" s="9" t="e">
        <f t="shared" si="123"/>
        <v>#N/A</v>
      </c>
      <c r="AJ221" s="9" t="e">
        <f t="shared" si="109"/>
        <v>#N/A</v>
      </c>
      <c r="AK221" s="9" t="e">
        <f t="shared" si="110"/>
        <v>#N/A</v>
      </c>
      <c r="AL221" s="9" t="e">
        <f t="shared" si="111"/>
        <v>#N/A</v>
      </c>
      <c r="AM221" s="9" t="e">
        <f t="shared" si="112"/>
        <v>#N/A</v>
      </c>
      <c r="AN221" s="9" t="e">
        <f t="shared" si="113"/>
        <v>#N/A</v>
      </c>
      <c r="AO221" s="9" t="e">
        <f t="shared" si="114"/>
        <v>#N/A</v>
      </c>
      <c r="AP221" s="1" t="str">
        <f t="shared" si="124"/>
        <v/>
      </c>
      <c r="AQ221" s="1" t="str">
        <f t="shared" si="124"/>
        <v/>
      </c>
      <c r="AS221" s="1" t="str">
        <f t="shared" si="125"/>
        <v/>
      </c>
      <c r="AT221" s="1" t="e">
        <f t="shared" si="128"/>
        <v>#N/A</v>
      </c>
      <c r="AU221" s="1" t="e">
        <f t="shared" si="115"/>
        <v>#N/A</v>
      </c>
      <c r="AV221" s="9" t="e">
        <f t="shared" si="116"/>
        <v>#N/A</v>
      </c>
      <c r="AW221" s="9" t="e">
        <f t="shared" si="117"/>
        <v>#N/A</v>
      </c>
      <c r="AX221" s="9" t="e">
        <f t="shared" si="118"/>
        <v>#N/A</v>
      </c>
      <c r="AY221" s="9" t="e">
        <f t="shared" si="119"/>
        <v>#N/A</v>
      </c>
      <c r="AZ221" s="9" t="e">
        <f t="shared" si="120"/>
        <v>#N/A</v>
      </c>
      <c r="BA221" s="9" t="e">
        <f t="shared" si="126"/>
        <v>#N/A</v>
      </c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M221" s="48"/>
      <c r="BX221" s="7"/>
      <c r="BY221" s="4"/>
      <c r="BZ221" s="7"/>
      <c r="CA221" s="7"/>
      <c r="CB221" s="7"/>
      <c r="CE221" s="7"/>
      <c r="CF221" s="7"/>
      <c r="CG221" s="7"/>
      <c r="CH221" s="7"/>
      <c r="CI221" s="7"/>
      <c r="CJ221" s="7"/>
      <c r="CK221" s="7"/>
      <c r="CL221" s="7"/>
      <c r="CN221" s="47"/>
      <c r="CO221" s="47"/>
      <c r="CP221" s="4"/>
    </row>
    <row r="222" spans="2:94" s="1" customFormat="1" x14ac:dyDescent="0.3">
      <c r="B222" s="1" t="e">
        <f t="shared" si="105"/>
        <v>#N/A</v>
      </c>
      <c r="J222" s="4"/>
      <c r="K222" s="4"/>
      <c r="L222" s="4"/>
      <c r="M222" s="61"/>
      <c r="Y222" s="58"/>
      <c r="AA222" s="1">
        <f t="shared" si="106"/>
        <v>0</v>
      </c>
      <c r="AB222" s="1">
        <f t="shared" si="107"/>
        <v>0</v>
      </c>
      <c r="AC222" s="1">
        <f t="shared" si="108"/>
        <v>0</v>
      </c>
      <c r="AD222" s="1" t="str">
        <f t="shared" si="121"/>
        <v/>
      </c>
      <c r="AE222" s="1" t="str">
        <f t="shared" si="122"/>
        <v/>
      </c>
      <c r="AF222" s="1" t="str">
        <f t="shared" si="122"/>
        <v/>
      </c>
      <c r="AG222" s="1" t="str">
        <f t="shared" si="122"/>
        <v/>
      </c>
      <c r="AH222" s="1" t="e">
        <f t="shared" si="127"/>
        <v>#N/A</v>
      </c>
      <c r="AI222" s="9" t="e">
        <f t="shared" si="123"/>
        <v>#N/A</v>
      </c>
      <c r="AJ222" s="9" t="e">
        <f t="shared" si="109"/>
        <v>#N/A</v>
      </c>
      <c r="AK222" s="9" t="e">
        <f t="shared" si="110"/>
        <v>#N/A</v>
      </c>
      <c r="AL222" s="9" t="e">
        <f t="shared" si="111"/>
        <v>#N/A</v>
      </c>
      <c r="AM222" s="9" t="e">
        <f t="shared" si="112"/>
        <v>#N/A</v>
      </c>
      <c r="AN222" s="9" t="e">
        <f t="shared" si="113"/>
        <v>#N/A</v>
      </c>
      <c r="AO222" s="9" t="e">
        <f t="shared" si="114"/>
        <v>#N/A</v>
      </c>
      <c r="AP222" s="1" t="str">
        <f t="shared" si="124"/>
        <v/>
      </c>
      <c r="AQ222" s="1" t="str">
        <f t="shared" si="124"/>
        <v/>
      </c>
      <c r="AS222" s="1" t="str">
        <f t="shared" si="125"/>
        <v/>
      </c>
      <c r="AT222" s="1" t="e">
        <f t="shared" si="128"/>
        <v>#N/A</v>
      </c>
      <c r="AU222" s="1" t="e">
        <f t="shared" si="115"/>
        <v>#N/A</v>
      </c>
      <c r="AV222" s="9" t="e">
        <f t="shared" si="116"/>
        <v>#N/A</v>
      </c>
      <c r="AW222" s="9" t="e">
        <f t="shared" si="117"/>
        <v>#N/A</v>
      </c>
      <c r="AX222" s="9" t="e">
        <f t="shared" si="118"/>
        <v>#N/A</v>
      </c>
      <c r="AY222" s="9" t="e">
        <f t="shared" si="119"/>
        <v>#N/A</v>
      </c>
      <c r="AZ222" s="9" t="e">
        <f t="shared" si="120"/>
        <v>#N/A</v>
      </c>
      <c r="BA222" s="9" t="e">
        <f t="shared" si="126"/>
        <v>#N/A</v>
      </c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M222" s="48"/>
      <c r="BX222" s="7"/>
      <c r="BY222" s="4"/>
      <c r="BZ222" s="7"/>
      <c r="CA222" s="7"/>
      <c r="CB222" s="7"/>
      <c r="CE222" s="7"/>
      <c r="CF222" s="7"/>
      <c r="CG222" s="7"/>
      <c r="CH222" s="7"/>
      <c r="CI222" s="7"/>
      <c r="CJ222" s="7"/>
      <c r="CK222" s="7"/>
      <c r="CL222" s="7"/>
      <c r="CN222" s="47"/>
      <c r="CO222" s="47"/>
      <c r="CP222" s="4"/>
    </row>
    <row r="223" spans="2:94" s="1" customFormat="1" x14ac:dyDescent="0.3">
      <c r="B223" s="1" t="e">
        <f t="shared" si="105"/>
        <v>#N/A</v>
      </c>
      <c r="J223" s="4"/>
      <c r="K223" s="4"/>
      <c r="L223" s="4"/>
      <c r="M223" s="61"/>
      <c r="Y223" s="58"/>
      <c r="AA223" s="1">
        <f t="shared" si="106"/>
        <v>0</v>
      </c>
      <c r="AB223" s="1">
        <f t="shared" si="107"/>
        <v>0</v>
      </c>
      <c r="AC223" s="1">
        <f t="shared" si="108"/>
        <v>0</v>
      </c>
      <c r="AD223" s="1" t="str">
        <f t="shared" si="121"/>
        <v/>
      </c>
      <c r="AE223" s="1" t="str">
        <f t="shared" si="122"/>
        <v/>
      </c>
      <c r="AF223" s="1" t="str">
        <f t="shared" si="122"/>
        <v/>
      </c>
      <c r="AG223" s="1" t="str">
        <f t="shared" si="122"/>
        <v/>
      </c>
      <c r="AH223" s="1" t="e">
        <f t="shared" si="127"/>
        <v>#N/A</v>
      </c>
      <c r="AI223" s="9" t="e">
        <f t="shared" si="123"/>
        <v>#N/A</v>
      </c>
      <c r="AJ223" s="9" t="e">
        <f t="shared" si="109"/>
        <v>#N/A</v>
      </c>
      <c r="AK223" s="9" t="e">
        <f t="shared" si="110"/>
        <v>#N/A</v>
      </c>
      <c r="AL223" s="9" t="e">
        <f t="shared" si="111"/>
        <v>#N/A</v>
      </c>
      <c r="AM223" s="9" t="e">
        <f t="shared" si="112"/>
        <v>#N/A</v>
      </c>
      <c r="AN223" s="9" t="e">
        <f t="shared" si="113"/>
        <v>#N/A</v>
      </c>
      <c r="AO223" s="9" t="e">
        <f t="shared" si="114"/>
        <v>#N/A</v>
      </c>
      <c r="AP223" s="1" t="str">
        <f t="shared" si="124"/>
        <v/>
      </c>
      <c r="AQ223" s="1" t="str">
        <f t="shared" si="124"/>
        <v/>
      </c>
      <c r="AS223" s="1" t="str">
        <f t="shared" si="125"/>
        <v/>
      </c>
      <c r="AT223" s="1" t="e">
        <f t="shared" si="128"/>
        <v>#N/A</v>
      </c>
      <c r="AU223" s="1" t="e">
        <f t="shared" si="115"/>
        <v>#N/A</v>
      </c>
      <c r="AV223" s="9" t="e">
        <f t="shared" si="116"/>
        <v>#N/A</v>
      </c>
      <c r="AW223" s="9" t="e">
        <f t="shared" si="117"/>
        <v>#N/A</v>
      </c>
      <c r="AX223" s="9" t="e">
        <f t="shared" si="118"/>
        <v>#N/A</v>
      </c>
      <c r="AY223" s="9" t="e">
        <f t="shared" si="119"/>
        <v>#N/A</v>
      </c>
      <c r="AZ223" s="9" t="e">
        <f t="shared" si="120"/>
        <v>#N/A</v>
      </c>
      <c r="BA223" s="9" t="e">
        <f t="shared" si="126"/>
        <v>#N/A</v>
      </c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M223" s="48"/>
      <c r="BX223" s="7"/>
      <c r="BY223" s="4"/>
      <c r="BZ223" s="7"/>
      <c r="CA223" s="7"/>
      <c r="CB223" s="7"/>
      <c r="CE223" s="7"/>
      <c r="CF223" s="7"/>
      <c r="CG223" s="7"/>
      <c r="CH223" s="7"/>
      <c r="CI223" s="7"/>
      <c r="CJ223" s="7"/>
      <c r="CK223" s="7"/>
      <c r="CL223" s="7"/>
      <c r="CN223" s="47"/>
      <c r="CO223" s="47"/>
      <c r="CP223" s="4"/>
    </row>
    <row r="224" spans="2:94" s="1" customFormat="1" x14ac:dyDescent="0.3">
      <c r="B224" s="1" t="e">
        <f t="shared" si="105"/>
        <v>#N/A</v>
      </c>
      <c r="J224" s="4"/>
      <c r="K224" s="4"/>
      <c r="L224" s="4"/>
      <c r="M224" s="61"/>
      <c r="Y224" s="58"/>
      <c r="AA224" s="1">
        <f t="shared" si="106"/>
        <v>0</v>
      </c>
      <c r="AB224" s="1">
        <f t="shared" si="107"/>
        <v>0</v>
      </c>
      <c r="AC224" s="1">
        <f t="shared" si="108"/>
        <v>0</v>
      </c>
      <c r="AD224" s="1" t="str">
        <f t="shared" si="121"/>
        <v/>
      </c>
      <c r="AE224" s="1" t="str">
        <f t="shared" si="122"/>
        <v/>
      </c>
      <c r="AF224" s="1" t="str">
        <f t="shared" si="122"/>
        <v/>
      </c>
      <c r="AG224" s="1" t="str">
        <f t="shared" si="122"/>
        <v/>
      </c>
      <c r="AH224" s="1" t="e">
        <f t="shared" si="127"/>
        <v>#N/A</v>
      </c>
      <c r="AI224" s="9" t="e">
        <f t="shared" si="123"/>
        <v>#N/A</v>
      </c>
      <c r="AJ224" s="9" t="e">
        <f t="shared" si="109"/>
        <v>#N/A</v>
      </c>
      <c r="AK224" s="9" t="e">
        <f t="shared" si="110"/>
        <v>#N/A</v>
      </c>
      <c r="AL224" s="9" t="e">
        <f t="shared" si="111"/>
        <v>#N/A</v>
      </c>
      <c r="AM224" s="9" t="e">
        <f t="shared" si="112"/>
        <v>#N/A</v>
      </c>
      <c r="AN224" s="9" t="e">
        <f t="shared" si="113"/>
        <v>#N/A</v>
      </c>
      <c r="AO224" s="9" t="e">
        <f t="shared" si="114"/>
        <v>#N/A</v>
      </c>
      <c r="AP224" s="1" t="str">
        <f t="shared" si="124"/>
        <v/>
      </c>
      <c r="AQ224" s="1" t="str">
        <f t="shared" si="124"/>
        <v/>
      </c>
      <c r="AS224" s="1" t="str">
        <f t="shared" si="125"/>
        <v/>
      </c>
      <c r="AT224" s="1" t="e">
        <f t="shared" si="128"/>
        <v>#N/A</v>
      </c>
      <c r="AU224" s="1" t="e">
        <f t="shared" si="115"/>
        <v>#N/A</v>
      </c>
      <c r="AV224" s="9" t="e">
        <f t="shared" si="116"/>
        <v>#N/A</v>
      </c>
      <c r="AW224" s="9" t="e">
        <f t="shared" si="117"/>
        <v>#N/A</v>
      </c>
      <c r="AX224" s="9" t="e">
        <f t="shared" si="118"/>
        <v>#N/A</v>
      </c>
      <c r="AY224" s="9" t="e">
        <f t="shared" si="119"/>
        <v>#N/A</v>
      </c>
      <c r="AZ224" s="9" t="e">
        <f t="shared" si="120"/>
        <v>#N/A</v>
      </c>
      <c r="BA224" s="9" t="e">
        <f t="shared" si="126"/>
        <v>#N/A</v>
      </c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M224" s="48"/>
      <c r="BX224" s="7"/>
      <c r="BY224" s="4"/>
      <c r="BZ224" s="7"/>
      <c r="CA224" s="7"/>
      <c r="CB224" s="7"/>
      <c r="CE224" s="7"/>
      <c r="CF224" s="7"/>
      <c r="CG224" s="7"/>
      <c r="CH224" s="7"/>
      <c r="CI224" s="7"/>
      <c r="CJ224" s="7"/>
      <c r="CK224" s="7"/>
      <c r="CL224" s="7"/>
      <c r="CN224" s="47"/>
      <c r="CO224" s="47"/>
      <c r="CP224" s="4"/>
    </row>
    <row r="225" spans="2:94" s="1" customFormat="1" x14ac:dyDescent="0.3">
      <c r="B225" s="1" t="e">
        <f t="shared" si="105"/>
        <v>#N/A</v>
      </c>
      <c r="J225" s="4"/>
      <c r="K225" s="4"/>
      <c r="L225" s="4"/>
      <c r="M225" s="61"/>
      <c r="Y225" s="58"/>
      <c r="AA225" s="1">
        <f t="shared" si="106"/>
        <v>0</v>
      </c>
      <c r="AB225" s="1">
        <f t="shared" si="107"/>
        <v>0</v>
      </c>
      <c r="AC225" s="1">
        <f t="shared" si="108"/>
        <v>0</v>
      </c>
      <c r="AD225" s="1" t="str">
        <f t="shared" si="121"/>
        <v/>
      </c>
      <c r="AE225" s="1" t="str">
        <f t="shared" si="122"/>
        <v/>
      </c>
      <c r="AF225" s="1" t="str">
        <f t="shared" si="122"/>
        <v/>
      </c>
      <c r="AG225" s="1" t="str">
        <f t="shared" si="122"/>
        <v/>
      </c>
      <c r="AH225" s="1" t="e">
        <f t="shared" si="127"/>
        <v>#N/A</v>
      </c>
      <c r="AI225" s="9" t="e">
        <f t="shared" si="123"/>
        <v>#N/A</v>
      </c>
      <c r="AJ225" s="9" t="e">
        <f t="shared" si="109"/>
        <v>#N/A</v>
      </c>
      <c r="AK225" s="9" t="e">
        <f t="shared" si="110"/>
        <v>#N/A</v>
      </c>
      <c r="AL225" s="9" t="e">
        <f t="shared" si="111"/>
        <v>#N/A</v>
      </c>
      <c r="AM225" s="9" t="e">
        <f t="shared" si="112"/>
        <v>#N/A</v>
      </c>
      <c r="AN225" s="9" t="e">
        <f t="shared" si="113"/>
        <v>#N/A</v>
      </c>
      <c r="AO225" s="9" t="e">
        <f t="shared" si="114"/>
        <v>#N/A</v>
      </c>
      <c r="AP225" s="1" t="str">
        <f t="shared" si="124"/>
        <v/>
      </c>
      <c r="AQ225" s="1" t="str">
        <f t="shared" si="124"/>
        <v/>
      </c>
      <c r="AS225" s="1" t="str">
        <f t="shared" si="125"/>
        <v/>
      </c>
      <c r="AT225" s="1" t="e">
        <f t="shared" si="128"/>
        <v>#N/A</v>
      </c>
      <c r="AU225" s="1" t="e">
        <f t="shared" si="115"/>
        <v>#N/A</v>
      </c>
      <c r="AV225" s="9" t="e">
        <f t="shared" si="116"/>
        <v>#N/A</v>
      </c>
      <c r="AW225" s="9" t="e">
        <f t="shared" si="117"/>
        <v>#N/A</v>
      </c>
      <c r="AX225" s="9" t="e">
        <f t="shared" si="118"/>
        <v>#N/A</v>
      </c>
      <c r="AY225" s="9" t="e">
        <f t="shared" si="119"/>
        <v>#N/A</v>
      </c>
      <c r="AZ225" s="9" t="e">
        <f t="shared" si="120"/>
        <v>#N/A</v>
      </c>
      <c r="BA225" s="9" t="e">
        <f t="shared" si="126"/>
        <v>#N/A</v>
      </c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M225" s="48"/>
      <c r="BX225" s="7"/>
      <c r="BY225" s="4"/>
      <c r="BZ225" s="7"/>
      <c r="CA225" s="7"/>
      <c r="CB225" s="7"/>
      <c r="CE225" s="7"/>
      <c r="CF225" s="7"/>
      <c r="CG225" s="7"/>
      <c r="CH225" s="7"/>
      <c r="CI225" s="7"/>
      <c r="CJ225" s="7"/>
      <c r="CK225" s="7"/>
      <c r="CL225" s="7"/>
      <c r="CN225" s="47"/>
      <c r="CO225" s="47"/>
      <c r="CP225" s="4"/>
    </row>
    <row r="226" spans="2:94" s="1" customFormat="1" x14ac:dyDescent="0.3">
      <c r="B226" s="1" t="e">
        <f t="shared" si="105"/>
        <v>#N/A</v>
      </c>
      <c r="J226" s="4"/>
      <c r="K226" s="4"/>
      <c r="L226" s="4"/>
      <c r="M226" s="61"/>
      <c r="Y226" s="58"/>
      <c r="AA226" s="1">
        <f t="shared" si="106"/>
        <v>0</v>
      </c>
      <c r="AB226" s="1">
        <f t="shared" si="107"/>
        <v>0</v>
      </c>
      <c r="AC226" s="1">
        <f t="shared" si="108"/>
        <v>0</v>
      </c>
      <c r="AD226" s="1" t="str">
        <f t="shared" si="121"/>
        <v/>
      </c>
      <c r="AE226" s="1" t="str">
        <f t="shared" si="122"/>
        <v/>
      </c>
      <c r="AF226" s="1" t="str">
        <f t="shared" si="122"/>
        <v/>
      </c>
      <c r="AG226" s="1" t="str">
        <f t="shared" si="122"/>
        <v/>
      </c>
      <c r="AH226" s="1" t="e">
        <f t="shared" si="127"/>
        <v>#N/A</v>
      </c>
      <c r="AI226" s="9" t="e">
        <f t="shared" si="123"/>
        <v>#N/A</v>
      </c>
      <c r="AJ226" s="9" t="e">
        <f t="shared" si="109"/>
        <v>#N/A</v>
      </c>
      <c r="AK226" s="9" t="e">
        <f t="shared" si="110"/>
        <v>#N/A</v>
      </c>
      <c r="AL226" s="9" t="e">
        <f t="shared" si="111"/>
        <v>#N/A</v>
      </c>
      <c r="AM226" s="9" t="e">
        <f t="shared" si="112"/>
        <v>#N/A</v>
      </c>
      <c r="AN226" s="9" t="e">
        <f t="shared" si="113"/>
        <v>#N/A</v>
      </c>
      <c r="AO226" s="9" t="e">
        <f t="shared" si="114"/>
        <v>#N/A</v>
      </c>
      <c r="AP226" s="1" t="str">
        <f t="shared" si="124"/>
        <v/>
      </c>
      <c r="AQ226" s="1" t="str">
        <f t="shared" si="124"/>
        <v/>
      </c>
      <c r="AS226" s="1" t="str">
        <f t="shared" si="125"/>
        <v/>
      </c>
      <c r="AT226" s="1" t="e">
        <f t="shared" si="128"/>
        <v>#N/A</v>
      </c>
      <c r="AU226" s="1" t="e">
        <f t="shared" si="115"/>
        <v>#N/A</v>
      </c>
      <c r="AV226" s="9" t="e">
        <f t="shared" si="116"/>
        <v>#N/A</v>
      </c>
      <c r="AW226" s="9" t="e">
        <f t="shared" si="117"/>
        <v>#N/A</v>
      </c>
      <c r="AX226" s="9" t="e">
        <f t="shared" si="118"/>
        <v>#N/A</v>
      </c>
      <c r="AY226" s="9" t="e">
        <f t="shared" si="119"/>
        <v>#N/A</v>
      </c>
      <c r="AZ226" s="9" t="e">
        <f t="shared" si="120"/>
        <v>#N/A</v>
      </c>
      <c r="BA226" s="9" t="e">
        <f t="shared" si="126"/>
        <v>#N/A</v>
      </c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M226" s="48"/>
      <c r="BX226" s="7"/>
      <c r="BY226" s="4"/>
      <c r="BZ226" s="7"/>
      <c r="CA226" s="7"/>
      <c r="CB226" s="7"/>
      <c r="CE226" s="7"/>
      <c r="CF226" s="7"/>
      <c r="CG226" s="7"/>
      <c r="CH226" s="7"/>
      <c r="CI226" s="7"/>
      <c r="CJ226" s="7"/>
      <c r="CK226" s="7"/>
      <c r="CL226" s="7"/>
      <c r="CN226" s="47"/>
      <c r="CO226" s="47"/>
      <c r="CP226" s="4"/>
    </row>
    <row r="227" spans="2:94" s="1" customFormat="1" x14ac:dyDescent="0.3">
      <c r="B227" s="1" t="e">
        <f t="shared" si="105"/>
        <v>#N/A</v>
      </c>
      <c r="J227" s="4"/>
      <c r="K227" s="4"/>
      <c r="L227" s="4"/>
      <c r="M227" s="61"/>
      <c r="Y227" s="58"/>
      <c r="AA227" s="1">
        <f t="shared" si="106"/>
        <v>0</v>
      </c>
      <c r="AB227" s="1">
        <f t="shared" si="107"/>
        <v>0</v>
      </c>
      <c r="AC227" s="1">
        <f t="shared" si="108"/>
        <v>0</v>
      </c>
      <c r="AD227" s="1" t="str">
        <f t="shared" si="121"/>
        <v/>
      </c>
      <c r="AE227" s="1" t="str">
        <f t="shared" si="122"/>
        <v/>
      </c>
      <c r="AF227" s="1" t="str">
        <f t="shared" si="122"/>
        <v/>
      </c>
      <c r="AG227" s="1" t="str">
        <f t="shared" si="122"/>
        <v/>
      </c>
      <c r="AH227" s="1" t="e">
        <f t="shared" si="127"/>
        <v>#N/A</v>
      </c>
      <c r="AI227" s="9" t="e">
        <f t="shared" si="123"/>
        <v>#N/A</v>
      </c>
      <c r="AJ227" s="9" t="e">
        <f t="shared" si="109"/>
        <v>#N/A</v>
      </c>
      <c r="AK227" s="9" t="e">
        <f t="shared" si="110"/>
        <v>#N/A</v>
      </c>
      <c r="AL227" s="9" t="e">
        <f t="shared" si="111"/>
        <v>#N/A</v>
      </c>
      <c r="AM227" s="9" t="e">
        <f t="shared" si="112"/>
        <v>#N/A</v>
      </c>
      <c r="AN227" s="9" t="e">
        <f t="shared" si="113"/>
        <v>#N/A</v>
      </c>
      <c r="AO227" s="9" t="e">
        <f t="shared" si="114"/>
        <v>#N/A</v>
      </c>
      <c r="AP227" s="1" t="str">
        <f t="shared" si="124"/>
        <v/>
      </c>
      <c r="AQ227" s="1" t="str">
        <f t="shared" si="124"/>
        <v/>
      </c>
      <c r="AS227" s="1" t="str">
        <f t="shared" si="125"/>
        <v/>
      </c>
      <c r="AT227" s="1" t="e">
        <f t="shared" si="128"/>
        <v>#N/A</v>
      </c>
      <c r="AU227" s="1" t="e">
        <f t="shared" si="115"/>
        <v>#N/A</v>
      </c>
      <c r="AV227" s="9" t="e">
        <f t="shared" si="116"/>
        <v>#N/A</v>
      </c>
      <c r="AW227" s="9" t="e">
        <f t="shared" si="117"/>
        <v>#N/A</v>
      </c>
      <c r="AX227" s="9" t="e">
        <f t="shared" si="118"/>
        <v>#N/A</v>
      </c>
      <c r="AY227" s="9" t="e">
        <f t="shared" si="119"/>
        <v>#N/A</v>
      </c>
      <c r="AZ227" s="9" t="e">
        <f t="shared" si="120"/>
        <v>#N/A</v>
      </c>
      <c r="BA227" s="9" t="e">
        <f t="shared" si="126"/>
        <v>#N/A</v>
      </c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M227" s="48"/>
      <c r="BX227" s="7"/>
      <c r="BY227" s="4"/>
      <c r="BZ227" s="7"/>
      <c r="CA227" s="7"/>
      <c r="CB227" s="7"/>
      <c r="CE227" s="7"/>
      <c r="CF227" s="7"/>
      <c r="CG227" s="7"/>
      <c r="CH227" s="7"/>
      <c r="CI227" s="7"/>
      <c r="CJ227" s="7"/>
      <c r="CK227" s="7"/>
      <c r="CL227" s="7"/>
      <c r="CN227" s="47"/>
      <c r="CO227" s="47"/>
      <c r="CP227" s="4"/>
    </row>
    <row r="228" spans="2:94" s="1" customFormat="1" x14ac:dyDescent="0.3">
      <c r="B228" s="1" t="e">
        <f t="shared" si="105"/>
        <v>#N/A</v>
      </c>
      <c r="J228" s="4"/>
      <c r="K228" s="4"/>
      <c r="L228" s="4"/>
      <c r="M228" s="61"/>
      <c r="Y228" s="58"/>
      <c r="AA228" s="1">
        <f t="shared" si="106"/>
        <v>0</v>
      </c>
      <c r="AB228" s="1">
        <f t="shared" si="107"/>
        <v>0</v>
      </c>
      <c r="AC228" s="1">
        <f t="shared" si="108"/>
        <v>0</v>
      </c>
      <c r="AD228" s="1" t="str">
        <f t="shared" si="121"/>
        <v/>
      </c>
      <c r="AE228" s="1" t="str">
        <f t="shared" si="122"/>
        <v/>
      </c>
      <c r="AF228" s="1" t="str">
        <f t="shared" si="122"/>
        <v/>
      </c>
      <c r="AG228" s="1" t="str">
        <f t="shared" si="122"/>
        <v/>
      </c>
      <c r="AH228" s="1" t="e">
        <f t="shared" si="127"/>
        <v>#N/A</v>
      </c>
      <c r="AI228" s="9" t="e">
        <f t="shared" si="123"/>
        <v>#N/A</v>
      </c>
      <c r="AJ228" s="9" t="e">
        <f t="shared" si="109"/>
        <v>#N/A</v>
      </c>
      <c r="AK228" s="9" t="e">
        <f t="shared" si="110"/>
        <v>#N/A</v>
      </c>
      <c r="AL228" s="9" t="e">
        <f t="shared" si="111"/>
        <v>#N/A</v>
      </c>
      <c r="AM228" s="9" t="e">
        <f t="shared" si="112"/>
        <v>#N/A</v>
      </c>
      <c r="AN228" s="9" t="e">
        <f t="shared" si="113"/>
        <v>#N/A</v>
      </c>
      <c r="AO228" s="9" t="e">
        <f t="shared" si="114"/>
        <v>#N/A</v>
      </c>
      <c r="AP228" s="1" t="str">
        <f t="shared" si="124"/>
        <v/>
      </c>
      <c r="AQ228" s="1" t="str">
        <f t="shared" si="124"/>
        <v/>
      </c>
      <c r="AS228" s="1" t="str">
        <f t="shared" si="125"/>
        <v/>
      </c>
      <c r="AT228" s="1" t="e">
        <f t="shared" si="128"/>
        <v>#N/A</v>
      </c>
      <c r="AU228" s="1" t="e">
        <f t="shared" si="115"/>
        <v>#N/A</v>
      </c>
      <c r="AV228" s="9" t="e">
        <f t="shared" si="116"/>
        <v>#N/A</v>
      </c>
      <c r="AW228" s="9" t="e">
        <f t="shared" si="117"/>
        <v>#N/A</v>
      </c>
      <c r="AX228" s="9" t="e">
        <f t="shared" si="118"/>
        <v>#N/A</v>
      </c>
      <c r="AY228" s="9" t="e">
        <f t="shared" si="119"/>
        <v>#N/A</v>
      </c>
      <c r="AZ228" s="9" t="e">
        <f t="shared" si="120"/>
        <v>#N/A</v>
      </c>
      <c r="BA228" s="9" t="e">
        <f t="shared" si="126"/>
        <v>#N/A</v>
      </c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M228" s="48"/>
      <c r="BX228" s="7"/>
      <c r="BY228" s="4"/>
      <c r="BZ228" s="7"/>
      <c r="CA228" s="7"/>
      <c r="CB228" s="7"/>
      <c r="CE228" s="7"/>
      <c r="CF228" s="7"/>
      <c r="CG228" s="7"/>
      <c r="CH228" s="7"/>
      <c r="CI228" s="7"/>
      <c r="CJ228" s="7"/>
      <c r="CK228" s="7"/>
      <c r="CL228" s="7"/>
      <c r="CN228" s="47"/>
      <c r="CO228" s="47"/>
      <c r="CP228" s="4"/>
    </row>
    <row r="229" spans="2:94" s="1" customFormat="1" x14ac:dyDescent="0.3">
      <c r="B229" s="1" t="e">
        <f t="shared" si="105"/>
        <v>#N/A</v>
      </c>
      <c r="J229" s="4"/>
      <c r="K229" s="4"/>
      <c r="L229" s="4"/>
      <c r="M229" s="61"/>
      <c r="Y229" s="58"/>
      <c r="AA229" s="1">
        <f t="shared" si="106"/>
        <v>0</v>
      </c>
      <c r="AB229" s="1">
        <f t="shared" si="107"/>
        <v>0</v>
      </c>
      <c r="AC229" s="1">
        <f t="shared" si="108"/>
        <v>0</v>
      </c>
      <c r="AD229" s="1" t="str">
        <f t="shared" si="121"/>
        <v/>
      </c>
      <c r="AE229" s="1" t="str">
        <f t="shared" si="122"/>
        <v/>
      </c>
      <c r="AF229" s="1" t="str">
        <f t="shared" si="122"/>
        <v/>
      </c>
      <c r="AG229" s="1" t="str">
        <f t="shared" si="122"/>
        <v/>
      </c>
      <c r="AH229" s="1" t="e">
        <f t="shared" si="127"/>
        <v>#N/A</v>
      </c>
      <c r="AI229" s="9" t="e">
        <f t="shared" si="123"/>
        <v>#N/A</v>
      </c>
      <c r="AJ229" s="9" t="e">
        <f t="shared" si="109"/>
        <v>#N/A</v>
      </c>
      <c r="AK229" s="9" t="e">
        <f t="shared" si="110"/>
        <v>#N/A</v>
      </c>
      <c r="AL229" s="9" t="e">
        <f t="shared" si="111"/>
        <v>#N/A</v>
      </c>
      <c r="AM229" s="9" t="e">
        <f t="shared" si="112"/>
        <v>#N/A</v>
      </c>
      <c r="AN229" s="9" t="e">
        <f t="shared" si="113"/>
        <v>#N/A</v>
      </c>
      <c r="AO229" s="9" t="e">
        <f t="shared" si="114"/>
        <v>#N/A</v>
      </c>
      <c r="AP229" s="1" t="str">
        <f t="shared" si="124"/>
        <v/>
      </c>
      <c r="AQ229" s="1" t="str">
        <f t="shared" si="124"/>
        <v/>
      </c>
      <c r="AS229" s="1" t="str">
        <f t="shared" si="125"/>
        <v/>
      </c>
      <c r="AT229" s="1" t="e">
        <f t="shared" si="128"/>
        <v>#N/A</v>
      </c>
      <c r="AU229" s="1" t="e">
        <f t="shared" si="115"/>
        <v>#N/A</v>
      </c>
      <c r="AV229" s="9" t="e">
        <f t="shared" si="116"/>
        <v>#N/A</v>
      </c>
      <c r="AW229" s="9" t="e">
        <f t="shared" si="117"/>
        <v>#N/A</v>
      </c>
      <c r="AX229" s="9" t="e">
        <f t="shared" si="118"/>
        <v>#N/A</v>
      </c>
      <c r="AY229" s="9" t="e">
        <f t="shared" si="119"/>
        <v>#N/A</v>
      </c>
      <c r="AZ229" s="9" t="e">
        <f t="shared" si="120"/>
        <v>#N/A</v>
      </c>
      <c r="BA229" s="9" t="e">
        <f t="shared" si="126"/>
        <v>#N/A</v>
      </c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M229" s="48"/>
      <c r="BX229" s="7"/>
      <c r="BY229" s="4"/>
      <c r="BZ229" s="7"/>
      <c r="CA229" s="7"/>
      <c r="CB229" s="7"/>
      <c r="CE229" s="7"/>
      <c r="CF229" s="7"/>
      <c r="CG229" s="7"/>
      <c r="CH229" s="7"/>
      <c r="CI229" s="7"/>
      <c r="CJ229" s="7"/>
      <c r="CK229" s="7"/>
      <c r="CL229" s="7"/>
      <c r="CN229" s="47"/>
      <c r="CO229" s="47"/>
      <c r="CP229" s="4"/>
    </row>
    <row r="230" spans="2:94" s="1" customFormat="1" x14ac:dyDescent="0.3">
      <c r="B230" s="1" t="e">
        <f t="shared" si="105"/>
        <v>#N/A</v>
      </c>
      <c r="J230" s="4"/>
      <c r="K230" s="4"/>
      <c r="L230" s="4"/>
      <c r="M230" s="61"/>
      <c r="Y230" s="58"/>
      <c r="AA230" s="1">
        <f t="shared" si="106"/>
        <v>0</v>
      </c>
      <c r="AB230" s="1">
        <f t="shared" si="107"/>
        <v>0</v>
      </c>
      <c r="AC230" s="1">
        <f t="shared" si="108"/>
        <v>0</v>
      </c>
      <c r="AD230" s="1" t="str">
        <f t="shared" si="121"/>
        <v/>
      </c>
      <c r="AE230" s="1" t="str">
        <f t="shared" si="122"/>
        <v/>
      </c>
      <c r="AF230" s="1" t="str">
        <f t="shared" si="122"/>
        <v/>
      </c>
      <c r="AG230" s="1" t="str">
        <f t="shared" si="122"/>
        <v/>
      </c>
      <c r="AH230" s="1" t="e">
        <f t="shared" si="127"/>
        <v>#N/A</v>
      </c>
      <c r="AI230" s="9" t="e">
        <f t="shared" si="123"/>
        <v>#N/A</v>
      </c>
      <c r="AJ230" s="9" t="e">
        <f t="shared" si="109"/>
        <v>#N/A</v>
      </c>
      <c r="AK230" s="9" t="e">
        <f t="shared" si="110"/>
        <v>#N/A</v>
      </c>
      <c r="AL230" s="9" t="e">
        <f t="shared" si="111"/>
        <v>#N/A</v>
      </c>
      <c r="AM230" s="9" t="e">
        <f t="shared" si="112"/>
        <v>#N/A</v>
      </c>
      <c r="AN230" s="9" t="e">
        <f t="shared" si="113"/>
        <v>#N/A</v>
      </c>
      <c r="AO230" s="9" t="e">
        <f t="shared" si="114"/>
        <v>#N/A</v>
      </c>
      <c r="AP230" s="1" t="str">
        <f t="shared" si="124"/>
        <v/>
      </c>
      <c r="AQ230" s="1" t="str">
        <f t="shared" si="124"/>
        <v/>
      </c>
      <c r="AS230" s="1" t="str">
        <f t="shared" si="125"/>
        <v/>
      </c>
      <c r="AT230" s="1" t="e">
        <f t="shared" si="128"/>
        <v>#N/A</v>
      </c>
      <c r="AU230" s="1" t="e">
        <f t="shared" si="115"/>
        <v>#N/A</v>
      </c>
      <c r="AV230" s="9" t="e">
        <f t="shared" si="116"/>
        <v>#N/A</v>
      </c>
      <c r="AW230" s="9" t="e">
        <f t="shared" si="117"/>
        <v>#N/A</v>
      </c>
      <c r="AX230" s="9" t="e">
        <f t="shared" si="118"/>
        <v>#N/A</v>
      </c>
      <c r="AY230" s="9" t="e">
        <f t="shared" si="119"/>
        <v>#N/A</v>
      </c>
      <c r="AZ230" s="9" t="e">
        <f t="shared" si="120"/>
        <v>#N/A</v>
      </c>
      <c r="BA230" s="9" t="e">
        <f t="shared" si="126"/>
        <v>#N/A</v>
      </c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M230" s="48"/>
      <c r="BX230" s="7"/>
      <c r="BY230" s="4"/>
      <c r="BZ230" s="7"/>
      <c r="CA230" s="7"/>
      <c r="CB230" s="7"/>
      <c r="CE230" s="7"/>
      <c r="CF230" s="7"/>
      <c r="CG230" s="7"/>
      <c r="CH230" s="7"/>
      <c r="CI230" s="7"/>
      <c r="CJ230" s="7"/>
      <c r="CK230" s="7"/>
      <c r="CL230" s="7"/>
      <c r="CN230" s="47"/>
      <c r="CO230" s="47"/>
      <c r="CP230" s="4"/>
    </row>
    <row r="231" spans="2:94" s="1" customFormat="1" x14ac:dyDescent="0.3">
      <c r="B231" s="1" t="e">
        <f t="shared" si="105"/>
        <v>#N/A</v>
      </c>
      <c r="J231" s="4"/>
      <c r="K231" s="4"/>
      <c r="L231" s="4"/>
      <c r="M231" s="61"/>
      <c r="Y231" s="58"/>
      <c r="AA231" s="1">
        <f t="shared" si="106"/>
        <v>0</v>
      </c>
      <c r="AB231" s="1">
        <f t="shared" si="107"/>
        <v>0</v>
      </c>
      <c r="AC231" s="1">
        <f t="shared" si="108"/>
        <v>0</v>
      </c>
      <c r="AD231" s="1" t="str">
        <f t="shared" si="121"/>
        <v/>
      </c>
      <c r="AE231" s="1" t="str">
        <f t="shared" si="122"/>
        <v/>
      </c>
      <c r="AF231" s="1" t="str">
        <f t="shared" si="122"/>
        <v/>
      </c>
      <c r="AG231" s="1" t="str">
        <f t="shared" si="122"/>
        <v/>
      </c>
      <c r="AH231" s="1" t="e">
        <f t="shared" si="127"/>
        <v>#N/A</v>
      </c>
      <c r="AI231" s="9" t="e">
        <f t="shared" si="123"/>
        <v>#N/A</v>
      </c>
      <c r="AJ231" s="9" t="e">
        <f t="shared" si="109"/>
        <v>#N/A</v>
      </c>
      <c r="AK231" s="9" t="e">
        <f t="shared" si="110"/>
        <v>#N/A</v>
      </c>
      <c r="AL231" s="9" t="e">
        <f t="shared" si="111"/>
        <v>#N/A</v>
      </c>
      <c r="AM231" s="9" t="e">
        <f t="shared" si="112"/>
        <v>#N/A</v>
      </c>
      <c r="AN231" s="9" t="e">
        <f t="shared" si="113"/>
        <v>#N/A</v>
      </c>
      <c r="AO231" s="9" t="e">
        <f t="shared" si="114"/>
        <v>#N/A</v>
      </c>
      <c r="AP231" s="1" t="str">
        <f t="shared" si="124"/>
        <v/>
      </c>
      <c r="AQ231" s="1" t="str">
        <f t="shared" si="124"/>
        <v/>
      </c>
      <c r="AS231" s="1" t="str">
        <f t="shared" si="125"/>
        <v/>
      </c>
      <c r="AT231" s="1" t="e">
        <f t="shared" si="128"/>
        <v>#N/A</v>
      </c>
      <c r="AU231" s="1" t="e">
        <f t="shared" si="115"/>
        <v>#N/A</v>
      </c>
      <c r="AV231" s="9" t="e">
        <f t="shared" si="116"/>
        <v>#N/A</v>
      </c>
      <c r="AW231" s="9" t="e">
        <f t="shared" si="117"/>
        <v>#N/A</v>
      </c>
      <c r="AX231" s="9" t="e">
        <f t="shared" si="118"/>
        <v>#N/A</v>
      </c>
      <c r="AY231" s="9" t="e">
        <f t="shared" si="119"/>
        <v>#N/A</v>
      </c>
      <c r="AZ231" s="9" t="e">
        <f t="shared" si="120"/>
        <v>#N/A</v>
      </c>
      <c r="BA231" s="9" t="e">
        <f t="shared" si="126"/>
        <v>#N/A</v>
      </c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M231" s="48"/>
      <c r="BX231" s="7"/>
      <c r="BY231" s="4"/>
      <c r="BZ231" s="7"/>
      <c r="CA231" s="7"/>
      <c r="CB231" s="7"/>
      <c r="CE231" s="7"/>
      <c r="CF231" s="7"/>
      <c r="CG231" s="7"/>
      <c r="CH231" s="7"/>
      <c r="CI231" s="7"/>
      <c r="CJ231" s="7"/>
      <c r="CK231" s="7"/>
      <c r="CL231" s="7"/>
      <c r="CN231" s="47"/>
      <c r="CO231" s="47"/>
      <c r="CP231" s="4"/>
    </row>
    <row r="232" spans="2:94" s="1" customFormat="1" x14ac:dyDescent="0.3">
      <c r="B232" s="1" t="e">
        <f t="shared" si="105"/>
        <v>#N/A</v>
      </c>
      <c r="J232" s="4"/>
      <c r="K232" s="4"/>
      <c r="L232" s="4"/>
      <c r="M232" s="61"/>
      <c r="Y232" s="58"/>
      <c r="AA232" s="1">
        <f t="shared" si="106"/>
        <v>0</v>
      </c>
      <c r="AB232" s="1">
        <f t="shared" si="107"/>
        <v>0</v>
      </c>
      <c r="AC232" s="1">
        <f t="shared" si="108"/>
        <v>0</v>
      </c>
      <c r="AD232" s="1" t="str">
        <f t="shared" si="121"/>
        <v/>
      </c>
      <c r="AE232" s="1" t="str">
        <f t="shared" si="122"/>
        <v/>
      </c>
      <c r="AF232" s="1" t="str">
        <f t="shared" si="122"/>
        <v/>
      </c>
      <c r="AG232" s="1" t="str">
        <f t="shared" si="122"/>
        <v/>
      </c>
      <c r="AH232" s="1" t="e">
        <f t="shared" si="127"/>
        <v>#N/A</v>
      </c>
      <c r="AI232" s="9" t="e">
        <f t="shared" si="123"/>
        <v>#N/A</v>
      </c>
      <c r="AJ232" s="9" t="e">
        <f t="shared" si="109"/>
        <v>#N/A</v>
      </c>
      <c r="AK232" s="9" t="e">
        <f t="shared" si="110"/>
        <v>#N/A</v>
      </c>
      <c r="AL232" s="9" t="e">
        <f t="shared" si="111"/>
        <v>#N/A</v>
      </c>
      <c r="AM232" s="9" t="e">
        <f t="shared" si="112"/>
        <v>#N/A</v>
      </c>
      <c r="AN232" s="9" t="e">
        <f t="shared" si="113"/>
        <v>#N/A</v>
      </c>
      <c r="AO232" s="9" t="e">
        <f t="shared" si="114"/>
        <v>#N/A</v>
      </c>
      <c r="AP232" s="1" t="str">
        <f t="shared" si="124"/>
        <v/>
      </c>
      <c r="AQ232" s="1" t="str">
        <f t="shared" si="124"/>
        <v/>
      </c>
      <c r="AS232" s="1" t="str">
        <f t="shared" si="125"/>
        <v/>
      </c>
      <c r="AT232" s="1" t="e">
        <f t="shared" si="128"/>
        <v>#N/A</v>
      </c>
      <c r="AU232" s="1" t="e">
        <f t="shared" si="115"/>
        <v>#N/A</v>
      </c>
      <c r="AV232" s="9" t="e">
        <f t="shared" si="116"/>
        <v>#N/A</v>
      </c>
      <c r="AW232" s="9" t="e">
        <f t="shared" si="117"/>
        <v>#N/A</v>
      </c>
      <c r="AX232" s="9" t="e">
        <f t="shared" si="118"/>
        <v>#N/A</v>
      </c>
      <c r="AY232" s="9" t="e">
        <f t="shared" si="119"/>
        <v>#N/A</v>
      </c>
      <c r="AZ232" s="9" t="e">
        <f t="shared" si="120"/>
        <v>#N/A</v>
      </c>
      <c r="BA232" s="9" t="e">
        <f t="shared" si="126"/>
        <v>#N/A</v>
      </c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M232" s="48"/>
      <c r="BX232" s="7"/>
      <c r="BY232" s="4"/>
      <c r="BZ232" s="7"/>
      <c r="CA232" s="7"/>
      <c r="CB232" s="7"/>
      <c r="CE232" s="7"/>
      <c r="CF232" s="7"/>
      <c r="CG232" s="7"/>
      <c r="CH232" s="7"/>
      <c r="CI232" s="7"/>
      <c r="CJ232" s="7"/>
      <c r="CK232" s="7"/>
      <c r="CL232" s="7"/>
      <c r="CN232" s="47"/>
      <c r="CO232" s="47"/>
      <c r="CP232" s="4"/>
    </row>
    <row r="233" spans="2:94" s="1" customFormat="1" x14ac:dyDescent="0.3">
      <c r="B233" s="1" t="e">
        <f t="shared" si="105"/>
        <v>#N/A</v>
      </c>
      <c r="J233" s="4"/>
      <c r="K233" s="4"/>
      <c r="L233" s="4"/>
      <c r="M233" s="61"/>
      <c r="Y233" s="58"/>
      <c r="AA233" s="1">
        <f t="shared" si="106"/>
        <v>0</v>
      </c>
      <c r="AB233" s="1">
        <f t="shared" si="107"/>
        <v>0</v>
      </c>
      <c r="AC233" s="1">
        <f t="shared" si="108"/>
        <v>0</v>
      </c>
      <c r="AD233" s="1" t="str">
        <f t="shared" si="121"/>
        <v/>
      </c>
      <c r="AE233" s="1" t="str">
        <f t="shared" si="122"/>
        <v/>
      </c>
      <c r="AF233" s="1" t="str">
        <f t="shared" si="122"/>
        <v/>
      </c>
      <c r="AG233" s="1" t="str">
        <f t="shared" si="122"/>
        <v/>
      </c>
      <c r="AH233" s="1" t="e">
        <f t="shared" si="127"/>
        <v>#N/A</v>
      </c>
      <c r="AI233" s="9" t="e">
        <f t="shared" si="123"/>
        <v>#N/A</v>
      </c>
      <c r="AJ233" s="9" t="e">
        <f t="shared" si="109"/>
        <v>#N/A</v>
      </c>
      <c r="AK233" s="9" t="e">
        <f t="shared" si="110"/>
        <v>#N/A</v>
      </c>
      <c r="AL233" s="9" t="e">
        <f t="shared" si="111"/>
        <v>#N/A</v>
      </c>
      <c r="AM233" s="9" t="e">
        <f t="shared" si="112"/>
        <v>#N/A</v>
      </c>
      <c r="AN233" s="9" t="e">
        <f t="shared" si="113"/>
        <v>#N/A</v>
      </c>
      <c r="AO233" s="9" t="e">
        <f t="shared" si="114"/>
        <v>#N/A</v>
      </c>
      <c r="AP233" s="1" t="str">
        <f t="shared" si="124"/>
        <v/>
      </c>
      <c r="AQ233" s="1" t="str">
        <f t="shared" si="124"/>
        <v/>
      </c>
      <c r="AS233" s="1" t="str">
        <f t="shared" si="125"/>
        <v/>
      </c>
      <c r="AT233" s="1" t="e">
        <f t="shared" si="128"/>
        <v>#N/A</v>
      </c>
      <c r="AU233" s="1" t="e">
        <f t="shared" si="115"/>
        <v>#N/A</v>
      </c>
      <c r="AV233" s="9" t="e">
        <f t="shared" si="116"/>
        <v>#N/A</v>
      </c>
      <c r="AW233" s="9" t="e">
        <f t="shared" si="117"/>
        <v>#N/A</v>
      </c>
      <c r="AX233" s="9" t="e">
        <f t="shared" si="118"/>
        <v>#N/A</v>
      </c>
      <c r="AY233" s="9" t="e">
        <f t="shared" si="119"/>
        <v>#N/A</v>
      </c>
      <c r="AZ233" s="9" t="e">
        <f t="shared" si="120"/>
        <v>#N/A</v>
      </c>
      <c r="BA233" s="9" t="e">
        <f t="shared" si="126"/>
        <v>#N/A</v>
      </c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M233" s="48"/>
      <c r="BX233" s="7"/>
      <c r="BY233" s="4"/>
      <c r="BZ233" s="7"/>
      <c r="CA233" s="7"/>
      <c r="CB233" s="7"/>
      <c r="CE233" s="7"/>
      <c r="CF233" s="7"/>
      <c r="CG233" s="7"/>
      <c r="CH233" s="7"/>
      <c r="CI233" s="7"/>
      <c r="CJ233" s="7"/>
      <c r="CK233" s="7"/>
      <c r="CL233" s="7"/>
      <c r="CN233" s="47"/>
      <c r="CO233" s="47"/>
      <c r="CP233" s="4"/>
    </row>
    <row r="234" spans="2:94" s="1" customFormat="1" x14ac:dyDescent="0.3">
      <c r="B234" s="1" t="e">
        <f t="shared" si="105"/>
        <v>#N/A</v>
      </c>
      <c r="J234" s="4"/>
      <c r="K234" s="4"/>
      <c r="L234" s="4"/>
      <c r="M234" s="61"/>
      <c r="Y234" s="58"/>
      <c r="AA234" s="1">
        <f t="shared" si="106"/>
        <v>0</v>
      </c>
      <c r="AB234" s="1">
        <f t="shared" si="107"/>
        <v>0</v>
      </c>
      <c r="AC234" s="1">
        <f t="shared" si="108"/>
        <v>0</v>
      </c>
      <c r="AD234" s="1" t="str">
        <f t="shared" si="121"/>
        <v/>
      </c>
      <c r="AE234" s="1" t="str">
        <f t="shared" si="122"/>
        <v/>
      </c>
      <c r="AF234" s="1" t="str">
        <f t="shared" si="122"/>
        <v/>
      </c>
      <c r="AG234" s="1" t="str">
        <f t="shared" si="122"/>
        <v/>
      </c>
      <c r="AH234" s="1" t="e">
        <f t="shared" si="127"/>
        <v>#N/A</v>
      </c>
      <c r="AI234" s="9" t="e">
        <f t="shared" si="123"/>
        <v>#N/A</v>
      </c>
      <c r="AJ234" s="9" t="e">
        <f t="shared" si="109"/>
        <v>#N/A</v>
      </c>
      <c r="AK234" s="9" t="e">
        <f t="shared" si="110"/>
        <v>#N/A</v>
      </c>
      <c r="AL234" s="9" t="e">
        <f t="shared" si="111"/>
        <v>#N/A</v>
      </c>
      <c r="AM234" s="9" t="e">
        <f t="shared" si="112"/>
        <v>#N/A</v>
      </c>
      <c r="AN234" s="9" t="e">
        <f t="shared" si="113"/>
        <v>#N/A</v>
      </c>
      <c r="AO234" s="9" t="e">
        <f t="shared" si="114"/>
        <v>#N/A</v>
      </c>
      <c r="AP234" s="1" t="str">
        <f t="shared" si="124"/>
        <v/>
      </c>
      <c r="AQ234" s="1" t="str">
        <f t="shared" si="124"/>
        <v/>
      </c>
      <c r="AS234" s="1" t="str">
        <f t="shared" si="125"/>
        <v/>
      </c>
      <c r="AT234" s="1" t="e">
        <f t="shared" si="128"/>
        <v>#N/A</v>
      </c>
      <c r="AU234" s="1" t="e">
        <f t="shared" si="115"/>
        <v>#N/A</v>
      </c>
      <c r="AV234" s="9" t="e">
        <f t="shared" si="116"/>
        <v>#N/A</v>
      </c>
      <c r="AW234" s="9" t="e">
        <f t="shared" si="117"/>
        <v>#N/A</v>
      </c>
      <c r="AX234" s="9" t="e">
        <f t="shared" si="118"/>
        <v>#N/A</v>
      </c>
      <c r="AY234" s="9" t="e">
        <f t="shared" si="119"/>
        <v>#N/A</v>
      </c>
      <c r="AZ234" s="9" t="e">
        <f t="shared" si="120"/>
        <v>#N/A</v>
      </c>
      <c r="BA234" s="9" t="e">
        <f t="shared" si="126"/>
        <v>#N/A</v>
      </c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M234" s="48"/>
      <c r="BX234" s="7"/>
      <c r="BY234" s="4"/>
      <c r="BZ234" s="7"/>
      <c r="CA234" s="7"/>
      <c r="CB234" s="7"/>
      <c r="CE234" s="7"/>
      <c r="CF234" s="7"/>
      <c r="CG234" s="7"/>
      <c r="CH234" s="7"/>
      <c r="CI234" s="7"/>
      <c r="CJ234" s="7"/>
      <c r="CK234" s="7"/>
      <c r="CL234" s="7"/>
      <c r="CN234" s="47"/>
      <c r="CO234" s="47"/>
      <c r="CP234" s="4"/>
    </row>
    <row r="235" spans="2:94" s="1" customFormat="1" x14ac:dyDescent="0.3">
      <c r="B235" s="1" t="e">
        <f t="shared" si="105"/>
        <v>#N/A</v>
      </c>
      <c r="J235" s="4"/>
      <c r="K235" s="4"/>
      <c r="L235" s="4"/>
      <c r="M235" s="61"/>
      <c r="Y235" s="58"/>
      <c r="AA235" s="1">
        <f t="shared" si="106"/>
        <v>0</v>
      </c>
      <c r="AB235" s="1">
        <f t="shared" si="107"/>
        <v>0</v>
      </c>
      <c r="AC235" s="1">
        <f t="shared" si="108"/>
        <v>0</v>
      </c>
      <c r="AD235" s="1" t="str">
        <f t="shared" si="121"/>
        <v/>
      </c>
      <c r="AE235" s="1" t="str">
        <f t="shared" si="122"/>
        <v/>
      </c>
      <c r="AF235" s="1" t="str">
        <f t="shared" si="122"/>
        <v/>
      </c>
      <c r="AG235" s="1" t="str">
        <f t="shared" si="122"/>
        <v/>
      </c>
      <c r="AH235" s="1" t="e">
        <f t="shared" si="127"/>
        <v>#N/A</v>
      </c>
      <c r="AI235" s="9" t="e">
        <f t="shared" si="123"/>
        <v>#N/A</v>
      </c>
      <c r="AJ235" s="9" t="e">
        <f t="shared" si="109"/>
        <v>#N/A</v>
      </c>
      <c r="AK235" s="9" t="e">
        <f t="shared" si="110"/>
        <v>#N/A</v>
      </c>
      <c r="AL235" s="9" t="e">
        <f t="shared" si="111"/>
        <v>#N/A</v>
      </c>
      <c r="AM235" s="9" t="e">
        <f t="shared" si="112"/>
        <v>#N/A</v>
      </c>
      <c r="AN235" s="9" t="e">
        <f t="shared" si="113"/>
        <v>#N/A</v>
      </c>
      <c r="AO235" s="9" t="e">
        <f t="shared" si="114"/>
        <v>#N/A</v>
      </c>
      <c r="AP235" s="1" t="str">
        <f t="shared" si="124"/>
        <v/>
      </c>
      <c r="AQ235" s="1" t="str">
        <f t="shared" si="124"/>
        <v/>
      </c>
      <c r="AS235" s="1" t="str">
        <f t="shared" si="125"/>
        <v/>
      </c>
      <c r="AT235" s="1" t="e">
        <f t="shared" si="128"/>
        <v>#N/A</v>
      </c>
      <c r="AU235" s="1" t="e">
        <f t="shared" si="115"/>
        <v>#N/A</v>
      </c>
      <c r="AV235" s="9" t="e">
        <f t="shared" si="116"/>
        <v>#N/A</v>
      </c>
      <c r="AW235" s="9" t="e">
        <f t="shared" si="117"/>
        <v>#N/A</v>
      </c>
      <c r="AX235" s="9" t="e">
        <f t="shared" si="118"/>
        <v>#N/A</v>
      </c>
      <c r="AY235" s="9" t="e">
        <f t="shared" si="119"/>
        <v>#N/A</v>
      </c>
      <c r="AZ235" s="9" t="e">
        <f t="shared" si="120"/>
        <v>#N/A</v>
      </c>
      <c r="BA235" s="9" t="e">
        <f t="shared" si="126"/>
        <v>#N/A</v>
      </c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M235" s="48"/>
      <c r="BX235" s="7"/>
      <c r="BY235" s="4"/>
      <c r="BZ235" s="7"/>
      <c r="CA235" s="7"/>
      <c r="CB235" s="7"/>
      <c r="CE235" s="7"/>
      <c r="CF235" s="7"/>
      <c r="CG235" s="7"/>
      <c r="CH235" s="7"/>
      <c r="CI235" s="7"/>
      <c r="CJ235" s="7"/>
      <c r="CK235" s="7"/>
      <c r="CL235" s="7"/>
      <c r="CN235" s="47"/>
      <c r="CO235" s="47"/>
      <c r="CP235" s="4"/>
    </row>
    <row r="236" spans="2:94" s="1" customFormat="1" x14ac:dyDescent="0.3">
      <c r="B236" s="1" t="e">
        <f t="shared" si="105"/>
        <v>#N/A</v>
      </c>
      <c r="J236" s="4"/>
      <c r="K236" s="4"/>
      <c r="L236" s="4"/>
      <c r="M236" s="61"/>
      <c r="Y236" s="58"/>
      <c r="AA236" s="1">
        <f t="shared" si="106"/>
        <v>0</v>
      </c>
      <c r="AB236" s="1">
        <f t="shared" si="107"/>
        <v>0</v>
      </c>
      <c r="AC236" s="1">
        <f t="shared" si="108"/>
        <v>0</v>
      </c>
      <c r="AD236" s="1" t="str">
        <f t="shared" si="121"/>
        <v/>
      </c>
      <c r="AE236" s="1" t="str">
        <f t="shared" si="122"/>
        <v/>
      </c>
      <c r="AF236" s="1" t="str">
        <f t="shared" si="122"/>
        <v/>
      </c>
      <c r="AG236" s="1" t="str">
        <f t="shared" si="122"/>
        <v/>
      </c>
      <c r="AH236" s="1" t="e">
        <f t="shared" si="127"/>
        <v>#N/A</v>
      </c>
      <c r="AI236" s="9" t="e">
        <f t="shared" si="123"/>
        <v>#N/A</v>
      </c>
      <c r="AJ236" s="9" t="e">
        <f t="shared" si="109"/>
        <v>#N/A</v>
      </c>
      <c r="AK236" s="9" t="e">
        <f t="shared" si="110"/>
        <v>#N/A</v>
      </c>
      <c r="AL236" s="9" t="e">
        <f t="shared" si="111"/>
        <v>#N/A</v>
      </c>
      <c r="AM236" s="9" t="e">
        <f t="shared" si="112"/>
        <v>#N/A</v>
      </c>
      <c r="AN236" s="9" t="e">
        <f t="shared" si="113"/>
        <v>#N/A</v>
      </c>
      <c r="AO236" s="9" t="e">
        <f t="shared" si="114"/>
        <v>#N/A</v>
      </c>
      <c r="AP236" s="1" t="str">
        <f t="shared" si="124"/>
        <v/>
      </c>
      <c r="AQ236" s="1" t="str">
        <f t="shared" si="124"/>
        <v/>
      </c>
      <c r="AS236" s="1" t="str">
        <f t="shared" si="125"/>
        <v/>
      </c>
      <c r="AT236" s="1" t="e">
        <f t="shared" si="128"/>
        <v>#N/A</v>
      </c>
      <c r="AU236" s="1" t="e">
        <f t="shared" si="115"/>
        <v>#N/A</v>
      </c>
      <c r="AV236" s="9" t="e">
        <f t="shared" si="116"/>
        <v>#N/A</v>
      </c>
      <c r="AW236" s="9" t="e">
        <f t="shared" si="117"/>
        <v>#N/A</v>
      </c>
      <c r="AX236" s="9" t="e">
        <f t="shared" si="118"/>
        <v>#N/A</v>
      </c>
      <c r="AY236" s="9" t="e">
        <f t="shared" si="119"/>
        <v>#N/A</v>
      </c>
      <c r="AZ236" s="9" t="e">
        <f t="shared" si="120"/>
        <v>#N/A</v>
      </c>
      <c r="BA236" s="9" t="e">
        <f t="shared" si="126"/>
        <v>#N/A</v>
      </c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M236" s="48"/>
      <c r="BX236" s="7"/>
      <c r="BY236" s="4"/>
      <c r="BZ236" s="7"/>
      <c r="CA236" s="7"/>
      <c r="CB236" s="7"/>
      <c r="CE236" s="7"/>
      <c r="CF236" s="7"/>
      <c r="CG236" s="7"/>
      <c r="CH236" s="7"/>
      <c r="CI236" s="7"/>
      <c r="CJ236" s="7"/>
      <c r="CK236" s="7"/>
      <c r="CL236" s="7"/>
      <c r="CN236" s="47"/>
      <c r="CO236" s="47"/>
      <c r="CP236" s="4"/>
    </row>
    <row r="237" spans="2:94" s="1" customFormat="1" x14ac:dyDescent="0.3">
      <c r="B237" s="1" t="e">
        <f t="shared" si="105"/>
        <v>#N/A</v>
      </c>
      <c r="J237" s="4"/>
      <c r="K237" s="4"/>
      <c r="L237" s="4"/>
      <c r="M237" s="61"/>
      <c r="Y237" s="58"/>
      <c r="AA237" s="1">
        <f t="shared" si="106"/>
        <v>0</v>
      </c>
      <c r="AB237" s="1">
        <f t="shared" si="107"/>
        <v>0</v>
      </c>
      <c r="AC237" s="1">
        <f t="shared" si="108"/>
        <v>0</v>
      </c>
      <c r="AD237" s="1" t="str">
        <f t="shared" si="121"/>
        <v/>
      </c>
      <c r="AE237" s="1" t="str">
        <f t="shared" si="122"/>
        <v/>
      </c>
      <c r="AF237" s="1" t="str">
        <f t="shared" si="122"/>
        <v/>
      </c>
      <c r="AG237" s="1" t="str">
        <f t="shared" si="122"/>
        <v/>
      </c>
      <c r="AH237" s="1" t="e">
        <f t="shared" si="127"/>
        <v>#N/A</v>
      </c>
      <c r="AI237" s="9" t="e">
        <f t="shared" si="123"/>
        <v>#N/A</v>
      </c>
      <c r="AJ237" s="9" t="e">
        <f t="shared" si="109"/>
        <v>#N/A</v>
      </c>
      <c r="AK237" s="9" t="e">
        <f t="shared" si="110"/>
        <v>#N/A</v>
      </c>
      <c r="AL237" s="9" t="e">
        <f t="shared" si="111"/>
        <v>#N/A</v>
      </c>
      <c r="AM237" s="9" t="e">
        <f t="shared" si="112"/>
        <v>#N/A</v>
      </c>
      <c r="AN237" s="9" t="e">
        <f t="shared" si="113"/>
        <v>#N/A</v>
      </c>
      <c r="AO237" s="9" t="e">
        <f t="shared" si="114"/>
        <v>#N/A</v>
      </c>
      <c r="AP237" s="1" t="str">
        <f t="shared" si="124"/>
        <v/>
      </c>
      <c r="AQ237" s="1" t="str">
        <f t="shared" si="124"/>
        <v/>
      </c>
      <c r="AS237" s="1" t="str">
        <f t="shared" si="125"/>
        <v/>
      </c>
      <c r="AT237" s="1" t="e">
        <f t="shared" si="128"/>
        <v>#N/A</v>
      </c>
      <c r="AU237" s="1" t="e">
        <f t="shared" si="115"/>
        <v>#N/A</v>
      </c>
      <c r="AV237" s="9" t="e">
        <f t="shared" si="116"/>
        <v>#N/A</v>
      </c>
      <c r="AW237" s="9" t="e">
        <f t="shared" si="117"/>
        <v>#N/A</v>
      </c>
      <c r="AX237" s="9" t="e">
        <f t="shared" si="118"/>
        <v>#N/A</v>
      </c>
      <c r="AY237" s="9" t="e">
        <f t="shared" si="119"/>
        <v>#N/A</v>
      </c>
      <c r="AZ237" s="9" t="e">
        <f t="shared" si="120"/>
        <v>#N/A</v>
      </c>
      <c r="BA237" s="9" t="e">
        <f t="shared" si="126"/>
        <v>#N/A</v>
      </c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M237" s="48"/>
      <c r="BX237" s="7"/>
      <c r="BY237" s="4"/>
      <c r="BZ237" s="7"/>
      <c r="CA237" s="7"/>
      <c r="CB237" s="7"/>
      <c r="CE237" s="7"/>
      <c r="CF237" s="7"/>
      <c r="CG237" s="7"/>
      <c r="CH237" s="7"/>
      <c r="CI237" s="7"/>
      <c r="CJ237" s="7"/>
      <c r="CK237" s="7"/>
      <c r="CL237" s="7"/>
      <c r="CN237" s="47"/>
      <c r="CO237" s="47"/>
      <c r="CP237" s="4"/>
    </row>
    <row r="238" spans="2:94" s="1" customFormat="1" x14ac:dyDescent="0.3">
      <c r="B238" s="1" t="e">
        <f t="shared" si="105"/>
        <v>#N/A</v>
      </c>
      <c r="J238" s="4"/>
      <c r="K238" s="4"/>
      <c r="L238" s="4"/>
      <c r="M238" s="61"/>
      <c r="Y238" s="58"/>
      <c r="AA238" s="1">
        <f t="shared" si="106"/>
        <v>0</v>
      </c>
      <c r="AB238" s="1">
        <f t="shared" si="107"/>
        <v>0</v>
      </c>
      <c r="AC238" s="1">
        <f t="shared" si="108"/>
        <v>0</v>
      </c>
      <c r="AD238" s="1" t="str">
        <f t="shared" si="121"/>
        <v/>
      </c>
      <c r="AE238" s="1" t="str">
        <f t="shared" si="122"/>
        <v/>
      </c>
      <c r="AF238" s="1" t="str">
        <f t="shared" si="122"/>
        <v/>
      </c>
      <c r="AG238" s="1" t="str">
        <f t="shared" si="122"/>
        <v/>
      </c>
      <c r="AH238" s="1" t="e">
        <f t="shared" si="127"/>
        <v>#N/A</v>
      </c>
      <c r="AI238" s="9" t="e">
        <f t="shared" si="123"/>
        <v>#N/A</v>
      </c>
      <c r="AJ238" s="9" t="e">
        <f t="shared" si="109"/>
        <v>#N/A</v>
      </c>
      <c r="AK238" s="9" t="e">
        <f t="shared" si="110"/>
        <v>#N/A</v>
      </c>
      <c r="AL238" s="9" t="e">
        <f t="shared" si="111"/>
        <v>#N/A</v>
      </c>
      <c r="AM238" s="9" t="e">
        <f t="shared" si="112"/>
        <v>#N/A</v>
      </c>
      <c r="AN238" s="9" t="e">
        <f t="shared" si="113"/>
        <v>#N/A</v>
      </c>
      <c r="AO238" s="9" t="e">
        <f t="shared" si="114"/>
        <v>#N/A</v>
      </c>
      <c r="AP238" s="1" t="str">
        <f t="shared" si="124"/>
        <v/>
      </c>
      <c r="AQ238" s="1" t="str">
        <f t="shared" si="124"/>
        <v/>
      </c>
      <c r="AS238" s="1" t="str">
        <f t="shared" si="125"/>
        <v/>
      </c>
      <c r="AT238" s="1" t="e">
        <f t="shared" si="128"/>
        <v>#N/A</v>
      </c>
      <c r="AU238" s="1" t="e">
        <f t="shared" si="115"/>
        <v>#N/A</v>
      </c>
      <c r="AV238" s="9" t="e">
        <f t="shared" si="116"/>
        <v>#N/A</v>
      </c>
      <c r="AW238" s="9" t="e">
        <f t="shared" si="117"/>
        <v>#N/A</v>
      </c>
      <c r="AX238" s="9" t="e">
        <f t="shared" si="118"/>
        <v>#N/A</v>
      </c>
      <c r="AY238" s="9" t="e">
        <f t="shared" si="119"/>
        <v>#N/A</v>
      </c>
      <c r="AZ238" s="9" t="e">
        <f t="shared" si="120"/>
        <v>#N/A</v>
      </c>
      <c r="BA238" s="9" t="e">
        <f t="shared" si="126"/>
        <v>#N/A</v>
      </c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M238" s="48"/>
      <c r="BX238" s="7"/>
      <c r="BY238" s="4"/>
      <c r="BZ238" s="7"/>
      <c r="CA238" s="7"/>
      <c r="CB238" s="7"/>
      <c r="CE238" s="7"/>
      <c r="CF238" s="7"/>
      <c r="CG238" s="7"/>
      <c r="CH238" s="7"/>
      <c r="CI238" s="7"/>
      <c r="CJ238" s="7"/>
      <c r="CK238" s="7"/>
      <c r="CL238" s="7"/>
      <c r="CN238" s="47"/>
      <c r="CO238" s="47"/>
      <c r="CP238" s="4"/>
    </row>
    <row r="239" spans="2:94" s="1" customFormat="1" x14ac:dyDescent="0.3">
      <c r="B239" s="1" t="e">
        <f t="shared" si="105"/>
        <v>#N/A</v>
      </c>
      <c r="J239" s="4"/>
      <c r="K239" s="4"/>
      <c r="L239" s="4"/>
      <c r="M239" s="61"/>
      <c r="Y239" s="58"/>
      <c r="AA239" s="1">
        <f t="shared" si="106"/>
        <v>0</v>
      </c>
      <c r="AB239" s="1">
        <f t="shared" si="107"/>
        <v>0</v>
      </c>
      <c r="AC239" s="1">
        <f t="shared" si="108"/>
        <v>0</v>
      </c>
      <c r="AD239" s="1" t="str">
        <f t="shared" si="121"/>
        <v/>
      </c>
      <c r="AE239" s="1" t="str">
        <f t="shared" si="122"/>
        <v/>
      </c>
      <c r="AF239" s="1" t="str">
        <f t="shared" si="122"/>
        <v/>
      </c>
      <c r="AG239" s="1" t="str">
        <f t="shared" si="122"/>
        <v/>
      </c>
      <c r="AH239" s="1" t="e">
        <f t="shared" si="127"/>
        <v>#N/A</v>
      </c>
      <c r="AI239" s="9" t="e">
        <f t="shared" si="123"/>
        <v>#N/A</v>
      </c>
      <c r="AJ239" s="9" t="e">
        <f t="shared" si="109"/>
        <v>#N/A</v>
      </c>
      <c r="AK239" s="9" t="e">
        <f t="shared" si="110"/>
        <v>#N/A</v>
      </c>
      <c r="AL239" s="9" t="e">
        <f t="shared" si="111"/>
        <v>#N/A</v>
      </c>
      <c r="AM239" s="9" t="e">
        <f t="shared" si="112"/>
        <v>#N/A</v>
      </c>
      <c r="AN239" s="9" t="e">
        <f t="shared" si="113"/>
        <v>#N/A</v>
      </c>
      <c r="AO239" s="9" t="e">
        <f t="shared" si="114"/>
        <v>#N/A</v>
      </c>
      <c r="AP239" s="1" t="str">
        <f t="shared" si="124"/>
        <v/>
      </c>
      <c r="AQ239" s="1" t="str">
        <f t="shared" si="124"/>
        <v/>
      </c>
      <c r="AS239" s="1" t="str">
        <f t="shared" si="125"/>
        <v/>
      </c>
      <c r="AT239" s="1" t="e">
        <f t="shared" si="128"/>
        <v>#N/A</v>
      </c>
      <c r="AU239" s="1" t="e">
        <f t="shared" si="115"/>
        <v>#N/A</v>
      </c>
      <c r="AV239" s="9" t="e">
        <f t="shared" si="116"/>
        <v>#N/A</v>
      </c>
      <c r="AW239" s="9" t="e">
        <f t="shared" si="117"/>
        <v>#N/A</v>
      </c>
      <c r="AX239" s="9" t="e">
        <f t="shared" si="118"/>
        <v>#N/A</v>
      </c>
      <c r="AY239" s="9" t="e">
        <f t="shared" si="119"/>
        <v>#N/A</v>
      </c>
      <c r="AZ239" s="9" t="e">
        <f t="shared" si="120"/>
        <v>#N/A</v>
      </c>
      <c r="BA239" s="9" t="e">
        <f t="shared" si="126"/>
        <v>#N/A</v>
      </c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M239" s="48"/>
      <c r="BX239" s="7"/>
      <c r="BY239" s="4"/>
      <c r="BZ239" s="7"/>
      <c r="CA239" s="7"/>
      <c r="CB239" s="7"/>
      <c r="CE239" s="7"/>
      <c r="CF239" s="7"/>
      <c r="CG239" s="7"/>
      <c r="CH239" s="7"/>
      <c r="CI239" s="7"/>
      <c r="CJ239" s="7"/>
      <c r="CK239" s="7"/>
      <c r="CL239" s="7"/>
      <c r="CN239" s="47"/>
      <c r="CO239" s="47"/>
      <c r="CP239" s="4"/>
    </row>
    <row r="240" spans="2:94" s="1" customFormat="1" x14ac:dyDescent="0.3">
      <c r="B240" s="1" t="e">
        <f t="shared" si="105"/>
        <v>#N/A</v>
      </c>
      <c r="J240" s="4"/>
      <c r="K240" s="4"/>
      <c r="L240" s="4"/>
      <c r="M240" s="61"/>
      <c r="Y240" s="58"/>
      <c r="AA240" s="1">
        <f t="shared" si="106"/>
        <v>0</v>
      </c>
      <c r="AB240" s="1">
        <f t="shared" si="107"/>
        <v>0</v>
      </c>
      <c r="AC240" s="1">
        <f t="shared" si="108"/>
        <v>0</v>
      </c>
      <c r="AD240" s="1" t="str">
        <f t="shared" si="121"/>
        <v/>
      </c>
      <c r="AE240" s="1" t="str">
        <f t="shared" si="122"/>
        <v/>
      </c>
      <c r="AF240" s="1" t="str">
        <f t="shared" si="122"/>
        <v/>
      </c>
      <c r="AG240" s="1" t="str">
        <f t="shared" si="122"/>
        <v/>
      </c>
      <c r="AH240" s="1" t="e">
        <f t="shared" si="127"/>
        <v>#N/A</v>
      </c>
      <c r="AI240" s="9" t="e">
        <f t="shared" si="123"/>
        <v>#N/A</v>
      </c>
      <c r="AJ240" s="9" t="e">
        <f t="shared" si="109"/>
        <v>#N/A</v>
      </c>
      <c r="AK240" s="9" t="e">
        <f t="shared" si="110"/>
        <v>#N/A</v>
      </c>
      <c r="AL240" s="9" t="e">
        <f t="shared" si="111"/>
        <v>#N/A</v>
      </c>
      <c r="AM240" s="9" t="e">
        <f t="shared" si="112"/>
        <v>#N/A</v>
      </c>
      <c r="AN240" s="9" t="e">
        <f t="shared" si="113"/>
        <v>#N/A</v>
      </c>
      <c r="AO240" s="9" t="e">
        <f t="shared" si="114"/>
        <v>#N/A</v>
      </c>
      <c r="AP240" s="1" t="str">
        <f t="shared" si="124"/>
        <v/>
      </c>
      <c r="AQ240" s="1" t="str">
        <f t="shared" si="124"/>
        <v/>
      </c>
      <c r="AS240" s="1" t="str">
        <f t="shared" si="125"/>
        <v/>
      </c>
      <c r="AT240" s="1" t="e">
        <f t="shared" si="128"/>
        <v>#N/A</v>
      </c>
      <c r="AU240" s="1" t="e">
        <f t="shared" si="115"/>
        <v>#N/A</v>
      </c>
      <c r="AV240" s="9" t="e">
        <f t="shared" si="116"/>
        <v>#N/A</v>
      </c>
      <c r="AW240" s="9" t="e">
        <f t="shared" si="117"/>
        <v>#N/A</v>
      </c>
      <c r="AX240" s="9" t="e">
        <f t="shared" si="118"/>
        <v>#N/A</v>
      </c>
      <c r="AY240" s="9" t="e">
        <f t="shared" si="119"/>
        <v>#N/A</v>
      </c>
      <c r="AZ240" s="9" t="e">
        <f t="shared" si="120"/>
        <v>#N/A</v>
      </c>
      <c r="BA240" s="9" t="e">
        <f t="shared" si="126"/>
        <v>#N/A</v>
      </c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M240" s="48"/>
      <c r="BX240" s="7"/>
      <c r="BY240" s="4"/>
      <c r="BZ240" s="7"/>
      <c r="CA240" s="7"/>
      <c r="CB240" s="7"/>
      <c r="CE240" s="7"/>
      <c r="CF240" s="7"/>
      <c r="CG240" s="7"/>
      <c r="CH240" s="7"/>
      <c r="CI240" s="7"/>
      <c r="CJ240" s="7"/>
      <c r="CK240" s="7"/>
      <c r="CL240" s="7"/>
      <c r="CN240" s="47"/>
      <c r="CO240" s="47"/>
      <c r="CP240" s="4"/>
    </row>
    <row r="241" spans="2:94" s="1" customFormat="1" x14ac:dyDescent="0.3">
      <c r="B241" s="1" t="e">
        <f t="shared" si="105"/>
        <v>#N/A</v>
      </c>
      <c r="J241" s="4"/>
      <c r="K241" s="4"/>
      <c r="L241" s="4"/>
      <c r="M241" s="61"/>
      <c r="Y241" s="58"/>
      <c r="AA241" s="1">
        <f t="shared" si="106"/>
        <v>0</v>
      </c>
      <c r="AB241" s="1">
        <f t="shared" si="107"/>
        <v>0</v>
      </c>
      <c r="AC241" s="1">
        <f t="shared" si="108"/>
        <v>0</v>
      </c>
      <c r="AD241" s="1" t="str">
        <f t="shared" si="121"/>
        <v/>
      </c>
      <c r="AE241" s="1" t="str">
        <f t="shared" si="122"/>
        <v/>
      </c>
      <c r="AF241" s="1" t="str">
        <f t="shared" si="122"/>
        <v/>
      </c>
      <c r="AG241" s="1" t="str">
        <f t="shared" si="122"/>
        <v/>
      </c>
      <c r="AH241" s="1" t="e">
        <f t="shared" si="127"/>
        <v>#N/A</v>
      </c>
      <c r="AI241" s="9" t="e">
        <f t="shared" si="123"/>
        <v>#N/A</v>
      </c>
      <c r="AJ241" s="9" t="e">
        <f t="shared" si="109"/>
        <v>#N/A</v>
      </c>
      <c r="AK241" s="9" t="e">
        <f t="shared" si="110"/>
        <v>#N/A</v>
      </c>
      <c r="AL241" s="9" t="e">
        <f t="shared" si="111"/>
        <v>#N/A</v>
      </c>
      <c r="AM241" s="9" t="e">
        <f t="shared" si="112"/>
        <v>#N/A</v>
      </c>
      <c r="AN241" s="9" t="e">
        <f t="shared" si="113"/>
        <v>#N/A</v>
      </c>
      <c r="AO241" s="9" t="e">
        <f t="shared" si="114"/>
        <v>#N/A</v>
      </c>
      <c r="AP241" s="1" t="str">
        <f t="shared" si="124"/>
        <v/>
      </c>
      <c r="AQ241" s="1" t="str">
        <f t="shared" si="124"/>
        <v/>
      </c>
      <c r="AS241" s="1" t="str">
        <f t="shared" si="125"/>
        <v/>
      </c>
      <c r="AT241" s="1" t="e">
        <f t="shared" si="128"/>
        <v>#N/A</v>
      </c>
      <c r="AU241" s="1" t="e">
        <f t="shared" si="115"/>
        <v>#N/A</v>
      </c>
      <c r="AV241" s="9" t="e">
        <f t="shared" si="116"/>
        <v>#N/A</v>
      </c>
      <c r="AW241" s="9" t="e">
        <f t="shared" si="117"/>
        <v>#N/A</v>
      </c>
      <c r="AX241" s="9" t="e">
        <f t="shared" si="118"/>
        <v>#N/A</v>
      </c>
      <c r="AY241" s="9" t="e">
        <f t="shared" si="119"/>
        <v>#N/A</v>
      </c>
      <c r="AZ241" s="9" t="e">
        <f t="shared" si="120"/>
        <v>#N/A</v>
      </c>
      <c r="BA241" s="9" t="e">
        <f t="shared" si="126"/>
        <v>#N/A</v>
      </c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M241" s="48"/>
      <c r="BX241" s="7"/>
      <c r="BY241" s="4"/>
      <c r="BZ241" s="7"/>
      <c r="CA241" s="7"/>
      <c r="CB241" s="7"/>
      <c r="CE241" s="7"/>
      <c r="CF241" s="7"/>
      <c r="CG241" s="7"/>
      <c r="CH241" s="7"/>
      <c r="CI241" s="7"/>
      <c r="CJ241" s="7"/>
      <c r="CK241" s="7"/>
      <c r="CL241" s="7"/>
      <c r="CN241" s="47"/>
      <c r="CO241" s="47"/>
      <c r="CP241" s="4"/>
    </row>
    <row r="242" spans="2:94" s="1" customFormat="1" x14ac:dyDescent="0.3">
      <c r="B242" s="1" t="e">
        <f t="shared" si="105"/>
        <v>#N/A</v>
      </c>
      <c r="J242" s="4"/>
      <c r="K242" s="4"/>
      <c r="L242" s="4"/>
      <c r="M242" s="61"/>
      <c r="Y242" s="58"/>
      <c r="AA242" s="1">
        <f t="shared" si="106"/>
        <v>0</v>
      </c>
      <c r="AB242" s="1">
        <f t="shared" si="107"/>
        <v>0</v>
      </c>
      <c r="AC242" s="1">
        <f t="shared" si="108"/>
        <v>0</v>
      </c>
      <c r="AD242" s="1" t="str">
        <f t="shared" si="121"/>
        <v/>
      </c>
      <c r="AE242" s="1" t="str">
        <f t="shared" si="122"/>
        <v/>
      </c>
      <c r="AF242" s="1" t="str">
        <f t="shared" si="122"/>
        <v/>
      </c>
      <c r="AG242" s="1" t="str">
        <f t="shared" si="122"/>
        <v/>
      </c>
      <c r="AH242" s="1" t="e">
        <f t="shared" si="127"/>
        <v>#N/A</v>
      </c>
      <c r="AI242" s="9" t="e">
        <f t="shared" si="123"/>
        <v>#N/A</v>
      </c>
      <c r="AJ242" s="9" t="e">
        <f t="shared" si="109"/>
        <v>#N/A</v>
      </c>
      <c r="AK242" s="9" t="e">
        <f t="shared" si="110"/>
        <v>#N/A</v>
      </c>
      <c r="AL242" s="9" t="e">
        <f t="shared" si="111"/>
        <v>#N/A</v>
      </c>
      <c r="AM242" s="9" t="e">
        <f t="shared" si="112"/>
        <v>#N/A</v>
      </c>
      <c r="AN242" s="9" t="e">
        <f t="shared" si="113"/>
        <v>#N/A</v>
      </c>
      <c r="AO242" s="9" t="e">
        <f t="shared" si="114"/>
        <v>#N/A</v>
      </c>
      <c r="AP242" s="1" t="str">
        <f t="shared" si="124"/>
        <v/>
      </c>
      <c r="AQ242" s="1" t="str">
        <f t="shared" si="124"/>
        <v/>
      </c>
      <c r="AS242" s="1" t="str">
        <f t="shared" si="125"/>
        <v/>
      </c>
      <c r="AT242" s="1" t="e">
        <f t="shared" si="128"/>
        <v>#N/A</v>
      </c>
      <c r="AU242" s="1" t="e">
        <f t="shared" si="115"/>
        <v>#N/A</v>
      </c>
      <c r="AV242" s="9" t="e">
        <f t="shared" si="116"/>
        <v>#N/A</v>
      </c>
      <c r="AW242" s="9" t="e">
        <f t="shared" si="117"/>
        <v>#N/A</v>
      </c>
      <c r="AX242" s="9" t="e">
        <f t="shared" si="118"/>
        <v>#N/A</v>
      </c>
      <c r="AY242" s="9" t="e">
        <f t="shared" si="119"/>
        <v>#N/A</v>
      </c>
      <c r="AZ242" s="9" t="e">
        <f t="shared" si="120"/>
        <v>#N/A</v>
      </c>
      <c r="BA242" s="9" t="e">
        <f t="shared" si="126"/>
        <v>#N/A</v>
      </c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M242" s="48"/>
      <c r="BX242" s="7"/>
      <c r="BY242" s="4"/>
      <c r="BZ242" s="7"/>
      <c r="CA242" s="7"/>
      <c r="CB242" s="7"/>
      <c r="CE242" s="7"/>
      <c r="CF242" s="7"/>
      <c r="CG242" s="7"/>
      <c r="CH242" s="7"/>
      <c r="CI242" s="7"/>
      <c r="CJ242" s="7"/>
      <c r="CK242" s="7"/>
      <c r="CL242" s="7"/>
      <c r="CN242" s="47"/>
      <c r="CO242" s="47"/>
      <c r="CP242" s="4"/>
    </row>
    <row r="243" spans="2:94" s="1" customFormat="1" x14ac:dyDescent="0.3">
      <c r="B243" s="1" t="e">
        <f t="shared" si="105"/>
        <v>#N/A</v>
      </c>
      <c r="J243" s="4"/>
      <c r="K243" s="4"/>
      <c r="L243" s="4"/>
      <c r="M243" s="61"/>
      <c r="Y243" s="58"/>
      <c r="AA243" s="1">
        <f t="shared" si="106"/>
        <v>0</v>
      </c>
      <c r="AB243" s="1">
        <f t="shared" si="107"/>
        <v>0</v>
      </c>
      <c r="AC243" s="1">
        <f t="shared" si="108"/>
        <v>0</v>
      </c>
      <c r="AD243" s="1" t="str">
        <f t="shared" si="121"/>
        <v/>
      </c>
      <c r="AE243" s="1" t="str">
        <f t="shared" si="122"/>
        <v/>
      </c>
      <c r="AF243" s="1" t="str">
        <f t="shared" si="122"/>
        <v/>
      </c>
      <c r="AG243" s="1" t="str">
        <f t="shared" si="122"/>
        <v/>
      </c>
      <c r="AH243" s="1" t="e">
        <f t="shared" si="127"/>
        <v>#N/A</v>
      </c>
      <c r="AI243" s="9" t="e">
        <f t="shared" si="123"/>
        <v>#N/A</v>
      </c>
      <c r="AJ243" s="9" t="e">
        <f t="shared" si="109"/>
        <v>#N/A</v>
      </c>
      <c r="AK243" s="9" t="e">
        <f t="shared" si="110"/>
        <v>#N/A</v>
      </c>
      <c r="AL243" s="9" t="e">
        <f t="shared" si="111"/>
        <v>#N/A</v>
      </c>
      <c r="AM243" s="9" t="e">
        <f t="shared" si="112"/>
        <v>#N/A</v>
      </c>
      <c r="AN243" s="9" t="e">
        <f t="shared" si="113"/>
        <v>#N/A</v>
      </c>
      <c r="AO243" s="9" t="e">
        <f t="shared" si="114"/>
        <v>#N/A</v>
      </c>
      <c r="AP243" s="1" t="str">
        <f t="shared" si="124"/>
        <v/>
      </c>
      <c r="AQ243" s="1" t="str">
        <f t="shared" si="124"/>
        <v/>
      </c>
      <c r="AS243" s="1" t="str">
        <f t="shared" si="125"/>
        <v/>
      </c>
      <c r="AT243" s="1" t="e">
        <f t="shared" si="128"/>
        <v>#N/A</v>
      </c>
      <c r="AU243" s="1" t="e">
        <f t="shared" si="115"/>
        <v>#N/A</v>
      </c>
      <c r="AV243" s="9" t="e">
        <f t="shared" si="116"/>
        <v>#N/A</v>
      </c>
      <c r="AW243" s="9" t="e">
        <f t="shared" si="117"/>
        <v>#N/A</v>
      </c>
      <c r="AX243" s="9" t="e">
        <f t="shared" si="118"/>
        <v>#N/A</v>
      </c>
      <c r="AY243" s="9" t="e">
        <f t="shared" si="119"/>
        <v>#N/A</v>
      </c>
      <c r="AZ243" s="9" t="e">
        <f t="shared" si="120"/>
        <v>#N/A</v>
      </c>
      <c r="BA243" s="9" t="e">
        <f t="shared" si="126"/>
        <v>#N/A</v>
      </c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M243" s="48"/>
      <c r="BX243" s="7"/>
      <c r="BY243" s="4"/>
      <c r="BZ243" s="7"/>
      <c r="CA243" s="7"/>
      <c r="CB243" s="7"/>
      <c r="CE243" s="7"/>
      <c r="CF243" s="7"/>
      <c r="CG243" s="7"/>
      <c r="CH243" s="7"/>
      <c r="CI243" s="7"/>
      <c r="CJ243" s="7"/>
      <c r="CK243" s="7"/>
      <c r="CL243" s="7"/>
      <c r="CN243" s="47"/>
      <c r="CO243" s="47"/>
      <c r="CP243" s="4"/>
    </row>
    <row r="244" spans="2:94" s="1" customFormat="1" x14ac:dyDescent="0.3">
      <c r="B244" s="1" t="e">
        <f t="shared" si="105"/>
        <v>#N/A</v>
      </c>
      <c r="J244" s="4"/>
      <c r="K244" s="4"/>
      <c r="L244" s="4"/>
      <c r="M244" s="61"/>
      <c r="Y244" s="58"/>
      <c r="AA244" s="1">
        <f t="shared" si="106"/>
        <v>0</v>
      </c>
      <c r="AB244" s="1">
        <f t="shared" si="107"/>
        <v>0</v>
      </c>
      <c r="AC244" s="1">
        <f t="shared" si="108"/>
        <v>0</v>
      </c>
      <c r="AD244" s="1" t="str">
        <f t="shared" si="121"/>
        <v/>
      </c>
      <c r="AE244" s="1" t="str">
        <f t="shared" si="122"/>
        <v/>
      </c>
      <c r="AF244" s="1" t="str">
        <f t="shared" si="122"/>
        <v/>
      </c>
      <c r="AG244" s="1" t="str">
        <f t="shared" si="122"/>
        <v/>
      </c>
      <c r="AH244" s="1" t="e">
        <f t="shared" si="127"/>
        <v>#N/A</v>
      </c>
      <c r="AI244" s="9" t="e">
        <f t="shared" si="123"/>
        <v>#N/A</v>
      </c>
      <c r="AJ244" s="9" t="e">
        <f t="shared" si="109"/>
        <v>#N/A</v>
      </c>
      <c r="AK244" s="9" t="e">
        <f t="shared" si="110"/>
        <v>#N/A</v>
      </c>
      <c r="AL244" s="9" t="e">
        <f t="shared" si="111"/>
        <v>#N/A</v>
      </c>
      <c r="AM244" s="9" t="e">
        <f t="shared" si="112"/>
        <v>#N/A</v>
      </c>
      <c r="AN244" s="9" t="e">
        <f t="shared" si="113"/>
        <v>#N/A</v>
      </c>
      <c r="AO244" s="9" t="e">
        <f t="shared" si="114"/>
        <v>#N/A</v>
      </c>
      <c r="AP244" s="1" t="str">
        <f t="shared" si="124"/>
        <v/>
      </c>
      <c r="AQ244" s="1" t="str">
        <f t="shared" si="124"/>
        <v/>
      </c>
      <c r="AS244" s="1" t="str">
        <f t="shared" si="125"/>
        <v/>
      </c>
      <c r="AT244" s="1" t="e">
        <f t="shared" si="128"/>
        <v>#N/A</v>
      </c>
      <c r="AU244" s="1" t="e">
        <f t="shared" si="115"/>
        <v>#N/A</v>
      </c>
      <c r="AV244" s="9" t="e">
        <f t="shared" si="116"/>
        <v>#N/A</v>
      </c>
      <c r="AW244" s="9" t="e">
        <f t="shared" si="117"/>
        <v>#N/A</v>
      </c>
      <c r="AX244" s="9" t="e">
        <f t="shared" si="118"/>
        <v>#N/A</v>
      </c>
      <c r="AY244" s="9" t="e">
        <f t="shared" si="119"/>
        <v>#N/A</v>
      </c>
      <c r="AZ244" s="9" t="e">
        <f t="shared" si="120"/>
        <v>#N/A</v>
      </c>
      <c r="BA244" s="9" t="e">
        <f t="shared" si="126"/>
        <v>#N/A</v>
      </c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M244" s="48"/>
      <c r="BX244" s="7"/>
      <c r="BY244" s="4"/>
      <c r="BZ244" s="7"/>
      <c r="CA244" s="7"/>
      <c r="CB244" s="7"/>
      <c r="CE244" s="7"/>
      <c r="CF244" s="7"/>
      <c r="CG244" s="7"/>
      <c r="CH244" s="7"/>
      <c r="CI244" s="7"/>
      <c r="CJ244" s="7"/>
      <c r="CK244" s="7"/>
      <c r="CL244" s="7"/>
      <c r="CN244" s="47"/>
      <c r="CO244" s="47"/>
      <c r="CP244" s="4"/>
    </row>
    <row r="245" spans="2:94" s="1" customFormat="1" x14ac:dyDescent="0.3">
      <c r="B245" s="1" t="e">
        <f t="shared" si="105"/>
        <v>#N/A</v>
      </c>
      <c r="J245" s="4"/>
      <c r="K245" s="4"/>
      <c r="L245" s="4"/>
      <c r="M245" s="61"/>
      <c r="Y245" s="58"/>
      <c r="AA245" s="1">
        <f t="shared" si="106"/>
        <v>0</v>
      </c>
      <c r="AB245" s="1">
        <f t="shared" si="107"/>
        <v>0</v>
      </c>
      <c r="AC245" s="1">
        <f t="shared" si="108"/>
        <v>0</v>
      </c>
      <c r="AD245" s="1" t="str">
        <f t="shared" si="121"/>
        <v/>
      </c>
      <c r="AE245" s="1" t="str">
        <f t="shared" si="122"/>
        <v/>
      </c>
      <c r="AF245" s="1" t="str">
        <f t="shared" si="122"/>
        <v/>
      </c>
      <c r="AG245" s="1" t="str">
        <f t="shared" si="122"/>
        <v/>
      </c>
      <c r="AH245" s="1" t="e">
        <f t="shared" si="127"/>
        <v>#N/A</v>
      </c>
      <c r="AI245" s="9" t="e">
        <f t="shared" si="123"/>
        <v>#N/A</v>
      </c>
      <c r="AJ245" s="9" t="e">
        <f t="shared" si="109"/>
        <v>#N/A</v>
      </c>
      <c r="AK245" s="9" t="e">
        <f t="shared" si="110"/>
        <v>#N/A</v>
      </c>
      <c r="AL245" s="9" t="e">
        <f t="shared" si="111"/>
        <v>#N/A</v>
      </c>
      <c r="AM245" s="9" t="e">
        <f t="shared" si="112"/>
        <v>#N/A</v>
      </c>
      <c r="AN245" s="9" t="e">
        <f t="shared" si="113"/>
        <v>#N/A</v>
      </c>
      <c r="AO245" s="9" t="e">
        <f t="shared" si="114"/>
        <v>#N/A</v>
      </c>
      <c r="AP245" s="1" t="str">
        <f t="shared" si="124"/>
        <v/>
      </c>
      <c r="AQ245" s="1" t="str">
        <f t="shared" si="124"/>
        <v/>
      </c>
      <c r="AS245" s="1" t="str">
        <f t="shared" si="125"/>
        <v/>
      </c>
      <c r="AT245" s="1" t="e">
        <f t="shared" si="128"/>
        <v>#N/A</v>
      </c>
      <c r="AU245" s="1" t="e">
        <f t="shared" si="115"/>
        <v>#N/A</v>
      </c>
      <c r="AV245" s="9" t="e">
        <f t="shared" si="116"/>
        <v>#N/A</v>
      </c>
      <c r="AW245" s="9" t="e">
        <f t="shared" si="117"/>
        <v>#N/A</v>
      </c>
      <c r="AX245" s="9" t="e">
        <f t="shared" si="118"/>
        <v>#N/A</v>
      </c>
      <c r="AY245" s="9" t="e">
        <f t="shared" si="119"/>
        <v>#N/A</v>
      </c>
      <c r="AZ245" s="9" t="e">
        <f t="shared" si="120"/>
        <v>#N/A</v>
      </c>
      <c r="BA245" s="9" t="e">
        <f t="shared" si="126"/>
        <v>#N/A</v>
      </c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M245" s="48"/>
      <c r="BX245" s="7"/>
      <c r="BY245" s="4"/>
      <c r="BZ245" s="7"/>
      <c r="CA245" s="7"/>
      <c r="CB245" s="7"/>
      <c r="CE245" s="7"/>
      <c r="CF245" s="7"/>
      <c r="CG245" s="7"/>
      <c r="CH245" s="7"/>
      <c r="CI245" s="7"/>
      <c r="CJ245" s="7"/>
      <c r="CK245" s="7"/>
      <c r="CL245" s="7"/>
      <c r="CN245" s="47"/>
      <c r="CO245" s="47"/>
      <c r="CP245" s="4"/>
    </row>
    <row r="246" spans="2:94" s="1" customFormat="1" x14ac:dyDescent="0.3">
      <c r="B246" s="1" t="e">
        <f t="shared" si="105"/>
        <v>#N/A</v>
      </c>
      <c r="J246" s="4"/>
      <c r="K246" s="4"/>
      <c r="L246" s="4"/>
      <c r="M246" s="61"/>
      <c r="Y246" s="58"/>
      <c r="AA246" s="1">
        <f t="shared" si="106"/>
        <v>0</v>
      </c>
      <c r="AB246" s="1">
        <f t="shared" si="107"/>
        <v>0</v>
      </c>
      <c r="AC246" s="1">
        <f t="shared" si="108"/>
        <v>0</v>
      </c>
      <c r="AD246" s="1" t="str">
        <f t="shared" si="121"/>
        <v/>
      </c>
      <c r="AE246" s="1" t="str">
        <f t="shared" si="122"/>
        <v/>
      </c>
      <c r="AF246" s="1" t="str">
        <f t="shared" si="122"/>
        <v/>
      </c>
      <c r="AG246" s="1" t="str">
        <f t="shared" si="122"/>
        <v/>
      </c>
      <c r="AH246" s="1" t="e">
        <f t="shared" si="127"/>
        <v>#N/A</v>
      </c>
      <c r="AI246" s="9" t="e">
        <f t="shared" si="123"/>
        <v>#N/A</v>
      </c>
      <c r="AJ246" s="9" t="e">
        <f t="shared" si="109"/>
        <v>#N/A</v>
      </c>
      <c r="AK246" s="9" t="e">
        <f t="shared" si="110"/>
        <v>#N/A</v>
      </c>
      <c r="AL246" s="9" t="e">
        <f t="shared" si="111"/>
        <v>#N/A</v>
      </c>
      <c r="AM246" s="9" t="e">
        <f t="shared" si="112"/>
        <v>#N/A</v>
      </c>
      <c r="AN246" s="9" t="e">
        <f t="shared" si="113"/>
        <v>#N/A</v>
      </c>
      <c r="AO246" s="9" t="e">
        <f t="shared" si="114"/>
        <v>#N/A</v>
      </c>
      <c r="AP246" s="1" t="str">
        <f t="shared" si="124"/>
        <v/>
      </c>
      <c r="AQ246" s="1" t="str">
        <f t="shared" si="124"/>
        <v/>
      </c>
      <c r="AS246" s="1" t="str">
        <f t="shared" si="125"/>
        <v/>
      </c>
      <c r="AT246" s="1" t="e">
        <f t="shared" si="128"/>
        <v>#N/A</v>
      </c>
      <c r="AU246" s="1" t="e">
        <f t="shared" si="115"/>
        <v>#N/A</v>
      </c>
      <c r="AV246" s="9" t="e">
        <f t="shared" si="116"/>
        <v>#N/A</v>
      </c>
      <c r="AW246" s="9" t="e">
        <f t="shared" si="117"/>
        <v>#N/A</v>
      </c>
      <c r="AX246" s="9" t="e">
        <f t="shared" si="118"/>
        <v>#N/A</v>
      </c>
      <c r="AY246" s="9" t="e">
        <f t="shared" si="119"/>
        <v>#N/A</v>
      </c>
      <c r="AZ246" s="9" t="e">
        <f t="shared" si="120"/>
        <v>#N/A</v>
      </c>
      <c r="BA246" s="9" t="e">
        <f t="shared" si="126"/>
        <v>#N/A</v>
      </c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M246" s="48"/>
      <c r="BX246" s="7"/>
      <c r="BY246" s="4"/>
      <c r="BZ246" s="7"/>
      <c r="CA246" s="7"/>
      <c r="CB246" s="7"/>
      <c r="CE246" s="7"/>
      <c r="CF246" s="7"/>
      <c r="CG246" s="7"/>
      <c r="CH246" s="7"/>
      <c r="CI246" s="7"/>
      <c r="CJ246" s="7"/>
      <c r="CK246" s="7"/>
      <c r="CL246" s="7"/>
      <c r="CN246" s="47"/>
      <c r="CO246" s="47"/>
      <c r="CP246" s="4"/>
    </row>
    <row r="247" spans="2:94" s="1" customFormat="1" x14ac:dyDescent="0.3">
      <c r="B247" s="1" t="e">
        <f t="shared" si="105"/>
        <v>#N/A</v>
      </c>
      <c r="J247" s="4"/>
      <c r="K247" s="4"/>
      <c r="L247" s="4"/>
      <c r="M247" s="61"/>
      <c r="Y247" s="58"/>
      <c r="AA247" s="1">
        <f t="shared" si="106"/>
        <v>0</v>
      </c>
      <c r="AB247" s="1">
        <f t="shared" si="107"/>
        <v>0</v>
      </c>
      <c r="AC247" s="1">
        <f t="shared" si="108"/>
        <v>0</v>
      </c>
      <c r="AD247" s="1" t="str">
        <f t="shared" si="121"/>
        <v/>
      </c>
      <c r="AE247" s="1" t="str">
        <f t="shared" si="122"/>
        <v/>
      </c>
      <c r="AF247" s="1" t="str">
        <f t="shared" si="122"/>
        <v/>
      </c>
      <c r="AG247" s="1" t="str">
        <f t="shared" si="122"/>
        <v/>
      </c>
      <c r="AH247" s="1" t="e">
        <f t="shared" si="127"/>
        <v>#N/A</v>
      </c>
      <c r="AI247" s="9" t="e">
        <f t="shared" si="123"/>
        <v>#N/A</v>
      </c>
      <c r="AJ247" s="9" t="e">
        <f t="shared" si="109"/>
        <v>#N/A</v>
      </c>
      <c r="AK247" s="9" t="e">
        <f t="shared" si="110"/>
        <v>#N/A</v>
      </c>
      <c r="AL247" s="9" t="e">
        <f t="shared" si="111"/>
        <v>#N/A</v>
      </c>
      <c r="AM247" s="9" t="e">
        <f t="shared" si="112"/>
        <v>#N/A</v>
      </c>
      <c r="AN247" s="9" t="e">
        <f t="shared" si="113"/>
        <v>#N/A</v>
      </c>
      <c r="AO247" s="9" t="e">
        <f t="shared" si="114"/>
        <v>#N/A</v>
      </c>
      <c r="AP247" s="1" t="str">
        <f t="shared" si="124"/>
        <v/>
      </c>
      <c r="AQ247" s="1" t="str">
        <f t="shared" si="124"/>
        <v/>
      </c>
      <c r="AS247" s="1" t="str">
        <f t="shared" si="125"/>
        <v/>
      </c>
      <c r="AT247" s="1" t="e">
        <f t="shared" si="128"/>
        <v>#N/A</v>
      </c>
      <c r="AU247" s="1" t="e">
        <f t="shared" si="115"/>
        <v>#N/A</v>
      </c>
      <c r="AV247" s="9" t="e">
        <f t="shared" si="116"/>
        <v>#N/A</v>
      </c>
      <c r="AW247" s="9" t="e">
        <f t="shared" si="117"/>
        <v>#N/A</v>
      </c>
      <c r="AX247" s="9" t="e">
        <f t="shared" si="118"/>
        <v>#N/A</v>
      </c>
      <c r="AY247" s="9" t="e">
        <f t="shared" si="119"/>
        <v>#N/A</v>
      </c>
      <c r="AZ247" s="9" t="e">
        <f t="shared" si="120"/>
        <v>#N/A</v>
      </c>
      <c r="BA247" s="9" t="e">
        <f t="shared" si="126"/>
        <v>#N/A</v>
      </c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M247" s="48"/>
      <c r="BX247" s="7"/>
      <c r="BY247" s="4"/>
      <c r="BZ247" s="7"/>
      <c r="CA247" s="7"/>
      <c r="CB247" s="7"/>
      <c r="CE247" s="7"/>
      <c r="CF247" s="7"/>
      <c r="CG247" s="7"/>
      <c r="CH247" s="7"/>
      <c r="CI247" s="7"/>
      <c r="CJ247" s="7"/>
      <c r="CK247" s="7"/>
      <c r="CL247" s="7"/>
      <c r="CN247" s="47"/>
      <c r="CO247" s="47"/>
      <c r="CP247" s="4"/>
    </row>
    <row r="248" spans="2:94" s="1" customFormat="1" x14ac:dyDescent="0.3">
      <c r="B248" s="1" t="e">
        <f t="shared" si="105"/>
        <v>#N/A</v>
      </c>
      <c r="J248" s="4"/>
      <c r="K248" s="4"/>
      <c r="L248" s="4"/>
      <c r="M248" s="61"/>
      <c r="Y248" s="58"/>
      <c r="AA248" s="1">
        <f t="shared" si="106"/>
        <v>0</v>
      </c>
      <c r="AB248" s="1">
        <f t="shared" si="107"/>
        <v>0</v>
      </c>
      <c r="AC248" s="1">
        <f t="shared" si="108"/>
        <v>0</v>
      </c>
      <c r="AD248" s="1" t="str">
        <f t="shared" si="121"/>
        <v/>
      </c>
      <c r="AE248" s="1" t="str">
        <f t="shared" si="122"/>
        <v/>
      </c>
      <c r="AF248" s="1" t="str">
        <f t="shared" si="122"/>
        <v/>
      </c>
      <c r="AG248" s="1" t="str">
        <f t="shared" si="122"/>
        <v/>
      </c>
      <c r="AH248" s="1" t="e">
        <f t="shared" si="127"/>
        <v>#N/A</v>
      </c>
      <c r="AI248" s="9" t="e">
        <f t="shared" si="123"/>
        <v>#N/A</v>
      </c>
      <c r="AJ248" s="9" t="e">
        <f t="shared" si="109"/>
        <v>#N/A</v>
      </c>
      <c r="AK248" s="9" t="e">
        <f t="shared" si="110"/>
        <v>#N/A</v>
      </c>
      <c r="AL248" s="9" t="e">
        <f t="shared" si="111"/>
        <v>#N/A</v>
      </c>
      <c r="AM248" s="9" t="e">
        <f t="shared" si="112"/>
        <v>#N/A</v>
      </c>
      <c r="AN248" s="9" t="e">
        <f t="shared" si="113"/>
        <v>#N/A</v>
      </c>
      <c r="AO248" s="9" t="e">
        <f t="shared" si="114"/>
        <v>#N/A</v>
      </c>
      <c r="AP248" s="1" t="str">
        <f t="shared" si="124"/>
        <v/>
      </c>
      <c r="AQ248" s="1" t="str">
        <f t="shared" si="124"/>
        <v/>
      </c>
      <c r="AS248" s="1" t="str">
        <f t="shared" si="125"/>
        <v/>
      </c>
      <c r="AT248" s="1" t="e">
        <f t="shared" si="128"/>
        <v>#N/A</v>
      </c>
      <c r="AU248" s="1" t="e">
        <f t="shared" si="115"/>
        <v>#N/A</v>
      </c>
      <c r="AV248" s="9" t="e">
        <f t="shared" si="116"/>
        <v>#N/A</v>
      </c>
      <c r="AW248" s="9" t="e">
        <f t="shared" si="117"/>
        <v>#N/A</v>
      </c>
      <c r="AX248" s="9" t="e">
        <f t="shared" si="118"/>
        <v>#N/A</v>
      </c>
      <c r="AY248" s="9" t="e">
        <f t="shared" si="119"/>
        <v>#N/A</v>
      </c>
      <c r="AZ248" s="9" t="e">
        <f t="shared" si="120"/>
        <v>#N/A</v>
      </c>
      <c r="BA248" s="9" t="e">
        <f t="shared" si="126"/>
        <v>#N/A</v>
      </c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M248" s="48"/>
      <c r="BX248" s="7"/>
      <c r="BY248" s="4"/>
      <c r="BZ248" s="7"/>
      <c r="CA248" s="7"/>
      <c r="CB248" s="7"/>
      <c r="CE248" s="7"/>
      <c r="CF248" s="7"/>
      <c r="CG248" s="7"/>
      <c r="CH248" s="7"/>
      <c r="CI248" s="7"/>
      <c r="CJ248" s="7"/>
      <c r="CK248" s="7"/>
      <c r="CL248" s="7"/>
      <c r="CN248" s="47"/>
      <c r="CO248" s="47"/>
      <c r="CP248" s="4"/>
    </row>
    <row r="249" spans="2:94" s="1" customFormat="1" x14ac:dyDescent="0.3">
      <c r="B249" s="1" t="e">
        <f t="shared" si="105"/>
        <v>#N/A</v>
      </c>
      <c r="J249" s="4"/>
      <c r="K249" s="4"/>
      <c r="L249" s="4"/>
      <c r="M249" s="61"/>
      <c r="Y249" s="58"/>
      <c r="AA249" s="1">
        <f t="shared" si="106"/>
        <v>0</v>
      </c>
      <c r="AB249" s="1">
        <f t="shared" si="107"/>
        <v>0</v>
      </c>
      <c r="AC249" s="1">
        <f t="shared" si="108"/>
        <v>0</v>
      </c>
      <c r="AD249" s="1" t="str">
        <f t="shared" si="121"/>
        <v/>
      </c>
      <c r="AE249" s="1" t="str">
        <f t="shared" si="122"/>
        <v/>
      </c>
      <c r="AF249" s="1" t="str">
        <f t="shared" si="122"/>
        <v/>
      </c>
      <c r="AG249" s="1" t="str">
        <f t="shared" si="122"/>
        <v/>
      </c>
      <c r="AH249" s="1" t="e">
        <f t="shared" si="127"/>
        <v>#N/A</v>
      </c>
      <c r="AI249" s="9" t="e">
        <f t="shared" si="123"/>
        <v>#N/A</v>
      </c>
      <c r="AJ249" s="9" t="e">
        <f t="shared" si="109"/>
        <v>#N/A</v>
      </c>
      <c r="AK249" s="9" t="e">
        <f t="shared" si="110"/>
        <v>#N/A</v>
      </c>
      <c r="AL249" s="9" t="e">
        <f t="shared" si="111"/>
        <v>#N/A</v>
      </c>
      <c r="AM249" s="9" t="e">
        <f t="shared" si="112"/>
        <v>#N/A</v>
      </c>
      <c r="AN249" s="9" t="e">
        <f t="shared" si="113"/>
        <v>#N/A</v>
      </c>
      <c r="AO249" s="9" t="e">
        <f t="shared" si="114"/>
        <v>#N/A</v>
      </c>
      <c r="AP249" s="1" t="str">
        <f t="shared" si="124"/>
        <v/>
      </c>
      <c r="AQ249" s="1" t="str">
        <f t="shared" si="124"/>
        <v/>
      </c>
      <c r="AS249" s="1" t="str">
        <f t="shared" si="125"/>
        <v/>
      </c>
      <c r="AT249" s="1" t="e">
        <f t="shared" si="128"/>
        <v>#N/A</v>
      </c>
      <c r="AU249" s="1" t="e">
        <f t="shared" si="115"/>
        <v>#N/A</v>
      </c>
      <c r="AV249" s="9" t="e">
        <f t="shared" si="116"/>
        <v>#N/A</v>
      </c>
      <c r="AW249" s="9" t="e">
        <f t="shared" si="117"/>
        <v>#N/A</v>
      </c>
      <c r="AX249" s="9" t="e">
        <f t="shared" si="118"/>
        <v>#N/A</v>
      </c>
      <c r="AY249" s="9" t="e">
        <f t="shared" si="119"/>
        <v>#N/A</v>
      </c>
      <c r="AZ249" s="9" t="e">
        <f t="shared" si="120"/>
        <v>#N/A</v>
      </c>
      <c r="BA249" s="9" t="e">
        <f t="shared" si="126"/>
        <v>#N/A</v>
      </c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M249" s="48"/>
      <c r="BX249" s="7"/>
      <c r="BY249" s="4"/>
      <c r="BZ249" s="7"/>
      <c r="CA249" s="7"/>
      <c r="CB249" s="7"/>
      <c r="CE249" s="7"/>
      <c r="CF249" s="7"/>
      <c r="CG249" s="7"/>
      <c r="CH249" s="7"/>
      <c r="CI249" s="7"/>
      <c r="CJ249" s="7"/>
      <c r="CK249" s="7"/>
      <c r="CL249" s="7"/>
      <c r="CN249" s="47"/>
      <c r="CO249" s="47"/>
      <c r="CP249" s="4"/>
    </row>
    <row r="250" spans="2:94" s="1" customFormat="1" x14ac:dyDescent="0.3">
      <c r="B250" s="1" t="e">
        <f t="shared" si="105"/>
        <v>#N/A</v>
      </c>
      <c r="J250" s="4"/>
      <c r="K250" s="4"/>
      <c r="L250" s="4"/>
      <c r="M250" s="61"/>
      <c r="Y250" s="58"/>
      <c r="AA250" s="1">
        <f t="shared" si="106"/>
        <v>0</v>
      </c>
      <c r="AB250" s="1">
        <f t="shared" si="107"/>
        <v>0</v>
      </c>
      <c r="AC250" s="1">
        <f t="shared" si="108"/>
        <v>0</v>
      </c>
      <c r="AD250" s="1" t="str">
        <f t="shared" si="121"/>
        <v/>
      </c>
      <c r="AE250" s="1" t="str">
        <f t="shared" si="122"/>
        <v/>
      </c>
      <c r="AF250" s="1" t="str">
        <f t="shared" si="122"/>
        <v/>
      </c>
      <c r="AG250" s="1" t="str">
        <f t="shared" si="122"/>
        <v/>
      </c>
      <c r="AH250" s="1" t="e">
        <f t="shared" si="127"/>
        <v>#N/A</v>
      </c>
      <c r="AI250" s="9" t="e">
        <f t="shared" si="123"/>
        <v>#N/A</v>
      </c>
      <c r="AJ250" s="9" t="e">
        <f t="shared" si="109"/>
        <v>#N/A</v>
      </c>
      <c r="AK250" s="9" t="e">
        <f t="shared" si="110"/>
        <v>#N/A</v>
      </c>
      <c r="AL250" s="9" t="e">
        <f t="shared" si="111"/>
        <v>#N/A</v>
      </c>
      <c r="AM250" s="9" t="e">
        <f t="shared" si="112"/>
        <v>#N/A</v>
      </c>
      <c r="AN250" s="9" t="e">
        <f t="shared" si="113"/>
        <v>#N/A</v>
      </c>
      <c r="AO250" s="9" t="e">
        <f t="shared" si="114"/>
        <v>#N/A</v>
      </c>
      <c r="AP250" s="1" t="str">
        <f t="shared" si="124"/>
        <v/>
      </c>
      <c r="AQ250" s="1" t="str">
        <f t="shared" si="124"/>
        <v/>
      </c>
      <c r="AS250" s="1" t="str">
        <f t="shared" si="125"/>
        <v/>
      </c>
      <c r="AT250" s="1" t="e">
        <f t="shared" si="128"/>
        <v>#N/A</v>
      </c>
      <c r="AU250" s="1" t="e">
        <f t="shared" si="115"/>
        <v>#N/A</v>
      </c>
      <c r="AV250" s="9" t="e">
        <f t="shared" si="116"/>
        <v>#N/A</v>
      </c>
      <c r="AW250" s="9" t="e">
        <f t="shared" si="117"/>
        <v>#N/A</v>
      </c>
      <c r="AX250" s="9" t="e">
        <f t="shared" si="118"/>
        <v>#N/A</v>
      </c>
      <c r="AY250" s="9" t="e">
        <f t="shared" si="119"/>
        <v>#N/A</v>
      </c>
      <c r="AZ250" s="9" t="e">
        <f t="shared" si="120"/>
        <v>#N/A</v>
      </c>
      <c r="BA250" s="9" t="e">
        <f t="shared" si="126"/>
        <v>#N/A</v>
      </c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M250" s="48"/>
      <c r="BX250" s="7"/>
      <c r="BY250" s="4"/>
      <c r="BZ250" s="7"/>
      <c r="CA250" s="7"/>
      <c r="CB250" s="7"/>
      <c r="CE250" s="7"/>
      <c r="CF250" s="7"/>
      <c r="CG250" s="7"/>
      <c r="CH250" s="7"/>
      <c r="CI250" s="7"/>
      <c r="CJ250" s="7"/>
      <c r="CK250" s="7"/>
      <c r="CL250" s="7"/>
      <c r="CN250" s="47"/>
      <c r="CO250" s="47"/>
      <c r="CP250" s="4"/>
    </row>
    <row r="251" spans="2:94" s="1" customFormat="1" x14ac:dyDescent="0.3">
      <c r="B251" s="1" t="e">
        <f t="shared" si="105"/>
        <v>#N/A</v>
      </c>
      <c r="J251" s="4"/>
      <c r="K251" s="4"/>
      <c r="L251" s="4"/>
      <c r="M251" s="61"/>
      <c r="Y251" s="58"/>
      <c r="AA251" s="1">
        <f t="shared" si="106"/>
        <v>0</v>
      </c>
      <c r="AB251" s="1">
        <f t="shared" si="107"/>
        <v>0</v>
      </c>
      <c r="AC251" s="1">
        <f t="shared" si="108"/>
        <v>0</v>
      </c>
      <c r="AD251" s="1" t="str">
        <f t="shared" si="121"/>
        <v/>
      </c>
      <c r="AE251" s="1" t="str">
        <f t="shared" si="122"/>
        <v/>
      </c>
      <c r="AF251" s="1" t="str">
        <f t="shared" si="122"/>
        <v/>
      </c>
      <c r="AG251" s="1" t="str">
        <f t="shared" si="122"/>
        <v/>
      </c>
      <c r="AH251" s="1" t="e">
        <f t="shared" si="127"/>
        <v>#N/A</v>
      </c>
      <c r="AI251" s="9" t="e">
        <f t="shared" si="123"/>
        <v>#N/A</v>
      </c>
      <c r="AJ251" s="9" t="e">
        <f t="shared" si="109"/>
        <v>#N/A</v>
      </c>
      <c r="AK251" s="9" t="e">
        <f t="shared" si="110"/>
        <v>#N/A</v>
      </c>
      <c r="AL251" s="9" t="e">
        <f t="shared" si="111"/>
        <v>#N/A</v>
      </c>
      <c r="AM251" s="9" t="e">
        <f t="shared" si="112"/>
        <v>#N/A</v>
      </c>
      <c r="AN251" s="9" t="e">
        <f t="shared" si="113"/>
        <v>#N/A</v>
      </c>
      <c r="AO251" s="9" t="e">
        <f t="shared" si="114"/>
        <v>#N/A</v>
      </c>
      <c r="AP251" s="1" t="str">
        <f t="shared" si="124"/>
        <v/>
      </c>
      <c r="AQ251" s="1" t="str">
        <f t="shared" si="124"/>
        <v/>
      </c>
      <c r="AS251" s="1" t="str">
        <f t="shared" si="125"/>
        <v/>
      </c>
      <c r="AT251" s="1" t="e">
        <f t="shared" si="128"/>
        <v>#N/A</v>
      </c>
      <c r="AU251" s="1" t="e">
        <f t="shared" si="115"/>
        <v>#N/A</v>
      </c>
      <c r="AV251" s="9" t="e">
        <f t="shared" si="116"/>
        <v>#N/A</v>
      </c>
      <c r="AW251" s="9" t="e">
        <f t="shared" si="117"/>
        <v>#N/A</v>
      </c>
      <c r="AX251" s="9" t="e">
        <f t="shared" si="118"/>
        <v>#N/A</v>
      </c>
      <c r="AY251" s="9" t="e">
        <f t="shared" si="119"/>
        <v>#N/A</v>
      </c>
      <c r="AZ251" s="9" t="e">
        <f t="shared" si="120"/>
        <v>#N/A</v>
      </c>
      <c r="BA251" s="9" t="e">
        <f t="shared" si="126"/>
        <v>#N/A</v>
      </c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M251" s="48"/>
      <c r="BX251" s="7"/>
      <c r="BY251" s="4"/>
      <c r="BZ251" s="7"/>
      <c r="CA251" s="7"/>
      <c r="CB251" s="7"/>
      <c r="CE251" s="7"/>
      <c r="CF251" s="7"/>
      <c r="CG251" s="7"/>
      <c r="CH251" s="7"/>
      <c r="CI251" s="7"/>
      <c r="CJ251" s="7"/>
      <c r="CK251" s="7"/>
      <c r="CL251" s="7"/>
      <c r="CN251" s="47"/>
      <c r="CO251" s="47"/>
      <c r="CP251" s="4"/>
    </row>
    <row r="252" spans="2:94" s="1" customFormat="1" x14ac:dyDescent="0.3">
      <c r="B252" s="1" t="e">
        <f t="shared" si="105"/>
        <v>#N/A</v>
      </c>
      <c r="J252" s="4"/>
      <c r="K252" s="4"/>
      <c r="L252" s="4"/>
      <c r="M252" s="61"/>
      <c r="Y252" s="58"/>
      <c r="AA252" s="1">
        <f t="shared" si="106"/>
        <v>0</v>
      </c>
      <c r="AB252" s="1">
        <f t="shared" si="107"/>
        <v>0</v>
      </c>
      <c r="AC252" s="1">
        <f t="shared" si="108"/>
        <v>0</v>
      </c>
      <c r="AD252" s="1" t="str">
        <f t="shared" si="121"/>
        <v/>
      </c>
      <c r="AE252" s="1" t="str">
        <f t="shared" si="122"/>
        <v/>
      </c>
      <c r="AF252" s="1" t="str">
        <f t="shared" si="122"/>
        <v/>
      </c>
      <c r="AG252" s="1" t="str">
        <f t="shared" si="122"/>
        <v/>
      </c>
      <c r="AH252" s="1" t="e">
        <f t="shared" si="127"/>
        <v>#N/A</v>
      </c>
      <c r="AI252" s="9" t="e">
        <f t="shared" si="123"/>
        <v>#N/A</v>
      </c>
      <c r="AJ252" s="9" t="e">
        <f t="shared" si="109"/>
        <v>#N/A</v>
      </c>
      <c r="AK252" s="9" t="e">
        <f t="shared" si="110"/>
        <v>#N/A</v>
      </c>
      <c r="AL252" s="9" t="e">
        <f t="shared" si="111"/>
        <v>#N/A</v>
      </c>
      <c r="AM252" s="9" t="e">
        <f t="shared" si="112"/>
        <v>#N/A</v>
      </c>
      <c r="AN252" s="9" t="e">
        <f t="shared" si="113"/>
        <v>#N/A</v>
      </c>
      <c r="AO252" s="9" t="e">
        <f t="shared" si="114"/>
        <v>#N/A</v>
      </c>
      <c r="AP252" s="1" t="str">
        <f t="shared" si="124"/>
        <v/>
      </c>
      <c r="AQ252" s="1" t="str">
        <f t="shared" si="124"/>
        <v/>
      </c>
      <c r="AS252" s="1" t="str">
        <f t="shared" si="125"/>
        <v/>
      </c>
      <c r="AT252" s="1" t="e">
        <f t="shared" si="128"/>
        <v>#N/A</v>
      </c>
      <c r="AU252" s="1" t="e">
        <f t="shared" si="115"/>
        <v>#N/A</v>
      </c>
      <c r="AV252" s="9" t="e">
        <f t="shared" si="116"/>
        <v>#N/A</v>
      </c>
      <c r="AW252" s="9" t="e">
        <f t="shared" si="117"/>
        <v>#N/A</v>
      </c>
      <c r="AX252" s="9" t="e">
        <f t="shared" si="118"/>
        <v>#N/A</v>
      </c>
      <c r="AY252" s="9" t="e">
        <f t="shared" si="119"/>
        <v>#N/A</v>
      </c>
      <c r="AZ252" s="9" t="e">
        <f t="shared" si="120"/>
        <v>#N/A</v>
      </c>
      <c r="BA252" s="9" t="e">
        <f t="shared" si="126"/>
        <v>#N/A</v>
      </c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M252" s="48"/>
      <c r="BX252" s="7"/>
      <c r="BY252" s="4"/>
      <c r="BZ252" s="7"/>
      <c r="CA252" s="7"/>
      <c r="CB252" s="7"/>
      <c r="CE252" s="7"/>
      <c r="CF252" s="7"/>
      <c r="CG252" s="7"/>
      <c r="CH252" s="7"/>
      <c r="CI252" s="7"/>
      <c r="CJ252" s="7"/>
      <c r="CK252" s="7"/>
      <c r="CL252" s="7"/>
      <c r="CN252" s="47"/>
      <c r="CO252" s="47"/>
      <c r="CP252" s="4"/>
    </row>
    <row r="253" spans="2:94" s="1" customFormat="1" x14ac:dyDescent="0.3">
      <c r="B253" s="1" t="e">
        <f t="shared" si="105"/>
        <v>#N/A</v>
      </c>
      <c r="J253" s="4"/>
      <c r="K253" s="4"/>
      <c r="L253" s="4"/>
      <c r="M253" s="61"/>
      <c r="Y253" s="58"/>
      <c r="AA253" s="1">
        <f t="shared" si="106"/>
        <v>0</v>
      </c>
      <c r="AB253" s="1">
        <f t="shared" si="107"/>
        <v>0</v>
      </c>
      <c r="AC253" s="1">
        <f t="shared" si="108"/>
        <v>0</v>
      </c>
      <c r="AD253" s="1" t="str">
        <f t="shared" si="121"/>
        <v/>
      </c>
      <c r="AE253" s="1" t="str">
        <f t="shared" si="122"/>
        <v/>
      </c>
      <c r="AF253" s="1" t="str">
        <f t="shared" si="122"/>
        <v/>
      </c>
      <c r="AG253" s="1" t="str">
        <f t="shared" si="122"/>
        <v/>
      </c>
      <c r="AH253" s="1" t="e">
        <f t="shared" si="127"/>
        <v>#N/A</v>
      </c>
      <c r="AI253" s="9" t="e">
        <f t="shared" si="123"/>
        <v>#N/A</v>
      </c>
      <c r="AJ253" s="9" t="e">
        <f t="shared" si="109"/>
        <v>#N/A</v>
      </c>
      <c r="AK253" s="9" t="e">
        <f t="shared" si="110"/>
        <v>#N/A</v>
      </c>
      <c r="AL253" s="9" t="e">
        <f t="shared" si="111"/>
        <v>#N/A</v>
      </c>
      <c r="AM253" s="9" t="e">
        <f t="shared" si="112"/>
        <v>#N/A</v>
      </c>
      <c r="AN253" s="9" t="e">
        <f t="shared" si="113"/>
        <v>#N/A</v>
      </c>
      <c r="AO253" s="9" t="e">
        <f t="shared" si="114"/>
        <v>#N/A</v>
      </c>
      <c r="AP253" s="1" t="str">
        <f t="shared" si="124"/>
        <v/>
      </c>
      <c r="AQ253" s="1" t="str">
        <f t="shared" si="124"/>
        <v/>
      </c>
      <c r="AS253" s="1" t="str">
        <f t="shared" si="125"/>
        <v/>
      </c>
      <c r="AT253" s="1" t="e">
        <f t="shared" si="128"/>
        <v>#N/A</v>
      </c>
      <c r="AU253" s="1" t="e">
        <f t="shared" si="115"/>
        <v>#N/A</v>
      </c>
      <c r="AV253" s="9" t="e">
        <f t="shared" si="116"/>
        <v>#N/A</v>
      </c>
      <c r="AW253" s="9" t="e">
        <f t="shared" si="117"/>
        <v>#N/A</v>
      </c>
      <c r="AX253" s="9" t="e">
        <f t="shared" si="118"/>
        <v>#N/A</v>
      </c>
      <c r="AY253" s="9" t="e">
        <f t="shared" si="119"/>
        <v>#N/A</v>
      </c>
      <c r="AZ253" s="9" t="e">
        <f t="shared" si="120"/>
        <v>#N/A</v>
      </c>
      <c r="BA253" s="9" t="e">
        <f t="shared" si="126"/>
        <v>#N/A</v>
      </c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M253" s="48"/>
      <c r="BX253" s="7"/>
      <c r="BY253" s="4"/>
      <c r="BZ253" s="7"/>
      <c r="CA253" s="7"/>
      <c r="CB253" s="7"/>
      <c r="CE253" s="7"/>
      <c r="CF253" s="7"/>
      <c r="CG253" s="7"/>
      <c r="CH253" s="7"/>
      <c r="CI253" s="7"/>
      <c r="CJ253" s="7"/>
      <c r="CK253" s="7"/>
      <c r="CL253" s="7"/>
      <c r="CN253" s="47"/>
      <c r="CO253" s="47"/>
      <c r="CP253" s="4"/>
    </row>
    <row r="254" spans="2:94" s="1" customFormat="1" x14ac:dyDescent="0.3">
      <c r="B254" s="1" t="e">
        <f t="shared" si="105"/>
        <v>#N/A</v>
      </c>
      <c r="J254" s="4"/>
      <c r="K254" s="4"/>
      <c r="L254" s="4"/>
      <c r="M254" s="61"/>
      <c r="Y254" s="58"/>
      <c r="AA254" s="1">
        <f t="shared" si="106"/>
        <v>0</v>
      </c>
      <c r="AB254" s="1">
        <f t="shared" si="107"/>
        <v>0</v>
      </c>
      <c r="AC254" s="1">
        <f t="shared" si="108"/>
        <v>0</v>
      </c>
      <c r="AD254" s="1" t="str">
        <f t="shared" si="121"/>
        <v/>
      </c>
      <c r="AE254" s="1" t="str">
        <f t="shared" si="122"/>
        <v/>
      </c>
      <c r="AF254" s="1" t="str">
        <f t="shared" si="122"/>
        <v/>
      </c>
      <c r="AG254" s="1" t="str">
        <f t="shared" si="122"/>
        <v/>
      </c>
      <c r="AH254" s="1" t="e">
        <f t="shared" si="127"/>
        <v>#N/A</v>
      </c>
      <c r="AI254" s="9" t="e">
        <f t="shared" si="123"/>
        <v>#N/A</v>
      </c>
      <c r="AJ254" s="9" t="e">
        <f t="shared" si="109"/>
        <v>#N/A</v>
      </c>
      <c r="AK254" s="9" t="e">
        <f t="shared" si="110"/>
        <v>#N/A</v>
      </c>
      <c r="AL254" s="9" t="e">
        <f t="shared" si="111"/>
        <v>#N/A</v>
      </c>
      <c r="AM254" s="9" t="e">
        <f t="shared" si="112"/>
        <v>#N/A</v>
      </c>
      <c r="AN254" s="9" t="e">
        <f t="shared" si="113"/>
        <v>#N/A</v>
      </c>
      <c r="AO254" s="9" t="e">
        <f t="shared" si="114"/>
        <v>#N/A</v>
      </c>
      <c r="AP254" s="1" t="str">
        <f t="shared" si="124"/>
        <v/>
      </c>
      <c r="AQ254" s="1" t="str">
        <f t="shared" si="124"/>
        <v/>
      </c>
      <c r="AS254" s="1" t="str">
        <f t="shared" si="125"/>
        <v/>
      </c>
      <c r="AT254" s="1" t="e">
        <f t="shared" si="128"/>
        <v>#N/A</v>
      </c>
      <c r="AU254" s="1" t="e">
        <f t="shared" si="115"/>
        <v>#N/A</v>
      </c>
      <c r="AV254" s="9" t="e">
        <f t="shared" si="116"/>
        <v>#N/A</v>
      </c>
      <c r="AW254" s="9" t="e">
        <f t="shared" si="117"/>
        <v>#N/A</v>
      </c>
      <c r="AX254" s="9" t="e">
        <f t="shared" si="118"/>
        <v>#N/A</v>
      </c>
      <c r="AY254" s="9" t="e">
        <f t="shared" si="119"/>
        <v>#N/A</v>
      </c>
      <c r="AZ254" s="9" t="e">
        <f t="shared" si="120"/>
        <v>#N/A</v>
      </c>
      <c r="BA254" s="9" t="e">
        <f t="shared" si="126"/>
        <v>#N/A</v>
      </c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M254" s="48"/>
      <c r="BX254" s="7"/>
      <c r="BY254" s="4"/>
      <c r="BZ254" s="7"/>
      <c r="CA254" s="7"/>
      <c r="CB254" s="7"/>
      <c r="CE254" s="7"/>
      <c r="CF254" s="7"/>
      <c r="CG254" s="7"/>
      <c r="CH254" s="7"/>
      <c r="CI254" s="7"/>
      <c r="CJ254" s="7"/>
      <c r="CK254" s="7"/>
      <c r="CL254" s="7"/>
      <c r="CN254" s="47"/>
      <c r="CO254" s="47"/>
      <c r="CP254" s="4"/>
    </row>
    <row r="255" spans="2:94" s="1" customFormat="1" x14ac:dyDescent="0.3">
      <c r="B255" s="1" t="e">
        <f t="shared" si="105"/>
        <v>#N/A</v>
      </c>
      <c r="J255" s="4"/>
      <c r="K255" s="4"/>
      <c r="L255" s="4"/>
      <c r="M255" s="61"/>
      <c r="Y255" s="58"/>
      <c r="AA255" s="1">
        <f t="shared" si="106"/>
        <v>0</v>
      </c>
      <c r="AB255" s="1">
        <f t="shared" si="107"/>
        <v>0</v>
      </c>
      <c r="AC255" s="1">
        <f t="shared" si="108"/>
        <v>0</v>
      </c>
      <c r="AD255" s="1" t="str">
        <f t="shared" si="121"/>
        <v/>
      </c>
      <c r="AE255" s="1" t="str">
        <f t="shared" si="122"/>
        <v/>
      </c>
      <c r="AF255" s="1" t="str">
        <f t="shared" si="122"/>
        <v/>
      </c>
      <c r="AG255" s="1" t="str">
        <f t="shared" si="122"/>
        <v/>
      </c>
      <c r="AH255" s="1" t="e">
        <f t="shared" si="127"/>
        <v>#N/A</v>
      </c>
      <c r="AI255" s="9" t="e">
        <f t="shared" si="123"/>
        <v>#N/A</v>
      </c>
      <c r="AJ255" s="9" t="e">
        <f t="shared" si="109"/>
        <v>#N/A</v>
      </c>
      <c r="AK255" s="9" t="e">
        <f t="shared" si="110"/>
        <v>#N/A</v>
      </c>
      <c r="AL255" s="9" t="e">
        <f t="shared" si="111"/>
        <v>#N/A</v>
      </c>
      <c r="AM255" s="9" t="e">
        <f t="shared" si="112"/>
        <v>#N/A</v>
      </c>
      <c r="AN255" s="9" t="e">
        <f t="shared" si="113"/>
        <v>#N/A</v>
      </c>
      <c r="AO255" s="9" t="e">
        <f t="shared" si="114"/>
        <v>#N/A</v>
      </c>
      <c r="AP255" s="1" t="str">
        <f t="shared" si="124"/>
        <v/>
      </c>
      <c r="AQ255" s="1" t="str">
        <f t="shared" si="124"/>
        <v/>
      </c>
      <c r="AS255" s="1" t="str">
        <f t="shared" si="125"/>
        <v/>
      </c>
      <c r="AT255" s="1" t="e">
        <f t="shared" si="128"/>
        <v>#N/A</v>
      </c>
      <c r="AU255" s="1" t="e">
        <f t="shared" si="115"/>
        <v>#N/A</v>
      </c>
      <c r="AV255" s="9" t="e">
        <f t="shared" si="116"/>
        <v>#N/A</v>
      </c>
      <c r="AW255" s="9" t="e">
        <f t="shared" si="117"/>
        <v>#N/A</v>
      </c>
      <c r="AX255" s="9" t="e">
        <f t="shared" si="118"/>
        <v>#N/A</v>
      </c>
      <c r="AY255" s="9" t="e">
        <f t="shared" si="119"/>
        <v>#N/A</v>
      </c>
      <c r="AZ255" s="9" t="e">
        <f t="shared" si="120"/>
        <v>#N/A</v>
      </c>
      <c r="BA255" s="9" t="e">
        <f t="shared" si="126"/>
        <v>#N/A</v>
      </c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M255" s="48"/>
      <c r="BX255" s="7"/>
      <c r="BY255" s="4"/>
      <c r="BZ255" s="7"/>
      <c r="CA255" s="7"/>
      <c r="CB255" s="7"/>
      <c r="CE255" s="7"/>
      <c r="CF255" s="7"/>
      <c r="CG255" s="7"/>
      <c r="CH255" s="7"/>
      <c r="CI255" s="7"/>
      <c r="CJ255" s="7"/>
      <c r="CK255" s="7"/>
      <c r="CL255" s="7"/>
      <c r="CN255" s="47"/>
      <c r="CO255" s="47"/>
      <c r="CP255" s="4"/>
    </row>
    <row r="256" spans="2:94" s="1" customFormat="1" x14ac:dyDescent="0.3">
      <c r="B256" s="1" t="e">
        <f t="shared" si="105"/>
        <v>#N/A</v>
      </c>
      <c r="J256" s="4"/>
      <c r="K256" s="4"/>
      <c r="L256" s="4"/>
      <c r="M256" s="61"/>
      <c r="Y256" s="58"/>
      <c r="AA256" s="1">
        <f t="shared" si="106"/>
        <v>0</v>
      </c>
      <c r="AB256" s="1">
        <f t="shared" si="107"/>
        <v>0</v>
      </c>
      <c r="AC256" s="1">
        <f t="shared" si="108"/>
        <v>0</v>
      </c>
      <c r="AD256" s="1" t="str">
        <f t="shared" si="121"/>
        <v/>
      </c>
      <c r="AE256" s="1" t="str">
        <f t="shared" si="122"/>
        <v/>
      </c>
      <c r="AF256" s="1" t="str">
        <f t="shared" si="122"/>
        <v/>
      </c>
      <c r="AG256" s="1" t="str">
        <f t="shared" si="122"/>
        <v/>
      </c>
      <c r="AH256" s="1" t="e">
        <f t="shared" si="127"/>
        <v>#N/A</v>
      </c>
      <c r="AI256" s="9" t="e">
        <f t="shared" si="123"/>
        <v>#N/A</v>
      </c>
      <c r="AJ256" s="9" t="e">
        <f t="shared" si="109"/>
        <v>#N/A</v>
      </c>
      <c r="AK256" s="9" t="e">
        <f t="shared" si="110"/>
        <v>#N/A</v>
      </c>
      <c r="AL256" s="9" t="e">
        <f t="shared" si="111"/>
        <v>#N/A</v>
      </c>
      <c r="AM256" s="9" t="e">
        <f t="shared" si="112"/>
        <v>#N/A</v>
      </c>
      <c r="AN256" s="9" t="e">
        <f t="shared" si="113"/>
        <v>#N/A</v>
      </c>
      <c r="AO256" s="9" t="e">
        <f t="shared" si="114"/>
        <v>#N/A</v>
      </c>
      <c r="AP256" s="1" t="str">
        <f t="shared" si="124"/>
        <v/>
      </c>
      <c r="AQ256" s="1" t="str">
        <f t="shared" si="124"/>
        <v/>
      </c>
      <c r="AS256" s="1" t="str">
        <f t="shared" si="125"/>
        <v/>
      </c>
      <c r="AT256" s="1" t="e">
        <f t="shared" si="128"/>
        <v>#N/A</v>
      </c>
      <c r="AU256" s="1" t="e">
        <f t="shared" si="115"/>
        <v>#N/A</v>
      </c>
      <c r="AV256" s="9" t="e">
        <f t="shared" si="116"/>
        <v>#N/A</v>
      </c>
      <c r="AW256" s="9" t="e">
        <f t="shared" si="117"/>
        <v>#N/A</v>
      </c>
      <c r="AX256" s="9" t="e">
        <f t="shared" si="118"/>
        <v>#N/A</v>
      </c>
      <c r="AY256" s="9" t="e">
        <f t="shared" si="119"/>
        <v>#N/A</v>
      </c>
      <c r="AZ256" s="9" t="e">
        <f t="shared" si="120"/>
        <v>#N/A</v>
      </c>
      <c r="BA256" s="9" t="e">
        <f t="shared" si="126"/>
        <v>#N/A</v>
      </c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M256" s="48"/>
      <c r="BX256" s="7"/>
      <c r="BY256" s="4"/>
      <c r="BZ256" s="7"/>
      <c r="CA256" s="7"/>
      <c r="CB256" s="7"/>
      <c r="CE256" s="7"/>
      <c r="CF256" s="7"/>
      <c r="CG256" s="7"/>
      <c r="CH256" s="7"/>
      <c r="CI256" s="7"/>
      <c r="CJ256" s="7"/>
      <c r="CK256" s="7"/>
      <c r="CL256" s="7"/>
      <c r="CN256" s="47"/>
      <c r="CO256" s="47"/>
      <c r="CP256" s="4"/>
    </row>
    <row r="257" spans="2:94" s="1" customFormat="1" x14ac:dyDescent="0.3">
      <c r="B257" s="1" t="e">
        <f t="shared" si="105"/>
        <v>#N/A</v>
      </c>
      <c r="J257" s="4"/>
      <c r="K257" s="4"/>
      <c r="L257" s="4"/>
      <c r="M257" s="61"/>
      <c r="Y257" s="58"/>
      <c r="AA257" s="1">
        <f t="shared" si="106"/>
        <v>0</v>
      </c>
      <c r="AB257" s="1">
        <f t="shared" si="107"/>
        <v>0</v>
      </c>
      <c r="AC257" s="1">
        <f t="shared" si="108"/>
        <v>0</v>
      </c>
      <c r="AD257" s="1" t="str">
        <f t="shared" si="121"/>
        <v/>
      </c>
      <c r="AE257" s="1" t="str">
        <f t="shared" si="122"/>
        <v/>
      </c>
      <c r="AF257" s="1" t="str">
        <f t="shared" si="122"/>
        <v/>
      </c>
      <c r="AG257" s="1" t="str">
        <f t="shared" si="122"/>
        <v/>
      </c>
      <c r="AH257" s="1" t="e">
        <f t="shared" si="127"/>
        <v>#N/A</v>
      </c>
      <c r="AI257" s="9" t="e">
        <f t="shared" si="123"/>
        <v>#N/A</v>
      </c>
      <c r="AJ257" s="9" t="e">
        <f t="shared" si="109"/>
        <v>#N/A</v>
      </c>
      <c r="AK257" s="9" t="e">
        <f t="shared" si="110"/>
        <v>#N/A</v>
      </c>
      <c r="AL257" s="9" t="e">
        <f t="shared" si="111"/>
        <v>#N/A</v>
      </c>
      <c r="AM257" s="9" t="e">
        <f t="shared" si="112"/>
        <v>#N/A</v>
      </c>
      <c r="AN257" s="9" t="e">
        <f t="shared" si="113"/>
        <v>#N/A</v>
      </c>
      <c r="AO257" s="9" t="e">
        <f t="shared" si="114"/>
        <v>#N/A</v>
      </c>
      <c r="AP257" s="1" t="str">
        <f t="shared" si="124"/>
        <v/>
      </c>
      <c r="AQ257" s="1" t="str">
        <f t="shared" si="124"/>
        <v/>
      </c>
      <c r="AS257" s="1" t="str">
        <f t="shared" si="125"/>
        <v/>
      </c>
      <c r="AT257" s="1" t="e">
        <f t="shared" si="128"/>
        <v>#N/A</v>
      </c>
      <c r="AU257" s="1" t="e">
        <f t="shared" si="115"/>
        <v>#N/A</v>
      </c>
      <c r="AV257" s="9" t="e">
        <f t="shared" si="116"/>
        <v>#N/A</v>
      </c>
      <c r="AW257" s="9" t="e">
        <f t="shared" si="117"/>
        <v>#N/A</v>
      </c>
      <c r="AX257" s="9" t="e">
        <f t="shared" si="118"/>
        <v>#N/A</v>
      </c>
      <c r="AY257" s="9" t="e">
        <f t="shared" si="119"/>
        <v>#N/A</v>
      </c>
      <c r="AZ257" s="9" t="e">
        <f t="shared" si="120"/>
        <v>#N/A</v>
      </c>
      <c r="BA257" s="9" t="e">
        <f t="shared" si="126"/>
        <v>#N/A</v>
      </c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M257" s="48"/>
      <c r="BX257" s="7"/>
      <c r="BY257" s="4"/>
      <c r="BZ257" s="7"/>
      <c r="CA257" s="7"/>
      <c r="CB257" s="7"/>
      <c r="CE257" s="7"/>
      <c r="CF257" s="7"/>
      <c r="CG257" s="7"/>
      <c r="CH257" s="7"/>
      <c r="CI257" s="7"/>
      <c r="CJ257" s="7"/>
      <c r="CK257" s="7"/>
      <c r="CL257" s="7"/>
      <c r="CN257" s="47"/>
      <c r="CO257" s="47"/>
      <c r="CP257" s="4"/>
    </row>
    <row r="258" spans="2:94" s="1" customFormat="1" x14ac:dyDescent="0.3">
      <c r="B258" s="1" t="e">
        <f t="shared" si="105"/>
        <v>#N/A</v>
      </c>
      <c r="J258" s="4"/>
      <c r="K258" s="4"/>
      <c r="L258" s="4"/>
      <c r="M258" s="61"/>
      <c r="Y258" s="58"/>
      <c r="AA258" s="1">
        <f t="shared" si="106"/>
        <v>0</v>
      </c>
      <c r="AB258" s="1">
        <f t="shared" si="107"/>
        <v>0</v>
      </c>
      <c r="AC258" s="1">
        <f t="shared" si="108"/>
        <v>0</v>
      </c>
      <c r="AD258" s="1" t="str">
        <f t="shared" si="121"/>
        <v/>
      </c>
      <c r="AE258" s="1" t="str">
        <f t="shared" si="122"/>
        <v/>
      </c>
      <c r="AF258" s="1" t="str">
        <f t="shared" si="122"/>
        <v/>
      </c>
      <c r="AG258" s="1" t="str">
        <f t="shared" si="122"/>
        <v/>
      </c>
      <c r="AH258" s="1" t="e">
        <f t="shared" si="127"/>
        <v>#N/A</v>
      </c>
      <c r="AI258" s="9" t="e">
        <f t="shared" si="123"/>
        <v>#N/A</v>
      </c>
      <c r="AJ258" s="9" t="e">
        <f t="shared" si="109"/>
        <v>#N/A</v>
      </c>
      <c r="AK258" s="9" t="e">
        <f t="shared" si="110"/>
        <v>#N/A</v>
      </c>
      <c r="AL258" s="9" t="e">
        <f t="shared" si="111"/>
        <v>#N/A</v>
      </c>
      <c r="AM258" s="9" t="e">
        <f t="shared" si="112"/>
        <v>#N/A</v>
      </c>
      <c r="AN258" s="9" t="e">
        <f t="shared" si="113"/>
        <v>#N/A</v>
      </c>
      <c r="AO258" s="9" t="e">
        <f t="shared" si="114"/>
        <v>#N/A</v>
      </c>
      <c r="AP258" s="1" t="str">
        <f t="shared" si="124"/>
        <v/>
      </c>
      <c r="AQ258" s="1" t="str">
        <f t="shared" si="124"/>
        <v/>
      </c>
      <c r="AS258" s="1" t="str">
        <f t="shared" si="125"/>
        <v/>
      </c>
      <c r="AT258" s="1" t="e">
        <f t="shared" si="128"/>
        <v>#N/A</v>
      </c>
      <c r="AU258" s="1" t="e">
        <f t="shared" si="115"/>
        <v>#N/A</v>
      </c>
      <c r="AV258" s="9" t="e">
        <f t="shared" si="116"/>
        <v>#N/A</v>
      </c>
      <c r="AW258" s="9" t="e">
        <f t="shared" si="117"/>
        <v>#N/A</v>
      </c>
      <c r="AX258" s="9" t="e">
        <f t="shared" si="118"/>
        <v>#N/A</v>
      </c>
      <c r="AY258" s="9" t="e">
        <f t="shared" si="119"/>
        <v>#N/A</v>
      </c>
      <c r="AZ258" s="9" t="e">
        <f t="shared" si="120"/>
        <v>#N/A</v>
      </c>
      <c r="BA258" s="9" t="e">
        <f t="shared" si="126"/>
        <v>#N/A</v>
      </c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M258" s="48"/>
      <c r="BX258" s="7"/>
      <c r="BY258" s="4"/>
      <c r="BZ258" s="7"/>
      <c r="CA258" s="7"/>
      <c r="CB258" s="7"/>
      <c r="CE258" s="7"/>
      <c r="CF258" s="7"/>
      <c r="CG258" s="7"/>
      <c r="CH258" s="7"/>
      <c r="CI258" s="7"/>
      <c r="CJ258" s="7"/>
      <c r="CK258" s="7"/>
      <c r="CL258" s="7"/>
      <c r="CN258" s="47"/>
      <c r="CO258" s="47"/>
      <c r="CP258" s="4"/>
    </row>
    <row r="259" spans="2:94" s="1" customFormat="1" x14ac:dyDescent="0.3">
      <c r="B259" s="1" t="e">
        <f t="shared" si="105"/>
        <v>#N/A</v>
      </c>
      <c r="J259" s="4"/>
      <c r="K259" s="4"/>
      <c r="L259" s="4"/>
      <c r="M259" s="61"/>
      <c r="Y259" s="58"/>
      <c r="AA259" s="1">
        <f t="shared" si="106"/>
        <v>0</v>
      </c>
      <c r="AB259" s="1">
        <f t="shared" si="107"/>
        <v>0</v>
      </c>
      <c r="AC259" s="1">
        <f t="shared" si="108"/>
        <v>0</v>
      </c>
      <c r="AD259" s="1" t="str">
        <f t="shared" si="121"/>
        <v/>
      </c>
      <c r="AE259" s="1" t="str">
        <f t="shared" si="122"/>
        <v/>
      </c>
      <c r="AF259" s="1" t="str">
        <f t="shared" si="122"/>
        <v/>
      </c>
      <c r="AG259" s="1" t="str">
        <f t="shared" si="122"/>
        <v/>
      </c>
      <c r="AH259" s="1" t="e">
        <f t="shared" si="127"/>
        <v>#N/A</v>
      </c>
      <c r="AI259" s="9" t="e">
        <f t="shared" si="123"/>
        <v>#N/A</v>
      </c>
      <c r="AJ259" s="9" t="e">
        <f t="shared" si="109"/>
        <v>#N/A</v>
      </c>
      <c r="AK259" s="9" t="e">
        <f t="shared" si="110"/>
        <v>#N/A</v>
      </c>
      <c r="AL259" s="9" t="e">
        <f t="shared" si="111"/>
        <v>#N/A</v>
      </c>
      <c r="AM259" s="9" t="e">
        <f t="shared" si="112"/>
        <v>#N/A</v>
      </c>
      <c r="AN259" s="9" t="e">
        <f t="shared" si="113"/>
        <v>#N/A</v>
      </c>
      <c r="AO259" s="9" t="e">
        <f t="shared" si="114"/>
        <v>#N/A</v>
      </c>
      <c r="AP259" s="1" t="str">
        <f t="shared" si="124"/>
        <v/>
      </c>
      <c r="AQ259" s="1" t="str">
        <f t="shared" si="124"/>
        <v/>
      </c>
      <c r="AS259" s="1" t="str">
        <f t="shared" si="125"/>
        <v/>
      </c>
      <c r="AT259" s="1" t="e">
        <f t="shared" si="128"/>
        <v>#N/A</v>
      </c>
      <c r="AU259" s="1" t="e">
        <f t="shared" si="115"/>
        <v>#N/A</v>
      </c>
      <c r="AV259" s="9" t="e">
        <f t="shared" si="116"/>
        <v>#N/A</v>
      </c>
      <c r="AW259" s="9" t="e">
        <f t="shared" si="117"/>
        <v>#N/A</v>
      </c>
      <c r="AX259" s="9" t="e">
        <f t="shared" si="118"/>
        <v>#N/A</v>
      </c>
      <c r="AY259" s="9" t="e">
        <f t="shared" si="119"/>
        <v>#N/A</v>
      </c>
      <c r="AZ259" s="9" t="e">
        <f t="shared" si="120"/>
        <v>#N/A</v>
      </c>
      <c r="BA259" s="9" t="e">
        <f t="shared" si="126"/>
        <v>#N/A</v>
      </c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M259" s="48"/>
      <c r="BX259" s="7"/>
      <c r="BY259" s="4"/>
      <c r="BZ259" s="7"/>
      <c r="CA259" s="7"/>
      <c r="CB259" s="7"/>
      <c r="CE259" s="7"/>
      <c r="CF259" s="7"/>
      <c r="CG259" s="7"/>
      <c r="CH259" s="7"/>
      <c r="CI259" s="7"/>
      <c r="CJ259" s="7"/>
      <c r="CK259" s="7"/>
      <c r="CL259" s="7"/>
      <c r="CN259" s="47"/>
      <c r="CO259" s="47"/>
      <c r="CP259" s="4"/>
    </row>
    <row r="260" spans="2:94" s="1" customFormat="1" x14ac:dyDescent="0.3">
      <c r="B260" s="1" t="e">
        <f t="shared" si="105"/>
        <v>#N/A</v>
      </c>
      <c r="J260" s="4"/>
      <c r="K260" s="4"/>
      <c r="L260" s="4"/>
      <c r="M260" s="61"/>
      <c r="Y260" s="58"/>
      <c r="AA260" s="1">
        <f t="shared" si="106"/>
        <v>0</v>
      </c>
      <c r="AB260" s="1">
        <f t="shared" si="107"/>
        <v>0</v>
      </c>
      <c r="AC260" s="1">
        <f t="shared" si="108"/>
        <v>0</v>
      </c>
      <c r="AD260" s="1" t="str">
        <f t="shared" si="121"/>
        <v/>
      </c>
      <c r="AE260" s="1" t="str">
        <f t="shared" si="122"/>
        <v/>
      </c>
      <c r="AF260" s="1" t="str">
        <f t="shared" si="122"/>
        <v/>
      </c>
      <c r="AG260" s="1" t="str">
        <f t="shared" si="122"/>
        <v/>
      </c>
      <c r="AH260" s="1" t="e">
        <f t="shared" si="127"/>
        <v>#N/A</v>
      </c>
      <c r="AI260" s="9" t="e">
        <f t="shared" si="123"/>
        <v>#N/A</v>
      </c>
      <c r="AJ260" s="9" t="e">
        <f t="shared" si="109"/>
        <v>#N/A</v>
      </c>
      <c r="AK260" s="9" t="e">
        <f t="shared" si="110"/>
        <v>#N/A</v>
      </c>
      <c r="AL260" s="9" t="e">
        <f t="shared" si="111"/>
        <v>#N/A</v>
      </c>
      <c r="AM260" s="9" t="e">
        <f t="shared" si="112"/>
        <v>#N/A</v>
      </c>
      <c r="AN260" s="9" t="e">
        <f t="shared" si="113"/>
        <v>#N/A</v>
      </c>
      <c r="AO260" s="9" t="e">
        <f t="shared" si="114"/>
        <v>#N/A</v>
      </c>
      <c r="AP260" s="1" t="str">
        <f t="shared" si="124"/>
        <v/>
      </c>
      <c r="AQ260" s="1" t="str">
        <f t="shared" si="124"/>
        <v/>
      </c>
      <c r="AS260" s="1" t="str">
        <f t="shared" si="125"/>
        <v/>
      </c>
      <c r="AT260" s="1" t="e">
        <f t="shared" si="128"/>
        <v>#N/A</v>
      </c>
      <c r="AU260" s="1" t="e">
        <f t="shared" si="115"/>
        <v>#N/A</v>
      </c>
      <c r="AV260" s="9" t="e">
        <f t="shared" si="116"/>
        <v>#N/A</v>
      </c>
      <c r="AW260" s="9" t="e">
        <f t="shared" si="117"/>
        <v>#N/A</v>
      </c>
      <c r="AX260" s="9" t="e">
        <f t="shared" si="118"/>
        <v>#N/A</v>
      </c>
      <c r="AY260" s="9" t="e">
        <f t="shared" si="119"/>
        <v>#N/A</v>
      </c>
      <c r="AZ260" s="9" t="e">
        <f t="shared" si="120"/>
        <v>#N/A</v>
      </c>
      <c r="BA260" s="9" t="e">
        <f t="shared" si="126"/>
        <v>#N/A</v>
      </c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M260" s="48"/>
      <c r="BX260" s="7"/>
      <c r="BY260" s="4"/>
      <c r="BZ260" s="7"/>
      <c r="CA260" s="7"/>
      <c r="CB260" s="7"/>
      <c r="CE260" s="7"/>
      <c r="CF260" s="7"/>
      <c r="CG260" s="7"/>
      <c r="CH260" s="7"/>
      <c r="CI260" s="7"/>
      <c r="CJ260" s="7"/>
      <c r="CK260" s="7"/>
      <c r="CL260" s="7"/>
      <c r="CN260" s="47"/>
      <c r="CO260" s="47"/>
      <c r="CP260" s="4"/>
    </row>
    <row r="261" spans="2:94" s="1" customFormat="1" x14ac:dyDescent="0.3">
      <c r="B261" s="1" t="e">
        <f t="shared" si="105"/>
        <v>#N/A</v>
      </c>
      <c r="J261" s="4"/>
      <c r="K261" s="4"/>
      <c r="L261" s="4"/>
      <c r="M261" s="61"/>
      <c r="Y261" s="58"/>
      <c r="AA261" s="1">
        <f t="shared" si="106"/>
        <v>0</v>
      </c>
      <c r="AB261" s="1">
        <f t="shared" si="107"/>
        <v>0</v>
      </c>
      <c r="AC261" s="1">
        <f t="shared" si="108"/>
        <v>0</v>
      </c>
      <c r="AD261" s="1" t="str">
        <f t="shared" si="121"/>
        <v/>
      </c>
      <c r="AE261" s="1" t="str">
        <f t="shared" si="122"/>
        <v/>
      </c>
      <c r="AF261" s="1" t="str">
        <f t="shared" si="122"/>
        <v/>
      </c>
      <c r="AG261" s="1" t="str">
        <f t="shared" si="122"/>
        <v/>
      </c>
      <c r="AH261" s="1" t="e">
        <f t="shared" si="127"/>
        <v>#N/A</v>
      </c>
      <c r="AI261" s="9" t="e">
        <f t="shared" si="123"/>
        <v>#N/A</v>
      </c>
      <c r="AJ261" s="9" t="e">
        <f t="shared" si="109"/>
        <v>#N/A</v>
      </c>
      <c r="AK261" s="9" t="e">
        <f t="shared" si="110"/>
        <v>#N/A</v>
      </c>
      <c r="AL261" s="9" t="e">
        <f t="shared" si="111"/>
        <v>#N/A</v>
      </c>
      <c r="AM261" s="9" t="e">
        <f t="shared" si="112"/>
        <v>#N/A</v>
      </c>
      <c r="AN261" s="9" t="e">
        <f t="shared" si="113"/>
        <v>#N/A</v>
      </c>
      <c r="AO261" s="9" t="e">
        <f t="shared" si="114"/>
        <v>#N/A</v>
      </c>
      <c r="AP261" s="1" t="str">
        <f t="shared" si="124"/>
        <v/>
      </c>
      <c r="AQ261" s="1" t="str">
        <f t="shared" si="124"/>
        <v/>
      </c>
      <c r="AS261" s="1" t="str">
        <f t="shared" si="125"/>
        <v/>
      </c>
      <c r="AT261" s="1" t="e">
        <f t="shared" si="128"/>
        <v>#N/A</v>
      </c>
      <c r="AU261" s="1" t="e">
        <f t="shared" si="115"/>
        <v>#N/A</v>
      </c>
      <c r="AV261" s="9" t="e">
        <f t="shared" si="116"/>
        <v>#N/A</v>
      </c>
      <c r="AW261" s="9" t="e">
        <f t="shared" si="117"/>
        <v>#N/A</v>
      </c>
      <c r="AX261" s="9" t="e">
        <f t="shared" si="118"/>
        <v>#N/A</v>
      </c>
      <c r="AY261" s="9" t="e">
        <f t="shared" si="119"/>
        <v>#N/A</v>
      </c>
      <c r="AZ261" s="9" t="e">
        <f t="shared" si="120"/>
        <v>#N/A</v>
      </c>
      <c r="BA261" s="9" t="e">
        <f t="shared" si="126"/>
        <v>#N/A</v>
      </c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M261" s="48"/>
      <c r="BX261" s="7"/>
      <c r="BY261" s="4"/>
      <c r="BZ261" s="7"/>
      <c r="CA261" s="7"/>
      <c r="CB261" s="7"/>
      <c r="CE261" s="7"/>
      <c r="CF261" s="7"/>
      <c r="CG261" s="7"/>
      <c r="CH261" s="7"/>
      <c r="CI261" s="7"/>
      <c r="CJ261" s="7"/>
      <c r="CK261" s="7"/>
      <c r="CL261" s="7"/>
      <c r="CN261" s="47"/>
      <c r="CO261" s="47"/>
      <c r="CP261" s="4"/>
    </row>
    <row r="262" spans="2:94" s="1" customFormat="1" x14ac:dyDescent="0.3">
      <c r="B262" s="1" t="e">
        <f t="shared" si="105"/>
        <v>#N/A</v>
      </c>
      <c r="J262" s="4"/>
      <c r="K262" s="4"/>
      <c r="L262" s="4"/>
      <c r="M262" s="61"/>
      <c r="Y262" s="58"/>
      <c r="AA262" s="1">
        <f t="shared" si="106"/>
        <v>0</v>
      </c>
      <c r="AB262" s="1">
        <f t="shared" si="107"/>
        <v>0</v>
      </c>
      <c r="AC262" s="1">
        <f t="shared" si="108"/>
        <v>0</v>
      </c>
      <c r="AD262" s="1" t="str">
        <f t="shared" si="121"/>
        <v/>
      </c>
      <c r="AE262" s="1" t="str">
        <f t="shared" si="122"/>
        <v/>
      </c>
      <c r="AF262" s="1" t="str">
        <f t="shared" si="122"/>
        <v/>
      </c>
      <c r="AG262" s="1" t="str">
        <f t="shared" si="122"/>
        <v/>
      </c>
      <c r="AH262" s="1" t="e">
        <f t="shared" si="127"/>
        <v>#N/A</v>
      </c>
      <c r="AI262" s="9" t="e">
        <f t="shared" si="123"/>
        <v>#N/A</v>
      </c>
      <c r="AJ262" s="9" t="e">
        <f t="shared" si="109"/>
        <v>#N/A</v>
      </c>
      <c r="AK262" s="9" t="e">
        <f t="shared" si="110"/>
        <v>#N/A</v>
      </c>
      <c r="AL262" s="9" t="e">
        <f t="shared" si="111"/>
        <v>#N/A</v>
      </c>
      <c r="AM262" s="9" t="e">
        <f t="shared" si="112"/>
        <v>#N/A</v>
      </c>
      <c r="AN262" s="9" t="e">
        <f t="shared" si="113"/>
        <v>#N/A</v>
      </c>
      <c r="AO262" s="9" t="e">
        <f t="shared" si="114"/>
        <v>#N/A</v>
      </c>
      <c r="AP262" s="1" t="str">
        <f t="shared" si="124"/>
        <v/>
      </c>
      <c r="AQ262" s="1" t="str">
        <f t="shared" si="124"/>
        <v/>
      </c>
      <c r="AS262" s="1" t="str">
        <f t="shared" si="125"/>
        <v/>
      </c>
      <c r="AT262" s="1" t="e">
        <f t="shared" si="128"/>
        <v>#N/A</v>
      </c>
      <c r="AU262" s="1" t="e">
        <f t="shared" si="115"/>
        <v>#N/A</v>
      </c>
      <c r="AV262" s="9" t="e">
        <f t="shared" si="116"/>
        <v>#N/A</v>
      </c>
      <c r="AW262" s="9" t="e">
        <f t="shared" si="117"/>
        <v>#N/A</v>
      </c>
      <c r="AX262" s="9" t="e">
        <f t="shared" si="118"/>
        <v>#N/A</v>
      </c>
      <c r="AY262" s="9" t="e">
        <f t="shared" si="119"/>
        <v>#N/A</v>
      </c>
      <c r="AZ262" s="9" t="e">
        <f t="shared" si="120"/>
        <v>#N/A</v>
      </c>
      <c r="BA262" s="9" t="e">
        <f t="shared" si="126"/>
        <v>#N/A</v>
      </c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M262" s="48"/>
      <c r="BX262" s="7"/>
      <c r="BY262" s="4"/>
      <c r="BZ262" s="7"/>
      <c r="CA262" s="7"/>
      <c r="CB262" s="7"/>
      <c r="CE262" s="7"/>
      <c r="CF262" s="7"/>
      <c r="CG262" s="7"/>
      <c r="CH262" s="7"/>
      <c r="CI262" s="7"/>
      <c r="CJ262" s="7"/>
      <c r="CK262" s="7"/>
      <c r="CL262" s="7"/>
      <c r="CN262" s="47"/>
      <c r="CO262" s="47"/>
      <c r="CP262" s="4"/>
    </row>
    <row r="263" spans="2:94" s="1" customFormat="1" x14ac:dyDescent="0.3">
      <c r="B263" s="1" t="e">
        <f t="shared" si="105"/>
        <v>#N/A</v>
      </c>
      <c r="J263" s="4"/>
      <c r="K263" s="4"/>
      <c r="L263" s="4"/>
      <c r="M263" s="61"/>
      <c r="Y263" s="58"/>
      <c r="AA263" s="1">
        <f t="shared" si="106"/>
        <v>0</v>
      </c>
      <c r="AB263" s="1">
        <f t="shared" si="107"/>
        <v>0</v>
      </c>
      <c r="AC263" s="1">
        <f t="shared" si="108"/>
        <v>0</v>
      </c>
      <c r="AD263" s="1" t="str">
        <f t="shared" si="121"/>
        <v/>
      </c>
      <c r="AE263" s="1" t="str">
        <f t="shared" si="122"/>
        <v/>
      </c>
      <c r="AF263" s="1" t="str">
        <f t="shared" si="122"/>
        <v/>
      </c>
      <c r="AG263" s="1" t="str">
        <f t="shared" si="122"/>
        <v/>
      </c>
      <c r="AH263" s="1" t="e">
        <f t="shared" si="127"/>
        <v>#N/A</v>
      </c>
      <c r="AI263" s="9" t="e">
        <f t="shared" si="123"/>
        <v>#N/A</v>
      </c>
      <c r="AJ263" s="9" t="e">
        <f t="shared" si="109"/>
        <v>#N/A</v>
      </c>
      <c r="AK263" s="9" t="e">
        <f t="shared" si="110"/>
        <v>#N/A</v>
      </c>
      <c r="AL263" s="9" t="e">
        <f t="shared" si="111"/>
        <v>#N/A</v>
      </c>
      <c r="AM263" s="9" t="e">
        <f t="shared" si="112"/>
        <v>#N/A</v>
      </c>
      <c r="AN263" s="9" t="e">
        <f t="shared" si="113"/>
        <v>#N/A</v>
      </c>
      <c r="AO263" s="9" t="e">
        <f t="shared" si="114"/>
        <v>#N/A</v>
      </c>
      <c r="AP263" s="1" t="str">
        <f t="shared" si="124"/>
        <v/>
      </c>
      <c r="AQ263" s="1" t="str">
        <f t="shared" si="124"/>
        <v/>
      </c>
      <c r="AS263" s="1" t="str">
        <f t="shared" si="125"/>
        <v/>
      </c>
      <c r="AT263" s="1" t="e">
        <f t="shared" si="128"/>
        <v>#N/A</v>
      </c>
      <c r="AU263" s="1" t="e">
        <f t="shared" si="115"/>
        <v>#N/A</v>
      </c>
      <c r="AV263" s="9" t="e">
        <f t="shared" si="116"/>
        <v>#N/A</v>
      </c>
      <c r="AW263" s="9" t="e">
        <f t="shared" si="117"/>
        <v>#N/A</v>
      </c>
      <c r="AX263" s="9" t="e">
        <f t="shared" si="118"/>
        <v>#N/A</v>
      </c>
      <c r="AY263" s="9" t="e">
        <f t="shared" si="119"/>
        <v>#N/A</v>
      </c>
      <c r="AZ263" s="9" t="e">
        <f t="shared" si="120"/>
        <v>#N/A</v>
      </c>
      <c r="BA263" s="9" t="e">
        <f t="shared" si="126"/>
        <v>#N/A</v>
      </c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M263" s="48"/>
      <c r="BX263" s="7"/>
      <c r="BY263" s="4"/>
      <c r="BZ263" s="7"/>
      <c r="CA263" s="7"/>
      <c r="CB263" s="7"/>
      <c r="CE263" s="7"/>
      <c r="CF263" s="7"/>
      <c r="CG263" s="7"/>
      <c r="CH263" s="7"/>
      <c r="CI263" s="7"/>
      <c r="CJ263" s="7"/>
      <c r="CK263" s="7"/>
      <c r="CL263" s="7"/>
      <c r="CN263" s="47"/>
      <c r="CO263" s="47"/>
      <c r="CP263" s="4"/>
    </row>
    <row r="264" spans="2:94" s="1" customFormat="1" x14ac:dyDescent="0.3">
      <c r="B264" s="1" t="e">
        <f t="shared" si="105"/>
        <v>#N/A</v>
      </c>
      <c r="J264" s="4"/>
      <c r="K264" s="4"/>
      <c r="L264" s="4"/>
      <c r="M264" s="61"/>
      <c r="Y264" s="58"/>
      <c r="AA264" s="1">
        <f t="shared" si="106"/>
        <v>0</v>
      </c>
      <c r="AB264" s="1">
        <f t="shared" si="107"/>
        <v>0</v>
      </c>
      <c r="AC264" s="1">
        <f t="shared" si="108"/>
        <v>0</v>
      </c>
      <c r="AD264" s="1" t="str">
        <f t="shared" si="121"/>
        <v/>
      </c>
      <c r="AE264" s="1" t="str">
        <f t="shared" si="122"/>
        <v/>
      </c>
      <c r="AF264" s="1" t="str">
        <f t="shared" si="122"/>
        <v/>
      </c>
      <c r="AG264" s="1" t="str">
        <f t="shared" si="122"/>
        <v/>
      </c>
      <c r="AH264" s="1" t="e">
        <f t="shared" si="127"/>
        <v>#N/A</v>
      </c>
      <c r="AI264" s="9" t="e">
        <f t="shared" si="123"/>
        <v>#N/A</v>
      </c>
      <c r="AJ264" s="9" t="e">
        <f t="shared" si="109"/>
        <v>#N/A</v>
      </c>
      <c r="AK264" s="9" t="e">
        <f t="shared" si="110"/>
        <v>#N/A</v>
      </c>
      <c r="AL264" s="9" t="e">
        <f t="shared" si="111"/>
        <v>#N/A</v>
      </c>
      <c r="AM264" s="9" t="e">
        <f t="shared" si="112"/>
        <v>#N/A</v>
      </c>
      <c r="AN264" s="9" t="e">
        <f t="shared" si="113"/>
        <v>#N/A</v>
      </c>
      <c r="AO264" s="9" t="e">
        <f t="shared" si="114"/>
        <v>#N/A</v>
      </c>
      <c r="AP264" s="1" t="str">
        <f t="shared" si="124"/>
        <v/>
      </c>
      <c r="AQ264" s="1" t="str">
        <f t="shared" si="124"/>
        <v/>
      </c>
      <c r="AS264" s="1" t="str">
        <f t="shared" si="125"/>
        <v/>
      </c>
      <c r="AT264" s="1" t="e">
        <f t="shared" si="128"/>
        <v>#N/A</v>
      </c>
      <c r="AU264" s="1" t="e">
        <f t="shared" si="115"/>
        <v>#N/A</v>
      </c>
      <c r="AV264" s="9" t="e">
        <f t="shared" si="116"/>
        <v>#N/A</v>
      </c>
      <c r="AW264" s="9" t="e">
        <f t="shared" si="117"/>
        <v>#N/A</v>
      </c>
      <c r="AX264" s="9" t="e">
        <f t="shared" si="118"/>
        <v>#N/A</v>
      </c>
      <c r="AY264" s="9" t="e">
        <f t="shared" si="119"/>
        <v>#N/A</v>
      </c>
      <c r="AZ264" s="9" t="e">
        <f t="shared" si="120"/>
        <v>#N/A</v>
      </c>
      <c r="BA264" s="9" t="e">
        <f t="shared" si="126"/>
        <v>#N/A</v>
      </c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M264" s="48"/>
      <c r="BX264" s="7"/>
      <c r="BY264" s="4"/>
      <c r="BZ264" s="7"/>
      <c r="CA264" s="7"/>
      <c r="CB264" s="7"/>
      <c r="CE264" s="7"/>
      <c r="CF264" s="7"/>
      <c r="CG264" s="7"/>
      <c r="CH264" s="7"/>
      <c r="CI264" s="7"/>
      <c r="CJ264" s="7"/>
      <c r="CK264" s="7"/>
      <c r="CL264" s="7"/>
      <c r="CN264" s="47"/>
      <c r="CO264" s="47"/>
      <c r="CP264" s="4"/>
    </row>
    <row r="265" spans="2:94" s="1" customFormat="1" x14ac:dyDescent="0.3">
      <c r="B265" s="1" t="e">
        <f t="shared" si="105"/>
        <v>#N/A</v>
      </c>
      <c r="J265" s="4"/>
      <c r="K265" s="4"/>
      <c r="L265" s="4"/>
      <c r="M265" s="61"/>
      <c r="Y265" s="58"/>
      <c r="AA265" s="1">
        <f t="shared" si="106"/>
        <v>0</v>
      </c>
      <c r="AB265" s="1">
        <f t="shared" si="107"/>
        <v>0</v>
      </c>
      <c r="AC265" s="1">
        <f t="shared" si="108"/>
        <v>0</v>
      </c>
      <c r="AD265" s="1" t="str">
        <f t="shared" si="121"/>
        <v/>
      </c>
      <c r="AE265" s="1" t="str">
        <f t="shared" si="122"/>
        <v/>
      </c>
      <c r="AF265" s="1" t="str">
        <f t="shared" si="122"/>
        <v/>
      </c>
      <c r="AG265" s="1" t="str">
        <f t="shared" si="122"/>
        <v/>
      </c>
      <c r="AH265" s="1" t="e">
        <f t="shared" si="127"/>
        <v>#N/A</v>
      </c>
      <c r="AI265" s="9" t="e">
        <f t="shared" si="123"/>
        <v>#N/A</v>
      </c>
      <c r="AJ265" s="9" t="e">
        <f t="shared" si="109"/>
        <v>#N/A</v>
      </c>
      <c r="AK265" s="9" t="e">
        <f t="shared" si="110"/>
        <v>#N/A</v>
      </c>
      <c r="AL265" s="9" t="e">
        <f t="shared" si="111"/>
        <v>#N/A</v>
      </c>
      <c r="AM265" s="9" t="e">
        <f t="shared" si="112"/>
        <v>#N/A</v>
      </c>
      <c r="AN265" s="9" t="e">
        <f t="shared" si="113"/>
        <v>#N/A</v>
      </c>
      <c r="AO265" s="9" t="e">
        <f t="shared" si="114"/>
        <v>#N/A</v>
      </c>
      <c r="AP265" s="1" t="str">
        <f t="shared" si="124"/>
        <v/>
      </c>
      <c r="AQ265" s="1" t="str">
        <f t="shared" si="124"/>
        <v/>
      </c>
      <c r="AS265" s="1" t="str">
        <f t="shared" si="125"/>
        <v/>
      </c>
      <c r="AT265" s="1" t="e">
        <f t="shared" si="128"/>
        <v>#N/A</v>
      </c>
      <c r="AU265" s="1" t="e">
        <f t="shared" si="115"/>
        <v>#N/A</v>
      </c>
      <c r="AV265" s="9" t="e">
        <f t="shared" si="116"/>
        <v>#N/A</v>
      </c>
      <c r="AW265" s="9" t="e">
        <f t="shared" si="117"/>
        <v>#N/A</v>
      </c>
      <c r="AX265" s="9" t="e">
        <f t="shared" si="118"/>
        <v>#N/A</v>
      </c>
      <c r="AY265" s="9" t="e">
        <f t="shared" si="119"/>
        <v>#N/A</v>
      </c>
      <c r="AZ265" s="9" t="e">
        <f t="shared" si="120"/>
        <v>#N/A</v>
      </c>
      <c r="BA265" s="9" t="e">
        <f t="shared" si="126"/>
        <v>#N/A</v>
      </c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M265" s="48"/>
      <c r="BX265" s="7"/>
      <c r="BY265" s="4"/>
      <c r="BZ265" s="7"/>
      <c r="CA265" s="7"/>
      <c r="CB265" s="7"/>
      <c r="CE265" s="7"/>
      <c r="CF265" s="7"/>
      <c r="CG265" s="7"/>
      <c r="CH265" s="7"/>
      <c r="CI265" s="7"/>
      <c r="CJ265" s="7"/>
      <c r="CK265" s="7"/>
      <c r="CL265" s="7"/>
      <c r="CN265" s="47"/>
      <c r="CO265" s="47"/>
      <c r="CP265" s="4"/>
    </row>
    <row r="266" spans="2:94" s="1" customFormat="1" x14ac:dyDescent="0.3">
      <c r="B266" s="1" t="e">
        <f t="shared" si="105"/>
        <v>#N/A</v>
      </c>
      <c r="J266" s="4"/>
      <c r="K266" s="4"/>
      <c r="L266" s="4"/>
      <c r="M266" s="61"/>
      <c r="Y266" s="58"/>
      <c r="AA266" s="1">
        <f t="shared" si="106"/>
        <v>0</v>
      </c>
      <c r="AB266" s="1">
        <f t="shared" si="107"/>
        <v>0</v>
      </c>
      <c r="AC266" s="1">
        <f t="shared" si="108"/>
        <v>0</v>
      </c>
      <c r="AD266" s="1" t="str">
        <f t="shared" si="121"/>
        <v/>
      </c>
      <c r="AE266" s="1" t="str">
        <f t="shared" si="122"/>
        <v/>
      </c>
      <c r="AF266" s="1" t="str">
        <f t="shared" si="122"/>
        <v/>
      </c>
      <c r="AG266" s="1" t="str">
        <f t="shared" si="122"/>
        <v/>
      </c>
      <c r="AH266" s="1" t="e">
        <f t="shared" si="127"/>
        <v>#N/A</v>
      </c>
      <c r="AI266" s="9" t="e">
        <f t="shared" si="123"/>
        <v>#N/A</v>
      </c>
      <c r="AJ266" s="9" t="e">
        <f t="shared" si="109"/>
        <v>#N/A</v>
      </c>
      <c r="AK266" s="9" t="e">
        <f t="shared" si="110"/>
        <v>#N/A</v>
      </c>
      <c r="AL266" s="9" t="e">
        <f t="shared" si="111"/>
        <v>#N/A</v>
      </c>
      <c r="AM266" s="9" t="e">
        <f t="shared" si="112"/>
        <v>#N/A</v>
      </c>
      <c r="AN266" s="9" t="e">
        <f t="shared" si="113"/>
        <v>#N/A</v>
      </c>
      <c r="AO266" s="9" t="e">
        <f t="shared" si="114"/>
        <v>#N/A</v>
      </c>
      <c r="AP266" s="1" t="str">
        <f t="shared" si="124"/>
        <v/>
      </c>
      <c r="AQ266" s="1" t="str">
        <f t="shared" si="124"/>
        <v/>
      </c>
      <c r="AS266" s="1" t="str">
        <f t="shared" si="125"/>
        <v/>
      </c>
      <c r="AT266" s="1" t="e">
        <f t="shared" si="128"/>
        <v>#N/A</v>
      </c>
      <c r="AU266" s="1" t="e">
        <f t="shared" si="115"/>
        <v>#N/A</v>
      </c>
      <c r="AV266" s="9" t="e">
        <f t="shared" si="116"/>
        <v>#N/A</v>
      </c>
      <c r="AW266" s="9" t="e">
        <f t="shared" si="117"/>
        <v>#N/A</v>
      </c>
      <c r="AX266" s="9" t="e">
        <f t="shared" si="118"/>
        <v>#N/A</v>
      </c>
      <c r="AY266" s="9" t="e">
        <f t="shared" si="119"/>
        <v>#N/A</v>
      </c>
      <c r="AZ266" s="9" t="e">
        <f t="shared" si="120"/>
        <v>#N/A</v>
      </c>
      <c r="BA266" s="9" t="e">
        <f t="shared" si="126"/>
        <v>#N/A</v>
      </c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M266" s="48"/>
      <c r="BX266" s="7"/>
      <c r="BY266" s="4"/>
      <c r="BZ266" s="7"/>
      <c r="CA266" s="7"/>
      <c r="CB266" s="7"/>
      <c r="CE266" s="7"/>
      <c r="CF266" s="7"/>
      <c r="CG266" s="7"/>
      <c r="CH266" s="7"/>
      <c r="CI266" s="7"/>
      <c r="CJ266" s="7"/>
      <c r="CK266" s="7"/>
      <c r="CL266" s="7"/>
      <c r="CN266" s="47"/>
      <c r="CO266" s="47"/>
      <c r="CP266" s="4"/>
    </row>
    <row r="267" spans="2:94" s="1" customFormat="1" x14ac:dyDescent="0.3">
      <c r="B267" s="1" t="e">
        <f t="shared" si="105"/>
        <v>#N/A</v>
      </c>
      <c r="J267" s="4"/>
      <c r="K267" s="4"/>
      <c r="L267" s="4"/>
      <c r="M267" s="61"/>
      <c r="Y267" s="58"/>
      <c r="AA267" s="1">
        <f t="shared" si="106"/>
        <v>0</v>
      </c>
      <c r="AB267" s="1">
        <f t="shared" si="107"/>
        <v>0</v>
      </c>
      <c r="AC267" s="1">
        <f t="shared" si="108"/>
        <v>0</v>
      </c>
      <c r="AD267" s="1" t="str">
        <f t="shared" si="121"/>
        <v/>
      </c>
      <c r="AE267" s="1" t="str">
        <f t="shared" si="122"/>
        <v/>
      </c>
      <c r="AF267" s="1" t="str">
        <f t="shared" si="122"/>
        <v/>
      </c>
      <c r="AG267" s="1" t="str">
        <f t="shared" si="122"/>
        <v/>
      </c>
      <c r="AH267" s="1" t="e">
        <f t="shared" si="127"/>
        <v>#N/A</v>
      </c>
      <c r="AI267" s="9" t="e">
        <f t="shared" si="123"/>
        <v>#N/A</v>
      </c>
      <c r="AJ267" s="9" t="e">
        <f t="shared" si="109"/>
        <v>#N/A</v>
      </c>
      <c r="AK267" s="9" t="e">
        <f t="shared" si="110"/>
        <v>#N/A</v>
      </c>
      <c r="AL267" s="9" t="e">
        <f t="shared" si="111"/>
        <v>#N/A</v>
      </c>
      <c r="AM267" s="9" t="e">
        <f t="shared" si="112"/>
        <v>#N/A</v>
      </c>
      <c r="AN267" s="9" t="e">
        <f t="shared" si="113"/>
        <v>#N/A</v>
      </c>
      <c r="AO267" s="9" t="e">
        <f t="shared" si="114"/>
        <v>#N/A</v>
      </c>
      <c r="AP267" s="1" t="str">
        <f t="shared" si="124"/>
        <v/>
      </c>
      <c r="AQ267" s="1" t="str">
        <f t="shared" si="124"/>
        <v/>
      </c>
      <c r="AS267" s="1" t="str">
        <f t="shared" si="125"/>
        <v/>
      </c>
      <c r="AT267" s="1" t="e">
        <f t="shared" si="128"/>
        <v>#N/A</v>
      </c>
      <c r="AU267" s="1" t="e">
        <f t="shared" si="115"/>
        <v>#N/A</v>
      </c>
      <c r="AV267" s="9" t="e">
        <f t="shared" si="116"/>
        <v>#N/A</v>
      </c>
      <c r="AW267" s="9" t="e">
        <f t="shared" si="117"/>
        <v>#N/A</v>
      </c>
      <c r="AX267" s="9" t="e">
        <f t="shared" si="118"/>
        <v>#N/A</v>
      </c>
      <c r="AY267" s="9" t="e">
        <f t="shared" si="119"/>
        <v>#N/A</v>
      </c>
      <c r="AZ267" s="9" t="e">
        <f t="shared" si="120"/>
        <v>#N/A</v>
      </c>
      <c r="BA267" s="9" t="e">
        <f t="shared" si="126"/>
        <v>#N/A</v>
      </c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M267" s="48"/>
      <c r="BX267" s="7"/>
      <c r="BY267" s="4"/>
      <c r="BZ267" s="7"/>
      <c r="CA267" s="7"/>
      <c r="CB267" s="7"/>
      <c r="CE267" s="7"/>
      <c r="CF267" s="7"/>
      <c r="CG267" s="7"/>
      <c r="CH267" s="7"/>
      <c r="CI267" s="7"/>
      <c r="CJ267" s="7"/>
      <c r="CK267" s="7"/>
      <c r="CL267" s="7"/>
      <c r="CN267" s="47"/>
      <c r="CO267" s="47"/>
      <c r="CP267" s="4"/>
    </row>
    <row r="268" spans="2:94" s="1" customFormat="1" x14ac:dyDescent="0.3">
      <c r="B268" s="1" t="e">
        <f t="shared" si="105"/>
        <v>#N/A</v>
      </c>
      <c r="J268" s="4"/>
      <c r="K268" s="4"/>
      <c r="L268" s="4"/>
      <c r="M268" s="61"/>
      <c r="Y268" s="58"/>
      <c r="AA268" s="1">
        <f t="shared" si="106"/>
        <v>0</v>
      </c>
      <c r="AB268" s="1">
        <f t="shared" si="107"/>
        <v>0</v>
      </c>
      <c r="AC268" s="1">
        <f t="shared" si="108"/>
        <v>0</v>
      </c>
      <c r="AD268" s="1" t="str">
        <f t="shared" si="121"/>
        <v/>
      </c>
      <c r="AE268" s="1" t="str">
        <f t="shared" si="122"/>
        <v/>
      </c>
      <c r="AF268" s="1" t="str">
        <f t="shared" si="122"/>
        <v/>
      </c>
      <c r="AG268" s="1" t="str">
        <f t="shared" si="122"/>
        <v/>
      </c>
      <c r="AH268" s="1" t="e">
        <f t="shared" si="127"/>
        <v>#N/A</v>
      </c>
      <c r="AI268" s="9" t="e">
        <f t="shared" si="123"/>
        <v>#N/A</v>
      </c>
      <c r="AJ268" s="9" t="e">
        <f t="shared" si="109"/>
        <v>#N/A</v>
      </c>
      <c r="AK268" s="9" t="e">
        <f t="shared" si="110"/>
        <v>#N/A</v>
      </c>
      <c r="AL268" s="9" t="e">
        <f t="shared" si="111"/>
        <v>#N/A</v>
      </c>
      <c r="AM268" s="9" t="e">
        <f t="shared" si="112"/>
        <v>#N/A</v>
      </c>
      <c r="AN268" s="9" t="e">
        <f t="shared" si="113"/>
        <v>#N/A</v>
      </c>
      <c r="AO268" s="9" t="e">
        <f t="shared" si="114"/>
        <v>#N/A</v>
      </c>
      <c r="AP268" s="1" t="str">
        <f t="shared" si="124"/>
        <v/>
      </c>
      <c r="AQ268" s="1" t="str">
        <f t="shared" si="124"/>
        <v/>
      </c>
      <c r="AS268" s="1" t="str">
        <f t="shared" si="125"/>
        <v/>
      </c>
      <c r="AT268" s="1" t="e">
        <f t="shared" si="128"/>
        <v>#N/A</v>
      </c>
      <c r="AU268" s="1" t="e">
        <f t="shared" si="115"/>
        <v>#N/A</v>
      </c>
      <c r="AV268" s="9" t="e">
        <f t="shared" si="116"/>
        <v>#N/A</v>
      </c>
      <c r="AW268" s="9" t="e">
        <f t="shared" si="117"/>
        <v>#N/A</v>
      </c>
      <c r="AX268" s="9" t="e">
        <f t="shared" si="118"/>
        <v>#N/A</v>
      </c>
      <c r="AY268" s="9" t="e">
        <f t="shared" si="119"/>
        <v>#N/A</v>
      </c>
      <c r="AZ268" s="9" t="e">
        <f t="shared" si="120"/>
        <v>#N/A</v>
      </c>
      <c r="BA268" s="9" t="e">
        <f t="shared" si="126"/>
        <v>#N/A</v>
      </c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M268" s="48"/>
      <c r="BX268" s="7"/>
      <c r="BY268" s="4"/>
      <c r="BZ268" s="7"/>
      <c r="CA268" s="7"/>
      <c r="CB268" s="7"/>
      <c r="CE268" s="7"/>
      <c r="CF268" s="7"/>
      <c r="CG268" s="7"/>
      <c r="CH268" s="7"/>
      <c r="CI268" s="7"/>
      <c r="CJ268" s="7"/>
      <c r="CK268" s="7"/>
      <c r="CL268" s="7"/>
      <c r="CN268" s="47"/>
      <c r="CO268" s="47"/>
      <c r="CP268" s="4"/>
    </row>
    <row r="269" spans="2:94" s="1" customFormat="1" x14ac:dyDescent="0.3">
      <c r="B269" s="1" t="e">
        <f t="shared" si="105"/>
        <v>#N/A</v>
      </c>
      <c r="J269" s="4"/>
      <c r="K269" s="4"/>
      <c r="L269" s="4"/>
      <c r="M269" s="61"/>
      <c r="Y269" s="58"/>
      <c r="AA269" s="1">
        <f t="shared" si="106"/>
        <v>0</v>
      </c>
      <c r="AB269" s="1">
        <f t="shared" si="107"/>
        <v>0</v>
      </c>
      <c r="AC269" s="1">
        <f t="shared" si="108"/>
        <v>0</v>
      </c>
      <c r="AD269" s="1" t="str">
        <f t="shared" si="121"/>
        <v/>
      </c>
      <c r="AE269" s="1" t="str">
        <f t="shared" si="122"/>
        <v/>
      </c>
      <c r="AF269" s="1" t="str">
        <f t="shared" si="122"/>
        <v/>
      </c>
      <c r="AG269" s="1" t="str">
        <f t="shared" si="122"/>
        <v/>
      </c>
      <c r="AH269" s="1" t="e">
        <f t="shared" si="127"/>
        <v>#N/A</v>
      </c>
      <c r="AI269" s="9" t="e">
        <f t="shared" si="123"/>
        <v>#N/A</v>
      </c>
      <c r="AJ269" s="9" t="e">
        <f t="shared" si="109"/>
        <v>#N/A</v>
      </c>
      <c r="AK269" s="9" t="e">
        <f t="shared" si="110"/>
        <v>#N/A</v>
      </c>
      <c r="AL269" s="9" t="e">
        <f t="shared" si="111"/>
        <v>#N/A</v>
      </c>
      <c r="AM269" s="9" t="e">
        <f t="shared" si="112"/>
        <v>#N/A</v>
      </c>
      <c r="AN269" s="9" t="e">
        <f t="shared" si="113"/>
        <v>#N/A</v>
      </c>
      <c r="AO269" s="9" t="e">
        <f t="shared" si="114"/>
        <v>#N/A</v>
      </c>
      <c r="AP269" s="1" t="str">
        <f t="shared" si="124"/>
        <v/>
      </c>
      <c r="AQ269" s="1" t="str">
        <f t="shared" si="124"/>
        <v/>
      </c>
      <c r="AS269" s="1" t="str">
        <f t="shared" si="125"/>
        <v/>
      </c>
      <c r="AT269" s="1" t="e">
        <f t="shared" si="128"/>
        <v>#N/A</v>
      </c>
      <c r="AU269" s="1" t="e">
        <f t="shared" si="115"/>
        <v>#N/A</v>
      </c>
      <c r="AV269" s="9" t="e">
        <f t="shared" si="116"/>
        <v>#N/A</v>
      </c>
      <c r="AW269" s="9" t="e">
        <f t="shared" si="117"/>
        <v>#N/A</v>
      </c>
      <c r="AX269" s="9" t="e">
        <f t="shared" si="118"/>
        <v>#N/A</v>
      </c>
      <c r="AY269" s="9" t="e">
        <f t="shared" si="119"/>
        <v>#N/A</v>
      </c>
      <c r="AZ269" s="9" t="e">
        <f t="shared" si="120"/>
        <v>#N/A</v>
      </c>
      <c r="BA269" s="9" t="e">
        <f t="shared" si="126"/>
        <v>#N/A</v>
      </c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M269" s="48"/>
      <c r="BX269" s="7"/>
      <c r="BY269" s="4"/>
      <c r="BZ269" s="7"/>
      <c r="CA269" s="7"/>
      <c r="CB269" s="7"/>
      <c r="CE269" s="7"/>
      <c r="CF269" s="7"/>
      <c r="CG269" s="7"/>
      <c r="CH269" s="7"/>
      <c r="CI269" s="7"/>
      <c r="CJ269" s="7"/>
      <c r="CK269" s="7"/>
      <c r="CL269" s="7"/>
      <c r="CN269" s="47"/>
      <c r="CO269" s="47"/>
      <c r="CP269" s="4"/>
    </row>
    <row r="270" spans="2:94" s="1" customFormat="1" x14ac:dyDescent="0.3">
      <c r="B270" s="1" t="e">
        <f t="shared" ref="B270:B330" si="129">IF(C270="",NA(),E270+G270+H270+I270)</f>
        <v>#N/A</v>
      </c>
      <c r="J270" s="4"/>
      <c r="K270" s="4"/>
      <c r="L270" s="4"/>
      <c r="M270" s="61"/>
      <c r="Y270" s="58"/>
      <c r="AA270" s="1">
        <f t="shared" ref="AA270:AA330" si="130">+E270+V270</f>
        <v>0</v>
      </c>
      <c r="AB270" s="1">
        <f t="shared" ref="AB270:AB330" si="131">+G270+W270</f>
        <v>0</v>
      </c>
      <c r="AC270" s="1">
        <f t="shared" ref="AC270:AC330" si="132">+I270+X270</f>
        <v>0</v>
      </c>
      <c r="AD270" s="1" t="str">
        <f t="shared" si="121"/>
        <v/>
      </c>
      <c r="AE270" s="1" t="str">
        <f t="shared" si="122"/>
        <v/>
      </c>
      <c r="AF270" s="1" t="str">
        <f t="shared" si="122"/>
        <v/>
      </c>
      <c r="AG270" s="1" t="str">
        <f t="shared" si="122"/>
        <v/>
      </c>
      <c r="AH270" s="1" t="e">
        <f t="shared" si="127"/>
        <v>#N/A</v>
      </c>
      <c r="AI270" s="9" t="e">
        <f t="shared" si="123"/>
        <v>#N/A</v>
      </c>
      <c r="AJ270" s="9" t="e">
        <f t="shared" ref="AJ270:AJ330" si="133">IF(OR(ISNA(B270),B270=0),NA(),B270/$AJ$11)</f>
        <v>#N/A</v>
      </c>
      <c r="AK270" s="9" t="e">
        <f t="shared" ref="AK270:AK330" si="134">IF(OR(ISNA(B270),B270=0),NA(),E270/$AJ$11)</f>
        <v>#N/A</v>
      </c>
      <c r="AL270" s="9" t="e">
        <f t="shared" ref="AL270:AL330" si="135">IF(OR(ISNA(B270),B270=0),NA(),G270/$AJ$11)</f>
        <v>#N/A</v>
      </c>
      <c r="AM270" s="9" t="e">
        <f t="shared" ref="AM270:AM330" si="136">IF(OR(ISNA(B270),B270=0),NA(),I270/$AJ$11)</f>
        <v>#N/A</v>
      </c>
      <c r="AN270" s="9" t="e">
        <f t="shared" ref="AN270:AN330" si="137">IF(OR(ISNA(B270),B270=0),NA(),T270/$AJ$11)</f>
        <v>#N/A</v>
      </c>
      <c r="AO270" s="9" t="e">
        <f t="shared" ref="AO270:AO330" si="138">+IF(OR(ISNA(B270),B270=0),NA(),AH270/$AJ$11)</f>
        <v>#N/A</v>
      </c>
      <c r="AP270" s="1" t="str">
        <f t="shared" si="124"/>
        <v/>
      </c>
      <c r="AQ270" s="1" t="str">
        <f t="shared" si="124"/>
        <v/>
      </c>
      <c r="AS270" s="1" t="str">
        <f t="shared" si="125"/>
        <v/>
      </c>
      <c r="AT270" s="1" t="e">
        <f t="shared" si="128"/>
        <v>#N/A</v>
      </c>
      <c r="AU270" s="1" t="e">
        <f t="shared" ref="AU270:AU330" si="139">IF(C270="",NA(),V270+W270+X270)</f>
        <v>#N/A</v>
      </c>
      <c r="AV270" s="9" t="e">
        <f t="shared" ref="AV270:AV330" si="140">IF(OR(ISNA(B270),B270=0),NA(),AU270/$AJ$11)</f>
        <v>#N/A</v>
      </c>
      <c r="AW270" s="9" t="e">
        <f t="shared" ref="AW270:AW330" si="141">IF(OR(ISNA(B270),B270=0),NA(),V270/$AJ$11)</f>
        <v>#N/A</v>
      </c>
      <c r="AX270" s="9" t="e">
        <f t="shared" ref="AX270:AX330" si="142">IF(OR(ISNA(B270),B270=0),NA(),W270/$AJ$11)</f>
        <v>#N/A</v>
      </c>
      <c r="AY270" s="9" t="e">
        <f t="shared" ref="AY270:AY330" si="143">IF(OR(ISNA(B270),B270=0),NA(),X270/$AJ$11)</f>
        <v>#N/A</v>
      </c>
      <c r="AZ270" s="9" t="e">
        <f t="shared" ref="AZ270:AZ330" si="144">IF(OR(ISNA(B270),B270=0),NA(),AT270/$AJ$11)</f>
        <v>#N/A</v>
      </c>
      <c r="BA270" s="9" t="e">
        <f t="shared" si="126"/>
        <v>#N/A</v>
      </c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M270" s="48"/>
      <c r="BX270" s="7"/>
      <c r="BY270" s="4"/>
      <c r="BZ270" s="7"/>
      <c r="CA270" s="7"/>
      <c r="CB270" s="7"/>
      <c r="CE270" s="7"/>
      <c r="CF270" s="7"/>
      <c r="CG270" s="7"/>
      <c r="CH270" s="7"/>
      <c r="CI270" s="7"/>
      <c r="CJ270" s="7"/>
      <c r="CK270" s="7"/>
      <c r="CL270" s="7"/>
      <c r="CN270" s="47"/>
      <c r="CO270" s="47"/>
      <c r="CP270" s="4"/>
    </row>
    <row r="271" spans="2:94" s="1" customFormat="1" x14ac:dyDescent="0.3">
      <c r="B271" s="1" t="e">
        <f t="shared" si="129"/>
        <v>#N/A</v>
      </c>
      <c r="J271" s="4"/>
      <c r="K271" s="4"/>
      <c r="L271" s="4"/>
      <c r="M271" s="61"/>
      <c r="Y271" s="58"/>
      <c r="AA271" s="1">
        <f t="shared" si="130"/>
        <v>0</v>
      </c>
      <c r="AB271" s="1">
        <f t="shared" si="131"/>
        <v>0</v>
      </c>
      <c r="AC271" s="1">
        <f t="shared" si="132"/>
        <v>0</v>
      </c>
      <c r="AD271" s="1" t="str">
        <f t="shared" ref="AD271:AD330" si="145">IF($C271="","",E271-E270)</f>
        <v/>
      </c>
      <c r="AE271" s="1" t="str">
        <f t="shared" ref="AE271:AG330" si="146">IF($C271="","",G271-G270)</f>
        <v/>
      </c>
      <c r="AF271" s="1" t="str">
        <f t="shared" si="146"/>
        <v/>
      </c>
      <c r="AG271" s="1" t="str">
        <f t="shared" si="146"/>
        <v/>
      </c>
      <c r="AH271" s="1" t="e">
        <f t="shared" si="127"/>
        <v>#N/A</v>
      </c>
      <c r="AI271" s="9" t="e">
        <f t="shared" ref="AI271:AI330" si="147">IF(OR(ISNA(AU271),AU271=0),NA(),I271/AU271)</f>
        <v>#N/A</v>
      </c>
      <c r="AJ271" s="9" t="e">
        <f t="shared" si="133"/>
        <v>#N/A</v>
      </c>
      <c r="AK271" s="9" t="e">
        <f t="shared" si="134"/>
        <v>#N/A</v>
      </c>
      <c r="AL271" s="9" t="e">
        <f t="shared" si="135"/>
        <v>#N/A</v>
      </c>
      <c r="AM271" s="9" t="e">
        <f t="shared" si="136"/>
        <v>#N/A</v>
      </c>
      <c r="AN271" s="9" t="e">
        <f t="shared" si="137"/>
        <v>#N/A</v>
      </c>
      <c r="AO271" s="9" t="e">
        <f t="shared" si="138"/>
        <v>#N/A</v>
      </c>
      <c r="AP271" s="1" t="str">
        <f t="shared" ref="AP271:AQ330" si="148">IF($C271="","",V271-V270)</f>
        <v/>
      </c>
      <c r="AQ271" s="1" t="str">
        <f t="shared" si="148"/>
        <v/>
      </c>
      <c r="AS271" s="1" t="str">
        <f t="shared" ref="AS271:AS330" si="149">IF($C271="","",X271-X270)</f>
        <v/>
      </c>
      <c r="AT271" s="1" t="e">
        <f t="shared" si="128"/>
        <v>#N/A</v>
      </c>
      <c r="AU271" s="1" t="e">
        <f t="shared" si="139"/>
        <v>#N/A</v>
      </c>
      <c r="AV271" s="9" t="e">
        <f t="shared" si="140"/>
        <v>#N/A</v>
      </c>
      <c r="AW271" s="9" t="e">
        <f t="shared" si="141"/>
        <v>#N/A</v>
      </c>
      <c r="AX271" s="9" t="e">
        <f t="shared" si="142"/>
        <v>#N/A</v>
      </c>
      <c r="AY271" s="9" t="e">
        <f t="shared" si="143"/>
        <v>#N/A</v>
      </c>
      <c r="AZ271" s="9" t="e">
        <f t="shared" si="144"/>
        <v>#N/A</v>
      </c>
      <c r="BA271" s="9" t="e">
        <f t="shared" ref="BA271:BA330" si="150">+AJ271*$BA$12</f>
        <v>#N/A</v>
      </c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M271" s="48"/>
      <c r="BX271" s="7"/>
      <c r="BY271" s="4"/>
      <c r="BZ271" s="7"/>
      <c r="CA271" s="7"/>
      <c r="CB271" s="7"/>
      <c r="CE271" s="7"/>
      <c r="CF271" s="7"/>
      <c r="CG271" s="7"/>
      <c r="CH271" s="7"/>
      <c r="CI271" s="7"/>
      <c r="CJ271" s="7"/>
      <c r="CK271" s="7"/>
      <c r="CL271" s="7"/>
      <c r="CN271" s="47"/>
      <c r="CO271" s="47"/>
      <c r="CP271" s="4"/>
    </row>
    <row r="272" spans="2:94" s="1" customFormat="1" x14ac:dyDescent="0.3">
      <c r="B272" s="1" t="e">
        <f t="shared" si="129"/>
        <v>#N/A</v>
      </c>
      <c r="J272" s="4"/>
      <c r="K272" s="4"/>
      <c r="L272" s="4"/>
      <c r="M272" s="61"/>
      <c r="Y272" s="58"/>
      <c r="AA272" s="1">
        <f t="shared" si="130"/>
        <v>0</v>
      </c>
      <c r="AB272" s="1">
        <f t="shared" si="131"/>
        <v>0</v>
      </c>
      <c r="AC272" s="1">
        <f t="shared" si="132"/>
        <v>0</v>
      </c>
      <c r="AD272" s="1" t="str">
        <f t="shared" si="145"/>
        <v/>
      </c>
      <c r="AE272" s="1" t="str">
        <f t="shared" si="146"/>
        <v/>
      </c>
      <c r="AF272" s="1" t="str">
        <f t="shared" si="146"/>
        <v/>
      </c>
      <c r="AG272" s="1" t="str">
        <f t="shared" si="146"/>
        <v/>
      </c>
      <c r="AH272" s="1" t="e">
        <f t="shared" ref="AH272:AH330" si="151">IF(OR($C272="",ISNA($C272)),NA(),AD272+AE272+AF272+AG272)</f>
        <v>#N/A</v>
      </c>
      <c r="AI272" s="9" t="e">
        <f t="shared" si="147"/>
        <v>#N/A</v>
      </c>
      <c r="AJ272" s="9" t="e">
        <f t="shared" si="133"/>
        <v>#N/A</v>
      </c>
      <c r="AK272" s="9" t="e">
        <f t="shared" si="134"/>
        <v>#N/A</v>
      </c>
      <c r="AL272" s="9" t="e">
        <f t="shared" si="135"/>
        <v>#N/A</v>
      </c>
      <c r="AM272" s="9" t="e">
        <f t="shared" si="136"/>
        <v>#N/A</v>
      </c>
      <c r="AN272" s="9" t="e">
        <f t="shared" si="137"/>
        <v>#N/A</v>
      </c>
      <c r="AO272" s="9" t="e">
        <f t="shared" si="138"/>
        <v>#N/A</v>
      </c>
      <c r="AP272" s="1" t="str">
        <f t="shared" si="148"/>
        <v/>
      </c>
      <c r="AQ272" s="1" t="str">
        <f t="shared" si="148"/>
        <v/>
      </c>
      <c r="AS272" s="1" t="str">
        <f t="shared" si="149"/>
        <v/>
      </c>
      <c r="AT272" s="1" t="e">
        <f t="shared" ref="AT272:AT330" si="152">IF(OR($C272="",ISNA($C272)),NA(),AP272+AQ272+AR272+AS272)</f>
        <v>#N/A</v>
      </c>
      <c r="AU272" s="1" t="e">
        <f t="shared" si="139"/>
        <v>#N/A</v>
      </c>
      <c r="AV272" s="9" t="e">
        <f t="shared" si="140"/>
        <v>#N/A</v>
      </c>
      <c r="AW272" s="9" t="e">
        <f t="shared" si="141"/>
        <v>#N/A</v>
      </c>
      <c r="AX272" s="9" t="e">
        <f t="shared" si="142"/>
        <v>#N/A</v>
      </c>
      <c r="AY272" s="9" t="e">
        <f t="shared" si="143"/>
        <v>#N/A</v>
      </c>
      <c r="AZ272" s="9" t="e">
        <f t="shared" si="144"/>
        <v>#N/A</v>
      </c>
      <c r="BA272" s="9" t="e">
        <f t="shared" si="150"/>
        <v>#N/A</v>
      </c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M272" s="48"/>
      <c r="BX272" s="7"/>
      <c r="BY272" s="4"/>
      <c r="BZ272" s="7"/>
      <c r="CA272" s="7"/>
      <c r="CB272" s="7"/>
      <c r="CE272" s="7"/>
      <c r="CF272" s="7"/>
      <c r="CG272" s="7"/>
      <c r="CH272" s="7"/>
      <c r="CI272" s="7"/>
      <c r="CJ272" s="7"/>
      <c r="CK272" s="7"/>
      <c r="CL272" s="7"/>
      <c r="CN272" s="47"/>
      <c r="CO272" s="47"/>
      <c r="CP272" s="4"/>
    </row>
    <row r="273" spans="2:94" s="1" customFormat="1" x14ac:dyDescent="0.3">
      <c r="B273" s="1" t="e">
        <f t="shared" si="129"/>
        <v>#N/A</v>
      </c>
      <c r="J273" s="4"/>
      <c r="K273" s="4"/>
      <c r="L273" s="4"/>
      <c r="M273" s="61"/>
      <c r="Y273" s="58"/>
      <c r="AA273" s="1">
        <f t="shared" si="130"/>
        <v>0</v>
      </c>
      <c r="AB273" s="1">
        <f t="shared" si="131"/>
        <v>0</v>
      </c>
      <c r="AC273" s="1">
        <f t="shared" si="132"/>
        <v>0</v>
      </c>
      <c r="AD273" s="1" t="str">
        <f t="shared" si="145"/>
        <v/>
      </c>
      <c r="AE273" s="1" t="str">
        <f t="shared" si="146"/>
        <v/>
      </c>
      <c r="AF273" s="1" t="str">
        <f t="shared" si="146"/>
        <v/>
      </c>
      <c r="AG273" s="1" t="str">
        <f t="shared" si="146"/>
        <v/>
      </c>
      <c r="AH273" s="1" t="e">
        <f t="shared" si="151"/>
        <v>#N/A</v>
      </c>
      <c r="AI273" s="9" t="e">
        <f t="shared" si="147"/>
        <v>#N/A</v>
      </c>
      <c r="AJ273" s="9" t="e">
        <f t="shared" si="133"/>
        <v>#N/A</v>
      </c>
      <c r="AK273" s="9" t="e">
        <f t="shared" si="134"/>
        <v>#N/A</v>
      </c>
      <c r="AL273" s="9" t="e">
        <f t="shared" si="135"/>
        <v>#N/A</v>
      </c>
      <c r="AM273" s="9" t="e">
        <f t="shared" si="136"/>
        <v>#N/A</v>
      </c>
      <c r="AN273" s="9" t="e">
        <f t="shared" si="137"/>
        <v>#N/A</v>
      </c>
      <c r="AO273" s="9" t="e">
        <f t="shared" si="138"/>
        <v>#N/A</v>
      </c>
      <c r="AP273" s="1" t="str">
        <f t="shared" si="148"/>
        <v/>
      </c>
      <c r="AQ273" s="1" t="str">
        <f t="shared" si="148"/>
        <v/>
      </c>
      <c r="AS273" s="1" t="str">
        <f t="shared" si="149"/>
        <v/>
      </c>
      <c r="AT273" s="1" t="e">
        <f t="shared" si="152"/>
        <v>#N/A</v>
      </c>
      <c r="AU273" s="1" t="e">
        <f t="shared" si="139"/>
        <v>#N/A</v>
      </c>
      <c r="AV273" s="9" t="e">
        <f t="shared" si="140"/>
        <v>#N/A</v>
      </c>
      <c r="AW273" s="9" t="e">
        <f t="shared" si="141"/>
        <v>#N/A</v>
      </c>
      <c r="AX273" s="9" t="e">
        <f t="shared" si="142"/>
        <v>#N/A</v>
      </c>
      <c r="AY273" s="9" t="e">
        <f t="shared" si="143"/>
        <v>#N/A</v>
      </c>
      <c r="AZ273" s="9" t="e">
        <f t="shared" si="144"/>
        <v>#N/A</v>
      </c>
      <c r="BA273" s="9" t="e">
        <f t="shared" si="150"/>
        <v>#N/A</v>
      </c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M273" s="48"/>
      <c r="BX273" s="7"/>
      <c r="BY273" s="4"/>
      <c r="BZ273" s="7"/>
      <c r="CA273" s="7"/>
      <c r="CB273" s="7"/>
      <c r="CE273" s="7"/>
      <c r="CF273" s="7"/>
      <c r="CG273" s="7"/>
      <c r="CH273" s="7"/>
      <c r="CI273" s="7"/>
      <c r="CJ273" s="7"/>
      <c r="CK273" s="7"/>
      <c r="CL273" s="7"/>
      <c r="CN273" s="47"/>
      <c r="CO273" s="47"/>
      <c r="CP273" s="4"/>
    </row>
    <row r="274" spans="2:94" s="1" customFormat="1" x14ac:dyDescent="0.3">
      <c r="B274" s="1" t="e">
        <f t="shared" si="129"/>
        <v>#N/A</v>
      </c>
      <c r="J274" s="4"/>
      <c r="K274" s="4"/>
      <c r="L274" s="4"/>
      <c r="M274" s="61"/>
      <c r="Y274" s="58"/>
      <c r="AA274" s="1">
        <f t="shared" si="130"/>
        <v>0</v>
      </c>
      <c r="AB274" s="1">
        <f t="shared" si="131"/>
        <v>0</v>
      </c>
      <c r="AC274" s="1">
        <f t="shared" si="132"/>
        <v>0</v>
      </c>
      <c r="AD274" s="1" t="str">
        <f t="shared" si="145"/>
        <v/>
      </c>
      <c r="AE274" s="1" t="str">
        <f t="shared" si="146"/>
        <v/>
      </c>
      <c r="AF274" s="1" t="str">
        <f t="shared" si="146"/>
        <v/>
      </c>
      <c r="AG274" s="1" t="str">
        <f t="shared" si="146"/>
        <v/>
      </c>
      <c r="AH274" s="1" t="e">
        <f t="shared" si="151"/>
        <v>#N/A</v>
      </c>
      <c r="AI274" s="9" t="e">
        <f t="shared" si="147"/>
        <v>#N/A</v>
      </c>
      <c r="AJ274" s="9" t="e">
        <f t="shared" si="133"/>
        <v>#N/A</v>
      </c>
      <c r="AK274" s="9" t="e">
        <f t="shared" si="134"/>
        <v>#N/A</v>
      </c>
      <c r="AL274" s="9" t="e">
        <f t="shared" si="135"/>
        <v>#N/A</v>
      </c>
      <c r="AM274" s="9" t="e">
        <f t="shared" si="136"/>
        <v>#N/A</v>
      </c>
      <c r="AN274" s="9" t="e">
        <f t="shared" si="137"/>
        <v>#N/A</v>
      </c>
      <c r="AO274" s="9" t="e">
        <f t="shared" si="138"/>
        <v>#N/A</v>
      </c>
      <c r="AP274" s="1" t="str">
        <f t="shared" si="148"/>
        <v/>
      </c>
      <c r="AQ274" s="1" t="str">
        <f t="shared" si="148"/>
        <v/>
      </c>
      <c r="AS274" s="1" t="str">
        <f t="shared" si="149"/>
        <v/>
      </c>
      <c r="AT274" s="1" t="e">
        <f t="shared" si="152"/>
        <v>#N/A</v>
      </c>
      <c r="AU274" s="1" t="e">
        <f t="shared" si="139"/>
        <v>#N/A</v>
      </c>
      <c r="AV274" s="9" t="e">
        <f t="shared" si="140"/>
        <v>#N/A</v>
      </c>
      <c r="AW274" s="9" t="e">
        <f t="shared" si="141"/>
        <v>#N/A</v>
      </c>
      <c r="AX274" s="9" t="e">
        <f t="shared" si="142"/>
        <v>#N/A</v>
      </c>
      <c r="AY274" s="9" t="e">
        <f t="shared" si="143"/>
        <v>#N/A</v>
      </c>
      <c r="AZ274" s="9" t="e">
        <f t="shared" si="144"/>
        <v>#N/A</v>
      </c>
      <c r="BA274" s="9" t="e">
        <f t="shared" si="150"/>
        <v>#N/A</v>
      </c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M274" s="48"/>
      <c r="BX274" s="7"/>
      <c r="BY274" s="4"/>
      <c r="BZ274" s="7"/>
      <c r="CA274" s="7"/>
      <c r="CB274" s="7"/>
      <c r="CE274" s="7"/>
      <c r="CF274" s="7"/>
      <c r="CG274" s="7"/>
      <c r="CH274" s="7"/>
      <c r="CI274" s="7"/>
      <c r="CJ274" s="7"/>
      <c r="CK274" s="7"/>
      <c r="CL274" s="7"/>
      <c r="CN274" s="47"/>
      <c r="CO274" s="47"/>
      <c r="CP274" s="4"/>
    </row>
    <row r="275" spans="2:94" s="1" customFormat="1" x14ac:dyDescent="0.3">
      <c r="B275" s="1" t="e">
        <f t="shared" si="129"/>
        <v>#N/A</v>
      </c>
      <c r="J275" s="4"/>
      <c r="K275" s="4"/>
      <c r="L275" s="4"/>
      <c r="M275" s="61"/>
      <c r="Y275" s="58"/>
      <c r="AA275" s="1">
        <f t="shared" si="130"/>
        <v>0</v>
      </c>
      <c r="AB275" s="1">
        <f t="shared" si="131"/>
        <v>0</v>
      </c>
      <c r="AC275" s="1">
        <f t="shared" si="132"/>
        <v>0</v>
      </c>
      <c r="AD275" s="1" t="str">
        <f t="shared" si="145"/>
        <v/>
      </c>
      <c r="AE275" s="1" t="str">
        <f t="shared" si="146"/>
        <v/>
      </c>
      <c r="AF275" s="1" t="str">
        <f t="shared" si="146"/>
        <v/>
      </c>
      <c r="AG275" s="1" t="str">
        <f t="shared" si="146"/>
        <v/>
      </c>
      <c r="AH275" s="1" t="e">
        <f t="shared" si="151"/>
        <v>#N/A</v>
      </c>
      <c r="AI275" s="9" t="e">
        <f t="shared" si="147"/>
        <v>#N/A</v>
      </c>
      <c r="AJ275" s="9" t="e">
        <f t="shared" si="133"/>
        <v>#N/A</v>
      </c>
      <c r="AK275" s="9" t="e">
        <f t="shared" si="134"/>
        <v>#N/A</v>
      </c>
      <c r="AL275" s="9" t="e">
        <f t="shared" si="135"/>
        <v>#N/A</v>
      </c>
      <c r="AM275" s="9" t="e">
        <f t="shared" si="136"/>
        <v>#N/A</v>
      </c>
      <c r="AN275" s="9" t="e">
        <f t="shared" si="137"/>
        <v>#N/A</v>
      </c>
      <c r="AO275" s="9" t="e">
        <f t="shared" si="138"/>
        <v>#N/A</v>
      </c>
      <c r="AP275" s="1" t="str">
        <f t="shared" si="148"/>
        <v/>
      </c>
      <c r="AQ275" s="1" t="str">
        <f t="shared" si="148"/>
        <v/>
      </c>
      <c r="AS275" s="1" t="str">
        <f t="shared" si="149"/>
        <v/>
      </c>
      <c r="AT275" s="1" t="e">
        <f t="shared" si="152"/>
        <v>#N/A</v>
      </c>
      <c r="AU275" s="1" t="e">
        <f t="shared" si="139"/>
        <v>#N/A</v>
      </c>
      <c r="AV275" s="9" t="e">
        <f t="shared" si="140"/>
        <v>#N/A</v>
      </c>
      <c r="AW275" s="9" t="e">
        <f t="shared" si="141"/>
        <v>#N/A</v>
      </c>
      <c r="AX275" s="9" t="e">
        <f t="shared" si="142"/>
        <v>#N/A</v>
      </c>
      <c r="AY275" s="9" t="e">
        <f t="shared" si="143"/>
        <v>#N/A</v>
      </c>
      <c r="AZ275" s="9" t="e">
        <f t="shared" si="144"/>
        <v>#N/A</v>
      </c>
      <c r="BA275" s="9" t="e">
        <f t="shared" si="150"/>
        <v>#N/A</v>
      </c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M275" s="48"/>
      <c r="BX275" s="7"/>
      <c r="BY275" s="4"/>
      <c r="BZ275" s="7"/>
      <c r="CA275" s="7"/>
      <c r="CB275" s="7"/>
      <c r="CE275" s="7"/>
      <c r="CF275" s="7"/>
      <c r="CG275" s="7"/>
      <c r="CH275" s="7"/>
      <c r="CI275" s="7"/>
      <c r="CJ275" s="7"/>
      <c r="CK275" s="7"/>
      <c r="CL275" s="7"/>
      <c r="CN275" s="47"/>
      <c r="CO275" s="47"/>
      <c r="CP275" s="4"/>
    </row>
    <row r="276" spans="2:94" s="1" customFormat="1" x14ac:dyDescent="0.3">
      <c r="B276" s="1" t="e">
        <f t="shared" si="129"/>
        <v>#N/A</v>
      </c>
      <c r="J276" s="4"/>
      <c r="K276" s="4"/>
      <c r="L276" s="4"/>
      <c r="M276" s="61"/>
      <c r="Y276" s="58"/>
      <c r="AA276" s="1">
        <f t="shared" si="130"/>
        <v>0</v>
      </c>
      <c r="AB276" s="1">
        <f t="shared" si="131"/>
        <v>0</v>
      </c>
      <c r="AC276" s="1">
        <f t="shared" si="132"/>
        <v>0</v>
      </c>
      <c r="AD276" s="1" t="str">
        <f t="shared" si="145"/>
        <v/>
      </c>
      <c r="AE276" s="1" t="str">
        <f t="shared" si="146"/>
        <v/>
      </c>
      <c r="AF276" s="1" t="str">
        <f t="shared" si="146"/>
        <v/>
      </c>
      <c r="AG276" s="1" t="str">
        <f t="shared" si="146"/>
        <v/>
      </c>
      <c r="AH276" s="1" t="e">
        <f t="shared" si="151"/>
        <v>#N/A</v>
      </c>
      <c r="AI276" s="9" t="e">
        <f t="shared" si="147"/>
        <v>#N/A</v>
      </c>
      <c r="AJ276" s="9" t="e">
        <f t="shared" si="133"/>
        <v>#N/A</v>
      </c>
      <c r="AK276" s="9" t="e">
        <f t="shared" si="134"/>
        <v>#N/A</v>
      </c>
      <c r="AL276" s="9" t="e">
        <f t="shared" si="135"/>
        <v>#N/A</v>
      </c>
      <c r="AM276" s="9" t="e">
        <f t="shared" si="136"/>
        <v>#N/A</v>
      </c>
      <c r="AN276" s="9" t="e">
        <f t="shared" si="137"/>
        <v>#N/A</v>
      </c>
      <c r="AO276" s="9" t="e">
        <f t="shared" si="138"/>
        <v>#N/A</v>
      </c>
      <c r="AP276" s="1" t="str">
        <f t="shared" si="148"/>
        <v/>
      </c>
      <c r="AQ276" s="1" t="str">
        <f t="shared" si="148"/>
        <v/>
      </c>
      <c r="AS276" s="1" t="str">
        <f t="shared" si="149"/>
        <v/>
      </c>
      <c r="AT276" s="1" t="e">
        <f t="shared" si="152"/>
        <v>#N/A</v>
      </c>
      <c r="AU276" s="1" t="e">
        <f t="shared" si="139"/>
        <v>#N/A</v>
      </c>
      <c r="AV276" s="9" t="e">
        <f t="shared" si="140"/>
        <v>#N/A</v>
      </c>
      <c r="AW276" s="9" t="e">
        <f t="shared" si="141"/>
        <v>#N/A</v>
      </c>
      <c r="AX276" s="9" t="e">
        <f t="shared" si="142"/>
        <v>#N/A</v>
      </c>
      <c r="AY276" s="9" t="e">
        <f t="shared" si="143"/>
        <v>#N/A</v>
      </c>
      <c r="AZ276" s="9" t="e">
        <f t="shared" si="144"/>
        <v>#N/A</v>
      </c>
      <c r="BA276" s="9" t="e">
        <f t="shared" si="150"/>
        <v>#N/A</v>
      </c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M276" s="48"/>
      <c r="BX276" s="7"/>
      <c r="BY276" s="4"/>
      <c r="BZ276" s="7"/>
      <c r="CA276" s="7"/>
      <c r="CB276" s="7"/>
      <c r="CE276" s="7"/>
      <c r="CF276" s="7"/>
      <c r="CG276" s="7"/>
      <c r="CH276" s="7"/>
      <c r="CI276" s="7"/>
      <c r="CJ276" s="7"/>
      <c r="CK276" s="7"/>
      <c r="CL276" s="7"/>
      <c r="CN276" s="47"/>
      <c r="CO276" s="47"/>
      <c r="CP276" s="4"/>
    </row>
    <row r="277" spans="2:94" s="1" customFormat="1" x14ac:dyDescent="0.3">
      <c r="B277" s="1" t="e">
        <f t="shared" si="129"/>
        <v>#N/A</v>
      </c>
      <c r="J277" s="4"/>
      <c r="K277" s="4"/>
      <c r="L277" s="4"/>
      <c r="M277" s="61"/>
      <c r="Y277" s="58"/>
      <c r="AA277" s="1">
        <f t="shared" si="130"/>
        <v>0</v>
      </c>
      <c r="AB277" s="1">
        <f t="shared" si="131"/>
        <v>0</v>
      </c>
      <c r="AC277" s="1">
        <f t="shared" si="132"/>
        <v>0</v>
      </c>
      <c r="AD277" s="1" t="str">
        <f t="shared" si="145"/>
        <v/>
      </c>
      <c r="AE277" s="1" t="str">
        <f t="shared" si="146"/>
        <v/>
      </c>
      <c r="AF277" s="1" t="str">
        <f t="shared" si="146"/>
        <v/>
      </c>
      <c r="AG277" s="1" t="str">
        <f t="shared" si="146"/>
        <v/>
      </c>
      <c r="AH277" s="1" t="e">
        <f t="shared" si="151"/>
        <v>#N/A</v>
      </c>
      <c r="AI277" s="9" t="e">
        <f t="shared" si="147"/>
        <v>#N/A</v>
      </c>
      <c r="AJ277" s="9" t="e">
        <f t="shared" si="133"/>
        <v>#N/A</v>
      </c>
      <c r="AK277" s="9" t="e">
        <f t="shared" si="134"/>
        <v>#N/A</v>
      </c>
      <c r="AL277" s="9" t="e">
        <f t="shared" si="135"/>
        <v>#N/A</v>
      </c>
      <c r="AM277" s="9" t="e">
        <f t="shared" si="136"/>
        <v>#N/A</v>
      </c>
      <c r="AN277" s="9" t="e">
        <f t="shared" si="137"/>
        <v>#N/A</v>
      </c>
      <c r="AO277" s="9" t="e">
        <f t="shared" si="138"/>
        <v>#N/A</v>
      </c>
      <c r="AP277" s="1" t="str">
        <f t="shared" si="148"/>
        <v/>
      </c>
      <c r="AQ277" s="1" t="str">
        <f t="shared" si="148"/>
        <v/>
      </c>
      <c r="AS277" s="1" t="str">
        <f t="shared" si="149"/>
        <v/>
      </c>
      <c r="AT277" s="1" t="e">
        <f t="shared" si="152"/>
        <v>#N/A</v>
      </c>
      <c r="AU277" s="1" t="e">
        <f t="shared" si="139"/>
        <v>#N/A</v>
      </c>
      <c r="AV277" s="9" t="e">
        <f t="shared" si="140"/>
        <v>#N/A</v>
      </c>
      <c r="AW277" s="9" t="e">
        <f t="shared" si="141"/>
        <v>#N/A</v>
      </c>
      <c r="AX277" s="9" t="e">
        <f t="shared" si="142"/>
        <v>#N/A</v>
      </c>
      <c r="AY277" s="9" t="e">
        <f t="shared" si="143"/>
        <v>#N/A</v>
      </c>
      <c r="AZ277" s="9" t="e">
        <f t="shared" si="144"/>
        <v>#N/A</v>
      </c>
      <c r="BA277" s="9" t="e">
        <f t="shared" si="150"/>
        <v>#N/A</v>
      </c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M277" s="48"/>
      <c r="BX277" s="7"/>
      <c r="BY277" s="4"/>
      <c r="BZ277" s="7"/>
      <c r="CA277" s="7"/>
      <c r="CB277" s="7"/>
      <c r="CE277" s="7"/>
      <c r="CF277" s="7"/>
      <c r="CG277" s="7"/>
      <c r="CH277" s="7"/>
      <c r="CI277" s="7"/>
      <c r="CJ277" s="7"/>
      <c r="CK277" s="7"/>
      <c r="CL277" s="7"/>
      <c r="CN277" s="47"/>
      <c r="CO277" s="47"/>
      <c r="CP277" s="4"/>
    </row>
    <row r="278" spans="2:94" s="1" customFormat="1" x14ac:dyDescent="0.3">
      <c r="B278" s="1" t="e">
        <f t="shared" si="129"/>
        <v>#N/A</v>
      </c>
      <c r="J278" s="4"/>
      <c r="K278" s="4"/>
      <c r="L278" s="4"/>
      <c r="M278" s="61"/>
      <c r="Y278" s="58"/>
      <c r="AA278" s="1">
        <f t="shared" si="130"/>
        <v>0</v>
      </c>
      <c r="AB278" s="1">
        <f t="shared" si="131"/>
        <v>0</v>
      </c>
      <c r="AC278" s="1">
        <f t="shared" si="132"/>
        <v>0</v>
      </c>
      <c r="AD278" s="1" t="str">
        <f t="shared" si="145"/>
        <v/>
      </c>
      <c r="AE278" s="1" t="str">
        <f t="shared" si="146"/>
        <v/>
      </c>
      <c r="AF278" s="1" t="str">
        <f t="shared" si="146"/>
        <v/>
      </c>
      <c r="AG278" s="1" t="str">
        <f t="shared" si="146"/>
        <v/>
      </c>
      <c r="AH278" s="1" t="e">
        <f t="shared" si="151"/>
        <v>#N/A</v>
      </c>
      <c r="AI278" s="9" t="e">
        <f t="shared" si="147"/>
        <v>#N/A</v>
      </c>
      <c r="AJ278" s="9" t="e">
        <f t="shared" si="133"/>
        <v>#N/A</v>
      </c>
      <c r="AK278" s="9" t="e">
        <f t="shared" si="134"/>
        <v>#N/A</v>
      </c>
      <c r="AL278" s="9" t="e">
        <f t="shared" si="135"/>
        <v>#N/A</v>
      </c>
      <c r="AM278" s="9" t="e">
        <f t="shared" si="136"/>
        <v>#N/A</v>
      </c>
      <c r="AN278" s="9" t="e">
        <f t="shared" si="137"/>
        <v>#N/A</v>
      </c>
      <c r="AO278" s="9" t="e">
        <f t="shared" si="138"/>
        <v>#N/A</v>
      </c>
      <c r="AP278" s="1" t="str">
        <f t="shared" si="148"/>
        <v/>
      </c>
      <c r="AQ278" s="1" t="str">
        <f t="shared" si="148"/>
        <v/>
      </c>
      <c r="AS278" s="1" t="str">
        <f t="shared" si="149"/>
        <v/>
      </c>
      <c r="AT278" s="1" t="e">
        <f t="shared" si="152"/>
        <v>#N/A</v>
      </c>
      <c r="AU278" s="1" t="e">
        <f t="shared" si="139"/>
        <v>#N/A</v>
      </c>
      <c r="AV278" s="9" t="e">
        <f t="shared" si="140"/>
        <v>#N/A</v>
      </c>
      <c r="AW278" s="9" t="e">
        <f t="shared" si="141"/>
        <v>#N/A</v>
      </c>
      <c r="AX278" s="9" t="e">
        <f t="shared" si="142"/>
        <v>#N/A</v>
      </c>
      <c r="AY278" s="9" t="e">
        <f t="shared" si="143"/>
        <v>#N/A</v>
      </c>
      <c r="AZ278" s="9" t="e">
        <f t="shared" si="144"/>
        <v>#N/A</v>
      </c>
      <c r="BA278" s="9" t="e">
        <f t="shared" si="150"/>
        <v>#N/A</v>
      </c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M278" s="48"/>
      <c r="BX278" s="7"/>
      <c r="BY278" s="4"/>
      <c r="BZ278" s="7"/>
      <c r="CA278" s="7"/>
      <c r="CB278" s="7"/>
      <c r="CE278" s="7"/>
      <c r="CF278" s="7"/>
      <c r="CG278" s="7"/>
      <c r="CH278" s="7"/>
      <c r="CI278" s="7"/>
      <c r="CJ278" s="7"/>
      <c r="CK278" s="7"/>
      <c r="CL278" s="7"/>
      <c r="CN278" s="47"/>
      <c r="CO278" s="47"/>
      <c r="CP278" s="4"/>
    </row>
    <row r="279" spans="2:94" s="1" customFormat="1" x14ac:dyDescent="0.3">
      <c r="B279" s="1" t="e">
        <f t="shared" si="129"/>
        <v>#N/A</v>
      </c>
      <c r="J279" s="4"/>
      <c r="K279" s="4"/>
      <c r="L279" s="4"/>
      <c r="M279" s="61"/>
      <c r="Y279" s="58"/>
      <c r="AA279" s="1">
        <f t="shared" si="130"/>
        <v>0</v>
      </c>
      <c r="AB279" s="1">
        <f t="shared" si="131"/>
        <v>0</v>
      </c>
      <c r="AC279" s="1">
        <f t="shared" si="132"/>
        <v>0</v>
      </c>
      <c r="AD279" s="1" t="str">
        <f t="shared" si="145"/>
        <v/>
      </c>
      <c r="AE279" s="1" t="str">
        <f t="shared" si="146"/>
        <v/>
      </c>
      <c r="AF279" s="1" t="str">
        <f t="shared" si="146"/>
        <v/>
      </c>
      <c r="AG279" s="1" t="str">
        <f t="shared" si="146"/>
        <v/>
      </c>
      <c r="AH279" s="1" t="e">
        <f t="shared" si="151"/>
        <v>#N/A</v>
      </c>
      <c r="AI279" s="9" t="e">
        <f t="shared" si="147"/>
        <v>#N/A</v>
      </c>
      <c r="AJ279" s="9" t="e">
        <f t="shared" si="133"/>
        <v>#N/A</v>
      </c>
      <c r="AK279" s="9" t="e">
        <f t="shared" si="134"/>
        <v>#N/A</v>
      </c>
      <c r="AL279" s="9" t="e">
        <f t="shared" si="135"/>
        <v>#N/A</v>
      </c>
      <c r="AM279" s="9" t="e">
        <f t="shared" si="136"/>
        <v>#N/A</v>
      </c>
      <c r="AN279" s="9" t="e">
        <f t="shared" si="137"/>
        <v>#N/A</v>
      </c>
      <c r="AO279" s="9" t="e">
        <f t="shared" si="138"/>
        <v>#N/A</v>
      </c>
      <c r="AP279" s="1" t="str">
        <f t="shared" si="148"/>
        <v/>
      </c>
      <c r="AQ279" s="1" t="str">
        <f t="shared" si="148"/>
        <v/>
      </c>
      <c r="AS279" s="1" t="str">
        <f t="shared" si="149"/>
        <v/>
      </c>
      <c r="AT279" s="1" t="e">
        <f t="shared" si="152"/>
        <v>#N/A</v>
      </c>
      <c r="AU279" s="1" t="e">
        <f t="shared" si="139"/>
        <v>#N/A</v>
      </c>
      <c r="AV279" s="9" t="e">
        <f t="shared" si="140"/>
        <v>#N/A</v>
      </c>
      <c r="AW279" s="9" t="e">
        <f t="shared" si="141"/>
        <v>#N/A</v>
      </c>
      <c r="AX279" s="9" t="e">
        <f t="shared" si="142"/>
        <v>#N/A</v>
      </c>
      <c r="AY279" s="9" t="e">
        <f t="shared" si="143"/>
        <v>#N/A</v>
      </c>
      <c r="AZ279" s="9" t="e">
        <f t="shared" si="144"/>
        <v>#N/A</v>
      </c>
      <c r="BA279" s="9" t="e">
        <f t="shared" si="150"/>
        <v>#N/A</v>
      </c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M279" s="48"/>
      <c r="BX279" s="7"/>
      <c r="BY279" s="4"/>
      <c r="BZ279" s="7"/>
      <c r="CA279" s="7"/>
      <c r="CB279" s="7"/>
      <c r="CE279" s="7"/>
      <c r="CF279" s="7"/>
      <c r="CG279" s="7"/>
      <c r="CH279" s="7"/>
      <c r="CI279" s="7"/>
      <c r="CJ279" s="7"/>
      <c r="CK279" s="7"/>
      <c r="CL279" s="7"/>
      <c r="CN279" s="47"/>
      <c r="CO279" s="47"/>
      <c r="CP279" s="4"/>
    </row>
    <row r="280" spans="2:94" s="1" customFormat="1" x14ac:dyDescent="0.3">
      <c r="B280" s="1" t="e">
        <f t="shared" si="129"/>
        <v>#N/A</v>
      </c>
      <c r="J280" s="4"/>
      <c r="K280" s="4"/>
      <c r="L280" s="4"/>
      <c r="M280" s="61"/>
      <c r="Y280" s="58"/>
      <c r="AA280" s="1">
        <f t="shared" si="130"/>
        <v>0</v>
      </c>
      <c r="AB280" s="1">
        <f t="shared" si="131"/>
        <v>0</v>
      </c>
      <c r="AC280" s="1">
        <f t="shared" si="132"/>
        <v>0</v>
      </c>
      <c r="AD280" s="1" t="str">
        <f t="shared" si="145"/>
        <v/>
      </c>
      <c r="AE280" s="1" t="str">
        <f t="shared" si="146"/>
        <v/>
      </c>
      <c r="AF280" s="1" t="str">
        <f t="shared" si="146"/>
        <v/>
      </c>
      <c r="AG280" s="1" t="str">
        <f t="shared" si="146"/>
        <v/>
      </c>
      <c r="AH280" s="1" t="e">
        <f t="shared" si="151"/>
        <v>#N/A</v>
      </c>
      <c r="AI280" s="9" t="e">
        <f t="shared" si="147"/>
        <v>#N/A</v>
      </c>
      <c r="AJ280" s="9" t="e">
        <f t="shared" si="133"/>
        <v>#N/A</v>
      </c>
      <c r="AK280" s="9" t="e">
        <f t="shared" si="134"/>
        <v>#N/A</v>
      </c>
      <c r="AL280" s="9" t="e">
        <f t="shared" si="135"/>
        <v>#N/A</v>
      </c>
      <c r="AM280" s="9" t="e">
        <f t="shared" si="136"/>
        <v>#N/A</v>
      </c>
      <c r="AN280" s="9" t="e">
        <f t="shared" si="137"/>
        <v>#N/A</v>
      </c>
      <c r="AO280" s="9" t="e">
        <f t="shared" si="138"/>
        <v>#N/A</v>
      </c>
      <c r="AP280" s="1" t="str">
        <f t="shared" si="148"/>
        <v/>
      </c>
      <c r="AQ280" s="1" t="str">
        <f t="shared" si="148"/>
        <v/>
      </c>
      <c r="AS280" s="1" t="str">
        <f t="shared" si="149"/>
        <v/>
      </c>
      <c r="AT280" s="1" t="e">
        <f t="shared" si="152"/>
        <v>#N/A</v>
      </c>
      <c r="AU280" s="1" t="e">
        <f t="shared" si="139"/>
        <v>#N/A</v>
      </c>
      <c r="AV280" s="9" t="e">
        <f t="shared" si="140"/>
        <v>#N/A</v>
      </c>
      <c r="AW280" s="9" t="e">
        <f t="shared" si="141"/>
        <v>#N/A</v>
      </c>
      <c r="AX280" s="9" t="e">
        <f t="shared" si="142"/>
        <v>#N/A</v>
      </c>
      <c r="AY280" s="9" t="e">
        <f t="shared" si="143"/>
        <v>#N/A</v>
      </c>
      <c r="AZ280" s="9" t="e">
        <f t="shared" si="144"/>
        <v>#N/A</v>
      </c>
      <c r="BA280" s="9" t="e">
        <f t="shared" si="150"/>
        <v>#N/A</v>
      </c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M280" s="48"/>
      <c r="BX280" s="7"/>
      <c r="BY280" s="4"/>
      <c r="BZ280" s="7"/>
      <c r="CA280" s="7"/>
      <c r="CB280" s="7"/>
      <c r="CE280" s="7"/>
      <c r="CF280" s="7"/>
      <c r="CG280" s="7"/>
      <c r="CH280" s="7"/>
      <c r="CI280" s="7"/>
      <c r="CJ280" s="7"/>
      <c r="CK280" s="7"/>
      <c r="CL280" s="7"/>
      <c r="CN280" s="47"/>
      <c r="CO280" s="47"/>
      <c r="CP280" s="4"/>
    </row>
    <row r="281" spans="2:94" s="1" customFormat="1" x14ac:dyDescent="0.3">
      <c r="B281" s="1" t="e">
        <f t="shared" si="129"/>
        <v>#N/A</v>
      </c>
      <c r="J281" s="4"/>
      <c r="K281" s="4"/>
      <c r="L281" s="4"/>
      <c r="M281" s="61"/>
      <c r="Y281" s="58"/>
      <c r="AA281" s="1">
        <f t="shared" si="130"/>
        <v>0</v>
      </c>
      <c r="AB281" s="1">
        <f t="shared" si="131"/>
        <v>0</v>
      </c>
      <c r="AC281" s="1">
        <f t="shared" si="132"/>
        <v>0</v>
      </c>
      <c r="AD281" s="1" t="str">
        <f t="shared" si="145"/>
        <v/>
      </c>
      <c r="AE281" s="1" t="str">
        <f t="shared" si="146"/>
        <v/>
      </c>
      <c r="AF281" s="1" t="str">
        <f t="shared" si="146"/>
        <v/>
      </c>
      <c r="AG281" s="1" t="str">
        <f t="shared" si="146"/>
        <v/>
      </c>
      <c r="AH281" s="1" t="e">
        <f t="shared" si="151"/>
        <v>#N/A</v>
      </c>
      <c r="AI281" s="9" t="e">
        <f t="shared" si="147"/>
        <v>#N/A</v>
      </c>
      <c r="AJ281" s="9" t="e">
        <f t="shared" si="133"/>
        <v>#N/A</v>
      </c>
      <c r="AK281" s="9" t="e">
        <f t="shared" si="134"/>
        <v>#N/A</v>
      </c>
      <c r="AL281" s="9" t="e">
        <f t="shared" si="135"/>
        <v>#N/A</v>
      </c>
      <c r="AM281" s="9" t="e">
        <f t="shared" si="136"/>
        <v>#N/A</v>
      </c>
      <c r="AN281" s="9" t="e">
        <f t="shared" si="137"/>
        <v>#N/A</v>
      </c>
      <c r="AO281" s="9" t="e">
        <f t="shared" si="138"/>
        <v>#N/A</v>
      </c>
      <c r="AP281" s="1" t="str">
        <f t="shared" si="148"/>
        <v/>
      </c>
      <c r="AQ281" s="1" t="str">
        <f t="shared" si="148"/>
        <v/>
      </c>
      <c r="AS281" s="1" t="str">
        <f t="shared" si="149"/>
        <v/>
      </c>
      <c r="AT281" s="1" t="e">
        <f t="shared" si="152"/>
        <v>#N/A</v>
      </c>
      <c r="AU281" s="1" t="e">
        <f t="shared" si="139"/>
        <v>#N/A</v>
      </c>
      <c r="AV281" s="9" t="e">
        <f t="shared" si="140"/>
        <v>#N/A</v>
      </c>
      <c r="AW281" s="9" t="e">
        <f t="shared" si="141"/>
        <v>#N/A</v>
      </c>
      <c r="AX281" s="9" t="e">
        <f t="shared" si="142"/>
        <v>#N/A</v>
      </c>
      <c r="AY281" s="9" t="e">
        <f t="shared" si="143"/>
        <v>#N/A</v>
      </c>
      <c r="AZ281" s="9" t="e">
        <f t="shared" si="144"/>
        <v>#N/A</v>
      </c>
      <c r="BA281" s="9" t="e">
        <f t="shared" si="150"/>
        <v>#N/A</v>
      </c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M281" s="48"/>
      <c r="BX281" s="7"/>
      <c r="BY281" s="4"/>
      <c r="BZ281" s="7"/>
      <c r="CA281" s="7"/>
      <c r="CB281" s="7"/>
      <c r="CE281" s="7"/>
      <c r="CF281" s="7"/>
      <c r="CG281" s="7"/>
      <c r="CH281" s="7"/>
      <c r="CI281" s="7"/>
      <c r="CJ281" s="7"/>
      <c r="CK281" s="7"/>
      <c r="CL281" s="7"/>
      <c r="CN281" s="47"/>
      <c r="CO281" s="47"/>
      <c r="CP281" s="4"/>
    </row>
    <row r="282" spans="2:94" s="1" customFormat="1" x14ac:dyDescent="0.3">
      <c r="B282" s="1" t="e">
        <f t="shared" si="129"/>
        <v>#N/A</v>
      </c>
      <c r="J282" s="4"/>
      <c r="K282" s="4"/>
      <c r="L282" s="4"/>
      <c r="M282" s="61"/>
      <c r="Y282" s="58"/>
      <c r="AA282" s="1">
        <f t="shared" si="130"/>
        <v>0</v>
      </c>
      <c r="AB282" s="1">
        <f t="shared" si="131"/>
        <v>0</v>
      </c>
      <c r="AC282" s="1">
        <f t="shared" si="132"/>
        <v>0</v>
      </c>
      <c r="AD282" s="1" t="str">
        <f t="shared" si="145"/>
        <v/>
      </c>
      <c r="AE282" s="1" t="str">
        <f t="shared" si="146"/>
        <v/>
      </c>
      <c r="AF282" s="1" t="str">
        <f t="shared" si="146"/>
        <v/>
      </c>
      <c r="AG282" s="1" t="str">
        <f t="shared" si="146"/>
        <v/>
      </c>
      <c r="AH282" s="1" t="e">
        <f t="shared" si="151"/>
        <v>#N/A</v>
      </c>
      <c r="AI282" s="9" t="e">
        <f t="shared" si="147"/>
        <v>#N/A</v>
      </c>
      <c r="AJ282" s="9" t="e">
        <f t="shared" si="133"/>
        <v>#N/A</v>
      </c>
      <c r="AK282" s="9" t="e">
        <f t="shared" si="134"/>
        <v>#N/A</v>
      </c>
      <c r="AL282" s="9" t="e">
        <f t="shared" si="135"/>
        <v>#N/A</v>
      </c>
      <c r="AM282" s="9" t="e">
        <f t="shared" si="136"/>
        <v>#N/A</v>
      </c>
      <c r="AN282" s="9" t="e">
        <f t="shared" si="137"/>
        <v>#N/A</v>
      </c>
      <c r="AO282" s="9" t="e">
        <f t="shared" si="138"/>
        <v>#N/A</v>
      </c>
      <c r="AP282" s="1" t="str">
        <f t="shared" si="148"/>
        <v/>
      </c>
      <c r="AQ282" s="1" t="str">
        <f t="shared" si="148"/>
        <v/>
      </c>
      <c r="AS282" s="1" t="str">
        <f t="shared" si="149"/>
        <v/>
      </c>
      <c r="AT282" s="1" t="e">
        <f t="shared" si="152"/>
        <v>#N/A</v>
      </c>
      <c r="AU282" s="1" t="e">
        <f t="shared" si="139"/>
        <v>#N/A</v>
      </c>
      <c r="AV282" s="9" t="e">
        <f t="shared" si="140"/>
        <v>#N/A</v>
      </c>
      <c r="AW282" s="9" t="e">
        <f t="shared" si="141"/>
        <v>#N/A</v>
      </c>
      <c r="AX282" s="9" t="e">
        <f t="shared" si="142"/>
        <v>#N/A</v>
      </c>
      <c r="AY282" s="9" t="e">
        <f t="shared" si="143"/>
        <v>#N/A</v>
      </c>
      <c r="AZ282" s="9" t="e">
        <f t="shared" si="144"/>
        <v>#N/A</v>
      </c>
      <c r="BA282" s="9" t="e">
        <f t="shared" si="150"/>
        <v>#N/A</v>
      </c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M282" s="48"/>
      <c r="BX282" s="7"/>
      <c r="BY282" s="4"/>
      <c r="BZ282" s="7"/>
      <c r="CA282" s="7"/>
      <c r="CB282" s="7"/>
      <c r="CE282" s="7"/>
      <c r="CF282" s="7"/>
      <c r="CG282" s="7"/>
      <c r="CH282" s="7"/>
      <c r="CI282" s="7"/>
      <c r="CJ282" s="7"/>
      <c r="CK282" s="7"/>
      <c r="CL282" s="7"/>
      <c r="CN282" s="47"/>
      <c r="CO282" s="47"/>
      <c r="CP282" s="4"/>
    </row>
    <row r="283" spans="2:94" s="1" customFormat="1" x14ac:dyDescent="0.3">
      <c r="B283" s="1" t="e">
        <f t="shared" si="129"/>
        <v>#N/A</v>
      </c>
      <c r="J283" s="4"/>
      <c r="K283" s="4"/>
      <c r="L283" s="4"/>
      <c r="M283" s="61"/>
      <c r="Y283" s="58"/>
      <c r="AA283" s="1">
        <f t="shared" si="130"/>
        <v>0</v>
      </c>
      <c r="AB283" s="1">
        <f t="shared" si="131"/>
        <v>0</v>
      </c>
      <c r="AC283" s="1">
        <f t="shared" si="132"/>
        <v>0</v>
      </c>
      <c r="AD283" s="1" t="str">
        <f t="shared" si="145"/>
        <v/>
      </c>
      <c r="AE283" s="1" t="str">
        <f t="shared" si="146"/>
        <v/>
      </c>
      <c r="AF283" s="1" t="str">
        <f t="shared" si="146"/>
        <v/>
      </c>
      <c r="AG283" s="1" t="str">
        <f t="shared" si="146"/>
        <v/>
      </c>
      <c r="AH283" s="1" t="e">
        <f t="shared" si="151"/>
        <v>#N/A</v>
      </c>
      <c r="AI283" s="9" t="e">
        <f t="shared" si="147"/>
        <v>#N/A</v>
      </c>
      <c r="AJ283" s="9" t="e">
        <f t="shared" si="133"/>
        <v>#N/A</v>
      </c>
      <c r="AK283" s="9" t="e">
        <f t="shared" si="134"/>
        <v>#N/A</v>
      </c>
      <c r="AL283" s="9" t="e">
        <f t="shared" si="135"/>
        <v>#N/A</v>
      </c>
      <c r="AM283" s="9" t="e">
        <f t="shared" si="136"/>
        <v>#N/A</v>
      </c>
      <c r="AN283" s="9" t="e">
        <f t="shared" si="137"/>
        <v>#N/A</v>
      </c>
      <c r="AO283" s="9" t="e">
        <f t="shared" si="138"/>
        <v>#N/A</v>
      </c>
      <c r="AP283" s="1" t="str">
        <f t="shared" si="148"/>
        <v/>
      </c>
      <c r="AQ283" s="1" t="str">
        <f t="shared" si="148"/>
        <v/>
      </c>
      <c r="AS283" s="1" t="str">
        <f t="shared" si="149"/>
        <v/>
      </c>
      <c r="AT283" s="1" t="e">
        <f t="shared" si="152"/>
        <v>#N/A</v>
      </c>
      <c r="AU283" s="1" t="e">
        <f t="shared" si="139"/>
        <v>#N/A</v>
      </c>
      <c r="AV283" s="9" t="e">
        <f t="shared" si="140"/>
        <v>#N/A</v>
      </c>
      <c r="AW283" s="9" t="e">
        <f t="shared" si="141"/>
        <v>#N/A</v>
      </c>
      <c r="AX283" s="9" t="e">
        <f t="shared" si="142"/>
        <v>#N/A</v>
      </c>
      <c r="AY283" s="9" t="e">
        <f t="shared" si="143"/>
        <v>#N/A</v>
      </c>
      <c r="AZ283" s="9" t="e">
        <f t="shared" si="144"/>
        <v>#N/A</v>
      </c>
      <c r="BA283" s="9" t="e">
        <f t="shared" si="150"/>
        <v>#N/A</v>
      </c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M283" s="48"/>
      <c r="BX283" s="7"/>
      <c r="BY283" s="4"/>
      <c r="BZ283" s="7"/>
      <c r="CA283" s="7"/>
      <c r="CB283" s="7"/>
      <c r="CE283" s="7"/>
      <c r="CF283" s="7"/>
      <c r="CG283" s="7"/>
      <c r="CH283" s="7"/>
      <c r="CI283" s="7"/>
      <c r="CJ283" s="7"/>
      <c r="CK283" s="7"/>
      <c r="CL283" s="7"/>
      <c r="CN283" s="47"/>
      <c r="CO283" s="47"/>
      <c r="CP283" s="4"/>
    </row>
    <row r="284" spans="2:94" s="1" customFormat="1" x14ac:dyDescent="0.3">
      <c r="B284" s="1" t="e">
        <f t="shared" si="129"/>
        <v>#N/A</v>
      </c>
      <c r="J284" s="4"/>
      <c r="K284" s="4"/>
      <c r="L284" s="4"/>
      <c r="M284" s="61"/>
      <c r="Y284" s="58"/>
      <c r="AA284" s="1">
        <f t="shared" si="130"/>
        <v>0</v>
      </c>
      <c r="AB284" s="1">
        <f t="shared" si="131"/>
        <v>0</v>
      </c>
      <c r="AC284" s="1">
        <f t="shared" si="132"/>
        <v>0</v>
      </c>
      <c r="AD284" s="1" t="str">
        <f t="shared" si="145"/>
        <v/>
      </c>
      <c r="AE284" s="1" t="str">
        <f t="shared" si="146"/>
        <v/>
      </c>
      <c r="AF284" s="1" t="str">
        <f t="shared" si="146"/>
        <v/>
      </c>
      <c r="AG284" s="1" t="str">
        <f t="shared" si="146"/>
        <v/>
      </c>
      <c r="AH284" s="1" t="e">
        <f t="shared" si="151"/>
        <v>#N/A</v>
      </c>
      <c r="AI284" s="9" t="e">
        <f t="shared" si="147"/>
        <v>#N/A</v>
      </c>
      <c r="AJ284" s="9" t="e">
        <f t="shared" si="133"/>
        <v>#N/A</v>
      </c>
      <c r="AK284" s="9" t="e">
        <f t="shared" si="134"/>
        <v>#N/A</v>
      </c>
      <c r="AL284" s="9" t="e">
        <f t="shared" si="135"/>
        <v>#N/A</v>
      </c>
      <c r="AM284" s="9" t="e">
        <f t="shared" si="136"/>
        <v>#N/A</v>
      </c>
      <c r="AN284" s="9" t="e">
        <f t="shared" si="137"/>
        <v>#N/A</v>
      </c>
      <c r="AO284" s="9" t="e">
        <f t="shared" si="138"/>
        <v>#N/A</v>
      </c>
      <c r="AP284" s="1" t="str">
        <f t="shared" si="148"/>
        <v/>
      </c>
      <c r="AQ284" s="1" t="str">
        <f t="shared" si="148"/>
        <v/>
      </c>
      <c r="AS284" s="1" t="str">
        <f t="shared" si="149"/>
        <v/>
      </c>
      <c r="AT284" s="1" t="e">
        <f t="shared" si="152"/>
        <v>#N/A</v>
      </c>
      <c r="AU284" s="1" t="e">
        <f t="shared" si="139"/>
        <v>#N/A</v>
      </c>
      <c r="AV284" s="9" t="e">
        <f t="shared" si="140"/>
        <v>#N/A</v>
      </c>
      <c r="AW284" s="9" t="e">
        <f t="shared" si="141"/>
        <v>#N/A</v>
      </c>
      <c r="AX284" s="9" t="e">
        <f t="shared" si="142"/>
        <v>#N/A</v>
      </c>
      <c r="AY284" s="9" t="e">
        <f t="shared" si="143"/>
        <v>#N/A</v>
      </c>
      <c r="AZ284" s="9" t="e">
        <f t="shared" si="144"/>
        <v>#N/A</v>
      </c>
      <c r="BA284" s="9" t="e">
        <f t="shared" si="150"/>
        <v>#N/A</v>
      </c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M284" s="48"/>
      <c r="BX284" s="7"/>
      <c r="BY284" s="4"/>
      <c r="BZ284" s="7"/>
      <c r="CA284" s="7"/>
      <c r="CB284" s="7"/>
      <c r="CE284" s="7"/>
      <c r="CF284" s="7"/>
      <c r="CG284" s="7"/>
      <c r="CH284" s="7"/>
      <c r="CI284" s="7"/>
      <c r="CJ284" s="7"/>
      <c r="CK284" s="7"/>
      <c r="CL284" s="7"/>
      <c r="CN284" s="47"/>
      <c r="CO284" s="47"/>
      <c r="CP284" s="4"/>
    </row>
    <row r="285" spans="2:94" s="1" customFormat="1" x14ac:dyDescent="0.3">
      <c r="B285" s="1" t="e">
        <f t="shared" si="129"/>
        <v>#N/A</v>
      </c>
      <c r="J285" s="4"/>
      <c r="K285" s="4"/>
      <c r="L285" s="4"/>
      <c r="M285" s="61"/>
      <c r="Y285" s="58"/>
      <c r="AA285" s="1">
        <f t="shared" si="130"/>
        <v>0</v>
      </c>
      <c r="AB285" s="1">
        <f t="shared" si="131"/>
        <v>0</v>
      </c>
      <c r="AC285" s="1">
        <f t="shared" si="132"/>
        <v>0</v>
      </c>
      <c r="AD285" s="1" t="str">
        <f t="shared" si="145"/>
        <v/>
      </c>
      <c r="AE285" s="1" t="str">
        <f t="shared" si="146"/>
        <v/>
      </c>
      <c r="AF285" s="1" t="str">
        <f t="shared" si="146"/>
        <v/>
      </c>
      <c r="AG285" s="1" t="str">
        <f t="shared" si="146"/>
        <v/>
      </c>
      <c r="AH285" s="1" t="e">
        <f t="shared" si="151"/>
        <v>#N/A</v>
      </c>
      <c r="AI285" s="9" t="e">
        <f t="shared" si="147"/>
        <v>#N/A</v>
      </c>
      <c r="AJ285" s="9" t="e">
        <f t="shared" si="133"/>
        <v>#N/A</v>
      </c>
      <c r="AK285" s="9" t="e">
        <f t="shared" si="134"/>
        <v>#N/A</v>
      </c>
      <c r="AL285" s="9" t="e">
        <f t="shared" si="135"/>
        <v>#N/A</v>
      </c>
      <c r="AM285" s="9" t="e">
        <f t="shared" si="136"/>
        <v>#N/A</v>
      </c>
      <c r="AN285" s="9" t="e">
        <f t="shared" si="137"/>
        <v>#N/A</v>
      </c>
      <c r="AO285" s="9" t="e">
        <f t="shared" si="138"/>
        <v>#N/A</v>
      </c>
      <c r="AP285" s="1" t="str">
        <f t="shared" si="148"/>
        <v/>
      </c>
      <c r="AQ285" s="1" t="str">
        <f t="shared" si="148"/>
        <v/>
      </c>
      <c r="AS285" s="1" t="str">
        <f t="shared" si="149"/>
        <v/>
      </c>
      <c r="AT285" s="1" t="e">
        <f t="shared" si="152"/>
        <v>#N/A</v>
      </c>
      <c r="AU285" s="1" t="e">
        <f t="shared" si="139"/>
        <v>#N/A</v>
      </c>
      <c r="AV285" s="9" t="e">
        <f t="shared" si="140"/>
        <v>#N/A</v>
      </c>
      <c r="AW285" s="9" t="e">
        <f t="shared" si="141"/>
        <v>#N/A</v>
      </c>
      <c r="AX285" s="9" t="e">
        <f t="shared" si="142"/>
        <v>#N/A</v>
      </c>
      <c r="AY285" s="9" t="e">
        <f t="shared" si="143"/>
        <v>#N/A</v>
      </c>
      <c r="AZ285" s="9" t="e">
        <f t="shared" si="144"/>
        <v>#N/A</v>
      </c>
      <c r="BA285" s="9" t="e">
        <f t="shared" si="150"/>
        <v>#N/A</v>
      </c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M285" s="48"/>
      <c r="BX285" s="7"/>
      <c r="BY285" s="4"/>
      <c r="BZ285" s="7"/>
      <c r="CA285" s="7"/>
      <c r="CB285" s="7"/>
      <c r="CE285" s="7"/>
      <c r="CF285" s="7"/>
      <c r="CG285" s="7"/>
      <c r="CH285" s="7"/>
      <c r="CI285" s="7"/>
      <c r="CJ285" s="7"/>
      <c r="CK285" s="7"/>
      <c r="CL285" s="7"/>
      <c r="CN285" s="47"/>
      <c r="CO285" s="47"/>
      <c r="CP285" s="4"/>
    </row>
    <row r="286" spans="2:94" s="1" customFormat="1" x14ac:dyDescent="0.3">
      <c r="B286" s="1" t="e">
        <f t="shared" si="129"/>
        <v>#N/A</v>
      </c>
      <c r="J286" s="4"/>
      <c r="K286" s="4"/>
      <c r="L286" s="4"/>
      <c r="M286" s="61"/>
      <c r="Y286" s="58"/>
      <c r="AA286" s="1">
        <f t="shared" si="130"/>
        <v>0</v>
      </c>
      <c r="AB286" s="1">
        <f t="shared" si="131"/>
        <v>0</v>
      </c>
      <c r="AC286" s="1">
        <f t="shared" si="132"/>
        <v>0</v>
      </c>
      <c r="AD286" s="1" t="str">
        <f t="shared" si="145"/>
        <v/>
      </c>
      <c r="AE286" s="1" t="str">
        <f t="shared" si="146"/>
        <v/>
      </c>
      <c r="AF286" s="1" t="str">
        <f t="shared" si="146"/>
        <v/>
      </c>
      <c r="AG286" s="1" t="str">
        <f t="shared" si="146"/>
        <v/>
      </c>
      <c r="AH286" s="1" t="e">
        <f t="shared" si="151"/>
        <v>#N/A</v>
      </c>
      <c r="AI286" s="9" t="e">
        <f t="shared" si="147"/>
        <v>#N/A</v>
      </c>
      <c r="AJ286" s="9" t="e">
        <f t="shared" si="133"/>
        <v>#N/A</v>
      </c>
      <c r="AK286" s="9" t="e">
        <f t="shared" si="134"/>
        <v>#N/A</v>
      </c>
      <c r="AL286" s="9" t="e">
        <f t="shared" si="135"/>
        <v>#N/A</v>
      </c>
      <c r="AM286" s="9" t="e">
        <f t="shared" si="136"/>
        <v>#N/A</v>
      </c>
      <c r="AN286" s="9" t="e">
        <f t="shared" si="137"/>
        <v>#N/A</v>
      </c>
      <c r="AO286" s="9" t="e">
        <f t="shared" si="138"/>
        <v>#N/A</v>
      </c>
      <c r="AP286" s="1" t="str">
        <f t="shared" si="148"/>
        <v/>
      </c>
      <c r="AQ286" s="1" t="str">
        <f t="shared" si="148"/>
        <v/>
      </c>
      <c r="AS286" s="1" t="str">
        <f t="shared" si="149"/>
        <v/>
      </c>
      <c r="AT286" s="1" t="e">
        <f t="shared" si="152"/>
        <v>#N/A</v>
      </c>
      <c r="AU286" s="1" t="e">
        <f t="shared" si="139"/>
        <v>#N/A</v>
      </c>
      <c r="AV286" s="9" t="e">
        <f t="shared" si="140"/>
        <v>#N/A</v>
      </c>
      <c r="AW286" s="9" t="e">
        <f t="shared" si="141"/>
        <v>#N/A</v>
      </c>
      <c r="AX286" s="9" t="e">
        <f t="shared" si="142"/>
        <v>#N/A</v>
      </c>
      <c r="AY286" s="9" t="e">
        <f t="shared" si="143"/>
        <v>#N/A</v>
      </c>
      <c r="AZ286" s="9" t="e">
        <f t="shared" si="144"/>
        <v>#N/A</v>
      </c>
      <c r="BA286" s="9" t="e">
        <f t="shared" si="150"/>
        <v>#N/A</v>
      </c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M286" s="48"/>
      <c r="BX286" s="7"/>
      <c r="BY286" s="4"/>
      <c r="BZ286" s="7"/>
      <c r="CA286" s="7"/>
      <c r="CB286" s="7"/>
      <c r="CE286" s="7"/>
      <c r="CF286" s="7"/>
      <c r="CG286" s="7"/>
      <c r="CH286" s="7"/>
      <c r="CI286" s="7"/>
      <c r="CJ286" s="7"/>
      <c r="CK286" s="7"/>
      <c r="CL286" s="7"/>
      <c r="CN286" s="47"/>
      <c r="CO286" s="47"/>
      <c r="CP286" s="4"/>
    </row>
    <row r="287" spans="2:94" s="1" customFormat="1" x14ac:dyDescent="0.3">
      <c r="B287" s="1" t="e">
        <f t="shared" si="129"/>
        <v>#N/A</v>
      </c>
      <c r="J287" s="4"/>
      <c r="K287" s="4"/>
      <c r="L287" s="4"/>
      <c r="M287" s="61"/>
      <c r="Y287" s="58"/>
      <c r="AA287" s="1">
        <f t="shared" si="130"/>
        <v>0</v>
      </c>
      <c r="AB287" s="1">
        <f t="shared" si="131"/>
        <v>0</v>
      </c>
      <c r="AC287" s="1">
        <f t="shared" si="132"/>
        <v>0</v>
      </c>
      <c r="AD287" s="1" t="str">
        <f t="shared" si="145"/>
        <v/>
      </c>
      <c r="AE287" s="1" t="str">
        <f t="shared" si="146"/>
        <v/>
      </c>
      <c r="AF287" s="1" t="str">
        <f t="shared" si="146"/>
        <v/>
      </c>
      <c r="AG287" s="1" t="str">
        <f t="shared" si="146"/>
        <v/>
      </c>
      <c r="AH287" s="1" t="e">
        <f t="shared" si="151"/>
        <v>#N/A</v>
      </c>
      <c r="AI287" s="9" t="e">
        <f t="shared" si="147"/>
        <v>#N/A</v>
      </c>
      <c r="AJ287" s="9" t="e">
        <f t="shared" si="133"/>
        <v>#N/A</v>
      </c>
      <c r="AK287" s="9" t="e">
        <f t="shared" si="134"/>
        <v>#N/A</v>
      </c>
      <c r="AL287" s="9" t="e">
        <f t="shared" si="135"/>
        <v>#N/A</v>
      </c>
      <c r="AM287" s="9" t="e">
        <f t="shared" si="136"/>
        <v>#N/A</v>
      </c>
      <c r="AN287" s="9" t="e">
        <f t="shared" si="137"/>
        <v>#N/A</v>
      </c>
      <c r="AO287" s="9" t="e">
        <f t="shared" si="138"/>
        <v>#N/A</v>
      </c>
      <c r="AP287" s="1" t="str">
        <f t="shared" si="148"/>
        <v/>
      </c>
      <c r="AQ287" s="1" t="str">
        <f t="shared" si="148"/>
        <v/>
      </c>
      <c r="AS287" s="1" t="str">
        <f t="shared" si="149"/>
        <v/>
      </c>
      <c r="AT287" s="1" t="e">
        <f t="shared" si="152"/>
        <v>#N/A</v>
      </c>
      <c r="AU287" s="1" t="e">
        <f t="shared" si="139"/>
        <v>#N/A</v>
      </c>
      <c r="AV287" s="9" t="e">
        <f t="shared" si="140"/>
        <v>#N/A</v>
      </c>
      <c r="AW287" s="9" t="e">
        <f t="shared" si="141"/>
        <v>#N/A</v>
      </c>
      <c r="AX287" s="9" t="e">
        <f t="shared" si="142"/>
        <v>#N/A</v>
      </c>
      <c r="AY287" s="9" t="e">
        <f t="shared" si="143"/>
        <v>#N/A</v>
      </c>
      <c r="AZ287" s="9" t="e">
        <f t="shared" si="144"/>
        <v>#N/A</v>
      </c>
      <c r="BA287" s="9" t="e">
        <f t="shared" si="150"/>
        <v>#N/A</v>
      </c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M287" s="48"/>
      <c r="BX287" s="7"/>
      <c r="BY287" s="4"/>
      <c r="BZ287" s="7"/>
      <c r="CA287" s="7"/>
      <c r="CB287" s="7"/>
      <c r="CE287" s="7"/>
      <c r="CF287" s="7"/>
      <c r="CG287" s="7"/>
      <c r="CH287" s="7"/>
      <c r="CI287" s="7"/>
      <c r="CJ287" s="7"/>
      <c r="CK287" s="7"/>
      <c r="CL287" s="7"/>
      <c r="CN287" s="47"/>
      <c r="CO287" s="47"/>
      <c r="CP287" s="4"/>
    </row>
    <row r="288" spans="2:94" s="1" customFormat="1" x14ac:dyDescent="0.3">
      <c r="B288" s="1" t="e">
        <f t="shared" si="129"/>
        <v>#N/A</v>
      </c>
      <c r="J288" s="4"/>
      <c r="K288" s="4"/>
      <c r="L288" s="4"/>
      <c r="M288" s="61"/>
      <c r="Y288" s="58"/>
      <c r="AA288" s="1">
        <f t="shared" si="130"/>
        <v>0</v>
      </c>
      <c r="AB288" s="1">
        <f t="shared" si="131"/>
        <v>0</v>
      </c>
      <c r="AC288" s="1">
        <f t="shared" si="132"/>
        <v>0</v>
      </c>
      <c r="AD288" s="1" t="str">
        <f t="shared" si="145"/>
        <v/>
      </c>
      <c r="AE288" s="1" t="str">
        <f t="shared" si="146"/>
        <v/>
      </c>
      <c r="AF288" s="1" t="str">
        <f t="shared" si="146"/>
        <v/>
      </c>
      <c r="AG288" s="1" t="str">
        <f t="shared" si="146"/>
        <v/>
      </c>
      <c r="AH288" s="1" t="e">
        <f t="shared" si="151"/>
        <v>#N/A</v>
      </c>
      <c r="AI288" s="9" t="e">
        <f t="shared" si="147"/>
        <v>#N/A</v>
      </c>
      <c r="AJ288" s="9" t="e">
        <f t="shared" si="133"/>
        <v>#N/A</v>
      </c>
      <c r="AK288" s="9" t="e">
        <f t="shared" si="134"/>
        <v>#N/A</v>
      </c>
      <c r="AL288" s="9" t="e">
        <f t="shared" si="135"/>
        <v>#N/A</v>
      </c>
      <c r="AM288" s="9" t="e">
        <f t="shared" si="136"/>
        <v>#N/A</v>
      </c>
      <c r="AN288" s="9" t="e">
        <f t="shared" si="137"/>
        <v>#N/A</v>
      </c>
      <c r="AO288" s="9" t="e">
        <f t="shared" si="138"/>
        <v>#N/A</v>
      </c>
      <c r="AP288" s="1" t="str">
        <f t="shared" si="148"/>
        <v/>
      </c>
      <c r="AQ288" s="1" t="str">
        <f t="shared" si="148"/>
        <v/>
      </c>
      <c r="AS288" s="1" t="str">
        <f t="shared" si="149"/>
        <v/>
      </c>
      <c r="AT288" s="1" t="e">
        <f t="shared" si="152"/>
        <v>#N/A</v>
      </c>
      <c r="AU288" s="1" t="e">
        <f t="shared" si="139"/>
        <v>#N/A</v>
      </c>
      <c r="AV288" s="9" t="e">
        <f t="shared" si="140"/>
        <v>#N/A</v>
      </c>
      <c r="AW288" s="9" t="e">
        <f t="shared" si="141"/>
        <v>#N/A</v>
      </c>
      <c r="AX288" s="9" t="e">
        <f t="shared" si="142"/>
        <v>#N/A</v>
      </c>
      <c r="AY288" s="9" t="e">
        <f t="shared" si="143"/>
        <v>#N/A</v>
      </c>
      <c r="AZ288" s="9" t="e">
        <f t="shared" si="144"/>
        <v>#N/A</v>
      </c>
      <c r="BA288" s="9" t="e">
        <f t="shared" si="150"/>
        <v>#N/A</v>
      </c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M288" s="48"/>
      <c r="BX288" s="7"/>
      <c r="BY288" s="4"/>
      <c r="BZ288" s="7"/>
      <c r="CA288" s="7"/>
      <c r="CB288" s="7"/>
      <c r="CE288" s="7"/>
      <c r="CF288" s="7"/>
      <c r="CG288" s="7"/>
      <c r="CH288" s="7"/>
      <c r="CI288" s="7"/>
      <c r="CJ288" s="7"/>
      <c r="CK288" s="7"/>
      <c r="CL288" s="7"/>
      <c r="CN288" s="47"/>
      <c r="CO288" s="47"/>
      <c r="CP288" s="4"/>
    </row>
    <row r="289" spans="2:94" s="1" customFormat="1" x14ac:dyDescent="0.3">
      <c r="B289" s="1" t="e">
        <f t="shared" si="129"/>
        <v>#N/A</v>
      </c>
      <c r="J289" s="4"/>
      <c r="K289" s="4"/>
      <c r="L289" s="4"/>
      <c r="M289" s="61"/>
      <c r="Y289" s="58"/>
      <c r="AA289" s="1">
        <f t="shared" si="130"/>
        <v>0</v>
      </c>
      <c r="AB289" s="1">
        <f t="shared" si="131"/>
        <v>0</v>
      </c>
      <c r="AC289" s="1">
        <f t="shared" si="132"/>
        <v>0</v>
      </c>
      <c r="AD289" s="1" t="str">
        <f t="shared" si="145"/>
        <v/>
      </c>
      <c r="AE289" s="1" t="str">
        <f t="shared" si="146"/>
        <v/>
      </c>
      <c r="AF289" s="1" t="str">
        <f t="shared" si="146"/>
        <v/>
      </c>
      <c r="AG289" s="1" t="str">
        <f t="shared" si="146"/>
        <v/>
      </c>
      <c r="AH289" s="1" t="e">
        <f t="shared" si="151"/>
        <v>#N/A</v>
      </c>
      <c r="AI289" s="9" t="e">
        <f t="shared" si="147"/>
        <v>#N/A</v>
      </c>
      <c r="AJ289" s="9" t="e">
        <f t="shared" si="133"/>
        <v>#N/A</v>
      </c>
      <c r="AK289" s="9" t="e">
        <f t="shared" si="134"/>
        <v>#N/A</v>
      </c>
      <c r="AL289" s="9" t="e">
        <f t="shared" si="135"/>
        <v>#N/A</v>
      </c>
      <c r="AM289" s="9" t="e">
        <f t="shared" si="136"/>
        <v>#N/A</v>
      </c>
      <c r="AN289" s="9" t="e">
        <f t="shared" si="137"/>
        <v>#N/A</v>
      </c>
      <c r="AO289" s="9" t="e">
        <f t="shared" si="138"/>
        <v>#N/A</v>
      </c>
      <c r="AP289" s="1" t="str">
        <f t="shared" si="148"/>
        <v/>
      </c>
      <c r="AQ289" s="1" t="str">
        <f t="shared" si="148"/>
        <v/>
      </c>
      <c r="AS289" s="1" t="str">
        <f t="shared" si="149"/>
        <v/>
      </c>
      <c r="AT289" s="1" t="e">
        <f t="shared" si="152"/>
        <v>#N/A</v>
      </c>
      <c r="AU289" s="1" t="e">
        <f t="shared" si="139"/>
        <v>#N/A</v>
      </c>
      <c r="AV289" s="9" t="e">
        <f t="shared" si="140"/>
        <v>#N/A</v>
      </c>
      <c r="AW289" s="9" t="e">
        <f t="shared" si="141"/>
        <v>#N/A</v>
      </c>
      <c r="AX289" s="9" t="e">
        <f t="shared" si="142"/>
        <v>#N/A</v>
      </c>
      <c r="AY289" s="9" t="e">
        <f t="shared" si="143"/>
        <v>#N/A</v>
      </c>
      <c r="AZ289" s="9" t="e">
        <f t="shared" si="144"/>
        <v>#N/A</v>
      </c>
      <c r="BA289" s="9" t="e">
        <f t="shared" si="150"/>
        <v>#N/A</v>
      </c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M289" s="48"/>
      <c r="BX289" s="7"/>
      <c r="BY289" s="4"/>
      <c r="BZ289" s="7"/>
      <c r="CA289" s="7"/>
      <c r="CB289" s="7"/>
      <c r="CE289" s="7"/>
      <c r="CF289" s="7"/>
      <c r="CG289" s="7"/>
      <c r="CH289" s="7"/>
      <c r="CI289" s="7"/>
      <c r="CJ289" s="7"/>
      <c r="CK289" s="7"/>
      <c r="CL289" s="7"/>
      <c r="CN289" s="47"/>
      <c r="CO289" s="47"/>
      <c r="CP289" s="4"/>
    </row>
    <row r="290" spans="2:94" s="1" customFormat="1" x14ac:dyDescent="0.3">
      <c r="B290" s="1" t="e">
        <f t="shared" si="129"/>
        <v>#N/A</v>
      </c>
      <c r="J290" s="4"/>
      <c r="K290" s="4"/>
      <c r="L290" s="4"/>
      <c r="M290" s="61"/>
      <c r="Y290" s="58"/>
      <c r="AA290" s="1">
        <f t="shared" si="130"/>
        <v>0</v>
      </c>
      <c r="AB290" s="1">
        <f t="shared" si="131"/>
        <v>0</v>
      </c>
      <c r="AC290" s="1">
        <f t="shared" si="132"/>
        <v>0</v>
      </c>
      <c r="AD290" s="1" t="str">
        <f t="shared" si="145"/>
        <v/>
      </c>
      <c r="AE290" s="1" t="str">
        <f t="shared" si="146"/>
        <v/>
      </c>
      <c r="AF290" s="1" t="str">
        <f t="shared" si="146"/>
        <v/>
      </c>
      <c r="AG290" s="1" t="str">
        <f t="shared" si="146"/>
        <v/>
      </c>
      <c r="AH290" s="1" t="e">
        <f t="shared" si="151"/>
        <v>#N/A</v>
      </c>
      <c r="AI290" s="9" t="e">
        <f t="shared" si="147"/>
        <v>#N/A</v>
      </c>
      <c r="AJ290" s="9" t="e">
        <f t="shared" si="133"/>
        <v>#N/A</v>
      </c>
      <c r="AK290" s="9" t="e">
        <f t="shared" si="134"/>
        <v>#N/A</v>
      </c>
      <c r="AL290" s="9" t="e">
        <f t="shared" si="135"/>
        <v>#N/A</v>
      </c>
      <c r="AM290" s="9" t="e">
        <f t="shared" si="136"/>
        <v>#N/A</v>
      </c>
      <c r="AN290" s="9" t="e">
        <f t="shared" si="137"/>
        <v>#N/A</v>
      </c>
      <c r="AO290" s="9" t="e">
        <f t="shared" si="138"/>
        <v>#N/A</v>
      </c>
      <c r="AP290" s="1" t="str">
        <f t="shared" si="148"/>
        <v/>
      </c>
      <c r="AQ290" s="1" t="str">
        <f t="shared" si="148"/>
        <v/>
      </c>
      <c r="AS290" s="1" t="str">
        <f t="shared" si="149"/>
        <v/>
      </c>
      <c r="AT290" s="1" t="e">
        <f t="shared" si="152"/>
        <v>#N/A</v>
      </c>
      <c r="AU290" s="1" t="e">
        <f t="shared" si="139"/>
        <v>#N/A</v>
      </c>
      <c r="AV290" s="9" t="e">
        <f t="shared" si="140"/>
        <v>#N/A</v>
      </c>
      <c r="AW290" s="9" t="e">
        <f t="shared" si="141"/>
        <v>#N/A</v>
      </c>
      <c r="AX290" s="9" t="e">
        <f t="shared" si="142"/>
        <v>#N/A</v>
      </c>
      <c r="AY290" s="9" t="e">
        <f t="shared" si="143"/>
        <v>#N/A</v>
      </c>
      <c r="AZ290" s="9" t="e">
        <f t="shared" si="144"/>
        <v>#N/A</v>
      </c>
      <c r="BA290" s="9" t="e">
        <f t="shared" si="150"/>
        <v>#N/A</v>
      </c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M290" s="48"/>
      <c r="BX290" s="7"/>
      <c r="BY290" s="4"/>
      <c r="BZ290" s="7"/>
      <c r="CA290" s="7"/>
      <c r="CB290" s="7"/>
      <c r="CE290" s="7"/>
      <c r="CF290" s="7"/>
      <c r="CG290" s="7"/>
      <c r="CH290" s="7"/>
      <c r="CI290" s="7"/>
      <c r="CJ290" s="7"/>
      <c r="CK290" s="7"/>
      <c r="CL290" s="7"/>
      <c r="CN290" s="47"/>
      <c r="CO290" s="47"/>
      <c r="CP290" s="4"/>
    </row>
    <row r="291" spans="2:94" s="1" customFormat="1" x14ac:dyDescent="0.3">
      <c r="B291" s="1" t="e">
        <f t="shared" si="129"/>
        <v>#N/A</v>
      </c>
      <c r="J291" s="4"/>
      <c r="K291" s="4"/>
      <c r="L291" s="4"/>
      <c r="M291" s="61"/>
      <c r="Y291" s="58"/>
      <c r="AA291" s="1">
        <f t="shared" si="130"/>
        <v>0</v>
      </c>
      <c r="AB291" s="1">
        <f t="shared" si="131"/>
        <v>0</v>
      </c>
      <c r="AC291" s="1">
        <f t="shared" si="132"/>
        <v>0</v>
      </c>
      <c r="AD291" s="1" t="str">
        <f t="shared" si="145"/>
        <v/>
      </c>
      <c r="AE291" s="1" t="str">
        <f t="shared" si="146"/>
        <v/>
      </c>
      <c r="AF291" s="1" t="str">
        <f t="shared" si="146"/>
        <v/>
      </c>
      <c r="AG291" s="1" t="str">
        <f t="shared" si="146"/>
        <v/>
      </c>
      <c r="AH291" s="1" t="e">
        <f t="shared" si="151"/>
        <v>#N/A</v>
      </c>
      <c r="AI291" s="9" t="e">
        <f t="shared" si="147"/>
        <v>#N/A</v>
      </c>
      <c r="AJ291" s="9" t="e">
        <f t="shared" si="133"/>
        <v>#N/A</v>
      </c>
      <c r="AK291" s="9" t="e">
        <f t="shared" si="134"/>
        <v>#N/A</v>
      </c>
      <c r="AL291" s="9" t="e">
        <f t="shared" si="135"/>
        <v>#N/A</v>
      </c>
      <c r="AM291" s="9" t="e">
        <f t="shared" si="136"/>
        <v>#N/A</v>
      </c>
      <c r="AN291" s="9" t="e">
        <f t="shared" si="137"/>
        <v>#N/A</v>
      </c>
      <c r="AO291" s="9" t="e">
        <f t="shared" si="138"/>
        <v>#N/A</v>
      </c>
      <c r="AP291" s="1" t="str">
        <f t="shared" si="148"/>
        <v/>
      </c>
      <c r="AQ291" s="1" t="str">
        <f t="shared" si="148"/>
        <v/>
      </c>
      <c r="AS291" s="1" t="str">
        <f t="shared" si="149"/>
        <v/>
      </c>
      <c r="AT291" s="1" t="e">
        <f t="shared" si="152"/>
        <v>#N/A</v>
      </c>
      <c r="AU291" s="1" t="e">
        <f t="shared" si="139"/>
        <v>#N/A</v>
      </c>
      <c r="AV291" s="9" t="e">
        <f t="shared" si="140"/>
        <v>#N/A</v>
      </c>
      <c r="AW291" s="9" t="e">
        <f t="shared" si="141"/>
        <v>#N/A</v>
      </c>
      <c r="AX291" s="9" t="e">
        <f t="shared" si="142"/>
        <v>#N/A</v>
      </c>
      <c r="AY291" s="9" t="e">
        <f t="shared" si="143"/>
        <v>#N/A</v>
      </c>
      <c r="AZ291" s="9" t="e">
        <f t="shared" si="144"/>
        <v>#N/A</v>
      </c>
      <c r="BA291" s="9" t="e">
        <f t="shared" si="150"/>
        <v>#N/A</v>
      </c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M291" s="48"/>
      <c r="BX291" s="7"/>
      <c r="BY291" s="4"/>
      <c r="BZ291" s="7"/>
      <c r="CA291" s="7"/>
      <c r="CB291" s="7"/>
      <c r="CE291" s="7"/>
      <c r="CF291" s="7"/>
      <c r="CG291" s="7"/>
      <c r="CH291" s="7"/>
      <c r="CI291" s="7"/>
      <c r="CJ291" s="7"/>
      <c r="CK291" s="7"/>
      <c r="CL291" s="7"/>
      <c r="CN291" s="47"/>
      <c r="CO291" s="47"/>
      <c r="CP291" s="4"/>
    </row>
    <row r="292" spans="2:94" s="1" customFormat="1" x14ac:dyDescent="0.3">
      <c r="B292" s="1" t="e">
        <f t="shared" si="129"/>
        <v>#N/A</v>
      </c>
      <c r="J292" s="4"/>
      <c r="K292" s="4"/>
      <c r="L292" s="4"/>
      <c r="M292" s="61"/>
      <c r="Y292" s="58"/>
      <c r="AA292" s="1">
        <f t="shared" si="130"/>
        <v>0</v>
      </c>
      <c r="AB292" s="1">
        <f t="shared" si="131"/>
        <v>0</v>
      </c>
      <c r="AC292" s="1">
        <f t="shared" si="132"/>
        <v>0</v>
      </c>
      <c r="AD292" s="1" t="str">
        <f t="shared" si="145"/>
        <v/>
      </c>
      <c r="AE292" s="1" t="str">
        <f t="shared" si="146"/>
        <v/>
      </c>
      <c r="AF292" s="1" t="str">
        <f t="shared" si="146"/>
        <v/>
      </c>
      <c r="AG292" s="1" t="str">
        <f t="shared" si="146"/>
        <v/>
      </c>
      <c r="AH292" s="1" t="e">
        <f t="shared" si="151"/>
        <v>#N/A</v>
      </c>
      <c r="AI292" s="9" t="e">
        <f t="shared" si="147"/>
        <v>#N/A</v>
      </c>
      <c r="AJ292" s="9" t="e">
        <f t="shared" si="133"/>
        <v>#N/A</v>
      </c>
      <c r="AK292" s="9" t="e">
        <f t="shared" si="134"/>
        <v>#N/A</v>
      </c>
      <c r="AL292" s="9" t="e">
        <f t="shared" si="135"/>
        <v>#N/A</v>
      </c>
      <c r="AM292" s="9" t="e">
        <f t="shared" si="136"/>
        <v>#N/A</v>
      </c>
      <c r="AN292" s="9" t="e">
        <f t="shared" si="137"/>
        <v>#N/A</v>
      </c>
      <c r="AO292" s="9" t="e">
        <f t="shared" si="138"/>
        <v>#N/A</v>
      </c>
      <c r="AP292" s="1" t="str">
        <f t="shared" si="148"/>
        <v/>
      </c>
      <c r="AQ292" s="1" t="str">
        <f t="shared" si="148"/>
        <v/>
      </c>
      <c r="AS292" s="1" t="str">
        <f t="shared" si="149"/>
        <v/>
      </c>
      <c r="AT292" s="1" t="e">
        <f t="shared" si="152"/>
        <v>#N/A</v>
      </c>
      <c r="AU292" s="1" t="e">
        <f t="shared" si="139"/>
        <v>#N/A</v>
      </c>
      <c r="AV292" s="9" t="e">
        <f t="shared" si="140"/>
        <v>#N/A</v>
      </c>
      <c r="AW292" s="9" t="e">
        <f t="shared" si="141"/>
        <v>#N/A</v>
      </c>
      <c r="AX292" s="9" t="e">
        <f t="shared" si="142"/>
        <v>#N/A</v>
      </c>
      <c r="AY292" s="9" t="e">
        <f t="shared" si="143"/>
        <v>#N/A</v>
      </c>
      <c r="AZ292" s="9" t="e">
        <f t="shared" si="144"/>
        <v>#N/A</v>
      </c>
      <c r="BA292" s="9" t="e">
        <f t="shared" si="150"/>
        <v>#N/A</v>
      </c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M292" s="48"/>
      <c r="BX292" s="7"/>
      <c r="BY292" s="4"/>
      <c r="BZ292" s="7"/>
      <c r="CA292" s="7"/>
      <c r="CB292" s="7"/>
      <c r="CE292" s="7"/>
      <c r="CF292" s="7"/>
      <c r="CG292" s="7"/>
      <c r="CH292" s="7"/>
      <c r="CI292" s="7"/>
      <c r="CJ292" s="7"/>
      <c r="CK292" s="7"/>
      <c r="CL292" s="7"/>
      <c r="CN292" s="47"/>
      <c r="CO292" s="47"/>
      <c r="CP292" s="4"/>
    </row>
    <row r="293" spans="2:94" s="1" customFormat="1" x14ac:dyDescent="0.3">
      <c r="B293" s="1" t="e">
        <f t="shared" si="129"/>
        <v>#N/A</v>
      </c>
      <c r="J293" s="4"/>
      <c r="K293" s="4"/>
      <c r="L293" s="4"/>
      <c r="M293" s="61"/>
      <c r="Y293" s="58"/>
      <c r="AA293" s="1">
        <f t="shared" si="130"/>
        <v>0</v>
      </c>
      <c r="AB293" s="1">
        <f t="shared" si="131"/>
        <v>0</v>
      </c>
      <c r="AC293" s="1">
        <f t="shared" si="132"/>
        <v>0</v>
      </c>
      <c r="AD293" s="1" t="str">
        <f t="shared" si="145"/>
        <v/>
      </c>
      <c r="AE293" s="1" t="str">
        <f t="shared" si="146"/>
        <v/>
      </c>
      <c r="AF293" s="1" t="str">
        <f t="shared" si="146"/>
        <v/>
      </c>
      <c r="AG293" s="1" t="str">
        <f t="shared" si="146"/>
        <v/>
      </c>
      <c r="AH293" s="1" t="e">
        <f t="shared" si="151"/>
        <v>#N/A</v>
      </c>
      <c r="AI293" s="9" t="e">
        <f t="shared" si="147"/>
        <v>#N/A</v>
      </c>
      <c r="AJ293" s="9" t="e">
        <f t="shared" si="133"/>
        <v>#N/A</v>
      </c>
      <c r="AK293" s="9" t="e">
        <f t="shared" si="134"/>
        <v>#N/A</v>
      </c>
      <c r="AL293" s="9" t="e">
        <f t="shared" si="135"/>
        <v>#N/A</v>
      </c>
      <c r="AM293" s="9" t="e">
        <f t="shared" si="136"/>
        <v>#N/A</v>
      </c>
      <c r="AN293" s="9" t="e">
        <f t="shared" si="137"/>
        <v>#N/A</v>
      </c>
      <c r="AO293" s="9" t="e">
        <f t="shared" si="138"/>
        <v>#N/A</v>
      </c>
      <c r="AP293" s="1" t="str">
        <f t="shared" si="148"/>
        <v/>
      </c>
      <c r="AQ293" s="1" t="str">
        <f t="shared" si="148"/>
        <v/>
      </c>
      <c r="AS293" s="1" t="str">
        <f t="shared" si="149"/>
        <v/>
      </c>
      <c r="AT293" s="1" t="e">
        <f t="shared" si="152"/>
        <v>#N/A</v>
      </c>
      <c r="AU293" s="1" t="e">
        <f t="shared" si="139"/>
        <v>#N/A</v>
      </c>
      <c r="AV293" s="9" t="e">
        <f t="shared" si="140"/>
        <v>#N/A</v>
      </c>
      <c r="AW293" s="9" t="e">
        <f t="shared" si="141"/>
        <v>#N/A</v>
      </c>
      <c r="AX293" s="9" t="e">
        <f t="shared" si="142"/>
        <v>#N/A</v>
      </c>
      <c r="AY293" s="9" t="e">
        <f t="shared" si="143"/>
        <v>#N/A</v>
      </c>
      <c r="AZ293" s="9" t="e">
        <f t="shared" si="144"/>
        <v>#N/A</v>
      </c>
      <c r="BA293" s="9" t="e">
        <f t="shared" si="150"/>
        <v>#N/A</v>
      </c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M293" s="48"/>
      <c r="BX293" s="7"/>
      <c r="BY293" s="4"/>
      <c r="BZ293" s="7"/>
      <c r="CA293" s="7"/>
      <c r="CB293" s="7"/>
      <c r="CE293" s="7"/>
      <c r="CF293" s="7"/>
      <c r="CG293" s="7"/>
      <c r="CH293" s="7"/>
      <c r="CI293" s="7"/>
      <c r="CJ293" s="7"/>
      <c r="CK293" s="7"/>
      <c r="CL293" s="7"/>
      <c r="CN293" s="47"/>
      <c r="CO293" s="47"/>
      <c r="CP293" s="4"/>
    </row>
    <row r="294" spans="2:94" s="1" customFormat="1" x14ac:dyDescent="0.3">
      <c r="B294" s="1" t="e">
        <f t="shared" si="129"/>
        <v>#N/A</v>
      </c>
      <c r="J294" s="4"/>
      <c r="K294" s="4"/>
      <c r="L294" s="4"/>
      <c r="M294" s="61"/>
      <c r="Y294" s="58"/>
      <c r="AA294" s="1">
        <f t="shared" si="130"/>
        <v>0</v>
      </c>
      <c r="AB294" s="1">
        <f t="shared" si="131"/>
        <v>0</v>
      </c>
      <c r="AC294" s="1">
        <f t="shared" si="132"/>
        <v>0</v>
      </c>
      <c r="AD294" s="1" t="str">
        <f t="shared" si="145"/>
        <v/>
      </c>
      <c r="AE294" s="1" t="str">
        <f t="shared" si="146"/>
        <v/>
      </c>
      <c r="AF294" s="1" t="str">
        <f t="shared" si="146"/>
        <v/>
      </c>
      <c r="AG294" s="1" t="str">
        <f t="shared" si="146"/>
        <v/>
      </c>
      <c r="AH294" s="1" t="e">
        <f t="shared" si="151"/>
        <v>#N/A</v>
      </c>
      <c r="AI294" s="9" t="e">
        <f t="shared" si="147"/>
        <v>#N/A</v>
      </c>
      <c r="AJ294" s="9" t="e">
        <f t="shared" si="133"/>
        <v>#N/A</v>
      </c>
      <c r="AK294" s="9" t="e">
        <f t="shared" si="134"/>
        <v>#N/A</v>
      </c>
      <c r="AL294" s="9" t="e">
        <f t="shared" si="135"/>
        <v>#N/A</v>
      </c>
      <c r="AM294" s="9" t="e">
        <f t="shared" si="136"/>
        <v>#N/A</v>
      </c>
      <c r="AN294" s="9" t="e">
        <f t="shared" si="137"/>
        <v>#N/A</v>
      </c>
      <c r="AO294" s="9" t="e">
        <f t="shared" si="138"/>
        <v>#N/A</v>
      </c>
      <c r="AP294" s="1" t="str">
        <f t="shared" si="148"/>
        <v/>
      </c>
      <c r="AQ294" s="1" t="str">
        <f t="shared" si="148"/>
        <v/>
      </c>
      <c r="AS294" s="1" t="str">
        <f t="shared" si="149"/>
        <v/>
      </c>
      <c r="AT294" s="1" t="e">
        <f t="shared" si="152"/>
        <v>#N/A</v>
      </c>
      <c r="AU294" s="1" t="e">
        <f t="shared" si="139"/>
        <v>#N/A</v>
      </c>
      <c r="AV294" s="9" t="e">
        <f t="shared" si="140"/>
        <v>#N/A</v>
      </c>
      <c r="AW294" s="9" t="e">
        <f t="shared" si="141"/>
        <v>#N/A</v>
      </c>
      <c r="AX294" s="9" t="e">
        <f t="shared" si="142"/>
        <v>#N/A</v>
      </c>
      <c r="AY294" s="9" t="e">
        <f t="shared" si="143"/>
        <v>#N/A</v>
      </c>
      <c r="AZ294" s="9" t="e">
        <f t="shared" si="144"/>
        <v>#N/A</v>
      </c>
      <c r="BA294" s="9" t="e">
        <f t="shared" si="150"/>
        <v>#N/A</v>
      </c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M294" s="48"/>
      <c r="BX294" s="7"/>
      <c r="BY294" s="4"/>
      <c r="BZ294" s="7"/>
      <c r="CA294" s="7"/>
      <c r="CB294" s="7"/>
      <c r="CE294" s="7"/>
      <c r="CF294" s="7"/>
      <c r="CG294" s="7"/>
      <c r="CH294" s="7"/>
      <c r="CI294" s="7"/>
      <c r="CJ294" s="7"/>
      <c r="CK294" s="7"/>
      <c r="CL294" s="7"/>
      <c r="CN294" s="47"/>
      <c r="CO294" s="47"/>
      <c r="CP294" s="4"/>
    </row>
    <row r="295" spans="2:94" s="1" customFormat="1" x14ac:dyDescent="0.3">
      <c r="B295" s="1" t="e">
        <f t="shared" si="129"/>
        <v>#N/A</v>
      </c>
      <c r="J295" s="4"/>
      <c r="K295" s="4"/>
      <c r="L295" s="4"/>
      <c r="M295" s="61"/>
      <c r="Y295" s="58"/>
      <c r="AA295" s="1">
        <f t="shared" si="130"/>
        <v>0</v>
      </c>
      <c r="AB295" s="1">
        <f t="shared" si="131"/>
        <v>0</v>
      </c>
      <c r="AC295" s="1">
        <f t="shared" si="132"/>
        <v>0</v>
      </c>
      <c r="AD295" s="1" t="str">
        <f t="shared" si="145"/>
        <v/>
      </c>
      <c r="AE295" s="1" t="str">
        <f t="shared" si="146"/>
        <v/>
      </c>
      <c r="AF295" s="1" t="str">
        <f t="shared" si="146"/>
        <v/>
      </c>
      <c r="AG295" s="1" t="str">
        <f t="shared" si="146"/>
        <v/>
      </c>
      <c r="AH295" s="1" t="e">
        <f t="shared" si="151"/>
        <v>#N/A</v>
      </c>
      <c r="AI295" s="9" t="e">
        <f t="shared" si="147"/>
        <v>#N/A</v>
      </c>
      <c r="AJ295" s="9" t="e">
        <f t="shared" si="133"/>
        <v>#N/A</v>
      </c>
      <c r="AK295" s="9" t="e">
        <f t="shared" si="134"/>
        <v>#N/A</v>
      </c>
      <c r="AL295" s="9" t="e">
        <f t="shared" si="135"/>
        <v>#N/A</v>
      </c>
      <c r="AM295" s="9" t="e">
        <f t="shared" si="136"/>
        <v>#N/A</v>
      </c>
      <c r="AN295" s="9" t="e">
        <f t="shared" si="137"/>
        <v>#N/A</v>
      </c>
      <c r="AO295" s="9" t="e">
        <f t="shared" si="138"/>
        <v>#N/A</v>
      </c>
      <c r="AP295" s="1" t="str">
        <f t="shared" si="148"/>
        <v/>
      </c>
      <c r="AQ295" s="1" t="str">
        <f t="shared" si="148"/>
        <v/>
      </c>
      <c r="AS295" s="1" t="str">
        <f t="shared" si="149"/>
        <v/>
      </c>
      <c r="AT295" s="1" t="e">
        <f t="shared" si="152"/>
        <v>#N/A</v>
      </c>
      <c r="AU295" s="1" t="e">
        <f t="shared" si="139"/>
        <v>#N/A</v>
      </c>
      <c r="AV295" s="9" t="e">
        <f t="shared" si="140"/>
        <v>#N/A</v>
      </c>
      <c r="AW295" s="9" t="e">
        <f t="shared" si="141"/>
        <v>#N/A</v>
      </c>
      <c r="AX295" s="9" t="e">
        <f t="shared" si="142"/>
        <v>#N/A</v>
      </c>
      <c r="AY295" s="9" t="e">
        <f t="shared" si="143"/>
        <v>#N/A</v>
      </c>
      <c r="AZ295" s="9" t="e">
        <f t="shared" si="144"/>
        <v>#N/A</v>
      </c>
      <c r="BA295" s="9" t="e">
        <f t="shared" si="150"/>
        <v>#N/A</v>
      </c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M295" s="48"/>
      <c r="BX295" s="7"/>
      <c r="BY295" s="4"/>
      <c r="BZ295" s="7"/>
      <c r="CA295" s="7"/>
      <c r="CB295" s="7"/>
      <c r="CE295" s="7"/>
      <c r="CF295" s="7"/>
      <c r="CG295" s="7"/>
      <c r="CH295" s="7"/>
      <c r="CI295" s="7"/>
      <c r="CJ295" s="7"/>
      <c r="CK295" s="7"/>
      <c r="CL295" s="7"/>
      <c r="CN295" s="47"/>
      <c r="CO295" s="47"/>
      <c r="CP295" s="4"/>
    </row>
    <row r="296" spans="2:94" s="1" customFormat="1" x14ac:dyDescent="0.3">
      <c r="B296" s="1" t="e">
        <f t="shared" si="129"/>
        <v>#N/A</v>
      </c>
      <c r="J296" s="4"/>
      <c r="K296" s="4"/>
      <c r="L296" s="4"/>
      <c r="M296" s="61"/>
      <c r="Y296" s="58"/>
      <c r="AA296" s="1">
        <f t="shared" si="130"/>
        <v>0</v>
      </c>
      <c r="AB296" s="1">
        <f t="shared" si="131"/>
        <v>0</v>
      </c>
      <c r="AC296" s="1">
        <f t="shared" si="132"/>
        <v>0</v>
      </c>
      <c r="AD296" s="1" t="str">
        <f t="shared" si="145"/>
        <v/>
      </c>
      <c r="AE296" s="1" t="str">
        <f t="shared" si="146"/>
        <v/>
      </c>
      <c r="AF296" s="1" t="str">
        <f t="shared" si="146"/>
        <v/>
      </c>
      <c r="AG296" s="1" t="str">
        <f t="shared" si="146"/>
        <v/>
      </c>
      <c r="AH296" s="1" t="e">
        <f t="shared" si="151"/>
        <v>#N/A</v>
      </c>
      <c r="AI296" s="9" t="e">
        <f t="shared" si="147"/>
        <v>#N/A</v>
      </c>
      <c r="AJ296" s="9" t="e">
        <f t="shared" si="133"/>
        <v>#N/A</v>
      </c>
      <c r="AK296" s="9" t="e">
        <f t="shared" si="134"/>
        <v>#N/A</v>
      </c>
      <c r="AL296" s="9" t="e">
        <f t="shared" si="135"/>
        <v>#N/A</v>
      </c>
      <c r="AM296" s="9" t="e">
        <f t="shared" si="136"/>
        <v>#N/A</v>
      </c>
      <c r="AN296" s="9" t="e">
        <f t="shared" si="137"/>
        <v>#N/A</v>
      </c>
      <c r="AO296" s="9" t="e">
        <f t="shared" si="138"/>
        <v>#N/A</v>
      </c>
      <c r="AP296" s="1" t="str">
        <f t="shared" si="148"/>
        <v/>
      </c>
      <c r="AQ296" s="1" t="str">
        <f t="shared" si="148"/>
        <v/>
      </c>
      <c r="AS296" s="1" t="str">
        <f t="shared" si="149"/>
        <v/>
      </c>
      <c r="AT296" s="1" t="e">
        <f t="shared" si="152"/>
        <v>#N/A</v>
      </c>
      <c r="AU296" s="1" t="e">
        <f t="shared" si="139"/>
        <v>#N/A</v>
      </c>
      <c r="AV296" s="9" t="e">
        <f t="shared" si="140"/>
        <v>#N/A</v>
      </c>
      <c r="AW296" s="9" t="e">
        <f t="shared" si="141"/>
        <v>#N/A</v>
      </c>
      <c r="AX296" s="9" t="e">
        <f t="shared" si="142"/>
        <v>#N/A</v>
      </c>
      <c r="AY296" s="9" t="e">
        <f t="shared" si="143"/>
        <v>#N/A</v>
      </c>
      <c r="AZ296" s="9" t="e">
        <f t="shared" si="144"/>
        <v>#N/A</v>
      </c>
      <c r="BA296" s="9" t="e">
        <f t="shared" si="150"/>
        <v>#N/A</v>
      </c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M296" s="48"/>
      <c r="BX296" s="7"/>
      <c r="BY296" s="4"/>
      <c r="BZ296" s="7"/>
      <c r="CA296" s="7"/>
      <c r="CB296" s="7"/>
      <c r="CE296" s="7"/>
      <c r="CF296" s="7"/>
      <c r="CG296" s="7"/>
      <c r="CH296" s="7"/>
      <c r="CI296" s="7"/>
      <c r="CJ296" s="7"/>
      <c r="CK296" s="7"/>
      <c r="CL296" s="7"/>
      <c r="CN296" s="47"/>
      <c r="CO296" s="47"/>
      <c r="CP296" s="4"/>
    </row>
    <row r="297" spans="2:94" s="1" customFormat="1" x14ac:dyDescent="0.3">
      <c r="B297" s="1" t="e">
        <f t="shared" si="129"/>
        <v>#N/A</v>
      </c>
      <c r="J297" s="4"/>
      <c r="K297" s="4"/>
      <c r="L297" s="4"/>
      <c r="M297" s="61"/>
      <c r="Y297" s="58"/>
      <c r="AA297" s="1">
        <f t="shared" si="130"/>
        <v>0</v>
      </c>
      <c r="AB297" s="1">
        <f t="shared" si="131"/>
        <v>0</v>
      </c>
      <c r="AC297" s="1">
        <f t="shared" si="132"/>
        <v>0</v>
      </c>
      <c r="AD297" s="1" t="str">
        <f t="shared" si="145"/>
        <v/>
      </c>
      <c r="AE297" s="1" t="str">
        <f t="shared" si="146"/>
        <v/>
      </c>
      <c r="AF297" s="1" t="str">
        <f t="shared" si="146"/>
        <v/>
      </c>
      <c r="AG297" s="1" t="str">
        <f t="shared" si="146"/>
        <v/>
      </c>
      <c r="AH297" s="1" t="e">
        <f t="shared" si="151"/>
        <v>#N/A</v>
      </c>
      <c r="AI297" s="9" t="e">
        <f t="shared" si="147"/>
        <v>#N/A</v>
      </c>
      <c r="AJ297" s="9" t="e">
        <f t="shared" si="133"/>
        <v>#N/A</v>
      </c>
      <c r="AK297" s="9" t="e">
        <f t="shared" si="134"/>
        <v>#N/A</v>
      </c>
      <c r="AL297" s="9" t="e">
        <f t="shared" si="135"/>
        <v>#N/A</v>
      </c>
      <c r="AM297" s="9" t="e">
        <f t="shared" si="136"/>
        <v>#N/A</v>
      </c>
      <c r="AN297" s="9" t="e">
        <f t="shared" si="137"/>
        <v>#N/A</v>
      </c>
      <c r="AO297" s="9" t="e">
        <f t="shared" si="138"/>
        <v>#N/A</v>
      </c>
      <c r="AP297" s="1" t="str">
        <f t="shared" si="148"/>
        <v/>
      </c>
      <c r="AQ297" s="1" t="str">
        <f t="shared" si="148"/>
        <v/>
      </c>
      <c r="AS297" s="1" t="str">
        <f t="shared" si="149"/>
        <v/>
      </c>
      <c r="AT297" s="1" t="e">
        <f t="shared" si="152"/>
        <v>#N/A</v>
      </c>
      <c r="AU297" s="1" t="e">
        <f t="shared" si="139"/>
        <v>#N/A</v>
      </c>
      <c r="AV297" s="9" t="e">
        <f t="shared" si="140"/>
        <v>#N/A</v>
      </c>
      <c r="AW297" s="9" t="e">
        <f t="shared" si="141"/>
        <v>#N/A</v>
      </c>
      <c r="AX297" s="9" t="e">
        <f t="shared" si="142"/>
        <v>#N/A</v>
      </c>
      <c r="AY297" s="9" t="e">
        <f t="shared" si="143"/>
        <v>#N/A</v>
      </c>
      <c r="AZ297" s="9" t="e">
        <f t="shared" si="144"/>
        <v>#N/A</v>
      </c>
      <c r="BA297" s="9" t="e">
        <f t="shared" si="150"/>
        <v>#N/A</v>
      </c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M297" s="48"/>
      <c r="BX297" s="7"/>
      <c r="BY297" s="4"/>
      <c r="BZ297" s="7"/>
      <c r="CA297" s="7"/>
      <c r="CB297" s="7"/>
      <c r="CE297" s="7"/>
      <c r="CF297" s="7"/>
      <c r="CG297" s="7"/>
      <c r="CH297" s="7"/>
      <c r="CI297" s="7"/>
      <c r="CJ297" s="7"/>
      <c r="CK297" s="7"/>
      <c r="CL297" s="7"/>
      <c r="CN297" s="47"/>
      <c r="CO297" s="47"/>
      <c r="CP297" s="4"/>
    </row>
    <row r="298" spans="2:94" s="1" customFormat="1" x14ac:dyDescent="0.3">
      <c r="B298" s="1" t="e">
        <f t="shared" si="129"/>
        <v>#N/A</v>
      </c>
      <c r="J298" s="4"/>
      <c r="K298" s="4"/>
      <c r="L298" s="4"/>
      <c r="M298" s="61"/>
      <c r="Y298" s="58"/>
      <c r="AA298" s="1">
        <f t="shared" si="130"/>
        <v>0</v>
      </c>
      <c r="AB298" s="1">
        <f t="shared" si="131"/>
        <v>0</v>
      </c>
      <c r="AC298" s="1">
        <f t="shared" si="132"/>
        <v>0</v>
      </c>
      <c r="AD298" s="1" t="str">
        <f t="shared" si="145"/>
        <v/>
      </c>
      <c r="AE298" s="1" t="str">
        <f t="shared" si="146"/>
        <v/>
      </c>
      <c r="AF298" s="1" t="str">
        <f t="shared" si="146"/>
        <v/>
      </c>
      <c r="AG298" s="1" t="str">
        <f t="shared" si="146"/>
        <v/>
      </c>
      <c r="AH298" s="1" t="e">
        <f t="shared" si="151"/>
        <v>#N/A</v>
      </c>
      <c r="AI298" s="9" t="e">
        <f t="shared" si="147"/>
        <v>#N/A</v>
      </c>
      <c r="AJ298" s="9" t="e">
        <f t="shared" si="133"/>
        <v>#N/A</v>
      </c>
      <c r="AK298" s="9" t="e">
        <f t="shared" si="134"/>
        <v>#N/A</v>
      </c>
      <c r="AL298" s="9" t="e">
        <f t="shared" si="135"/>
        <v>#N/A</v>
      </c>
      <c r="AM298" s="9" t="e">
        <f t="shared" si="136"/>
        <v>#N/A</v>
      </c>
      <c r="AN298" s="9" t="e">
        <f t="shared" si="137"/>
        <v>#N/A</v>
      </c>
      <c r="AO298" s="9" t="e">
        <f t="shared" si="138"/>
        <v>#N/A</v>
      </c>
      <c r="AP298" s="1" t="str">
        <f t="shared" si="148"/>
        <v/>
      </c>
      <c r="AQ298" s="1" t="str">
        <f t="shared" si="148"/>
        <v/>
      </c>
      <c r="AS298" s="1" t="str">
        <f t="shared" si="149"/>
        <v/>
      </c>
      <c r="AT298" s="1" t="e">
        <f t="shared" si="152"/>
        <v>#N/A</v>
      </c>
      <c r="AU298" s="1" t="e">
        <f t="shared" si="139"/>
        <v>#N/A</v>
      </c>
      <c r="AV298" s="9" t="e">
        <f t="shared" si="140"/>
        <v>#N/A</v>
      </c>
      <c r="AW298" s="9" t="e">
        <f t="shared" si="141"/>
        <v>#N/A</v>
      </c>
      <c r="AX298" s="9" t="e">
        <f t="shared" si="142"/>
        <v>#N/A</v>
      </c>
      <c r="AY298" s="9" t="e">
        <f t="shared" si="143"/>
        <v>#N/A</v>
      </c>
      <c r="AZ298" s="9" t="e">
        <f t="shared" si="144"/>
        <v>#N/A</v>
      </c>
      <c r="BA298" s="9" t="e">
        <f t="shared" si="150"/>
        <v>#N/A</v>
      </c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M298" s="48"/>
      <c r="BX298" s="7"/>
      <c r="BY298" s="4"/>
      <c r="BZ298" s="7"/>
      <c r="CA298" s="7"/>
      <c r="CB298" s="7"/>
      <c r="CE298" s="7"/>
      <c r="CF298" s="7"/>
      <c r="CG298" s="7"/>
      <c r="CH298" s="7"/>
      <c r="CI298" s="7"/>
      <c r="CJ298" s="7"/>
      <c r="CK298" s="7"/>
      <c r="CL298" s="7"/>
      <c r="CN298" s="47"/>
      <c r="CO298" s="47"/>
      <c r="CP298" s="4"/>
    </row>
    <row r="299" spans="2:94" s="1" customFormat="1" x14ac:dyDescent="0.3">
      <c r="B299" s="1" t="e">
        <f t="shared" si="129"/>
        <v>#N/A</v>
      </c>
      <c r="J299" s="4"/>
      <c r="K299" s="4"/>
      <c r="L299" s="4"/>
      <c r="M299" s="61"/>
      <c r="Y299" s="58"/>
      <c r="AA299" s="1">
        <f t="shared" si="130"/>
        <v>0</v>
      </c>
      <c r="AB299" s="1">
        <f t="shared" si="131"/>
        <v>0</v>
      </c>
      <c r="AC299" s="1">
        <f t="shared" si="132"/>
        <v>0</v>
      </c>
      <c r="AD299" s="1" t="str">
        <f t="shared" si="145"/>
        <v/>
      </c>
      <c r="AE299" s="1" t="str">
        <f t="shared" si="146"/>
        <v/>
      </c>
      <c r="AF299" s="1" t="str">
        <f t="shared" si="146"/>
        <v/>
      </c>
      <c r="AG299" s="1" t="str">
        <f t="shared" si="146"/>
        <v/>
      </c>
      <c r="AH299" s="1" t="e">
        <f t="shared" si="151"/>
        <v>#N/A</v>
      </c>
      <c r="AI299" s="9" t="e">
        <f t="shared" si="147"/>
        <v>#N/A</v>
      </c>
      <c r="AJ299" s="9" t="e">
        <f t="shared" si="133"/>
        <v>#N/A</v>
      </c>
      <c r="AK299" s="9" t="e">
        <f t="shared" si="134"/>
        <v>#N/A</v>
      </c>
      <c r="AL299" s="9" t="e">
        <f t="shared" si="135"/>
        <v>#N/A</v>
      </c>
      <c r="AM299" s="9" t="e">
        <f t="shared" si="136"/>
        <v>#N/A</v>
      </c>
      <c r="AN299" s="9" t="e">
        <f t="shared" si="137"/>
        <v>#N/A</v>
      </c>
      <c r="AO299" s="9" t="e">
        <f t="shared" si="138"/>
        <v>#N/A</v>
      </c>
      <c r="AP299" s="1" t="str">
        <f t="shared" si="148"/>
        <v/>
      </c>
      <c r="AQ299" s="1" t="str">
        <f t="shared" si="148"/>
        <v/>
      </c>
      <c r="AS299" s="1" t="str">
        <f t="shared" si="149"/>
        <v/>
      </c>
      <c r="AT299" s="1" t="e">
        <f t="shared" si="152"/>
        <v>#N/A</v>
      </c>
      <c r="AU299" s="1" t="e">
        <f t="shared" si="139"/>
        <v>#N/A</v>
      </c>
      <c r="AV299" s="9" t="e">
        <f t="shared" si="140"/>
        <v>#N/A</v>
      </c>
      <c r="AW299" s="9" t="e">
        <f t="shared" si="141"/>
        <v>#N/A</v>
      </c>
      <c r="AX299" s="9" t="e">
        <f t="shared" si="142"/>
        <v>#N/A</v>
      </c>
      <c r="AY299" s="9" t="e">
        <f t="shared" si="143"/>
        <v>#N/A</v>
      </c>
      <c r="AZ299" s="9" t="e">
        <f t="shared" si="144"/>
        <v>#N/A</v>
      </c>
      <c r="BA299" s="9" t="e">
        <f t="shared" si="150"/>
        <v>#N/A</v>
      </c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M299" s="48"/>
      <c r="BX299" s="7"/>
      <c r="BY299" s="4"/>
      <c r="BZ299" s="7"/>
      <c r="CA299" s="7"/>
      <c r="CB299" s="7"/>
      <c r="CE299" s="7"/>
      <c r="CF299" s="7"/>
      <c r="CG299" s="7"/>
      <c r="CH299" s="7"/>
      <c r="CI299" s="7"/>
      <c r="CJ299" s="7"/>
      <c r="CK299" s="7"/>
      <c r="CL299" s="7"/>
      <c r="CN299" s="47"/>
      <c r="CO299" s="47"/>
      <c r="CP299" s="4"/>
    </row>
    <row r="300" spans="2:94" s="1" customFormat="1" x14ac:dyDescent="0.3">
      <c r="B300" s="1" t="e">
        <f t="shared" si="129"/>
        <v>#N/A</v>
      </c>
      <c r="J300" s="4"/>
      <c r="K300" s="4"/>
      <c r="L300" s="4"/>
      <c r="M300" s="61"/>
      <c r="Y300" s="58"/>
      <c r="AA300" s="1">
        <f t="shared" si="130"/>
        <v>0</v>
      </c>
      <c r="AB300" s="1">
        <f t="shared" si="131"/>
        <v>0</v>
      </c>
      <c r="AC300" s="1">
        <f t="shared" si="132"/>
        <v>0</v>
      </c>
      <c r="AD300" s="1" t="str">
        <f t="shared" si="145"/>
        <v/>
      </c>
      <c r="AE300" s="1" t="str">
        <f t="shared" si="146"/>
        <v/>
      </c>
      <c r="AF300" s="1" t="str">
        <f t="shared" si="146"/>
        <v/>
      </c>
      <c r="AG300" s="1" t="str">
        <f t="shared" si="146"/>
        <v/>
      </c>
      <c r="AH300" s="1" t="e">
        <f t="shared" si="151"/>
        <v>#N/A</v>
      </c>
      <c r="AI300" s="9" t="e">
        <f t="shared" si="147"/>
        <v>#N/A</v>
      </c>
      <c r="AJ300" s="9" t="e">
        <f t="shared" si="133"/>
        <v>#N/A</v>
      </c>
      <c r="AK300" s="9" t="e">
        <f t="shared" si="134"/>
        <v>#N/A</v>
      </c>
      <c r="AL300" s="9" t="e">
        <f t="shared" si="135"/>
        <v>#N/A</v>
      </c>
      <c r="AM300" s="9" t="e">
        <f t="shared" si="136"/>
        <v>#N/A</v>
      </c>
      <c r="AN300" s="9" t="e">
        <f t="shared" si="137"/>
        <v>#N/A</v>
      </c>
      <c r="AO300" s="9" t="e">
        <f t="shared" si="138"/>
        <v>#N/A</v>
      </c>
      <c r="AP300" s="1" t="str">
        <f t="shared" si="148"/>
        <v/>
      </c>
      <c r="AQ300" s="1" t="str">
        <f t="shared" si="148"/>
        <v/>
      </c>
      <c r="AS300" s="1" t="str">
        <f t="shared" si="149"/>
        <v/>
      </c>
      <c r="AT300" s="1" t="e">
        <f t="shared" si="152"/>
        <v>#N/A</v>
      </c>
      <c r="AU300" s="1" t="e">
        <f t="shared" si="139"/>
        <v>#N/A</v>
      </c>
      <c r="AV300" s="9" t="e">
        <f t="shared" si="140"/>
        <v>#N/A</v>
      </c>
      <c r="AW300" s="9" t="e">
        <f t="shared" si="141"/>
        <v>#N/A</v>
      </c>
      <c r="AX300" s="9" t="e">
        <f t="shared" si="142"/>
        <v>#N/A</v>
      </c>
      <c r="AY300" s="9" t="e">
        <f t="shared" si="143"/>
        <v>#N/A</v>
      </c>
      <c r="AZ300" s="9" t="e">
        <f t="shared" si="144"/>
        <v>#N/A</v>
      </c>
      <c r="BA300" s="9" t="e">
        <f t="shared" si="150"/>
        <v>#N/A</v>
      </c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M300" s="48"/>
      <c r="BX300" s="7"/>
      <c r="BY300" s="4"/>
      <c r="BZ300" s="7"/>
      <c r="CA300" s="7"/>
      <c r="CB300" s="7"/>
      <c r="CE300" s="7"/>
      <c r="CF300" s="7"/>
      <c r="CG300" s="7"/>
      <c r="CH300" s="7"/>
      <c r="CI300" s="7"/>
      <c r="CJ300" s="7"/>
      <c r="CK300" s="7"/>
      <c r="CL300" s="7"/>
      <c r="CN300" s="47"/>
      <c r="CO300" s="47"/>
      <c r="CP300" s="4"/>
    </row>
    <row r="301" spans="2:94" s="1" customFormat="1" x14ac:dyDescent="0.3">
      <c r="B301" s="1" t="e">
        <f t="shared" si="129"/>
        <v>#N/A</v>
      </c>
      <c r="J301" s="4"/>
      <c r="K301" s="4"/>
      <c r="L301" s="4"/>
      <c r="M301" s="61"/>
      <c r="Y301" s="58"/>
      <c r="AA301" s="1">
        <f t="shared" si="130"/>
        <v>0</v>
      </c>
      <c r="AB301" s="1">
        <f t="shared" si="131"/>
        <v>0</v>
      </c>
      <c r="AC301" s="1">
        <f t="shared" si="132"/>
        <v>0</v>
      </c>
      <c r="AD301" s="1" t="str">
        <f t="shared" si="145"/>
        <v/>
      </c>
      <c r="AE301" s="1" t="str">
        <f t="shared" si="146"/>
        <v/>
      </c>
      <c r="AF301" s="1" t="str">
        <f t="shared" si="146"/>
        <v/>
      </c>
      <c r="AG301" s="1" t="str">
        <f t="shared" si="146"/>
        <v/>
      </c>
      <c r="AH301" s="1" t="e">
        <f t="shared" si="151"/>
        <v>#N/A</v>
      </c>
      <c r="AI301" s="9" t="e">
        <f t="shared" si="147"/>
        <v>#N/A</v>
      </c>
      <c r="AJ301" s="9" t="e">
        <f t="shared" si="133"/>
        <v>#N/A</v>
      </c>
      <c r="AK301" s="9" t="e">
        <f t="shared" si="134"/>
        <v>#N/A</v>
      </c>
      <c r="AL301" s="9" t="e">
        <f t="shared" si="135"/>
        <v>#N/A</v>
      </c>
      <c r="AM301" s="9" t="e">
        <f t="shared" si="136"/>
        <v>#N/A</v>
      </c>
      <c r="AN301" s="9" t="e">
        <f t="shared" si="137"/>
        <v>#N/A</v>
      </c>
      <c r="AO301" s="9" t="e">
        <f t="shared" si="138"/>
        <v>#N/A</v>
      </c>
      <c r="AP301" s="1" t="str">
        <f t="shared" si="148"/>
        <v/>
      </c>
      <c r="AQ301" s="1" t="str">
        <f t="shared" si="148"/>
        <v/>
      </c>
      <c r="AS301" s="1" t="str">
        <f t="shared" si="149"/>
        <v/>
      </c>
      <c r="AT301" s="1" t="e">
        <f t="shared" si="152"/>
        <v>#N/A</v>
      </c>
      <c r="AU301" s="1" t="e">
        <f t="shared" si="139"/>
        <v>#N/A</v>
      </c>
      <c r="AV301" s="9" t="e">
        <f t="shared" si="140"/>
        <v>#N/A</v>
      </c>
      <c r="AW301" s="9" t="e">
        <f t="shared" si="141"/>
        <v>#N/A</v>
      </c>
      <c r="AX301" s="9" t="e">
        <f t="shared" si="142"/>
        <v>#N/A</v>
      </c>
      <c r="AY301" s="9" t="e">
        <f t="shared" si="143"/>
        <v>#N/A</v>
      </c>
      <c r="AZ301" s="9" t="e">
        <f t="shared" si="144"/>
        <v>#N/A</v>
      </c>
      <c r="BA301" s="9" t="e">
        <f t="shared" si="150"/>
        <v>#N/A</v>
      </c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M301" s="48"/>
      <c r="BX301" s="7"/>
      <c r="BY301" s="4"/>
      <c r="BZ301" s="7"/>
      <c r="CA301" s="7"/>
      <c r="CB301" s="7"/>
      <c r="CE301" s="7"/>
      <c r="CF301" s="7"/>
      <c r="CG301" s="7"/>
      <c r="CH301" s="7"/>
      <c r="CI301" s="7"/>
      <c r="CJ301" s="7"/>
      <c r="CK301" s="7"/>
      <c r="CL301" s="7"/>
      <c r="CN301" s="47"/>
      <c r="CO301" s="47"/>
      <c r="CP301" s="4"/>
    </row>
    <row r="302" spans="2:94" s="1" customFormat="1" x14ac:dyDescent="0.3">
      <c r="B302" s="1" t="e">
        <f t="shared" si="129"/>
        <v>#N/A</v>
      </c>
      <c r="J302" s="4"/>
      <c r="K302" s="4"/>
      <c r="L302" s="4"/>
      <c r="M302" s="61"/>
      <c r="Y302" s="58"/>
      <c r="AA302" s="1">
        <f t="shared" si="130"/>
        <v>0</v>
      </c>
      <c r="AB302" s="1">
        <f t="shared" si="131"/>
        <v>0</v>
      </c>
      <c r="AC302" s="1">
        <f t="shared" si="132"/>
        <v>0</v>
      </c>
      <c r="AD302" s="1" t="str">
        <f t="shared" si="145"/>
        <v/>
      </c>
      <c r="AE302" s="1" t="str">
        <f t="shared" si="146"/>
        <v/>
      </c>
      <c r="AF302" s="1" t="str">
        <f t="shared" si="146"/>
        <v/>
      </c>
      <c r="AG302" s="1" t="str">
        <f t="shared" si="146"/>
        <v/>
      </c>
      <c r="AH302" s="1" t="e">
        <f t="shared" si="151"/>
        <v>#N/A</v>
      </c>
      <c r="AI302" s="9" t="e">
        <f t="shared" si="147"/>
        <v>#N/A</v>
      </c>
      <c r="AJ302" s="9" t="e">
        <f t="shared" si="133"/>
        <v>#N/A</v>
      </c>
      <c r="AK302" s="9" t="e">
        <f t="shared" si="134"/>
        <v>#N/A</v>
      </c>
      <c r="AL302" s="9" t="e">
        <f t="shared" si="135"/>
        <v>#N/A</v>
      </c>
      <c r="AM302" s="9" t="e">
        <f t="shared" si="136"/>
        <v>#N/A</v>
      </c>
      <c r="AN302" s="9" t="e">
        <f t="shared" si="137"/>
        <v>#N/A</v>
      </c>
      <c r="AO302" s="9" t="e">
        <f t="shared" si="138"/>
        <v>#N/A</v>
      </c>
      <c r="AP302" s="1" t="str">
        <f t="shared" si="148"/>
        <v/>
      </c>
      <c r="AQ302" s="1" t="str">
        <f t="shared" si="148"/>
        <v/>
      </c>
      <c r="AS302" s="1" t="str">
        <f t="shared" si="149"/>
        <v/>
      </c>
      <c r="AT302" s="1" t="e">
        <f t="shared" si="152"/>
        <v>#N/A</v>
      </c>
      <c r="AU302" s="1" t="e">
        <f t="shared" si="139"/>
        <v>#N/A</v>
      </c>
      <c r="AV302" s="9" t="e">
        <f t="shared" si="140"/>
        <v>#N/A</v>
      </c>
      <c r="AW302" s="9" t="e">
        <f t="shared" si="141"/>
        <v>#N/A</v>
      </c>
      <c r="AX302" s="9" t="e">
        <f t="shared" si="142"/>
        <v>#N/A</v>
      </c>
      <c r="AY302" s="9" t="e">
        <f t="shared" si="143"/>
        <v>#N/A</v>
      </c>
      <c r="AZ302" s="9" t="e">
        <f t="shared" si="144"/>
        <v>#N/A</v>
      </c>
      <c r="BA302" s="9" t="e">
        <f t="shared" si="150"/>
        <v>#N/A</v>
      </c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M302" s="48"/>
      <c r="BX302" s="7"/>
      <c r="BY302" s="4"/>
      <c r="BZ302" s="7"/>
      <c r="CA302" s="7"/>
      <c r="CB302" s="7"/>
      <c r="CE302" s="7"/>
      <c r="CF302" s="7"/>
      <c r="CG302" s="7"/>
      <c r="CH302" s="7"/>
      <c r="CI302" s="7"/>
      <c r="CJ302" s="7"/>
      <c r="CK302" s="7"/>
      <c r="CL302" s="7"/>
      <c r="CN302" s="47"/>
      <c r="CO302" s="47"/>
      <c r="CP302" s="4"/>
    </row>
    <row r="303" spans="2:94" s="1" customFormat="1" x14ac:dyDescent="0.3">
      <c r="B303" s="1" t="e">
        <f t="shared" si="129"/>
        <v>#N/A</v>
      </c>
      <c r="J303" s="4"/>
      <c r="K303" s="4"/>
      <c r="L303" s="4"/>
      <c r="M303" s="61"/>
      <c r="Y303" s="58"/>
      <c r="AA303" s="1">
        <f t="shared" si="130"/>
        <v>0</v>
      </c>
      <c r="AB303" s="1">
        <f t="shared" si="131"/>
        <v>0</v>
      </c>
      <c r="AC303" s="1">
        <f t="shared" si="132"/>
        <v>0</v>
      </c>
      <c r="AD303" s="1" t="str">
        <f t="shared" si="145"/>
        <v/>
      </c>
      <c r="AE303" s="1" t="str">
        <f t="shared" si="146"/>
        <v/>
      </c>
      <c r="AF303" s="1" t="str">
        <f t="shared" si="146"/>
        <v/>
      </c>
      <c r="AG303" s="1" t="str">
        <f t="shared" si="146"/>
        <v/>
      </c>
      <c r="AH303" s="1" t="e">
        <f t="shared" si="151"/>
        <v>#N/A</v>
      </c>
      <c r="AI303" s="9" t="e">
        <f t="shared" si="147"/>
        <v>#N/A</v>
      </c>
      <c r="AJ303" s="9" t="e">
        <f t="shared" si="133"/>
        <v>#N/A</v>
      </c>
      <c r="AK303" s="9" t="e">
        <f t="shared" si="134"/>
        <v>#N/A</v>
      </c>
      <c r="AL303" s="9" t="e">
        <f t="shared" si="135"/>
        <v>#N/A</v>
      </c>
      <c r="AM303" s="9" t="e">
        <f t="shared" si="136"/>
        <v>#N/A</v>
      </c>
      <c r="AN303" s="9" t="e">
        <f t="shared" si="137"/>
        <v>#N/A</v>
      </c>
      <c r="AO303" s="9" t="e">
        <f t="shared" si="138"/>
        <v>#N/A</v>
      </c>
      <c r="AP303" s="1" t="str">
        <f t="shared" si="148"/>
        <v/>
      </c>
      <c r="AQ303" s="1" t="str">
        <f t="shared" si="148"/>
        <v/>
      </c>
      <c r="AS303" s="1" t="str">
        <f t="shared" si="149"/>
        <v/>
      </c>
      <c r="AT303" s="1" t="e">
        <f t="shared" si="152"/>
        <v>#N/A</v>
      </c>
      <c r="AU303" s="1" t="e">
        <f t="shared" si="139"/>
        <v>#N/A</v>
      </c>
      <c r="AV303" s="9" t="e">
        <f t="shared" si="140"/>
        <v>#N/A</v>
      </c>
      <c r="AW303" s="9" t="e">
        <f t="shared" si="141"/>
        <v>#N/A</v>
      </c>
      <c r="AX303" s="9" t="e">
        <f t="shared" si="142"/>
        <v>#N/A</v>
      </c>
      <c r="AY303" s="9" t="e">
        <f t="shared" si="143"/>
        <v>#N/A</v>
      </c>
      <c r="AZ303" s="9" t="e">
        <f t="shared" si="144"/>
        <v>#N/A</v>
      </c>
      <c r="BA303" s="9" t="e">
        <f t="shared" si="150"/>
        <v>#N/A</v>
      </c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M303" s="48"/>
      <c r="BX303" s="7"/>
      <c r="BY303" s="4"/>
      <c r="BZ303" s="7"/>
      <c r="CA303" s="7"/>
      <c r="CB303" s="7"/>
      <c r="CE303" s="7"/>
      <c r="CF303" s="7"/>
      <c r="CG303" s="7"/>
      <c r="CH303" s="7"/>
      <c r="CI303" s="7"/>
      <c r="CJ303" s="7"/>
      <c r="CK303" s="7"/>
      <c r="CL303" s="7"/>
      <c r="CN303" s="47"/>
      <c r="CO303" s="47"/>
      <c r="CP303" s="4"/>
    </row>
    <row r="304" spans="2:94" s="1" customFormat="1" x14ac:dyDescent="0.3">
      <c r="B304" s="1" t="e">
        <f t="shared" si="129"/>
        <v>#N/A</v>
      </c>
      <c r="J304" s="4"/>
      <c r="K304" s="4"/>
      <c r="L304" s="4"/>
      <c r="M304" s="61"/>
      <c r="Y304" s="58"/>
      <c r="AA304" s="1">
        <f t="shared" si="130"/>
        <v>0</v>
      </c>
      <c r="AB304" s="1">
        <f t="shared" si="131"/>
        <v>0</v>
      </c>
      <c r="AC304" s="1">
        <f t="shared" si="132"/>
        <v>0</v>
      </c>
      <c r="AD304" s="1" t="str">
        <f t="shared" si="145"/>
        <v/>
      </c>
      <c r="AE304" s="1" t="str">
        <f t="shared" si="146"/>
        <v/>
      </c>
      <c r="AF304" s="1" t="str">
        <f t="shared" si="146"/>
        <v/>
      </c>
      <c r="AG304" s="1" t="str">
        <f t="shared" si="146"/>
        <v/>
      </c>
      <c r="AH304" s="1" t="e">
        <f t="shared" si="151"/>
        <v>#N/A</v>
      </c>
      <c r="AI304" s="9" t="e">
        <f t="shared" si="147"/>
        <v>#N/A</v>
      </c>
      <c r="AJ304" s="9" t="e">
        <f t="shared" si="133"/>
        <v>#N/A</v>
      </c>
      <c r="AK304" s="9" t="e">
        <f t="shared" si="134"/>
        <v>#N/A</v>
      </c>
      <c r="AL304" s="9" t="e">
        <f t="shared" si="135"/>
        <v>#N/A</v>
      </c>
      <c r="AM304" s="9" t="e">
        <f t="shared" si="136"/>
        <v>#N/A</v>
      </c>
      <c r="AN304" s="9" t="e">
        <f t="shared" si="137"/>
        <v>#N/A</v>
      </c>
      <c r="AO304" s="9" t="e">
        <f t="shared" si="138"/>
        <v>#N/A</v>
      </c>
      <c r="AP304" s="1" t="str">
        <f t="shared" si="148"/>
        <v/>
      </c>
      <c r="AQ304" s="1" t="str">
        <f t="shared" si="148"/>
        <v/>
      </c>
      <c r="AS304" s="1" t="str">
        <f t="shared" si="149"/>
        <v/>
      </c>
      <c r="AT304" s="1" t="e">
        <f t="shared" si="152"/>
        <v>#N/A</v>
      </c>
      <c r="AU304" s="1" t="e">
        <f t="shared" si="139"/>
        <v>#N/A</v>
      </c>
      <c r="AV304" s="9" t="e">
        <f t="shared" si="140"/>
        <v>#N/A</v>
      </c>
      <c r="AW304" s="9" t="e">
        <f t="shared" si="141"/>
        <v>#N/A</v>
      </c>
      <c r="AX304" s="9" t="e">
        <f t="shared" si="142"/>
        <v>#N/A</v>
      </c>
      <c r="AY304" s="9" t="e">
        <f t="shared" si="143"/>
        <v>#N/A</v>
      </c>
      <c r="AZ304" s="9" t="e">
        <f t="shared" si="144"/>
        <v>#N/A</v>
      </c>
      <c r="BA304" s="9" t="e">
        <f t="shared" si="150"/>
        <v>#N/A</v>
      </c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M304" s="48"/>
      <c r="BX304" s="7"/>
      <c r="BY304" s="4"/>
      <c r="BZ304" s="7"/>
      <c r="CA304" s="7"/>
      <c r="CB304" s="7"/>
      <c r="CE304" s="7"/>
      <c r="CF304" s="7"/>
      <c r="CG304" s="7"/>
      <c r="CH304" s="7"/>
      <c r="CI304" s="7"/>
      <c r="CJ304" s="7"/>
      <c r="CK304" s="7"/>
      <c r="CL304" s="7"/>
      <c r="CN304" s="47"/>
      <c r="CO304" s="47"/>
      <c r="CP304" s="4"/>
    </row>
    <row r="305" spans="2:94" s="1" customFormat="1" x14ac:dyDescent="0.3">
      <c r="B305" s="1" t="e">
        <f t="shared" si="129"/>
        <v>#N/A</v>
      </c>
      <c r="J305" s="4"/>
      <c r="K305" s="4"/>
      <c r="L305" s="4"/>
      <c r="M305" s="61"/>
      <c r="Y305" s="58"/>
      <c r="AA305" s="1">
        <f t="shared" si="130"/>
        <v>0</v>
      </c>
      <c r="AB305" s="1">
        <f t="shared" si="131"/>
        <v>0</v>
      </c>
      <c r="AC305" s="1">
        <f t="shared" si="132"/>
        <v>0</v>
      </c>
      <c r="AD305" s="1" t="str">
        <f t="shared" si="145"/>
        <v/>
      </c>
      <c r="AE305" s="1" t="str">
        <f t="shared" si="146"/>
        <v/>
      </c>
      <c r="AF305" s="1" t="str">
        <f t="shared" si="146"/>
        <v/>
      </c>
      <c r="AG305" s="1" t="str">
        <f t="shared" si="146"/>
        <v/>
      </c>
      <c r="AH305" s="1" t="e">
        <f t="shared" si="151"/>
        <v>#N/A</v>
      </c>
      <c r="AI305" s="9" t="e">
        <f t="shared" si="147"/>
        <v>#N/A</v>
      </c>
      <c r="AJ305" s="9" t="e">
        <f t="shared" si="133"/>
        <v>#N/A</v>
      </c>
      <c r="AK305" s="9" t="e">
        <f t="shared" si="134"/>
        <v>#N/A</v>
      </c>
      <c r="AL305" s="9" t="e">
        <f t="shared" si="135"/>
        <v>#N/A</v>
      </c>
      <c r="AM305" s="9" t="e">
        <f t="shared" si="136"/>
        <v>#N/A</v>
      </c>
      <c r="AN305" s="9" t="e">
        <f t="shared" si="137"/>
        <v>#N/A</v>
      </c>
      <c r="AO305" s="9" t="e">
        <f t="shared" si="138"/>
        <v>#N/A</v>
      </c>
      <c r="AP305" s="1" t="str">
        <f t="shared" si="148"/>
        <v/>
      </c>
      <c r="AQ305" s="1" t="str">
        <f t="shared" si="148"/>
        <v/>
      </c>
      <c r="AS305" s="1" t="str">
        <f t="shared" si="149"/>
        <v/>
      </c>
      <c r="AT305" s="1" t="e">
        <f t="shared" si="152"/>
        <v>#N/A</v>
      </c>
      <c r="AU305" s="1" t="e">
        <f t="shared" si="139"/>
        <v>#N/A</v>
      </c>
      <c r="AV305" s="9" t="e">
        <f t="shared" si="140"/>
        <v>#N/A</v>
      </c>
      <c r="AW305" s="9" t="e">
        <f t="shared" si="141"/>
        <v>#N/A</v>
      </c>
      <c r="AX305" s="9" t="e">
        <f t="shared" si="142"/>
        <v>#N/A</v>
      </c>
      <c r="AY305" s="9" t="e">
        <f t="shared" si="143"/>
        <v>#N/A</v>
      </c>
      <c r="AZ305" s="9" t="e">
        <f t="shared" si="144"/>
        <v>#N/A</v>
      </c>
      <c r="BA305" s="9" t="e">
        <f t="shared" si="150"/>
        <v>#N/A</v>
      </c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M305" s="48"/>
      <c r="BX305" s="7"/>
      <c r="BY305" s="4"/>
      <c r="BZ305" s="7"/>
      <c r="CA305" s="7"/>
      <c r="CB305" s="7"/>
      <c r="CE305" s="7"/>
      <c r="CF305" s="7"/>
      <c r="CG305" s="7"/>
      <c r="CH305" s="7"/>
      <c r="CI305" s="7"/>
      <c r="CJ305" s="7"/>
      <c r="CK305" s="7"/>
      <c r="CL305" s="7"/>
      <c r="CN305" s="47"/>
      <c r="CO305" s="47"/>
      <c r="CP305" s="4"/>
    </row>
    <row r="306" spans="2:94" s="1" customFormat="1" x14ac:dyDescent="0.3">
      <c r="B306" s="1" t="e">
        <f t="shared" si="129"/>
        <v>#N/A</v>
      </c>
      <c r="J306" s="4"/>
      <c r="K306" s="4"/>
      <c r="L306" s="4"/>
      <c r="M306" s="61"/>
      <c r="Y306" s="58"/>
      <c r="AA306" s="1">
        <f t="shared" si="130"/>
        <v>0</v>
      </c>
      <c r="AB306" s="1">
        <f t="shared" si="131"/>
        <v>0</v>
      </c>
      <c r="AC306" s="1">
        <f t="shared" si="132"/>
        <v>0</v>
      </c>
      <c r="AD306" s="1" t="str">
        <f t="shared" si="145"/>
        <v/>
      </c>
      <c r="AE306" s="1" t="str">
        <f t="shared" si="146"/>
        <v/>
      </c>
      <c r="AF306" s="1" t="str">
        <f t="shared" si="146"/>
        <v/>
      </c>
      <c r="AG306" s="1" t="str">
        <f t="shared" si="146"/>
        <v/>
      </c>
      <c r="AH306" s="1" t="e">
        <f t="shared" si="151"/>
        <v>#N/A</v>
      </c>
      <c r="AI306" s="9" t="e">
        <f t="shared" si="147"/>
        <v>#N/A</v>
      </c>
      <c r="AJ306" s="9" t="e">
        <f t="shared" si="133"/>
        <v>#N/A</v>
      </c>
      <c r="AK306" s="9" t="e">
        <f t="shared" si="134"/>
        <v>#N/A</v>
      </c>
      <c r="AL306" s="9" t="e">
        <f t="shared" si="135"/>
        <v>#N/A</v>
      </c>
      <c r="AM306" s="9" t="e">
        <f t="shared" si="136"/>
        <v>#N/A</v>
      </c>
      <c r="AN306" s="9" t="e">
        <f t="shared" si="137"/>
        <v>#N/A</v>
      </c>
      <c r="AO306" s="9" t="e">
        <f t="shared" si="138"/>
        <v>#N/A</v>
      </c>
      <c r="AP306" s="1" t="str">
        <f t="shared" si="148"/>
        <v/>
      </c>
      <c r="AQ306" s="1" t="str">
        <f t="shared" si="148"/>
        <v/>
      </c>
      <c r="AS306" s="1" t="str">
        <f t="shared" si="149"/>
        <v/>
      </c>
      <c r="AT306" s="1" t="e">
        <f t="shared" si="152"/>
        <v>#N/A</v>
      </c>
      <c r="AU306" s="1" t="e">
        <f t="shared" si="139"/>
        <v>#N/A</v>
      </c>
      <c r="AV306" s="9" t="e">
        <f t="shared" si="140"/>
        <v>#N/A</v>
      </c>
      <c r="AW306" s="9" t="e">
        <f t="shared" si="141"/>
        <v>#N/A</v>
      </c>
      <c r="AX306" s="9" t="e">
        <f t="shared" si="142"/>
        <v>#N/A</v>
      </c>
      <c r="AY306" s="9" t="e">
        <f t="shared" si="143"/>
        <v>#N/A</v>
      </c>
      <c r="AZ306" s="9" t="e">
        <f t="shared" si="144"/>
        <v>#N/A</v>
      </c>
      <c r="BA306" s="9" t="e">
        <f t="shared" si="150"/>
        <v>#N/A</v>
      </c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M306" s="48"/>
      <c r="BX306" s="7"/>
      <c r="BY306" s="4"/>
      <c r="BZ306" s="7"/>
      <c r="CA306" s="7"/>
      <c r="CB306" s="7"/>
      <c r="CE306" s="7"/>
      <c r="CF306" s="7"/>
      <c r="CG306" s="7"/>
      <c r="CH306" s="7"/>
      <c r="CI306" s="7"/>
      <c r="CJ306" s="7"/>
      <c r="CK306" s="7"/>
      <c r="CL306" s="7"/>
      <c r="CN306" s="47"/>
      <c r="CO306" s="47"/>
      <c r="CP306" s="4"/>
    </row>
    <row r="307" spans="2:94" s="1" customFormat="1" x14ac:dyDescent="0.3">
      <c r="B307" s="1" t="e">
        <f t="shared" si="129"/>
        <v>#N/A</v>
      </c>
      <c r="J307" s="4"/>
      <c r="K307" s="4"/>
      <c r="L307" s="4"/>
      <c r="M307" s="61"/>
      <c r="Y307" s="58"/>
      <c r="AA307" s="1">
        <f t="shared" si="130"/>
        <v>0</v>
      </c>
      <c r="AB307" s="1">
        <f t="shared" si="131"/>
        <v>0</v>
      </c>
      <c r="AC307" s="1">
        <f t="shared" si="132"/>
        <v>0</v>
      </c>
      <c r="AD307" s="1" t="str">
        <f t="shared" si="145"/>
        <v/>
      </c>
      <c r="AE307" s="1" t="str">
        <f t="shared" si="146"/>
        <v/>
      </c>
      <c r="AF307" s="1" t="str">
        <f t="shared" si="146"/>
        <v/>
      </c>
      <c r="AG307" s="1" t="str">
        <f t="shared" si="146"/>
        <v/>
      </c>
      <c r="AH307" s="1" t="e">
        <f t="shared" si="151"/>
        <v>#N/A</v>
      </c>
      <c r="AI307" s="9" t="e">
        <f t="shared" si="147"/>
        <v>#N/A</v>
      </c>
      <c r="AJ307" s="9" t="e">
        <f t="shared" si="133"/>
        <v>#N/A</v>
      </c>
      <c r="AK307" s="9" t="e">
        <f t="shared" si="134"/>
        <v>#N/A</v>
      </c>
      <c r="AL307" s="9" t="e">
        <f t="shared" si="135"/>
        <v>#N/A</v>
      </c>
      <c r="AM307" s="9" t="e">
        <f t="shared" si="136"/>
        <v>#N/A</v>
      </c>
      <c r="AN307" s="9" t="e">
        <f t="shared" si="137"/>
        <v>#N/A</v>
      </c>
      <c r="AO307" s="9" t="e">
        <f t="shared" si="138"/>
        <v>#N/A</v>
      </c>
      <c r="AP307" s="1" t="str">
        <f t="shared" si="148"/>
        <v/>
      </c>
      <c r="AQ307" s="1" t="str">
        <f t="shared" si="148"/>
        <v/>
      </c>
      <c r="AS307" s="1" t="str">
        <f t="shared" si="149"/>
        <v/>
      </c>
      <c r="AT307" s="1" t="e">
        <f t="shared" si="152"/>
        <v>#N/A</v>
      </c>
      <c r="AU307" s="1" t="e">
        <f t="shared" si="139"/>
        <v>#N/A</v>
      </c>
      <c r="AV307" s="9" t="e">
        <f t="shared" si="140"/>
        <v>#N/A</v>
      </c>
      <c r="AW307" s="9" t="e">
        <f t="shared" si="141"/>
        <v>#N/A</v>
      </c>
      <c r="AX307" s="9" t="e">
        <f t="shared" si="142"/>
        <v>#N/A</v>
      </c>
      <c r="AY307" s="9" t="e">
        <f t="shared" si="143"/>
        <v>#N/A</v>
      </c>
      <c r="AZ307" s="9" t="e">
        <f t="shared" si="144"/>
        <v>#N/A</v>
      </c>
      <c r="BA307" s="9" t="e">
        <f t="shared" si="150"/>
        <v>#N/A</v>
      </c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M307" s="48"/>
      <c r="BX307" s="7"/>
      <c r="BY307" s="4"/>
      <c r="BZ307" s="7"/>
      <c r="CA307" s="7"/>
      <c r="CB307" s="7"/>
      <c r="CE307" s="7"/>
      <c r="CF307" s="7"/>
      <c r="CG307" s="7"/>
      <c r="CH307" s="7"/>
      <c r="CI307" s="7"/>
      <c r="CJ307" s="7"/>
      <c r="CK307" s="7"/>
      <c r="CL307" s="7"/>
      <c r="CN307" s="47"/>
      <c r="CO307" s="47"/>
      <c r="CP307" s="4"/>
    </row>
    <row r="308" spans="2:94" s="1" customFormat="1" x14ac:dyDescent="0.3">
      <c r="B308" s="1" t="e">
        <f t="shared" si="129"/>
        <v>#N/A</v>
      </c>
      <c r="J308" s="4"/>
      <c r="K308" s="4"/>
      <c r="L308" s="4"/>
      <c r="M308" s="61"/>
      <c r="Y308" s="58"/>
      <c r="AA308" s="1">
        <f t="shared" si="130"/>
        <v>0</v>
      </c>
      <c r="AB308" s="1">
        <f t="shared" si="131"/>
        <v>0</v>
      </c>
      <c r="AC308" s="1">
        <f t="shared" si="132"/>
        <v>0</v>
      </c>
      <c r="AD308" s="1" t="str">
        <f t="shared" si="145"/>
        <v/>
      </c>
      <c r="AE308" s="1" t="str">
        <f t="shared" si="146"/>
        <v/>
      </c>
      <c r="AF308" s="1" t="str">
        <f t="shared" si="146"/>
        <v/>
      </c>
      <c r="AG308" s="1" t="str">
        <f t="shared" si="146"/>
        <v/>
      </c>
      <c r="AH308" s="1" t="e">
        <f t="shared" si="151"/>
        <v>#N/A</v>
      </c>
      <c r="AI308" s="9" t="e">
        <f t="shared" si="147"/>
        <v>#N/A</v>
      </c>
      <c r="AJ308" s="9" t="e">
        <f t="shared" si="133"/>
        <v>#N/A</v>
      </c>
      <c r="AK308" s="9" t="e">
        <f t="shared" si="134"/>
        <v>#N/A</v>
      </c>
      <c r="AL308" s="9" t="e">
        <f t="shared" si="135"/>
        <v>#N/A</v>
      </c>
      <c r="AM308" s="9" t="e">
        <f t="shared" si="136"/>
        <v>#N/A</v>
      </c>
      <c r="AN308" s="9" t="e">
        <f t="shared" si="137"/>
        <v>#N/A</v>
      </c>
      <c r="AO308" s="9" t="e">
        <f t="shared" si="138"/>
        <v>#N/A</v>
      </c>
      <c r="AP308" s="1" t="str">
        <f t="shared" si="148"/>
        <v/>
      </c>
      <c r="AQ308" s="1" t="str">
        <f t="shared" si="148"/>
        <v/>
      </c>
      <c r="AS308" s="1" t="str">
        <f t="shared" si="149"/>
        <v/>
      </c>
      <c r="AT308" s="1" t="e">
        <f t="shared" si="152"/>
        <v>#N/A</v>
      </c>
      <c r="AU308" s="1" t="e">
        <f t="shared" si="139"/>
        <v>#N/A</v>
      </c>
      <c r="AV308" s="9" t="e">
        <f t="shared" si="140"/>
        <v>#N/A</v>
      </c>
      <c r="AW308" s="9" t="e">
        <f t="shared" si="141"/>
        <v>#N/A</v>
      </c>
      <c r="AX308" s="9" t="e">
        <f t="shared" si="142"/>
        <v>#N/A</v>
      </c>
      <c r="AY308" s="9" t="e">
        <f t="shared" si="143"/>
        <v>#N/A</v>
      </c>
      <c r="AZ308" s="9" t="e">
        <f t="shared" si="144"/>
        <v>#N/A</v>
      </c>
      <c r="BA308" s="9" t="e">
        <f t="shared" si="150"/>
        <v>#N/A</v>
      </c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M308" s="48"/>
      <c r="BX308" s="7"/>
      <c r="BY308" s="4"/>
      <c r="BZ308" s="7"/>
      <c r="CA308" s="7"/>
      <c r="CB308" s="7"/>
      <c r="CE308" s="7"/>
      <c r="CF308" s="7"/>
      <c r="CG308" s="7"/>
      <c r="CH308" s="7"/>
      <c r="CI308" s="7"/>
      <c r="CJ308" s="7"/>
      <c r="CK308" s="7"/>
      <c r="CL308" s="7"/>
      <c r="CN308" s="47"/>
      <c r="CO308" s="47"/>
      <c r="CP308" s="4"/>
    </row>
    <row r="309" spans="2:94" s="1" customFormat="1" x14ac:dyDescent="0.3">
      <c r="B309" s="1" t="e">
        <f t="shared" si="129"/>
        <v>#N/A</v>
      </c>
      <c r="J309" s="4"/>
      <c r="K309" s="4"/>
      <c r="L309" s="4"/>
      <c r="M309" s="61"/>
      <c r="Y309" s="58"/>
      <c r="AA309" s="1">
        <f t="shared" si="130"/>
        <v>0</v>
      </c>
      <c r="AB309" s="1">
        <f t="shared" si="131"/>
        <v>0</v>
      </c>
      <c r="AC309" s="1">
        <f t="shared" si="132"/>
        <v>0</v>
      </c>
      <c r="AD309" s="1" t="str">
        <f t="shared" si="145"/>
        <v/>
      </c>
      <c r="AE309" s="1" t="str">
        <f t="shared" si="146"/>
        <v/>
      </c>
      <c r="AF309" s="1" t="str">
        <f t="shared" si="146"/>
        <v/>
      </c>
      <c r="AG309" s="1" t="str">
        <f t="shared" si="146"/>
        <v/>
      </c>
      <c r="AH309" s="1" t="e">
        <f t="shared" si="151"/>
        <v>#N/A</v>
      </c>
      <c r="AI309" s="9" t="e">
        <f t="shared" si="147"/>
        <v>#N/A</v>
      </c>
      <c r="AJ309" s="9" t="e">
        <f t="shared" si="133"/>
        <v>#N/A</v>
      </c>
      <c r="AK309" s="9" t="e">
        <f t="shared" si="134"/>
        <v>#N/A</v>
      </c>
      <c r="AL309" s="9" t="e">
        <f t="shared" si="135"/>
        <v>#N/A</v>
      </c>
      <c r="AM309" s="9" t="e">
        <f t="shared" si="136"/>
        <v>#N/A</v>
      </c>
      <c r="AN309" s="9" t="e">
        <f t="shared" si="137"/>
        <v>#N/A</v>
      </c>
      <c r="AO309" s="9" t="e">
        <f t="shared" si="138"/>
        <v>#N/A</v>
      </c>
      <c r="AP309" s="1" t="str">
        <f t="shared" si="148"/>
        <v/>
      </c>
      <c r="AQ309" s="1" t="str">
        <f t="shared" si="148"/>
        <v/>
      </c>
      <c r="AS309" s="1" t="str">
        <f t="shared" si="149"/>
        <v/>
      </c>
      <c r="AT309" s="1" t="e">
        <f t="shared" si="152"/>
        <v>#N/A</v>
      </c>
      <c r="AU309" s="1" t="e">
        <f t="shared" si="139"/>
        <v>#N/A</v>
      </c>
      <c r="AV309" s="9" t="e">
        <f t="shared" si="140"/>
        <v>#N/A</v>
      </c>
      <c r="AW309" s="9" t="e">
        <f t="shared" si="141"/>
        <v>#N/A</v>
      </c>
      <c r="AX309" s="9" t="e">
        <f t="shared" si="142"/>
        <v>#N/A</v>
      </c>
      <c r="AY309" s="9" t="e">
        <f t="shared" si="143"/>
        <v>#N/A</v>
      </c>
      <c r="AZ309" s="9" t="e">
        <f t="shared" si="144"/>
        <v>#N/A</v>
      </c>
      <c r="BA309" s="9" t="e">
        <f t="shared" si="150"/>
        <v>#N/A</v>
      </c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M309" s="48"/>
      <c r="BX309" s="7"/>
      <c r="BY309" s="4"/>
      <c r="BZ309" s="7"/>
      <c r="CA309" s="7"/>
      <c r="CB309" s="7"/>
      <c r="CE309" s="7"/>
      <c r="CF309" s="7"/>
      <c r="CG309" s="7"/>
      <c r="CH309" s="7"/>
      <c r="CI309" s="7"/>
      <c r="CJ309" s="7"/>
      <c r="CK309" s="7"/>
      <c r="CL309" s="7"/>
      <c r="CN309" s="47"/>
      <c r="CO309" s="47"/>
      <c r="CP309" s="4"/>
    </row>
    <row r="310" spans="2:94" s="1" customFormat="1" x14ac:dyDescent="0.3">
      <c r="B310" s="1" t="e">
        <f t="shared" si="129"/>
        <v>#N/A</v>
      </c>
      <c r="J310" s="4"/>
      <c r="K310" s="4"/>
      <c r="L310" s="4"/>
      <c r="M310" s="61"/>
      <c r="Y310" s="58"/>
      <c r="AA310" s="1">
        <f t="shared" si="130"/>
        <v>0</v>
      </c>
      <c r="AB310" s="1">
        <f t="shared" si="131"/>
        <v>0</v>
      </c>
      <c r="AC310" s="1">
        <f t="shared" si="132"/>
        <v>0</v>
      </c>
      <c r="AD310" s="1" t="str">
        <f t="shared" si="145"/>
        <v/>
      </c>
      <c r="AE310" s="1" t="str">
        <f t="shared" si="146"/>
        <v/>
      </c>
      <c r="AF310" s="1" t="str">
        <f t="shared" si="146"/>
        <v/>
      </c>
      <c r="AG310" s="1" t="str">
        <f t="shared" si="146"/>
        <v/>
      </c>
      <c r="AH310" s="1" t="e">
        <f t="shared" si="151"/>
        <v>#N/A</v>
      </c>
      <c r="AI310" s="9" t="e">
        <f t="shared" si="147"/>
        <v>#N/A</v>
      </c>
      <c r="AJ310" s="9" t="e">
        <f t="shared" si="133"/>
        <v>#N/A</v>
      </c>
      <c r="AK310" s="9" t="e">
        <f t="shared" si="134"/>
        <v>#N/A</v>
      </c>
      <c r="AL310" s="9" t="e">
        <f t="shared" si="135"/>
        <v>#N/A</v>
      </c>
      <c r="AM310" s="9" t="e">
        <f t="shared" si="136"/>
        <v>#N/A</v>
      </c>
      <c r="AN310" s="9" t="e">
        <f t="shared" si="137"/>
        <v>#N/A</v>
      </c>
      <c r="AO310" s="9" t="e">
        <f t="shared" si="138"/>
        <v>#N/A</v>
      </c>
      <c r="AP310" s="1" t="str">
        <f t="shared" si="148"/>
        <v/>
      </c>
      <c r="AQ310" s="1" t="str">
        <f t="shared" si="148"/>
        <v/>
      </c>
      <c r="AS310" s="1" t="str">
        <f t="shared" si="149"/>
        <v/>
      </c>
      <c r="AT310" s="1" t="e">
        <f t="shared" si="152"/>
        <v>#N/A</v>
      </c>
      <c r="AU310" s="1" t="e">
        <f t="shared" si="139"/>
        <v>#N/A</v>
      </c>
      <c r="AV310" s="9" t="e">
        <f t="shared" si="140"/>
        <v>#N/A</v>
      </c>
      <c r="AW310" s="9" t="e">
        <f t="shared" si="141"/>
        <v>#N/A</v>
      </c>
      <c r="AX310" s="9" t="e">
        <f t="shared" si="142"/>
        <v>#N/A</v>
      </c>
      <c r="AY310" s="9" t="e">
        <f t="shared" si="143"/>
        <v>#N/A</v>
      </c>
      <c r="AZ310" s="9" t="e">
        <f t="shared" si="144"/>
        <v>#N/A</v>
      </c>
      <c r="BA310" s="9" t="e">
        <f t="shared" si="150"/>
        <v>#N/A</v>
      </c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M310" s="48"/>
      <c r="BX310" s="7"/>
      <c r="BY310" s="4"/>
      <c r="BZ310" s="7"/>
      <c r="CA310" s="7"/>
      <c r="CB310" s="7"/>
      <c r="CE310" s="7"/>
      <c r="CF310" s="7"/>
      <c r="CG310" s="7"/>
      <c r="CH310" s="7"/>
      <c r="CI310" s="7"/>
      <c r="CJ310" s="7"/>
      <c r="CK310" s="7"/>
      <c r="CL310" s="7"/>
      <c r="CN310" s="47"/>
      <c r="CO310" s="47"/>
      <c r="CP310" s="4"/>
    </row>
    <row r="311" spans="2:94" s="1" customFormat="1" x14ac:dyDescent="0.3">
      <c r="B311" s="1" t="e">
        <f t="shared" si="129"/>
        <v>#N/A</v>
      </c>
      <c r="J311" s="4"/>
      <c r="K311" s="4"/>
      <c r="L311" s="4"/>
      <c r="M311" s="61"/>
      <c r="Y311" s="58"/>
      <c r="AA311" s="1">
        <f t="shared" si="130"/>
        <v>0</v>
      </c>
      <c r="AB311" s="1">
        <f t="shared" si="131"/>
        <v>0</v>
      </c>
      <c r="AC311" s="1">
        <f t="shared" si="132"/>
        <v>0</v>
      </c>
      <c r="AD311" s="1" t="str">
        <f t="shared" si="145"/>
        <v/>
      </c>
      <c r="AE311" s="1" t="str">
        <f t="shared" si="146"/>
        <v/>
      </c>
      <c r="AF311" s="1" t="str">
        <f t="shared" si="146"/>
        <v/>
      </c>
      <c r="AG311" s="1" t="str">
        <f t="shared" si="146"/>
        <v/>
      </c>
      <c r="AH311" s="1" t="e">
        <f t="shared" si="151"/>
        <v>#N/A</v>
      </c>
      <c r="AI311" s="9" t="e">
        <f t="shared" si="147"/>
        <v>#N/A</v>
      </c>
      <c r="AJ311" s="9" t="e">
        <f t="shared" si="133"/>
        <v>#N/A</v>
      </c>
      <c r="AK311" s="9" t="e">
        <f t="shared" si="134"/>
        <v>#N/A</v>
      </c>
      <c r="AL311" s="9" t="e">
        <f t="shared" si="135"/>
        <v>#N/A</v>
      </c>
      <c r="AM311" s="9" t="e">
        <f t="shared" si="136"/>
        <v>#N/A</v>
      </c>
      <c r="AN311" s="9" t="e">
        <f t="shared" si="137"/>
        <v>#N/A</v>
      </c>
      <c r="AO311" s="9" t="e">
        <f t="shared" si="138"/>
        <v>#N/A</v>
      </c>
      <c r="AP311" s="1" t="str">
        <f t="shared" si="148"/>
        <v/>
      </c>
      <c r="AQ311" s="1" t="str">
        <f t="shared" si="148"/>
        <v/>
      </c>
      <c r="AS311" s="1" t="str">
        <f t="shared" si="149"/>
        <v/>
      </c>
      <c r="AT311" s="1" t="e">
        <f t="shared" si="152"/>
        <v>#N/A</v>
      </c>
      <c r="AU311" s="1" t="e">
        <f t="shared" si="139"/>
        <v>#N/A</v>
      </c>
      <c r="AV311" s="9" t="e">
        <f t="shared" si="140"/>
        <v>#N/A</v>
      </c>
      <c r="AW311" s="9" t="e">
        <f t="shared" si="141"/>
        <v>#N/A</v>
      </c>
      <c r="AX311" s="9" t="e">
        <f t="shared" si="142"/>
        <v>#N/A</v>
      </c>
      <c r="AY311" s="9" t="e">
        <f t="shared" si="143"/>
        <v>#N/A</v>
      </c>
      <c r="AZ311" s="9" t="e">
        <f t="shared" si="144"/>
        <v>#N/A</v>
      </c>
      <c r="BA311" s="9" t="e">
        <f t="shared" si="150"/>
        <v>#N/A</v>
      </c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M311" s="48"/>
      <c r="BX311" s="7"/>
      <c r="BY311" s="4"/>
      <c r="BZ311" s="7"/>
      <c r="CA311" s="7"/>
      <c r="CB311" s="7"/>
      <c r="CE311" s="7"/>
      <c r="CF311" s="7"/>
      <c r="CG311" s="7"/>
      <c r="CH311" s="7"/>
      <c r="CI311" s="7"/>
      <c r="CJ311" s="7"/>
      <c r="CK311" s="7"/>
      <c r="CL311" s="7"/>
      <c r="CN311" s="47"/>
      <c r="CO311" s="47"/>
      <c r="CP311" s="4"/>
    </row>
    <row r="312" spans="2:94" s="1" customFormat="1" x14ac:dyDescent="0.3">
      <c r="B312" s="1" t="e">
        <f t="shared" si="129"/>
        <v>#N/A</v>
      </c>
      <c r="J312" s="4"/>
      <c r="K312" s="4"/>
      <c r="L312" s="4"/>
      <c r="M312" s="61"/>
      <c r="Y312" s="58"/>
      <c r="AA312" s="1">
        <f t="shared" si="130"/>
        <v>0</v>
      </c>
      <c r="AB312" s="1">
        <f t="shared" si="131"/>
        <v>0</v>
      </c>
      <c r="AC312" s="1">
        <f t="shared" si="132"/>
        <v>0</v>
      </c>
      <c r="AD312" s="1" t="str">
        <f t="shared" si="145"/>
        <v/>
      </c>
      <c r="AE312" s="1" t="str">
        <f t="shared" si="146"/>
        <v/>
      </c>
      <c r="AF312" s="1" t="str">
        <f t="shared" si="146"/>
        <v/>
      </c>
      <c r="AG312" s="1" t="str">
        <f t="shared" si="146"/>
        <v/>
      </c>
      <c r="AH312" s="1" t="e">
        <f t="shared" si="151"/>
        <v>#N/A</v>
      </c>
      <c r="AI312" s="9" t="e">
        <f t="shared" si="147"/>
        <v>#N/A</v>
      </c>
      <c r="AJ312" s="9" t="e">
        <f t="shared" si="133"/>
        <v>#N/A</v>
      </c>
      <c r="AK312" s="9" t="e">
        <f t="shared" si="134"/>
        <v>#N/A</v>
      </c>
      <c r="AL312" s="9" t="e">
        <f t="shared" si="135"/>
        <v>#N/A</v>
      </c>
      <c r="AM312" s="9" t="e">
        <f t="shared" si="136"/>
        <v>#N/A</v>
      </c>
      <c r="AN312" s="9" t="e">
        <f t="shared" si="137"/>
        <v>#N/A</v>
      </c>
      <c r="AO312" s="9" t="e">
        <f t="shared" si="138"/>
        <v>#N/A</v>
      </c>
      <c r="AP312" s="1" t="str">
        <f t="shared" si="148"/>
        <v/>
      </c>
      <c r="AQ312" s="1" t="str">
        <f t="shared" si="148"/>
        <v/>
      </c>
      <c r="AS312" s="1" t="str">
        <f t="shared" si="149"/>
        <v/>
      </c>
      <c r="AT312" s="1" t="e">
        <f t="shared" si="152"/>
        <v>#N/A</v>
      </c>
      <c r="AU312" s="1" t="e">
        <f t="shared" si="139"/>
        <v>#N/A</v>
      </c>
      <c r="AV312" s="9" t="e">
        <f t="shared" si="140"/>
        <v>#N/A</v>
      </c>
      <c r="AW312" s="9" t="e">
        <f t="shared" si="141"/>
        <v>#N/A</v>
      </c>
      <c r="AX312" s="9" t="e">
        <f t="shared" si="142"/>
        <v>#N/A</v>
      </c>
      <c r="AY312" s="9" t="e">
        <f t="shared" si="143"/>
        <v>#N/A</v>
      </c>
      <c r="AZ312" s="9" t="e">
        <f t="shared" si="144"/>
        <v>#N/A</v>
      </c>
      <c r="BA312" s="9" t="e">
        <f t="shared" si="150"/>
        <v>#N/A</v>
      </c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M312" s="48"/>
      <c r="BX312" s="7"/>
      <c r="BY312" s="4"/>
      <c r="BZ312" s="7"/>
      <c r="CA312" s="7"/>
      <c r="CB312" s="7"/>
      <c r="CE312" s="7"/>
      <c r="CF312" s="7"/>
      <c r="CG312" s="7"/>
      <c r="CH312" s="7"/>
      <c r="CI312" s="7"/>
      <c r="CJ312" s="7"/>
      <c r="CK312" s="7"/>
      <c r="CL312" s="7"/>
      <c r="CN312" s="47"/>
      <c r="CO312" s="47"/>
      <c r="CP312" s="4"/>
    </row>
    <row r="313" spans="2:94" s="1" customFormat="1" x14ac:dyDescent="0.3">
      <c r="B313" s="1" t="e">
        <f t="shared" si="129"/>
        <v>#N/A</v>
      </c>
      <c r="J313" s="4"/>
      <c r="K313" s="4"/>
      <c r="L313" s="4"/>
      <c r="M313" s="61"/>
      <c r="Y313" s="58"/>
      <c r="AA313" s="1">
        <f t="shared" si="130"/>
        <v>0</v>
      </c>
      <c r="AB313" s="1">
        <f t="shared" si="131"/>
        <v>0</v>
      </c>
      <c r="AC313" s="1">
        <f t="shared" si="132"/>
        <v>0</v>
      </c>
      <c r="AD313" s="1" t="str">
        <f t="shared" si="145"/>
        <v/>
      </c>
      <c r="AE313" s="1" t="str">
        <f t="shared" si="146"/>
        <v/>
      </c>
      <c r="AF313" s="1" t="str">
        <f t="shared" si="146"/>
        <v/>
      </c>
      <c r="AG313" s="1" t="str">
        <f t="shared" si="146"/>
        <v/>
      </c>
      <c r="AH313" s="1" t="e">
        <f t="shared" si="151"/>
        <v>#N/A</v>
      </c>
      <c r="AI313" s="9" t="e">
        <f t="shared" si="147"/>
        <v>#N/A</v>
      </c>
      <c r="AJ313" s="9" t="e">
        <f t="shared" si="133"/>
        <v>#N/A</v>
      </c>
      <c r="AK313" s="9" t="e">
        <f t="shared" si="134"/>
        <v>#N/A</v>
      </c>
      <c r="AL313" s="9" t="e">
        <f t="shared" si="135"/>
        <v>#N/A</v>
      </c>
      <c r="AM313" s="9" t="e">
        <f t="shared" si="136"/>
        <v>#N/A</v>
      </c>
      <c r="AN313" s="9" t="e">
        <f t="shared" si="137"/>
        <v>#N/A</v>
      </c>
      <c r="AO313" s="9" t="e">
        <f t="shared" si="138"/>
        <v>#N/A</v>
      </c>
      <c r="AP313" s="1" t="str">
        <f t="shared" si="148"/>
        <v/>
      </c>
      <c r="AQ313" s="1" t="str">
        <f t="shared" si="148"/>
        <v/>
      </c>
      <c r="AS313" s="1" t="str">
        <f t="shared" si="149"/>
        <v/>
      </c>
      <c r="AT313" s="1" t="e">
        <f t="shared" si="152"/>
        <v>#N/A</v>
      </c>
      <c r="AU313" s="1" t="e">
        <f t="shared" si="139"/>
        <v>#N/A</v>
      </c>
      <c r="AV313" s="9" t="e">
        <f t="shared" si="140"/>
        <v>#N/A</v>
      </c>
      <c r="AW313" s="9" t="e">
        <f t="shared" si="141"/>
        <v>#N/A</v>
      </c>
      <c r="AX313" s="9" t="e">
        <f t="shared" si="142"/>
        <v>#N/A</v>
      </c>
      <c r="AY313" s="9" t="e">
        <f t="shared" si="143"/>
        <v>#N/A</v>
      </c>
      <c r="AZ313" s="9" t="e">
        <f t="shared" si="144"/>
        <v>#N/A</v>
      </c>
      <c r="BA313" s="9" t="e">
        <f t="shared" si="150"/>
        <v>#N/A</v>
      </c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M313" s="48"/>
      <c r="BX313" s="7"/>
      <c r="BY313" s="4"/>
      <c r="BZ313" s="7"/>
      <c r="CA313" s="7"/>
      <c r="CB313" s="7"/>
      <c r="CE313" s="7"/>
      <c r="CF313" s="7"/>
      <c r="CG313" s="7"/>
      <c r="CH313" s="7"/>
      <c r="CI313" s="7"/>
      <c r="CJ313" s="7"/>
      <c r="CK313" s="7"/>
      <c r="CL313" s="7"/>
      <c r="CN313" s="47"/>
      <c r="CO313" s="47"/>
      <c r="CP313" s="4"/>
    </row>
    <row r="314" spans="2:94" s="1" customFormat="1" x14ac:dyDescent="0.3">
      <c r="B314" s="1" t="e">
        <f t="shared" si="129"/>
        <v>#N/A</v>
      </c>
      <c r="J314" s="4"/>
      <c r="K314" s="4"/>
      <c r="L314" s="4"/>
      <c r="M314" s="61"/>
      <c r="Y314" s="58"/>
      <c r="AA314" s="1">
        <f t="shared" si="130"/>
        <v>0</v>
      </c>
      <c r="AB314" s="1">
        <f t="shared" si="131"/>
        <v>0</v>
      </c>
      <c r="AC314" s="1">
        <f t="shared" si="132"/>
        <v>0</v>
      </c>
      <c r="AD314" s="1" t="str">
        <f t="shared" si="145"/>
        <v/>
      </c>
      <c r="AE314" s="1" t="str">
        <f t="shared" si="146"/>
        <v/>
      </c>
      <c r="AF314" s="1" t="str">
        <f t="shared" si="146"/>
        <v/>
      </c>
      <c r="AG314" s="1" t="str">
        <f t="shared" si="146"/>
        <v/>
      </c>
      <c r="AH314" s="1" t="e">
        <f t="shared" si="151"/>
        <v>#N/A</v>
      </c>
      <c r="AI314" s="9" t="e">
        <f t="shared" si="147"/>
        <v>#N/A</v>
      </c>
      <c r="AJ314" s="9" t="e">
        <f t="shared" si="133"/>
        <v>#N/A</v>
      </c>
      <c r="AK314" s="9" t="e">
        <f t="shared" si="134"/>
        <v>#N/A</v>
      </c>
      <c r="AL314" s="9" t="e">
        <f t="shared" si="135"/>
        <v>#N/A</v>
      </c>
      <c r="AM314" s="9" t="e">
        <f t="shared" si="136"/>
        <v>#N/A</v>
      </c>
      <c r="AN314" s="9" t="e">
        <f t="shared" si="137"/>
        <v>#N/A</v>
      </c>
      <c r="AO314" s="9" t="e">
        <f t="shared" si="138"/>
        <v>#N/A</v>
      </c>
      <c r="AP314" s="1" t="str">
        <f t="shared" si="148"/>
        <v/>
      </c>
      <c r="AQ314" s="1" t="str">
        <f t="shared" si="148"/>
        <v/>
      </c>
      <c r="AS314" s="1" t="str">
        <f t="shared" si="149"/>
        <v/>
      </c>
      <c r="AT314" s="1" t="e">
        <f t="shared" si="152"/>
        <v>#N/A</v>
      </c>
      <c r="AU314" s="1" t="e">
        <f t="shared" si="139"/>
        <v>#N/A</v>
      </c>
      <c r="AV314" s="9" t="e">
        <f t="shared" si="140"/>
        <v>#N/A</v>
      </c>
      <c r="AW314" s="9" t="e">
        <f t="shared" si="141"/>
        <v>#N/A</v>
      </c>
      <c r="AX314" s="9" t="e">
        <f t="shared" si="142"/>
        <v>#N/A</v>
      </c>
      <c r="AY314" s="9" t="e">
        <f t="shared" si="143"/>
        <v>#N/A</v>
      </c>
      <c r="AZ314" s="9" t="e">
        <f t="shared" si="144"/>
        <v>#N/A</v>
      </c>
      <c r="BA314" s="9" t="e">
        <f t="shared" si="150"/>
        <v>#N/A</v>
      </c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M314" s="48"/>
      <c r="BX314" s="7"/>
      <c r="BY314" s="4"/>
      <c r="BZ314" s="7"/>
      <c r="CA314" s="7"/>
      <c r="CB314" s="7"/>
      <c r="CE314" s="7"/>
      <c r="CF314" s="7"/>
      <c r="CG314" s="7"/>
      <c r="CH314" s="7"/>
      <c r="CI314" s="7"/>
      <c r="CJ314" s="7"/>
      <c r="CK314" s="7"/>
      <c r="CL314" s="7"/>
      <c r="CN314" s="47"/>
      <c r="CO314" s="47"/>
      <c r="CP314" s="4"/>
    </row>
    <row r="315" spans="2:94" s="1" customFormat="1" x14ac:dyDescent="0.3">
      <c r="B315" s="1" t="e">
        <f t="shared" si="129"/>
        <v>#N/A</v>
      </c>
      <c r="J315" s="4"/>
      <c r="K315" s="4"/>
      <c r="L315" s="4"/>
      <c r="M315" s="61"/>
      <c r="Y315" s="58"/>
      <c r="AA315" s="1">
        <f t="shared" si="130"/>
        <v>0</v>
      </c>
      <c r="AB315" s="1">
        <f t="shared" si="131"/>
        <v>0</v>
      </c>
      <c r="AC315" s="1">
        <f t="shared" si="132"/>
        <v>0</v>
      </c>
      <c r="AD315" s="1" t="str">
        <f t="shared" si="145"/>
        <v/>
      </c>
      <c r="AE315" s="1" t="str">
        <f t="shared" si="146"/>
        <v/>
      </c>
      <c r="AF315" s="1" t="str">
        <f t="shared" si="146"/>
        <v/>
      </c>
      <c r="AG315" s="1" t="str">
        <f t="shared" si="146"/>
        <v/>
      </c>
      <c r="AH315" s="1" t="e">
        <f t="shared" si="151"/>
        <v>#N/A</v>
      </c>
      <c r="AI315" s="9" t="e">
        <f t="shared" si="147"/>
        <v>#N/A</v>
      </c>
      <c r="AJ315" s="9" t="e">
        <f t="shared" si="133"/>
        <v>#N/A</v>
      </c>
      <c r="AK315" s="9" t="e">
        <f t="shared" si="134"/>
        <v>#N/A</v>
      </c>
      <c r="AL315" s="9" t="e">
        <f t="shared" si="135"/>
        <v>#N/A</v>
      </c>
      <c r="AM315" s="9" t="e">
        <f t="shared" si="136"/>
        <v>#N/A</v>
      </c>
      <c r="AN315" s="9" t="e">
        <f t="shared" si="137"/>
        <v>#N/A</v>
      </c>
      <c r="AO315" s="9" t="e">
        <f t="shared" si="138"/>
        <v>#N/A</v>
      </c>
      <c r="AP315" s="1" t="str">
        <f t="shared" si="148"/>
        <v/>
      </c>
      <c r="AQ315" s="1" t="str">
        <f t="shared" si="148"/>
        <v/>
      </c>
      <c r="AS315" s="1" t="str">
        <f t="shared" si="149"/>
        <v/>
      </c>
      <c r="AT315" s="1" t="e">
        <f t="shared" si="152"/>
        <v>#N/A</v>
      </c>
      <c r="AU315" s="1" t="e">
        <f t="shared" si="139"/>
        <v>#N/A</v>
      </c>
      <c r="AV315" s="9" t="e">
        <f t="shared" si="140"/>
        <v>#N/A</v>
      </c>
      <c r="AW315" s="9" t="e">
        <f t="shared" si="141"/>
        <v>#N/A</v>
      </c>
      <c r="AX315" s="9" t="e">
        <f t="shared" si="142"/>
        <v>#N/A</v>
      </c>
      <c r="AY315" s="9" t="e">
        <f t="shared" si="143"/>
        <v>#N/A</v>
      </c>
      <c r="AZ315" s="9" t="e">
        <f t="shared" si="144"/>
        <v>#N/A</v>
      </c>
      <c r="BA315" s="9" t="e">
        <f t="shared" si="150"/>
        <v>#N/A</v>
      </c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M315" s="48"/>
      <c r="BX315" s="7"/>
      <c r="BY315" s="4"/>
      <c r="BZ315" s="7"/>
      <c r="CA315" s="7"/>
      <c r="CB315" s="7"/>
      <c r="CE315" s="7"/>
      <c r="CF315" s="7"/>
      <c r="CG315" s="7"/>
      <c r="CH315" s="7"/>
      <c r="CI315" s="7"/>
      <c r="CJ315" s="7"/>
      <c r="CK315" s="7"/>
      <c r="CL315" s="7"/>
      <c r="CN315" s="47"/>
      <c r="CO315" s="47"/>
      <c r="CP315" s="4"/>
    </row>
    <row r="316" spans="2:94" s="1" customFormat="1" x14ac:dyDescent="0.3">
      <c r="B316" s="1" t="e">
        <f t="shared" si="129"/>
        <v>#N/A</v>
      </c>
      <c r="J316" s="4"/>
      <c r="K316" s="4"/>
      <c r="L316" s="4"/>
      <c r="M316" s="61"/>
      <c r="Y316" s="58"/>
      <c r="AA316" s="1">
        <f t="shared" si="130"/>
        <v>0</v>
      </c>
      <c r="AB316" s="1">
        <f t="shared" si="131"/>
        <v>0</v>
      </c>
      <c r="AC316" s="1">
        <f t="shared" si="132"/>
        <v>0</v>
      </c>
      <c r="AD316" s="1" t="str">
        <f t="shared" si="145"/>
        <v/>
      </c>
      <c r="AE316" s="1" t="str">
        <f t="shared" si="146"/>
        <v/>
      </c>
      <c r="AF316" s="1" t="str">
        <f t="shared" si="146"/>
        <v/>
      </c>
      <c r="AG316" s="1" t="str">
        <f t="shared" si="146"/>
        <v/>
      </c>
      <c r="AH316" s="1" t="e">
        <f t="shared" si="151"/>
        <v>#N/A</v>
      </c>
      <c r="AI316" s="9" t="e">
        <f t="shared" si="147"/>
        <v>#N/A</v>
      </c>
      <c r="AJ316" s="9" t="e">
        <f t="shared" si="133"/>
        <v>#N/A</v>
      </c>
      <c r="AK316" s="9" t="e">
        <f t="shared" si="134"/>
        <v>#N/A</v>
      </c>
      <c r="AL316" s="9" t="e">
        <f t="shared" si="135"/>
        <v>#N/A</v>
      </c>
      <c r="AM316" s="9" t="e">
        <f t="shared" si="136"/>
        <v>#N/A</v>
      </c>
      <c r="AN316" s="9" t="e">
        <f t="shared" si="137"/>
        <v>#N/A</v>
      </c>
      <c r="AO316" s="9" t="e">
        <f t="shared" si="138"/>
        <v>#N/A</v>
      </c>
      <c r="AP316" s="1" t="str">
        <f t="shared" si="148"/>
        <v/>
      </c>
      <c r="AQ316" s="1" t="str">
        <f t="shared" si="148"/>
        <v/>
      </c>
      <c r="AS316" s="1" t="str">
        <f t="shared" si="149"/>
        <v/>
      </c>
      <c r="AT316" s="1" t="e">
        <f t="shared" si="152"/>
        <v>#N/A</v>
      </c>
      <c r="AU316" s="1" t="e">
        <f t="shared" si="139"/>
        <v>#N/A</v>
      </c>
      <c r="AV316" s="9" t="e">
        <f t="shared" si="140"/>
        <v>#N/A</v>
      </c>
      <c r="AW316" s="9" t="e">
        <f t="shared" si="141"/>
        <v>#N/A</v>
      </c>
      <c r="AX316" s="9" t="e">
        <f t="shared" si="142"/>
        <v>#N/A</v>
      </c>
      <c r="AY316" s="9" t="e">
        <f t="shared" si="143"/>
        <v>#N/A</v>
      </c>
      <c r="AZ316" s="9" t="e">
        <f t="shared" si="144"/>
        <v>#N/A</v>
      </c>
      <c r="BA316" s="9" t="e">
        <f t="shared" si="150"/>
        <v>#N/A</v>
      </c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M316" s="48"/>
      <c r="BX316" s="7"/>
      <c r="BY316" s="4"/>
      <c r="BZ316" s="7"/>
      <c r="CA316" s="7"/>
      <c r="CB316" s="7"/>
      <c r="CE316" s="7"/>
      <c r="CF316" s="7"/>
      <c r="CG316" s="7"/>
      <c r="CH316" s="7"/>
      <c r="CI316" s="7"/>
      <c r="CJ316" s="7"/>
      <c r="CK316" s="7"/>
      <c r="CL316" s="7"/>
      <c r="CN316" s="47"/>
      <c r="CO316" s="47"/>
      <c r="CP316" s="4"/>
    </row>
    <row r="317" spans="2:94" s="1" customFormat="1" x14ac:dyDescent="0.3">
      <c r="B317" s="1" t="e">
        <f t="shared" si="129"/>
        <v>#N/A</v>
      </c>
      <c r="J317" s="4"/>
      <c r="K317" s="4"/>
      <c r="L317" s="4"/>
      <c r="M317" s="61"/>
      <c r="Y317" s="58"/>
      <c r="AA317" s="1">
        <f t="shared" si="130"/>
        <v>0</v>
      </c>
      <c r="AB317" s="1">
        <f t="shared" si="131"/>
        <v>0</v>
      </c>
      <c r="AC317" s="1">
        <f t="shared" si="132"/>
        <v>0</v>
      </c>
      <c r="AD317" s="1" t="str">
        <f t="shared" si="145"/>
        <v/>
      </c>
      <c r="AE317" s="1" t="str">
        <f t="shared" si="146"/>
        <v/>
      </c>
      <c r="AF317" s="1" t="str">
        <f t="shared" si="146"/>
        <v/>
      </c>
      <c r="AG317" s="1" t="str">
        <f t="shared" si="146"/>
        <v/>
      </c>
      <c r="AH317" s="1" t="e">
        <f t="shared" si="151"/>
        <v>#N/A</v>
      </c>
      <c r="AI317" s="9" t="e">
        <f t="shared" si="147"/>
        <v>#N/A</v>
      </c>
      <c r="AJ317" s="9" t="e">
        <f t="shared" si="133"/>
        <v>#N/A</v>
      </c>
      <c r="AK317" s="9" t="e">
        <f t="shared" si="134"/>
        <v>#N/A</v>
      </c>
      <c r="AL317" s="9" t="e">
        <f t="shared" si="135"/>
        <v>#N/A</v>
      </c>
      <c r="AM317" s="9" t="e">
        <f t="shared" si="136"/>
        <v>#N/A</v>
      </c>
      <c r="AN317" s="9" t="e">
        <f t="shared" si="137"/>
        <v>#N/A</v>
      </c>
      <c r="AO317" s="9" t="e">
        <f t="shared" si="138"/>
        <v>#N/A</v>
      </c>
      <c r="AP317" s="1" t="str">
        <f t="shared" si="148"/>
        <v/>
      </c>
      <c r="AQ317" s="1" t="str">
        <f t="shared" si="148"/>
        <v/>
      </c>
      <c r="AS317" s="1" t="str">
        <f t="shared" si="149"/>
        <v/>
      </c>
      <c r="AT317" s="1" t="e">
        <f t="shared" si="152"/>
        <v>#N/A</v>
      </c>
      <c r="AU317" s="1" t="e">
        <f t="shared" si="139"/>
        <v>#N/A</v>
      </c>
      <c r="AV317" s="9" t="e">
        <f t="shared" si="140"/>
        <v>#N/A</v>
      </c>
      <c r="AW317" s="9" t="e">
        <f t="shared" si="141"/>
        <v>#N/A</v>
      </c>
      <c r="AX317" s="9" t="e">
        <f t="shared" si="142"/>
        <v>#N/A</v>
      </c>
      <c r="AY317" s="9" t="e">
        <f t="shared" si="143"/>
        <v>#N/A</v>
      </c>
      <c r="AZ317" s="9" t="e">
        <f t="shared" si="144"/>
        <v>#N/A</v>
      </c>
      <c r="BA317" s="9" t="e">
        <f t="shared" si="150"/>
        <v>#N/A</v>
      </c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M317" s="48"/>
      <c r="BX317" s="7"/>
      <c r="BY317" s="4"/>
      <c r="BZ317" s="7"/>
      <c r="CA317" s="7"/>
      <c r="CB317" s="7"/>
      <c r="CE317" s="7"/>
      <c r="CF317" s="7"/>
      <c r="CG317" s="7"/>
      <c r="CH317" s="7"/>
      <c r="CI317" s="7"/>
      <c r="CJ317" s="7"/>
      <c r="CK317" s="7"/>
      <c r="CL317" s="7"/>
      <c r="CN317" s="47"/>
      <c r="CO317" s="47"/>
      <c r="CP317" s="4"/>
    </row>
    <row r="318" spans="2:94" s="1" customFormat="1" x14ac:dyDescent="0.3">
      <c r="B318" s="1" t="e">
        <f t="shared" si="129"/>
        <v>#N/A</v>
      </c>
      <c r="J318" s="4"/>
      <c r="K318" s="4"/>
      <c r="L318" s="4"/>
      <c r="M318" s="61"/>
      <c r="Y318" s="58"/>
      <c r="AA318" s="1">
        <f t="shared" si="130"/>
        <v>0</v>
      </c>
      <c r="AB318" s="1">
        <f t="shared" si="131"/>
        <v>0</v>
      </c>
      <c r="AC318" s="1">
        <f t="shared" si="132"/>
        <v>0</v>
      </c>
      <c r="AD318" s="1" t="str">
        <f t="shared" si="145"/>
        <v/>
      </c>
      <c r="AE318" s="1" t="str">
        <f t="shared" si="146"/>
        <v/>
      </c>
      <c r="AF318" s="1" t="str">
        <f t="shared" si="146"/>
        <v/>
      </c>
      <c r="AG318" s="1" t="str">
        <f t="shared" si="146"/>
        <v/>
      </c>
      <c r="AH318" s="1" t="e">
        <f t="shared" si="151"/>
        <v>#N/A</v>
      </c>
      <c r="AI318" s="9" t="e">
        <f t="shared" si="147"/>
        <v>#N/A</v>
      </c>
      <c r="AJ318" s="9" t="e">
        <f t="shared" si="133"/>
        <v>#N/A</v>
      </c>
      <c r="AK318" s="9" t="e">
        <f t="shared" si="134"/>
        <v>#N/A</v>
      </c>
      <c r="AL318" s="9" t="e">
        <f t="shared" si="135"/>
        <v>#N/A</v>
      </c>
      <c r="AM318" s="9" t="e">
        <f t="shared" si="136"/>
        <v>#N/A</v>
      </c>
      <c r="AN318" s="9" t="e">
        <f t="shared" si="137"/>
        <v>#N/A</v>
      </c>
      <c r="AO318" s="9" t="e">
        <f t="shared" si="138"/>
        <v>#N/A</v>
      </c>
      <c r="AP318" s="1" t="str">
        <f t="shared" si="148"/>
        <v/>
      </c>
      <c r="AQ318" s="1" t="str">
        <f t="shared" si="148"/>
        <v/>
      </c>
      <c r="AS318" s="1" t="str">
        <f t="shared" si="149"/>
        <v/>
      </c>
      <c r="AT318" s="1" t="e">
        <f t="shared" si="152"/>
        <v>#N/A</v>
      </c>
      <c r="AU318" s="1" t="e">
        <f t="shared" si="139"/>
        <v>#N/A</v>
      </c>
      <c r="AV318" s="9" t="e">
        <f t="shared" si="140"/>
        <v>#N/A</v>
      </c>
      <c r="AW318" s="9" t="e">
        <f t="shared" si="141"/>
        <v>#N/A</v>
      </c>
      <c r="AX318" s="9" t="e">
        <f t="shared" si="142"/>
        <v>#N/A</v>
      </c>
      <c r="AY318" s="9" t="e">
        <f t="shared" si="143"/>
        <v>#N/A</v>
      </c>
      <c r="AZ318" s="9" t="e">
        <f t="shared" si="144"/>
        <v>#N/A</v>
      </c>
      <c r="BA318" s="9" t="e">
        <f t="shared" si="150"/>
        <v>#N/A</v>
      </c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M318" s="48"/>
      <c r="BX318" s="7"/>
      <c r="BY318" s="4"/>
      <c r="BZ318" s="7"/>
      <c r="CA318" s="7"/>
      <c r="CB318" s="7"/>
      <c r="CE318" s="7"/>
      <c r="CF318" s="7"/>
      <c r="CG318" s="7"/>
      <c r="CH318" s="7"/>
      <c r="CI318" s="7"/>
      <c r="CJ318" s="7"/>
      <c r="CK318" s="7"/>
      <c r="CL318" s="7"/>
      <c r="CN318" s="47"/>
      <c r="CO318" s="47"/>
      <c r="CP318" s="4"/>
    </row>
    <row r="319" spans="2:94" s="1" customFormat="1" x14ac:dyDescent="0.3">
      <c r="B319" s="1" t="e">
        <f t="shared" si="129"/>
        <v>#N/A</v>
      </c>
      <c r="J319" s="4"/>
      <c r="K319" s="4"/>
      <c r="L319" s="4"/>
      <c r="M319" s="61"/>
      <c r="Y319" s="58"/>
      <c r="AA319" s="1">
        <f t="shared" si="130"/>
        <v>0</v>
      </c>
      <c r="AB319" s="1">
        <f t="shared" si="131"/>
        <v>0</v>
      </c>
      <c r="AC319" s="1">
        <f t="shared" si="132"/>
        <v>0</v>
      </c>
      <c r="AD319" s="1" t="str">
        <f t="shared" si="145"/>
        <v/>
      </c>
      <c r="AE319" s="1" t="str">
        <f t="shared" si="146"/>
        <v/>
      </c>
      <c r="AF319" s="1" t="str">
        <f t="shared" si="146"/>
        <v/>
      </c>
      <c r="AG319" s="1" t="str">
        <f t="shared" si="146"/>
        <v/>
      </c>
      <c r="AH319" s="1" t="e">
        <f t="shared" si="151"/>
        <v>#N/A</v>
      </c>
      <c r="AI319" s="9" t="e">
        <f t="shared" si="147"/>
        <v>#N/A</v>
      </c>
      <c r="AJ319" s="9" t="e">
        <f t="shared" si="133"/>
        <v>#N/A</v>
      </c>
      <c r="AK319" s="9" t="e">
        <f t="shared" si="134"/>
        <v>#N/A</v>
      </c>
      <c r="AL319" s="9" t="e">
        <f t="shared" si="135"/>
        <v>#N/A</v>
      </c>
      <c r="AM319" s="9" t="e">
        <f t="shared" si="136"/>
        <v>#N/A</v>
      </c>
      <c r="AN319" s="9" t="e">
        <f t="shared" si="137"/>
        <v>#N/A</v>
      </c>
      <c r="AO319" s="9" t="e">
        <f t="shared" si="138"/>
        <v>#N/A</v>
      </c>
      <c r="AP319" s="1" t="str">
        <f t="shared" si="148"/>
        <v/>
      </c>
      <c r="AQ319" s="1" t="str">
        <f t="shared" si="148"/>
        <v/>
      </c>
      <c r="AS319" s="1" t="str">
        <f t="shared" si="149"/>
        <v/>
      </c>
      <c r="AT319" s="1" t="e">
        <f t="shared" si="152"/>
        <v>#N/A</v>
      </c>
      <c r="AU319" s="1" t="e">
        <f t="shared" si="139"/>
        <v>#N/A</v>
      </c>
      <c r="AV319" s="9" t="e">
        <f t="shared" si="140"/>
        <v>#N/A</v>
      </c>
      <c r="AW319" s="9" t="e">
        <f t="shared" si="141"/>
        <v>#N/A</v>
      </c>
      <c r="AX319" s="9" t="e">
        <f t="shared" si="142"/>
        <v>#N/A</v>
      </c>
      <c r="AY319" s="9" t="e">
        <f t="shared" si="143"/>
        <v>#N/A</v>
      </c>
      <c r="AZ319" s="9" t="e">
        <f t="shared" si="144"/>
        <v>#N/A</v>
      </c>
      <c r="BA319" s="9" t="e">
        <f t="shared" si="150"/>
        <v>#N/A</v>
      </c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M319" s="48"/>
      <c r="BX319" s="7"/>
      <c r="BY319" s="4"/>
      <c r="BZ319" s="7"/>
      <c r="CA319" s="7"/>
      <c r="CB319" s="7"/>
      <c r="CE319" s="7"/>
      <c r="CF319" s="7"/>
      <c r="CG319" s="7"/>
      <c r="CH319" s="7"/>
      <c r="CI319" s="7"/>
      <c r="CJ319" s="7"/>
      <c r="CK319" s="7"/>
      <c r="CL319" s="7"/>
      <c r="CN319" s="47"/>
      <c r="CO319" s="47"/>
      <c r="CP319" s="4"/>
    </row>
    <row r="320" spans="2:94" s="1" customFormat="1" x14ac:dyDescent="0.3">
      <c r="B320" s="1" t="e">
        <f t="shared" si="129"/>
        <v>#N/A</v>
      </c>
      <c r="J320" s="4"/>
      <c r="K320" s="4"/>
      <c r="L320" s="4"/>
      <c r="M320" s="61"/>
      <c r="Y320" s="58"/>
      <c r="AA320" s="1">
        <f t="shared" si="130"/>
        <v>0</v>
      </c>
      <c r="AB320" s="1">
        <f t="shared" si="131"/>
        <v>0</v>
      </c>
      <c r="AC320" s="1">
        <f t="shared" si="132"/>
        <v>0</v>
      </c>
      <c r="AD320" s="1" t="str">
        <f t="shared" si="145"/>
        <v/>
      </c>
      <c r="AE320" s="1" t="str">
        <f t="shared" si="146"/>
        <v/>
      </c>
      <c r="AF320" s="1" t="str">
        <f t="shared" si="146"/>
        <v/>
      </c>
      <c r="AG320" s="1" t="str">
        <f t="shared" si="146"/>
        <v/>
      </c>
      <c r="AH320" s="1" t="e">
        <f t="shared" si="151"/>
        <v>#N/A</v>
      </c>
      <c r="AI320" s="9" t="e">
        <f t="shared" si="147"/>
        <v>#N/A</v>
      </c>
      <c r="AJ320" s="9" t="e">
        <f t="shared" si="133"/>
        <v>#N/A</v>
      </c>
      <c r="AK320" s="9" t="e">
        <f t="shared" si="134"/>
        <v>#N/A</v>
      </c>
      <c r="AL320" s="9" t="e">
        <f t="shared" si="135"/>
        <v>#N/A</v>
      </c>
      <c r="AM320" s="9" t="e">
        <f t="shared" si="136"/>
        <v>#N/A</v>
      </c>
      <c r="AN320" s="9" t="e">
        <f t="shared" si="137"/>
        <v>#N/A</v>
      </c>
      <c r="AO320" s="9" t="e">
        <f t="shared" si="138"/>
        <v>#N/A</v>
      </c>
      <c r="AP320" s="1" t="str">
        <f t="shared" si="148"/>
        <v/>
      </c>
      <c r="AQ320" s="1" t="str">
        <f t="shared" si="148"/>
        <v/>
      </c>
      <c r="AS320" s="1" t="str">
        <f t="shared" si="149"/>
        <v/>
      </c>
      <c r="AT320" s="1" t="e">
        <f t="shared" si="152"/>
        <v>#N/A</v>
      </c>
      <c r="AU320" s="1" t="e">
        <f t="shared" si="139"/>
        <v>#N/A</v>
      </c>
      <c r="AV320" s="9" t="e">
        <f t="shared" si="140"/>
        <v>#N/A</v>
      </c>
      <c r="AW320" s="9" t="e">
        <f t="shared" si="141"/>
        <v>#N/A</v>
      </c>
      <c r="AX320" s="9" t="e">
        <f t="shared" si="142"/>
        <v>#N/A</v>
      </c>
      <c r="AY320" s="9" t="e">
        <f t="shared" si="143"/>
        <v>#N/A</v>
      </c>
      <c r="AZ320" s="9" t="e">
        <f t="shared" si="144"/>
        <v>#N/A</v>
      </c>
      <c r="BA320" s="9" t="e">
        <f t="shared" si="150"/>
        <v>#N/A</v>
      </c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M320" s="48"/>
      <c r="BX320" s="7"/>
      <c r="BY320" s="4"/>
      <c r="BZ320" s="7"/>
      <c r="CA320" s="7"/>
      <c r="CB320" s="7"/>
      <c r="CE320" s="7"/>
      <c r="CF320" s="7"/>
      <c r="CG320" s="7"/>
      <c r="CH320" s="7"/>
      <c r="CI320" s="7"/>
      <c r="CJ320" s="7"/>
      <c r="CK320" s="7"/>
      <c r="CL320" s="7"/>
      <c r="CN320" s="47"/>
      <c r="CO320" s="47"/>
      <c r="CP320" s="4"/>
    </row>
    <row r="321" spans="2:94" s="1" customFormat="1" x14ac:dyDescent="0.3">
      <c r="B321" s="1" t="e">
        <f t="shared" si="129"/>
        <v>#N/A</v>
      </c>
      <c r="J321" s="4"/>
      <c r="K321" s="4"/>
      <c r="L321" s="4"/>
      <c r="M321" s="61"/>
      <c r="Y321" s="58"/>
      <c r="AA321" s="1">
        <f t="shared" si="130"/>
        <v>0</v>
      </c>
      <c r="AB321" s="1">
        <f t="shared" si="131"/>
        <v>0</v>
      </c>
      <c r="AC321" s="1">
        <f t="shared" si="132"/>
        <v>0</v>
      </c>
      <c r="AD321" s="1" t="str">
        <f t="shared" si="145"/>
        <v/>
      </c>
      <c r="AE321" s="1" t="str">
        <f t="shared" si="146"/>
        <v/>
      </c>
      <c r="AF321" s="1" t="str">
        <f t="shared" si="146"/>
        <v/>
      </c>
      <c r="AG321" s="1" t="str">
        <f t="shared" si="146"/>
        <v/>
      </c>
      <c r="AH321" s="1" t="e">
        <f t="shared" si="151"/>
        <v>#N/A</v>
      </c>
      <c r="AI321" s="9" t="e">
        <f t="shared" si="147"/>
        <v>#N/A</v>
      </c>
      <c r="AJ321" s="9" t="e">
        <f t="shared" si="133"/>
        <v>#N/A</v>
      </c>
      <c r="AK321" s="9" t="e">
        <f t="shared" si="134"/>
        <v>#N/A</v>
      </c>
      <c r="AL321" s="9" t="e">
        <f t="shared" si="135"/>
        <v>#N/A</v>
      </c>
      <c r="AM321" s="9" t="e">
        <f t="shared" si="136"/>
        <v>#N/A</v>
      </c>
      <c r="AN321" s="9" t="e">
        <f t="shared" si="137"/>
        <v>#N/A</v>
      </c>
      <c r="AO321" s="9" t="e">
        <f t="shared" si="138"/>
        <v>#N/A</v>
      </c>
      <c r="AP321" s="1" t="str">
        <f t="shared" si="148"/>
        <v/>
      </c>
      <c r="AQ321" s="1" t="str">
        <f t="shared" si="148"/>
        <v/>
      </c>
      <c r="AS321" s="1" t="str">
        <f t="shared" si="149"/>
        <v/>
      </c>
      <c r="AT321" s="1" t="e">
        <f t="shared" si="152"/>
        <v>#N/A</v>
      </c>
      <c r="AU321" s="1" t="e">
        <f t="shared" si="139"/>
        <v>#N/A</v>
      </c>
      <c r="AV321" s="9" t="e">
        <f t="shared" si="140"/>
        <v>#N/A</v>
      </c>
      <c r="AW321" s="9" t="e">
        <f t="shared" si="141"/>
        <v>#N/A</v>
      </c>
      <c r="AX321" s="9" t="e">
        <f t="shared" si="142"/>
        <v>#N/A</v>
      </c>
      <c r="AY321" s="9" t="e">
        <f t="shared" si="143"/>
        <v>#N/A</v>
      </c>
      <c r="AZ321" s="9" t="e">
        <f t="shared" si="144"/>
        <v>#N/A</v>
      </c>
      <c r="BA321" s="9" t="e">
        <f t="shared" si="150"/>
        <v>#N/A</v>
      </c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M321" s="48"/>
      <c r="BX321" s="7"/>
      <c r="BY321" s="4"/>
      <c r="BZ321" s="7"/>
      <c r="CA321" s="7"/>
      <c r="CB321" s="7"/>
      <c r="CE321" s="7"/>
      <c r="CF321" s="7"/>
      <c r="CG321" s="7"/>
      <c r="CH321" s="7"/>
      <c r="CI321" s="7"/>
      <c r="CJ321" s="7"/>
      <c r="CK321" s="7"/>
      <c r="CL321" s="7"/>
      <c r="CN321" s="47"/>
      <c r="CO321" s="47"/>
      <c r="CP321" s="4"/>
    </row>
    <row r="322" spans="2:94" s="1" customFormat="1" x14ac:dyDescent="0.3">
      <c r="B322" s="1" t="e">
        <f t="shared" si="129"/>
        <v>#N/A</v>
      </c>
      <c r="J322" s="4"/>
      <c r="K322" s="4"/>
      <c r="L322" s="4"/>
      <c r="M322" s="61"/>
      <c r="Y322" s="58"/>
      <c r="AA322" s="1">
        <f t="shared" si="130"/>
        <v>0</v>
      </c>
      <c r="AB322" s="1">
        <f t="shared" si="131"/>
        <v>0</v>
      </c>
      <c r="AC322" s="1">
        <f t="shared" si="132"/>
        <v>0</v>
      </c>
      <c r="AD322" s="1" t="str">
        <f t="shared" si="145"/>
        <v/>
      </c>
      <c r="AE322" s="1" t="str">
        <f t="shared" si="146"/>
        <v/>
      </c>
      <c r="AF322" s="1" t="str">
        <f t="shared" si="146"/>
        <v/>
      </c>
      <c r="AG322" s="1" t="str">
        <f t="shared" si="146"/>
        <v/>
      </c>
      <c r="AH322" s="1" t="e">
        <f t="shared" si="151"/>
        <v>#N/A</v>
      </c>
      <c r="AI322" s="9" t="e">
        <f t="shared" si="147"/>
        <v>#N/A</v>
      </c>
      <c r="AJ322" s="9" t="e">
        <f t="shared" si="133"/>
        <v>#N/A</v>
      </c>
      <c r="AK322" s="9" t="e">
        <f t="shared" si="134"/>
        <v>#N/A</v>
      </c>
      <c r="AL322" s="9" t="e">
        <f t="shared" si="135"/>
        <v>#N/A</v>
      </c>
      <c r="AM322" s="9" t="e">
        <f t="shared" si="136"/>
        <v>#N/A</v>
      </c>
      <c r="AN322" s="9" t="e">
        <f t="shared" si="137"/>
        <v>#N/A</v>
      </c>
      <c r="AO322" s="9" t="e">
        <f t="shared" si="138"/>
        <v>#N/A</v>
      </c>
      <c r="AP322" s="1" t="str">
        <f t="shared" si="148"/>
        <v/>
      </c>
      <c r="AQ322" s="1" t="str">
        <f t="shared" si="148"/>
        <v/>
      </c>
      <c r="AS322" s="1" t="str">
        <f t="shared" si="149"/>
        <v/>
      </c>
      <c r="AT322" s="1" t="e">
        <f t="shared" si="152"/>
        <v>#N/A</v>
      </c>
      <c r="AU322" s="1" t="e">
        <f t="shared" si="139"/>
        <v>#N/A</v>
      </c>
      <c r="AV322" s="9" t="e">
        <f t="shared" si="140"/>
        <v>#N/A</v>
      </c>
      <c r="AW322" s="9" t="e">
        <f t="shared" si="141"/>
        <v>#N/A</v>
      </c>
      <c r="AX322" s="9" t="e">
        <f t="shared" si="142"/>
        <v>#N/A</v>
      </c>
      <c r="AY322" s="9" t="e">
        <f t="shared" si="143"/>
        <v>#N/A</v>
      </c>
      <c r="AZ322" s="9" t="e">
        <f t="shared" si="144"/>
        <v>#N/A</v>
      </c>
      <c r="BA322" s="9" t="e">
        <f t="shared" si="150"/>
        <v>#N/A</v>
      </c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M322" s="48"/>
      <c r="BX322" s="7"/>
      <c r="BY322" s="4"/>
      <c r="BZ322" s="7"/>
      <c r="CA322" s="7"/>
      <c r="CB322" s="7"/>
      <c r="CE322" s="7"/>
      <c r="CF322" s="7"/>
      <c r="CG322" s="7"/>
      <c r="CH322" s="7"/>
      <c r="CI322" s="7"/>
      <c r="CJ322" s="7"/>
      <c r="CK322" s="7"/>
      <c r="CL322" s="7"/>
      <c r="CN322" s="47"/>
      <c r="CO322" s="47"/>
      <c r="CP322" s="4"/>
    </row>
    <row r="323" spans="2:94" s="1" customFormat="1" x14ac:dyDescent="0.3">
      <c r="B323" s="1" t="e">
        <f t="shared" si="129"/>
        <v>#N/A</v>
      </c>
      <c r="J323" s="4"/>
      <c r="K323" s="4"/>
      <c r="L323" s="4"/>
      <c r="M323" s="61"/>
      <c r="Y323" s="58"/>
      <c r="AA323" s="1">
        <f t="shared" si="130"/>
        <v>0</v>
      </c>
      <c r="AB323" s="1">
        <f t="shared" si="131"/>
        <v>0</v>
      </c>
      <c r="AC323" s="1">
        <f t="shared" si="132"/>
        <v>0</v>
      </c>
      <c r="AD323" s="1" t="str">
        <f t="shared" si="145"/>
        <v/>
      </c>
      <c r="AE323" s="1" t="str">
        <f t="shared" si="146"/>
        <v/>
      </c>
      <c r="AF323" s="1" t="str">
        <f t="shared" si="146"/>
        <v/>
      </c>
      <c r="AG323" s="1" t="str">
        <f t="shared" si="146"/>
        <v/>
      </c>
      <c r="AH323" s="1" t="e">
        <f t="shared" si="151"/>
        <v>#N/A</v>
      </c>
      <c r="AI323" s="9" t="e">
        <f t="shared" si="147"/>
        <v>#N/A</v>
      </c>
      <c r="AJ323" s="9" t="e">
        <f t="shared" si="133"/>
        <v>#N/A</v>
      </c>
      <c r="AK323" s="9" t="e">
        <f t="shared" si="134"/>
        <v>#N/A</v>
      </c>
      <c r="AL323" s="9" t="e">
        <f t="shared" si="135"/>
        <v>#N/A</v>
      </c>
      <c r="AM323" s="9" t="e">
        <f t="shared" si="136"/>
        <v>#N/A</v>
      </c>
      <c r="AN323" s="9" t="e">
        <f t="shared" si="137"/>
        <v>#N/A</v>
      </c>
      <c r="AO323" s="9" t="e">
        <f t="shared" si="138"/>
        <v>#N/A</v>
      </c>
      <c r="AP323" s="1" t="str">
        <f t="shared" si="148"/>
        <v/>
      </c>
      <c r="AQ323" s="1" t="str">
        <f t="shared" si="148"/>
        <v/>
      </c>
      <c r="AS323" s="1" t="str">
        <f t="shared" si="149"/>
        <v/>
      </c>
      <c r="AT323" s="1" t="e">
        <f t="shared" si="152"/>
        <v>#N/A</v>
      </c>
      <c r="AU323" s="1" t="e">
        <f t="shared" si="139"/>
        <v>#N/A</v>
      </c>
      <c r="AV323" s="9" t="e">
        <f t="shared" si="140"/>
        <v>#N/A</v>
      </c>
      <c r="AW323" s="9" t="e">
        <f t="shared" si="141"/>
        <v>#N/A</v>
      </c>
      <c r="AX323" s="9" t="e">
        <f t="shared" si="142"/>
        <v>#N/A</v>
      </c>
      <c r="AY323" s="9" t="e">
        <f t="shared" si="143"/>
        <v>#N/A</v>
      </c>
      <c r="AZ323" s="9" t="e">
        <f t="shared" si="144"/>
        <v>#N/A</v>
      </c>
      <c r="BA323" s="9" t="e">
        <f t="shared" si="150"/>
        <v>#N/A</v>
      </c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M323" s="48"/>
      <c r="BX323" s="7"/>
      <c r="BY323" s="4"/>
      <c r="BZ323" s="7"/>
      <c r="CA323" s="7"/>
      <c r="CB323" s="7"/>
      <c r="CE323" s="7"/>
      <c r="CF323" s="7"/>
      <c r="CG323" s="7"/>
      <c r="CH323" s="7"/>
      <c r="CI323" s="7"/>
      <c r="CJ323" s="7"/>
      <c r="CK323" s="7"/>
      <c r="CL323" s="7"/>
      <c r="CN323" s="47"/>
      <c r="CO323" s="47"/>
      <c r="CP323" s="4"/>
    </row>
    <row r="324" spans="2:94" s="1" customFormat="1" x14ac:dyDescent="0.3">
      <c r="B324" s="1" t="e">
        <f t="shared" si="129"/>
        <v>#N/A</v>
      </c>
      <c r="J324" s="4"/>
      <c r="K324" s="4"/>
      <c r="L324" s="4"/>
      <c r="M324" s="61"/>
      <c r="Y324" s="58"/>
      <c r="AA324" s="1">
        <f t="shared" si="130"/>
        <v>0</v>
      </c>
      <c r="AB324" s="1">
        <f t="shared" si="131"/>
        <v>0</v>
      </c>
      <c r="AC324" s="1">
        <f t="shared" si="132"/>
        <v>0</v>
      </c>
      <c r="AD324" s="1" t="str">
        <f t="shared" si="145"/>
        <v/>
      </c>
      <c r="AE324" s="1" t="str">
        <f t="shared" si="146"/>
        <v/>
      </c>
      <c r="AF324" s="1" t="str">
        <f t="shared" si="146"/>
        <v/>
      </c>
      <c r="AG324" s="1" t="str">
        <f t="shared" si="146"/>
        <v/>
      </c>
      <c r="AH324" s="1" t="e">
        <f t="shared" si="151"/>
        <v>#N/A</v>
      </c>
      <c r="AI324" s="9" t="e">
        <f t="shared" si="147"/>
        <v>#N/A</v>
      </c>
      <c r="AJ324" s="9" t="e">
        <f t="shared" si="133"/>
        <v>#N/A</v>
      </c>
      <c r="AK324" s="9" t="e">
        <f t="shared" si="134"/>
        <v>#N/A</v>
      </c>
      <c r="AL324" s="9" t="e">
        <f t="shared" si="135"/>
        <v>#N/A</v>
      </c>
      <c r="AM324" s="9" t="e">
        <f t="shared" si="136"/>
        <v>#N/A</v>
      </c>
      <c r="AN324" s="9" t="e">
        <f t="shared" si="137"/>
        <v>#N/A</v>
      </c>
      <c r="AO324" s="9" t="e">
        <f t="shared" si="138"/>
        <v>#N/A</v>
      </c>
      <c r="AP324" s="1" t="str">
        <f t="shared" si="148"/>
        <v/>
      </c>
      <c r="AQ324" s="1" t="str">
        <f t="shared" si="148"/>
        <v/>
      </c>
      <c r="AS324" s="1" t="str">
        <f t="shared" si="149"/>
        <v/>
      </c>
      <c r="AT324" s="1" t="e">
        <f t="shared" si="152"/>
        <v>#N/A</v>
      </c>
      <c r="AU324" s="1" t="e">
        <f t="shared" si="139"/>
        <v>#N/A</v>
      </c>
      <c r="AV324" s="9" t="e">
        <f t="shared" si="140"/>
        <v>#N/A</v>
      </c>
      <c r="AW324" s="9" t="e">
        <f t="shared" si="141"/>
        <v>#N/A</v>
      </c>
      <c r="AX324" s="9" t="e">
        <f t="shared" si="142"/>
        <v>#N/A</v>
      </c>
      <c r="AY324" s="9" t="e">
        <f t="shared" si="143"/>
        <v>#N/A</v>
      </c>
      <c r="AZ324" s="9" t="e">
        <f t="shared" si="144"/>
        <v>#N/A</v>
      </c>
      <c r="BA324" s="9" t="e">
        <f t="shared" si="150"/>
        <v>#N/A</v>
      </c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M324" s="48"/>
      <c r="BX324" s="7"/>
      <c r="BY324" s="4"/>
      <c r="BZ324" s="7"/>
      <c r="CA324" s="7"/>
      <c r="CB324" s="7"/>
      <c r="CE324" s="7"/>
      <c r="CF324" s="7"/>
      <c r="CG324" s="7"/>
      <c r="CH324" s="7"/>
      <c r="CI324" s="7"/>
      <c r="CJ324" s="7"/>
      <c r="CK324" s="7"/>
      <c r="CL324" s="7"/>
      <c r="CN324" s="47"/>
      <c r="CO324" s="47"/>
      <c r="CP324" s="4"/>
    </row>
    <row r="325" spans="2:94" s="1" customFormat="1" x14ac:dyDescent="0.3">
      <c r="B325" s="1" t="e">
        <f t="shared" si="129"/>
        <v>#N/A</v>
      </c>
      <c r="J325" s="4"/>
      <c r="K325" s="4"/>
      <c r="L325" s="4"/>
      <c r="M325" s="61"/>
      <c r="Y325" s="58"/>
      <c r="AA325" s="1">
        <f t="shared" si="130"/>
        <v>0</v>
      </c>
      <c r="AB325" s="1">
        <f t="shared" si="131"/>
        <v>0</v>
      </c>
      <c r="AC325" s="1">
        <f t="shared" si="132"/>
        <v>0</v>
      </c>
      <c r="AD325" s="1" t="str">
        <f t="shared" si="145"/>
        <v/>
      </c>
      <c r="AE325" s="1" t="str">
        <f t="shared" si="146"/>
        <v/>
      </c>
      <c r="AF325" s="1" t="str">
        <f t="shared" si="146"/>
        <v/>
      </c>
      <c r="AG325" s="1" t="str">
        <f t="shared" si="146"/>
        <v/>
      </c>
      <c r="AH325" s="1" t="e">
        <f t="shared" si="151"/>
        <v>#N/A</v>
      </c>
      <c r="AI325" s="9" t="e">
        <f t="shared" si="147"/>
        <v>#N/A</v>
      </c>
      <c r="AJ325" s="9" t="e">
        <f t="shared" si="133"/>
        <v>#N/A</v>
      </c>
      <c r="AK325" s="9" t="e">
        <f t="shared" si="134"/>
        <v>#N/A</v>
      </c>
      <c r="AL325" s="9" t="e">
        <f t="shared" si="135"/>
        <v>#N/A</v>
      </c>
      <c r="AM325" s="9" t="e">
        <f t="shared" si="136"/>
        <v>#N/A</v>
      </c>
      <c r="AN325" s="9" t="e">
        <f t="shared" si="137"/>
        <v>#N/A</v>
      </c>
      <c r="AO325" s="9" t="e">
        <f t="shared" si="138"/>
        <v>#N/A</v>
      </c>
      <c r="AP325" s="1" t="str">
        <f t="shared" si="148"/>
        <v/>
      </c>
      <c r="AQ325" s="1" t="str">
        <f t="shared" si="148"/>
        <v/>
      </c>
      <c r="AS325" s="1" t="str">
        <f t="shared" si="149"/>
        <v/>
      </c>
      <c r="AT325" s="1" t="e">
        <f t="shared" si="152"/>
        <v>#N/A</v>
      </c>
      <c r="AU325" s="1" t="e">
        <f t="shared" si="139"/>
        <v>#N/A</v>
      </c>
      <c r="AV325" s="9" t="e">
        <f t="shared" si="140"/>
        <v>#N/A</v>
      </c>
      <c r="AW325" s="9" t="e">
        <f t="shared" si="141"/>
        <v>#N/A</v>
      </c>
      <c r="AX325" s="9" t="e">
        <f t="shared" si="142"/>
        <v>#N/A</v>
      </c>
      <c r="AY325" s="9" t="e">
        <f t="shared" si="143"/>
        <v>#N/A</v>
      </c>
      <c r="AZ325" s="9" t="e">
        <f t="shared" si="144"/>
        <v>#N/A</v>
      </c>
      <c r="BA325" s="9" t="e">
        <f t="shared" si="150"/>
        <v>#N/A</v>
      </c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M325" s="48"/>
      <c r="BX325" s="7"/>
      <c r="BY325" s="4"/>
      <c r="BZ325" s="7"/>
      <c r="CA325" s="7"/>
      <c r="CB325" s="7"/>
      <c r="CE325" s="7"/>
      <c r="CF325" s="7"/>
      <c r="CG325" s="7"/>
      <c r="CH325" s="7"/>
      <c r="CI325" s="7"/>
      <c r="CJ325" s="7"/>
      <c r="CK325" s="7"/>
      <c r="CL325" s="7"/>
      <c r="CN325" s="47"/>
      <c r="CO325" s="47"/>
      <c r="CP325" s="4"/>
    </row>
    <row r="326" spans="2:94" s="1" customFormat="1" x14ac:dyDescent="0.3">
      <c r="B326" s="1" t="e">
        <f t="shared" si="129"/>
        <v>#N/A</v>
      </c>
      <c r="J326" s="4"/>
      <c r="K326" s="4"/>
      <c r="L326" s="4"/>
      <c r="M326" s="61"/>
      <c r="Y326" s="58"/>
      <c r="AA326" s="1">
        <f t="shared" si="130"/>
        <v>0</v>
      </c>
      <c r="AB326" s="1">
        <f t="shared" si="131"/>
        <v>0</v>
      </c>
      <c r="AC326" s="1">
        <f t="shared" si="132"/>
        <v>0</v>
      </c>
      <c r="AD326" s="1" t="str">
        <f t="shared" si="145"/>
        <v/>
      </c>
      <c r="AE326" s="1" t="str">
        <f t="shared" si="146"/>
        <v/>
      </c>
      <c r="AF326" s="1" t="str">
        <f t="shared" si="146"/>
        <v/>
      </c>
      <c r="AG326" s="1" t="str">
        <f t="shared" si="146"/>
        <v/>
      </c>
      <c r="AH326" s="1" t="e">
        <f t="shared" si="151"/>
        <v>#N/A</v>
      </c>
      <c r="AI326" s="9" t="e">
        <f t="shared" si="147"/>
        <v>#N/A</v>
      </c>
      <c r="AJ326" s="9" t="e">
        <f t="shared" si="133"/>
        <v>#N/A</v>
      </c>
      <c r="AK326" s="9" t="e">
        <f t="shared" si="134"/>
        <v>#N/A</v>
      </c>
      <c r="AL326" s="9" t="e">
        <f t="shared" si="135"/>
        <v>#N/A</v>
      </c>
      <c r="AM326" s="9" t="e">
        <f t="shared" si="136"/>
        <v>#N/A</v>
      </c>
      <c r="AN326" s="9" t="e">
        <f t="shared" si="137"/>
        <v>#N/A</v>
      </c>
      <c r="AO326" s="9" t="e">
        <f t="shared" si="138"/>
        <v>#N/A</v>
      </c>
      <c r="AP326" s="1" t="str">
        <f t="shared" si="148"/>
        <v/>
      </c>
      <c r="AQ326" s="1" t="str">
        <f t="shared" si="148"/>
        <v/>
      </c>
      <c r="AS326" s="1" t="str">
        <f t="shared" si="149"/>
        <v/>
      </c>
      <c r="AT326" s="1" t="e">
        <f t="shared" si="152"/>
        <v>#N/A</v>
      </c>
      <c r="AU326" s="1" t="e">
        <f t="shared" si="139"/>
        <v>#N/A</v>
      </c>
      <c r="AV326" s="9" t="e">
        <f t="shared" si="140"/>
        <v>#N/A</v>
      </c>
      <c r="AW326" s="9" t="e">
        <f t="shared" si="141"/>
        <v>#N/A</v>
      </c>
      <c r="AX326" s="9" t="e">
        <f t="shared" si="142"/>
        <v>#N/A</v>
      </c>
      <c r="AY326" s="9" t="e">
        <f t="shared" si="143"/>
        <v>#N/A</v>
      </c>
      <c r="AZ326" s="9" t="e">
        <f t="shared" si="144"/>
        <v>#N/A</v>
      </c>
      <c r="BA326" s="9" t="e">
        <f t="shared" si="150"/>
        <v>#N/A</v>
      </c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M326" s="48"/>
      <c r="BX326" s="7"/>
      <c r="BY326" s="4"/>
      <c r="BZ326" s="7"/>
      <c r="CA326" s="7"/>
      <c r="CB326" s="7"/>
      <c r="CE326" s="7"/>
      <c r="CF326" s="7"/>
      <c r="CG326" s="7"/>
      <c r="CH326" s="7"/>
      <c r="CI326" s="7"/>
      <c r="CJ326" s="7"/>
      <c r="CK326" s="7"/>
      <c r="CL326" s="7"/>
      <c r="CN326" s="47"/>
      <c r="CO326" s="47"/>
      <c r="CP326" s="4"/>
    </row>
    <row r="327" spans="2:94" s="1" customFormat="1" x14ac:dyDescent="0.3">
      <c r="B327" s="1" t="e">
        <f t="shared" si="129"/>
        <v>#N/A</v>
      </c>
      <c r="J327" s="4"/>
      <c r="K327" s="4"/>
      <c r="L327" s="4"/>
      <c r="M327" s="61"/>
      <c r="Y327" s="58"/>
      <c r="AA327" s="1">
        <f t="shared" si="130"/>
        <v>0</v>
      </c>
      <c r="AB327" s="1">
        <f t="shared" si="131"/>
        <v>0</v>
      </c>
      <c r="AC327" s="1">
        <f t="shared" si="132"/>
        <v>0</v>
      </c>
      <c r="AD327" s="1" t="str">
        <f t="shared" si="145"/>
        <v/>
      </c>
      <c r="AE327" s="1" t="str">
        <f t="shared" si="146"/>
        <v/>
      </c>
      <c r="AF327" s="1" t="str">
        <f t="shared" si="146"/>
        <v/>
      </c>
      <c r="AG327" s="1" t="str">
        <f t="shared" si="146"/>
        <v/>
      </c>
      <c r="AH327" s="1" t="e">
        <f t="shared" si="151"/>
        <v>#N/A</v>
      </c>
      <c r="AI327" s="9" t="e">
        <f t="shared" si="147"/>
        <v>#N/A</v>
      </c>
      <c r="AJ327" s="9" t="e">
        <f t="shared" si="133"/>
        <v>#N/A</v>
      </c>
      <c r="AK327" s="9" t="e">
        <f t="shared" si="134"/>
        <v>#N/A</v>
      </c>
      <c r="AL327" s="9" t="e">
        <f t="shared" si="135"/>
        <v>#N/A</v>
      </c>
      <c r="AM327" s="9" t="e">
        <f t="shared" si="136"/>
        <v>#N/A</v>
      </c>
      <c r="AN327" s="9" t="e">
        <f t="shared" si="137"/>
        <v>#N/A</v>
      </c>
      <c r="AO327" s="9" t="e">
        <f t="shared" si="138"/>
        <v>#N/A</v>
      </c>
      <c r="AP327" s="1" t="str">
        <f t="shared" si="148"/>
        <v/>
      </c>
      <c r="AQ327" s="1" t="str">
        <f t="shared" si="148"/>
        <v/>
      </c>
      <c r="AS327" s="1" t="str">
        <f t="shared" si="149"/>
        <v/>
      </c>
      <c r="AT327" s="1" t="e">
        <f t="shared" si="152"/>
        <v>#N/A</v>
      </c>
      <c r="AU327" s="1" t="e">
        <f t="shared" si="139"/>
        <v>#N/A</v>
      </c>
      <c r="AV327" s="9" t="e">
        <f t="shared" si="140"/>
        <v>#N/A</v>
      </c>
      <c r="AW327" s="9" t="e">
        <f t="shared" si="141"/>
        <v>#N/A</v>
      </c>
      <c r="AX327" s="9" t="e">
        <f t="shared" si="142"/>
        <v>#N/A</v>
      </c>
      <c r="AY327" s="9" t="e">
        <f t="shared" si="143"/>
        <v>#N/A</v>
      </c>
      <c r="AZ327" s="9" t="e">
        <f t="shared" si="144"/>
        <v>#N/A</v>
      </c>
      <c r="BA327" s="9" t="e">
        <f t="shared" si="150"/>
        <v>#N/A</v>
      </c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M327" s="48"/>
      <c r="BX327" s="7"/>
      <c r="BY327" s="4"/>
      <c r="BZ327" s="7"/>
      <c r="CA327" s="7"/>
      <c r="CB327" s="7"/>
      <c r="CE327" s="7"/>
      <c r="CF327" s="7"/>
      <c r="CG327" s="7"/>
      <c r="CH327" s="7"/>
      <c r="CI327" s="7"/>
      <c r="CJ327" s="7"/>
      <c r="CK327" s="7"/>
      <c r="CL327" s="7"/>
      <c r="CN327" s="47"/>
      <c r="CO327" s="47"/>
      <c r="CP327" s="4"/>
    </row>
    <row r="328" spans="2:94" s="1" customFormat="1" x14ac:dyDescent="0.3">
      <c r="B328" s="1" t="e">
        <f t="shared" si="129"/>
        <v>#N/A</v>
      </c>
      <c r="J328" s="4"/>
      <c r="K328" s="4"/>
      <c r="L328" s="4"/>
      <c r="M328" s="61"/>
      <c r="Y328" s="58"/>
      <c r="AA328" s="1">
        <f t="shared" si="130"/>
        <v>0</v>
      </c>
      <c r="AB328" s="1">
        <f t="shared" si="131"/>
        <v>0</v>
      </c>
      <c r="AC328" s="1">
        <f t="shared" si="132"/>
        <v>0</v>
      </c>
      <c r="AD328" s="1" t="str">
        <f t="shared" si="145"/>
        <v/>
      </c>
      <c r="AE328" s="1" t="str">
        <f t="shared" si="146"/>
        <v/>
      </c>
      <c r="AF328" s="1" t="str">
        <f t="shared" si="146"/>
        <v/>
      </c>
      <c r="AG328" s="1" t="str">
        <f t="shared" si="146"/>
        <v/>
      </c>
      <c r="AH328" s="1" t="e">
        <f t="shared" si="151"/>
        <v>#N/A</v>
      </c>
      <c r="AI328" s="9" t="e">
        <f t="shared" si="147"/>
        <v>#N/A</v>
      </c>
      <c r="AJ328" s="9" t="e">
        <f t="shared" si="133"/>
        <v>#N/A</v>
      </c>
      <c r="AK328" s="9" t="e">
        <f t="shared" si="134"/>
        <v>#N/A</v>
      </c>
      <c r="AL328" s="9" t="e">
        <f t="shared" si="135"/>
        <v>#N/A</v>
      </c>
      <c r="AM328" s="9" t="e">
        <f t="shared" si="136"/>
        <v>#N/A</v>
      </c>
      <c r="AN328" s="9" t="e">
        <f t="shared" si="137"/>
        <v>#N/A</v>
      </c>
      <c r="AO328" s="9" t="e">
        <f t="shared" si="138"/>
        <v>#N/A</v>
      </c>
      <c r="AP328" s="1" t="str">
        <f t="shared" si="148"/>
        <v/>
      </c>
      <c r="AQ328" s="1" t="str">
        <f t="shared" si="148"/>
        <v/>
      </c>
      <c r="AS328" s="1" t="str">
        <f t="shared" si="149"/>
        <v/>
      </c>
      <c r="AT328" s="1" t="e">
        <f t="shared" si="152"/>
        <v>#N/A</v>
      </c>
      <c r="AU328" s="1" t="e">
        <f t="shared" si="139"/>
        <v>#N/A</v>
      </c>
      <c r="AV328" s="9" t="e">
        <f t="shared" si="140"/>
        <v>#N/A</v>
      </c>
      <c r="AW328" s="9" t="e">
        <f t="shared" si="141"/>
        <v>#N/A</v>
      </c>
      <c r="AX328" s="9" t="e">
        <f t="shared" si="142"/>
        <v>#N/A</v>
      </c>
      <c r="AY328" s="9" t="e">
        <f t="shared" si="143"/>
        <v>#N/A</v>
      </c>
      <c r="AZ328" s="9" t="e">
        <f t="shared" si="144"/>
        <v>#N/A</v>
      </c>
      <c r="BA328" s="9" t="e">
        <f t="shared" si="150"/>
        <v>#N/A</v>
      </c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M328" s="48"/>
      <c r="BX328" s="7"/>
      <c r="BY328" s="4"/>
      <c r="BZ328" s="7"/>
      <c r="CA328" s="7"/>
      <c r="CB328" s="7"/>
      <c r="CE328" s="7"/>
      <c r="CF328" s="7"/>
      <c r="CG328" s="7"/>
      <c r="CH328" s="7"/>
      <c r="CI328" s="7"/>
      <c r="CJ328" s="7"/>
      <c r="CK328" s="7"/>
      <c r="CL328" s="7"/>
      <c r="CN328" s="47"/>
      <c r="CO328" s="47"/>
      <c r="CP328" s="4"/>
    </row>
    <row r="329" spans="2:94" s="1" customFormat="1" x14ac:dyDescent="0.3">
      <c r="B329" s="1" t="e">
        <f t="shared" si="129"/>
        <v>#N/A</v>
      </c>
      <c r="J329" s="4"/>
      <c r="K329" s="4"/>
      <c r="L329" s="4"/>
      <c r="M329" s="61"/>
      <c r="Y329" s="58"/>
      <c r="AA329" s="1">
        <f t="shared" si="130"/>
        <v>0</v>
      </c>
      <c r="AB329" s="1">
        <f t="shared" si="131"/>
        <v>0</v>
      </c>
      <c r="AC329" s="1">
        <f t="shared" si="132"/>
        <v>0</v>
      </c>
      <c r="AD329" s="1" t="str">
        <f t="shared" si="145"/>
        <v/>
      </c>
      <c r="AE329" s="1" t="str">
        <f t="shared" si="146"/>
        <v/>
      </c>
      <c r="AF329" s="1" t="str">
        <f t="shared" si="146"/>
        <v/>
      </c>
      <c r="AG329" s="1" t="str">
        <f t="shared" si="146"/>
        <v/>
      </c>
      <c r="AH329" s="1" t="e">
        <f t="shared" si="151"/>
        <v>#N/A</v>
      </c>
      <c r="AI329" s="9" t="e">
        <f t="shared" si="147"/>
        <v>#N/A</v>
      </c>
      <c r="AJ329" s="9" t="e">
        <f t="shared" si="133"/>
        <v>#N/A</v>
      </c>
      <c r="AK329" s="9" t="e">
        <f t="shared" si="134"/>
        <v>#N/A</v>
      </c>
      <c r="AL329" s="9" t="e">
        <f t="shared" si="135"/>
        <v>#N/A</v>
      </c>
      <c r="AM329" s="9" t="e">
        <f t="shared" si="136"/>
        <v>#N/A</v>
      </c>
      <c r="AN329" s="9" t="e">
        <f t="shared" si="137"/>
        <v>#N/A</v>
      </c>
      <c r="AO329" s="9" t="e">
        <f t="shared" si="138"/>
        <v>#N/A</v>
      </c>
      <c r="AP329" s="1" t="str">
        <f t="shared" si="148"/>
        <v/>
      </c>
      <c r="AQ329" s="1" t="str">
        <f t="shared" si="148"/>
        <v/>
      </c>
      <c r="AS329" s="1" t="str">
        <f t="shared" si="149"/>
        <v/>
      </c>
      <c r="AT329" s="1" t="e">
        <f t="shared" si="152"/>
        <v>#N/A</v>
      </c>
      <c r="AU329" s="1" t="e">
        <f t="shared" si="139"/>
        <v>#N/A</v>
      </c>
      <c r="AV329" s="9" t="e">
        <f t="shared" si="140"/>
        <v>#N/A</v>
      </c>
      <c r="AW329" s="9" t="e">
        <f t="shared" si="141"/>
        <v>#N/A</v>
      </c>
      <c r="AX329" s="9" t="e">
        <f t="shared" si="142"/>
        <v>#N/A</v>
      </c>
      <c r="AY329" s="9" t="e">
        <f t="shared" si="143"/>
        <v>#N/A</v>
      </c>
      <c r="AZ329" s="9" t="e">
        <f t="shared" si="144"/>
        <v>#N/A</v>
      </c>
      <c r="BA329" s="9" t="e">
        <f t="shared" si="150"/>
        <v>#N/A</v>
      </c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M329" s="48"/>
      <c r="BX329" s="7"/>
      <c r="BY329" s="4"/>
      <c r="BZ329" s="7"/>
      <c r="CA329" s="7"/>
      <c r="CB329" s="7"/>
      <c r="CE329" s="7"/>
      <c r="CF329" s="7"/>
      <c r="CG329" s="7"/>
      <c r="CH329" s="7"/>
      <c r="CI329" s="7"/>
      <c r="CJ329" s="7"/>
      <c r="CK329" s="7"/>
      <c r="CL329" s="7"/>
      <c r="CN329" s="47"/>
      <c r="CO329" s="47"/>
      <c r="CP329" s="4"/>
    </row>
    <row r="330" spans="2:94" s="1" customFormat="1" x14ac:dyDescent="0.3">
      <c r="B330" s="1" t="e">
        <f t="shared" si="129"/>
        <v>#N/A</v>
      </c>
      <c r="J330" s="4"/>
      <c r="K330" s="4"/>
      <c r="L330" s="4"/>
      <c r="M330" s="61"/>
      <c r="Y330" s="58"/>
      <c r="AA330" s="1">
        <f t="shared" si="130"/>
        <v>0</v>
      </c>
      <c r="AB330" s="1">
        <f t="shared" si="131"/>
        <v>0</v>
      </c>
      <c r="AC330" s="1">
        <f t="shared" si="132"/>
        <v>0</v>
      </c>
      <c r="AD330" s="1" t="str">
        <f t="shared" si="145"/>
        <v/>
      </c>
      <c r="AE330" s="1" t="str">
        <f t="shared" si="146"/>
        <v/>
      </c>
      <c r="AF330" s="1" t="str">
        <f t="shared" si="146"/>
        <v/>
      </c>
      <c r="AG330" s="1" t="str">
        <f t="shared" si="146"/>
        <v/>
      </c>
      <c r="AH330" s="1" t="e">
        <f t="shared" si="151"/>
        <v>#N/A</v>
      </c>
      <c r="AI330" s="9" t="e">
        <f t="shared" si="147"/>
        <v>#N/A</v>
      </c>
      <c r="AJ330" s="9" t="e">
        <f t="shared" si="133"/>
        <v>#N/A</v>
      </c>
      <c r="AK330" s="9" t="e">
        <f t="shared" si="134"/>
        <v>#N/A</v>
      </c>
      <c r="AL330" s="9" t="e">
        <f t="shared" si="135"/>
        <v>#N/A</v>
      </c>
      <c r="AM330" s="9" t="e">
        <f t="shared" si="136"/>
        <v>#N/A</v>
      </c>
      <c r="AN330" s="9" t="e">
        <f t="shared" si="137"/>
        <v>#N/A</v>
      </c>
      <c r="AO330" s="9" t="e">
        <f t="shared" si="138"/>
        <v>#N/A</v>
      </c>
      <c r="AP330" s="1" t="str">
        <f t="shared" si="148"/>
        <v/>
      </c>
      <c r="AQ330" s="1" t="str">
        <f t="shared" si="148"/>
        <v/>
      </c>
      <c r="AS330" s="1" t="str">
        <f t="shared" si="149"/>
        <v/>
      </c>
      <c r="AT330" s="1" t="e">
        <f t="shared" si="152"/>
        <v>#N/A</v>
      </c>
      <c r="AU330" s="1" t="e">
        <f t="shared" si="139"/>
        <v>#N/A</v>
      </c>
      <c r="AV330" s="9" t="e">
        <f t="shared" si="140"/>
        <v>#N/A</v>
      </c>
      <c r="AW330" s="9" t="e">
        <f t="shared" si="141"/>
        <v>#N/A</v>
      </c>
      <c r="AX330" s="9" t="e">
        <f t="shared" si="142"/>
        <v>#N/A</v>
      </c>
      <c r="AY330" s="9" t="e">
        <f t="shared" si="143"/>
        <v>#N/A</v>
      </c>
      <c r="AZ330" s="9" t="e">
        <f t="shared" si="144"/>
        <v>#N/A</v>
      </c>
      <c r="BA330" s="9" t="e">
        <f t="shared" si="150"/>
        <v>#N/A</v>
      </c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M330" s="48"/>
      <c r="BX330" s="7"/>
      <c r="BY330" s="4"/>
      <c r="BZ330" s="7"/>
      <c r="CA330" s="7"/>
      <c r="CB330" s="7"/>
      <c r="CE330" s="7"/>
      <c r="CF330" s="7"/>
      <c r="CG330" s="7"/>
      <c r="CH330" s="7"/>
      <c r="CI330" s="7"/>
      <c r="CJ330" s="7"/>
      <c r="CK330" s="7"/>
      <c r="CL330" s="7"/>
      <c r="CN330" s="47"/>
      <c r="CO330" s="47"/>
      <c r="CP330" s="4"/>
    </row>
    <row r="331" spans="2:94" s="1" customFormat="1" x14ac:dyDescent="0.3">
      <c r="C331" s="3"/>
      <c r="D331" s="3"/>
      <c r="E331" s="3"/>
      <c r="F331" s="3"/>
      <c r="G331" s="3"/>
      <c r="H331" s="3"/>
      <c r="I331" s="3"/>
      <c r="J331" s="65"/>
      <c r="K331" s="65"/>
      <c r="L331" s="65"/>
      <c r="M331" s="66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60"/>
      <c r="Z331" s="3"/>
      <c r="AI331" s="9"/>
      <c r="AJ331" s="9"/>
      <c r="AK331" s="9"/>
      <c r="AL331" s="9"/>
      <c r="AM331" s="9"/>
      <c r="AN331" s="9"/>
      <c r="AO331" s="9"/>
      <c r="AV331" s="9"/>
      <c r="AW331" s="9"/>
      <c r="AX331" s="9"/>
      <c r="AY331" s="9"/>
      <c r="AZ331" s="9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M331" s="48"/>
      <c r="BX331" s="7"/>
      <c r="BY331" s="4"/>
      <c r="BZ331" s="7"/>
      <c r="CA331" s="7"/>
      <c r="CB331" s="7"/>
      <c r="CE331" s="7"/>
      <c r="CF331" s="7"/>
      <c r="CG331" s="7"/>
      <c r="CH331" s="7"/>
      <c r="CI331" s="7"/>
      <c r="CJ331" s="7"/>
      <c r="CK331" s="7"/>
      <c r="CL331" s="7"/>
      <c r="CN331" s="47"/>
      <c r="CO331" s="47"/>
      <c r="CP331" s="4"/>
    </row>
    <row r="332" spans="2:94" s="1" customFormat="1" x14ac:dyDescent="0.3">
      <c r="C332" s="3"/>
      <c r="D332" s="3"/>
      <c r="E332" s="3"/>
      <c r="F332" s="3"/>
      <c r="G332" s="3"/>
      <c r="H332" s="3"/>
      <c r="I332" s="3"/>
      <c r="J332" s="65"/>
      <c r="K332" s="65"/>
      <c r="L332" s="65"/>
      <c r="M332" s="66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60"/>
      <c r="Z332" s="3"/>
      <c r="AI332" s="9"/>
      <c r="AJ332" s="9"/>
      <c r="AK332" s="9"/>
      <c r="AL332" s="9"/>
      <c r="AM332" s="9"/>
      <c r="AN332" s="9"/>
      <c r="AO332" s="9"/>
      <c r="AV332" s="9"/>
      <c r="AW332" s="9"/>
      <c r="AX332" s="9"/>
      <c r="AY332" s="9"/>
      <c r="AZ332" s="9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M332" s="48"/>
      <c r="BX332" s="7"/>
      <c r="BY332" s="4"/>
      <c r="BZ332" s="7"/>
      <c r="CA332" s="7"/>
      <c r="CB332" s="7"/>
      <c r="CE332" s="7"/>
      <c r="CF332" s="7"/>
      <c r="CG332" s="7"/>
      <c r="CH332" s="7"/>
      <c r="CI332" s="7"/>
      <c r="CJ332" s="7"/>
      <c r="CK332" s="7"/>
      <c r="CL332" s="7"/>
      <c r="CN332" s="47"/>
      <c r="CO332" s="47"/>
      <c r="CP332" s="4"/>
    </row>
    <row r="333" spans="2:94" s="1" customFormat="1" x14ac:dyDescent="0.3">
      <c r="C333" s="3"/>
      <c r="D333" s="3"/>
      <c r="E333" s="3"/>
      <c r="F333" s="3"/>
      <c r="G333" s="3"/>
      <c r="H333" s="3"/>
      <c r="I333" s="3"/>
      <c r="J333" s="65"/>
      <c r="K333" s="65"/>
      <c r="L333" s="65"/>
      <c r="M333" s="66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60"/>
      <c r="Z333" s="3"/>
      <c r="AI333" s="9"/>
      <c r="AJ333" s="9"/>
      <c r="AK333" s="9"/>
      <c r="AL333" s="9"/>
      <c r="AM333" s="9"/>
      <c r="AN333" s="9"/>
      <c r="AO333" s="9"/>
      <c r="AV333" s="9"/>
      <c r="AW333" s="9"/>
      <c r="AX333" s="9"/>
      <c r="AY333" s="9"/>
      <c r="AZ333" s="9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M333" s="48"/>
      <c r="BX333" s="7"/>
      <c r="BY333" s="4"/>
      <c r="BZ333" s="7"/>
      <c r="CA333" s="7"/>
      <c r="CB333" s="7"/>
      <c r="CE333" s="7"/>
      <c r="CF333" s="7"/>
      <c r="CG333" s="7"/>
      <c r="CH333" s="7"/>
      <c r="CI333" s="7"/>
      <c r="CJ333" s="7"/>
      <c r="CK333" s="7"/>
      <c r="CL333" s="7"/>
      <c r="CN333" s="47"/>
      <c r="CO333" s="47"/>
      <c r="CP333" s="4"/>
    </row>
    <row r="334" spans="2:94" s="1" customFormat="1" x14ac:dyDescent="0.3">
      <c r="C334" s="3"/>
      <c r="D334" s="3"/>
      <c r="E334" s="3"/>
      <c r="F334" s="3"/>
      <c r="G334" s="3"/>
      <c r="H334" s="3"/>
      <c r="I334" s="3"/>
      <c r="J334" s="65"/>
      <c r="K334" s="65"/>
      <c r="L334" s="65"/>
      <c r="M334" s="66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60"/>
      <c r="Z334" s="3"/>
      <c r="AI334" s="9"/>
      <c r="AJ334" s="9"/>
      <c r="AK334" s="9"/>
      <c r="AL334" s="9"/>
      <c r="AM334" s="9"/>
      <c r="AN334" s="9"/>
      <c r="AO334" s="9"/>
      <c r="AV334" s="9"/>
      <c r="AW334" s="9"/>
      <c r="AX334" s="9"/>
      <c r="AY334" s="9"/>
      <c r="AZ334" s="9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M334" s="48"/>
      <c r="BX334" s="7"/>
      <c r="BY334" s="4"/>
      <c r="BZ334" s="7"/>
      <c r="CA334" s="7"/>
      <c r="CB334" s="7"/>
      <c r="CE334" s="7"/>
      <c r="CF334" s="7"/>
      <c r="CG334" s="7"/>
      <c r="CH334" s="7"/>
      <c r="CI334" s="7"/>
      <c r="CJ334" s="7"/>
      <c r="CK334" s="7"/>
      <c r="CL334" s="7"/>
      <c r="CN334" s="47"/>
      <c r="CO334" s="47"/>
      <c r="CP334" s="4"/>
    </row>
    <row r="335" spans="2:94" s="1" customFormat="1" x14ac:dyDescent="0.3">
      <c r="C335" s="3"/>
      <c r="D335" s="3"/>
      <c r="E335" s="3"/>
      <c r="F335" s="3"/>
      <c r="G335" s="3"/>
      <c r="H335" s="3"/>
      <c r="I335" s="3"/>
      <c r="J335" s="65"/>
      <c r="K335" s="65"/>
      <c r="L335" s="65"/>
      <c r="M335" s="66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60"/>
      <c r="Z335" s="3"/>
      <c r="AI335" s="9"/>
      <c r="AJ335" s="9"/>
      <c r="AK335" s="9"/>
      <c r="AL335" s="9"/>
      <c r="AM335" s="9"/>
      <c r="AN335" s="9"/>
      <c r="AO335" s="9"/>
      <c r="AV335" s="9"/>
      <c r="AW335" s="9"/>
      <c r="AX335" s="9"/>
      <c r="AY335" s="9"/>
      <c r="AZ335" s="9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M335" s="48"/>
      <c r="BX335" s="7"/>
      <c r="BY335" s="4"/>
      <c r="BZ335" s="7"/>
      <c r="CA335" s="7"/>
      <c r="CB335" s="7"/>
      <c r="CE335" s="7"/>
      <c r="CF335" s="7"/>
      <c r="CG335" s="7"/>
      <c r="CH335" s="7"/>
      <c r="CI335" s="7"/>
      <c r="CJ335" s="7"/>
      <c r="CK335" s="7"/>
      <c r="CL335" s="7"/>
      <c r="CN335" s="47"/>
      <c r="CO335" s="47"/>
      <c r="CP335" s="4"/>
    </row>
    <row r="336" spans="2:94" s="1" customFormat="1" x14ac:dyDescent="0.3">
      <c r="C336" s="3"/>
      <c r="D336" s="3"/>
      <c r="E336" s="3"/>
      <c r="F336" s="3"/>
      <c r="G336" s="3"/>
      <c r="H336" s="3"/>
      <c r="I336" s="3"/>
      <c r="J336" s="65"/>
      <c r="K336" s="65"/>
      <c r="L336" s="65"/>
      <c r="M336" s="66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60"/>
      <c r="Z336" s="3"/>
      <c r="AI336" s="9"/>
      <c r="AJ336" s="9"/>
      <c r="AK336" s="9"/>
      <c r="AL336" s="9"/>
      <c r="AM336" s="9"/>
      <c r="AN336" s="9"/>
      <c r="AO336" s="9"/>
      <c r="AV336" s="9"/>
      <c r="AW336" s="9"/>
      <c r="AX336" s="9"/>
      <c r="AY336" s="9"/>
      <c r="AZ336" s="9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M336" s="48"/>
      <c r="BX336" s="7"/>
      <c r="BY336" s="4"/>
      <c r="BZ336" s="7"/>
      <c r="CA336" s="7"/>
      <c r="CB336" s="7"/>
      <c r="CE336" s="7"/>
      <c r="CF336" s="7"/>
      <c r="CG336" s="7"/>
      <c r="CH336" s="7"/>
      <c r="CI336" s="7"/>
      <c r="CJ336" s="7"/>
      <c r="CK336" s="7"/>
      <c r="CL336" s="7"/>
      <c r="CN336" s="47"/>
      <c r="CO336" s="47"/>
      <c r="CP336" s="4"/>
    </row>
    <row r="337" spans="3:94" s="1" customFormat="1" x14ac:dyDescent="0.3">
      <c r="C337" s="3"/>
      <c r="D337" s="3"/>
      <c r="E337" s="3"/>
      <c r="F337" s="3"/>
      <c r="G337" s="3"/>
      <c r="H337" s="3"/>
      <c r="I337" s="3"/>
      <c r="J337" s="65"/>
      <c r="K337" s="65"/>
      <c r="L337" s="65"/>
      <c r="M337" s="66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60"/>
      <c r="Z337" s="3"/>
      <c r="AI337" s="9"/>
      <c r="AJ337" s="9"/>
      <c r="AK337" s="9"/>
      <c r="AL337" s="9"/>
      <c r="AM337" s="9"/>
      <c r="AN337" s="9"/>
      <c r="AO337" s="9"/>
      <c r="AV337" s="9"/>
      <c r="AW337" s="9"/>
      <c r="AX337" s="9"/>
      <c r="AY337" s="9"/>
      <c r="AZ337" s="9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M337" s="48"/>
      <c r="BX337" s="7"/>
      <c r="BY337" s="4"/>
      <c r="BZ337" s="7"/>
      <c r="CA337" s="7"/>
      <c r="CB337" s="7"/>
      <c r="CE337" s="7"/>
      <c r="CF337" s="7"/>
      <c r="CG337" s="7"/>
      <c r="CH337" s="7"/>
      <c r="CI337" s="7"/>
      <c r="CJ337" s="7"/>
      <c r="CK337" s="7"/>
      <c r="CL337" s="7"/>
      <c r="CN337" s="47"/>
      <c r="CO337" s="47"/>
      <c r="CP337" s="4"/>
    </row>
    <row r="338" spans="3:94" s="1" customFormat="1" x14ac:dyDescent="0.3">
      <c r="C338" s="3"/>
      <c r="D338" s="3"/>
      <c r="E338" s="3"/>
      <c r="F338" s="3"/>
      <c r="G338" s="3"/>
      <c r="H338" s="3"/>
      <c r="I338" s="3"/>
      <c r="J338" s="65"/>
      <c r="K338" s="65"/>
      <c r="L338" s="65"/>
      <c r="M338" s="66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60"/>
      <c r="Z338" s="3"/>
      <c r="AI338" s="9"/>
      <c r="AJ338" s="9"/>
      <c r="AK338" s="9"/>
      <c r="AL338" s="9"/>
      <c r="AM338" s="9"/>
      <c r="AN338" s="9"/>
      <c r="AO338" s="9"/>
      <c r="AV338" s="9"/>
      <c r="AW338" s="9"/>
      <c r="AX338" s="9"/>
      <c r="AY338" s="9"/>
      <c r="AZ338" s="9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M338" s="48"/>
      <c r="BX338" s="7"/>
      <c r="BY338" s="4"/>
      <c r="BZ338" s="7"/>
      <c r="CA338" s="7"/>
      <c r="CB338" s="7"/>
      <c r="CE338" s="7"/>
      <c r="CF338" s="7"/>
      <c r="CG338" s="7"/>
      <c r="CH338" s="7"/>
      <c r="CI338" s="7"/>
      <c r="CJ338" s="7"/>
      <c r="CK338" s="7"/>
      <c r="CL338" s="7"/>
      <c r="CN338" s="47"/>
      <c r="CO338" s="47"/>
      <c r="CP338" s="4"/>
    </row>
    <row r="339" spans="3:94" s="1" customFormat="1" x14ac:dyDescent="0.3">
      <c r="C339" s="3"/>
      <c r="D339" s="3"/>
      <c r="E339" s="3"/>
      <c r="F339" s="3"/>
      <c r="G339" s="3"/>
      <c r="H339" s="3"/>
      <c r="I339" s="3"/>
      <c r="J339" s="65"/>
      <c r="K339" s="65"/>
      <c r="L339" s="65"/>
      <c r="M339" s="66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60"/>
      <c r="Z339" s="3"/>
      <c r="AI339" s="9"/>
      <c r="AJ339" s="9"/>
      <c r="AK339" s="9"/>
      <c r="AL339" s="9"/>
      <c r="AM339" s="9"/>
      <c r="AN339" s="9"/>
      <c r="AO339" s="9"/>
      <c r="AV339" s="9"/>
      <c r="AW339" s="9"/>
      <c r="AX339" s="9"/>
      <c r="AY339" s="9"/>
      <c r="AZ339" s="9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M339" s="48"/>
      <c r="BX339" s="7"/>
      <c r="BY339" s="4"/>
      <c r="BZ339" s="7"/>
      <c r="CA339" s="7"/>
      <c r="CB339" s="7"/>
      <c r="CE339" s="7"/>
      <c r="CF339" s="7"/>
      <c r="CG339" s="7"/>
      <c r="CH339" s="7"/>
      <c r="CI339" s="7"/>
      <c r="CJ339" s="7"/>
      <c r="CK339" s="7"/>
      <c r="CL339" s="7"/>
      <c r="CN339" s="47"/>
      <c r="CO339" s="47"/>
      <c r="CP339" s="4"/>
    </row>
    <row r="340" spans="3:94" s="1" customFormat="1" x14ac:dyDescent="0.3">
      <c r="C340" s="3"/>
      <c r="D340" s="3"/>
      <c r="E340" s="3"/>
      <c r="F340" s="3"/>
      <c r="G340" s="3"/>
      <c r="H340" s="3"/>
      <c r="I340" s="3"/>
      <c r="J340" s="65"/>
      <c r="K340" s="65"/>
      <c r="L340" s="65"/>
      <c r="M340" s="66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60"/>
      <c r="Z340" s="3"/>
      <c r="AI340" s="9"/>
      <c r="AJ340" s="9"/>
      <c r="AK340" s="9"/>
      <c r="AL340" s="9"/>
      <c r="AM340" s="9"/>
      <c r="AN340" s="9"/>
      <c r="AO340" s="9"/>
      <c r="AV340" s="9"/>
      <c r="AW340" s="9"/>
      <c r="AX340" s="9"/>
      <c r="AY340" s="9"/>
      <c r="AZ340" s="9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M340" s="48"/>
      <c r="BX340" s="7"/>
      <c r="BY340" s="4"/>
      <c r="BZ340" s="7"/>
      <c r="CA340" s="7"/>
      <c r="CB340" s="7"/>
      <c r="CE340" s="7"/>
      <c r="CF340" s="7"/>
      <c r="CG340" s="7"/>
      <c r="CH340" s="7"/>
      <c r="CI340" s="7"/>
      <c r="CJ340" s="7"/>
      <c r="CK340" s="7"/>
      <c r="CL340" s="7"/>
      <c r="CN340" s="47"/>
      <c r="CO340" s="47"/>
      <c r="CP340" s="4"/>
    </row>
    <row r="341" spans="3:94" s="1" customFormat="1" x14ac:dyDescent="0.3">
      <c r="C341" s="3"/>
      <c r="D341" s="3"/>
      <c r="E341" s="3"/>
      <c r="F341" s="3"/>
      <c r="G341" s="3"/>
      <c r="H341" s="3"/>
      <c r="I341" s="3"/>
      <c r="J341" s="65"/>
      <c r="K341" s="65"/>
      <c r="L341" s="65"/>
      <c r="M341" s="66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60"/>
      <c r="Z341" s="3"/>
      <c r="AI341" s="9"/>
      <c r="AJ341" s="9"/>
      <c r="AK341" s="9"/>
      <c r="AL341" s="9"/>
      <c r="AM341" s="9"/>
      <c r="AN341" s="9"/>
      <c r="AO341" s="9"/>
      <c r="AV341" s="9"/>
      <c r="AW341" s="9"/>
      <c r="AX341" s="9"/>
      <c r="AY341" s="9"/>
      <c r="AZ341" s="9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M341" s="48"/>
      <c r="BX341" s="7"/>
      <c r="BY341" s="4"/>
      <c r="BZ341" s="7"/>
      <c r="CA341" s="7"/>
      <c r="CB341" s="7"/>
      <c r="CE341" s="7"/>
      <c r="CF341" s="7"/>
      <c r="CG341" s="7"/>
      <c r="CH341" s="7"/>
      <c r="CI341" s="7"/>
      <c r="CJ341" s="7"/>
      <c r="CK341" s="7"/>
      <c r="CL341" s="7"/>
      <c r="CN341" s="47"/>
      <c r="CO341" s="47"/>
      <c r="CP341" s="4"/>
    </row>
    <row r="342" spans="3:94" s="1" customFormat="1" x14ac:dyDescent="0.3">
      <c r="C342" s="3"/>
      <c r="D342" s="3"/>
      <c r="E342" s="3"/>
      <c r="F342" s="3"/>
      <c r="G342" s="3"/>
      <c r="H342" s="3"/>
      <c r="I342" s="3"/>
      <c r="J342" s="65"/>
      <c r="K342" s="65"/>
      <c r="L342" s="65"/>
      <c r="M342" s="66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60"/>
      <c r="Z342" s="3"/>
      <c r="AI342" s="9"/>
      <c r="AJ342" s="9"/>
      <c r="AK342" s="9"/>
      <c r="AL342" s="9"/>
      <c r="AM342" s="9"/>
      <c r="AN342" s="9"/>
      <c r="AO342" s="9"/>
      <c r="AV342" s="9"/>
      <c r="AW342" s="9"/>
      <c r="AX342" s="9"/>
      <c r="AY342" s="9"/>
      <c r="AZ342" s="9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M342" s="48"/>
      <c r="BX342" s="7"/>
      <c r="BY342" s="4"/>
      <c r="BZ342" s="7"/>
      <c r="CA342" s="7"/>
      <c r="CB342" s="7"/>
      <c r="CE342" s="7"/>
      <c r="CF342" s="7"/>
      <c r="CG342" s="7"/>
      <c r="CH342" s="7"/>
      <c r="CI342" s="7"/>
      <c r="CJ342" s="7"/>
      <c r="CK342" s="7"/>
      <c r="CL342" s="7"/>
      <c r="CN342" s="47"/>
      <c r="CO342" s="47"/>
      <c r="CP342" s="4"/>
    </row>
    <row r="343" spans="3:94" s="1" customFormat="1" x14ac:dyDescent="0.3">
      <c r="C343" s="3"/>
      <c r="D343" s="3"/>
      <c r="E343" s="3"/>
      <c r="F343" s="3"/>
      <c r="G343" s="3"/>
      <c r="H343" s="3"/>
      <c r="I343" s="3"/>
      <c r="J343" s="65"/>
      <c r="K343" s="65"/>
      <c r="L343" s="65"/>
      <c r="M343" s="66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60"/>
      <c r="Z343" s="3"/>
      <c r="AI343" s="9"/>
      <c r="AJ343" s="9"/>
      <c r="AK343" s="9"/>
      <c r="AL343" s="9"/>
      <c r="AM343" s="9"/>
      <c r="AN343" s="9"/>
      <c r="AO343" s="9"/>
      <c r="AV343" s="9"/>
      <c r="AW343" s="9"/>
      <c r="AX343" s="9"/>
      <c r="AY343" s="9"/>
      <c r="AZ343" s="9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M343" s="48"/>
      <c r="BX343" s="7"/>
      <c r="BY343" s="4"/>
      <c r="BZ343" s="7"/>
      <c r="CA343" s="7"/>
      <c r="CB343" s="7"/>
      <c r="CE343" s="7"/>
      <c r="CF343" s="7"/>
      <c r="CG343" s="7"/>
      <c r="CH343" s="7"/>
      <c r="CI343" s="7"/>
      <c r="CJ343" s="7"/>
      <c r="CK343" s="7"/>
      <c r="CL343" s="7"/>
      <c r="CN343" s="47"/>
      <c r="CO343" s="47"/>
      <c r="CP343" s="4"/>
    </row>
    <row r="344" spans="3:94" s="1" customFormat="1" x14ac:dyDescent="0.3">
      <c r="C344" s="3"/>
      <c r="D344" s="3"/>
      <c r="E344" s="3"/>
      <c r="F344" s="3"/>
      <c r="G344" s="3"/>
      <c r="H344" s="3"/>
      <c r="I344" s="3"/>
      <c r="J344" s="65"/>
      <c r="K344" s="65"/>
      <c r="L344" s="65"/>
      <c r="M344" s="66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60"/>
      <c r="Z344" s="3"/>
      <c r="AI344" s="9"/>
      <c r="AJ344" s="9"/>
      <c r="AK344" s="9"/>
      <c r="AL344" s="9"/>
      <c r="AM344" s="9"/>
      <c r="AN344" s="9"/>
      <c r="AO344" s="9"/>
      <c r="AV344" s="9"/>
      <c r="AW344" s="9"/>
      <c r="AX344" s="9"/>
      <c r="AY344" s="9"/>
      <c r="AZ344" s="9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M344" s="48"/>
      <c r="BX344" s="7"/>
      <c r="BY344" s="4"/>
      <c r="BZ344" s="7"/>
      <c r="CA344" s="7"/>
      <c r="CB344" s="7"/>
      <c r="CE344" s="7"/>
      <c r="CF344" s="7"/>
      <c r="CG344" s="7"/>
      <c r="CH344" s="7"/>
      <c r="CI344" s="7"/>
      <c r="CJ344" s="7"/>
      <c r="CK344" s="7"/>
      <c r="CL344" s="7"/>
      <c r="CN344" s="47"/>
      <c r="CO344" s="47"/>
      <c r="CP344" s="4"/>
    </row>
    <row r="345" spans="3:94" s="1" customFormat="1" x14ac:dyDescent="0.3">
      <c r="C345" s="3"/>
      <c r="D345" s="3"/>
      <c r="E345" s="3"/>
      <c r="F345" s="3"/>
      <c r="G345" s="3"/>
      <c r="H345" s="3"/>
      <c r="I345" s="3"/>
      <c r="J345" s="65"/>
      <c r="K345" s="65"/>
      <c r="L345" s="65"/>
      <c r="M345" s="66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60"/>
      <c r="Z345" s="3"/>
      <c r="AI345" s="9"/>
      <c r="AJ345" s="9"/>
      <c r="AK345" s="9"/>
      <c r="AL345" s="9"/>
      <c r="AM345" s="9"/>
      <c r="AN345" s="9"/>
      <c r="AO345" s="9"/>
      <c r="AV345" s="9"/>
      <c r="AW345" s="9"/>
      <c r="AX345" s="9"/>
      <c r="AY345" s="9"/>
      <c r="AZ345" s="9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M345" s="48"/>
      <c r="BX345" s="7"/>
      <c r="BY345" s="4"/>
      <c r="BZ345" s="7"/>
      <c r="CA345" s="7"/>
      <c r="CB345" s="7"/>
      <c r="CE345" s="7"/>
      <c r="CF345" s="7"/>
      <c r="CG345" s="7"/>
      <c r="CH345" s="7"/>
      <c r="CI345" s="7"/>
      <c r="CJ345" s="7"/>
      <c r="CK345" s="7"/>
      <c r="CL345" s="7"/>
      <c r="CN345" s="47"/>
      <c r="CO345" s="47"/>
      <c r="CP345" s="4"/>
    </row>
    <row r="346" spans="3:94" s="1" customFormat="1" x14ac:dyDescent="0.3">
      <c r="C346" s="3"/>
      <c r="D346" s="3"/>
      <c r="E346" s="3"/>
      <c r="F346" s="3"/>
      <c r="G346" s="3"/>
      <c r="H346" s="3"/>
      <c r="I346" s="3"/>
      <c r="J346" s="65"/>
      <c r="K346" s="65"/>
      <c r="L346" s="65"/>
      <c r="M346" s="66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60"/>
      <c r="Z346" s="3"/>
      <c r="AI346" s="9"/>
      <c r="AJ346" s="9"/>
      <c r="AK346" s="9"/>
      <c r="AL346" s="9"/>
      <c r="AM346" s="9"/>
      <c r="AN346" s="9"/>
      <c r="AO346" s="9"/>
      <c r="AV346" s="9"/>
      <c r="AW346" s="9"/>
      <c r="AX346" s="9"/>
      <c r="AY346" s="9"/>
      <c r="AZ346" s="9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M346" s="48"/>
      <c r="BX346" s="7"/>
      <c r="BY346" s="4"/>
      <c r="BZ346" s="7"/>
      <c r="CA346" s="7"/>
      <c r="CB346" s="7"/>
      <c r="CE346" s="7"/>
      <c r="CF346" s="7"/>
      <c r="CG346" s="7"/>
      <c r="CH346" s="7"/>
      <c r="CI346" s="7"/>
      <c r="CJ346" s="7"/>
      <c r="CK346" s="7"/>
      <c r="CL346" s="7"/>
      <c r="CN346" s="47"/>
      <c r="CO346" s="47"/>
      <c r="CP346" s="4"/>
    </row>
    <row r="347" spans="3:94" s="1" customFormat="1" x14ac:dyDescent="0.3">
      <c r="C347" s="3"/>
      <c r="D347" s="3"/>
      <c r="E347" s="3"/>
      <c r="F347" s="3"/>
      <c r="G347" s="3"/>
      <c r="H347" s="3"/>
      <c r="I347" s="3"/>
      <c r="J347" s="65"/>
      <c r="K347" s="65"/>
      <c r="L347" s="65"/>
      <c r="M347" s="66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60"/>
      <c r="Z347" s="3"/>
      <c r="AI347" s="9"/>
      <c r="AJ347" s="9"/>
      <c r="AK347" s="9"/>
      <c r="AL347" s="9"/>
      <c r="AM347" s="9"/>
      <c r="AN347" s="9"/>
      <c r="AO347" s="9"/>
      <c r="AV347" s="9"/>
      <c r="AW347" s="9"/>
      <c r="AX347" s="9"/>
      <c r="AY347" s="9"/>
      <c r="AZ347" s="9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M347" s="48"/>
      <c r="BX347" s="7"/>
      <c r="BY347" s="4"/>
      <c r="BZ347" s="7"/>
      <c r="CA347" s="7"/>
      <c r="CB347" s="7"/>
      <c r="CE347" s="7"/>
      <c r="CF347" s="7"/>
      <c r="CG347" s="7"/>
      <c r="CH347" s="7"/>
      <c r="CI347" s="7"/>
      <c r="CJ347" s="7"/>
      <c r="CK347" s="7"/>
      <c r="CL347" s="7"/>
      <c r="CN347" s="47"/>
      <c r="CO347" s="47"/>
      <c r="CP347" s="4"/>
    </row>
    <row r="348" spans="3:94" s="1" customFormat="1" x14ac:dyDescent="0.3">
      <c r="C348" s="3"/>
      <c r="D348" s="3"/>
      <c r="E348" s="3"/>
      <c r="F348" s="3"/>
      <c r="G348" s="3"/>
      <c r="H348" s="3"/>
      <c r="I348" s="3"/>
      <c r="J348" s="65"/>
      <c r="K348" s="65"/>
      <c r="L348" s="65"/>
      <c r="M348" s="66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60"/>
      <c r="Z348" s="3"/>
      <c r="AI348" s="9"/>
      <c r="AJ348" s="9"/>
      <c r="AK348" s="9"/>
      <c r="AL348" s="9"/>
      <c r="AM348" s="9"/>
      <c r="AN348" s="9"/>
      <c r="AO348" s="9"/>
      <c r="AV348" s="9"/>
      <c r="AW348" s="9"/>
      <c r="AX348" s="9"/>
      <c r="AY348" s="9"/>
      <c r="AZ348" s="9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M348" s="48"/>
      <c r="BX348" s="7"/>
      <c r="BY348" s="4"/>
      <c r="BZ348" s="7"/>
      <c r="CA348" s="7"/>
      <c r="CB348" s="7"/>
      <c r="CE348" s="7"/>
      <c r="CF348" s="7"/>
      <c r="CG348" s="7"/>
      <c r="CH348" s="7"/>
      <c r="CI348" s="7"/>
      <c r="CJ348" s="7"/>
      <c r="CK348" s="7"/>
      <c r="CL348" s="7"/>
      <c r="CN348" s="47"/>
      <c r="CO348" s="47"/>
      <c r="CP348" s="4"/>
    </row>
    <row r="349" spans="3:94" s="1" customFormat="1" x14ac:dyDescent="0.3">
      <c r="C349" s="3"/>
      <c r="D349" s="3"/>
      <c r="E349" s="3"/>
      <c r="F349" s="3"/>
      <c r="G349" s="3"/>
      <c r="H349" s="3"/>
      <c r="I349" s="3"/>
      <c r="J349" s="65"/>
      <c r="K349" s="65"/>
      <c r="L349" s="65"/>
      <c r="M349" s="66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60"/>
      <c r="Z349" s="3"/>
      <c r="AI349" s="9"/>
      <c r="AJ349" s="9"/>
      <c r="AK349" s="9"/>
      <c r="AL349" s="9"/>
      <c r="AM349" s="9"/>
      <c r="AN349" s="9"/>
      <c r="AO349" s="9"/>
      <c r="AV349" s="9"/>
      <c r="AW349" s="9"/>
      <c r="AX349" s="9"/>
      <c r="AY349" s="9"/>
      <c r="AZ349" s="9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M349" s="48"/>
      <c r="BX349" s="7"/>
      <c r="BY349" s="4"/>
      <c r="BZ349" s="7"/>
      <c r="CA349" s="7"/>
      <c r="CB349" s="7"/>
      <c r="CE349" s="7"/>
      <c r="CF349" s="7"/>
      <c r="CG349" s="7"/>
      <c r="CH349" s="7"/>
      <c r="CI349" s="7"/>
      <c r="CJ349" s="7"/>
      <c r="CK349" s="7"/>
      <c r="CL349" s="7"/>
      <c r="CN349" s="47"/>
      <c r="CO349" s="47"/>
      <c r="CP349" s="4"/>
    </row>
    <row r="350" spans="3:94" s="1" customFormat="1" x14ac:dyDescent="0.3">
      <c r="C350" s="3"/>
      <c r="D350" s="3"/>
      <c r="E350" s="3"/>
      <c r="F350" s="3"/>
      <c r="G350" s="3"/>
      <c r="H350" s="3"/>
      <c r="I350" s="3"/>
      <c r="J350" s="65"/>
      <c r="K350" s="65"/>
      <c r="L350" s="65"/>
      <c r="M350" s="66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60"/>
      <c r="Z350" s="3"/>
      <c r="AI350" s="9"/>
      <c r="AJ350" s="9"/>
      <c r="AK350" s="9"/>
      <c r="AL350" s="9"/>
      <c r="AM350" s="9"/>
      <c r="AN350" s="9"/>
      <c r="AO350" s="9"/>
      <c r="AV350" s="9"/>
      <c r="AW350" s="9"/>
      <c r="AX350" s="9"/>
      <c r="AY350" s="9"/>
      <c r="AZ350" s="9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M350" s="48"/>
      <c r="BX350" s="7"/>
      <c r="BY350" s="4"/>
      <c r="BZ350" s="7"/>
      <c r="CA350" s="7"/>
      <c r="CB350" s="7"/>
      <c r="CE350" s="7"/>
      <c r="CF350" s="7"/>
      <c r="CG350" s="7"/>
      <c r="CH350" s="7"/>
      <c r="CI350" s="7"/>
      <c r="CJ350" s="7"/>
      <c r="CK350" s="7"/>
      <c r="CL350" s="7"/>
      <c r="CN350" s="47"/>
      <c r="CO350" s="47"/>
      <c r="CP350" s="4"/>
    </row>
    <row r="351" spans="3:94" s="1" customFormat="1" x14ac:dyDescent="0.3">
      <c r="C351" s="3"/>
      <c r="D351" s="3"/>
      <c r="E351" s="3"/>
      <c r="F351" s="3"/>
      <c r="G351" s="3"/>
      <c r="H351" s="3"/>
      <c r="I351" s="3"/>
      <c r="J351" s="65"/>
      <c r="K351" s="65"/>
      <c r="L351" s="65"/>
      <c r="M351" s="66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60"/>
      <c r="Z351" s="3"/>
      <c r="AI351" s="9"/>
      <c r="AJ351" s="9"/>
      <c r="AK351" s="9"/>
      <c r="AL351" s="9"/>
      <c r="AM351" s="9"/>
      <c r="AN351" s="9"/>
      <c r="AO351" s="9"/>
      <c r="AV351" s="9"/>
      <c r="AW351" s="9"/>
      <c r="AX351" s="9"/>
      <c r="AY351" s="9"/>
      <c r="AZ351" s="9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M351" s="48"/>
      <c r="BX351" s="7"/>
      <c r="BY351" s="4"/>
      <c r="BZ351" s="7"/>
      <c r="CA351" s="7"/>
      <c r="CB351" s="7"/>
      <c r="CE351" s="7"/>
      <c r="CF351" s="7"/>
      <c r="CG351" s="7"/>
      <c r="CH351" s="7"/>
      <c r="CI351" s="7"/>
      <c r="CJ351" s="7"/>
      <c r="CK351" s="7"/>
      <c r="CL351" s="7"/>
      <c r="CN351" s="47"/>
      <c r="CO351" s="47"/>
      <c r="CP351" s="4"/>
    </row>
    <row r="352" spans="3:94" s="1" customFormat="1" x14ac:dyDescent="0.3">
      <c r="C352" s="3"/>
      <c r="D352" s="3"/>
      <c r="E352" s="3"/>
      <c r="F352" s="3"/>
      <c r="G352" s="3"/>
      <c r="H352" s="3"/>
      <c r="I352" s="3"/>
      <c r="J352" s="65"/>
      <c r="K352" s="65"/>
      <c r="L352" s="65"/>
      <c r="M352" s="66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60"/>
      <c r="Z352" s="3"/>
      <c r="AI352" s="9"/>
      <c r="AJ352" s="9"/>
      <c r="AK352" s="9"/>
      <c r="AL352" s="9"/>
      <c r="AM352" s="9"/>
      <c r="AN352" s="9"/>
      <c r="AO352" s="9"/>
      <c r="AV352" s="9"/>
      <c r="AW352" s="9"/>
      <c r="AX352" s="9"/>
      <c r="AY352" s="9"/>
      <c r="AZ352" s="9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M352" s="48"/>
      <c r="BX352" s="7"/>
      <c r="BY352" s="4"/>
      <c r="BZ352" s="7"/>
      <c r="CA352" s="7"/>
      <c r="CB352" s="7"/>
      <c r="CE352" s="7"/>
      <c r="CF352" s="7"/>
      <c r="CG352" s="7"/>
      <c r="CH352" s="7"/>
      <c r="CI352" s="7"/>
      <c r="CJ352" s="7"/>
      <c r="CK352" s="7"/>
      <c r="CL352" s="7"/>
      <c r="CN352" s="47"/>
      <c r="CO352" s="47"/>
      <c r="CP352" s="4"/>
    </row>
    <row r="353" spans="3:94" s="1" customFormat="1" x14ac:dyDescent="0.3">
      <c r="C353" s="3"/>
      <c r="D353" s="3"/>
      <c r="E353" s="3"/>
      <c r="F353" s="3"/>
      <c r="G353" s="3"/>
      <c r="H353" s="3"/>
      <c r="I353" s="3"/>
      <c r="J353" s="65"/>
      <c r="K353" s="65"/>
      <c r="L353" s="65"/>
      <c r="M353" s="66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60"/>
      <c r="Z353" s="3"/>
      <c r="AI353" s="9"/>
      <c r="AJ353" s="9"/>
      <c r="AK353" s="9"/>
      <c r="AL353" s="9"/>
      <c r="AM353" s="9"/>
      <c r="AN353" s="9"/>
      <c r="AO353" s="9"/>
      <c r="AV353" s="9"/>
      <c r="AW353" s="9"/>
      <c r="AX353" s="9"/>
      <c r="AY353" s="9"/>
      <c r="AZ353" s="9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M353" s="48"/>
      <c r="BX353" s="7"/>
      <c r="BY353" s="4"/>
      <c r="BZ353" s="7"/>
      <c r="CA353" s="7"/>
      <c r="CB353" s="7"/>
      <c r="CE353" s="7"/>
      <c r="CF353" s="7"/>
      <c r="CG353" s="7"/>
      <c r="CH353" s="7"/>
      <c r="CI353" s="7"/>
      <c r="CJ353" s="7"/>
      <c r="CK353" s="7"/>
      <c r="CL353" s="7"/>
      <c r="CN353" s="47"/>
      <c r="CO353" s="47"/>
      <c r="CP353" s="4"/>
    </row>
    <row r="354" spans="3:94" s="1" customFormat="1" x14ac:dyDescent="0.3">
      <c r="C354" s="3"/>
      <c r="D354" s="3"/>
      <c r="E354" s="3"/>
      <c r="F354" s="3"/>
      <c r="G354" s="3"/>
      <c r="H354" s="3"/>
      <c r="I354" s="3"/>
      <c r="J354" s="65"/>
      <c r="K354" s="65"/>
      <c r="L354" s="65"/>
      <c r="M354" s="66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60"/>
      <c r="Z354" s="3"/>
      <c r="AI354" s="9"/>
      <c r="AJ354" s="9"/>
      <c r="AK354" s="9"/>
      <c r="AL354" s="9"/>
      <c r="AM354" s="9"/>
      <c r="AN354" s="9"/>
      <c r="AO354" s="9"/>
      <c r="AV354" s="9"/>
      <c r="AW354" s="9"/>
      <c r="AX354" s="9"/>
      <c r="AY354" s="9"/>
      <c r="AZ354" s="9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M354" s="48"/>
      <c r="BX354" s="7"/>
      <c r="BY354" s="4"/>
      <c r="BZ354" s="7"/>
      <c r="CA354" s="7"/>
      <c r="CB354" s="7"/>
      <c r="CE354" s="7"/>
      <c r="CF354" s="7"/>
      <c r="CG354" s="7"/>
      <c r="CH354" s="7"/>
      <c r="CI354" s="7"/>
      <c r="CJ354" s="7"/>
      <c r="CK354" s="7"/>
      <c r="CL354" s="7"/>
      <c r="CN354" s="47"/>
      <c r="CO354" s="47"/>
      <c r="CP354" s="4"/>
    </row>
    <row r="355" spans="3:94" s="1" customFormat="1" x14ac:dyDescent="0.3">
      <c r="C355" s="3"/>
      <c r="D355" s="3"/>
      <c r="E355" s="3"/>
      <c r="F355" s="3"/>
      <c r="G355" s="3"/>
      <c r="H355" s="3"/>
      <c r="I355" s="3"/>
      <c r="J355" s="65"/>
      <c r="K355" s="65"/>
      <c r="L355" s="65"/>
      <c r="M355" s="66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60"/>
      <c r="Z355" s="3"/>
      <c r="AI355" s="9"/>
      <c r="AJ355" s="9"/>
      <c r="AK355" s="9"/>
      <c r="AL355" s="9"/>
      <c r="AM355" s="9"/>
      <c r="AN355" s="9"/>
      <c r="AO355" s="9"/>
      <c r="AV355" s="9"/>
      <c r="AW355" s="9"/>
      <c r="AX355" s="9"/>
      <c r="AY355" s="9"/>
      <c r="AZ355" s="9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M355" s="48"/>
      <c r="BX355" s="7"/>
      <c r="BY355" s="4"/>
      <c r="BZ355" s="7"/>
      <c r="CA355" s="7"/>
      <c r="CB355" s="7"/>
      <c r="CE355" s="7"/>
      <c r="CF355" s="7"/>
      <c r="CG355" s="7"/>
      <c r="CH355" s="7"/>
      <c r="CI355" s="7"/>
      <c r="CJ355" s="7"/>
      <c r="CK355" s="7"/>
      <c r="CL355" s="7"/>
      <c r="CN355" s="47"/>
      <c r="CO355" s="47"/>
      <c r="CP355" s="4"/>
    </row>
    <row r="356" spans="3:94" s="1" customFormat="1" x14ac:dyDescent="0.3">
      <c r="C356" s="3"/>
      <c r="D356" s="3"/>
      <c r="E356" s="3"/>
      <c r="F356" s="3"/>
      <c r="G356" s="3"/>
      <c r="H356" s="3"/>
      <c r="I356" s="3"/>
      <c r="J356" s="65"/>
      <c r="K356" s="65"/>
      <c r="L356" s="65"/>
      <c r="M356" s="66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60"/>
      <c r="Z356" s="3"/>
      <c r="AI356" s="9"/>
      <c r="AJ356" s="9"/>
      <c r="AK356" s="9"/>
      <c r="AL356" s="9"/>
      <c r="AM356" s="9"/>
      <c r="AN356" s="9"/>
      <c r="AO356" s="9"/>
      <c r="AV356" s="9"/>
      <c r="AW356" s="9"/>
      <c r="AX356" s="9"/>
      <c r="AY356" s="9"/>
      <c r="AZ356" s="9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M356" s="48"/>
      <c r="BX356" s="7"/>
      <c r="BY356" s="4"/>
      <c r="BZ356" s="7"/>
      <c r="CA356" s="7"/>
      <c r="CB356" s="7"/>
      <c r="CE356" s="7"/>
      <c r="CF356" s="7"/>
      <c r="CG356" s="7"/>
      <c r="CH356" s="7"/>
      <c r="CI356" s="7"/>
      <c r="CJ356" s="7"/>
      <c r="CK356" s="7"/>
      <c r="CL356" s="7"/>
      <c r="CN356" s="47"/>
      <c r="CO356" s="47"/>
      <c r="CP356" s="4"/>
    </row>
    <row r="357" spans="3:94" s="1" customFormat="1" x14ac:dyDescent="0.3">
      <c r="C357" s="3"/>
      <c r="D357" s="3"/>
      <c r="E357" s="3"/>
      <c r="F357" s="3"/>
      <c r="G357" s="3"/>
      <c r="H357" s="3"/>
      <c r="I357" s="3"/>
      <c r="J357" s="65"/>
      <c r="K357" s="65"/>
      <c r="L357" s="65"/>
      <c r="M357" s="66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60"/>
      <c r="Z357" s="3"/>
      <c r="AI357" s="9"/>
      <c r="AJ357" s="9"/>
      <c r="AK357" s="9"/>
      <c r="AL357" s="9"/>
      <c r="AM357" s="9"/>
      <c r="AN357" s="9"/>
      <c r="AO357" s="9"/>
      <c r="AV357" s="9"/>
      <c r="AW357" s="9"/>
      <c r="AX357" s="9"/>
      <c r="AY357" s="9"/>
      <c r="AZ357" s="9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M357" s="48"/>
      <c r="BX357" s="7"/>
      <c r="BY357" s="4"/>
      <c r="BZ357" s="7"/>
      <c r="CA357" s="7"/>
      <c r="CB357" s="7"/>
      <c r="CE357" s="7"/>
      <c r="CF357" s="7"/>
      <c r="CG357" s="7"/>
      <c r="CH357" s="7"/>
      <c r="CI357" s="7"/>
      <c r="CJ357" s="7"/>
      <c r="CK357" s="7"/>
      <c r="CL357" s="7"/>
      <c r="CN357" s="47"/>
      <c r="CO357" s="47"/>
      <c r="CP357" s="4"/>
    </row>
    <row r="358" spans="3:94" s="1" customFormat="1" x14ac:dyDescent="0.3">
      <c r="C358" s="3"/>
      <c r="D358" s="3"/>
      <c r="E358" s="3"/>
      <c r="F358" s="3"/>
      <c r="G358" s="3"/>
      <c r="H358" s="3"/>
      <c r="I358" s="3"/>
      <c r="J358" s="65"/>
      <c r="K358" s="65"/>
      <c r="L358" s="65"/>
      <c r="M358" s="66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60"/>
      <c r="Z358" s="3"/>
      <c r="AI358" s="9"/>
      <c r="AJ358" s="9"/>
      <c r="AK358" s="9"/>
      <c r="AL358" s="9"/>
      <c r="AM358" s="9"/>
      <c r="AN358" s="9"/>
      <c r="AO358" s="9"/>
      <c r="AV358" s="9"/>
      <c r="AW358" s="9"/>
      <c r="AX358" s="9"/>
      <c r="AY358" s="9"/>
      <c r="AZ358" s="9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M358" s="48"/>
      <c r="BX358" s="7"/>
      <c r="BY358" s="4"/>
      <c r="BZ358" s="7"/>
      <c r="CA358" s="7"/>
      <c r="CB358" s="7"/>
      <c r="CE358" s="7"/>
      <c r="CF358" s="7"/>
      <c r="CG358" s="7"/>
      <c r="CH358" s="7"/>
      <c r="CI358" s="7"/>
      <c r="CJ358" s="7"/>
      <c r="CK358" s="7"/>
      <c r="CL358" s="7"/>
      <c r="CN358" s="47"/>
      <c r="CO358" s="47"/>
      <c r="CP358" s="4"/>
    </row>
    <row r="359" spans="3:94" s="1" customFormat="1" x14ac:dyDescent="0.3">
      <c r="C359" s="3"/>
      <c r="D359" s="3"/>
      <c r="E359" s="3"/>
      <c r="F359" s="3"/>
      <c r="G359" s="3"/>
      <c r="H359" s="3"/>
      <c r="I359" s="3"/>
      <c r="J359" s="65"/>
      <c r="K359" s="65"/>
      <c r="L359" s="65"/>
      <c r="M359" s="66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60"/>
      <c r="Z359" s="3"/>
      <c r="AI359" s="9"/>
      <c r="AJ359" s="9"/>
      <c r="AK359" s="9"/>
      <c r="AL359" s="9"/>
      <c r="AM359" s="9"/>
      <c r="AN359" s="9"/>
      <c r="AO359" s="9"/>
      <c r="AV359" s="9"/>
      <c r="AW359" s="9"/>
      <c r="AX359" s="9"/>
      <c r="AY359" s="9"/>
      <c r="AZ359" s="9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M359" s="48"/>
      <c r="BX359" s="7"/>
      <c r="BY359" s="4"/>
      <c r="BZ359" s="7"/>
      <c r="CA359" s="7"/>
      <c r="CB359" s="7"/>
      <c r="CE359" s="7"/>
      <c r="CF359" s="7"/>
      <c r="CG359" s="7"/>
      <c r="CH359" s="7"/>
      <c r="CI359" s="7"/>
      <c r="CJ359" s="7"/>
      <c r="CK359" s="7"/>
      <c r="CL359" s="7"/>
      <c r="CN359" s="47"/>
      <c r="CO359" s="47"/>
      <c r="CP359" s="4"/>
    </row>
    <row r="360" spans="3:94" s="1" customFormat="1" x14ac:dyDescent="0.3">
      <c r="C360" s="3"/>
      <c r="D360" s="3"/>
      <c r="E360" s="3"/>
      <c r="F360" s="3"/>
      <c r="G360" s="3"/>
      <c r="H360" s="3"/>
      <c r="I360" s="3"/>
      <c r="J360" s="65"/>
      <c r="K360" s="65"/>
      <c r="L360" s="65"/>
      <c r="M360" s="66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60"/>
      <c r="Z360" s="3"/>
      <c r="AI360" s="9"/>
      <c r="AJ360" s="9"/>
      <c r="AK360" s="9"/>
      <c r="AL360" s="9"/>
      <c r="AM360" s="9"/>
      <c r="AN360" s="9"/>
      <c r="AO360" s="9"/>
      <c r="AV360" s="9"/>
      <c r="AW360" s="9"/>
      <c r="AX360" s="9"/>
      <c r="AY360" s="9"/>
      <c r="AZ360" s="9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M360" s="48"/>
      <c r="BX360" s="7"/>
      <c r="BY360" s="4"/>
      <c r="BZ360" s="7"/>
      <c r="CA360" s="7"/>
      <c r="CB360" s="7"/>
      <c r="CE360" s="7"/>
      <c r="CF360" s="7"/>
      <c r="CG360" s="7"/>
      <c r="CH360" s="7"/>
      <c r="CI360" s="7"/>
      <c r="CJ360" s="7"/>
      <c r="CK360" s="7"/>
      <c r="CL360" s="7"/>
      <c r="CN360" s="47"/>
      <c r="CO360" s="47"/>
      <c r="CP360" s="4"/>
    </row>
    <row r="361" spans="3:94" s="1" customFormat="1" x14ac:dyDescent="0.3">
      <c r="C361" s="3"/>
      <c r="D361" s="3"/>
      <c r="E361" s="3"/>
      <c r="F361" s="3"/>
      <c r="G361" s="3"/>
      <c r="H361" s="3"/>
      <c r="I361" s="3"/>
      <c r="J361" s="65"/>
      <c r="K361" s="65"/>
      <c r="L361" s="65"/>
      <c r="M361" s="66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60"/>
      <c r="Z361" s="3"/>
      <c r="AI361" s="9"/>
      <c r="AJ361" s="9"/>
      <c r="AK361" s="9"/>
      <c r="AL361" s="9"/>
      <c r="AM361" s="9"/>
      <c r="AN361" s="9"/>
      <c r="AO361" s="9"/>
      <c r="AV361" s="9"/>
      <c r="AW361" s="9"/>
      <c r="AX361" s="9"/>
      <c r="AY361" s="9"/>
      <c r="AZ361" s="9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M361" s="48"/>
      <c r="BX361" s="7"/>
      <c r="BY361" s="4"/>
      <c r="BZ361" s="7"/>
      <c r="CA361" s="7"/>
      <c r="CB361" s="7"/>
      <c r="CE361" s="7"/>
      <c r="CF361" s="7"/>
      <c r="CG361" s="7"/>
      <c r="CH361" s="7"/>
      <c r="CI361" s="7"/>
      <c r="CJ361" s="7"/>
      <c r="CK361" s="7"/>
      <c r="CL361" s="7"/>
      <c r="CN361" s="47"/>
      <c r="CO361" s="47"/>
      <c r="CP361" s="4"/>
    </row>
    <row r="362" spans="3:94" s="1" customFormat="1" x14ac:dyDescent="0.3">
      <c r="C362" s="3"/>
      <c r="D362" s="3"/>
      <c r="E362" s="3"/>
      <c r="F362" s="3"/>
      <c r="G362" s="3"/>
      <c r="H362" s="3"/>
      <c r="I362" s="3"/>
      <c r="J362" s="65"/>
      <c r="K362" s="65"/>
      <c r="L362" s="65"/>
      <c r="M362" s="66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60"/>
      <c r="Z362" s="3"/>
      <c r="AI362" s="9"/>
      <c r="AJ362" s="9"/>
      <c r="AK362" s="9"/>
      <c r="AL362" s="9"/>
      <c r="AM362" s="9"/>
      <c r="AN362" s="9"/>
      <c r="AO362" s="9"/>
      <c r="AV362" s="9"/>
      <c r="AW362" s="9"/>
      <c r="AX362" s="9"/>
      <c r="AY362" s="9"/>
      <c r="AZ362" s="9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M362" s="48"/>
      <c r="BX362" s="7"/>
      <c r="BY362" s="4"/>
      <c r="BZ362" s="7"/>
      <c r="CA362" s="7"/>
      <c r="CB362" s="7"/>
      <c r="CE362" s="7"/>
      <c r="CF362" s="7"/>
      <c r="CG362" s="7"/>
      <c r="CH362" s="7"/>
      <c r="CI362" s="7"/>
      <c r="CJ362" s="7"/>
      <c r="CK362" s="7"/>
      <c r="CL362" s="7"/>
      <c r="CN362" s="47"/>
      <c r="CO362" s="47"/>
      <c r="CP362" s="4"/>
    </row>
    <row r="363" spans="3:94" s="1" customFormat="1" x14ac:dyDescent="0.3">
      <c r="C363" s="3"/>
      <c r="D363" s="3"/>
      <c r="E363" s="3"/>
      <c r="F363" s="3"/>
      <c r="G363" s="3"/>
      <c r="H363" s="3"/>
      <c r="I363" s="3"/>
      <c r="J363" s="65"/>
      <c r="K363" s="65"/>
      <c r="L363" s="65"/>
      <c r="M363" s="66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60"/>
      <c r="Z363" s="3"/>
      <c r="AI363" s="9"/>
      <c r="AJ363" s="9"/>
      <c r="AK363" s="9"/>
      <c r="AL363" s="9"/>
      <c r="AM363" s="9"/>
      <c r="AN363" s="9"/>
      <c r="AO363" s="9"/>
      <c r="AV363" s="9"/>
      <c r="AW363" s="9"/>
      <c r="AX363" s="9"/>
      <c r="AY363" s="9"/>
      <c r="AZ363" s="9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M363" s="48"/>
      <c r="BX363" s="7"/>
      <c r="BY363" s="4"/>
      <c r="BZ363" s="7"/>
      <c r="CA363" s="7"/>
      <c r="CB363" s="7"/>
      <c r="CE363" s="7"/>
      <c r="CF363" s="7"/>
      <c r="CG363" s="7"/>
      <c r="CH363" s="7"/>
      <c r="CI363" s="7"/>
      <c r="CJ363" s="7"/>
      <c r="CK363" s="7"/>
      <c r="CL363" s="7"/>
      <c r="CN363" s="47"/>
      <c r="CO363" s="47"/>
      <c r="CP363" s="4"/>
    </row>
    <row r="364" spans="3:94" s="1" customFormat="1" x14ac:dyDescent="0.3">
      <c r="C364" s="3"/>
      <c r="D364" s="3"/>
      <c r="E364" s="3"/>
      <c r="F364" s="3"/>
      <c r="G364" s="3"/>
      <c r="H364" s="3"/>
      <c r="I364" s="3"/>
      <c r="J364" s="65"/>
      <c r="K364" s="65"/>
      <c r="L364" s="65"/>
      <c r="M364" s="66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60"/>
      <c r="Z364" s="3"/>
      <c r="AI364" s="9"/>
      <c r="AJ364" s="9"/>
      <c r="AK364" s="9"/>
      <c r="AL364" s="9"/>
      <c r="AM364" s="9"/>
      <c r="AN364" s="9"/>
      <c r="AO364" s="9"/>
      <c r="AV364" s="9"/>
      <c r="AW364" s="9"/>
      <c r="AX364" s="9"/>
      <c r="AY364" s="9"/>
      <c r="AZ364" s="9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M364" s="48"/>
      <c r="BX364" s="7"/>
      <c r="BY364" s="4"/>
      <c r="BZ364" s="7"/>
      <c r="CA364" s="7"/>
      <c r="CB364" s="7"/>
      <c r="CE364" s="7"/>
      <c r="CF364" s="7"/>
      <c r="CG364" s="7"/>
      <c r="CH364" s="7"/>
      <c r="CI364" s="7"/>
      <c r="CJ364" s="7"/>
      <c r="CK364" s="7"/>
      <c r="CL364" s="7"/>
      <c r="CN364" s="47"/>
      <c r="CO364" s="47"/>
      <c r="CP364" s="4"/>
    </row>
    <row r="365" spans="3:94" s="1" customFormat="1" x14ac:dyDescent="0.3">
      <c r="C365" s="3"/>
      <c r="D365" s="3"/>
      <c r="E365" s="3"/>
      <c r="F365" s="3"/>
      <c r="G365" s="3"/>
      <c r="H365" s="3"/>
      <c r="I365" s="3"/>
      <c r="J365" s="65"/>
      <c r="K365" s="65"/>
      <c r="L365" s="65"/>
      <c r="M365" s="66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60"/>
      <c r="Z365" s="3"/>
      <c r="AI365" s="9"/>
      <c r="AJ365" s="9"/>
      <c r="AK365" s="9"/>
      <c r="AL365" s="9"/>
      <c r="AM365" s="9"/>
      <c r="AN365" s="9"/>
      <c r="AO365" s="9"/>
      <c r="AV365" s="9"/>
      <c r="AW365" s="9"/>
      <c r="AX365" s="9"/>
      <c r="AY365" s="9"/>
      <c r="AZ365" s="9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M365" s="48"/>
      <c r="BX365" s="7"/>
      <c r="BY365" s="4"/>
      <c r="BZ365" s="7"/>
      <c r="CA365" s="7"/>
      <c r="CB365" s="7"/>
      <c r="CE365" s="7"/>
      <c r="CF365" s="7"/>
      <c r="CG365" s="7"/>
      <c r="CH365" s="7"/>
      <c r="CI365" s="7"/>
      <c r="CJ365" s="7"/>
      <c r="CK365" s="7"/>
      <c r="CL365" s="7"/>
      <c r="CN365" s="47"/>
      <c r="CO365" s="47"/>
      <c r="CP365" s="4"/>
    </row>
    <row r="366" spans="3:94" s="1" customFormat="1" x14ac:dyDescent="0.3">
      <c r="C366" s="3"/>
      <c r="D366" s="3"/>
      <c r="E366" s="3"/>
      <c r="F366" s="3"/>
      <c r="G366" s="3"/>
      <c r="H366" s="3"/>
      <c r="I366" s="3"/>
      <c r="J366" s="65"/>
      <c r="K366" s="65"/>
      <c r="L366" s="65"/>
      <c r="M366" s="66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60"/>
      <c r="Z366" s="3"/>
      <c r="AI366" s="9"/>
      <c r="AJ366" s="9"/>
      <c r="AK366" s="9"/>
      <c r="AL366" s="9"/>
      <c r="AM366" s="9"/>
      <c r="AN366" s="9"/>
      <c r="AO366" s="9"/>
      <c r="AV366" s="9"/>
      <c r="AW366" s="9"/>
      <c r="AX366" s="9"/>
      <c r="AY366" s="9"/>
      <c r="AZ366" s="9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M366" s="48"/>
      <c r="BX366" s="7"/>
      <c r="BY366" s="4"/>
      <c r="BZ366" s="7"/>
      <c r="CA366" s="7"/>
      <c r="CB366" s="7"/>
      <c r="CE366" s="7"/>
      <c r="CF366" s="7"/>
      <c r="CG366" s="7"/>
      <c r="CH366" s="7"/>
      <c r="CI366" s="7"/>
      <c r="CJ366" s="7"/>
      <c r="CK366" s="7"/>
      <c r="CL366" s="7"/>
      <c r="CN366" s="47"/>
      <c r="CO366" s="47"/>
      <c r="CP366" s="4"/>
    </row>
    <row r="367" spans="3:94" s="1" customFormat="1" x14ac:dyDescent="0.3">
      <c r="C367" s="3"/>
      <c r="D367" s="3"/>
      <c r="E367" s="3"/>
      <c r="F367" s="3"/>
      <c r="G367" s="3"/>
      <c r="H367" s="3"/>
      <c r="I367" s="3"/>
      <c r="J367" s="65"/>
      <c r="K367" s="65"/>
      <c r="L367" s="65"/>
      <c r="M367" s="66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60"/>
      <c r="Z367" s="3"/>
      <c r="AI367" s="9"/>
      <c r="AJ367" s="9"/>
      <c r="AK367" s="9"/>
      <c r="AL367" s="9"/>
      <c r="AM367" s="9"/>
      <c r="AN367" s="9"/>
      <c r="AO367" s="9"/>
      <c r="AV367" s="9"/>
      <c r="AW367" s="9"/>
      <c r="AX367" s="9"/>
      <c r="AY367" s="9"/>
      <c r="AZ367" s="9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M367" s="48"/>
      <c r="BX367" s="7"/>
      <c r="BY367" s="4"/>
      <c r="BZ367" s="7"/>
      <c r="CA367" s="7"/>
      <c r="CB367" s="7"/>
      <c r="CE367" s="7"/>
      <c r="CF367" s="7"/>
      <c r="CG367" s="7"/>
      <c r="CH367" s="7"/>
      <c r="CI367" s="7"/>
      <c r="CJ367" s="7"/>
      <c r="CK367" s="7"/>
      <c r="CL367" s="7"/>
      <c r="CN367" s="47"/>
      <c r="CO367" s="47"/>
      <c r="CP367" s="4"/>
    </row>
    <row r="368" spans="3:94" s="1" customFormat="1" x14ac:dyDescent="0.3">
      <c r="C368" s="3"/>
      <c r="D368" s="3"/>
      <c r="E368" s="3"/>
      <c r="F368" s="3"/>
      <c r="G368" s="3"/>
      <c r="H368" s="3"/>
      <c r="I368" s="3"/>
      <c r="J368" s="65"/>
      <c r="K368" s="65"/>
      <c r="L368" s="65"/>
      <c r="M368" s="66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60"/>
      <c r="Z368" s="3"/>
      <c r="AI368" s="9"/>
      <c r="AJ368" s="9"/>
      <c r="AK368" s="9"/>
      <c r="AL368" s="9"/>
      <c r="AM368" s="9"/>
      <c r="AN368" s="9"/>
      <c r="AO368" s="9"/>
      <c r="AV368" s="9"/>
      <c r="AW368" s="9"/>
      <c r="AX368" s="9"/>
      <c r="AY368" s="9"/>
      <c r="AZ368" s="9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M368" s="48"/>
      <c r="BX368" s="7"/>
      <c r="BY368" s="4"/>
      <c r="BZ368" s="7"/>
      <c r="CA368" s="7"/>
      <c r="CB368" s="7"/>
      <c r="CE368" s="7"/>
      <c r="CF368" s="7"/>
      <c r="CG368" s="7"/>
      <c r="CH368" s="7"/>
      <c r="CI368" s="7"/>
      <c r="CJ368" s="7"/>
      <c r="CK368" s="7"/>
      <c r="CL368" s="7"/>
      <c r="CN368" s="47"/>
      <c r="CO368" s="47"/>
      <c r="CP368" s="4"/>
    </row>
    <row r="369" spans="1:94" s="1" customFormat="1" x14ac:dyDescent="0.3">
      <c r="C369" s="3"/>
      <c r="D369" s="3"/>
      <c r="E369" s="3"/>
      <c r="F369" s="3"/>
      <c r="G369" s="3"/>
      <c r="H369" s="3"/>
      <c r="I369" s="3"/>
      <c r="J369" s="65"/>
      <c r="K369" s="65"/>
      <c r="L369" s="65"/>
      <c r="M369" s="66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60"/>
      <c r="Z369" s="3"/>
      <c r="AI369" s="9"/>
      <c r="AJ369" s="9"/>
      <c r="AK369" s="9"/>
      <c r="AL369" s="9"/>
      <c r="AM369" s="9"/>
      <c r="AN369" s="9"/>
      <c r="AO369" s="9"/>
      <c r="AV369" s="9"/>
      <c r="AW369" s="9"/>
      <c r="AX369" s="9"/>
      <c r="AY369" s="9"/>
      <c r="AZ369" s="9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M369" s="48"/>
      <c r="BX369" s="7"/>
      <c r="BY369" s="4"/>
      <c r="BZ369" s="7"/>
      <c r="CA369" s="7"/>
      <c r="CB369" s="7"/>
      <c r="CE369" s="7"/>
      <c r="CF369" s="7"/>
      <c r="CG369" s="7"/>
      <c r="CH369" s="7"/>
      <c r="CI369" s="7"/>
      <c r="CJ369" s="7"/>
      <c r="CK369" s="7"/>
      <c r="CL369" s="7"/>
      <c r="CN369" s="47"/>
      <c r="CO369" s="47"/>
      <c r="CP369" s="4"/>
    </row>
    <row r="370" spans="1:94" s="1" customFormat="1" x14ac:dyDescent="0.3">
      <c r="C370" s="3"/>
      <c r="D370" s="3"/>
      <c r="E370" s="3"/>
      <c r="F370" s="3"/>
      <c r="G370" s="3"/>
      <c r="H370" s="3"/>
      <c r="I370" s="3"/>
      <c r="J370" s="65"/>
      <c r="K370" s="65"/>
      <c r="L370" s="65"/>
      <c r="M370" s="66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60"/>
      <c r="Z370" s="3"/>
      <c r="AI370" s="9"/>
      <c r="AJ370" s="9"/>
      <c r="AK370" s="9"/>
      <c r="AL370" s="9"/>
      <c r="AM370" s="9"/>
      <c r="AN370" s="9"/>
      <c r="AO370" s="9"/>
      <c r="AV370" s="9"/>
      <c r="AW370" s="9"/>
      <c r="AX370" s="9"/>
      <c r="AY370" s="9"/>
      <c r="AZ370" s="9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M370" s="48"/>
      <c r="BX370" s="7"/>
      <c r="BY370" s="4"/>
      <c r="BZ370" s="7"/>
      <c r="CA370" s="7"/>
      <c r="CB370" s="7"/>
      <c r="CE370" s="7"/>
      <c r="CF370" s="7"/>
      <c r="CG370" s="7"/>
      <c r="CH370" s="7"/>
      <c r="CI370" s="7"/>
      <c r="CJ370" s="7"/>
      <c r="CK370" s="7"/>
      <c r="CL370" s="7"/>
      <c r="CN370" s="47"/>
      <c r="CO370" s="47"/>
      <c r="CP370" s="4"/>
    </row>
    <row r="371" spans="1:94" s="1" customFormat="1" x14ac:dyDescent="0.3">
      <c r="C371" s="3"/>
      <c r="D371" s="3"/>
      <c r="E371" s="3"/>
      <c r="F371" s="3"/>
      <c r="G371" s="3"/>
      <c r="H371" s="3"/>
      <c r="I371" s="3"/>
      <c r="J371" s="65"/>
      <c r="K371" s="65"/>
      <c r="L371" s="65"/>
      <c r="M371" s="66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60"/>
      <c r="Z371" s="3"/>
      <c r="AI371" s="9"/>
      <c r="AJ371" s="9"/>
      <c r="AK371" s="9"/>
      <c r="AL371" s="9"/>
      <c r="AM371" s="9"/>
      <c r="AN371" s="9"/>
      <c r="AO371" s="9"/>
      <c r="AV371" s="9"/>
      <c r="AW371" s="9"/>
      <c r="AX371" s="9"/>
      <c r="AY371" s="9"/>
      <c r="AZ371" s="9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M371" s="48"/>
      <c r="BX371" s="7"/>
      <c r="BY371" s="4"/>
      <c r="BZ371" s="7"/>
      <c r="CA371" s="7"/>
      <c r="CB371" s="7"/>
      <c r="CE371" s="7"/>
      <c r="CF371" s="7"/>
      <c r="CG371" s="7"/>
      <c r="CH371" s="7"/>
      <c r="CI371" s="7"/>
      <c r="CJ371" s="7"/>
      <c r="CK371" s="7"/>
      <c r="CL371" s="7"/>
      <c r="CN371" s="47"/>
      <c r="CO371" s="47"/>
      <c r="CP371" s="4"/>
    </row>
    <row r="372" spans="1:94" s="1" customFormat="1" x14ac:dyDescent="0.3">
      <c r="C372" s="3"/>
      <c r="D372" s="3"/>
      <c r="E372" s="3"/>
      <c r="F372" s="3"/>
      <c r="G372" s="3"/>
      <c r="H372" s="3"/>
      <c r="I372" s="3"/>
      <c r="J372" s="65"/>
      <c r="K372" s="65"/>
      <c r="L372" s="65"/>
      <c r="M372" s="66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60"/>
      <c r="Z372" s="3"/>
      <c r="AI372" s="9"/>
      <c r="AJ372" s="9"/>
      <c r="AK372" s="9"/>
      <c r="AL372" s="9"/>
      <c r="AM372" s="9"/>
      <c r="AN372" s="9"/>
      <c r="AO372" s="9"/>
      <c r="AV372" s="9"/>
      <c r="AW372" s="9"/>
      <c r="AX372" s="9"/>
      <c r="AY372" s="9"/>
      <c r="AZ372" s="9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M372" s="48"/>
      <c r="BX372" s="7"/>
      <c r="BY372" s="4"/>
      <c r="BZ372" s="7"/>
      <c r="CA372" s="7"/>
      <c r="CB372" s="7"/>
      <c r="CE372" s="7"/>
      <c r="CF372" s="7"/>
      <c r="CG372" s="7"/>
      <c r="CH372" s="7"/>
      <c r="CI372" s="7"/>
      <c r="CJ372" s="7"/>
      <c r="CK372" s="7"/>
      <c r="CL372" s="7"/>
      <c r="CN372" s="47"/>
      <c r="CO372" s="47"/>
      <c r="CP372" s="4"/>
    </row>
    <row r="373" spans="1:94" s="1" customFormat="1" x14ac:dyDescent="0.3">
      <c r="C373" s="3"/>
      <c r="D373" s="3"/>
      <c r="E373" s="3"/>
      <c r="F373" s="3"/>
      <c r="G373" s="3"/>
      <c r="H373" s="3"/>
      <c r="I373" s="3"/>
      <c r="J373" s="65"/>
      <c r="K373" s="65"/>
      <c r="L373" s="65"/>
      <c r="M373" s="66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60"/>
      <c r="Z373" s="3"/>
      <c r="AI373" s="9"/>
      <c r="AJ373" s="9"/>
      <c r="AK373" s="9"/>
      <c r="AL373" s="9"/>
      <c r="AM373" s="9"/>
      <c r="AN373" s="9"/>
      <c r="AO373" s="9"/>
      <c r="AV373" s="9"/>
      <c r="AW373" s="9"/>
      <c r="AX373" s="9"/>
      <c r="AY373" s="9"/>
      <c r="AZ373" s="9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M373" s="48"/>
      <c r="BX373" s="7"/>
      <c r="BY373" s="4"/>
      <c r="BZ373" s="7"/>
      <c r="CA373" s="7"/>
      <c r="CB373" s="7"/>
      <c r="CE373" s="7"/>
      <c r="CF373" s="7"/>
      <c r="CG373" s="7"/>
      <c r="CH373" s="7"/>
      <c r="CI373" s="7"/>
      <c r="CJ373" s="7"/>
      <c r="CK373" s="7"/>
      <c r="CL373" s="7"/>
      <c r="CN373" s="47"/>
      <c r="CO373" s="47"/>
      <c r="CP373" s="4"/>
    </row>
    <row r="374" spans="1:94" s="1" customFormat="1" x14ac:dyDescent="0.3">
      <c r="A374" s="7"/>
      <c r="C374" s="3"/>
      <c r="D374" s="3"/>
      <c r="E374" s="3"/>
      <c r="F374" s="3"/>
      <c r="G374" s="3"/>
      <c r="H374" s="3"/>
      <c r="I374" s="3"/>
      <c r="J374" s="65"/>
      <c r="K374" s="65"/>
      <c r="L374" s="65"/>
      <c r="M374" s="66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60"/>
      <c r="Z374" s="3"/>
      <c r="AA374" s="3"/>
      <c r="AB374" s="3"/>
      <c r="AC374" s="3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M374" s="48"/>
      <c r="BX374" s="7"/>
      <c r="BY374" s="4"/>
      <c r="BZ374" s="7"/>
      <c r="CA374" s="7"/>
      <c r="CB374" s="7"/>
      <c r="CE374" s="7"/>
      <c r="CF374" s="7"/>
      <c r="CG374" s="7"/>
      <c r="CH374" s="7"/>
      <c r="CI374" s="7"/>
      <c r="CJ374" s="7"/>
      <c r="CK374" s="7"/>
      <c r="CL374" s="7"/>
      <c r="CN374" s="47"/>
      <c r="CO374" s="47"/>
      <c r="CP374" s="4"/>
    </row>
    <row r="375" spans="1:94" s="1" customFormat="1" x14ac:dyDescent="0.3">
      <c r="A375" s="7"/>
      <c r="C375" s="3"/>
      <c r="D375" s="3"/>
      <c r="E375" s="3"/>
      <c r="F375" s="3"/>
      <c r="G375" s="3"/>
      <c r="H375" s="3"/>
      <c r="I375" s="3"/>
      <c r="J375" s="65"/>
      <c r="K375" s="65"/>
      <c r="L375" s="65"/>
      <c r="M375" s="66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60"/>
      <c r="Z375" s="3"/>
      <c r="AA375" s="3"/>
      <c r="AB375" s="3"/>
      <c r="AC375" s="3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M375" s="48"/>
      <c r="BX375" s="7"/>
      <c r="BY375" s="4"/>
      <c r="BZ375" s="7"/>
      <c r="CA375" s="7"/>
      <c r="CB375" s="7"/>
      <c r="CE375" s="7"/>
      <c r="CF375" s="7"/>
      <c r="CG375" s="7"/>
      <c r="CH375" s="7"/>
      <c r="CI375" s="7"/>
      <c r="CJ375" s="7"/>
      <c r="CK375" s="7"/>
      <c r="CL375" s="7"/>
      <c r="CN375" s="47"/>
      <c r="CO375" s="47"/>
      <c r="CP375" s="4"/>
    </row>
    <row r="376" spans="1:94" s="1" customFormat="1" x14ac:dyDescent="0.3">
      <c r="A376" s="7"/>
      <c r="C376" s="3"/>
      <c r="D376" s="3"/>
      <c r="E376" s="3"/>
      <c r="F376" s="3"/>
      <c r="G376" s="3"/>
      <c r="H376" s="3"/>
      <c r="I376" s="3"/>
      <c r="J376" s="65"/>
      <c r="K376" s="65"/>
      <c r="L376" s="65"/>
      <c r="M376" s="66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60"/>
      <c r="Z376" s="3"/>
      <c r="AA376" s="3"/>
      <c r="AB376" s="3"/>
      <c r="AC376" s="3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M376" s="48"/>
      <c r="BX376" s="7"/>
      <c r="BY376" s="4"/>
      <c r="BZ376" s="7"/>
      <c r="CA376" s="7"/>
      <c r="CB376" s="7"/>
      <c r="CE376" s="7"/>
      <c r="CF376" s="7"/>
      <c r="CG376" s="7"/>
      <c r="CH376" s="7"/>
      <c r="CI376" s="7"/>
      <c r="CJ376" s="7"/>
      <c r="CK376" s="7"/>
      <c r="CL376" s="7"/>
      <c r="CN376" s="47"/>
      <c r="CO376" s="47"/>
      <c r="CP376" s="4"/>
    </row>
    <row r="377" spans="1:94" s="1" customFormat="1" x14ac:dyDescent="0.3">
      <c r="A377" s="7"/>
      <c r="C377" s="3"/>
      <c r="D377" s="3"/>
      <c r="E377" s="3"/>
      <c r="F377" s="3"/>
      <c r="G377" s="3"/>
      <c r="H377" s="3"/>
      <c r="I377" s="3"/>
      <c r="J377" s="65"/>
      <c r="K377" s="65"/>
      <c r="L377" s="65"/>
      <c r="M377" s="66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60"/>
      <c r="Z377" s="3"/>
      <c r="AA377" s="3"/>
      <c r="AB377" s="3"/>
      <c r="AC377" s="3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M377" s="48"/>
      <c r="BX377" s="7"/>
      <c r="BY377" s="4"/>
      <c r="BZ377" s="7"/>
      <c r="CA377" s="7"/>
      <c r="CB377" s="7"/>
      <c r="CE377" s="7"/>
      <c r="CF377" s="7"/>
      <c r="CG377" s="7"/>
      <c r="CH377" s="7"/>
      <c r="CI377" s="7"/>
      <c r="CJ377" s="7"/>
      <c r="CK377" s="7"/>
      <c r="CL377" s="7"/>
      <c r="CN377" s="47"/>
      <c r="CO377" s="47"/>
      <c r="CP377" s="4"/>
    </row>
    <row r="378" spans="1:94" s="1" customFormat="1" x14ac:dyDescent="0.3">
      <c r="A378" s="7"/>
      <c r="C378" s="3"/>
      <c r="D378" s="3"/>
      <c r="E378" s="3"/>
      <c r="F378" s="3"/>
      <c r="G378" s="3"/>
      <c r="H378" s="3"/>
      <c r="I378" s="3"/>
      <c r="J378" s="65"/>
      <c r="K378" s="65"/>
      <c r="L378" s="65"/>
      <c r="M378" s="66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60"/>
      <c r="Z378" s="3"/>
      <c r="AA378" s="3"/>
      <c r="AB378" s="3"/>
      <c r="AC378" s="3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M378" s="48"/>
      <c r="BX378" s="7"/>
      <c r="BY378" s="4"/>
      <c r="BZ378" s="7"/>
      <c r="CA378" s="7"/>
      <c r="CB378" s="7"/>
      <c r="CE378" s="7"/>
      <c r="CF378" s="7"/>
      <c r="CG378" s="7"/>
      <c r="CH378" s="7"/>
      <c r="CI378" s="7"/>
      <c r="CJ378" s="7"/>
      <c r="CK378" s="7"/>
      <c r="CL378" s="7"/>
      <c r="CN378" s="47"/>
      <c r="CO378" s="47"/>
      <c r="CP378" s="4"/>
    </row>
    <row r="379" spans="1:94" s="1" customFormat="1" x14ac:dyDescent="0.3">
      <c r="A379" s="7"/>
      <c r="C379" s="3"/>
      <c r="D379" s="3"/>
      <c r="E379" s="3"/>
      <c r="F379" s="3"/>
      <c r="G379" s="3"/>
      <c r="H379" s="3"/>
      <c r="I379" s="3"/>
      <c r="J379" s="65"/>
      <c r="K379" s="65"/>
      <c r="L379" s="65"/>
      <c r="M379" s="66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60"/>
      <c r="Z379" s="3"/>
      <c r="AA379" s="3"/>
      <c r="AB379" s="3"/>
      <c r="AC379" s="3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M379" s="48"/>
      <c r="BX379" s="7"/>
      <c r="BY379" s="4"/>
      <c r="BZ379" s="7"/>
      <c r="CA379" s="7"/>
      <c r="CB379" s="7"/>
      <c r="CE379" s="7"/>
      <c r="CF379" s="7"/>
      <c r="CG379" s="7"/>
      <c r="CH379" s="7"/>
      <c r="CI379" s="7"/>
      <c r="CJ379" s="7"/>
      <c r="CK379" s="7"/>
      <c r="CL379" s="7"/>
      <c r="CN379" s="47"/>
      <c r="CO379" s="47"/>
      <c r="CP379" s="4"/>
    </row>
    <row r="380" spans="1:94" s="1" customFormat="1" x14ac:dyDescent="0.3">
      <c r="A380" s="7"/>
      <c r="C380" s="3"/>
      <c r="D380" s="3"/>
      <c r="E380" s="3"/>
      <c r="F380" s="3"/>
      <c r="G380" s="3"/>
      <c r="H380" s="3"/>
      <c r="I380" s="3"/>
      <c r="J380" s="65"/>
      <c r="K380" s="65"/>
      <c r="L380" s="65"/>
      <c r="M380" s="66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60"/>
      <c r="Z380" s="3"/>
      <c r="AA380" s="3"/>
      <c r="AB380" s="3"/>
      <c r="AC380" s="3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M380" s="48"/>
      <c r="BX380" s="7"/>
      <c r="BY380" s="4"/>
      <c r="BZ380" s="7"/>
      <c r="CA380" s="7"/>
      <c r="CB380" s="7"/>
      <c r="CE380" s="7"/>
      <c r="CF380" s="7"/>
      <c r="CG380" s="7"/>
      <c r="CH380" s="7"/>
      <c r="CI380" s="7"/>
      <c r="CJ380" s="7"/>
      <c r="CK380" s="7"/>
      <c r="CL380" s="7"/>
      <c r="CN380" s="47"/>
      <c r="CO380" s="47"/>
      <c r="CP380" s="4"/>
    </row>
    <row r="381" spans="1:94" s="1" customFormat="1" x14ac:dyDescent="0.3">
      <c r="A381" s="7"/>
      <c r="C381" s="3"/>
      <c r="D381" s="3"/>
      <c r="E381" s="3"/>
      <c r="F381" s="3"/>
      <c r="G381" s="3"/>
      <c r="H381" s="3"/>
      <c r="I381" s="3"/>
      <c r="J381" s="65"/>
      <c r="K381" s="65"/>
      <c r="L381" s="65"/>
      <c r="M381" s="66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60"/>
      <c r="Z381" s="3"/>
      <c r="AA381" s="3"/>
      <c r="AB381" s="3"/>
      <c r="AC381" s="3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M381" s="48"/>
      <c r="BX381" s="7"/>
      <c r="BY381" s="4"/>
      <c r="BZ381" s="7"/>
      <c r="CA381" s="7"/>
      <c r="CB381" s="7"/>
      <c r="CE381" s="7"/>
      <c r="CF381" s="7"/>
      <c r="CG381" s="7"/>
      <c r="CH381" s="7"/>
      <c r="CI381" s="7"/>
      <c r="CJ381" s="7"/>
      <c r="CK381" s="7"/>
      <c r="CL381" s="7"/>
      <c r="CN381" s="47"/>
      <c r="CO381" s="47"/>
      <c r="CP381" s="4"/>
    </row>
    <row r="382" spans="1:94" s="1" customFormat="1" x14ac:dyDescent="0.3">
      <c r="A382" s="7"/>
      <c r="C382" s="3"/>
      <c r="D382" s="3"/>
      <c r="E382" s="3"/>
      <c r="F382" s="3"/>
      <c r="G382" s="3"/>
      <c r="H382" s="3"/>
      <c r="I382" s="3"/>
      <c r="J382" s="65"/>
      <c r="K382" s="65"/>
      <c r="L382" s="65"/>
      <c r="M382" s="66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60"/>
      <c r="Z382" s="3"/>
      <c r="AA382" s="3"/>
      <c r="AB382" s="3"/>
      <c r="AC382" s="3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M382" s="48"/>
      <c r="BX382" s="7"/>
      <c r="BY382" s="4"/>
      <c r="BZ382" s="7"/>
      <c r="CA382" s="7"/>
      <c r="CB382" s="7"/>
      <c r="CE382" s="7"/>
      <c r="CF382" s="7"/>
      <c r="CG382" s="7"/>
      <c r="CH382" s="7"/>
      <c r="CI382" s="7"/>
      <c r="CJ382" s="7"/>
      <c r="CK382" s="7"/>
      <c r="CL382" s="7"/>
      <c r="CN382" s="47"/>
      <c r="CO382" s="47"/>
      <c r="CP382" s="4"/>
    </row>
    <row r="383" spans="1:94" s="1" customFormat="1" x14ac:dyDescent="0.3">
      <c r="A383" s="7"/>
      <c r="C383" s="3"/>
      <c r="D383" s="3"/>
      <c r="E383" s="3"/>
      <c r="F383" s="3"/>
      <c r="G383" s="3"/>
      <c r="H383" s="3"/>
      <c r="I383" s="3"/>
      <c r="J383" s="65"/>
      <c r="K383" s="65"/>
      <c r="L383" s="65"/>
      <c r="M383" s="66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60"/>
      <c r="Z383" s="3"/>
      <c r="AA383" s="3"/>
      <c r="AB383" s="3"/>
      <c r="AC383" s="3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M383" s="48"/>
      <c r="BX383" s="7"/>
      <c r="BY383" s="4"/>
      <c r="BZ383" s="7"/>
      <c r="CA383" s="7"/>
      <c r="CB383" s="7"/>
      <c r="CE383" s="7"/>
      <c r="CF383" s="7"/>
      <c r="CG383" s="7"/>
      <c r="CH383" s="7"/>
      <c r="CI383" s="7"/>
      <c r="CJ383" s="7"/>
      <c r="CK383" s="7"/>
      <c r="CL383" s="7"/>
      <c r="CN383" s="47"/>
      <c r="CO383" s="47"/>
      <c r="CP383" s="4"/>
    </row>
    <row r="384" spans="1:94" s="1" customFormat="1" x14ac:dyDescent="0.3">
      <c r="A384" s="7"/>
      <c r="C384" s="3"/>
      <c r="D384" s="3"/>
      <c r="E384" s="3"/>
      <c r="F384" s="3"/>
      <c r="G384" s="3"/>
      <c r="H384" s="3"/>
      <c r="I384" s="3"/>
      <c r="J384" s="65"/>
      <c r="K384" s="65"/>
      <c r="L384" s="65"/>
      <c r="M384" s="66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60"/>
      <c r="Z384" s="3"/>
      <c r="AA384" s="3"/>
      <c r="AB384" s="3"/>
      <c r="AC384" s="3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M384" s="48"/>
      <c r="BX384" s="7"/>
      <c r="BY384" s="4"/>
      <c r="BZ384" s="7"/>
      <c r="CA384" s="7"/>
      <c r="CB384" s="7"/>
      <c r="CE384" s="7"/>
      <c r="CF384" s="7"/>
      <c r="CG384" s="7"/>
      <c r="CH384" s="7"/>
      <c r="CI384" s="7"/>
      <c r="CJ384" s="7"/>
      <c r="CK384" s="7"/>
      <c r="CL384" s="7"/>
      <c r="CN384" s="47"/>
      <c r="CO384" s="47"/>
      <c r="CP384" s="4"/>
    </row>
    <row r="385" spans="1:94" s="1" customFormat="1" x14ac:dyDescent="0.3">
      <c r="A385" s="7"/>
      <c r="C385" s="3"/>
      <c r="D385" s="3"/>
      <c r="E385" s="3"/>
      <c r="F385" s="3"/>
      <c r="G385" s="3"/>
      <c r="H385" s="3"/>
      <c r="I385" s="3"/>
      <c r="J385" s="65"/>
      <c r="K385" s="65"/>
      <c r="L385" s="65"/>
      <c r="M385" s="66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60"/>
      <c r="Z385" s="3"/>
      <c r="AA385" s="3"/>
      <c r="AB385" s="3"/>
      <c r="AC385" s="3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M385" s="48"/>
      <c r="BX385" s="7"/>
      <c r="BY385" s="4"/>
      <c r="BZ385" s="7"/>
      <c r="CA385" s="7"/>
      <c r="CB385" s="7"/>
      <c r="CE385" s="7"/>
      <c r="CF385" s="7"/>
      <c r="CG385" s="7"/>
      <c r="CH385" s="7"/>
      <c r="CI385" s="7"/>
      <c r="CJ385" s="7"/>
      <c r="CK385" s="7"/>
      <c r="CL385" s="7"/>
      <c r="CN385" s="47"/>
      <c r="CO385" s="47"/>
      <c r="CP385" s="4"/>
    </row>
    <row r="386" spans="1:94" s="1" customFormat="1" x14ac:dyDescent="0.3">
      <c r="A386" s="7"/>
      <c r="C386" s="3"/>
      <c r="D386" s="3"/>
      <c r="E386" s="3"/>
      <c r="F386" s="3"/>
      <c r="G386" s="3"/>
      <c r="H386" s="3"/>
      <c r="I386" s="3"/>
      <c r="J386" s="65"/>
      <c r="K386" s="65"/>
      <c r="L386" s="65"/>
      <c r="M386" s="66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60"/>
      <c r="Z386" s="3"/>
      <c r="AA386" s="3"/>
      <c r="AB386" s="3"/>
      <c r="AC386" s="3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M386" s="48"/>
      <c r="BX386" s="7"/>
      <c r="BY386" s="4"/>
      <c r="BZ386" s="7"/>
      <c r="CA386" s="7"/>
      <c r="CB386" s="7"/>
      <c r="CE386" s="7"/>
      <c r="CF386" s="7"/>
      <c r="CG386" s="7"/>
      <c r="CH386" s="7"/>
      <c r="CI386" s="7"/>
      <c r="CJ386" s="7"/>
      <c r="CK386" s="7"/>
      <c r="CL386" s="7"/>
      <c r="CN386" s="47"/>
      <c r="CO386" s="47"/>
      <c r="CP386" s="4"/>
    </row>
    <row r="387" spans="1:94" s="1" customFormat="1" x14ac:dyDescent="0.3">
      <c r="A387" s="7"/>
      <c r="C387" s="3"/>
      <c r="D387" s="3"/>
      <c r="E387" s="3"/>
      <c r="F387" s="3"/>
      <c r="G387" s="3"/>
      <c r="H387" s="3"/>
      <c r="I387" s="3"/>
      <c r="J387" s="65"/>
      <c r="K387" s="65"/>
      <c r="L387" s="65"/>
      <c r="M387" s="66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60"/>
      <c r="Z387" s="3"/>
      <c r="AA387" s="3"/>
      <c r="AB387" s="3"/>
      <c r="AC387" s="3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M387" s="48"/>
      <c r="BX387" s="7"/>
      <c r="BY387" s="4"/>
      <c r="BZ387" s="7"/>
      <c r="CA387" s="7"/>
      <c r="CB387" s="7"/>
      <c r="CE387" s="7"/>
      <c r="CF387" s="7"/>
      <c r="CG387" s="7"/>
      <c r="CH387" s="7"/>
      <c r="CI387" s="7"/>
      <c r="CJ387" s="7"/>
      <c r="CK387" s="7"/>
      <c r="CL387" s="7"/>
      <c r="CN387" s="47"/>
      <c r="CO387" s="47"/>
      <c r="CP387" s="4"/>
    </row>
    <row r="388" spans="1:94" s="1" customFormat="1" x14ac:dyDescent="0.3">
      <c r="A388" s="7"/>
      <c r="C388" s="3"/>
      <c r="D388" s="3"/>
      <c r="E388" s="3"/>
      <c r="F388" s="3"/>
      <c r="G388" s="3"/>
      <c r="H388" s="3"/>
      <c r="I388" s="3"/>
      <c r="J388" s="65"/>
      <c r="K388" s="65"/>
      <c r="L388" s="65"/>
      <c r="M388" s="66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60"/>
      <c r="Z388" s="3"/>
      <c r="AA388" s="3"/>
      <c r="AB388" s="3"/>
      <c r="AC388" s="3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M388" s="48"/>
      <c r="BX388" s="7"/>
      <c r="BY388" s="4"/>
      <c r="BZ388" s="7"/>
      <c r="CA388" s="7"/>
      <c r="CB388" s="7"/>
      <c r="CE388" s="7"/>
      <c r="CF388" s="7"/>
      <c r="CG388" s="7"/>
      <c r="CH388" s="7"/>
      <c r="CI388" s="7"/>
      <c r="CJ388" s="7"/>
      <c r="CK388" s="7"/>
      <c r="CL388" s="7"/>
      <c r="CN388" s="47"/>
      <c r="CO388" s="47"/>
      <c r="CP388" s="4"/>
    </row>
    <row r="389" spans="1:94" s="1" customFormat="1" x14ac:dyDescent="0.3">
      <c r="A389" s="7"/>
      <c r="C389" s="3"/>
      <c r="D389" s="3"/>
      <c r="E389" s="3"/>
      <c r="F389" s="3"/>
      <c r="G389" s="3"/>
      <c r="H389" s="3"/>
      <c r="I389" s="3"/>
      <c r="J389" s="65"/>
      <c r="K389" s="65"/>
      <c r="L389" s="65"/>
      <c r="M389" s="66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60"/>
      <c r="Z389" s="3"/>
      <c r="AA389" s="3"/>
      <c r="AB389" s="3"/>
      <c r="AC389" s="3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M389" s="48"/>
      <c r="BX389" s="7"/>
      <c r="BY389" s="4"/>
      <c r="BZ389" s="7"/>
      <c r="CA389" s="7"/>
      <c r="CB389" s="7"/>
      <c r="CE389" s="7"/>
      <c r="CF389" s="7"/>
      <c r="CG389" s="7"/>
      <c r="CH389" s="7"/>
      <c r="CI389" s="7"/>
      <c r="CJ389" s="7"/>
      <c r="CK389" s="7"/>
      <c r="CL389" s="7"/>
      <c r="CN389" s="47"/>
      <c r="CO389" s="47"/>
      <c r="CP389" s="4"/>
    </row>
    <row r="390" spans="1:94" s="1" customFormat="1" x14ac:dyDescent="0.3">
      <c r="A390" s="7"/>
      <c r="C390" s="3"/>
      <c r="D390" s="3"/>
      <c r="E390" s="3"/>
      <c r="F390" s="3"/>
      <c r="G390" s="3"/>
      <c r="H390" s="3"/>
      <c r="I390" s="3"/>
      <c r="J390" s="65"/>
      <c r="K390" s="65"/>
      <c r="L390" s="65"/>
      <c r="M390" s="66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60"/>
      <c r="Z390" s="3"/>
      <c r="AA390" s="3"/>
      <c r="AB390" s="3"/>
      <c r="AC390" s="3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M390" s="48"/>
      <c r="BX390" s="7"/>
      <c r="BY390" s="4"/>
      <c r="BZ390" s="7"/>
      <c r="CA390" s="7"/>
      <c r="CB390" s="7"/>
      <c r="CE390" s="7"/>
      <c r="CF390" s="7"/>
      <c r="CG390" s="7"/>
      <c r="CH390" s="7"/>
      <c r="CI390" s="7"/>
      <c r="CJ390" s="7"/>
      <c r="CK390" s="7"/>
      <c r="CL390" s="7"/>
      <c r="CN390" s="47"/>
      <c r="CO390" s="47"/>
      <c r="CP390" s="4"/>
    </row>
    <row r="391" spans="1:94" s="1" customFormat="1" x14ac:dyDescent="0.3">
      <c r="A391" s="7"/>
      <c r="C391" s="3"/>
      <c r="D391" s="3"/>
      <c r="E391" s="3"/>
      <c r="F391" s="3"/>
      <c r="G391" s="3"/>
      <c r="H391" s="3"/>
      <c r="I391" s="3"/>
      <c r="J391" s="65"/>
      <c r="K391" s="65"/>
      <c r="L391" s="65"/>
      <c r="M391" s="66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60"/>
      <c r="Z391" s="3"/>
      <c r="AA391" s="3"/>
      <c r="AB391" s="3"/>
      <c r="AC391" s="3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M391" s="48"/>
      <c r="BX391" s="7"/>
      <c r="BY391" s="4"/>
      <c r="BZ391" s="7"/>
      <c r="CA391" s="7"/>
      <c r="CB391" s="7"/>
      <c r="CE391" s="7"/>
      <c r="CF391" s="7"/>
      <c r="CG391" s="7"/>
      <c r="CH391" s="7"/>
      <c r="CI391" s="7"/>
      <c r="CJ391" s="7"/>
      <c r="CK391" s="7"/>
      <c r="CL391" s="7"/>
      <c r="CN391" s="47"/>
      <c r="CO391" s="47"/>
      <c r="CP391" s="4"/>
    </row>
    <row r="392" spans="1:94" s="1" customFormat="1" x14ac:dyDescent="0.3">
      <c r="A392" s="7"/>
      <c r="C392" s="3"/>
      <c r="D392" s="3"/>
      <c r="E392" s="3"/>
      <c r="F392" s="3"/>
      <c r="G392" s="3"/>
      <c r="H392" s="3"/>
      <c r="I392" s="3"/>
      <c r="J392" s="65"/>
      <c r="K392" s="65"/>
      <c r="L392" s="65"/>
      <c r="M392" s="66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60"/>
      <c r="Z392" s="3"/>
      <c r="AA392" s="3"/>
      <c r="AB392" s="3"/>
      <c r="AC392" s="3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M392" s="48"/>
      <c r="BX392" s="7"/>
      <c r="BY392" s="4"/>
      <c r="BZ392" s="7"/>
      <c r="CA392" s="7"/>
      <c r="CB392" s="7"/>
      <c r="CE392" s="7"/>
      <c r="CF392" s="7"/>
      <c r="CG392" s="7"/>
      <c r="CH392" s="7"/>
      <c r="CI392" s="7"/>
      <c r="CJ392" s="7"/>
      <c r="CK392" s="7"/>
      <c r="CL392" s="7"/>
      <c r="CN392" s="47"/>
      <c r="CO392" s="47"/>
      <c r="CP392" s="4"/>
    </row>
    <row r="393" spans="1:94" s="1" customFormat="1" x14ac:dyDescent="0.3">
      <c r="A393" s="7"/>
      <c r="C393" s="3"/>
      <c r="D393" s="3"/>
      <c r="E393" s="3"/>
      <c r="F393" s="3"/>
      <c r="G393" s="3"/>
      <c r="H393" s="3"/>
      <c r="I393" s="3"/>
      <c r="J393" s="65"/>
      <c r="K393" s="65"/>
      <c r="L393" s="65"/>
      <c r="M393" s="66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60"/>
      <c r="Z393" s="3"/>
      <c r="AA393" s="3"/>
      <c r="AB393" s="3"/>
      <c r="AC393" s="3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M393" s="48"/>
      <c r="BX393" s="7"/>
      <c r="BY393" s="4"/>
      <c r="BZ393" s="7"/>
      <c r="CA393" s="7"/>
      <c r="CB393" s="7"/>
      <c r="CE393" s="7"/>
      <c r="CF393" s="7"/>
      <c r="CG393" s="7"/>
      <c r="CH393" s="7"/>
      <c r="CI393" s="7"/>
      <c r="CJ393" s="7"/>
      <c r="CK393" s="7"/>
      <c r="CL393" s="7"/>
      <c r="CN393" s="47"/>
      <c r="CO393" s="47"/>
      <c r="CP393" s="4"/>
    </row>
    <row r="394" spans="1:94" s="1" customFormat="1" x14ac:dyDescent="0.3">
      <c r="A394" s="7"/>
      <c r="C394" s="3"/>
      <c r="D394" s="3"/>
      <c r="E394" s="3"/>
      <c r="F394" s="3"/>
      <c r="G394" s="3"/>
      <c r="H394" s="3"/>
      <c r="I394" s="3"/>
      <c r="J394" s="65"/>
      <c r="K394" s="65"/>
      <c r="L394" s="65"/>
      <c r="M394" s="66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60"/>
      <c r="Z394" s="3"/>
      <c r="AA394" s="3"/>
      <c r="AB394" s="3"/>
      <c r="AC394" s="3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M394" s="48"/>
      <c r="BX394" s="7"/>
      <c r="BY394" s="4"/>
      <c r="BZ394" s="7"/>
      <c r="CA394" s="7"/>
      <c r="CB394" s="7"/>
      <c r="CE394" s="7"/>
      <c r="CF394" s="7"/>
      <c r="CG394" s="7"/>
      <c r="CH394" s="7"/>
      <c r="CI394" s="7"/>
      <c r="CJ394" s="7"/>
      <c r="CK394" s="7"/>
      <c r="CL394" s="7"/>
      <c r="CN394" s="47"/>
      <c r="CO394" s="47"/>
      <c r="CP394" s="4"/>
    </row>
    <row r="395" spans="1:94" s="1" customFormat="1" x14ac:dyDescent="0.3">
      <c r="A395" s="7"/>
      <c r="C395" s="3"/>
      <c r="D395" s="3"/>
      <c r="E395" s="3"/>
      <c r="F395" s="3"/>
      <c r="G395" s="3"/>
      <c r="H395" s="3"/>
      <c r="I395" s="3"/>
      <c r="J395" s="65"/>
      <c r="K395" s="65"/>
      <c r="L395" s="65"/>
      <c r="M395" s="66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60"/>
      <c r="Z395" s="3"/>
      <c r="AA395" s="3"/>
      <c r="AB395" s="3"/>
      <c r="AC395" s="3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M395" s="48"/>
      <c r="BX395" s="7"/>
      <c r="BY395" s="4"/>
      <c r="BZ395" s="7"/>
      <c r="CA395" s="7"/>
      <c r="CB395" s="7"/>
      <c r="CE395" s="7"/>
      <c r="CF395" s="7"/>
      <c r="CG395" s="7"/>
      <c r="CH395" s="7"/>
      <c r="CI395" s="7"/>
      <c r="CJ395" s="7"/>
      <c r="CK395" s="7"/>
      <c r="CL395" s="7"/>
      <c r="CN395" s="47"/>
      <c r="CO395" s="47"/>
      <c r="CP395" s="4"/>
    </row>
    <row r="396" spans="1:94" s="1" customFormat="1" x14ac:dyDescent="0.3">
      <c r="A396" s="7"/>
      <c r="C396" s="3"/>
      <c r="D396" s="3"/>
      <c r="E396" s="3"/>
      <c r="F396" s="3"/>
      <c r="G396" s="3"/>
      <c r="H396" s="3"/>
      <c r="I396" s="3"/>
      <c r="J396" s="65"/>
      <c r="K396" s="65"/>
      <c r="L396" s="65"/>
      <c r="M396" s="66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60"/>
      <c r="Z396" s="3"/>
      <c r="AA396" s="3"/>
      <c r="AB396" s="3"/>
      <c r="AC396" s="3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M396" s="48"/>
      <c r="BX396" s="7"/>
      <c r="BY396" s="4"/>
      <c r="BZ396" s="7"/>
      <c r="CA396" s="7"/>
      <c r="CB396" s="7"/>
      <c r="CE396" s="7"/>
      <c r="CF396" s="7"/>
      <c r="CG396" s="7"/>
      <c r="CH396" s="7"/>
      <c r="CI396" s="7"/>
      <c r="CJ396" s="7"/>
      <c r="CK396" s="7"/>
      <c r="CL396" s="7"/>
      <c r="CN396" s="47"/>
      <c r="CO396" s="47"/>
      <c r="CP396" s="4"/>
    </row>
    <row r="397" spans="1:94" s="1" customFormat="1" x14ac:dyDescent="0.3">
      <c r="A397" s="7"/>
      <c r="C397" s="3"/>
      <c r="D397" s="3"/>
      <c r="E397" s="3"/>
      <c r="F397" s="3"/>
      <c r="G397" s="3"/>
      <c r="H397" s="3"/>
      <c r="I397" s="3"/>
      <c r="J397" s="65"/>
      <c r="K397" s="65"/>
      <c r="L397" s="65"/>
      <c r="M397" s="66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60"/>
      <c r="Z397" s="3"/>
      <c r="AA397" s="3"/>
      <c r="AB397" s="3"/>
      <c r="AC397" s="3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M397" s="48"/>
      <c r="BX397" s="7"/>
      <c r="BY397" s="4"/>
      <c r="BZ397" s="7"/>
      <c r="CA397" s="7"/>
      <c r="CB397" s="7"/>
      <c r="CE397" s="7"/>
      <c r="CF397" s="7"/>
      <c r="CG397" s="7"/>
      <c r="CH397" s="7"/>
      <c r="CI397" s="7"/>
      <c r="CJ397" s="7"/>
      <c r="CK397" s="7"/>
      <c r="CL397" s="7"/>
      <c r="CN397" s="47"/>
      <c r="CO397" s="47"/>
      <c r="CP397" s="4"/>
    </row>
    <row r="398" spans="1:94" s="1" customFormat="1" x14ac:dyDescent="0.3">
      <c r="A398" s="7"/>
      <c r="C398" s="3"/>
      <c r="D398" s="3"/>
      <c r="E398" s="3"/>
      <c r="F398" s="3"/>
      <c r="G398" s="3"/>
      <c r="H398" s="3"/>
      <c r="I398" s="3"/>
      <c r="J398" s="65"/>
      <c r="K398" s="65"/>
      <c r="L398" s="65"/>
      <c r="M398" s="66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60"/>
      <c r="Z398" s="3"/>
      <c r="AA398" s="3"/>
      <c r="AB398" s="3"/>
      <c r="AC398" s="3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M398" s="48"/>
      <c r="BX398" s="7"/>
      <c r="BY398" s="4"/>
      <c r="BZ398" s="7"/>
      <c r="CA398" s="7"/>
      <c r="CB398" s="7"/>
      <c r="CE398" s="7"/>
      <c r="CF398" s="7"/>
      <c r="CG398" s="7"/>
      <c r="CH398" s="7"/>
      <c r="CI398" s="7"/>
      <c r="CJ398" s="7"/>
      <c r="CK398" s="7"/>
      <c r="CL398" s="7"/>
      <c r="CN398" s="47"/>
      <c r="CO398" s="47"/>
      <c r="CP398" s="4"/>
    </row>
    <row r="399" spans="1:94" s="1" customFormat="1" x14ac:dyDescent="0.3">
      <c r="A399" s="7"/>
      <c r="C399" s="3"/>
      <c r="D399" s="3"/>
      <c r="E399" s="3"/>
      <c r="F399" s="3"/>
      <c r="G399" s="3"/>
      <c r="H399" s="3"/>
      <c r="I399" s="3"/>
      <c r="J399" s="65"/>
      <c r="K399" s="65"/>
      <c r="L399" s="65"/>
      <c r="M399" s="66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60"/>
      <c r="Z399" s="3"/>
      <c r="AA399" s="3"/>
      <c r="AB399" s="3"/>
      <c r="AC399" s="3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M399" s="48"/>
      <c r="BX399" s="7"/>
      <c r="BY399" s="4"/>
      <c r="BZ399" s="7"/>
      <c r="CA399" s="7"/>
      <c r="CB399" s="7"/>
      <c r="CE399" s="7"/>
      <c r="CF399" s="7"/>
      <c r="CG399" s="7"/>
      <c r="CH399" s="7"/>
      <c r="CI399" s="7"/>
      <c r="CJ399" s="7"/>
      <c r="CK399" s="7"/>
      <c r="CL399" s="7"/>
      <c r="CN399" s="47"/>
      <c r="CO399" s="47"/>
      <c r="CP399" s="4"/>
    </row>
    <row r="400" spans="1:94" s="1" customFormat="1" x14ac:dyDescent="0.3">
      <c r="A400" s="7"/>
      <c r="C400" s="3"/>
      <c r="D400" s="3"/>
      <c r="E400" s="3"/>
      <c r="F400" s="3"/>
      <c r="G400" s="3"/>
      <c r="H400" s="3"/>
      <c r="I400" s="3"/>
      <c r="J400" s="65"/>
      <c r="K400" s="65"/>
      <c r="L400" s="65"/>
      <c r="M400" s="66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60"/>
      <c r="Z400" s="3"/>
      <c r="AA400" s="3"/>
      <c r="AB400" s="3"/>
      <c r="AC400" s="3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M400" s="48"/>
      <c r="BX400" s="7"/>
      <c r="BY400" s="4"/>
      <c r="BZ400" s="7"/>
      <c r="CA400" s="7"/>
      <c r="CB400" s="7"/>
      <c r="CE400" s="7"/>
      <c r="CF400" s="7"/>
      <c r="CG400" s="7"/>
      <c r="CH400" s="7"/>
      <c r="CI400" s="7"/>
      <c r="CJ400" s="7"/>
      <c r="CK400" s="7"/>
      <c r="CL400" s="7"/>
      <c r="CN400" s="47"/>
      <c r="CO400" s="47"/>
      <c r="CP400" s="4"/>
    </row>
    <row r="401" spans="1:94" s="1" customFormat="1" x14ac:dyDescent="0.3">
      <c r="A401" s="7"/>
      <c r="C401" s="3"/>
      <c r="D401" s="3"/>
      <c r="E401" s="3"/>
      <c r="F401" s="3"/>
      <c r="G401" s="3"/>
      <c r="H401" s="3"/>
      <c r="I401" s="3"/>
      <c r="J401" s="65"/>
      <c r="K401" s="65"/>
      <c r="L401" s="65"/>
      <c r="M401" s="66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60"/>
      <c r="Z401" s="3"/>
      <c r="AA401" s="3"/>
      <c r="AB401" s="3"/>
      <c r="AC401" s="3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M401" s="48"/>
      <c r="BX401" s="7"/>
      <c r="BY401" s="4"/>
      <c r="BZ401" s="7"/>
      <c r="CA401" s="7"/>
      <c r="CB401" s="7"/>
      <c r="CE401" s="7"/>
      <c r="CF401" s="7"/>
      <c r="CG401" s="7"/>
      <c r="CH401" s="7"/>
      <c r="CI401" s="7"/>
      <c r="CJ401" s="7"/>
      <c r="CK401" s="7"/>
      <c r="CL401" s="7"/>
      <c r="CN401" s="47"/>
      <c r="CO401" s="47"/>
      <c r="CP401" s="4"/>
    </row>
    <row r="402" spans="1:94" s="1" customFormat="1" x14ac:dyDescent="0.3">
      <c r="A402" s="7"/>
      <c r="C402" s="3"/>
      <c r="D402" s="3"/>
      <c r="E402" s="3"/>
      <c r="F402" s="3"/>
      <c r="G402" s="3"/>
      <c r="H402" s="3"/>
      <c r="I402" s="3"/>
      <c r="J402" s="65"/>
      <c r="K402" s="65"/>
      <c r="L402" s="65"/>
      <c r="M402" s="66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60"/>
      <c r="Z402" s="3"/>
      <c r="AA402" s="3"/>
      <c r="AB402" s="3"/>
      <c r="AC402" s="3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M402" s="48"/>
      <c r="BX402" s="7"/>
      <c r="BY402" s="4"/>
      <c r="BZ402" s="7"/>
      <c r="CA402" s="7"/>
      <c r="CB402" s="7"/>
      <c r="CE402" s="7"/>
      <c r="CF402" s="7"/>
      <c r="CG402" s="7"/>
      <c r="CH402" s="7"/>
      <c r="CI402" s="7"/>
      <c r="CJ402" s="7"/>
      <c r="CK402" s="7"/>
      <c r="CL402" s="7"/>
      <c r="CN402" s="47"/>
      <c r="CO402" s="47"/>
      <c r="CP402" s="4"/>
    </row>
    <row r="403" spans="1:94" s="1" customFormat="1" x14ac:dyDescent="0.3">
      <c r="A403" s="7"/>
      <c r="C403" s="3"/>
      <c r="D403" s="3"/>
      <c r="E403" s="3"/>
      <c r="F403" s="3"/>
      <c r="G403" s="3"/>
      <c r="H403" s="3"/>
      <c r="I403" s="3"/>
      <c r="J403" s="65"/>
      <c r="K403" s="65"/>
      <c r="L403" s="65"/>
      <c r="M403" s="66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60"/>
      <c r="Z403" s="3"/>
      <c r="AA403" s="3"/>
      <c r="AB403" s="3"/>
      <c r="AC403" s="3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M403" s="48"/>
      <c r="BX403" s="7"/>
      <c r="BY403" s="4"/>
      <c r="BZ403" s="7"/>
      <c r="CA403" s="7"/>
      <c r="CB403" s="7"/>
      <c r="CE403" s="7"/>
      <c r="CF403" s="7"/>
      <c r="CG403" s="7"/>
      <c r="CH403" s="7"/>
      <c r="CI403" s="7"/>
      <c r="CJ403" s="7"/>
      <c r="CK403" s="7"/>
      <c r="CL403" s="7"/>
      <c r="CN403" s="47"/>
      <c r="CO403" s="47"/>
      <c r="CP403" s="4"/>
    </row>
    <row r="404" spans="1:94" s="1" customFormat="1" x14ac:dyDescent="0.3">
      <c r="A404" s="7"/>
      <c r="C404" s="3"/>
      <c r="D404" s="3"/>
      <c r="E404" s="3"/>
      <c r="F404" s="3"/>
      <c r="G404" s="3"/>
      <c r="H404" s="3"/>
      <c r="I404" s="3"/>
      <c r="J404" s="65"/>
      <c r="K404" s="65"/>
      <c r="L404" s="65"/>
      <c r="M404" s="66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60"/>
      <c r="Z404" s="3"/>
      <c r="AA404" s="3"/>
      <c r="AB404" s="3"/>
      <c r="AC404" s="3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M404" s="48"/>
      <c r="BX404" s="7"/>
      <c r="BY404" s="4"/>
      <c r="BZ404" s="7"/>
      <c r="CA404" s="7"/>
      <c r="CB404" s="7"/>
      <c r="CE404" s="7"/>
      <c r="CF404" s="7"/>
      <c r="CG404" s="7"/>
      <c r="CH404" s="7"/>
      <c r="CI404" s="7"/>
      <c r="CJ404" s="7"/>
      <c r="CK404" s="7"/>
      <c r="CL404" s="7"/>
      <c r="CN404" s="47"/>
      <c r="CO404" s="47"/>
      <c r="CP404" s="4"/>
    </row>
    <row r="405" spans="1:94" s="1" customFormat="1" x14ac:dyDescent="0.3">
      <c r="A405" s="7"/>
      <c r="C405" s="3"/>
      <c r="D405" s="3"/>
      <c r="E405" s="3"/>
      <c r="F405" s="3"/>
      <c r="G405" s="3"/>
      <c r="H405" s="3"/>
      <c r="I405" s="3"/>
      <c r="J405" s="65"/>
      <c r="K405" s="65"/>
      <c r="L405" s="65"/>
      <c r="M405" s="66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60"/>
      <c r="Z405" s="3"/>
      <c r="AA405" s="3"/>
      <c r="AB405" s="3"/>
      <c r="AC405" s="3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M405" s="48"/>
      <c r="BX405" s="7"/>
      <c r="BY405" s="4"/>
      <c r="BZ405" s="7"/>
      <c r="CA405" s="7"/>
      <c r="CB405" s="7"/>
      <c r="CE405" s="7"/>
      <c r="CF405" s="7"/>
      <c r="CG405" s="7"/>
      <c r="CH405" s="7"/>
      <c r="CI405" s="7"/>
      <c r="CJ405" s="7"/>
      <c r="CK405" s="7"/>
      <c r="CL405" s="7"/>
      <c r="CN405" s="47"/>
      <c r="CO405" s="47"/>
      <c r="CP405" s="4"/>
    </row>
    <row r="406" spans="1:94" s="1" customFormat="1" x14ac:dyDescent="0.3">
      <c r="A406" s="7"/>
      <c r="C406" s="3"/>
      <c r="D406" s="3"/>
      <c r="E406" s="3"/>
      <c r="F406" s="3"/>
      <c r="G406" s="3"/>
      <c r="H406" s="3"/>
      <c r="I406" s="3"/>
      <c r="J406" s="65"/>
      <c r="K406" s="65"/>
      <c r="L406" s="65"/>
      <c r="M406" s="66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60"/>
      <c r="Z406" s="3"/>
      <c r="AA406" s="3"/>
      <c r="AB406" s="3"/>
      <c r="AC406" s="3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M406" s="48"/>
      <c r="BX406" s="7"/>
      <c r="BY406" s="4"/>
      <c r="BZ406" s="7"/>
      <c r="CA406" s="7"/>
      <c r="CB406" s="7"/>
      <c r="CE406" s="7"/>
      <c r="CF406" s="7"/>
      <c r="CG406" s="7"/>
      <c r="CH406" s="7"/>
      <c r="CI406" s="7"/>
      <c r="CJ406" s="7"/>
      <c r="CK406" s="7"/>
      <c r="CL406" s="7"/>
      <c r="CN406" s="47"/>
      <c r="CO406" s="47"/>
      <c r="CP406" s="4"/>
    </row>
    <row r="407" spans="1:94" s="1" customFormat="1" x14ac:dyDescent="0.3">
      <c r="A407" s="7"/>
      <c r="C407" s="3"/>
      <c r="D407" s="3"/>
      <c r="E407" s="3"/>
      <c r="F407" s="3"/>
      <c r="G407" s="3"/>
      <c r="H407" s="3"/>
      <c r="I407" s="3"/>
      <c r="J407" s="65"/>
      <c r="K407" s="65"/>
      <c r="L407" s="65"/>
      <c r="M407" s="66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60"/>
      <c r="Z407" s="3"/>
      <c r="AA407" s="3"/>
      <c r="AB407" s="3"/>
      <c r="AC407" s="3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M407" s="48"/>
      <c r="BX407" s="7"/>
      <c r="BY407" s="4"/>
      <c r="BZ407" s="7"/>
      <c r="CA407" s="7"/>
      <c r="CB407" s="7"/>
      <c r="CE407" s="7"/>
      <c r="CF407" s="7"/>
      <c r="CG407" s="7"/>
      <c r="CH407" s="7"/>
      <c r="CI407" s="7"/>
      <c r="CJ407" s="7"/>
      <c r="CK407" s="7"/>
      <c r="CL407" s="7"/>
      <c r="CN407" s="47"/>
      <c r="CO407" s="47"/>
      <c r="CP407" s="4"/>
    </row>
    <row r="408" spans="1:94" s="1" customFormat="1" x14ac:dyDescent="0.3">
      <c r="A408" s="7"/>
      <c r="C408" s="3"/>
      <c r="D408" s="3"/>
      <c r="E408" s="3"/>
      <c r="F408" s="3"/>
      <c r="G408" s="3"/>
      <c r="H408" s="3"/>
      <c r="I408" s="3"/>
      <c r="J408" s="65"/>
      <c r="K408" s="65"/>
      <c r="L408" s="65"/>
      <c r="M408" s="66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60"/>
      <c r="Z408" s="3"/>
      <c r="AA408" s="3"/>
      <c r="AB408" s="3"/>
      <c r="AC408" s="3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M408" s="48"/>
      <c r="BX408" s="7"/>
      <c r="BY408" s="4"/>
      <c r="BZ408" s="7"/>
      <c r="CA408" s="7"/>
      <c r="CB408" s="7"/>
      <c r="CE408" s="7"/>
      <c r="CF408" s="7"/>
      <c r="CG408" s="7"/>
      <c r="CH408" s="7"/>
      <c r="CI408" s="7"/>
      <c r="CJ408" s="7"/>
      <c r="CK408" s="7"/>
      <c r="CL408" s="7"/>
      <c r="CN408" s="47"/>
      <c r="CO408" s="47"/>
      <c r="CP408" s="4"/>
    </row>
    <row r="409" spans="1:94" s="1" customFormat="1" x14ac:dyDescent="0.3">
      <c r="A409" s="7"/>
      <c r="C409" s="3"/>
      <c r="D409" s="3"/>
      <c r="E409" s="3"/>
      <c r="F409" s="3"/>
      <c r="G409" s="3"/>
      <c r="H409" s="3"/>
      <c r="I409" s="3"/>
      <c r="J409" s="65"/>
      <c r="K409" s="65"/>
      <c r="L409" s="65"/>
      <c r="M409" s="66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60"/>
      <c r="Z409" s="3"/>
      <c r="AA409" s="3"/>
      <c r="AB409" s="3"/>
      <c r="AC409" s="3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M409" s="48"/>
      <c r="BX409" s="7"/>
      <c r="BY409" s="4"/>
      <c r="BZ409" s="7"/>
      <c r="CA409" s="7"/>
      <c r="CB409" s="7"/>
      <c r="CE409" s="7"/>
      <c r="CF409" s="7"/>
      <c r="CG409" s="7"/>
      <c r="CH409" s="7"/>
      <c r="CI409" s="7"/>
      <c r="CJ409" s="7"/>
      <c r="CK409" s="7"/>
      <c r="CL409" s="7"/>
      <c r="CN409" s="47"/>
      <c r="CO409" s="47"/>
      <c r="CP409" s="4"/>
    </row>
    <row r="410" spans="1:94" s="1" customFormat="1" x14ac:dyDescent="0.3">
      <c r="A410" s="7"/>
      <c r="C410" s="3"/>
      <c r="D410" s="3"/>
      <c r="E410" s="3"/>
      <c r="F410" s="3"/>
      <c r="G410" s="3"/>
      <c r="H410" s="3"/>
      <c r="I410" s="3"/>
      <c r="J410" s="65"/>
      <c r="K410" s="65"/>
      <c r="L410" s="65"/>
      <c r="M410" s="66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60"/>
      <c r="Z410" s="3"/>
      <c r="AA410" s="3"/>
      <c r="AB410" s="3"/>
      <c r="AC410" s="3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M410" s="48"/>
      <c r="BX410" s="7"/>
      <c r="BY410" s="4"/>
      <c r="BZ410" s="7"/>
      <c r="CA410" s="7"/>
      <c r="CB410" s="7"/>
      <c r="CE410" s="7"/>
      <c r="CF410" s="7"/>
      <c r="CG410" s="7"/>
      <c r="CH410" s="7"/>
      <c r="CI410" s="7"/>
      <c r="CJ410" s="7"/>
      <c r="CK410" s="7"/>
      <c r="CL410" s="7"/>
      <c r="CN410" s="47"/>
      <c r="CO410" s="47"/>
      <c r="CP410" s="4"/>
    </row>
    <row r="411" spans="1:94" s="1" customFormat="1" x14ac:dyDescent="0.3">
      <c r="A411" s="7"/>
      <c r="C411" s="3"/>
      <c r="D411" s="3"/>
      <c r="E411" s="3"/>
      <c r="F411" s="3"/>
      <c r="G411" s="3"/>
      <c r="H411" s="3"/>
      <c r="I411" s="3"/>
      <c r="J411" s="65"/>
      <c r="K411" s="65"/>
      <c r="L411" s="65"/>
      <c r="M411" s="66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60"/>
      <c r="Z411" s="3"/>
      <c r="AA411" s="3"/>
      <c r="AB411" s="3"/>
      <c r="AC411" s="3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M411" s="48"/>
      <c r="BX411" s="7"/>
      <c r="BY411" s="4"/>
      <c r="BZ411" s="7"/>
      <c r="CA411" s="7"/>
      <c r="CB411" s="7"/>
      <c r="CE411" s="7"/>
      <c r="CF411" s="7"/>
      <c r="CG411" s="7"/>
      <c r="CH411" s="7"/>
      <c r="CI411" s="7"/>
      <c r="CJ411" s="7"/>
      <c r="CK411" s="7"/>
      <c r="CL411" s="7"/>
      <c r="CN411" s="47"/>
      <c r="CO411" s="47"/>
      <c r="CP411" s="4"/>
    </row>
    <row r="412" spans="1:94" s="1" customFormat="1" x14ac:dyDescent="0.3">
      <c r="A412" s="7"/>
      <c r="C412" s="3"/>
      <c r="D412" s="3"/>
      <c r="E412" s="3"/>
      <c r="F412" s="3"/>
      <c r="G412" s="3"/>
      <c r="H412" s="3"/>
      <c r="I412" s="3"/>
      <c r="J412" s="65"/>
      <c r="K412" s="65"/>
      <c r="L412" s="65"/>
      <c r="M412" s="66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60"/>
      <c r="Z412" s="3"/>
      <c r="AA412" s="3"/>
      <c r="AB412" s="3"/>
      <c r="AC412" s="3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M412" s="48"/>
      <c r="BX412" s="7"/>
      <c r="BY412" s="4"/>
      <c r="BZ412" s="7"/>
      <c r="CA412" s="7"/>
      <c r="CB412" s="7"/>
      <c r="CE412" s="7"/>
      <c r="CF412" s="7"/>
      <c r="CG412" s="7"/>
      <c r="CH412" s="7"/>
      <c r="CI412" s="7"/>
      <c r="CJ412" s="7"/>
      <c r="CK412" s="7"/>
      <c r="CL412" s="7"/>
      <c r="CN412" s="47"/>
      <c r="CO412" s="47"/>
      <c r="CP412" s="4"/>
    </row>
    <row r="413" spans="1:94" s="1" customFormat="1" x14ac:dyDescent="0.3">
      <c r="A413" s="7"/>
      <c r="C413" s="3"/>
      <c r="D413" s="3"/>
      <c r="E413" s="3"/>
      <c r="F413" s="3"/>
      <c r="G413" s="3"/>
      <c r="H413" s="3"/>
      <c r="I413" s="3"/>
      <c r="J413" s="65"/>
      <c r="K413" s="65"/>
      <c r="L413" s="65"/>
      <c r="M413" s="66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60"/>
      <c r="Z413" s="3"/>
      <c r="AA413" s="3"/>
      <c r="AB413" s="3"/>
      <c r="AC413" s="3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M413" s="48"/>
      <c r="BX413" s="7"/>
      <c r="BY413" s="4"/>
      <c r="BZ413" s="7"/>
      <c r="CA413" s="7"/>
      <c r="CB413" s="7"/>
      <c r="CE413" s="7"/>
      <c r="CF413" s="7"/>
      <c r="CG413" s="7"/>
      <c r="CH413" s="7"/>
      <c r="CI413" s="7"/>
      <c r="CJ413" s="7"/>
      <c r="CK413" s="7"/>
      <c r="CL413" s="7"/>
      <c r="CN413" s="47"/>
      <c r="CO413" s="47"/>
      <c r="CP413" s="4"/>
    </row>
    <row r="414" spans="1:94" s="1" customFormat="1" x14ac:dyDescent="0.3">
      <c r="A414" s="7"/>
      <c r="C414" s="3"/>
      <c r="D414" s="3"/>
      <c r="E414" s="3"/>
      <c r="F414" s="3"/>
      <c r="G414" s="3"/>
      <c r="H414" s="3"/>
      <c r="I414" s="3"/>
      <c r="J414" s="65"/>
      <c r="K414" s="65"/>
      <c r="L414" s="65"/>
      <c r="M414" s="66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60"/>
      <c r="Z414" s="3"/>
      <c r="AA414" s="3"/>
      <c r="AB414" s="3"/>
      <c r="AC414" s="3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M414" s="48"/>
      <c r="BX414" s="7"/>
      <c r="BY414" s="4"/>
      <c r="BZ414" s="7"/>
      <c r="CA414" s="7"/>
      <c r="CB414" s="7"/>
      <c r="CE414" s="7"/>
      <c r="CF414" s="7"/>
      <c r="CG414" s="7"/>
      <c r="CH414" s="7"/>
      <c r="CI414" s="7"/>
      <c r="CJ414" s="7"/>
      <c r="CK414" s="7"/>
      <c r="CL414" s="7"/>
      <c r="CN414" s="47"/>
      <c r="CO414" s="47"/>
      <c r="CP414" s="4"/>
    </row>
    <row r="415" spans="1:94" s="1" customFormat="1" x14ac:dyDescent="0.3">
      <c r="A415" s="7"/>
      <c r="C415" s="3"/>
      <c r="D415" s="3"/>
      <c r="E415" s="3"/>
      <c r="F415" s="3"/>
      <c r="G415" s="3"/>
      <c r="H415" s="3"/>
      <c r="I415" s="3"/>
      <c r="J415" s="65"/>
      <c r="K415" s="65"/>
      <c r="L415" s="65"/>
      <c r="M415" s="66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60"/>
      <c r="Z415" s="3"/>
      <c r="AA415" s="3"/>
      <c r="AB415" s="3"/>
      <c r="AC415" s="3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M415" s="48"/>
      <c r="BX415" s="7"/>
      <c r="BY415" s="4"/>
      <c r="BZ415" s="7"/>
      <c r="CA415" s="7"/>
      <c r="CB415" s="7"/>
      <c r="CE415" s="7"/>
      <c r="CF415" s="7"/>
      <c r="CG415" s="7"/>
      <c r="CH415" s="7"/>
      <c r="CI415" s="7"/>
      <c r="CJ415" s="7"/>
      <c r="CK415" s="7"/>
      <c r="CL415" s="7"/>
      <c r="CN415" s="47"/>
      <c r="CO415" s="47"/>
      <c r="CP415" s="4"/>
    </row>
    <row r="416" spans="1:94" s="1" customFormat="1" x14ac:dyDescent="0.3">
      <c r="A416" s="7"/>
      <c r="C416" s="3"/>
      <c r="D416" s="3"/>
      <c r="E416" s="3"/>
      <c r="F416" s="3"/>
      <c r="G416" s="3"/>
      <c r="H416" s="3"/>
      <c r="I416" s="3"/>
      <c r="J416" s="65"/>
      <c r="K416" s="65"/>
      <c r="L416" s="65"/>
      <c r="M416" s="66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60"/>
      <c r="Z416" s="3"/>
      <c r="AA416" s="3"/>
      <c r="AB416" s="3"/>
      <c r="AC416" s="3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M416" s="48"/>
      <c r="BX416" s="7"/>
      <c r="BY416" s="4"/>
      <c r="BZ416" s="7"/>
      <c r="CA416" s="7"/>
      <c r="CB416" s="7"/>
      <c r="CE416" s="7"/>
      <c r="CF416" s="7"/>
      <c r="CG416" s="7"/>
      <c r="CH416" s="7"/>
      <c r="CI416" s="7"/>
      <c r="CJ416" s="7"/>
      <c r="CK416" s="7"/>
      <c r="CL416" s="7"/>
      <c r="CN416" s="47"/>
      <c r="CO416" s="47"/>
      <c r="CP416" s="4"/>
    </row>
    <row r="417" spans="1:94" s="1" customFormat="1" x14ac:dyDescent="0.3">
      <c r="A417" s="7"/>
      <c r="C417" s="3"/>
      <c r="D417" s="3"/>
      <c r="E417" s="3"/>
      <c r="F417" s="3"/>
      <c r="G417" s="3"/>
      <c r="H417" s="3"/>
      <c r="I417" s="3"/>
      <c r="J417" s="65"/>
      <c r="K417" s="65"/>
      <c r="L417" s="65"/>
      <c r="M417" s="66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60"/>
      <c r="Z417" s="3"/>
      <c r="AA417" s="3"/>
      <c r="AB417" s="3"/>
      <c r="AC417" s="3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M417" s="48"/>
      <c r="BX417" s="7"/>
      <c r="BY417" s="4"/>
      <c r="BZ417" s="7"/>
      <c r="CA417" s="7"/>
      <c r="CB417" s="7"/>
      <c r="CE417" s="7"/>
      <c r="CF417" s="7"/>
      <c r="CG417" s="7"/>
      <c r="CH417" s="7"/>
      <c r="CI417" s="7"/>
      <c r="CJ417" s="7"/>
      <c r="CK417" s="7"/>
      <c r="CL417" s="7"/>
      <c r="CN417" s="47"/>
      <c r="CO417" s="47"/>
      <c r="CP417" s="4"/>
    </row>
    <row r="418" spans="1:94" s="1" customFormat="1" x14ac:dyDescent="0.3">
      <c r="A418" s="7"/>
      <c r="C418" s="3"/>
      <c r="D418" s="3"/>
      <c r="E418" s="3"/>
      <c r="F418" s="3"/>
      <c r="G418" s="3"/>
      <c r="H418" s="3"/>
      <c r="I418" s="3"/>
      <c r="J418" s="65"/>
      <c r="K418" s="65"/>
      <c r="L418" s="65"/>
      <c r="M418" s="66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60"/>
      <c r="Z418" s="3"/>
      <c r="AA418" s="3"/>
      <c r="AB418" s="3"/>
      <c r="AC418" s="3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M418" s="48"/>
      <c r="BX418" s="7"/>
      <c r="BY418" s="4"/>
      <c r="BZ418" s="7"/>
      <c r="CA418" s="7"/>
      <c r="CB418" s="7"/>
      <c r="CE418" s="7"/>
      <c r="CF418" s="7"/>
      <c r="CG418" s="7"/>
      <c r="CH418" s="7"/>
      <c r="CI418" s="7"/>
      <c r="CJ418" s="7"/>
      <c r="CK418" s="7"/>
      <c r="CL418" s="7"/>
      <c r="CN418" s="47"/>
      <c r="CO418" s="47"/>
      <c r="CP418" s="4"/>
    </row>
    <row r="419" spans="1:94" s="1" customFormat="1" x14ac:dyDescent="0.3">
      <c r="A419" s="7"/>
      <c r="C419" s="3"/>
      <c r="D419" s="3"/>
      <c r="E419" s="3"/>
      <c r="F419" s="3"/>
      <c r="G419" s="3"/>
      <c r="H419" s="3"/>
      <c r="I419" s="3"/>
      <c r="J419" s="65"/>
      <c r="K419" s="65"/>
      <c r="L419" s="65"/>
      <c r="M419" s="66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60"/>
      <c r="Z419" s="3"/>
      <c r="AA419" s="3"/>
      <c r="AB419" s="3"/>
      <c r="AC419" s="3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M419" s="48"/>
      <c r="BX419" s="7"/>
      <c r="BY419" s="4"/>
      <c r="BZ419" s="7"/>
      <c r="CA419" s="7"/>
      <c r="CB419" s="7"/>
      <c r="CE419" s="7"/>
      <c r="CF419" s="7"/>
      <c r="CG419" s="7"/>
      <c r="CH419" s="7"/>
      <c r="CI419" s="7"/>
      <c r="CJ419" s="7"/>
      <c r="CK419" s="7"/>
      <c r="CL419" s="7"/>
      <c r="CN419" s="47"/>
      <c r="CO419" s="47"/>
      <c r="CP419" s="4"/>
    </row>
    <row r="420" spans="1:94" s="1" customFormat="1" x14ac:dyDescent="0.3">
      <c r="A420" s="7"/>
      <c r="C420" s="3"/>
      <c r="D420" s="3"/>
      <c r="E420" s="3"/>
      <c r="F420" s="3"/>
      <c r="G420" s="3"/>
      <c r="H420" s="3"/>
      <c r="I420" s="3"/>
      <c r="J420" s="65"/>
      <c r="K420" s="65"/>
      <c r="L420" s="65"/>
      <c r="M420" s="66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60"/>
      <c r="Z420" s="3"/>
      <c r="AA420" s="3"/>
      <c r="AB420" s="3"/>
      <c r="AC420" s="3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M420" s="48"/>
      <c r="BX420" s="7"/>
      <c r="BY420" s="4"/>
      <c r="BZ420" s="7"/>
      <c r="CA420" s="7"/>
      <c r="CB420" s="7"/>
      <c r="CE420" s="7"/>
      <c r="CF420" s="7"/>
      <c r="CG420" s="7"/>
      <c r="CH420" s="7"/>
      <c r="CI420" s="7"/>
      <c r="CJ420" s="7"/>
      <c r="CK420" s="7"/>
      <c r="CL420" s="7"/>
      <c r="CN420" s="47"/>
      <c r="CO420" s="47"/>
      <c r="CP420" s="4"/>
    </row>
    <row r="421" spans="1:94" s="1" customFormat="1" x14ac:dyDescent="0.3">
      <c r="A421" s="7"/>
      <c r="C421" s="3"/>
      <c r="D421" s="3"/>
      <c r="E421" s="3"/>
      <c r="F421" s="3"/>
      <c r="G421" s="3"/>
      <c r="H421" s="3"/>
      <c r="I421" s="3"/>
      <c r="J421" s="65"/>
      <c r="K421" s="65"/>
      <c r="L421" s="65"/>
      <c r="M421" s="66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60"/>
      <c r="Z421" s="3"/>
      <c r="AA421" s="3"/>
      <c r="AB421" s="3"/>
      <c r="AC421" s="3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M421" s="48"/>
      <c r="BX421" s="7"/>
      <c r="BY421" s="4"/>
      <c r="BZ421" s="7"/>
      <c r="CA421" s="7"/>
      <c r="CB421" s="7"/>
      <c r="CE421" s="7"/>
      <c r="CF421" s="7"/>
      <c r="CG421" s="7"/>
      <c r="CH421" s="7"/>
      <c r="CI421" s="7"/>
      <c r="CJ421" s="7"/>
      <c r="CK421" s="7"/>
      <c r="CL421" s="7"/>
      <c r="CN421" s="47"/>
      <c r="CO421" s="47"/>
      <c r="CP421" s="4"/>
    </row>
    <row r="422" spans="1:94" s="1" customFormat="1" x14ac:dyDescent="0.3">
      <c r="A422" s="7"/>
      <c r="C422" s="3"/>
      <c r="D422" s="3"/>
      <c r="E422" s="3"/>
      <c r="F422" s="3"/>
      <c r="G422" s="3"/>
      <c r="H422" s="3"/>
      <c r="I422" s="3"/>
      <c r="J422" s="65"/>
      <c r="K422" s="65"/>
      <c r="L422" s="65"/>
      <c r="M422" s="66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60"/>
      <c r="Z422" s="3"/>
      <c r="AA422" s="3"/>
      <c r="AB422" s="3"/>
      <c r="AC422" s="3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M422" s="48"/>
      <c r="BX422" s="7"/>
      <c r="BY422" s="4"/>
      <c r="BZ422" s="7"/>
      <c r="CA422" s="7"/>
      <c r="CB422" s="7"/>
      <c r="CE422" s="7"/>
      <c r="CF422" s="7"/>
      <c r="CG422" s="7"/>
      <c r="CH422" s="7"/>
      <c r="CI422" s="7"/>
      <c r="CJ422" s="7"/>
      <c r="CK422" s="7"/>
      <c r="CL422" s="7"/>
      <c r="CN422" s="47"/>
      <c r="CO422" s="47"/>
      <c r="CP422" s="4"/>
    </row>
    <row r="423" spans="1:94" s="1" customFormat="1" x14ac:dyDescent="0.3">
      <c r="A423" s="7"/>
      <c r="C423" s="3"/>
      <c r="D423" s="3"/>
      <c r="E423" s="3"/>
      <c r="F423" s="3"/>
      <c r="G423" s="3"/>
      <c r="H423" s="3"/>
      <c r="I423" s="3"/>
      <c r="J423" s="65"/>
      <c r="K423" s="65"/>
      <c r="L423" s="65"/>
      <c r="M423" s="66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60"/>
      <c r="Z423" s="3"/>
      <c r="AA423" s="3"/>
      <c r="AB423" s="3"/>
      <c r="AC423" s="3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M423" s="48"/>
      <c r="BX423" s="7"/>
      <c r="BY423" s="4"/>
      <c r="BZ423" s="7"/>
      <c r="CA423" s="7"/>
      <c r="CB423" s="7"/>
      <c r="CE423" s="7"/>
      <c r="CF423" s="7"/>
      <c r="CG423" s="7"/>
      <c r="CH423" s="7"/>
      <c r="CI423" s="7"/>
      <c r="CJ423" s="7"/>
      <c r="CK423" s="7"/>
      <c r="CL423" s="7"/>
      <c r="CN423" s="47"/>
      <c r="CO423" s="47"/>
      <c r="CP423" s="4"/>
    </row>
    <row r="424" spans="1:94" s="1" customFormat="1" x14ac:dyDescent="0.3">
      <c r="A424" s="7"/>
      <c r="C424" s="3"/>
      <c r="D424" s="3"/>
      <c r="E424" s="3"/>
      <c r="F424" s="3"/>
      <c r="G424" s="3"/>
      <c r="H424" s="3"/>
      <c r="I424" s="3"/>
      <c r="J424" s="65"/>
      <c r="K424" s="65"/>
      <c r="L424" s="65"/>
      <c r="M424" s="66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60"/>
      <c r="Z424" s="3"/>
      <c r="AA424" s="3"/>
      <c r="AB424" s="3"/>
      <c r="AC424" s="3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M424" s="48"/>
      <c r="BX424" s="7"/>
      <c r="BY424" s="4"/>
      <c r="BZ424" s="7"/>
      <c r="CA424" s="7"/>
      <c r="CB424" s="7"/>
      <c r="CE424" s="7"/>
      <c r="CF424" s="7"/>
      <c r="CG424" s="7"/>
      <c r="CH424" s="7"/>
      <c r="CI424" s="7"/>
      <c r="CJ424" s="7"/>
      <c r="CK424" s="7"/>
      <c r="CL424" s="7"/>
      <c r="CN424" s="47"/>
      <c r="CO424" s="47"/>
      <c r="CP424" s="4"/>
    </row>
    <row r="425" spans="1:94" s="1" customFormat="1" x14ac:dyDescent="0.3">
      <c r="A425" s="7"/>
      <c r="C425" s="3"/>
      <c r="D425" s="3"/>
      <c r="E425" s="3"/>
      <c r="F425" s="3"/>
      <c r="G425" s="3"/>
      <c r="H425" s="3"/>
      <c r="I425" s="3"/>
      <c r="J425" s="65"/>
      <c r="K425" s="65"/>
      <c r="L425" s="65"/>
      <c r="M425" s="66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60"/>
      <c r="Z425" s="3"/>
      <c r="AA425" s="3"/>
      <c r="AB425" s="3"/>
      <c r="AC425" s="3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M425" s="48"/>
      <c r="BX425" s="7"/>
      <c r="BY425" s="4"/>
      <c r="BZ425" s="7"/>
      <c r="CA425" s="7"/>
      <c r="CB425" s="7"/>
      <c r="CE425" s="7"/>
      <c r="CF425" s="7"/>
      <c r="CG425" s="7"/>
      <c r="CH425" s="7"/>
      <c r="CI425" s="7"/>
      <c r="CJ425" s="7"/>
      <c r="CK425" s="7"/>
      <c r="CL425" s="7"/>
      <c r="CN425" s="47"/>
      <c r="CO425" s="47"/>
      <c r="CP425" s="4"/>
    </row>
    <row r="426" spans="1:94" s="1" customFormat="1" x14ac:dyDescent="0.3">
      <c r="A426" s="7"/>
      <c r="C426" s="3"/>
      <c r="D426" s="3"/>
      <c r="E426" s="3"/>
      <c r="F426" s="3"/>
      <c r="G426" s="3"/>
      <c r="H426" s="3"/>
      <c r="I426" s="3"/>
      <c r="J426" s="65"/>
      <c r="K426" s="65"/>
      <c r="L426" s="65"/>
      <c r="M426" s="66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60"/>
      <c r="Z426" s="3"/>
      <c r="AA426" s="3"/>
      <c r="AB426" s="3"/>
      <c r="AC426" s="3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M426" s="48"/>
      <c r="BX426" s="7"/>
      <c r="BY426" s="4"/>
      <c r="BZ426" s="7"/>
      <c r="CA426" s="7"/>
      <c r="CB426" s="7"/>
      <c r="CE426" s="7"/>
      <c r="CF426" s="7"/>
      <c r="CG426" s="7"/>
      <c r="CH426" s="7"/>
      <c r="CI426" s="7"/>
      <c r="CJ426" s="7"/>
      <c r="CK426" s="7"/>
      <c r="CL426" s="7"/>
      <c r="CN426" s="47"/>
      <c r="CO426" s="47"/>
      <c r="CP426" s="4"/>
    </row>
    <row r="427" spans="1:94" s="1" customFormat="1" x14ac:dyDescent="0.3">
      <c r="A427" s="7"/>
      <c r="C427" s="3"/>
      <c r="D427" s="3"/>
      <c r="E427" s="3"/>
      <c r="F427" s="3"/>
      <c r="G427" s="3"/>
      <c r="H427" s="3"/>
      <c r="I427" s="3"/>
      <c r="J427" s="65"/>
      <c r="K427" s="65"/>
      <c r="L427" s="65"/>
      <c r="M427" s="66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60"/>
      <c r="Z427" s="3"/>
      <c r="AA427" s="3"/>
      <c r="AB427" s="3"/>
      <c r="AC427" s="3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M427" s="48"/>
      <c r="BX427" s="7"/>
      <c r="BY427" s="4"/>
      <c r="BZ427" s="7"/>
      <c r="CA427" s="7"/>
      <c r="CB427" s="7"/>
      <c r="CE427" s="7"/>
      <c r="CF427" s="7"/>
      <c r="CG427" s="7"/>
      <c r="CH427" s="7"/>
      <c r="CI427" s="7"/>
      <c r="CJ427" s="7"/>
      <c r="CK427" s="7"/>
      <c r="CL427" s="7"/>
      <c r="CN427" s="47"/>
      <c r="CO427" s="47"/>
      <c r="CP427" s="4"/>
    </row>
    <row r="428" spans="1:94" s="1" customFormat="1" x14ac:dyDescent="0.3">
      <c r="A428" s="7"/>
      <c r="C428" s="3"/>
      <c r="D428" s="3"/>
      <c r="E428" s="3"/>
      <c r="F428" s="3"/>
      <c r="G428" s="3"/>
      <c r="H428" s="3"/>
      <c r="I428" s="3"/>
      <c r="J428" s="65"/>
      <c r="K428" s="65"/>
      <c r="L428" s="65"/>
      <c r="M428" s="66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60"/>
      <c r="Z428" s="3"/>
      <c r="AA428" s="3"/>
      <c r="AB428" s="3"/>
      <c r="AC428" s="3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M428" s="48"/>
      <c r="BX428" s="7"/>
      <c r="BY428" s="4"/>
      <c r="BZ428" s="7"/>
      <c r="CA428" s="7"/>
      <c r="CB428" s="7"/>
      <c r="CE428" s="7"/>
      <c r="CF428" s="7"/>
      <c r="CG428" s="7"/>
      <c r="CH428" s="7"/>
      <c r="CI428" s="7"/>
      <c r="CJ428" s="7"/>
      <c r="CK428" s="7"/>
      <c r="CL428" s="7"/>
      <c r="CN428" s="47"/>
      <c r="CO428" s="47"/>
      <c r="CP428" s="4"/>
    </row>
    <row r="429" spans="1:94" s="1" customFormat="1" x14ac:dyDescent="0.3">
      <c r="A429" s="7"/>
      <c r="C429" s="3"/>
      <c r="D429" s="3"/>
      <c r="E429" s="3"/>
      <c r="F429" s="3"/>
      <c r="G429" s="3"/>
      <c r="H429" s="3"/>
      <c r="I429" s="3"/>
      <c r="J429" s="65"/>
      <c r="K429" s="65"/>
      <c r="L429" s="65"/>
      <c r="M429" s="66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60"/>
      <c r="Z429" s="3"/>
      <c r="AA429" s="3"/>
      <c r="AB429" s="3"/>
      <c r="AC429" s="3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M429" s="48"/>
      <c r="BX429" s="7"/>
      <c r="BY429" s="4"/>
      <c r="BZ429" s="7"/>
      <c r="CA429" s="7"/>
      <c r="CB429" s="7"/>
      <c r="CE429" s="7"/>
      <c r="CF429" s="7"/>
      <c r="CG429" s="7"/>
      <c r="CH429" s="7"/>
      <c r="CI429" s="7"/>
      <c r="CJ429" s="7"/>
      <c r="CK429" s="7"/>
      <c r="CL429" s="7"/>
      <c r="CN429" s="47"/>
      <c r="CO429" s="47"/>
      <c r="CP429" s="4"/>
    </row>
    <row r="430" spans="1:94" s="1" customFormat="1" x14ac:dyDescent="0.3">
      <c r="A430" s="7"/>
      <c r="C430" s="3"/>
      <c r="D430" s="3"/>
      <c r="E430" s="3"/>
      <c r="F430" s="3"/>
      <c r="G430" s="3"/>
      <c r="H430" s="3"/>
      <c r="I430" s="3"/>
      <c r="J430" s="65"/>
      <c r="K430" s="65"/>
      <c r="L430" s="65"/>
      <c r="M430" s="66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60"/>
      <c r="Z430" s="3"/>
      <c r="AA430" s="3"/>
      <c r="AB430" s="3"/>
      <c r="AC430" s="3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M430" s="48"/>
      <c r="BX430" s="7"/>
      <c r="BY430" s="4"/>
      <c r="BZ430" s="7"/>
      <c r="CA430" s="7"/>
      <c r="CB430" s="7"/>
      <c r="CE430" s="7"/>
      <c r="CF430" s="7"/>
      <c r="CG430" s="7"/>
      <c r="CH430" s="7"/>
      <c r="CI430" s="7"/>
      <c r="CJ430" s="7"/>
      <c r="CK430" s="7"/>
      <c r="CL430" s="7"/>
      <c r="CN430" s="47"/>
      <c r="CO430" s="47"/>
      <c r="CP430" s="4"/>
    </row>
    <row r="431" spans="1:94" s="1" customFormat="1" x14ac:dyDescent="0.3">
      <c r="A431" s="7"/>
      <c r="C431" s="3"/>
      <c r="D431" s="3"/>
      <c r="E431" s="3"/>
      <c r="F431" s="3"/>
      <c r="G431" s="3"/>
      <c r="H431" s="3"/>
      <c r="I431" s="3"/>
      <c r="J431" s="65"/>
      <c r="K431" s="65"/>
      <c r="L431" s="65"/>
      <c r="M431" s="66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60"/>
      <c r="Z431" s="3"/>
      <c r="AA431" s="3"/>
      <c r="AB431" s="3"/>
      <c r="AC431" s="3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M431" s="48"/>
      <c r="BX431" s="7"/>
      <c r="BY431" s="4"/>
      <c r="BZ431" s="7"/>
      <c r="CA431" s="7"/>
      <c r="CB431" s="7"/>
      <c r="CE431" s="7"/>
      <c r="CF431" s="7"/>
      <c r="CG431" s="7"/>
      <c r="CH431" s="7"/>
      <c r="CI431" s="7"/>
      <c r="CJ431" s="7"/>
      <c r="CK431" s="7"/>
      <c r="CL431" s="7"/>
      <c r="CN431" s="47"/>
      <c r="CO431" s="47"/>
      <c r="CP431" s="4"/>
    </row>
    <row r="432" spans="1:94" s="1" customFormat="1" x14ac:dyDescent="0.3">
      <c r="A432" s="7"/>
      <c r="C432" s="3"/>
      <c r="D432" s="3"/>
      <c r="E432" s="3"/>
      <c r="F432" s="3"/>
      <c r="G432" s="3"/>
      <c r="H432" s="3"/>
      <c r="I432" s="3"/>
      <c r="J432" s="65"/>
      <c r="K432" s="65"/>
      <c r="L432" s="65"/>
      <c r="M432" s="66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60"/>
      <c r="Z432" s="3"/>
      <c r="AA432" s="3"/>
      <c r="AB432" s="3"/>
      <c r="AC432" s="3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M432" s="48"/>
      <c r="BX432" s="7"/>
      <c r="BY432" s="4"/>
      <c r="BZ432" s="7"/>
      <c r="CA432" s="7"/>
      <c r="CB432" s="7"/>
      <c r="CE432" s="7"/>
      <c r="CF432" s="7"/>
      <c r="CG432" s="7"/>
      <c r="CH432" s="7"/>
      <c r="CI432" s="7"/>
      <c r="CJ432" s="7"/>
      <c r="CK432" s="7"/>
      <c r="CL432" s="7"/>
      <c r="CN432" s="47"/>
      <c r="CO432" s="47"/>
      <c r="CP432" s="4"/>
    </row>
    <row r="433" spans="1:94" s="1" customFormat="1" x14ac:dyDescent="0.3">
      <c r="A433" s="7"/>
      <c r="C433" s="3"/>
      <c r="D433" s="3"/>
      <c r="E433" s="3"/>
      <c r="F433" s="3"/>
      <c r="G433" s="3"/>
      <c r="H433" s="3"/>
      <c r="I433" s="3"/>
      <c r="J433" s="65"/>
      <c r="K433" s="65"/>
      <c r="L433" s="65"/>
      <c r="M433" s="66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60"/>
      <c r="Z433" s="3"/>
      <c r="AA433" s="3"/>
      <c r="AB433" s="3"/>
      <c r="AC433" s="3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M433" s="48"/>
      <c r="BX433" s="7"/>
      <c r="BY433" s="4"/>
      <c r="BZ433" s="7"/>
      <c r="CA433" s="7"/>
      <c r="CB433" s="7"/>
      <c r="CE433" s="7"/>
      <c r="CF433" s="7"/>
      <c r="CG433" s="7"/>
      <c r="CH433" s="7"/>
      <c r="CI433" s="7"/>
      <c r="CJ433" s="7"/>
      <c r="CK433" s="7"/>
      <c r="CL433" s="7"/>
      <c r="CN433" s="47"/>
      <c r="CO433" s="47"/>
      <c r="CP433" s="4"/>
    </row>
    <row r="434" spans="1:94" s="1" customFormat="1" x14ac:dyDescent="0.3">
      <c r="A434" s="7"/>
      <c r="C434" s="3"/>
      <c r="D434" s="3"/>
      <c r="E434" s="3"/>
      <c r="F434" s="3"/>
      <c r="G434" s="3"/>
      <c r="H434" s="3"/>
      <c r="I434" s="3"/>
      <c r="J434" s="65"/>
      <c r="K434" s="65"/>
      <c r="L434" s="65"/>
      <c r="M434" s="66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60"/>
      <c r="Z434" s="3"/>
      <c r="AA434" s="3"/>
      <c r="AB434" s="3"/>
      <c r="AC434" s="3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M434" s="48"/>
      <c r="BX434" s="7"/>
      <c r="BY434" s="4"/>
      <c r="BZ434" s="7"/>
      <c r="CA434" s="7"/>
      <c r="CB434" s="7"/>
      <c r="CE434" s="7"/>
      <c r="CF434" s="7"/>
      <c r="CG434" s="7"/>
      <c r="CH434" s="7"/>
      <c r="CI434" s="7"/>
      <c r="CJ434" s="7"/>
      <c r="CK434" s="7"/>
      <c r="CL434" s="7"/>
      <c r="CN434" s="47"/>
      <c r="CO434" s="47"/>
      <c r="CP434" s="4"/>
    </row>
    <row r="435" spans="1:94" s="1" customFormat="1" x14ac:dyDescent="0.3">
      <c r="A435" s="7"/>
      <c r="C435" s="3"/>
      <c r="D435" s="3"/>
      <c r="E435" s="3"/>
      <c r="F435" s="3"/>
      <c r="G435" s="3"/>
      <c r="H435" s="3"/>
      <c r="I435" s="3"/>
      <c r="J435" s="65"/>
      <c r="K435" s="65"/>
      <c r="L435" s="65"/>
      <c r="M435" s="66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60"/>
      <c r="Z435" s="3"/>
      <c r="AA435" s="3"/>
      <c r="AB435" s="3"/>
      <c r="AC435" s="3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M435" s="48"/>
      <c r="BX435" s="7"/>
      <c r="BY435" s="4"/>
      <c r="BZ435" s="7"/>
      <c r="CA435" s="7"/>
      <c r="CB435" s="7"/>
      <c r="CE435" s="7"/>
      <c r="CF435" s="7"/>
      <c r="CG435" s="7"/>
      <c r="CH435" s="7"/>
      <c r="CI435" s="7"/>
      <c r="CJ435" s="7"/>
      <c r="CK435" s="7"/>
      <c r="CL435" s="7"/>
      <c r="CN435" s="47"/>
      <c r="CO435" s="47"/>
      <c r="CP435" s="4"/>
    </row>
    <row r="436" spans="1:94" s="1" customFormat="1" x14ac:dyDescent="0.3">
      <c r="A436" s="7"/>
      <c r="C436" s="3"/>
      <c r="D436" s="3"/>
      <c r="E436" s="3"/>
      <c r="F436" s="3"/>
      <c r="G436" s="3"/>
      <c r="H436" s="3"/>
      <c r="I436" s="3"/>
      <c r="J436" s="65"/>
      <c r="K436" s="65"/>
      <c r="L436" s="65"/>
      <c r="M436" s="66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60"/>
      <c r="Z436" s="3"/>
      <c r="AA436" s="3"/>
      <c r="AB436" s="3"/>
      <c r="AC436" s="3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M436" s="48"/>
      <c r="BX436" s="7"/>
      <c r="BY436" s="4"/>
      <c r="BZ436" s="7"/>
      <c r="CA436" s="7"/>
      <c r="CB436" s="7"/>
      <c r="CE436" s="7"/>
      <c r="CF436" s="7"/>
      <c r="CG436" s="7"/>
      <c r="CH436" s="7"/>
      <c r="CI436" s="7"/>
      <c r="CJ436" s="7"/>
      <c r="CK436" s="7"/>
      <c r="CL436" s="7"/>
      <c r="CN436" s="47"/>
      <c r="CO436" s="47"/>
      <c r="CP436" s="4"/>
    </row>
    <row r="437" spans="1:94" s="1" customFormat="1" x14ac:dyDescent="0.3">
      <c r="A437" s="7"/>
      <c r="C437" s="3"/>
      <c r="D437" s="3"/>
      <c r="E437" s="3"/>
      <c r="F437" s="3"/>
      <c r="G437" s="3"/>
      <c r="H437" s="3"/>
      <c r="I437" s="3"/>
      <c r="J437" s="65"/>
      <c r="K437" s="65"/>
      <c r="L437" s="65"/>
      <c r="M437" s="66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60"/>
      <c r="Z437" s="3"/>
      <c r="AA437" s="3"/>
      <c r="AB437" s="3"/>
      <c r="AC437" s="3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M437" s="48"/>
      <c r="BX437" s="7"/>
      <c r="BY437" s="4"/>
      <c r="BZ437" s="7"/>
      <c r="CA437" s="7"/>
      <c r="CB437" s="7"/>
      <c r="CE437" s="7"/>
      <c r="CF437" s="7"/>
      <c r="CG437" s="7"/>
      <c r="CH437" s="7"/>
      <c r="CI437" s="7"/>
      <c r="CJ437" s="7"/>
      <c r="CK437" s="7"/>
      <c r="CL437" s="7"/>
      <c r="CN437" s="47"/>
      <c r="CO437" s="47"/>
      <c r="CP437" s="4"/>
    </row>
    <row r="438" spans="1:94" s="1" customFormat="1" x14ac:dyDescent="0.3">
      <c r="A438" s="7"/>
      <c r="C438" s="3"/>
      <c r="D438" s="3"/>
      <c r="E438" s="3"/>
      <c r="F438" s="3"/>
      <c r="G438" s="3"/>
      <c r="H438" s="3"/>
      <c r="I438" s="3"/>
      <c r="J438" s="65"/>
      <c r="K438" s="65"/>
      <c r="L438" s="65"/>
      <c r="M438" s="66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60"/>
      <c r="Z438" s="3"/>
      <c r="AA438" s="3"/>
      <c r="AB438" s="3"/>
      <c r="AC438" s="3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M438" s="48"/>
      <c r="BX438" s="7"/>
      <c r="BY438" s="4"/>
      <c r="BZ438" s="7"/>
      <c r="CA438" s="7"/>
      <c r="CB438" s="7"/>
      <c r="CE438" s="7"/>
      <c r="CF438" s="7"/>
      <c r="CG438" s="7"/>
      <c r="CH438" s="7"/>
      <c r="CI438" s="7"/>
      <c r="CJ438" s="7"/>
      <c r="CK438" s="7"/>
      <c r="CL438" s="7"/>
      <c r="CN438" s="47"/>
      <c r="CO438" s="47"/>
      <c r="CP438" s="4"/>
    </row>
    <row r="439" spans="1:94" s="1" customFormat="1" x14ac:dyDescent="0.3">
      <c r="A439" s="7"/>
      <c r="C439" s="3"/>
      <c r="D439" s="3"/>
      <c r="E439" s="3"/>
      <c r="F439" s="3"/>
      <c r="G439" s="3"/>
      <c r="H439" s="3"/>
      <c r="I439" s="3"/>
      <c r="J439" s="65"/>
      <c r="K439" s="65"/>
      <c r="L439" s="65"/>
      <c r="M439" s="66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60"/>
      <c r="Z439" s="3"/>
      <c r="AA439" s="3"/>
      <c r="AB439" s="3"/>
      <c r="AC439" s="3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M439" s="48"/>
      <c r="BX439" s="7"/>
      <c r="BY439" s="4"/>
      <c r="BZ439" s="7"/>
      <c r="CA439" s="7"/>
      <c r="CB439" s="7"/>
      <c r="CE439" s="7"/>
      <c r="CF439" s="7"/>
      <c r="CG439" s="7"/>
      <c r="CH439" s="7"/>
      <c r="CI439" s="7"/>
      <c r="CJ439" s="7"/>
      <c r="CK439" s="7"/>
      <c r="CL439" s="7"/>
      <c r="CN439" s="47"/>
      <c r="CO439" s="47"/>
      <c r="CP439" s="4"/>
    </row>
    <row r="440" spans="1:94" s="1" customFormat="1" x14ac:dyDescent="0.3">
      <c r="A440" s="7"/>
      <c r="C440" s="3"/>
      <c r="D440" s="3"/>
      <c r="E440" s="3"/>
      <c r="F440" s="3"/>
      <c r="G440" s="3"/>
      <c r="H440" s="3"/>
      <c r="I440" s="3"/>
      <c r="J440" s="65"/>
      <c r="K440" s="65"/>
      <c r="L440" s="65"/>
      <c r="M440" s="66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60"/>
      <c r="Z440" s="3"/>
      <c r="AA440" s="3"/>
      <c r="AB440" s="3"/>
      <c r="AC440" s="3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M440" s="48"/>
      <c r="BX440" s="7"/>
      <c r="BY440" s="4"/>
      <c r="BZ440" s="7"/>
      <c r="CA440" s="7"/>
      <c r="CB440" s="7"/>
      <c r="CE440" s="7"/>
      <c r="CF440" s="7"/>
      <c r="CG440" s="7"/>
      <c r="CH440" s="7"/>
      <c r="CI440" s="7"/>
      <c r="CJ440" s="7"/>
      <c r="CK440" s="7"/>
      <c r="CL440" s="7"/>
      <c r="CN440" s="47"/>
      <c r="CO440" s="47"/>
      <c r="CP440" s="4"/>
    </row>
    <row r="441" spans="1:94" s="1" customFormat="1" x14ac:dyDescent="0.3">
      <c r="A441" s="7"/>
      <c r="C441" s="3"/>
      <c r="D441" s="3"/>
      <c r="E441" s="3"/>
      <c r="F441" s="3"/>
      <c r="G441" s="3"/>
      <c r="H441" s="3"/>
      <c r="I441" s="3"/>
      <c r="J441" s="65"/>
      <c r="K441" s="65"/>
      <c r="L441" s="65"/>
      <c r="M441" s="66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60"/>
      <c r="Z441" s="3"/>
      <c r="AA441" s="3"/>
      <c r="AB441" s="3"/>
      <c r="AC441" s="3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M441" s="48"/>
      <c r="BX441" s="7"/>
      <c r="BY441" s="4"/>
      <c r="BZ441" s="7"/>
      <c r="CA441" s="7"/>
      <c r="CB441" s="7"/>
      <c r="CE441" s="7"/>
      <c r="CF441" s="7"/>
      <c r="CG441" s="7"/>
      <c r="CH441" s="7"/>
      <c r="CI441" s="7"/>
      <c r="CJ441" s="7"/>
      <c r="CK441" s="7"/>
      <c r="CL441" s="7"/>
      <c r="CN441" s="47"/>
      <c r="CO441" s="47"/>
      <c r="CP441" s="4"/>
    </row>
    <row r="442" spans="1:94" s="1" customFormat="1" x14ac:dyDescent="0.3">
      <c r="A442" s="7"/>
      <c r="C442" s="3"/>
      <c r="D442" s="3"/>
      <c r="E442" s="3"/>
      <c r="F442" s="3"/>
      <c r="G442" s="3"/>
      <c r="H442" s="3"/>
      <c r="I442" s="3"/>
      <c r="J442" s="65"/>
      <c r="K442" s="65"/>
      <c r="L442" s="65"/>
      <c r="M442" s="66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60"/>
      <c r="Z442" s="3"/>
      <c r="AA442" s="3"/>
      <c r="AB442" s="3"/>
      <c r="AC442" s="3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M442" s="48"/>
      <c r="BX442" s="7"/>
      <c r="BY442" s="4"/>
      <c r="BZ442" s="7"/>
      <c r="CA442" s="7"/>
      <c r="CB442" s="7"/>
      <c r="CE442" s="7"/>
      <c r="CF442" s="7"/>
      <c r="CG442" s="7"/>
      <c r="CH442" s="7"/>
      <c r="CI442" s="7"/>
      <c r="CJ442" s="7"/>
      <c r="CK442" s="7"/>
      <c r="CL442" s="7"/>
      <c r="CN442" s="47"/>
      <c r="CO442" s="47"/>
      <c r="CP442" s="4"/>
    </row>
    <row r="443" spans="1:94" s="1" customFormat="1" x14ac:dyDescent="0.3">
      <c r="A443" s="7"/>
      <c r="C443" s="3"/>
      <c r="D443" s="3"/>
      <c r="E443" s="3"/>
      <c r="F443" s="3"/>
      <c r="G443" s="3"/>
      <c r="H443" s="3"/>
      <c r="I443" s="3"/>
      <c r="J443" s="65"/>
      <c r="K443" s="65"/>
      <c r="L443" s="65"/>
      <c r="M443" s="66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60"/>
      <c r="Z443" s="3"/>
      <c r="AA443" s="3"/>
      <c r="AB443" s="3"/>
      <c r="AC443" s="3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M443" s="48"/>
      <c r="BX443" s="7"/>
      <c r="BY443" s="4"/>
      <c r="BZ443" s="7"/>
      <c r="CA443" s="7"/>
      <c r="CB443" s="7"/>
      <c r="CE443" s="7"/>
      <c r="CF443" s="7"/>
      <c r="CG443" s="7"/>
      <c r="CH443" s="7"/>
      <c r="CI443" s="7"/>
      <c r="CJ443" s="7"/>
      <c r="CK443" s="7"/>
      <c r="CL443" s="7"/>
      <c r="CN443" s="47"/>
      <c r="CO443" s="47"/>
      <c r="CP443" s="4"/>
    </row>
    <row r="444" spans="1:94" s="1" customFormat="1" x14ac:dyDescent="0.3">
      <c r="A444" s="7"/>
      <c r="C444" s="3"/>
      <c r="D444" s="3"/>
      <c r="E444" s="3"/>
      <c r="F444" s="3"/>
      <c r="G444" s="3"/>
      <c r="H444" s="3"/>
      <c r="I444" s="3"/>
      <c r="J444" s="65"/>
      <c r="K444" s="65"/>
      <c r="L444" s="65"/>
      <c r="M444" s="66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60"/>
      <c r="Z444" s="3"/>
      <c r="AA444" s="3"/>
      <c r="AB444" s="3"/>
      <c r="AC444" s="3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M444" s="48"/>
      <c r="BX444" s="7"/>
      <c r="BY444" s="4"/>
      <c r="BZ444" s="7"/>
      <c r="CA444" s="7"/>
      <c r="CB444" s="7"/>
      <c r="CE444" s="7"/>
      <c r="CF444" s="7"/>
      <c r="CG444" s="7"/>
      <c r="CH444" s="7"/>
      <c r="CI444" s="7"/>
      <c r="CJ444" s="7"/>
      <c r="CK444" s="7"/>
      <c r="CL444" s="7"/>
      <c r="CN444" s="47"/>
      <c r="CO444" s="47"/>
      <c r="CP444" s="4"/>
    </row>
    <row r="445" spans="1:94" s="1" customFormat="1" x14ac:dyDescent="0.3">
      <c r="A445" s="7"/>
      <c r="C445" s="3"/>
      <c r="D445" s="3"/>
      <c r="E445" s="3"/>
      <c r="F445" s="3"/>
      <c r="G445" s="3"/>
      <c r="H445" s="3"/>
      <c r="I445" s="3"/>
      <c r="J445" s="65"/>
      <c r="K445" s="65"/>
      <c r="L445" s="65"/>
      <c r="M445" s="66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60"/>
      <c r="Z445" s="3"/>
      <c r="AA445" s="3"/>
      <c r="AB445" s="3"/>
      <c r="AC445" s="3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M445" s="48"/>
      <c r="BX445" s="7"/>
      <c r="BY445" s="4"/>
      <c r="BZ445" s="7"/>
      <c r="CA445" s="7"/>
      <c r="CB445" s="7"/>
      <c r="CE445" s="7"/>
      <c r="CF445" s="7"/>
      <c r="CG445" s="7"/>
      <c r="CH445" s="7"/>
      <c r="CI445" s="7"/>
      <c r="CJ445" s="7"/>
      <c r="CK445" s="7"/>
      <c r="CL445" s="7"/>
      <c r="CN445" s="47"/>
      <c r="CO445" s="47"/>
      <c r="CP445" s="4"/>
    </row>
    <row r="446" spans="1:94" s="1" customFormat="1" x14ac:dyDescent="0.3">
      <c r="A446" s="7"/>
      <c r="C446" s="3"/>
      <c r="D446" s="3"/>
      <c r="E446" s="3"/>
      <c r="F446" s="3"/>
      <c r="G446" s="3"/>
      <c r="H446" s="3"/>
      <c r="I446" s="3"/>
      <c r="J446" s="65"/>
      <c r="K446" s="65"/>
      <c r="L446" s="65"/>
      <c r="M446" s="66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60"/>
      <c r="Z446" s="3"/>
      <c r="AA446" s="3"/>
      <c r="AB446" s="3"/>
      <c r="AC446" s="3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M446" s="48"/>
      <c r="BX446" s="7"/>
      <c r="BY446" s="4"/>
      <c r="BZ446" s="7"/>
      <c r="CA446" s="7"/>
      <c r="CB446" s="7"/>
      <c r="CE446" s="7"/>
      <c r="CF446" s="7"/>
      <c r="CG446" s="7"/>
      <c r="CH446" s="7"/>
      <c r="CI446" s="7"/>
      <c r="CJ446" s="7"/>
      <c r="CK446" s="7"/>
      <c r="CL446" s="7"/>
      <c r="CN446" s="47"/>
      <c r="CO446" s="47"/>
      <c r="CP446" s="4"/>
    </row>
    <row r="447" spans="1:94" s="1" customFormat="1" x14ac:dyDescent="0.3">
      <c r="A447" s="7"/>
      <c r="C447" s="3"/>
      <c r="D447" s="3"/>
      <c r="E447" s="3"/>
      <c r="F447" s="3"/>
      <c r="G447" s="3"/>
      <c r="H447" s="3"/>
      <c r="I447" s="3"/>
      <c r="J447" s="65"/>
      <c r="K447" s="65"/>
      <c r="L447" s="65"/>
      <c r="M447" s="66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60"/>
      <c r="Z447" s="3"/>
      <c r="AA447" s="3"/>
      <c r="AB447" s="3"/>
      <c r="AC447" s="3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M447" s="48"/>
      <c r="BX447" s="7"/>
      <c r="BY447" s="4"/>
      <c r="BZ447" s="7"/>
      <c r="CA447" s="7"/>
      <c r="CB447" s="7"/>
      <c r="CE447" s="7"/>
      <c r="CF447" s="7"/>
      <c r="CG447" s="7"/>
      <c r="CH447" s="7"/>
      <c r="CI447" s="7"/>
      <c r="CJ447" s="7"/>
      <c r="CK447" s="7"/>
      <c r="CL447" s="7"/>
      <c r="CN447" s="47"/>
      <c r="CO447" s="47"/>
      <c r="CP447" s="4"/>
    </row>
    <row r="448" spans="1:94" s="1" customFormat="1" x14ac:dyDescent="0.3">
      <c r="A448" s="7"/>
      <c r="C448" s="3"/>
      <c r="D448" s="3"/>
      <c r="E448" s="3"/>
      <c r="F448" s="3"/>
      <c r="G448" s="3"/>
      <c r="H448" s="3"/>
      <c r="I448" s="3"/>
      <c r="J448" s="65"/>
      <c r="K448" s="65"/>
      <c r="L448" s="65"/>
      <c r="M448" s="66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60"/>
      <c r="Z448" s="3"/>
      <c r="AA448" s="3"/>
      <c r="AB448" s="3"/>
      <c r="AC448" s="3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M448" s="48"/>
      <c r="BX448" s="7"/>
      <c r="BY448" s="4"/>
      <c r="BZ448" s="7"/>
      <c r="CA448" s="7"/>
      <c r="CB448" s="7"/>
      <c r="CE448" s="7"/>
      <c r="CF448" s="7"/>
      <c r="CG448" s="7"/>
      <c r="CH448" s="7"/>
      <c r="CI448" s="7"/>
      <c r="CJ448" s="7"/>
      <c r="CK448" s="7"/>
      <c r="CL448" s="7"/>
      <c r="CN448" s="47"/>
      <c r="CO448" s="47"/>
      <c r="CP448" s="4"/>
    </row>
    <row r="449" spans="1:94" s="1" customFormat="1" x14ac:dyDescent="0.3">
      <c r="A449" s="7"/>
      <c r="C449" s="3"/>
      <c r="D449" s="3"/>
      <c r="E449" s="3"/>
      <c r="F449" s="3"/>
      <c r="G449" s="3"/>
      <c r="H449" s="3"/>
      <c r="I449" s="3"/>
      <c r="J449" s="65"/>
      <c r="K449" s="65"/>
      <c r="L449" s="65"/>
      <c r="M449" s="66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60"/>
      <c r="Z449" s="3"/>
      <c r="AA449" s="3"/>
      <c r="AB449" s="3"/>
      <c r="AC449" s="3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M449" s="48"/>
      <c r="BX449" s="7"/>
      <c r="BY449" s="4"/>
      <c r="BZ449" s="7"/>
      <c r="CA449" s="7"/>
      <c r="CB449" s="7"/>
      <c r="CE449" s="7"/>
      <c r="CF449" s="7"/>
      <c r="CG449" s="7"/>
      <c r="CH449" s="7"/>
      <c r="CI449" s="7"/>
      <c r="CJ449" s="7"/>
      <c r="CK449" s="7"/>
      <c r="CL449" s="7"/>
      <c r="CN449" s="47"/>
      <c r="CO449" s="47"/>
      <c r="CP449" s="4"/>
    </row>
    <row r="450" spans="1:94" s="1" customFormat="1" x14ac:dyDescent="0.3">
      <c r="A450" s="7"/>
      <c r="C450" s="3"/>
      <c r="D450" s="3"/>
      <c r="E450" s="3"/>
      <c r="F450" s="3"/>
      <c r="G450" s="3"/>
      <c r="H450" s="3"/>
      <c r="I450" s="3"/>
      <c r="J450" s="65"/>
      <c r="K450" s="65"/>
      <c r="L450" s="65"/>
      <c r="M450" s="66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60"/>
      <c r="Z450" s="3"/>
      <c r="AA450" s="3"/>
      <c r="AB450" s="3"/>
      <c r="AC450" s="3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M450" s="48"/>
      <c r="BX450" s="7"/>
      <c r="BY450" s="4"/>
      <c r="BZ450" s="7"/>
      <c r="CA450" s="7"/>
      <c r="CB450" s="7"/>
      <c r="CE450" s="7"/>
      <c r="CF450" s="7"/>
      <c r="CG450" s="7"/>
      <c r="CH450" s="7"/>
      <c r="CI450" s="7"/>
      <c r="CJ450" s="7"/>
      <c r="CK450" s="7"/>
      <c r="CL450" s="7"/>
      <c r="CN450" s="47"/>
      <c r="CO450" s="47"/>
      <c r="CP450" s="4"/>
    </row>
    <row r="451" spans="1:94" s="1" customFormat="1" x14ac:dyDescent="0.3">
      <c r="A451" s="7"/>
      <c r="C451" s="3"/>
      <c r="D451" s="3"/>
      <c r="E451" s="3"/>
      <c r="F451" s="3"/>
      <c r="G451" s="3"/>
      <c r="H451" s="3"/>
      <c r="I451" s="3"/>
      <c r="J451" s="65"/>
      <c r="K451" s="65"/>
      <c r="L451" s="65"/>
      <c r="M451" s="66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60"/>
      <c r="Z451" s="3"/>
      <c r="AA451" s="3"/>
      <c r="AB451" s="3"/>
      <c r="AC451" s="3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M451" s="48"/>
      <c r="BX451" s="7"/>
      <c r="BY451" s="4"/>
      <c r="BZ451" s="7"/>
      <c r="CA451" s="7"/>
      <c r="CB451" s="7"/>
      <c r="CE451" s="7"/>
      <c r="CF451" s="7"/>
      <c r="CG451" s="7"/>
      <c r="CH451" s="7"/>
      <c r="CI451" s="7"/>
      <c r="CJ451" s="7"/>
      <c r="CK451" s="7"/>
      <c r="CL451" s="7"/>
      <c r="CN451" s="47"/>
      <c r="CO451" s="47"/>
      <c r="CP451" s="4"/>
    </row>
    <row r="452" spans="1:94" s="1" customFormat="1" x14ac:dyDescent="0.3">
      <c r="A452" s="7"/>
      <c r="C452" s="3"/>
      <c r="D452" s="3"/>
      <c r="E452" s="3"/>
      <c r="F452" s="3"/>
      <c r="G452" s="3"/>
      <c r="H452" s="3"/>
      <c r="I452" s="3"/>
      <c r="J452" s="65"/>
      <c r="K452" s="65"/>
      <c r="L452" s="65"/>
      <c r="M452" s="66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60"/>
      <c r="Z452" s="3"/>
      <c r="AA452" s="3"/>
      <c r="AB452" s="3"/>
      <c r="AC452" s="3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M452" s="48"/>
      <c r="BX452" s="7"/>
      <c r="BY452" s="4"/>
      <c r="BZ452" s="7"/>
      <c r="CA452" s="7"/>
      <c r="CB452" s="7"/>
      <c r="CE452" s="7"/>
      <c r="CF452" s="7"/>
      <c r="CG452" s="7"/>
      <c r="CH452" s="7"/>
      <c r="CI452" s="7"/>
      <c r="CJ452" s="7"/>
      <c r="CK452" s="7"/>
      <c r="CL452" s="7"/>
      <c r="CN452" s="47"/>
      <c r="CO452" s="47"/>
      <c r="CP452" s="4"/>
    </row>
    <row r="453" spans="1:94" s="1" customFormat="1" x14ac:dyDescent="0.3">
      <c r="A453" s="7"/>
      <c r="C453" s="3"/>
      <c r="D453" s="3"/>
      <c r="E453" s="3"/>
      <c r="F453" s="3"/>
      <c r="G453" s="3"/>
      <c r="H453" s="3"/>
      <c r="I453" s="3"/>
      <c r="J453" s="65"/>
      <c r="K453" s="65"/>
      <c r="L453" s="65"/>
      <c r="M453" s="66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60"/>
      <c r="Z453" s="3"/>
      <c r="AA453" s="3"/>
      <c r="AB453" s="3"/>
      <c r="AC453" s="3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M453" s="48"/>
      <c r="BX453" s="7"/>
      <c r="BY453" s="4"/>
      <c r="BZ453" s="7"/>
      <c r="CA453" s="7"/>
      <c r="CB453" s="7"/>
      <c r="CE453" s="7"/>
      <c r="CF453" s="7"/>
      <c r="CG453" s="7"/>
      <c r="CH453" s="7"/>
      <c r="CI453" s="7"/>
      <c r="CJ453" s="7"/>
      <c r="CK453" s="7"/>
      <c r="CL453" s="7"/>
      <c r="CN453" s="47"/>
      <c r="CO453" s="47"/>
      <c r="CP453" s="4"/>
    </row>
    <row r="454" spans="1:94" s="1" customFormat="1" x14ac:dyDescent="0.3">
      <c r="A454" s="7"/>
      <c r="C454" s="3"/>
      <c r="D454" s="3"/>
      <c r="E454" s="3"/>
      <c r="F454" s="3"/>
      <c r="G454" s="3"/>
      <c r="H454" s="3"/>
      <c r="I454" s="3"/>
      <c r="J454" s="65"/>
      <c r="K454" s="65"/>
      <c r="L454" s="65"/>
      <c r="M454" s="66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60"/>
      <c r="Z454" s="3"/>
      <c r="AA454" s="3"/>
      <c r="AB454" s="3"/>
      <c r="AC454" s="3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M454" s="48"/>
      <c r="BX454" s="7"/>
      <c r="BY454" s="4"/>
      <c r="BZ454" s="7"/>
      <c r="CA454" s="7"/>
      <c r="CB454" s="7"/>
      <c r="CE454" s="7"/>
      <c r="CF454" s="7"/>
      <c r="CG454" s="7"/>
      <c r="CH454" s="7"/>
      <c r="CI454" s="7"/>
      <c r="CJ454" s="7"/>
      <c r="CK454" s="7"/>
      <c r="CL454" s="7"/>
      <c r="CN454" s="47"/>
      <c r="CO454" s="47"/>
      <c r="CP454" s="4"/>
    </row>
    <row r="455" spans="1:94" s="1" customFormat="1" x14ac:dyDescent="0.3">
      <c r="A455" s="7"/>
      <c r="C455" s="3"/>
      <c r="D455" s="3"/>
      <c r="E455" s="3"/>
      <c r="F455" s="3"/>
      <c r="G455" s="3"/>
      <c r="H455" s="3"/>
      <c r="I455" s="3"/>
      <c r="J455" s="65"/>
      <c r="K455" s="65"/>
      <c r="L455" s="65"/>
      <c r="M455" s="66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60"/>
      <c r="Z455" s="3"/>
      <c r="AA455" s="3"/>
      <c r="AB455" s="3"/>
      <c r="AC455" s="3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M455" s="48"/>
      <c r="BX455" s="7"/>
      <c r="BY455" s="4"/>
      <c r="BZ455" s="7"/>
      <c r="CA455" s="7"/>
      <c r="CB455" s="7"/>
      <c r="CE455" s="7"/>
      <c r="CF455" s="7"/>
      <c r="CG455" s="7"/>
      <c r="CH455" s="7"/>
      <c r="CI455" s="7"/>
      <c r="CJ455" s="7"/>
      <c r="CK455" s="7"/>
      <c r="CL455" s="7"/>
      <c r="CN455" s="47"/>
      <c r="CO455" s="47"/>
      <c r="CP455" s="4"/>
    </row>
    <row r="456" spans="1:94" s="1" customFormat="1" x14ac:dyDescent="0.3">
      <c r="A456" s="7"/>
      <c r="C456" s="3"/>
      <c r="D456" s="3"/>
      <c r="E456" s="3"/>
      <c r="F456" s="3"/>
      <c r="G456" s="3"/>
      <c r="H456" s="3"/>
      <c r="I456" s="3"/>
      <c r="J456" s="65"/>
      <c r="K456" s="65"/>
      <c r="L456" s="65"/>
      <c r="M456" s="66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60"/>
      <c r="Z456" s="3"/>
      <c r="AA456" s="3"/>
      <c r="AB456" s="3"/>
      <c r="AC456" s="3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M456" s="48"/>
      <c r="BX456" s="7"/>
      <c r="BY456" s="4"/>
      <c r="BZ456" s="7"/>
      <c r="CA456" s="7"/>
      <c r="CB456" s="7"/>
      <c r="CE456" s="7"/>
      <c r="CF456" s="7"/>
      <c r="CG456" s="7"/>
      <c r="CH456" s="7"/>
      <c r="CI456" s="7"/>
      <c r="CJ456" s="7"/>
      <c r="CK456" s="7"/>
      <c r="CL456" s="7"/>
      <c r="CN456" s="47"/>
      <c r="CO456" s="47"/>
      <c r="CP456" s="4"/>
    </row>
    <row r="457" spans="1:94" s="1" customFormat="1" x14ac:dyDescent="0.3">
      <c r="A457" s="7"/>
      <c r="C457" s="3"/>
      <c r="D457" s="3"/>
      <c r="E457" s="3"/>
      <c r="F457" s="3"/>
      <c r="G457" s="3"/>
      <c r="H457" s="3"/>
      <c r="I457" s="3"/>
      <c r="J457" s="65"/>
      <c r="K457" s="65"/>
      <c r="L457" s="65"/>
      <c r="M457" s="66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60"/>
      <c r="Z457" s="3"/>
      <c r="AA457" s="3"/>
      <c r="AB457" s="3"/>
      <c r="AC457" s="3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M457" s="48"/>
      <c r="BX457" s="7"/>
      <c r="BY457" s="4"/>
      <c r="BZ457" s="7"/>
      <c r="CA457" s="7"/>
      <c r="CB457" s="7"/>
      <c r="CE457" s="7"/>
      <c r="CF457" s="7"/>
      <c r="CG457" s="7"/>
      <c r="CH457" s="7"/>
      <c r="CI457" s="7"/>
      <c r="CJ457" s="7"/>
      <c r="CK457" s="7"/>
      <c r="CL457" s="7"/>
      <c r="CN457" s="47"/>
      <c r="CO457" s="47"/>
      <c r="CP457" s="4"/>
    </row>
    <row r="458" spans="1:94" s="1" customFormat="1" x14ac:dyDescent="0.3">
      <c r="A458" s="7"/>
      <c r="C458" s="3"/>
      <c r="D458" s="3"/>
      <c r="E458" s="3"/>
      <c r="F458" s="3"/>
      <c r="G458" s="3"/>
      <c r="H458" s="3"/>
      <c r="I458" s="3"/>
      <c r="J458" s="65"/>
      <c r="K458" s="65"/>
      <c r="L458" s="65"/>
      <c r="M458" s="66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60"/>
      <c r="Z458" s="3"/>
      <c r="AA458" s="3"/>
      <c r="AB458" s="3"/>
      <c r="AC458" s="3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M458" s="48"/>
      <c r="BX458" s="7"/>
      <c r="BY458" s="4"/>
      <c r="BZ458" s="7"/>
      <c r="CA458" s="7"/>
      <c r="CB458" s="7"/>
      <c r="CE458" s="7"/>
      <c r="CF458" s="7"/>
      <c r="CG458" s="7"/>
      <c r="CH458" s="7"/>
      <c r="CI458" s="7"/>
      <c r="CJ458" s="7"/>
      <c r="CK458" s="7"/>
      <c r="CL458" s="7"/>
      <c r="CN458" s="47"/>
      <c r="CO458" s="47"/>
      <c r="CP458" s="4"/>
    </row>
    <row r="459" spans="1:94" s="1" customFormat="1" x14ac:dyDescent="0.3">
      <c r="A459" s="7"/>
      <c r="C459" s="3"/>
      <c r="D459" s="3"/>
      <c r="E459" s="3"/>
      <c r="F459" s="3"/>
      <c r="G459" s="3"/>
      <c r="H459" s="3"/>
      <c r="I459" s="3"/>
      <c r="J459" s="65"/>
      <c r="K459" s="65"/>
      <c r="L459" s="65"/>
      <c r="M459" s="66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60"/>
      <c r="Z459" s="3"/>
      <c r="AA459" s="3"/>
      <c r="AB459" s="3"/>
      <c r="AC459" s="3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M459" s="48"/>
      <c r="BX459" s="7"/>
      <c r="BY459" s="4"/>
      <c r="BZ459" s="7"/>
      <c r="CA459" s="7"/>
      <c r="CB459" s="7"/>
      <c r="CE459" s="7"/>
      <c r="CF459" s="7"/>
      <c r="CG459" s="7"/>
      <c r="CH459" s="7"/>
      <c r="CI459" s="7"/>
      <c r="CJ459" s="7"/>
      <c r="CK459" s="7"/>
      <c r="CL459" s="7"/>
      <c r="CN459" s="47"/>
      <c r="CO459" s="47"/>
      <c r="CP459" s="4"/>
    </row>
    <row r="460" spans="1:94" s="1" customFormat="1" x14ac:dyDescent="0.3">
      <c r="A460" s="7"/>
      <c r="C460" s="3"/>
      <c r="D460" s="3"/>
      <c r="E460" s="3"/>
      <c r="F460" s="3"/>
      <c r="G460" s="3"/>
      <c r="H460" s="3"/>
      <c r="I460" s="3"/>
      <c r="J460" s="65"/>
      <c r="K460" s="65"/>
      <c r="L460" s="65"/>
      <c r="M460" s="66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60"/>
      <c r="Z460" s="3"/>
      <c r="AA460" s="3"/>
      <c r="AB460" s="3"/>
      <c r="AC460" s="3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M460" s="48"/>
      <c r="BX460" s="7"/>
      <c r="BY460" s="4"/>
      <c r="BZ460" s="7"/>
      <c r="CA460" s="7"/>
      <c r="CB460" s="7"/>
      <c r="CE460" s="7"/>
      <c r="CF460" s="7"/>
      <c r="CG460" s="7"/>
      <c r="CH460" s="7"/>
      <c r="CI460" s="7"/>
      <c r="CJ460" s="7"/>
      <c r="CK460" s="7"/>
      <c r="CL460" s="7"/>
      <c r="CN460" s="47"/>
      <c r="CO460" s="47"/>
      <c r="CP460" s="4"/>
    </row>
    <row r="461" spans="1:94" s="1" customFormat="1" x14ac:dyDescent="0.3">
      <c r="A461" s="7"/>
      <c r="C461" s="3"/>
      <c r="D461" s="3"/>
      <c r="E461" s="3"/>
      <c r="F461" s="3"/>
      <c r="G461" s="3"/>
      <c r="H461" s="3"/>
      <c r="I461" s="3"/>
      <c r="J461" s="65"/>
      <c r="K461" s="65"/>
      <c r="L461" s="65"/>
      <c r="M461" s="66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60"/>
      <c r="Z461" s="3"/>
      <c r="AA461" s="3"/>
      <c r="AB461" s="3"/>
      <c r="AC461" s="3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M461" s="48"/>
      <c r="BX461" s="7"/>
      <c r="BY461" s="4"/>
      <c r="BZ461" s="7"/>
      <c r="CA461" s="7"/>
      <c r="CB461" s="7"/>
      <c r="CE461" s="7"/>
      <c r="CF461" s="7"/>
      <c r="CG461" s="7"/>
      <c r="CH461" s="7"/>
      <c r="CI461" s="7"/>
      <c r="CJ461" s="7"/>
      <c r="CK461" s="7"/>
      <c r="CL461" s="7"/>
      <c r="CN461" s="47"/>
      <c r="CO461" s="47"/>
      <c r="CP461" s="4"/>
    </row>
    <row r="462" spans="1:94" s="1" customFormat="1" x14ac:dyDescent="0.3">
      <c r="A462" s="7"/>
      <c r="C462" s="3"/>
      <c r="D462" s="3"/>
      <c r="E462" s="3"/>
      <c r="F462" s="3"/>
      <c r="G462" s="3"/>
      <c r="H462" s="3"/>
      <c r="I462" s="3"/>
      <c r="J462" s="65"/>
      <c r="K462" s="65"/>
      <c r="L462" s="65"/>
      <c r="M462" s="66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60"/>
      <c r="Z462" s="3"/>
      <c r="AA462" s="3"/>
      <c r="AB462" s="3"/>
      <c r="AC462" s="3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M462" s="48"/>
      <c r="BX462" s="7"/>
      <c r="BY462" s="4"/>
      <c r="BZ462" s="7"/>
      <c r="CA462" s="7"/>
      <c r="CB462" s="7"/>
      <c r="CE462" s="7"/>
      <c r="CF462" s="7"/>
      <c r="CG462" s="7"/>
      <c r="CH462" s="7"/>
      <c r="CI462" s="7"/>
      <c r="CJ462" s="7"/>
      <c r="CK462" s="7"/>
      <c r="CL462" s="7"/>
      <c r="CN462" s="47"/>
      <c r="CO462" s="47"/>
      <c r="CP462" s="4"/>
    </row>
    <row r="463" spans="1:94" s="1" customFormat="1" x14ac:dyDescent="0.3">
      <c r="A463" s="7"/>
      <c r="C463" s="3"/>
      <c r="D463" s="3"/>
      <c r="E463" s="3"/>
      <c r="F463" s="3"/>
      <c r="G463" s="3"/>
      <c r="H463" s="3"/>
      <c r="I463" s="3"/>
      <c r="J463" s="65"/>
      <c r="K463" s="65"/>
      <c r="L463" s="65"/>
      <c r="M463" s="66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60"/>
      <c r="Z463" s="3"/>
      <c r="AA463" s="3"/>
      <c r="AB463" s="3"/>
      <c r="AC463" s="3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M463" s="48"/>
      <c r="BX463" s="7"/>
      <c r="BY463" s="4"/>
      <c r="BZ463" s="7"/>
      <c r="CA463" s="7"/>
      <c r="CB463" s="7"/>
      <c r="CE463" s="7"/>
      <c r="CF463" s="7"/>
      <c r="CG463" s="7"/>
      <c r="CH463" s="7"/>
      <c r="CI463" s="7"/>
      <c r="CJ463" s="7"/>
      <c r="CK463" s="7"/>
      <c r="CL463" s="7"/>
      <c r="CN463" s="47"/>
      <c r="CO463" s="47"/>
      <c r="CP463" s="4"/>
    </row>
    <row r="464" spans="1:94" s="1" customFormat="1" x14ac:dyDescent="0.3">
      <c r="A464" s="7"/>
      <c r="C464" s="3"/>
      <c r="D464" s="3"/>
      <c r="E464" s="3"/>
      <c r="F464" s="3"/>
      <c r="G464" s="3"/>
      <c r="H464" s="3"/>
      <c r="I464" s="3"/>
      <c r="J464" s="65"/>
      <c r="K464" s="65"/>
      <c r="L464" s="65"/>
      <c r="M464" s="66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60"/>
      <c r="Z464" s="3"/>
      <c r="AA464" s="3"/>
      <c r="AB464" s="3"/>
      <c r="AC464" s="3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M464" s="48"/>
      <c r="BX464" s="7"/>
      <c r="BY464" s="4"/>
      <c r="BZ464" s="7"/>
      <c r="CA464" s="7"/>
      <c r="CB464" s="7"/>
      <c r="CE464" s="7"/>
      <c r="CF464" s="7"/>
      <c r="CG464" s="7"/>
      <c r="CH464" s="7"/>
      <c r="CI464" s="7"/>
      <c r="CJ464" s="7"/>
      <c r="CK464" s="7"/>
      <c r="CL464" s="7"/>
      <c r="CN464" s="47"/>
      <c r="CO464" s="47"/>
      <c r="CP464" s="4"/>
    </row>
    <row r="465" spans="1:94" s="1" customFormat="1" x14ac:dyDescent="0.3">
      <c r="A465" s="7"/>
      <c r="C465" s="3"/>
      <c r="D465" s="3"/>
      <c r="E465" s="3"/>
      <c r="F465" s="3"/>
      <c r="G465" s="3"/>
      <c r="H465" s="3"/>
      <c r="I465" s="3"/>
      <c r="J465" s="65"/>
      <c r="K465" s="65"/>
      <c r="L465" s="65"/>
      <c r="M465" s="66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60"/>
      <c r="Z465" s="3"/>
      <c r="AA465" s="3"/>
      <c r="AB465" s="3"/>
      <c r="AC465" s="3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M465" s="48"/>
      <c r="BX465" s="7"/>
      <c r="BY465" s="4"/>
      <c r="BZ465" s="7"/>
      <c r="CA465" s="7"/>
      <c r="CB465" s="7"/>
      <c r="CE465" s="7"/>
      <c r="CF465" s="7"/>
      <c r="CG465" s="7"/>
      <c r="CH465" s="7"/>
      <c r="CI465" s="7"/>
      <c r="CJ465" s="7"/>
      <c r="CK465" s="7"/>
      <c r="CL465" s="7"/>
      <c r="CN465" s="47"/>
      <c r="CO465" s="47"/>
      <c r="CP465" s="4"/>
    </row>
    <row r="466" spans="1:94" s="1" customFormat="1" x14ac:dyDescent="0.3">
      <c r="A466" s="7"/>
      <c r="C466" s="3"/>
      <c r="D466" s="3"/>
      <c r="E466" s="3"/>
      <c r="F466" s="3"/>
      <c r="G466" s="3"/>
      <c r="H466" s="3"/>
      <c r="I466" s="3"/>
      <c r="J466" s="65"/>
      <c r="K466" s="65"/>
      <c r="L466" s="65"/>
      <c r="M466" s="66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60"/>
      <c r="Z466" s="3"/>
      <c r="AA466" s="3"/>
      <c r="AB466" s="3"/>
      <c r="AC466" s="3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M466" s="48"/>
      <c r="BX466" s="7"/>
      <c r="BY466" s="4"/>
      <c r="BZ466" s="7"/>
      <c r="CA466" s="7"/>
      <c r="CB466" s="7"/>
      <c r="CE466" s="7"/>
      <c r="CF466" s="7"/>
      <c r="CG466" s="7"/>
      <c r="CH466" s="7"/>
      <c r="CI466" s="7"/>
      <c r="CJ466" s="7"/>
      <c r="CK466" s="7"/>
      <c r="CL466" s="7"/>
      <c r="CN466" s="47"/>
      <c r="CO466" s="47"/>
      <c r="CP466" s="4"/>
    </row>
    <row r="467" spans="1:94" s="1" customFormat="1" x14ac:dyDescent="0.3">
      <c r="A467" s="7"/>
      <c r="C467" s="3"/>
      <c r="D467" s="3"/>
      <c r="E467" s="3"/>
      <c r="F467" s="3"/>
      <c r="G467" s="3"/>
      <c r="H467" s="3"/>
      <c r="I467" s="3"/>
      <c r="J467" s="65"/>
      <c r="K467" s="65"/>
      <c r="L467" s="65"/>
      <c r="M467" s="66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60"/>
      <c r="Z467" s="3"/>
      <c r="AA467" s="3"/>
      <c r="AB467" s="3"/>
      <c r="AC467" s="3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M467" s="48"/>
      <c r="BX467" s="7"/>
      <c r="BY467" s="4"/>
      <c r="BZ467" s="7"/>
      <c r="CA467" s="7"/>
      <c r="CB467" s="7"/>
      <c r="CE467" s="7"/>
      <c r="CF467" s="7"/>
      <c r="CG467" s="7"/>
      <c r="CH467" s="7"/>
      <c r="CI467" s="7"/>
      <c r="CJ467" s="7"/>
      <c r="CK467" s="7"/>
      <c r="CL467" s="7"/>
      <c r="CN467" s="47"/>
      <c r="CO467" s="47"/>
      <c r="CP467" s="4"/>
    </row>
    <row r="468" spans="1:94" s="1" customFormat="1" x14ac:dyDescent="0.3">
      <c r="A468" s="7"/>
      <c r="C468" s="3"/>
      <c r="D468" s="3"/>
      <c r="E468" s="3"/>
      <c r="F468" s="3"/>
      <c r="G468" s="3"/>
      <c r="H468" s="3"/>
      <c r="I468" s="3"/>
      <c r="J468" s="65"/>
      <c r="K468" s="65"/>
      <c r="L468" s="65"/>
      <c r="M468" s="66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60"/>
      <c r="Z468" s="3"/>
      <c r="AA468" s="3"/>
      <c r="AB468" s="3"/>
      <c r="AC468" s="3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M468" s="48"/>
      <c r="BX468" s="7"/>
      <c r="BY468" s="4"/>
      <c r="BZ468" s="7"/>
      <c r="CA468" s="7"/>
      <c r="CB468" s="7"/>
      <c r="CE468" s="7"/>
      <c r="CF468" s="7"/>
      <c r="CG468" s="7"/>
      <c r="CH468" s="7"/>
      <c r="CI468" s="7"/>
      <c r="CJ468" s="7"/>
      <c r="CK468" s="7"/>
      <c r="CL468" s="7"/>
      <c r="CN468" s="47"/>
      <c r="CO468" s="47"/>
      <c r="CP468" s="4"/>
    </row>
    <row r="469" spans="1:94" s="1" customFormat="1" x14ac:dyDescent="0.3">
      <c r="A469" s="7"/>
      <c r="C469" s="3"/>
      <c r="D469" s="3"/>
      <c r="E469" s="3"/>
      <c r="F469" s="3"/>
      <c r="G469" s="3"/>
      <c r="H469" s="3"/>
      <c r="I469" s="3"/>
      <c r="J469" s="65"/>
      <c r="K469" s="65"/>
      <c r="L469" s="65"/>
      <c r="M469" s="66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60"/>
      <c r="Z469" s="3"/>
      <c r="AA469" s="3"/>
      <c r="AB469" s="3"/>
      <c r="AC469" s="3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M469" s="48"/>
      <c r="BX469" s="7"/>
      <c r="BY469" s="4"/>
      <c r="BZ469" s="7"/>
      <c r="CA469" s="7"/>
      <c r="CB469" s="7"/>
      <c r="CE469" s="7"/>
      <c r="CF469" s="7"/>
      <c r="CG469" s="7"/>
      <c r="CH469" s="7"/>
      <c r="CI469" s="7"/>
      <c r="CJ469" s="7"/>
      <c r="CK469" s="7"/>
      <c r="CL469" s="7"/>
      <c r="CN469" s="47"/>
      <c r="CO469" s="47"/>
      <c r="CP469" s="4"/>
    </row>
    <row r="470" spans="1:94" s="1" customFormat="1" x14ac:dyDescent="0.3">
      <c r="A470" s="7"/>
      <c r="C470" s="3"/>
      <c r="D470" s="3"/>
      <c r="E470" s="3"/>
      <c r="F470" s="3"/>
      <c r="G470" s="3"/>
      <c r="H470" s="3"/>
      <c r="I470" s="3"/>
      <c r="J470" s="65"/>
      <c r="K470" s="65"/>
      <c r="L470" s="65"/>
      <c r="M470" s="66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60"/>
      <c r="Z470" s="3"/>
      <c r="AA470" s="3"/>
      <c r="AB470" s="3"/>
      <c r="AC470" s="3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M470" s="48"/>
      <c r="BX470" s="7"/>
      <c r="BY470" s="4"/>
      <c r="BZ470" s="7"/>
      <c r="CA470" s="7"/>
      <c r="CB470" s="7"/>
      <c r="CE470" s="7"/>
      <c r="CF470" s="7"/>
      <c r="CG470" s="7"/>
      <c r="CH470" s="7"/>
      <c r="CI470" s="7"/>
      <c r="CJ470" s="7"/>
      <c r="CK470" s="7"/>
      <c r="CL470" s="7"/>
      <c r="CN470" s="47"/>
      <c r="CO470" s="47"/>
      <c r="CP470" s="4"/>
    </row>
    <row r="471" spans="1:94" s="1" customFormat="1" x14ac:dyDescent="0.3">
      <c r="A471" s="7"/>
      <c r="C471" s="3"/>
      <c r="D471" s="3"/>
      <c r="E471" s="3"/>
      <c r="F471" s="3"/>
      <c r="G471" s="3"/>
      <c r="H471" s="3"/>
      <c r="I471" s="3"/>
      <c r="J471" s="65"/>
      <c r="K471" s="65"/>
      <c r="L471" s="65"/>
      <c r="M471" s="66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60"/>
      <c r="Z471" s="3"/>
      <c r="AA471" s="3"/>
      <c r="AB471" s="3"/>
      <c r="AC471" s="3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M471" s="48"/>
      <c r="BX471" s="7"/>
      <c r="BY471" s="4"/>
      <c r="BZ471" s="7"/>
      <c r="CA471" s="7"/>
      <c r="CB471" s="7"/>
      <c r="CE471" s="7"/>
      <c r="CF471" s="7"/>
      <c r="CG471" s="7"/>
      <c r="CH471" s="7"/>
      <c r="CI471" s="7"/>
      <c r="CJ471" s="7"/>
      <c r="CK471" s="7"/>
      <c r="CL471" s="7"/>
      <c r="CN471" s="47"/>
      <c r="CO471" s="47"/>
      <c r="CP471" s="4"/>
    </row>
    <row r="472" spans="1:94" s="1" customFormat="1" x14ac:dyDescent="0.3">
      <c r="A472" s="7"/>
      <c r="C472" s="3"/>
      <c r="D472" s="3"/>
      <c r="E472" s="3"/>
      <c r="F472" s="3"/>
      <c r="G472" s="3"/>
      <c r="H472" s="3"/>
      <c r="I472" s="3"/>
      <c r="J472" s="65"/>
      <c r="K472" s="65"/>
      <c r="L472" s="65"/>
      <c r="M472" s="66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60"/>
      <c r="Z472" s="3"/>
      <c r="AA472" s="3"/>
      <c r="AB472" s="3"/>
      <c r="AC472" s="3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M472" s="48"/>
      <c r="BX472" s="7"/>
      <c r="BY472" s="4"/>
      <c r="BZ472" s="7"/>
      <c r="CA472" s="7"/>
      <c r="CB472" s="7"/>
      <c r="CE472" s="7"/>
      <c r="CF472" s="7"/>
      <c r="CG472" s="7"/>
      <c r="CH472" s="7"/>
      <c r="CI472" s="7"/>
      <c r="CJ472" s="7"/>
      <c r="CK472" s="7"/>
      <c r="CL472" s="7"/>
      <c r="CN472" s="47"/>
      <c r="CO472" s="47"/>
      <c r="CP472" s="4"/>
    </row>
    <row r="473" spans="1:94" s="1" customFormat="1" x14ac:dyDescent="0.3">
      <c r="A473" s="7"/>
      <c r="C473" s="3"/>
      <c r="D473" s="3"/>
      <c r="E473" s="3"/>
      <c r="F473" s="3"/>
      <c r="G473" s="3"/>
      <c r="H473" s="3"/>
      <c r="I473" s="3"/>
      <c r="J473" s="65"/>
      <c r="K473" s="65"/>
      <c r="L473" s="65"/>
      <c r="M473" s="66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60"/>
      <c r="Z473" s="3"/>
      <c r="AA473" s="3"/>
      <c r="AB473" s="3"/>
      <c r="AC473" s="3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M473" s="48"/>
      <c r="BX473" s="7"/>
      <c r="BY473" s="4"/>
      <c r="BZ473" s="7"/>
      <c r="CA473" s="7"/>
      <c r="CB473" s="7"/>
      <c r="CE473" s="7"/>
      <c r="CF473" s="7"/>
      <c r="CG473" s="7"/>
      <c r="CH473" s="7"/>
      <c r="CI473" s="7"/>
      <c r="CJ473" s="7"/>
      <c r="CK473" s="7"/>
      <c r="CL473" s="7"/>
      <c r="CN473" s="47"/>
      <c r="CO473" s="47"/>
      <c r="CP473" s="4"/>
    </row>
    <row r="474" spans="1:94" s="1" customFormat="1" x14ac:dyDescent="0.3">
      <c r="A474" s="7"/>
      <c r="C474" s="3"/>
      <c r="D474" s="3"/>
      <c r="E474" s="3"/>
      <c r="F474" s="3"/>
      <c r="G474" s="3"/>
      <c r="H474" s="3"/>
      <c r="I474" s="3"/>
      <c r="J474" s="65"/>
      <c r="K474" s="65"/>
      <c r="L474" s="65"/>
      <c r="M474" s="66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60"/>
      <c r="Z474" s="3"/>
      <c r="AA474" s="3"/>
      <c r="AB474" s="3"/>
      <c r="AC474" s="3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M474" s="48"/>
      <c r="BX474" s="7"/>
      <c r="BY474" s="4"/>
      <c r="BZ474" s="7"/>
      <c r="CA474" s="7"/>
      <c r="CB474" s="7"/>
      <c r="CE474" s="7"/>
      <c r="CF474" s="7"/>
      <c r="CG474" s="7"/>
      <c r="CH474" s="7"/>
      <c r="CI474" s="7"/>
      <c r="CJ474" s="7"/>
      <c r="CK474" s="7"/>
      <c r="CL474" s="7"/>
      <c r="CN474" s="47"/>
      <c r="CO474" s="47"/>
      <c r="CP474" s="4"/>
    </row>
    <row r="475" spans="1:94" s="1" customFormat="1" x14ac:dyDescent="0.3">
      <c r="A475" s="7"/>
      <c r="C475" s="3"/>
      <c r="D475" s="3"/>
      <c r="E475" s="3"/>
      <c r="F475" s="3"/>
      <c r="G475" s="3"/>
      <c r="H475" s="3"/>
      <c r="I475" s="3"/>
      <c r="J475" s="65"/>
      <c r="K475" s="65"/>
      <c r="L475" s="65"/>
      <c r="M475" s="66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60"/>
      <c r="Z475" s="3"/>
      <c r="AA475" s="3"/>
      <c r="AB475" s="3"/>
      <c r="AC475" s="3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M475" s="48"/>
      <c r="BX475" s="7"/>
      <c r="BY475" s="4"/>
      <c r="BZ475" s="7"/>
      <c r="CA475" s="7"/>
      <c r="CB475" s="7"/>
      <c r="CE475" s="7"/>
      <c r="CF475" s="7"/>
      <c r="CG475" s="7"/>
      <c r="CH475" s="7"/>
      <c r="CI475" s="7"/>
      <c r="CJ475" s="7"/>
      <c r="CK475" s="7"/>
      <c r="CL475" s="7"/>
      <c r="CN475" s="47"/>
      <c r="CO475" s="47"/>
      <c r="CP475" s="4"/>
    </row>
    <row r="476" spans="1:94" s="1" customFormat="1" x14ac:dyDescent="0.3">
      <c r="A476" s="7"/>
      <c r="C476" s="3"/>
      <c r="D476" s="3"/>
      <c r="E476" s="3"/>
      <c r="F476" s="3"/>
      <c r="G476" s="3"/>
      <c r="H476" s="3"/>
      <c r="I476" s="3"/>
      <c r="J476" s="65"/>
      <c r="K476" s="65"/>
      <c r="L476" s="65"/>
      <c r="M476" s="66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60"/>
      <c r="Z476" s="3"/>
      <c r="AA476" s="3"/>
      <c r="AB476" s="3"/>
      <c r="AC476" s="3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M476" s="48"/>
      <c r="BX476" s="7"/>
      <c r="BY476" s="4"/>
      <c r="BZ476" s="7"/>
      <c r="CA476" s="7"/>
      <c r="CB476" s="7"/>
      <c r="CE476" s="7"/>
      <c r="CF476" s="7"/>
      <c r="CG476" s="7"/>
      <c r="CH476" s="7"/>
      <c r="CI476" s="7"/>
      <c r="CJ476" s="7"/>
      <c r="CK476" s="7"/>
      <c r="CL476" s="7"/>
      <c r="CN476" s="47"/>
      <c r="CO476" s="47"/>
      <c r="CP476" s="4"/>
    </row>
    <row r="477" spans="1:94" s="1" customFormat="1" x14ac:dyDescent="0.3">
      <c r="A477" s="7"/>
      <c r="C477" s="3"/>
      <c r="D477" s="3"/>
      <c r="E477" s="3"/>
      <c r="F477" s="3"/>
      <c r="G477" s="3"/>
      <c r="H477" s="3"/>
      <c r="I477" s="3"/>
      <c r="J477" s="65"/>
      <c r="K477" s="65"/>
      <c r="L477" s="65"/>
      <c r="M477" s="66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60"/>
      <c r="Z477" s="3"/>
      <c r="AA477" s="3"/>
      <c r="AB477" s="3"/>
      <c r="AC477" s="3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M477" s="48"/>
      <c r="BX477" s="7"/>
      <c r="BY477" s="4"/>
      <c r="BZ477" s="7"/>
      <c r="CA477" s="7"/>
      <c r="CB477" s="7"/>
      <c r="CE477" s="7"/>
      <c r="CF477" s="7"/>
      <c r="CG477" s="7"/>
      <c r="CH477" s="7"/>
      <c r="CI477" s="7"/>
      <c r="CJ477" s="7"/>
      <c r="CK477" s="7"/>
      <c r="CL477" s="7"/>
      <c r="CN477" s="47"/>
      <c r="CO477" s="47"/>
      <c r="CP477" s="4"/>
    </row>
    <row r="478" spans="1:94" s="1" customFormat="1" x14ac:dyDescent="0.3">
      <c r="A478" s="7"/>
      <c r="C478" s="3"/>
      <c r="D478" s="3"/>
      <c r="E478" s="3"/>
      <c r="F478" s="3"/>
      <c r="G478" s="3"/>
      <c r="H478" s="3"/>
      <c r="I478" s="3"/>
      <c r="J478" s="65"/>
      <c r="K478" s="65"/>
      <c r="L478" s="65"/>
      <c r="M478" s="66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60"/>
      <c r="Z478" s="3"/>
      <c r="AA478" s="3"/>
      <c r="AB478" s="3"/>
      <c r="AC478" s="3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M478" s="48"/>
      <c r="BX478" s="7"/>
      <c r="BY478" s="4"/>
      <c r="BZ478" s="7"/>
      <c r="CA478" s="7"/>
      <c r="CB478" s="7"/>
      <c r="CE478" s="7"/>
      <c r="CF478" s="7"/>
      <c r="CG478" s="7"/>
      <c r="CH478" s="7"/>
      <c r="CI478" s="7"/>
      <c r="CJ478" s="7"/>
      <c r="CK478" s="7"/>
      <c r="CL478" s="7"/>
      <c r="CN478" s="47"/>
      <c r="CO478" s="47"/>
      <c r="CP478" s="4"/>
    </row>
    <row r="479" spans="1:94" s="1" customFormat="1" x14ac:dyDescent="0.3">
      <c r="A479" s="7"/>
      <c r="C479" s="3"/>
      <c r="D479" s="3"/>
      <c r="E479" s="3"/>
      <c r="F479" s="3"/>
      <c r="G479" s="3"/>
      <c r="H479" s="3"/>
      <c r="I479" s="3"/>
      <c r="J479" s="65"/>
      <c r="K479" s="65"/>
      <c r="L479" s="65"/>
      <c r="M479" s="66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60"/>
      <c r="Z479" s="3"/>
      <c r="AA479" s="3"/>
      <c r="AB479" s="3"/>
      <c r="AC479" s="3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M479" s="48"/>
      <c r="BX479" s="7"/>
      <c r="BY479" s="4"/>
      <c r="BZ479" s="7"/>
      <c r="CA479" s="7"/>
      <c r="CB479" s="7"/>
      <c r="CE479" s="7"/>
      <c r="CF479" s="7"/>
      <c r="CG479" s="7"/>
      <c r="CH479" s="7"/>
      <c r="CI479" s="7"/>
      <c r="CJ479" s="7"/>
      <c r="CK479" s="7"/>
      <c r="CL479" s="7"/>
      <c r="CN479" s="47"/>
      <c r="CO479" s="47"/>
      <c r="CP479" s="4"/>
    </row>
    <row r="480" spans="1:94" s="1" customFormat="1" x14ac:dyDescent="0.3">
      <c r="A480" s="7"/>
      <c r="C480" s="3"/>
      <c r="D480" s="3"/>
      <c r="E480" s="3"/>
      <c r="F480" s="3"/>
      <c r="G480" s="3"/>
      <c r="H480" s="3"/>
      <c r="I480" s="3"/>
      <c r="J480" s="65"/>
      <c r="K480" s="65"/>
      <c r="L480" s="65"/>
      <c r="M480" s="66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60"/>
      <c r="Z480" s="3"/>
      <c r="AA480" s="3"/>
      <c r="AB480" s="3"/>
      <c r="AC480" s="3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M480" s="48"/>
      <c r="BX480" s="7"/>
      <c r="BY480" s="4"/>
      <c r="BZ480" s="7"/>
      <c r="CA480" s="7"/>
      <c r="CB480" s="7"/>
      <c r="CE480" s="7"/>
      <c r="CF480" s="7"/>
      <c r="CG480" s="7"/>
      <c r="CH480" s="7"/>
      <c r="CI480" s="7"/>
      <c r="CJ480" s="7"/>
      <c r="CK480" s="7"/>
      <c r="CL480" s="7"/>
      <c r="CN480" s="47"/>
      <c r="CO480" s="47"/>
      <c r="CP480" s="4"/>
    </row>
    <row r="481" spans="1:94" s="1" customFormat="1" x14ac:dyDescent="0.3">
      <c r="A481" s="7"/>
      <c r="C481" s="3"/>
      <c r="D481" s="3"/>
      <c r="E481" s="3"/>
      <c r="F481" s="3"/>
      <c r="G481" s="3"/>
      <c r="H481" s="3"/>
      <c r="I481" s="3"/>
      <c r="J481" s="65"/>
      <c r="K481" s="65"/>
      <c r="L481" s="65"/>
      <c r="M481" s="66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60"/>
      <c r="Z481" s="3"/>
      <c r="AA481" s="3"/>
      <c r="AB481" s="3"/>
      <c r="AC481" s="3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M481" s="48"/>
      <c r="BX481" s="7"/>
      <c r="BY481" s="4"/>
      <c r="BZ481" s="7"/>
      <c r="CA481" s="7"/>
      <c r="CB481" s="7"/>
      <c r="CE481" s="7"/>
      <c r="CF481" s="7"/>
      <c r="CG481" s="7"/>
      <c r="CH481" s="7"/>
      <c r="CI481" s="7"/>
      <c r="CJ481" s="7"/>
      <c r="CK481" s="7"/>
      <c r="CL481" s="7"/>
      <c r="CN481" s="47"/>
      <c r="CO481" s="47"/>
      <c r="CP481" s="4"/>
    </row>
    <row r="482" spans="1:94" s="1" customFormat="1" x14ac:dyDescent="0.3">
      <c r="A482" s="7"/>
      <c r="C482" s="3"/>
      <c r="D482" s="3"/>
      <c r="E482" s="3"/>
      <c r="F482" s="3"/>
      <c r="G482" s="3"/>
      <c r="H482" s="3"/>
      <c r="I482" s="3"/>
      <c r="J482" s="65"/>
      <c r="K482" s="65"/>
      <c r="L482" s="65"/>
      <c r="M482" s="66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60"/>
      <c r="Z482" s="3"/>
      <c r="AA482" s="3"/>
      <c r="AB482" s="3"/>
      <c r="AC482" s="3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M482" s="48"/>
      <c r="BX482" s="7"/>
      <c r="BY482" s="4"/>
      <c r="BZ482" s="7"/>
      <c r="CA482" s="7"/>
      <c r="CB482" s="7"/>
      <c r="CE482" s="7"/>
      <c r="CF482" s="7"/>
      <c r="CG482" s="7"/>
      <c r="CH482" s="7"/>
      <c r="CI482" s="7"/>
      <c r="CJ482" s="7"/>
      <c r="CK482" s="7"/>
      <c r="CL482" s="7"/>
      <c r="CN482" s="47"/>
      <c r="CO482" s="47"/>
      <c r="CP482" s="4"/>
    </row>
    <row r="483" spans="1:94" s="1" customFormat="1" x14ac:dyDescent="0.3">
      <c r="A483" s="7"/>
      <c r="C483" s="3"/>
      <c r="D483" s="3"/>
      <c r="E483" s="3"/>
      <c r="F483" s="3"/>
      <c r="G483" s="3"/>
      <c r="H483" s="3"/>
      <c r="I483" s="3"/>
      <c r="J483" s="65"/>
      <c r="K483" s="65"/>
      <c r="L483" s="65"/>
      <c r="M483" s="66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60"/>
      <c r="Z483" s="3"/>
      <c r="AA483" s="3"/>
      <c r="AB483" s="3"/>
      <c r="AC483" s="3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M483" s="48"/>
      <c r="BX483" s="7"/>
      <c r="BY483" s="4"/>
      <c r="BZ483" s="7"/>
      <c r="CA483" s="7"/>
      <c r="CB483" s="7"/>
      <c r="CE483" s="7"/>
      <c r="CF483" s="7"/>
      <c r="CG483" s="7"/>
      <c r="CH483" s="7"/>
      <c r="CI483" s="7"/>
      <c r="CJ483" s="7"/>
      <c r="CK483" s="7"/>
      <c r="CL483" s="7"/>
      <c r="CN483" s="47"/>
      <c r="CO483" s="47"/>
      <c r="CP483" s="4"/>
    </row>
    <row r="484" spans="1:94" s="1" customFormat="1" x14ac:dyDescent="0.3">
      <c r="A484" s="7"/>
      <c r="C484" s="3"/>
      <c r="D484" s="3"/>
      <c r="E484" s="3"/>
      <c r="F484" s="3"/>
      <c r="G484" s="3"/>
      <c r="H484" s="3"/>
      <c r="I484" s="3"/>
      <c r="J484" s="65"/>
      <c r="K484" s="65"/>
      <c r="L484" s="65"/>
      <c r="M484" s="66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60"/>
      <c r="Z484" s="3"/>
      <c r="AA484" s="3"/>
      <c r="AB484" s="3"/>
      <c r="AC484" s="3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M484" s="48"/>
      <c r="BX484" s="7"/>
      <c r="BY484" s="4"/>
      <c r="BZ484" s="7"/>
      <c r="CA484" s="7"/>
      <c r="CB484" s="7"/>
      <c r="CE484" s="7"/>
      <c r="CF484" s="7"/>
      <c r="CG484" s="7"/>
      <c r="CH484" s="7"/>
      <c r="CI484" s="7"/>
      <c r="CJ484" s="7"/>
      <c r="CK484" s="7"/>
      <c r="CL484" s="7"/>
      <c r="CN484" s="47"/>
      <c r="CO484" s="47"/>
      <c r="CP484" s="4"/>
    </row>
    <row r="485" spans="1:94" s="1" customFormat="1" x14ac:dyDescent="0.3">
      <c r="A485" s="7"/>
      <c r="C485" s="3"/>
      <c r="D485" s="3"/>
      <c r="E485" s="3"/>
      <c r="F485" s="3"/>
      <c r="G485" s="3"/>
      <c r="H485" s="3"/>
      <c r="I485" s="3"/>
      <c r="J485" s="65"/>
      <c r="K485" s="65"/>
      <c r="L485" s="65"/>
      <c r="M485" s="66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60"/>
      <c r="Z485" s="3"/>
      <c r="AA485" s="3"/>
      <c r="AB485" s="3"/>
      <c r="AC485" s="3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M485" s="48"/>
      <c r="BX485" s="7"/>
      <c r="BY485" s="4"/>
      <c r="BZ485" s="7"/>
      <c r="CA485" s="7"/>
      <c r="CB485" s="7"/>
      <c r="CE485" s="7"/>
      <c r="CF485" s="7"/>
      <c r="CG485" s="7"/>
      <c r="CH485" s="7"/>
      <c r="CI485" s="7"/>
      <c r="CJ485" s="7"/>
      <c r="CK485" s="7"/>
      <c r="CL485" s="7"/>
      <c r="CN485" s="47"/>
      <c r="CO485" s="47"/>
      <c r="CP485" s="4"/>
    </row>
    <row r="486" spans="1:94" s="1" customFormat="1" x14ac:dyDescent="0.3">
      <c r="A486" s="7"/>
      <c r="C486" s="3"/>
      <c r="D486" s="3"/>
      <c r="E486" s="3"/>
      <c r="F486" s="3"/>
      <c r="G486" s="3"/>
      <c r="H486" s="3"/>
      <c r="I486" s="3"/>
      <c r="J486" s="65"/>
      <c r="K486" s="65"/>
      <c r="L486" s="65"/>
      <c r="M486" s="66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60"/>
      <c r="Z486" s="3"/>
      <c r="AA486" s="3"/>
      <c r="AB486" s="3"/>
      <c r="AC486" s="3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M486" s="48"/>
      <c r="BX486" s="7"/>
      <c r="BY486" s="4"/>
      <c r="BZ486" s="7"/>
      <c r="CA486" s="7"/>
      <c r="CB486" s="7"/>
      <c r="CE486" s="7"/>
      <c r="CF486" s="7"/>
      <c r="CG486" s="7"/>
      <c r="CH486" s="7"/>
      <c r="CI486" s="7"/>
      <c r="CJ486" s="7"/>
      <c r="CK486" s="7"/>
      <c r="CL486" s="7"/>
      <c r="CN486" s="47"/>
      <c r="CO486" s="47"/>
      <c r="CP486" s="4"/>
    </row>
    <row r="487" spans="1:94" s="1" customFormat="1" x14ac:dyDescent="0.3">
      <c r="A487" s="7"/>
      <c r="C487" s="3"/>
      <c r="D487" s="3"/>
      <c r="E487" s="3"/>
      <c r="F487" s="3"/>
      <c r="G487" s="3"/>
      <c r="H487" s="3"/>
      <c r="I487" s="3"/>
      <c r="J487" s="65"/>
      <c r="K487" s="65"/>
      <c r="L487" s="65"/>
      <c r="M487" s="66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60"/>
      <c r="Z487" s="3"/>
      <c r="AA487" s="3"/>
      <c r="AB487" s="3"/>
      <c r="AC487" s="3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M487" s="48"/>
      <c r="BX487" s="7"/>
      <c r="BY487" s="4"/>
      <c r="BZ487" s="7"/>
      <c r="CA487" s="7"/>
      <c r="CB487" s="7"/>
      <c r="CE487" s="7"/>
      <c r="CF487" s="7"/>
      <c r="CG487" s="7"/>
      <c r="CH487" s="7"/>
      <c r="CI487" s="7"/>
      <c r="CJ487" s="7"/>
      <c r="CK487" s="7"/>
      <c r="CL487" s="7"/>
      <c r="CN487" s="47"/>
      <c r="CO487" s="47"/>
      <c r="CP487" s="4"/>
    </row>
    <row r="488" spans="1:94" s="1" customFormat="1" x14ac:dyDescent="0.3">
      <c r="A488" s="7"/>
      <c r="C488" s="3"/>
      <c r="D488" s="3"/>
      <c r="E488" s="3"/>
      <c r="F488" s="3"/>
      <c r="G488" s="3"/>
      <c r="H488" s="3"/>
      <c r="I488" s="3"/>
      <c r="J488" s="65"/>
      <c r="K488" s="65"/>
      <c r="L488" s="65"/>
      <c r="M488" s="66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60"/>
      <c r="Z488" s="3"/>
      <c r="AA488" s="3"/>
      <c r="AB488" s="3"/>
      <c r="AC488" s="3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M488" s="48"/>
      <c r="BX488" s="7"/>
      <c r="BY488" s="4"/>
      <c r="BZ488" s="7"/>
      <c r="CA488" s="7"/>
      <c r="CB488" s="7"/>
      <c r="CE488" s="7"/>
      <c r="CF488" s="7"/>
      <c r="CG488" s="7"/>
      <c r="CH488" s="7"/>
      <c r="CI488" s="7"/>
      <c r="CJ488" s="7"/>
      <c r="CK488" s="7"/>
      <c r="CL488" s="7"/>
      <c r="CN488" s="47"/>
      <c r="CO488" s="47"/>
      <c r="CP488" s="4"/>
    </row>
    <row r="489" spans="1:94" s="1" customFormat="1" x14ac:dyDescent="0.3">
      <c r="A489" s="7"/>
      <c r="C489" s="3"/>
      <c r="D489" s="3"/>
      <c r="E489" s="3"/>
      <c r="F489" s="3"/>
      <c r="G489" s="3"/>
      <c r="H489" s="3"/>
      <c r="I489" s="3"/>
      <c r="J489" s="65"/>
      <c r="K489" s="65"/>
      <c r="L489" s="65"/>
      <c r="M489" s="66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60"/>
      <c r="Z489" s="3"/>
      <c r="AA489" s="3"/>
      <c r="AB489" s="3"/>
      <c r="AC489" s="3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M489" s="48"/>
      <c r="BX489" s="7"/>
      <c r="BY489" s="4"/>
      <c r="BZ489" s="7"/>
      <c r="CA489" s="7"/>
      <c r="CB489" s="7"/>
      <c r="CE489" s="7"/>
      <c r="CF489" s="7"/>
      <c r="CG489" s="7"/>
      <c r="CH489" s="7"/>
      <c r="CI489" s="7"/>
      <c r="CJ489" s="7"/>
      <c r="CK489" s="7"/>
      <c r="CL489" s="7"/>
      <c r="CN489" s="47"/>
      <c r="CO489" s="47"/>
      <c r="CP489" s="4"/>
    </row>
    <row r="490" spans="1:94" s="1" customFormat="1" x14ac:dyDescent="0.3">
      <c r="A490" s="7"/>
      <c r="C490" s="3"/>
      <c r="D490" s="3"/>
      <c r="E490" s="3"/>
      <c r="F490" s="3"/>
      <c r="G490" s="3"/>
      <c r="H490" s="3"/>
      <c r="I490" s="3"/>
      <c r="J490" s="65"/>
      <c r="K490" s="65"/>
      <c r="L490" s="65"/>
      <c r="M490" s="66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60"/>
      <c r="Z490" s="3"/>
      <c r="AA490" s="3"/>
      <c r="AB490" s="3"/>
      <c r="AC490" s="3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M490" s="48"/>
      <c r="BX490" s="7"/>
      <c r="BY490" s="4"/>
      <c r="BZ490" s="7"/>
      <c r="CA490" s="7"/>
      <c r="CB490" s="7"/>
      <c r="CE490" s="7"/>
      <c r="CF490" s="7"/>
      <c r="CG490" s="7"/>
      <c r="CH490" s="7"/>
      <c r="CI490" s="7"/>
      <c r="CJ490" s="7"/>
      <c r="CK490" s="7"/>
      <c r="CL490" s="7"/>
      <c r="CN490" s="47"/>
      <c r="CO490" s="47"/>
      <c r="CP490" s="4"/>
    </row>
    <row r="491" spans="1:94" s="1" customFormat="1" x14ac:dyDescent="0.3">
      <c r="A491" s="7"/>
      <c r="C491" s="3"/>
      <c r="D491" s="3"/>
      <c r="E491" s="3"/>
      <c r="F491" s="3"/>
      <c r="G491" s="3"/>
      <c r="H491" s="3"/>
      <c r="I491" s="3"/>
      <c r="J491" s="65"/>
      <c r="K491" s="65"/>
      <c r="L491" s="65"/>
      <c r="M491" s="66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60"/>
      <c r="Z491" s="3"/>
      <c r="AA491" s="3"/>
      <c r="AB491" s="3"/>
      <c r="AC491" s="3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M491" s="48"/>
      <c r="BX491" s="7"/>
      <c r="BY491" s="4"/>
      <c r="BZ491" s="7"/>
      <c r="CA491" s="7"/>
      <c r="CB491" s="7"/>
      <c r="CE491" s="7"/>
      <c r="CF491" s="7"/>
      <c r="CG491" s="7"/>
      <c r="CH491" s="7"/>
      <c r="CI491" s="7"/>
      <c r="CJ491" s="7"/>
      <c r="CK491" s="7"/>
      <c r="CL491" s="7"/>
      <c r="CN491" s="47"/>
      <c r="CO491" s="47"/>
      <c r="CP491" s="4"/>
    </row>
    <row r="492" spans="1:94" s="1" customFormat="1" x14ac:dyDescent="0.3">
      <c r="A492" s="7"/>
      <c r="C492" s="3"/>
      <c r="D492" s="3"/>
      <c r="E492" s="3"/>
      <c r="F492" s="3"/>
      <c r="G492" s="3"/>
      <c r="H492" s="3"/>
      <c r="I492" s="3"/>
      <c r="J492" s="65"/>
      <c r="K492" s="65"/>
      <c r="L492" s="65"/>
      <c r="M492" s="66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60"/>
      <c r="Z492" s="3"/>
      <c r="AA492" s="3"/>
      <c r="AB492" s="3"/>
      <c r="AC492" s="3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M492" s="48"/>
      <c r="BX492" s="7"/>
      <c r="BY492" s="4"/>
      <c r="BZ492" s="7"/>
      <c r="CA492" s="7"/>
      <c r="CB492" s="7"/>
      <c r="CE492" s="7"/>
      <c r="CF492" s="7"/>
      <c r="CG492" s="7"/>
      <c r="CH492" s="7"/>
      <c r="CI492" s="7"/>
      <c r="CJ492" s="7"/>
      <c r="CK492" s="7"/>
      <c r="CL492" s="7"/>
      <c r="CN492" s="47"/>
      <c r="CO492" s="47"/>
      <c r="CP492" s="4"/>
    </row>
    <row r="493" spans="1:94" s="1" customFormat="1" x14ac:dyDescent="0.3">
      <c r="A493" s="7"/>
      <c r="C493" s="3"/>
      <c r="D493" s="3"/>
      <c r="E493" s="3"/>
      <c r="F493" s="3"/>
      <c r="G493" s="3"/>
      <c r="H493" s="3"/>
      <c r="I493" s="3"/>
      <c r="J493" s="65"/>
      <c r="K493" s="65"/>
      <c r="L493" s="65"/>
      <c r="M493" s="66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60"/>
      <c r="Z493" s="3"/>
      <c r="AA493" s="3"/>
      <c r="AB493" s="3"/>
      <c r="AC493" s="3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M493" s="48"/>
      <c r="BX493" s="7"/>
      <c r="BY493" s="4"/>
      <c r="BZ493" s="7"/>
      <c r="CA493" s="7"/>
      <c r="CB493" s="7"/>
      <c r="CE493" s="7"/>
      <c r="CF493" s="7"/>
      <c r="CG493" s="7"/>
      <c r="CH493" s="7"/>
      <c r="CI493" s="7"/>
      <c r="CJ493" s="7"/>
      <c r="CK493" s="7"/>
      <c r="CL493" s="7"/>
      <c r="CN493" s="47"/>
      <c r="CO493" s="47"/>
      <c r="CP493" s="4"/>
    </row>
    <row r="494" spans="1:94" s="1" customFormat="1" x14ac:dyDescent="0.3">
      <c r="A494" s="7"/>
      <c r="C494" s="3"/>
      <c r="D494" s="3"/>
      <c r="E494" s="3"/>
      <c r="F494" s="3"/>
      <c r="G494" s="3"/>
      <c r="H494" s="3"/>
      <c r="I494" s="3"/>
      <c r="J494" s="65"/>
      <c r="K494" s="65"/>
      <c r="L494" s="65"/>
      <c r="M494" s="66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60"/>
      <c r="Z494" s="3"/>
      <c r="AA494" s="3"/>
      <c r="AB494" s="3"/>
      <c r="AC494" s="3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M494" s="48"/>
      <c r="BX494" s="7"/>
      <c r="BY494" s="4"/>
      <c r="BZ494" s="7"/>
      <c r="CA494" s="7"/>
      <c r="CB494" s="7"/>
      <c r="CE494" s="7"/>
      <c r="CF494" s="7"/>
      <c r="CG494" s="7"/>
      <c r="CH494" s="7"/>
      <c r="CI494" s="7"/>
      <c r="CJ494" s="7"/>
      <c r="CK494" s="7"/>
      <c r="CL494" s="7"/>
      <c r="CN494" s="47"/>
      <c r="CO494" s="47"/>
      <c r="CP494" s="4"/>
    </row>
    <row r="495" spans="1:94" s="1" customFormat="1" x14ac:dyDescent="0.3">
      <c r="A495" s="7"/>
      <c r="C495" s="3"/>
      <c r="D495" s="3"/>
      <c r="E495" s="3"/>
      <c r="F495" s="3"/>
      <c r="G495" s="3"/>
      <c r="H495" s="3"/>
      <c r="I495" s="3"/>
      <c r="J495" s="65"/>
      <c r="K495" s="65"/>
      <c r="L495" s="65"/>
      <c r="M495" s="66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60"/>
      <c r="Z495" s="3"/>
      <c r="AA495" s="3"/>
      <c r="AB495" s="3"/>
      <c r="AC495" s="3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M495" s="48"/>
      <c r="BX495" s="7"/>
      <c r="BY495" s="4"/>
      <c r="BZ495" s="7"/>
      <c r="CA495" s="7"/>
      <c r="CB495" s="7"/>
      <c r="CE495" s="7"/>
      <c r="CF495" s="7"/>
      <c r="CG495" s="7"/>
      <c r="CH495" s="7"/>
      <c r="CI495" s="7"/>
      <c r="CJ495" s="7"/>
      <c r="CK495" s="7"/>
      <c r="CL495" s="7"/>
      <c r="CN495" s="47"/>
      <c r="CO495" s="47"/>
      <c r="CP495" s="4"/>
    </row>
    <row r="496" spans="1:94" s="1" customFormat="1" x14ac:dyDescent="0.3">
      <c r="A496" s="7"/>
      <c r="C496" s="3"/>
      <c r="D496" s="3"/>
      <c r="E496" s="3"/>
      <c r="F496" s="3"/>
      <c r="G496" s="3"/>
      <c r="H496" s="3"/>
      <c r="I496" s="3"/>
      <c r="J496" s="65"/>
      <c r="K496" s="65"/>
      <c r="L496" s="65"/>
      <c r="M496" s="66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60"/>
      <c r="Z496" s="3"/>
      <c r="AA496" s="3"/>
      <c r="AB496" s="3"/>
      <c r="AC496" s="3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M496" s="48"/>
      <c r="BX496" s="7"/>
      <c r="BY496" s="4"/>
      <c r="BZ496" s="7"/>
      <c r="CA496" s="7"/>
      <c r="CB496" s="7"/>
      <c r="CE496" s="7"/>
      <c r="CF496" s="7"/>
      <c r="CG496" s="7"/>
      <c r="CH496" s="7"/>
      <c r="CI496" s="7"/>
      <c r="CJ496" s="7"/>
      <c r="CK496" s="7"/>
      <c r="CL496" s="7"/>
      <c r="CN496" s="47"/>
      <c r="CO496" s="47"/>
      <c r="CP496" s="4"/>
    </row>
    <row r="497" spans="1:94" s="1" customFormat="1" x14ac:dyDescent="0.3">
      <c r="A497" s="7"/>
      <c r="C497" s="3"/>
      <c r="D497" s="3"/>
      <c r="E497" s="3"/>
      <c r="F497" s="3"/>
      <c r="G497" s="3"/>
      <c r="H497" s="3"/>
      <c r="I497" s="3"/>
      <c r="J497" s="65"/>
      <c r="K497" s="65"/>
      <c r="L497" s="65"/>
      <c r="M497" s="66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60"/>
      <c r="Z497" s="3"/>
      <c r="AA497" s="3"/>
      <c r="AB497" s="3"/>
      <c r="AC497" s="3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M497" s="48"/>
      <c r="BX497" s="7"/>
      <c r="BY497" s="4"/>
      <c r="BZ497" s="7"/>
      <c r="CA497" s="7"/>
      <c r="CB497" s="7"/>
      <c r="CE497" s="7"/>
      <c r="CF497" s="7"/>
      <c r="CG497" s="7"/>
      <c r="CH497" s="7"/>
      <c r="CI497" s="7"/>
      <c r="CJ497" s="7"/>
      <c r="CK497" s="7"/>
      <c r="CL497" s="7"/>
      <c r="CN497" s="47"/>
      <c r="CO497" s="47"/>
      <c r="CP497" s="4"/>
    </row>
    <row r="498" spans="1:94" s="1" customFormat="1" x14ac:dyDescent="0.3">
      <c r="A498" s="7"/>
      <c r="C498" s="3"/>
      <c r="D498" s="3"/>
      <c r="E498" s="3"/>
      <c r="F498" s="3"/>
      <c r="G498" s="3"/>
      <c r="H498" s="3"/>
      <c r="I498" s="3"/>
      <c r="J498" s="65"/>
      <c r="K498" s="65"/>
      <c r="L498" s="65"/>
      <c r="M498" s="66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60"/>
      <c r="Z498" s="3"/>
      <c r="AA498" s="3"/>
      <c r="AB498" s="3"/>
      <c r="AC498" s="3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M498" s="48"/>
      <c r="BX498" s="7"/>
      <c r="BY498" s="4"/>
      <c r="BZ498" s="7"/>
      <c r="CA498" s="7"/>
      <c r="CB498" s="7"/>
      <c r="CE498" s="7"/>
      <c r="CF498" s="7"/>
      <c r="CG498" s="7"/>
      <c r="CH498" s="7"/>
      <c r="CI498" s="7"/>
      <c r="CJ498" s="7"/>
      <c r="CK498" s="7"/>
      <c r="CL498" s="7"/>
      <c r="CN498" s="47"/>
      <c r="CO498" s="47"/>
      <c r="CP498" s="4"/>
    </row>
    <row r="499" spans="1:94" s="1" customFormat="1" x14ac:dyDescent="0.3">
      <c r="A499" s="7"/>
      <c r="C499" s="3"/>
      <c r="D499" s="3"/>
      <c r="E499" s="3"/>
      <c r="F499" s="3"/>
      <c r="G499" s="3"/>
      <c r="H499" s="3"/>
      <c r="I499" s="3"/>
      <c r="J499" s="65"/>
      <c r="K499" s="65"/>
      <c r="L499" s="65"/>
      <c r="M499" s="66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60"/>
      <c r="Z499" s="3"/>
      <c r="AA499" s="3"/>
      <c r="AB499" s="3"/>
      <c r="AC499" s="3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M499" s="48"/>
      <c r="BX499" s="7"/>
      <c r="BY499" s="4"/>
      <c r="BZ499" s="7"/>
      <c r="CA499" s="7"/>
      <c r="CB499" s="7"/>
      <c r="CE499" s="7"/>
      <c r="CF499" s="7"/>
      <c r="CG499" s="7"/>
      <c r="CH499" s="7"/>
      <c r="CI499" s="7"/>
      <c r="CJ499" s="7"/>
      <c r="CK499" s="7"/>
      <c r="CL499" s="7"/>
      <c r="CN499" s="47"/>
      <c r="CO499" s="47"/>
      <c r="CP499" s="4"/>
    </row>
    <row r="500" spans="1:94" s="1" customFormat="1" x14ac:dyDescent="0.3">
      <c r="A500" s="7"/>
      <c r="C500" s="3"/>
      <c r="D500" s="3"/>
      <c r="E500" s="3"/>
      <c r="F500" s="3"/>
      <c r="G500" s="3"/>
      <c r="H500" s="3"/>
      <c r="I500" s="3"/>
      <c r="J500" s="65"/>
      <c r="K500" s="65"/>
      <c r="L500" s="65"/>
      <c r="M500" s="66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60"/>
      <c r="Z500" s="3"/>
      <c r="AA500" s="3"/>
      <c r="AB500" s="3"/>
      <c r="AC500" s="3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M500" s="48"/>
      <c r="BX500" s="7"/>
      <c r="BY500" s="4"/>
      <c r="BZ500" s="7"/>
      <c r="CA500" s="7"/>
      <c r="CB500" s="7"/>
      <c r="CE500" s="7"/>
      <c r="CF500" s="7"/>
      <c r="CG500" s="7"/>
      <c r="CH500" s="7"/>
      <c r="CI500" s="7"/>
      <c r="CJ500" s="7"/>
      <c r="CK500" s="7"/>
      <c r="CL500" s="7"/>
      <c r="CN500" s="47"/>
      <c r="CO500" s="47"/>
      <c r="CP500" s="4"/>
    </row>
    <row r="501" spans="1:94" s="1" customFormat="1" x14ac:dyDescent="0.3">
      <c r="A501" s="7"/>
      <c r="C501" s="3"/>
      <c r="D501" s="3"/>
      <c r="E501" s="3"/>
      <c r="F501" s="3"/>
      <c r="G501" s="3"/>
      <c r="H501" s="3"/>
      <c r="I501" s="3"/>
      <c r="J501" s="65"/>
      <c r="K501" s="65"/>
      <c r="L501" s="65"/>
      <c r="M501" s="66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60"/>
      <c r="Z501" s="3"/>
      <c r="AA501" s="3"/>
      <c r="AB501" s="3"/>
      <c r="AC501" s="3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M501" s="48"/>
      <c r="BX501" s="7"/>
      <c r="BY501" s="4"/>
      <c r="BZ501" s="7"/>
      <c r="CA501" s="7"/>
      <c r="CB501" s="7"/>
      <c r="CE501" s="7"/>
      <c r="CF501" s="7"/>
      <c r="CG501" s="7"/>
      <c r="CH501" s="7"/>
      <c r="CI501" s="7"/>
      <c r="CJ501" s="7"/>
      <c r="CK501" s="7"/>
      <c r="CL501" s="7"/>
      <c r="CN501" s="47"/>
      <c r="CO501" s="47"/>
      <c r="CP501" s="4"/>
    </row>
    <row r="502" spans="1:94" s="1" customFormat="1" x14ac:dyDescent="0.3">
      <c r="A502" s="7"/>
      <c r="C502" s="3"/>
      <c r="D502" s="3"/>
      <c r="E502" s="3"/>
      <c r="F502" s="3"/>
      <c r="G502" s="3"/>
      <c r="H502" s="3"/>
      <c r="I502" s="3"/>
      <c r="J502" s="65"/>
      <c r="K502" s="65"/>
      <c r="L502" s="65"/>
      <c r="M502" s="66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60"/>
      <c r="Z502" s="3"/>
      <c r="AA502" s="3"/>
      <c r="AB502" s="3"/>
      <c r="AC502" s="3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M502" s="48"/>
      <c r="BX502" s="7"/>
      <c r="BY502" s="4"/>
      <c r="BZ502" s="7"/>
      <c r="CA502" s="7"/>
      <c r="CB502" s="7"/>
      <c r="CE502" s="7"/>
      <c r="CF502" s="7"/>
      <c r="CG502" s="7"/>
      <c r="CH502" s="7"/>
      <c r="CI502" s="7"/>
      <c r="CJ502" s="7"/>
      <c r="CK502" s="7"/>
      <c r="CL502" s="7"/>
      <c r="CN502" s="47"/>
      <c r="CO502" s="47"/>
      <c r="CP502" s="4"/>
    </row>
    <row r="503" spans="1:94" s="1" customFormat="1" x14ac:dyDescent="0.3">
      <c r="A503" s="7"/>
      <c r="C503" s="3"/>
      <c r="D503" s="3"/>
      <c r="E503" s="3"/>
      <c r="F503" s="3"/>
      <c r="G503" s="3"/>
      <c r="H503" s="3"/>
      <c r="I503" s="3"/>
      <c r="J503" s="65"/>
      <c r="K503" s="65"/>
      <c r="L503" s="65"/>
      <c r="M503" s="66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60"/>
      <c r="Z503" s="3"/>
      <c r="AA503" s="3"/>
      <c r="AB503" s="3"/>
      <c r="AC503" s="3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M503" s="48"/>
      <c r="BX503" s="7"/>
      <c r="BY503" s="4"/>
      <c r="BZ503" s="7"/>
      <c r="CA503" s="7"/>
      <c r="CB503" s="7"/>
      <c r="CE503" s="7"/>
      <c r="CF503" s="7"/>
      <c r="CG503" s="7"/>
      <c r="CH503" s="7"/>
      <c r="CI503" s="7"/>
      <c r="CJ503" s="7"/>
      <c r="CK503" s="7"/>
      <c r="CL503" s="7"/>
      <c r="CN503" s="47"/>
      <c r="CO503" s="47"/>
      <c r="CP503" s="4"/>
    </row>
    <row r="504" spans="1:94" s="1" customFormat="1" x14ac:dyDescent="0.3">
      <c r="A504" s="7"/>
      <c r="C504" s="3"/>
      <c r="D504" s="3"/>
      <c r="E504" s="3"/>
      <c r="F504" s="3"/>
      <c r="G504" s="3"/>
      <c r="H504" s="3"/>
      <c r="I504" s="3"/>
      <c r="J504" s="65"/>
      <c r="K504" s="65"/>
      <c r="L504" s="65"/>
      <c r="M504" s="66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60"/>
      <c r="Z504" s="3"/>
      <c r="AA504" s="3"/>
      <c r="AB504" s="3"/>
      <c r="AC504" s="3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M504" s="48"/>
      <c r="BX504" s="7"/>
      <c r="BY504" s="4"/>
      <c r="BZ504" s="7"/>
      <c r="CA504" s="7"/>
      <c r="CB504" s="7"/>
      <c r="CE504" s="7"/>
      <c r="CF504" s="7"/>
      <c r="CG504" s="7"/>
      <c r="CH504" s="7"/>
      <c r="CI504" s="7"/>
      <c r="CJ504" s="7"/>
      <c r="CK504" s="7"/>
      <c r="CL504" s="7"/>
      <c r="CN504" s="47"/>
      <c r="CO504" s="47"/>
      <c r="CP504" s="4"/>
    </row>
    <row r="505" spans="1:94" s="1" customFormat="1" x14ac:dyDescent="0.3">
      <c r="A505" s="7"/>
      <c r="C505" s="3"/>
      <c r="D505" s="3"/>
      <c r="E505" s="3"/>
      <c r="F505" s="3"/>
      <c r="G505" s="3"/>
      <c r="H505" s="3"/>
      <c r="I505" s="3"/>
      <c r="J505" s="65"/>
      <c r="K505" s="65"/>
      <c r="L505" s="65"/>
      <c r="M505" s="66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60"/>
      <c r="Z505" s="3"/>
      <c r="AA505" s="3"/>
      <c r="AB505" s="3"/>
      <c r="AC505" s="3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M505" s="48"/>
      <c r="BX505" s="7"/>
      <c r="BY505" s="4"/>
      <c r="BZ505" s="7"/>
      <c r="CA505" s="7"/>
      <c r="CB505" s="7"/>
      <c r="CE505" s="7"/>
      <c r="CF505" s="7"/>
      <c r="CG505" s="7"/>
      <c r="CH505" s="7"/>
      <c r="CI505" s="7"/>
      <c r="CJ505" s="7"/>
      <c r="CK505" s="7"/>
      <c r="CL505" s="7"/>
      <c r="CN505" s="47"/>
      <c r="CO505" s="47"/>
      <c r="CP505" s="4"/>
    </row>
    <row r="506" spans="1:94" s="1" customFormat="1" x14ac:dyDescent="0.3">
      <c r="A506" s="7"/>
      <c r="C506" s="3"/>
      <c r="D506" s="3"/>
      <c r="E506" s="3"/>
      <c r="F506" s="3"/>
      <c r="G506" s="3"/>
      <c r="H506" s="3"/>
      <c r="I506" s="3"/>
      <c r="J506" s="65"/>
      <c r="K506" s="65"/>
      <c r="L506" s="65"/>
      <c r="M506" s="66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60"/>
      <c r="Z506" s="3"/>
      <c r="AA506" s="3"/>
      <c r="AB506" s="3"/>
      <c r="AC506" s="3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M506" s="48"/>
      <c r="BX506" s="7"/>
      <c r="BY506" s="4"/>
      <c r="BZ506" s="7"/>
      <c r="CA506" s="7"/>
      <c r="CB506" s="7"/>
      <c r="CE506" s="7"/>
      <c r="CF506" s="7"/>
      <c r="CG506" s="7"/>
      <c r="CH506" s="7"/>
      <c r="CI506" s="7"/>
      <c r="CJ506" s="7"/>
      <c r="CK506" s="7"/>
      <c r="CL506" s="7"/>
      <c r="CN506" s="47"/>
      <c r="CO506" s="47"/>
      <c r="CP506" s="4"/>
    </row>
    <row r="507" spans="1:94" s="1" customFormat="1" x14ac:dyDescent="0.3">
      <c r="A507" s="7"/>
      <c r="C507" s="3"/>
      <c r="D507" s="3"/>
      <c r="E507" s="3"/>
      <c r="F507" s="3"/>
      <c r="G507" s="3"/>
      <c r="H507" s="3"/>
      <c r="I507" s="3"/>
      <c r="J507" s="65"/>
      <c r="K507" s="65"/>
      <c r="L507" s="65"/>
      <c r="M507" s="66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60"/>
      <c r="Z507" s="3"/>
      <c r="AA507" s="3"/>
      <c r="AB507" s="3"/>
      <c r="AC507" s="3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M507" s="48"/>
      <c r="BX507" s="7"/>
      <c r="BY507" s="4"/>
      <c r="BZ507" s="7"/>
      <c r="CA507" s="7"/>
      <c r="CB507" s="7"/>
      <c r="CE507" s="7"/>
      <c r="CF507" s="7"/>
      <c r="CG507" s="7"/>
      <c r="CH507" s="7"/>
      <c r="CI507" s="7"/>
      <c r="CJ507" s="7"/>
      <c r="CK507" s="7"/>
      <c r="CL507" s="7"/>
      <c r="CN507" s="47"/>
      <c r="CO507" s="47"/>
      <c r="CP507" s="4"/>
    </row>
    <row r="508" spans="1:94" s="1" customFormat="1" x14ac:dyDescent="0.3">
      <c r="A508" s="7"/>
      <c r="C508" s="3"/>
      <c r="D508" s="3"/>
      <c r="E508" s="3"/>
      <c r="F508" s="3"/>
      <c r="G508" s="3"/>
      <c r="H508" s="3"/>
      <c r="I508" s="3"/>
      <c r="J508" s="65"/>
      <c r="K508" s="65"/>
      <c r="L508" s="65"/>
      <c r="M508" s="66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60"/>
      <c r="Z508" s="3"/>
      <c r="AA508" s="3"/>
      <c r="AB508" s="3"/>
      <c r="AC508" s="3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M508" s="48"/>
      <c r="BX508" s="7"/>
      <c r="BY508" s="4"/>
      <c r="BZ508" s="7"/>
      <c r="CA508" s="7"/>
      <c r="CB508" s="7"/>
      <c r="CE508" s="7"/>
      <c r="CF508" s="7"/>
      <c r="CG508" s="7"/>
      <c r="CH508" s="7"/>
      <c r="CI508" s="7"/>
      <c r="CJ508" s="7"/>
      <c r="CK508" s="7"/>
      <c r="CL508" s="7"/>
      <c r="CN508" s="47"/>
      <c r="CO508" s="47"/>
      <c r="CP508" s="4"/>
    </row>
    <row r="509" spans="1:94" s="1" customFormat="1" x14ac:dyDescent="0.3">
      <c r="A509" s="7"/>
      <c r="C509" s="3"/>
      <c r="D509" s="3"/>
      <c r="E509" s="3"/>
      <c r="F509" s="3"/>
      <c r="G509" s="3"/>
      <c r="H509" s="3"/>
      <c r="I509" s="3"/>
      <c r="J509" s="65"/>
      <c r="K509" s="65"/>
      <c r="L509" s="65"/>
      <c r="M509" s="66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60"/>
      <c r="Z509" s="3"/>
      <c r="AA509" s="3"/>
      <c r="AB509" s="3"/>
      <c r="AC509" s="3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M509" s="48"/>
      <c r="BX509" s="7"/>
      <c r="BY509" s="4"/>
      <c r="BZ509" s="7"/>
      <c r="CA509" s="7"/>
      <c r="CB509" s="7"/>
      <c r="CE509" s="7"/>
      <c r="CF509" s="7"/>
      <c r="CG509" s="7"/>
      <c r="CH509" s="7"/>
      <c r="CI509" s="7"/>
      <c r="CJ509" s="7"/>
      <c r="CK509" s="7"/>
      <c r="CL509" s="7"/>
      <c r="CN509" s="47"/>
      <c r="CO509" s="47"/>
      <c r="CP509" s="4"/>
    </row>
    <row r="510" spans="1:94" s="1" customFormat="1" x14ac:dyDescent="0.3">
      <c r="A510" s="7"/>
      <c r="C510" s="3"/>
      <c r="D510" s="3"/>
      <c r="E510" s="3"/>
      <c r="F510" s="3"/>
      <c r="G510" s="3"/>
      <c r="H510" s="3"/>
      <c r="I510" s="3"/>
      <c r="J510" s="65"/>
      <c r="K510" s="65"/>
      <c r="L510" s="65"/>
      <c r="M510" s="66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60"/>
      <c r="Z510" s="3"/>
      <c r="AA510" s="3"/>
      <c r="AB510" s="3"/>
      <c r="AC510" s="3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M510" s="48"/>
      <c r="BX510" s="7"/>
      <c r="BY510" s="4"/>
      <c r="BZ510" s="7"/>
      <c r="CA510" s="7"/>
      <c r="CB510" s="7"/>
      <c r="CE510" s="7"/>
      <c r="CF510" s="7"/>
      <c r="CG510" s="7"/>
      <c r="CH510" s="7"/>
      <c r="CI510" s="7"/>
      <c r="CJ510" s="7"/>
      <c r="CK510" s="7"/>
      <c r="CL510" s="7"/>
      <c r="CN510" s="47"/>
      <c r="CO510" s="47"/>
      <c r="CP510" s="4"/>
    </row>
    <row r="511" spans="1:94" s="1" customFormat="1" x14ac:dyDescent="0.3">
      <c r="A511" s="7"/>
      <c r="C511" s="3"/>
      <c r="D511" s="3"/>
      <c r="E511" s="3"/>
      <c r="F511" s="3"/>
      <c r="G511" s="3"/>
      <c r="H511" s="3"/>
      <c r="I511" s="3"/>
      <c r="J511" s="65"/>
      <c r="K511" s="65"/>
      <c r="L511" s="65"/>
      <c r="M511" s="66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60"/>
      <c r="Z511" s="3"/>
      <c r="AA511" s="3"/>
      <c r="AB511" s="3"/>
      <c r="AC511" s="3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M511" s="48"/>
      <c r="BX511" s="7"/>
      <c r="BY511" s="4"/>
      <c r="BZ511" s="7"/>
      <c r="CA511" s="7"/>
      <c r="CB511" s="7"/>
      <c r="CE511" s="7"/>
      <c r="CF511" s="7"/>
      <c r="CG511" s="7"/>
      <c r="CH511" s="7"/>
      <c r="CI511" s="7"/>
      <c r="CJ511" s="7"/>
      <c r="CK511" s="7"/>
      <c r="CL511" s="7"/>
      <c r="CN511" s="47"/>
      <c r="CO511" s="47"/>
      <c r="CP511" s="4"/>
    </row>
    <row r="512" spans="1:94" s="1" customFormat="1" x14ac:dyDescent="0.3">
      <c r="A512" s="7"/>
      <c r="C512" s="3"/>
      <c r="D512" s="3"/>
      <c r="E512" s="3"/>
      <c r="F512" s="3"/>
      <c r="G512" s="3"/>
      <c r="H512" s="3"/>
      <c r="I512" s="3"/>
      <c r="J512" s="65"/>
      <c r="K512" s="65"/>
      <c r="L512" s="65"/>
      <c r="M512" s="66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60"/>
      <c r="Z512" s="3"/>
      <c r="AA512" s="3"/>
      <c r="AB512" s="3"/>
      <c r="AC512" s="3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M512" s="48"/>
      <c r="BX512" s="7"/>
      <c r="BY512" s="4"/>
      <c r="BZ512" s="7"/>
      <c r="CA512" s="7"/>
      <c r="CB512" s="7"/>
      <c r="CE512" s="7"/>
      <c r="CF512" s="7"/>
      <c r="CG512" s="7"/>
      <c r="CH512" s="7"/>
      <c r="CI512" s="7"/>
      <c r="CJ512" s="7"/>
      <c r="CK512" s="7"/>
      <c r="CL512" s="7"/>
      <c r="CN512" s="47"/>
      <c r="CO512" s="47"/>
      <c r="CP512" s="4"/>
    </row>
    <row r="513" spans="1:94" s="1" customFormat="1" x14ac:dyDescent="0.3">
      <c r="A513" s="7"/>
      <c r="C513" s="3"/>
      <c r="D513" s="3"/>
      <c r="E513" s="3"/>
      <c r="F513" s="3"/>
      <c r="G513" s="3"/>
      <c r="H513" s="3"/>
      <c r="I513" s="3"/>
      <c r="J513" s="65"/>
      <c r="K513" s="65"/>
      <c r="L513" s="65"/>
      <c r="M513" s="66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60"/>
      <c r="Z513" s="3"/>
      <c r="AA513" s="3"/>
      <c r="AB513" s="3"/>
      <c r="AC513" s="3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M513" s="48"/>
      <c r="BX513" s="7"/>
      <c r="BY513" s="4"/>
      <c r="BZ513" s="7"/>
      <c r="CA513" s="7"/>
      <c r="CB513" s="7"/>
      <c r="CE513" s="7"/>
      <c r="CF513" s="7"/>
      <c r="CG513" s="7"/>
      <c r="CH513" s="7"/>
      <c r="CI513" s="7"/>
      <c r="CJ513" s="7"/>
      <c r="CK513" s="7"/>
      <c r="CL513" s="7"/>
      <c r="CN513" s="47"/>
      <c r="CO513" s="47"/>
      <c r="CP513" s="4"/>
    </row>
    <row r="514" spans="1:94" s="1" customFormat="1" x14ac:dyDescent="0.3">
      <c r="A514" s="7"/>
      <c r="C514" s="3"/>
      <c r="D514" s="3"/>
      <c r="E514" s="3"/>
      <c r="F514" s="3"/>
      <c r="G514" s="3"/>
      <c r="H514" s="3"/>
      <c r="I514" s="3"/>
      <c r="J514" s="65"/>
      <c r="K514" s="65"/>
      <c r="L514" s="65"/>
      <c r="M514" s="66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60"/>
      <c r="Z514" s="3"/>
      <c r="AA514" s="3"/>
      <c r="AB514" s="3"/>
      <c r="AC514" s="3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M514" s="48"/>
      <c r="BX514" s="7"/>
      <c r="BY514" s="4"/>
      <c r="BZ514" s="7"/>
      <c r="CA514" s="7"/>
      <c r="CB514" s="7"/>
      <c r="CE514" s="7"/>
      <c r="CF514" s="7"/>
      <c r="CG514" s="7"/>
      <c r="CH514" s="7"/>
      <c r="CI514" s="7"/>
      <c r="CJ514" s="7"/>
      <c r="CK514" s="7"/>
      <c r="CL514" s="7"/>
      <c r="CN514" s="47"/>
      <c r="CO514" s="47"/>
      <c r="CP514" s="4"/>
    </row>
    <row r="515" spans="1:94" s="1" customFormat="1" x14ac:dyDescent="0.3">
      <c r="A515" s="7"/>
      <c r="C515" s="3"/>
      <c r="D515" s="3"/>
      <c r="E515" s="3"/>
      <c r="F515" s="3"/>
      <c r="G515" s="3"/>
      <c r="H515" s="3"/>
      <c r="I515" s="3"/>
      <c r="J515" s="65"/>
      <c r="K515" s="65"/>
      <c r="L515" s="65"/>
      <c r="M515" s="66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60"/>
      <c r="Z515" s="3"/>
      <c r="AA515" s="3"/>
      <c r="AB515" s="3"/>
      <c r="AC515" s="3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M515" s="48"/>
      <c r="BX515" s="7"/>
      <c r="BY515" s="4"/>
      <c r="BZ515" s="7"/>
      <c r="CA515" s="7"/>
      <c r="CB515" s="7"/>
      <c r="CE515" s="7"/>
      <c r="CF515" s="7"/>
      <c r="CG515" s="7"/>
      <c r="CH515" s="7"/>
      <c r="CI515" s="7"/>
      <c r="CJ515" s="7"/>
      <c r="CK515" s="7"/>
      <c r="CL515" s="7"/>
      <c r="CN515" s="47"/>
      <c r="CO515" s="47"/>
      <c r="CP515" s="4"/>
    </row>
    <row r="516" spans="1:94" s="1" customFormat="1" x14ac:dyDescent="0.3">
      <c r="A516" s="7"/>
      <c r="C516" s="3"/>
      <c r="D516" s="3"/>
      <c r="E516" s="3"/>
      <c r="F516" s="3"/>
      <c r="G516" s="3"/>
      <c r="H516" s="3"/>
      <c r="I516" s="3"/>
      <c r="J516" s="65"/>
      <c r="K516" s="65"/>
      <c r="L516" s="65"/>
      <c r="M516" s="66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60"/>
      <c r="Z516" s="3"/>
      <c r="AA516" s="3"/>
      <c r="AB516" s="3"/>
      <c r="AC516" s="3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M516" s="48"/>
      <c r="BX516" s="7"/>
      <c r="BY516" s="4"/>
      <c r="BZ516" s="7"/>
      <c r="CA516" s="7"/>
      <c r="CB516" s="7"/>
      <c r="CE516" s="7"/>
      <c r="CF516" s="7"/>
      <c r="CG516" s="7"/>
      <c r="CH516" s="7"/>
      <c r="CI516" s="7"/>
      <c r="CJ516" s="7"/>
      <c r="CK516" s="7"/>
      <c r="CL516" s="7"/>
      <c r="CN516" s="47"/>
      <c r="CO516" s="47"/>
      <c r="CP516" s="4"/>
    </row>
    <row r="517" spans="1:94" s="1" customFormat="1" x14ac:dyDescent="0.3">
      <c r="A517" s="7"/>
      <c r="C517" s="3"/>
      <c r="D517" s="3"/>
      <c r="E517" s="3"/>
      <c r="F517" s="3"/>
      <c r="G517" s="3"/>
      <c r="H517" s="3"/>
      <c r="I517" s="3"/>
      <c r="J517" s="65"/>
      <c r="K517" s="65"/>
      <c r="L517" s="65"/>
      <c r="M517" s="66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60"/>
      <c r="Z517" s="3"/>
      <c r="AA517" s="3"/>
      <c r="AB517" s="3"/>
      <c r="AC517" s="3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M517" s="48"/>
      <c r="BX517" s="7"/>
      <c r="BY517" s="4"/>
      <c r="BZ517" s="7"/>
      <c r="CA517" s="7"/>
      <c r="CB517" s="7"/>
      <c r="CE517" s="7"/>
      <c r="CF517" s="7"/>
      <c r="CG517" s="7"/>
      <c r="CH517" s="7"/>
      <c r="CI517" s="7"/>
      <c r="CJ517" s="7"/>
      <c r="CK517" s="7"/>
      <c r="CL517" s="7"/>
      <c r="CN517" s="47"/>
      <c r="CO517" s="47"/>
      <c r="CP517" s="4"/>
    </row>
    <row r="518" spans="1:94" s="1" customFormat="1" x14ac:dyDescent="0.3">
      <c r="A518" s="7"/>
      <c r="C518" s="3"/>
      <c r="D518" s="3"/>
      <c r="E518" s="3"/>
      <c r="F518" s="3"/>
      <c r="G518" s="3"/>
      <c r="H518" s="3"/>
      <c r="I518" s="3"/>
      <c r="J518" s="65"/>
      <c r="K518" s="65"/>
      <c r="L518" s="65"/>
      <c r="M518" s="66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60"/>
      <c r="Z518" s="3"/>
      <c r="AA518" s="3"/>
      <c r="AB518" s="3"/>
      <c r="AC518" s="3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M518" s="48"/>
      <c r="BX518" s="7"/>
      <c r="BY518" s="4"/>
      <c r="BZ518" s="7"/>
      <c r="CA518" s="7"/>
      <c r="CB518" s="7"/>
      <c r="CE518" s="7"/>
      <c r="CF518" s="7"/>
      <c r="CG518" s="7"/>
      <c r="CH518" s="7"/>
      <c r="CI518" s="7"/>
      <c r="CJ518" s="7"/>
      <c r="CK518" s="7"/>
      <c r="CL518" s="7"/>
      <c r="CN518" s="47"/>
      <c r="CO518" s="47"/>
      <c r="CP518" s="4"/>
    </row>
    <row r="519" spans="1:94" s="1" customFormat="1" x14ac:dyDescent="0.3">
      <c r="A519" s="7"/>
      <c r="C519" s="3"/>
      <c r="D519" s="3"/>
      <c r="E519" s="3"/>
      <c r="F519" s="3"/>
      <c r="G519" s="3"/>
      <c r="H519" s="3"/>
      <c r="I519" s="3"/>
      <c r="J519" s="65"/>
      <c r="K519" s="65"/>
      <c r="L519" s="65"/>
      <c r="M519" s="66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60"/>
      <c r="Z519" s="3"/>
      <c r="AA519" s="3"/>
      <c r="AB519" s="3"/>
      <c r="AC519" s="3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M519" s="48"/>
      <c r="BX519" s="7"/>
      <c r="BY519" s="4"/>
      <c r="BZ519" s="7"/>
      <c r="CA519" s="7"/>
      <c r="CB519" s="7"/>
      <c r="CE519" s="7"/>
      <c r="CF519" s="7"/>
      <c r="CG519" s="7"/>
      <c r="CH519" s="7"/>
      <c r="CI519" s="7"/>
      <c r="CJ519" s="7"/>
      <c r="CK519" s="7"/>
      <c r="CL519" s="7"/>
      <c r="CN519" s="47"/>
      <c r="CO519" s="47"/>
      <c r="CP519" s="4"/>
    </row>
    <row r="520" spans="1:94" s="1" customFormat="1" x14ac:dyDescent="0.3">
      <c r="A520" s="7"/>
      <c r="C520" s="3"/>
      <c r="D520" s="3"/>
      <c r="E520" s="3"/>
      <c r="F520" s="3"/>
      <c r="G520" s="3"/>
      <c r="H520" s="3"/>
      <c r="I520" s="3"/>
      <c r="J520" s="65"/>
      <c r="K520" s="65"/>
      <c r="L520" s="65"/>
      <c r="M520" s="66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60"/>
      <c r="Z520" s="3"/>
      <c r="AA520" s="3"/>
      <c r="AB520" s="3"/>
      <c r="AC520" s="3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M520" s="48"/>
      <c r="BX520" s="7"/>
      <c r="BY520" s="4"/>
      <c r="BZ520" s="7"/>
      <c r="CA520" s="7"/>
      <c r="CB520" s="7"/>
      <c r="CE520" s="7"/>
      <c r="CF520" s="7"/>
      <c r="CG520" s="7"/>
      <c r="CH520" s="7"/>
      <c r="CI520" s="7"/>
      <c r="CJ520" s="7"/>
      <c r="CK520" s="7"/>
      <c r="CL520" s="7"/>
      <c r="CN520" s="47"/>
      <c r="CO520" s="47"/>
      <c r="CP520" s="4"/>
    </row>
    <row r="521" spans="1:94" s="1" customFormat="1" x14ac:dyDescent="0.3">
      <c r="A521" s="7"/>
      <c r="C521" s="3"/>
      <c r="D521" s="3"/>
      <c r="E521" s="3"/>
      <c r="F521" s="3"/>
      <c r="G521" s="3"/>
      <c r="H521" s="3"/>
      <c r="I521" s="3"/>
      <c r="J521" s="65"/>
      <c r="K521" s="65"/>
      <c r="L521" s="65"/>
      <c r="M521" s="66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60"/>
      <c r="Z521" s="3"/>
      <c r="AA521" s="3"/>
      <c r="AB521" s="3"/>
      <c r="AC521" s="3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M521" s="48"/>
      <c r="BX521" s="7"/>
      <c r="BY521" s="4"/>
      <c r="BZ521" s="7"/>
      <c r="CA521" s="7"/>
      <c r="CB521" s="7"/>
      <c r="CE521" s="7"/>
      <c r="CF521" s="7"/>
      <c r="CG521" s="7"/>
      <c r="CH521" s="7"/>
      <c r="CI521" s="7"/>
      <c r="CJ521" s="7"/>
      <c r="CK521" s="7"/>
      <c r="CL521" s="7"/>
      <c r="CN521" s="47"/>
      <c r="CO521" s="47"/>
      <c r="CP521" s="4"/>
    </row>
    <row r="522" spans="1:94" s="1" customFormat="1" x14ac:dyDescent="0.3">
      <c r="A522" s="7"/>
      <c r="C522" s="3"/>
      <c r="D522" s="3"/>
      <c r="E522" s="3"/>
      <c r="F522" s="3"/>
      <c r="G522" s="3"/>
      <c r="H522" s="3"/>
      <c r="I522" s="3"/>
      <c r="J522" s="65"/>
      <c r="K522" s="65"/>
      <c r="L522" s="65"/>
      <c r="M522" s="66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60"/>
      <c r="Z522" s="3"/>
      <c r="AA522" s="3"/>
      <c r="AB522" s="3"/>
      <c r="AC522" s="3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M522" s="48"/>
      <c r="BX522" s="7"/>
      <c r="BY522" s="4"/>
      <c r="BZ522" s="7"/>
      <c r="CA522" s="7"/>
      <c r="CB522" s="7"/>
      <c r="CE522" s="7"/>
      <c r="CF522" s="7"/>
      <c r="CG522" s="7"/>
      <c r="CH522" s="7"/>
      <c r="CI522" s="7"/>
      <c r="CJ522" s="7"/>
      <c r="CK522" s="7"/>
      <c r="CL522" s="7"/>
      <c r="CN522" s="47"/>
      <c r="CO522" s="47"/>
      <c r="CP522" s="4"/>
    </row>
    <row r="523" spans="1:94" s="1" customFormat="1" x14ac:dyDescent="0.3">
      <c r="A523" s="7"/>
      <c r="C523" s="3"/>
      <c r="D523" s="3"/>
      <c r="E523" s="3"/>
      <c r="F523" s="3"/>
      <c r="G523" s="3"/>
      <c r="H523" s="3"/>
      <c r="I523" s="3"/>
      <c r="J523" s="65"/>
      <c r="K523" s="65"/>
      <c r="L523" s="65"/>
      <c r="M523" s="66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60"/>
      <c r="Z523" s="3"/>
      <c r="AA523" s="3"/>
      <c r="AB523" s="3"/>
      <c r="AC523" s="3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M523" s="48"/>
      <c r="BX523" s="7"/>
      <c r="BY523" s="4"/>
      <c r="BZ523" s="7"/>
      <c r="CA523" s="7"/>
      <c r="CB523" s="7"/>
      <c r="CE523" s="7"/>
      <c r="CF523" s="7"/>
      <c r="CG523" s="7"/>
      <c r="CH523" s="7"/>
      <c r="CI523" s="7"/>
      <c r="CJ523" s="7"/>
      <c r="CK523" s="7"/>
      <c r="CL523" s="7"/>
      <c r="CN523" s="47"/>
      <c r="CO523" s="47"/>
      <c r="CP523" s="4"/>
    </row>
    <row r="524" spans="1:94" s="1" customFormat="1" x14ac:dyDescent="0.3">
      <c r="A524" s="7"/>
      <c r="C524" s="3"/>
      <c r="D524" s="3"/>
      <c r="E524" s="3"/>
      <c r="F524" s="3"/>
      <c r="G524" s="3"/>
      <c r="H524" s="3"/>
      <c r="I524" s="3"/>
      <c r="J524" s="65"/>
      <c r="K524" s="65"/>
      <c r="L524" s="65"/>
      <c r="M524" s="66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60"/>
      <c r="Z524" s="3"/>
      <c r="AA524" s="3"/>
      <c r="AB524" s="3"/>
      <c r="AC524" s="3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M524" s="48"/>
      <c r="BX524" s="7"/>
      <c r="BY524" s="4"/>
      <c r="BZ524" s="7"/>
      <c r="CA524" s="7"/>
      <c r="CB524" s="7"/>
      <c r="CE524" s="7"/>
      <c r="CF524" s="7"/>
      <c r="CG524" s="7"/>
      <c r="CH524" s="7"/>
      <c r="CI524" s="7"/>
      <c r="CJ524" s="7"/>
      <c r="CK524" s="7"/>
      <c r="CL524" s="7"/>
      <c r="CN524" s="47"/>
      <c r="CO524" s="47"/>
      <c r="CP524" s="4"/>
    </row>
    <row r="525" spans="1:94" s="1" customFormat="1" x14ac:dyDescent="0.3">
      <c r="A525" s="7"/>
      <c r="C525" s="3"/>
      <c r="D525" s="3"/>
      <c r="E525" s="3"/>
      <c r="F525" s="3"/>
      <c r="G525" s="3"/>
      <c r="H525" s="3"/>
      <c r="I525" s="3"/>
      <c r="J525" s="65"/>
      <c r="K525" s="65"/>
      <c r="L525" s="65"/>
      <c r="M525" s="66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60"/>
      <c r="Z525" s="3"/>
      <c r="AA525" s="3"/>
      <c r="AB525" s="3"/>
      <c r="AC525" s="3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M525" s="48"/>
      <c r="BX525" s="7"/>
      <c r="BY525" s="4"/>
      <c r="BZ525" s="7"/>
      <c r="CA525" s="7"/>
      <c r="CB525" s="7"/>
      <c r="CE525" s="7"/>
      <c r="CF525" s="7"/>
      <c r="CG525" s="7"/>
      <c r="CH525" s="7"/>
      <c r="CI525" s="7"/>
      <c r="CJ525" s="7"/>
      <c r="CK525" s="7"/>
      <c r="CL525" s="7"/>
      <c r="CN525" s="47"/>
      <c r="CO525" s="47"/>
      <c r="CP525" s="4"/>
    </row>
    <row r="526" spans="1:94" s="1" customFormat="1" x14ac:dyDescent="0.3">
      <c r="A526" s="7"/>
      <c r="C526" s="3"/>
      <c r="D526" s="3"/>
      <c r="E526" s="3"/>
      <c r="F526" s="3"/>
      <c r="G526" s="3"/>
      <c r="H526" s="3"/>
      <c r="I526" s="3"/>
      <c r="J526" s="65"/>
      <c r="K526" s="65"/>
      <c r="L526" s="65"/>
      <c r="M526" s="66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60"/>
      <c r="Z526" s="3"/>
      <c r="AA526" s="3"/>
      <c r="AB526" s="3"/>
      <c r="AC526" s="3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M526" s="48"/>
      <c r="BX526" s="7"/>
      <c r="BY526" s="4"/>
      <c r="BZ526" s="7"/>
      <c r="CA526" s="7"/>
      <c r="CB526" s="7"/>
      <c r="CE526" s="7"/>
      <c r="CF526" s="7"/>
      <c r="CG526" s="7"/>
      <c r="CH526" s="7"/>
      <c r="CI526" s="7"/>
      <c r="CJ526" s="7"/>
      <c r="CK526" s="7"/>
      <c r="CL526" s="7"/>
      <c r="CN526" s="47"/>
      <c r="CO526" s="47"/>
      <c r="CP526" s="4"/>
    </row>
    <row r="527" spans="1:94" s="1" customFormat="1" x14ac:dyDescent="0.3">
      <c r="A527" s="7"/>
      <c r="C527" s="3"/>
      <c r="D527" s="3"/>
      <c r="E527" s="3"/>
      <c r="F527" s="3"/>
      <c r="G527" s="3"/>
      <c r="H527" s="3"/>
      <c r="I527" s="3"/>
      <c r="J527" s="65"/>
      <c r="K527" s="65"/>
      <c r="L527" s="65"/>
      <c r="M527" s="66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60"/>
      <c r="Z527" s="3"/>
      <c r="AA527" s="3"/>
      <c r="AB527" s="3"/>
      <c r="AC527" s="3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M527" s="48"/>
      <c r="BX527" s="7"/>
      <c r="BY527" s="4"/>
      <c r="BZ527" s="7"/>
      <c r="CA527" s="7"/>
      <c r="CB527" s="7"/>
      <c r="CE527" s="7"/>
      <c r="CF527" s="7"/>
      <c r="CG527" s="7"/>
      <c r="CH527" s="7"/>
      <c r="CI527" s="7"/>
      <c r="CJ527" s="7"/>
      <c r="CK527" s="7"/>
      <c r="CL527" s="7"/>
      <c r="CN527" s="47"/>
      <c r="CO527" s="47"/>
      <c r="CP527" s="4"/>
    </row>
    <row r="528" spans="1:94" s="1" customFormat="1" x14ac:dyDescent="0.3">
      <c r="A528" s="7"/>
      <c r="C528" s="3"/>
      <c r="D528" s="3"/>
      <c r="E528" s="3"/>
      <c r="F528" s="3"/>
      <c r="G528" s="3"/>
      <c r="H528" s="3"/>
      <c r="I528" s="3"/>
      <c r="J528" s="65"/>
      <c r="K528" s="65"/>
      <c r="L528" s="65"/>
      <c r="M528" s="66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60"/>
      <c r="Z528" s="3"/>
      <c r="AA528" s="3"/>
      <c r="AB528" s="3"/>
      <c r="AC528" s="3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M528" s="48"/>
      <c r="BX528" s="7"/>
      <c r="BY528" s="4"/>
      <c r="BZ528" s="7"/>
      <c r="CA528" s="7"/>
      <c r="CB528" s="7"/>
      <c r="CE528" s="7"/>
      <c r="CF528" s="7"/>
      <c r="CG528" s="7"/>
      <c r="CH528" s="7"/>
      <c r="CI528" s="7"/>
      <c r="CJ528" s="7"/>
      <c r="CK528" s="7"/>
      <c r="CL528" s="7"/>
      <c r="CN528" s="47"/>
      <c r="CO528" s="47"/>
      <c r="CP528" s="4"/>
    </row>
    <row r="529" spans="1:94" s="1" customFormat="1" x14ac:dyDescent="0.3">
      <c r="A529" s="7"/>
      <c r="C529" s="3"/>
      <c r="D529" s="3"/>
      <c r="E529" s="3"/>
      <c r="F529" s="3"/>
      <c r="G529" s="3"/>
      <c r="H529" s="3"/>
      <c r="I529" s="3"/>
      <c r="J529" s="65"/>
      <c r="K529" s="65"/>
      <c r="L529" s="65"/>
      <c r="M529" s="66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60"/>
      <c r="Z529" s="3"/>
      <c r="AA529" s="3"/>
      <c r="AB529" s="3"/>
      <c r="AC529" s="3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M529" s="48"/>
      <c r="BX529" s="7"/>
      <c r="BY529" s="4"/>
      <c r="BZ529" s="7"/>
      <c r="CA529" s="7"/>
      <c r="CB529" s="7"/>
      <c r="CE529" s="7"/>
      <c r="CF529" s="7"/>
      <c r="CG529" s="7"/>
      <c r="CH529" s="7"/>
      <c r="CI529" s="7"/>
      <c r="CJ529" s="7"/>
      <c r="CK529" s="7"/>
      <c r="CL529" s="7"/>
      <c r="CN529" s="47"/>
      <c r="CO529" s="47"/>
      <c r="CP529" s="4"/>
    </row>
    <row r="530" spans="1:94" s="1" customFormat="1" x14ac:dyDescent="0.3">
      <c r="A530" s="7"/>
      <c r="C530" s="3"/>
      <c r="D530" s="3"/>
      <c r="E530" s="3"/>
      <c r="F530" s="3"/>
      <c r="G530" s="3"/>
      <c r="H530" s="3"/>
      <c r="I530" s="3"/>
      <c r="J530" s="65"/>
      <c r="K530" s="65"/>
      <c r="L530" s="65"/>
      <c r="M530" s="66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60"/>
      <c r="Z530" s="3"/>
      <c r="AA530" s="3"/>
      <c r="AB530" s="3"/>
      <c r="AC530" s="3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M530" s="48"/>
      <c r="BX530" s="7"/>
      <c r="BY530" s="4"/>
      <c r="BZ530" s="7"/>
      <c r="CA530" s="7"/>
      <c r="CB530" s="7"/>
      <c r="CE530" s="7"/>
      <c r="CF530" s="7"/>
      <c r="CG530" s="7"/>
      <c r="CH530" s="7"/>
      <c r="CI530" s="7"/>
      <c r="CJ530" s="7"/>
      <c r="CK530" s="7"/>
      <c r="CL530" s="7"/>
      <c r="CN530" s="47"/>
      <c r="CO530" s="47"/>
      <c r="CP530" s="4"/>
    </row>
    <row r="531" spans="1:94" s="1" customFormat="1" x14ac:dyDescent="0.3">
      <c r="A531" s="7"/>
      <c r="C531" s="3"/>
      <c r="D531" s="3"/>
      <c r="E531" s="3"/>
      <c r="F531" s="3"/>
      <c r="G531" s="3"/>
      <c r="H531" s="3"/>
      <c r="I531" s="3"/>
      <c r="J531" s="65"/>
      <c r="K531" s="65"/>
      <c r="L531" s="65"/>
      <c r="M531" s="66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60"/>
      <c r="Z531" s="3"/>
      <c r="AA531" s="3"/>
      <c r="AB531" s="3"/>
      <c r="AC531" s="3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M531" s="48"/>
      <c r="BX531" s="7"/>
      <c r="BY531" s="4"/>
      <c r="BZ531" s="7"/>
      <c r="CA531" s="7"/>
      <c r="CB531" s="7"/>
      <c r="CE531" s="7"/>
      <c r="CF531" s="7"/>
      <c r="CG531" s="7"/>
      <c r="CH531" s="7"/>
      <c r="CI531" s="7"/>
      <c r="CJ531" s="7"/>
      <c r="CK531" s="7"/>
      <c r="CL531" s="7"/>
      <c r="CN531" s="47"/>
      <c r="CO531" s="47"/>
      <c r="CP531" s="4"/>
    </row>
    <row r="532" spans="1:94" s="1" customFormat="1" x14ac:dyDescent="0.3">
      <c r="A532" s="7"/>
      <c r="C532" s="3"/>
      <c r="D532" s="3"/>
      <c r="E532" s="3"/>
      <c r="F532" s="3"/>
      <c r="G532" s="3"/>
      <c r="H532" s="3"/>
      <c r="I532" s="3"/>
      <c r="J532" s="65"/>
      <c r="K532" s="65"/>
      <c r="L532" s="65"/>
      <c r="M532" s="66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60"/>
      <c r="Z532" s="3"/>
      <c r="AA532" s="3"/>
      <c r="AB532" s="3"/>
      <c r="AC532" s="3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M532" s="48"/>
      <c r="BX532" s="7"/>
      <c r="BY532" s="4"/>
      <c r="BZ532" s="7"/>
      <c r="CA532" s="7"/>
      <c r="CB532" s="7"/>
      <c r="CE532" s="7"/>
      <c r="CF532" s="7"/>
      <c r="CG532" s="7"/>
      <c r="CH532" s="7"/>
      <c r="CI532" s="7"/>
      <c r="CJ532" s="7"/>
      <c r="CK532" s="7"/>
      <c r="CL532" s="7"/>
      <c r="CN532" s="47"/>
      <c r="CO532" s="47"/>
      <c r="CP532" s="4"/>
    </row>
    <row r="533" spans="1:94" s="1" customFormat="1" x14ac:dyDescent="0.3">
      <c r="A533" s="7"/>
      <c r="C533" s="3"/>
      <c r="D533" s="3"/>
      <c r="E533" s="3"/>
      <c r="F533" s="3"/>
      <c r="G533" s="3"/>
      <c r="H533" s="3"/>
      <c r="I533" s="3"/>
      <c r="J533" s="65"/>
      <c r="K533" s="65"/>
      <c r="L533" s="65"/>
      <c r="M533" s="66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60"/>
      <c r="Z533" s="3"/>
      <c r="AA533" s="3"/>
      <c r="AB533" s="3"/>
      <c r="AC533" s="3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M533" s="48"/>
      <c r="BX533" s="7"/>
      <c r="BY533" s="4"/>
      <c r="BZ533" s="7"/>
      <c r="CA533" s="7"/>
      <c r="CB533" s="7"/>
      <c r="CE533" s="7"/>
      <c r="CF533" s="7"/>
      <c r="CG533" s="7"/>
      <c r="CH533" s="7"/>
      <c r="CI533" s="7"/>
      <c r="CJ533" s="7"/>
      <c r="CK533" s="7"/>
      <c r="CL533" s="7"/>
      <c r="CN533" s="47"/>
      <c r="CO533" s="47"/>
      <c r="CP533" s="4"/>
    </row>
    <row r="534" spans="1:94" s="1" customFormat="1" x14ac:dyDescent="0.3">
      <c r="A534" s="7"/>
      <c r="C534" s="3"/>
      <c r="D534" s="3"/>
      <c r="E534" s="3"/>
      <c r="F534" s="3"/>
      <c r="G534" s="3"/>
      <c r="H534" s="3"/>
      <c r="I534" s="3"/>
      <c r="J534" s="65"/>
      <c r="K534" s="65"/>
      <c r="L534" s="65"/>
      <c r="M534" s="66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60"/>
      <c r="Z534" s="3"/>
      <c r="AA534" s="3"/>
      <c r="AB534" s="3"/>
      <c r="AC534" s="3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M534" s="48"/>
      <c r="BX534" s="7"/>
      <c r="BY534" s="4"/>
      <c r="BZ534" s="7"/>
      <c r="CA534" s="7"/>
      <c r="CB534" s="7"/>
      <c r="CE534" s="7"/>
      <c r="CF534" s="7"/>
      <c r="CG534" s="7"/>
      <c r="CH534" s="7"/>
      <c r="CI534" s="7"/>
      <c r="CJ534" s="7"/>
      <c r="CK534" s="7"/>
      <c r="CL534" s="7"/>
      <c r="CN534" s="47"/>
      <c r="CO534" s="47"/>
      <c r="CP534" s="4"/>
    </row>
    <row r="535" spans="1:94" s="1" customFormat="1" x14ac:dyDescent="0.3">
      <c r="A535" s="7"/>
      <c r="C535" s="3"/>
      <c r="D535" s="3"/>
      <c r="E535" s="3"/>
      <c r="F535" s="3"/>
      <c r="G535" s="3"/>
      <c r="H535" s="3"/>
      <c r="I535" s="3"/>
      <c r="J535" s="65"/>
      <c r="K535" s="65"/>
      <c r="L535" s="65"/>
      <c r="M535" s="66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60"/>
      <c r="Z535" s="3"/>
      <c r="AA535" s="3"/>
      <c r="AB535" s="3"/>
      <c r="AC535" s="3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M535" s="48"/>
      <c r="BX535" s="7"/>
      <c r="BY535" s="4"/>
      <c r="BZ535" s="7"/>
      <c r="CA535" s="7"/>
      <c r="CB535" s="7"/>
      <c r="CE535" s="7"/>
      <c r="CF535" s="7"/>
      <c r="CG535" s="7"/>
      <c r="CH535" s="7"/>
      <c r="CI535" s="7"/>
      <c r="CJ535" s="7"/>
      <c r="CK535" s="7"/>
      <c r="CL535" s="7"/>
      <c r="CN535" s="47"/>
      <c r="CO535" s="47"/>
      <c r="CP535" s="4"/>
    </row>
    <row r="536" spans="1:94" s="1" customFormat="1" x14ac:dyDescent="0.3">
      <c r="A536" s="7"/>
      <c r="C536" s="3"/>
      <c r="D536" s="3"/>
      <c r="E536" s="3"/>
      <c r="F536" s="3"/>
      <c r="G536" s="3"/>
      <c r="H536" s="3"/>
      <c r="I536" s="3"/>
      <c r="J536" s="65"/>
      <c r="K536" s="65"/>
      <c r="L536" s="65"/>
      <c r="M536" s="66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60"/>
      <c r="Z536" s="3"/>
      <c r="AA536" s="3"/>
      <c r="AB536" s="3"/>
      <c r="AC536" s="3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M536" s="48"/>
      <c r="BX536" s="7"/>
      <c r="BY536" s="4"/>
      <c r="BZ536" s="7"/>
      <c r="CA536" s="7"/>
      <c r="CB536" s="7"/>
      <c r="CE536" s="7"/>
      <c r="CF536" s="7"/>
      <c r="CG536" s="7"/>
      <c r="CH536" s="7"/>
      <c r="CI536" s="7"/>
      <c r="CJ536" s="7"/>
      <c r="CK536" s="7"/>
      <c r="CL536" s="7"/>
      <c r="CN536" s="47"/>
      <c r="CO536" s="47"/>
      <c r="CP536" s="4"/>
    </row>
    <row r="537" spans="1:94" s="1" customFormat="1" x14ac:dyDescent="0.3">
      <c r="A537" s="7"/>
      <c r="C537" s="3"/>
      <c r="D537" s="3"/>
      <c r="E537" s="3"/>
      <c r="F537" s="3"/>
      <c r="G537" s="3"/>
      <c r="H537" s="3"/>
      <c r="I537" s="3"/>
      <c r="J537" s="65"/>
      <c r="K537" s="65"/>
      <c r="L537" s="65"/>
      <c r="M537" s="66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60"/>
      <c r="Z537" s="3"/>
      <c r="AA537" s="3"/>
      <c r="AB537" s="3"/>
      <c r="AC537" s="3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M537" s="48"/>
      <c r="BX537" s="7"/>
      <c r="BY537" s="4"/>
      <c r="BZ537" s="7"/>
      <c r="CA537" s="7"/>
      <c r="CB537" s="7"/>
      <c r="CE537" s="7"/>
      <c r="CF537" s="7"/>
      <c r="CG537" s="7"/>
      <c r="CH537" s="7"/>
      <c r="CI537" s="7"/>
      <c r="CJ537" s="7"/>
      <c r="CK537" s="7"/>
      <c r="CL537" s="7"/>
      <c r="CN537" s="47"/>
      <c r="CO537" s="47"/>
      <c r="CP537" s="4"/>
    </row>
    <row r="538" spans="1:94" s="1" customFormat="1" x14ac:dyDescent="0.3">
      <c r="A538" s="7"/>
      <c r="C538" s="3"/>
      <c r="D538" s="3"/>
      <c r="E538" s="3"/>
      <c r="F538" s="3"/>
      <c r="G538" s="3"/>
      <c r="H538" s="3"/>
      <c r="I538" s="3"/>
      <c r="J538" s="65"/>
      <c r="K538" s="65"/>
      <c r="L538" s="65"/>
      <c r="M538" s="66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60"/>
      <c r="Z538" s="3"/>
      <c r="AA538" s="3"/>
      <c r="AB538" s="3"/>
      <c r="AC538" s="3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M538" s="48"/>
      <c r="BX538" s="7"/>
      <c r="BY538" s="4"/>
      <c r="BZ538" s="7"/>
      <c r="CA538" s="7"/>
      <c r="CB538" s="7"/>
      <c r="CE538" s="7"/>
      <c r="CF538" s="7"/>
      <c r="CG538" s="7"/>
      <c r="CH538" s="7"/>
      <c r="CI538" s="7"/>
      <c r="CJ538" s="7"/>
      <c r="CK538" s="7"/>
      <c r="CL538" s="7"/>
      <c r="CN538" s="47"/>
      <c r="CO538" s="47"/>
      <c r="CP538" s="4"/>
    </row>
    <row r="539" spans="1:94" s="1" customFormat="1" x14ac:dyDescent="0.3">
      <c r="A539" s="7"/>
      <c r="C539" s="3"/>
      <c r="D539" s="3"/>
      <c r="E539" s="3"/>
      <c r="F539" s="3"/>
      <c r="G539" s="3"/>
      <c r="H539" s="3"/>
      <c r="I539" s="3"/>
      <c r="J539" s="65"/>
      <c r="K539" s="65"/>
      <c r="L539" s="65"/>
      <c r="M539" s="66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60"/>
      <c r="Z539" s="3"/>
      <c r="AA539" s="3"/>
      <c r="AB539" s="3"/>
      <c r="AC539" s="3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M539" s="48"/>
      <c r="BX539" s="7"/>
      <c r="BY539" s="4"/>
      <c r="BZ539" s="7"/>
      <c r="CA539" s="7"/>
      <c r="CB539" s="7"/>
      <c r="CE539" s="7"/>
      <c r="CF539" s="7"/>
      <c r="CG539" s="7"/>
      <c r="CH539" s="7"/>
      <c r="CI539" s="7"/>
      <c r="CJ539" s="7"/>
      <c r="CK539" s="7"/>
      <c r="CL539" s="7"/>
      <c r="CN539" s="47"/>
      <c r="CO539" s="47"/>
      <c r="CP539" s="4"/>
    </row>
    <row r="540" spans="1:94" s="1" customFormat="1" x14ac:dyDescent="0.3">
      <c r="A540" s="7"/>
      <c r="C540" s="3"/>
      <c r="D540" s="3"/>
      <c r="E540" s="3"/>
      <c r="F540" s="3"/>
      <c r="G540" s="3"/>
      <c r="H540" s="3"/>
      <c r="I540" s="3"/>
      <c r="J540" s="65"/>
      <c r="K540" s="65"/>
      <c r="L540" s="65"/>
      <c r="M540" s="66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60"/>
      <c r="Z540" s="3"/>
      <c r="AA540" s="3"/>
      <c r="AB540" s="3"/>
      <c r="AC540" s="3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M540" s="48"/>
      <c r="BX540" s="7"/>
      <c r="BY540" s="4"/>
      <c r="BZ540" s="7"/>
      <c r="CA540" s="7"/>
      <c r="CB540" s="7"/>
      <c r="CE540" s="7"/>
      <c r="CF540" s="7"/>
      <c r="CG540" s="7"/>
      <c r="CH540" s="7"/>
      <c r="CI540" s="7"/>
      <c r="CJ540" s="7"/>
      <c r="CK540" s="7"/>
      <c r="CL540" s="7"/>
      <c r="CN540" s="47"/>
      <c r="CO540" s="47"/>
      <c r="CP540" s="4"/>
    </row>
    <row r="541" spans="1:94" s="1" customFormat="1" x14ac:dyDescent="0.3">
      <c r="A541" s="7"/>
      <c r="C541" s="3"/>
      <c r="D541" s="3"/>
      <c r="E541" s="3"/>
      <c r="F541" s="3"/>
      <c r="G541" s="3"/>
      <c r="H541" s="3"/>
      <c r="I541" s="3"/>
      <c r="J541" s="65"/>
      <c r="K541" s="65"/>
      <c r="L541" s="65"/>
      <c r="M541" s="66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60"/>
      <c r="Z541" s="3"/>
      <c r="AA541" s="3"/>
      <c r="AB541" s="3"/>
      <c r="AC541" s="3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M541" s="48"/>
      <c r="BX541" s="7"/>
      <c r="BY541" s="4"/>
      <c r="BZ541" s="7"/>
      <c r="CA541" s="7"/>
      <c r="CB541" s="7"/>
      <c r="CE541" s="7"/>
      <c r="CF541" s="7"/>
      <c r="CG541" s="7"/>
      <c r="CH541" s="7"/>
      <c r="CI541" s="7"/>
      <c r="CJ541" s="7"/>
      <c r="CK541" s="7"/>
      <c r="CL541" s="7"/>
      <c r="CN541" s="47"/>
      <c r="CO541" s="47"/>
      <c r="CP541" s="4"/>
    </row>
    <row r="542" spans="1:94" s="1" customFormat="1" x14ac:dyDescent="0.3">
      <c r="A542" s="7"/>
      <c r="C542" s="3"/>
      <c r="D542" s="3"/>
      <c r="E542" s="3"/>
      <c r="F542" s="3"/>
      <c r="G542" s="3"/>
      <c r="H542" s="3"/>
      <c r="I542" s="3"/>
      <c r="J542" s="65"/>
      <c r="K542" s="65"/>
      <c r="L542" s="65"/>
      <c r="M542" s="66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60"/>
      <c r="Z542" s="3"/>
      <c r="AA542" s="3"/>
      <c r="AB542" s="3"/>
      <c r="AC542" s="3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M542" s="48"/>
      <c r="BX542" s="7"/>
      <c r="BY542" s="4"/>
      <c r="BZ542" s="7"/>
      <c r="CA542" s="7"/>
      <c r="CB542" s="7"/>
      <c r="CE542" s="7"/>
      <c r="CF542" s="7"/>
      <c r="CG542" s="7"/>
      <c r="CH542" s="7"/>
      <c r="CI542" s="7"/>
      <c r="CJ542" s="7"/>
      <c r="CK542" s="7"/>
      <c r="CL542" s="7"/>
      <c r="CN542" s="47"/>
      <c r="CO542" s="47"/>
      <c r="CP542" s="4"/>
    </row>
    <row r="543" spans="1:94" s="1" customFormat="1" x14ac:dyDescent="0.3">
      <c r="A543" s="7"/>
      <c r="C543" s="3"/>
      <c r="D543" s="3"/>
      <c r="E543" s="3"/>
      <c r="F543" s="3"/>
      <c r="G543" s="3"/>
      <c r="H543" s="3"/>
      <c r="I543" s="3"/>
      <c r="J543" s="65"/>
      <c r="K543" s="65"/>
      <c r="L543" s="65"/>
      <c r="M543" s="66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60"/>
      <c r="Z543" s="3"/>
      <c r="AA543" s="3"/>
      <c r="AB543" s="3"/>
      <c r="AC543" s="3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M543" s="48"/>
      <c r="BX543" s="7"/>
      <c r="BY543" s="4"/>
      <c r="BZ543" s="7"/>
      <c r="CA543" s="7"/>
      <c r="CB543" s="7"/>
      <c r="CE543" s="7"/>
      <c r="CF543" s="7"/>
      <c r="CG543" s="7"/>
      <c r="CH543" s="7"/>
      <c r="CI543" s="7"/>
      <c r="CJ543" s="7"/>
      <c r="CK543" s="7"/>
      <c r="CL543" s="7"/>
      <c r="CN543" s="47"/>
      <c r="CO543" s="47"/>
      <c r="CP543" s="4"/>
    </row>
    <row r="544" spans="1:94" s="1" customFormat="1" x14ac:dyDescent="0.3">
      <c r="A544" s="7"/>
      <c r="C544" s="3"/>
      <c r="D544" s="3"/>
      <c r="E544" s="3"/>
      <c r="F544" s="3"/>
      <c r="G544" s="3"/>
      <c r="H544" s="3"/>
      <c r="I544" s="3"/>
      <c r="J544" s="65"/>
      <c r="K544" s="65"/>
      <c r="L544" s="65"/>
      <c r="M544" s="66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60"/>
      <c r="Z544" s="3"/>
      <c r="AA544" s="3"/>
      <c r="AB544" s="3"/>
      <c r="AC544" s="3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M544" s="48"/>
      <c r="BX544" s="7"/>
      <c r="BY544" s="4"/>
      <c r="BZ544" s="7"/>
      <c r="CA544" s="7"/>
      <c r="CB544" s="7"/>
      <c r="CE544" s="7"/>
      <c r="CF544" s="7"/>
      <c r="CG544" s="7"/>
      <c r="CH544" s="7"/>
      <c r="CI544" s="7"/>
      <c r="CJ544" s="7"/>
      <c r="CK544" s="7"/>
      <c r="CL544" s="7"/>
      <c r="CN544" s="47"/>
      <c r="CO544" s="47"/>
      <c r="CP544" s="4"/>
    </row>
    <row r="545" spans="1:94" s="1" customFormat="1" x14ac:dyDescent="0.3">
      <c r="A545" s="7"/>
      <c r="C545" s="3"/>
      <c r="D545" s="3"/>
      <c r="E545" s="3"/>
      <c r="F545" s="3"/>
      <c r="G545" s="3"/>
      <c r="H545" s="3"/>
      <c r="I545" s="3"/>
      <c r="J545" s="65"/>
      <c r="K545" s="65"/>
      <c r="L545" s="65"/>
      <c r="M545" s="66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60"/>
      <c r="Z545" s="3"/>
      <c r="AA545" s="3"/>
      <c r="AB545" s="3"/>
      <c r="AC545" s="3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M545" s="48"/>
      <c r="BX545" s="7"/>
      <c r="BY545" s="4"/>
      <c r="BZ545" s="7"/>
      <c r="CA545" s="7"/>
      <c r="CB545" s="7"/>
      <c r="CE545" s="7"/>
      <c r="CF545" s="7"/>
      <c r="CG545" s="7"/>
      <c r="CH545" s="7"/>
      <c r="CI545" s="7"/>
      <c r="CJ545" s="7"/>
      <c r="CK545" s="7"/>
      <c r="CL545" s="7"/>
      <c r="CN545" s="47"/>
      <c r="CO545" s="47"/>
      <c r="CP545" s="4"/>
    </row>
    <row r="546" spans="1:94" s="1" customFormat="1" x14ac:dyDescent="0.3">
      <c r="A546" s="7"/>
      <c r="C546" s="3"/>
      <c r="D546" s="3"/>
      <c r="E546" s="3"/>
      <c r="F546" s="3"/>
      <c r="G546" s="3"/>
      <c r="H546" s="3"/>
      <c r="I546" s="3"/>
      <c r="J546" s="65"/>
      <c r="K546" s="65"/>
      <c r="L546" s="65"/>
      <c r="M546" s="66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60"/>
      <c r="Z546" s="3"/>
      <c r="AA546" s="3"/>
      <c r="AB546" s="3"/>
      <c r="AC546" s="3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M546" s="48"/>
      <c r="BX546" s="7"/>
      <c r="BY546" s="4"/>
      <c r="BZ546" s="7"/>
      <c r="CA546" s="7"/>
      <c r="CB546" s="7"/>
      <c r="CE546" s="7"/>
      <c r="CF546" s="7"/>
      <c r="CG546" s="7"/>
      <c r="CH546" s="7"/>
      <c r="CI546" s="7"/>
      <c r="CJ546" s="7"/>
      <c r="CK546" s="7"/>
      <c r="CL546" s="7"/>
      <c r="CN546" s="47"/>
      <c r="CO546" s="47"/>
      <c r="CP546" s="4"/>
    </row>
    <row r="547" spans="1:94" s="1" customFormat="1" x14ac:dyDescent="0.3">
      <c r="A547" s="7"/>
      <c r="C547" s="3"/>
      <c r="D547" s="3"/>
      <c r="E547" s="3"/>
      <c r="F547" s="3"/>
      <c r="G547" s="3"/>
      <c r="H547" s="3"/>
      <c r="I547" s="3"/>
      <c r="J547" s="65"/>
      <c r="K547" s="65"/>
      <c r="L547" s="65"/>
      <c r="M547" s="66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60"/>
      <c r="Z547" s="3"/>
      <c r="AA547" s="3"/>
      <c r="AB547" s="3"/>
      <c r="AC547" s="3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M547" s="48"/>
      <c r="BX547" s="7"/>
      <c r="BY547" s="4"/>
      <c r="BZ547" s="7"/>
      <c r="CA547" s="7"/>
      <c r="CB547" s="7"/>
      <c r="CE547" s="7"/>
      <c r="CF547" s="7"/>
      <c r="CG547" s="7"/>
      <c r="CH547" s="7"/>
      <c r="CI547" s="7"/>
      <c r="CJ547" s="7"/>
      <c r="CK547" s="7"/>
      <c r="CL547" s="7"/>
      <c r="CN547" s="47"/>
      <c r="CO547" s="47"/>
      <c r="CP547" s="4"/>
    </row>
    <row r="548" spans="1:94" s="1" customFormat="1" x14ac:dyDescent="0.3">
      <c r="A548" s="7"/>
      <c r="C548" s="3"/>
      <c r="D548" s="3"/>
      <c r="E548" s="3"/>
      <c r="F548" s="3"/>
      <c r="G548" s="3"/>
      <c r="H548" s="3"/>
      <c r="I548" s="3"/>
      <c r="J548" s="65"/>
      <c r="K548" s="65"/>
      <c r="L548" s="65"/>
      <c r="M548" s="66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60"/>
      <c r="Z548" s="3"/>
      <c r="AA548" s="3"/>
      <c r="AB548" s="3"/>
      <c r="AC548" s="3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M548" s="48"/>
      <c r="BX548" s="7"/>
      <c r="BY548" s="4"/>
      <c r="BZ548" s="7"/>
      <c r="CA548" s="7"/>
      <c r="CB548" s="7"/>
      <c r="CE548" s="7"/>
      <c r="CF548" s="7"/>
      <c r="CG548" s="7"/>
      <c r="CH548" s="7"/>
      <c r="CI548" s="7"/>
      <c r="CJ548" s="7"/>
      <c r="CK548" s="7"/>
      <c r="CL548" s="7"/>
      <c r="CN548" s="47"/>
      <c r="CO548" s="47"/>
      <c r="CP548" s="4"/>
    </row>
    <row r="549" spans="1:94" s="1" customFormat="1" x14ac:dyDescent="0.3">
      <c r="A549" s="7"/>
      <c r="C549" s="3"/>
      <c r="D549" s="3"/>
      <c r="E549" s="3"/>
      <c r="F549" s="3"/>
      <c r="G549" s="3"/>
      <c r="H549" s="3"/>
      <c r="I549" s="3"/>
      <c r="J549" s="65"/>
      <c r="K549" s="65"/>
      <c r="L549" s="65"/>
      <c r="M549" s="66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60"/>
      <c r="Z549" s="3"/>
      <c r="AA549" s="3"/>
      <c r="AB549" s="3"/>
      <c r="AC549" s="3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M549" s="48"/>
      <c r="BX549" s="7"/>
      <c r="BY549" s="4"/>
      <c r="BZ549" s="7"/>
      <c r="CA549" s="7"/>
      <c r="CB549" s="7"/>
      <c r="CE549" s="7"/>
      <c r="CF549" s="7"/>
      <c r="CG549" s="7"/>
      <c r="CH549" s="7"/>
      <c r="CI549" s="7"/>
      <c r="CJ549" s="7"/>
      <c r="CK549" s="7"/>
      <c r="CL549" s="7"/>
      <c r="CN549" s="47"/>
      <c r="CO549" s="47"/>
      <c r="CP549" s="4"/>
    </row>
    <row r="550" spans="1:94" s="1" customFormat="1" x14ac:dyDescent="0.3">
      <c r="A550" s="7"/>
      <c r="C550" s="3"/>
      <c r="D550" s="3"/>
      <c r="E550" s="3"/>
      <c r="F550" s="3"/>
      <c r="G550" s="3"/>
      <c r="H550" s="3"/>
      <c r="I550" s="3"/>
      <c r="J550" s="65"/>
      <c r="K550" s="65"/>
      <c r="L550" s="65"/>
      <c r="M550" s="66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60"/>
      <c r="Z550" s="3"/>
      <c r="AA550" s="3"/>
      <c r="AB550" s="3"/>
      <c r="AC550" s="3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M550" s="48"/>
      <c r="BX550" s="7"/>
      <c r="BY550" s="4"/>
      <c r="BZ550" s="7"/>
      <c r="CA550" s="7"/>
      <c r="CB550" s="7"/>
      <c r="CE550" s="7"/>
      <c r="CF550" s="7"/>
      <c r="CG550" s="7"/>
      <c r="CH550" s="7"/>
      <c r="CI550" s="7"/>
      <c r="CJ550" s="7"/>
      <c r="CK550" s="7"/>
      <c r="CL550" s="7"/>
      <c r="CN550" s="47"/>
      <c r="CO550" s="47"/>
      <c r="CP550" s="4"/>
    </row>
    <row r="551" spans="1:94" s="1" customFormat="1" x14ac:dyDescent="0.3">
      <c r="A551" s="7"/>
      <c r="C551" s="3"/>
      <c r="D551" s="3"/>
      <c r="E551" s="3"/>
      <c r="F551" s="3"/>
      <c r="G551" s="3"/>
      <c r="H551" s="3"/>
      <c r="I551" s="3"/>
      <c r="J551" s="65"/>
      <c r="K551" s="65"/>
      <c r="L551" s="65"/>
      <c r="M551" s="66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60"/>
      <c r="Z551" s="3"/>
      <c r="AA551" s="3"/>
      <c r="AB551" s="3"/>
      <c r="AC551" s="3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M551" s="48"/>
      <c r="BX551" s="7"/>
      <c r="BY551" s="4"/>
      <c r="BZ551" s="7"/>
      <c r="CA551" s="7"/>
      <c r="CB551" s="7"/>
      <c r="CE551" s="7"/>
      <c r="CF551" s="7"/>
      <c r="CG551" s="7"/>
      <c r="CH551" s="7"/>
      <c r="CI551" s="7"/>
      <c r="CJ551" s="7"/>
      <c r="CK551" s="7"/>
      <c r="CL551" s="7"/>
      <c r="CN551" s="47"/>
      <c r="CO551" s="47"/>
      <c r="CP551" s="4"/>
    </row>
    <row r="552" spans="1:94" s="1" customFormat="1" x14ac:dyDescent="0.3">
      <c r="A552" s="7"/>
      <c r="C552" s="3"/>
      <c r="D552" s="3"/>
      <c r="E552" s="3"/>
      <c r="F552" s="3"/>
      <c r="G552" s="3"/>
      <c r="H552" s="3"/>
      <c r="I552" s="3"/>
      <c r="J552" s="65"/>
      <c r="K552" s="65"/>
      <c r="L552" s="65"/>
      <c r="M552" s="66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60"/>
      <c r="Z552" s="3"/>
      <c r="AA552" s="3"/>
      <c r="AB552" s="3"/>
      <c r="AC552" s="3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M552" s="48"/>
      <c r="BX552" s="7"/>
      <c r="BY552" s="4"/>
      <c r="BZ552" s="7"/>
      <c r="CA552" s="7"/>
      <c r="CB552" s="7"/>
      <c r="CE552" s="7"/>
      <c r="CF552" s="7"/>
      <c r="CG552" s="7"/>
      <c r="CH552" s="7"/>
      <c r="CI552" s="7"/>
      <c r="CJ552" s="7"/>
      <c r="CK552" s="7"/>
      <c r="CL552" s="7"/>
      <c r="CN552" s="47"/>
      <c r="CO552" s="47"/>
      <c r="CP552" s="4"/>
    </row>
    <row r="553" spans="1:94" s="1" customFormat="1" x14ac:dyDescent="0.3">
      <c r="A553" s="7"/>
      <c r="C553" s="3"/>
      <c r="D553" s="3"/>
      <c r="E553" s="3"/>
      <c r="F553" s="3"/>
      <c r="G553" s="3"/>
      <c r="H553" s="3"/>
      <c r="I553" s="3"/>
      <c r="J553" s="65"/>
      <c r="K553" s="65"/>
      <c r="L553" s="65"/>
      <c r="M553" s="66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60"/>
      <c r="Z553" s="3"/>
      <c r="AA553" s="3"/>
      <c r="AB553" s="3"/>
      <c r="AC553" s="3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M553" s="48"/>
      <c r="BX553" s="7"/>
      <c r="BY553" s="4"/>
      <c r="BZ553" s="7"/>
      <c r="CA553" s="7"/>
      <c r="CB553" s="7"/>
      <c r="CE553" s="7"/>
      <c r="CF553" s="7"/>
      <c r="CG553" s="7"/>
      <c r="CH553" s="7"/>
      <c r="CI553" s="7"/>
      <c r="CJ553" s="7"/>
      <c r="CK553" s="7"/>
      <c r="CL553" s="7"/>
      <c r="CN553" s="47"/>
      <c r="CO553" s="47"/>
      <c r="CP553" s="4"/>
    </row>
    <row r="554" spans="1:94" s="1" customFormat="1" x14ac:dyDescent="0.3">
      <c r="A554" s="7"/>
      <c r="C554" s="3"/>
      <c r="D554" s="3"/>
      <c r="E554" s="3"/>
      <c r="F554" s="3"/>
      <c r="G554" s="3"/>
      <c r="H554" s="3"/>
      <c r="I554" s="3"/>
      <c r="J554" s="65"/>
      <c r="K554" s="65"/>
      <c r="L554" s="65"/>
      <c r="M554" s="66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60"/>
      <c r="Z554" s="3"/>
      <c r="AA554" s="3"/>
      <c r="AB554" s="3"/>
      <c r="AC554" s="3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M554" s="48"/>
      <c r="BX554" s="7"/>
      <c r="BY554" s="4"/>
      <c r="BZ554" s="7"/>
      <c r="CA554" s="7"/>
      <c r="CB554" s="7"/>
      <c r="CE554" s="7"/>
      <c r="CF554" s="7"/>
      <c r="CG554" s="7"/>
      <c r="CH554" s="7"/>
      <c r="CI554" s="7"/>
      <c r="CJ554" s="7"/>
      <c r="CK554" s="7"/>
      <c r="CL554" s="7"/>
      <c r="CN554" s="47"/>
      <c r="CO554" s="47"/>
      <c r="CP554" s="4"/>
    </row>
    <row r="555" spans="1:94" s="1" customFormat="1" x14ac:dyDescent="0.3">
      <c r="A555" s="7"/>
      <c r="C555" s="3"/>
      <c r="D555" s="3"/>
      <c r="E555" s="3"/>
      <c r="F555" s="3"/>
      <c r="G555" s="3"/>
      <c r="H555" s="3"/>
      <c r="I555" s="3"/>
      <c r="J555" s="65"/>
      <c r="K555" s="65"/>
      <c r="L555" s="65"/>
      <c r="M555" s="66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60"/>
      <c r="Z555" s="3"/>
      <c r="AA555" s="3"/>
      <c r="AB555" s="3"/>
      <c r="AC555" s="3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M555" s="48"/>
      <c r="BX555" s="7"/>
      <c r="BY555" s="4"/>
      <c r="BZ555" s="7"/>
      <c r="CA555" s="7"/>
      <c r="CB555" s="7"/>
      <c r="CE555" s="7"/>
      <c r="CF555" s="7"/>
      <c r="CG555" s="7"/>
      <c r="CH555" s="7"/>
      <c r="CI555" s="7"/>
      <c r="CJ555" s="7"/>
      <c r="CK555" s="7"/>
      <c r="CL555" s="7"/>
      <c r="CN555" s="47"/>
      <c r="CO555" s="47"/>
      <c r="CP555" s="4"/>
    </row>
    <row r="556" spans="1:94" s="1" customFormat="1" x14ac:dyDescent="0.3">
      <c r="A556" s="7"/>
      <c r="C556" s="3"/>
      <c r="D556" s="3"/>
      <c r="E556" s="3"/>
      <c r="F556" s="3"/>
      <c r="G556" s="3"/>
      <c r="H556" s="3"/>
      <c r="I556" s="3"/>
      <c r="J556" s="65"/>
      <c r="K556" s="65"/>
      <c r="L556" s="65"/>
      <c r="M556" s="66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60"/>
      <c r="Z556" s="3"/>
      <c r="AA556" s="3"/>
      <c r="AB556" s="3"/>
      <c r="AC556" s="3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M556" s="48"/>
      <c r="BX556" s="7"/>
      <c r="BY556" s="4"/>
      <c r="BZ556" s="7"/>
      <c r="CA556" s="7"/>
      <c r="CB556" s="7"/>
      <c r="CE556" s="7"/>
      <c r="CF556" s="7"/>
      <c r="CG556" s="7"/>
      <c r="CH556" s="7"/>
      <c r="CI556" s="7"/>
      <c r="CJ556" s="7"/>
      <c r="CK556" s="7"/>
      <c r="CL556" s="7"/>
      <c r="CN556" s="47"/>
      <c r="CO556" s="47"/>
      <c r="CP556" s="4"/>
    </row>
    <row r="557" spans="1:94" s="1" customFormat="1" x14ac:dyDescent="0.3">
      <c r="A557" s="7"/>
      <c r="C557" s="3"/>
      <c r="D557" s="3"/>
      <c r="E557" s="3"/>
      <c r="F557" s="3"/>
      <c r="G557" s="3"/>
      <c r="H557" s="3"/>
      <c r="I557" s="3"/>
      <c r="J557" s="65"/>
      <c r="K557" s="65"/>
      <c r="L557" s="65"/>
      <c r="M557" s="66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60"/>
      <c r="Z557" s="3"/>
      <c r="AA557" s="3"/>
      <c r="AB557" s="3"/>
      <c r="AC557" s="3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M557" s="48"/>
      <c r="BX557" s="7"/>
      <c r="BY557" s="4"/>
      <c r="BZ557" s="7"/>
      <c r="CA557" s="7"/>
      <c r="CB557" s="7"/>
      <c r="CE557" s="7"/>
      <c r="CF557" s="7"/>
      <c r="CG557" s="7"/>
      <c r="CH557" s="7"/>
      <c r="CI557" s="7"/>
      <c r="CJ557" s="7"/>
      <c r="CK557" s="7"/>
      <c r="CL557" s="7"/>
      <c r="CN557" s="47"/>
      <c r="CO557" s="47"/>
      <c r="CP557" s="4"/>
    </row>
    <row r="558" spans="1:94" s="1" customFormat="1" x14ac:dyDescent="0.3">
      <c r="A558" s="7"/>
      <c r="C558" s="3"/>
      <c r="D558" s="3"/>
      <c r="E558" s="3"/>
      <c r="F558" s="3"/>
      <c r="G558" s="3"/>
      <c r="H558" s="3"/>
      <c r="I558" s="3"/>
      <c r="J558" s="65"/>
      <c r="K558" s="65"/>
      <c r="L558" s="65"/>
      <c r="M558" s="66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60"/>
      <c r="Z558" s="3"/>
      <c r="AA558" s="3"/>
      <c r="AB558" s="3"/>
      <c r="AC558" s="3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M558" s="48"/>
      <c r="BX558" s="7"/>
      <c r="BY558" s="4"/>
      <c r="BZ558" s="7"/>
      <c r="CA558" s="7"/>
      <c r="CB558" s="7"/>
      <c r="CE558" s="7"/>
      <c r="CF558" s="7"/>
      <c r="CG558" s="7"/>
      <c r="CH558" s="7"/>
      <c r="CI558" s="7"/>
      <c r="CJ558" s="7"/>
      <c r="CK558" s="7"/>
      <c r="CL558" s="7"/>
      <c r="CN558" s="47"/>
      <c r="CO558" s="47"/>
      <c r="CP558" s="4"/>
    </row>
    <row r="559" spans="1:94" s="1" customFormat="1" x14ac:dyDescent="0.3">
      <c r="A559" s="7"/>
      <c r="C559" s="3"/>
      <c r="D559" s="3"/>
      <c r="E559" s="3"/>
      <c r="F559" s="3"/>
      <c r="G559" s="3"/>
      <c r="H559" s="3"/>
      <c r="I559" s="3"/>
      <c r="J559" s="65"/>
      <c r="K559" s="65"/>
      <c r="L559" s="65"/>
      <c r="M559" s="66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60"/>
      <c r="Z559" s="3"/>
      <c r="AA559" s="3"/>
      <c r="AB559" s="3"/>
      <c r="AC559" s="3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M559" s="48"/>
      <c r="BX559" s="7"/>
      <c r="BY559" s="4"/>
      <c r="BZ559" s="7"/>
      <c r="CA559" s="7"/>
      <c r="CB559" s="7"/>
      <c r="CE559" s="7"/>
      <c r="CF559" s="7"/>
      <c r="CG559" s="7"/>
      <c r="CH559" s="7"/>
      <c r="CI559" s="7"/>
      <c r="CJ559" s="7"/>
      <c r="CK559" s="7"/>
      <c r="CL559" s="7"/>
      <c r="CN559" s="47"/>
      <c r="CO559" s="47"/>
      <c r="CP559" s="4"/>
    </row>
    <row r="560" spans="1:94" s="1" customFormat="1" x14ac:dyDescent="0.3">
      <c r="A560" s="7"/>
      <c r="C560" s="3"/>
      <c r="D560" s="3"/>
      <c r="E560" s="3"/>
      <c r="F560" s="3"/>
      <c r="G560" s="3"/>
      <c r="H560" s="3"/>
      <c r="I560" s="3"/>
      <c r="J560" s="65"/>
      <c r="K560" s="65"/>
      <c r="L560" s="65"/>
      <c r="M560" s="66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60"/>
      <c r="Z560" s="3"/>
      <c r="AA560" s="3"/>
      <c r="AB560" s="3"/>
      <c r="AC560" s="3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M560" s="48"/>
      <c r="BX560" s="7"/>
      <c r="BY560" s="4"/>
      <c r="BZ560" s="7"/>
      <c r="CA560" s="7"/>
      <c r="CB560" s="7"/>
      <c r="CE560" s="7"/>
      <c r="CF560" s="7"/>
      <c r="CG560" s="7"/>
      <c r="CH560" s="7"/>
      <c r="CI560" s="7"/>
      <c r="CJ560" s="7"/>
      <c r="CK560" s="7"/>
      <c r="CL560" s="7"/>
      <c r="CN560" s="47"/>
      <c r="CO560" s="47"/>
      <c r="CP560" s="4"/>
    </row>
    <row r="561" spans="1:94" s="1" customFormat="1" x14ac:dyDescent="0.3">
      <c r="A561" s="7"/>
      <c r="C561" s="3"/>
      <c r="D561" s="3"/>
      <c r="E561" s="3"/>
      <c r="F561" s="3"/>
      <c r="G561" s="3"/>
      <c r="H561" s="3"/>
      <c r="I561" s="3"/>
      <c r="J561" s="65"/>
      <c r="K561" s="65"/>
      <c r="L561" s="65"/>
      <c r="M561" s="66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60"/>
      <c r="Z561" s="3"/>
      <c r="AA561" s="3"/>
      <c r="AB561" s="3"/>
      <c r="AC561" s="3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M561" s="48"/>
      <c r="BX561" s="7"/>
      <c r="BY561" s="4"/>
      <c r="BZ561" s="7"/>
      <c r="CA561" s="7"/>
      <c r="CB561" s="7"/>
      <c r="CE561" s="7"/>
      <c r="CF561" s="7"/>
      <c r="CG561" s="7"/>
      <c r="CH561" s="7"/>
      <c r="CI561" s="7"/>
      <c r="CJ561" s="7"/>
      <c r="CK561" s="7"/>
      <c r="CL561" s="7"/>
      <c r="CN561" s="47"/>
      <c r="CO561" s="47"/>
      <c r="CP561" s="4"/>
    </row>
    <row r="562" spans="1:94" s="1" customFormat="1" x14ac:dyDescent="0.3">
      <c r="A562" s="7"/>
      <c r="C562" s="3"/>
      <c r="D562" s="3"/>
      <c r="E562" s="3"/>
      <c r="F562" s="3"/>
      <c r="G562" s="3"/>
      <c r="H562" s="3"/>
      <c r="I562" s="3"/>
      <c r="J562" s="65"/>
      <c r="K562" s="65"/>
      <c r="L562" s="65"/>
      <c r="M562" s="66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60"/>
      <c r="Z562" s="3"/>
      <c r="AA562" s="3"/>
      <c r="AB562" s="3"/>
      <c r="AC562" s="3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M562" s="48"/>
      <c r="BX562" s="7"/>
      <c r="BY562" s="4"/>
      <c r="BZ562" s="7"/>
      <c r="CA562" s="7"/>
      <c r="CB562" s="7"/>
      <c r="CE562" s="7"/>
      <c r="CF562" s="7"/>
      <c r="CG562" s="7"/>
      <c r="CH562" s="7"/>
      <c r="CI562" s="7"/>
      <c r="CJ562" s="7"/>
      <c r="CK562" s="7"/>
      <c r="CL562" s="7"/>
      <c r="CN562" s="47"/>
      <c r="CO562" s="47"/>
      <c r="CP562" s="4"/>
    </row>
    <row r="563" spans="1:94" s="1" customFormat="1" x14ac:dyDescent="0.3">
      <c r="A563" s="7"/>
      <c r="C563" s="3"/>
      <c r="D563" s="3"/>
      <c r="E563" s="3"/>
      <c r="F563" s="3"/>
      <c r="G563" s="3"/>
      <c r="H563" s="3"/>
      <c r="I563" s="3"/>
      <c r="J563" s="65"/>
      <c r="K563" s="65"/>
      <c r="L563" s="65"/>
      <c r="M563" s="66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60"/>
      <c r="Z563" s="3"/>
      <c r="AA563" s="3"/>
      <c r="AB563" s="3"/>
      <c r="AC563" s="3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M563" s="48"/>
      <c r="BX563" s="7"/>
      <c r="BY563" s="4"/>
      <c r="BZ563" s="7"/>
      <c r="CA563" s="7"/>
      <c r="CB563" s="7"/>
      <c r="CE563" s="7"/>
      <c r="CF563" s="7"/>
      <c r="CG563" s="7"/>
      <c r="CH563" s="7"/>
      <c r="CI563" s="7"/>
      <c r="CJ563" s="7"/>
      <c r="CK563" s="7"/>
      <c r="CL563" s="7"/>
      <c r="CN563" s="47"/>
      <c r="CO563" s="47"/>
      <c r="CP563" s="4"/>
    </row>
    <row r="564" spans="1:94" s="1" customFormat="1" x14ac:dyDescent="0.3">
      <c r="A564" s="7"/>
      <c r="C564" s="3"/>
      <c r="D564" s="3"/>
      <c r="E564" s="3"/>
      <c r="F564" s="3"/>
      <c r="G564" s="3"/>
      <c r="H564" s="3"/>
      <c r="I564" s="3"/>
      <c r="J564" s="65"/>
      <c r="K564" s="65"/>
      <c r="L564" s="65"/>
      <c r="M564" s="66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60"/>
      <c r="Z564" s="3"/>
      <c r="AA564" s="3"/>
      <c r="AB564" s="3"/>
      <c r="AC564" s="3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M564" s="48"/>
      <c r="BX564" s="7"/>
      <c r="BY564" s="4"/>
      <c r="BZ564" s="7"/>
      <c r="CA564" s="7"/>
      <c r="CB564" s="7"/>
      <c r="CE564" s="7"/>
      <c r="CF564" s="7"/>
      <c r="CG564" s="7"/>
      <c r="CH564" s="7"/>
      <c r="CI564" s="7"/>
      <c r="CJ564" s="7"/>
      <c r="CK564" s="7"/>
      <c r="CL564" s="7"/>
      <c r="CN564" s="47"/>
      <c r="CO564" s="47"/>
      <c r="CP564" s="4"/>
    </row>
    <row r="565" spans="1:94" s="1" customFormat="1" x14ac:dyDescent="0.3">
      <c r="A565" s="7"/>
      <c r="C565" s="3"/>
      <c r="D565" s="3"/>
      <c r="E565" s="3"/>
      <c r="F565" s="3"/>
      <c r="G565" s="3"/>
      <c r="H565" s="3"/>
      <c r="I565" s="3"/>
      <c r="J565" s="65"/>
      <c r="K565" s="65"/>
      <c r="L565" s="65"/>
      <c r="M565" s="66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60"/>
      <c r="Z565" s="3"/>
      <c r="AA565" s="3"/>
      <c r="AB565" s="3"/>
      <c r="AC565" s="3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M565" s="48"/>
      <c r="BX565" s="7"/>
      <c r="BY565" s="4"/>
      <c r="BZ565" s="7"/>
      <c r="CA565" s="7"/>
      <c r="CB565" s="7"/>
      <c r="CE565" s="7"/>
      <c r="CF565" s="7"/>
      <c r="CG565" s="7"/>
      <c r="CH565" s="7"/>
      <c r="CI565" s="7"/>
      <c r="CJ565" s="7"/>
      <c r="CK565" s="7"/>
      <c r="CL565" s="7"/>
      <c r="CN565" s="47"/>
      <c r="CO565" s="47"/>
      <c r="CP565" s="4"/>
    </row>
    <row r="566" spans="1:94" s="1" customFormat="1" x14ac:dyDescent="0.3">
      <c r="A566" s="7"/>
      <c r="C566" s="3"/>
      <c r="D566" s="3"/>
      <c r="E566" s="3"/>
      <c r="F566" s="3"/>
      <c r="G566" s="3"/>
      <c r="H566" s="3"/>
      <c r="I566" s="3"/>
      <c r="J566" s="65"/>
      <c r="K566" s="65"/>
      <c r="L566" s="65"/>
      <c r="M566" s="66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60"/>
      <c r="Z566" s="3"/>
      <c r="AA566" s="3"/>
      <c r="AB566" s="3"/>
      <c r="AC566" s="3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M566" s="48"/>
      <c r="BX566" s="7"/>
      <c r="BY566" s="4"/>
      <c r="BZ566" s="7"/>
      <c r="CA566" s="7"/>
      <c r="CB566" s="7"/>
      <c r="CE566" s="7"/>
      <c r="CF566" s="7"/>
      <c r="CG566" s="7"/>
      <c r="CH566" s="7"/>
      <c r="CI566" s="7"/>
      <c r="CJ566" s="7"/>
      <c r="CK566" s="7"/>
      <c r="CL566" s="7"/>
      <c r="CN566" s="47"/>
      <c r="CO566" s="47"/>
      <c r="CP566" s="4"/>
    </row>
    <row r="567" spans="1:94" s="1" customFormat="1" x14ac:dyDescent="0.3">
      <c r="A567" s="7"/>
      <c r="C567" s="3"/>
      <c r="D567" s="3"/>
      <c r="E567" s="3"/>
      <c r="F567" s="3"/>
      <c r="G567" s="3"/>
      <c r="H567" s="3"/>
      <c r="I567" s="3"/>
      <c r="J567" s="65"/>
      <c r="K567" s="65"/>
      <c r="L567" s="65"/>
      <c r="M567" s="66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60"/>
      <c r="Z567" s="3"/>
      <c r="AA567" s="3"/>
      <c r="AB567" s="3"/>
      <c r="AC567" s="3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M567" s="48"/>
      <c r="BX567" s="7"/>
      <c r="BY567" s="4"/>
      <c r="BZ567" s="7"/>
      <c r="CA567" s="7"/>
      <c r="CB567" s="7"/>
      <c r="CE567" s="7"/>
      <c r="CF567" s="7"/>
      <c r="CG567" s="7"/>
      <c r="CH567" s="7"/>
      <c r="CI567" s="7"/>
      <c r="CJ567" s="7"/>
      <c r="CK567" s="7"/>
      <c r="CL567" s="7"/>
      <c r="CN567" s="47"/>
      <c r="CO567" s="47"/>
      <c r="CP567" s="4"/>
    </row>
    <row r="568" spans="1:94" s="1" customFormat="1" x14ac:dyDescent="0.3">
      <c r="A568" s="7"/>
      <c r="C568" s="3"/>
      <c r="D568" s="3"/>
      <c r="E568" s="3"/>
      <c r="F568" s="3"/>
      <c r="G568" s="3"/>
      <c r="H568" s="3"/>
      <c r="I568" s="3"/>
      <c r="J568" s="65"/>
      <c r="K568" s="65"/>
      <c r="L568" s="65"/>
      <c r="M568" s="66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60"/>
      <c r="Z568" s="3"/>
      <c r="AA568" s="3"/>
      <c r="AB568" s="3"/>
      <c r="AC568" s="3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M568" s="48"/>
      <c r="BX568" s="7"/>
      <c r="BY568" s="4"/>
      <c r="BZ568" s="7"/>
      <c r="CA568" s="7"/>
      <c r="CB568" s="7"/>
      <c r="CE568" s="7"/>
      <c r="CF568" s="7"/>
      <c r="CG568" s="7"/>
      <c r="CH568" s="7"/>
      <c r="CI568" s="7"/>
      <c r="CJ568" s="7"/>
      <c r="CK568" s="7"/>
      <c r="CL568" s="7"/>
      <c r="CN568" s="47"/>
      <c r="CO568" s="47"/>
      <c r="CP568" s="4"/>
    </row>
    <row r="569" spans="1:94" s="1" customFormat="1" x14ac:dyDescent="0.3">
      <c r="A569" s="7"/>
      <c r="C569" s="3"/>
      <c r="D569" s="3"/>
      <c r="E569" s="3"/>
      <c r="F569" s="3"/>
      <c r="G569" s="3"/>
      <c r="H569" s="3"/>
      <c r="I569" s="3"/>
      <c r="J569" s="65"/>
      <c r="K569" s="65"/>
      <c r="L569" s="65"/>
      <c r="M569" s="66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60"/>
      <c r="Z569" s="3"/>
      <c r="AA569" s="3"/>
      <c r="AB569" s="3"/>
      <c r="AC569" s="3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M569" s="48"/>
      <c r="BX569" s="7"/>
      <c r="BY569" s="4"/>
      <c r="BZ569" s="7"/>
      <c r="CA569" s="7"/>
      <c r="CB569" s="7"/>
      <c r="CE569" s="7"/>
      <c r="CF569" s="7"/>
      <c r="CG569" s="7"/>
      <c r="CH569" s="7"/>
      <c r="CI569" s="7"/>
      <c r="CJ569" s="7"/>
      <c r="CK569" s="7"/>
      <c r="CL569" s="7"/>
      <c r="CN569" s="47"/>
      <c r="CO569" s="47"/>
      <c r="CP569" s="4"/>
    </row>
    <row r="570" spans="1:94" s="1" customFormat="1" x14ac:dyDescent="0.3">
      <c r="A570" s="7"/>
      <c r="C570" s="3"/>
      <c r="D570" s="3"/>
      <c r="E570" s="3"/>
      <c r="F570" s="3"/>
      <c r="G570" s="3"/>
      <c r="H570" s="3"/>
      <c r="I570" s="3"/>
      <c r="J570" s="65"/>
      <c r="K570" s="65"/>
      <c r="L570" s="65"/>
      <c r="M570" s="66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60"/>
      <c r="Z570" s="3"/>
      <c r="AA570" s="3"/>
      <c r="AB570" s="3"/>
      <c r="AC570" s="3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M570" s="48"/>
      <c r="BX570" s="7"/>
      <c r="BY570" s="4"/>
      <c r="BZ570" s="7"/>
      <c r="CA570" s="7"/>
      <c r="CB570" s="7"/>
      <c r="CE570" s="7"/>
      <c r="CF570" s="7"/>
      <c r="CG570" s="7"/>
      <c r="CH570" s="7"/>
      <c r="CI570" s="7"/>
      <c r="CJ570" s="7"/>
      <c r="CK570" s="7"/>
      <c r="CL570" s="7"/>
      <c r="CN570" s="47"/>
      <c r="CO570" s="47"/>
      <c r="CP570" s="4"/>
    </row>
    <row r="571" spans="1:94" s="1" customFormat="1" x14ac:dyDescent="0.3">
      <c r="A571" s="7"/>
      <c r="C571" s="3"/>
      <c r="D571" s="3"/>
      <c r="E571" s="3"/>
      <c r="F571" s="3"/>
      <c r="G571" s="3"/>
      <c r="H571" s="3"/>
      <c r="I571" s="3"/>
      <c r="J571" s="65"/>
      <c r="K571" s="65"/>
      <c r="L571" s="65"/>
      <c r="M571" s="66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60"/>
      <c r="Z571" s="3"/>
      <c r="AA571" s="3"/>
      <c r="AB571" s="3"/>
      <c r="AC571" s="3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M571" s="48"/>
      <c r="BX571" s="7"/>
      <c r="BY571" s="4"/>
      <c r="BZ571" s="7"/>
      <c r="CA571" s="7"/>
      <c r="CB571" s="7"/>
      <c r="CE571" s="7"/>
      <c r="CF571" s="7"/>
      <c r="CG571" s="7"/>
      <c r="CH571" s="7"/>
      <c r="CI571" s="7"/>
      <c r="CJ571" s="7"/>
      <c r="CK571" s="7"/>
      <c r="CL571" s="7"/>
      <c r="CN571" s="47"/>
      <c r="CO571" s="47"/>
      <c r="CP571" s="4"/>
    </row>
    <row r="572" spans="1:94" s="1" customFormat="1" x14ac:dyDescent="0.3">
      <c r="A572" s="7"/>
      <c r="C572" s="3"/>
      <c r="D572" s="3"/>
      <c r="E572" s="3"/>
      <c r="F572" s="3"/>
      <c r="G572" s="3"/>
      <c r="H572" s="3"/>
      <c r="I572" s="3"/>
      <c r="J572" s="65"/>
      <c r="K572" s="65"/>
      <c r="L572" s="65"/>
      <c r="M572" s="66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60"/>
      <c r="Z572" s="3"/>
      <c r="AA572" s="3"/>
      <c r="AB572" s="3"/>
      <c r="AC572" s="3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M572" s="48"/>
      <c r="BX572" s="7"/>
      <c r="BY572" s="4"/>
      <c r="BZ572" s="7"/>
      <c r="CA572" s="7"/>
      <c r="CB572" s="7"/>
      <c r="CE572" s="7"/>
      <c r="CF572" s="7"/>
      <c r="CG572" s="7"/>
      <c r="CH572" s="7"/>
      <c r="CI572" s="7"/>
      <c r="CJ572" s="7"/>
      <c r="CK572" s="7"/>
      <c r="CL572" s="7"/>
      <c r="CN572" s="47"/>
      <c r="CO572" s="47"/>
      <c r="CP572" s="4"/>
    </row>
    <row r="573" spans="1:94" s="1" customFormat="1" x14ac:dyDescent="0.3">
      <c r="A573" s="7"/>
      <c r="C573" s="3"/>
      <c r="D573" s="3"/>
      <c r="E573" s="3"/>
      <c r="F573" s="3"/>
      <c r="G573" s="3"/>
      <c r="H573" s="3"/>
      <c r="I573" s="3"/>
      <c r="J573" s="65"/>
      <c r="K573" s="65"/>
      <c r="L573" s="65"/>
      <c r="M573" s="66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60"/>
      <c r="Z573" s="3"/>
      <c r="AA573" s="3"/>
      <c r="AB573" s="3"/>
      <c r="AC573" s="3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M573" s="48"/>
      <c r="BX573" s="7"/>
      <c r="BY573" s="4"/>
      <c r="BZ573" s="7"/>
      <c r="CA573" s="7"/>
      <c r="CB573" s="7"/>
      <c r="CE573" s="7"/>
      <c r="CF573" s="7"/>
      <c r="CG573" s="7"/>
      <c r="CH573" s="7"/>
      <c r="CI573" s="7"/>
      <c r="CJ573" s="7"/>
      <c r="CK573" s="7"/>
      <c r="CL573" s="7"/>
      <c r="CN573" s="47"/>
      <c r="CO573" s="47"/>
      <c r="CP573" s="4"/>
    </row>
    <row r="574" spans="1:94" s="1" customFormat="1" x14ac:dyDescent="0.3">
      <c r="A574" s="7"/>
      <c r="C574" s="3"/>
      <c r="D574" s="3"/>
      <c r="E574" s="3"/>
      <c r="F574" s="3"/>
      <c r="G574" s="3"/>
      <c r="H574" s="3"/>
      <c r="I574" s="3"/>
      <c r="J574" s="65"/>
      <c r="K574" s="65"/>
      <c r="L574" s="65"/>
      <c r="M574" s="66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60"/>
      <c r="Z574" s="3"/>
      <c r="AA574" s="3"/>
      <c r="AB574" s="3"/>
      <c r="AC574" s="3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M574" s="48"/>
      <c r="BX574" s="7"/>
      <c r="BY574" s="4"/>
      <c r="BZ574" s="7"/>
      <c r="CA574" s="7"/>
      <c r="CB574" s="7"/>
      <c r="CE574" s="7"/>
      <c r="CF574" s="7"/>
      <c r="CG574" s="7"/>
      <c r="CH574" s="7"/>
      <c r="CI574" s="7"/>
      <c r="CJ574" s="7"/>
      <c r="CK574" s="7"/>
      <c r="CL574" s="7"/>
      <c r="CN574" s="47"/>
      <c r="CO574" s="47"/>
      <c r="CP574" s="4"/>
    </row>
    <row r="575" spans="1:94" s="1" customFormat="1" x14ac:dyDescent="0.3">
      <c r="A575" s="7"/>
      <c r="C575" s="3"/>
      <c r="D575" s="3"/>
      <c r="E575" s="3"/>
      <c r="F575" s="3"/>
      <c r="G575" s="3"/>
      <c r="H575" s="3"/>
      <c r="I575" s="3"/>
      <c r="J575" s="65"/>
      <c r="K575" s="65"/>
      <c r="L575" s="65"/>
      <c r="M575" s="66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60"/>
      <c r="Z575" s="3"/>
      <c r="AA575" s="3"/>
      <c r="AB575" s="3"/>
      <c r="AC575" s="3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M575" s="48"/>
      <c r="BX575" s="7"/>
      <c r="BY575" s="4"/>
      <c r="BZ575" s="7"/>
      <c r="CA575" s="7"/>
      <c r="CB575" s="7"/>
      <c r="CE575" s="7"/>
      <c r="CF575" s="7"/>
      <c r="CG575" s="7"/>
      <c r="CH575" s="7"/>
      <c r="CI575" s="7"/>
      <c r="CJ575" s="7"/>
      <c r="CK575" s="7"/>
      <c r="CL575" s="7"/>
      <c r="CN575" s="47"/>
      <c r="CO575" s="47"/>
      <c r="CP575" s="4"/>
    </row>
    <row r="576" spans="1:94" s="1" customFormat="1" x14ac:dyDescent="0.3">
      <c r="A576" s="7"/>
      <c r="C576" s="3"/>
      <c r="D576" s="3"/>
      <c r="E576" s="3"/>
      <c r="F576" s="3"/>
      <c r="G576" s="3"/>
      <c r="H576" s="3"/>
      <c r="I576" s="3"/>
      <c r="J576" s="65"/>
      <c r="K576" s="65"/>
      <c r="L576" s="65"/>
      <c r="M576" s="66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60"/>
      <c r="Z576" s="3"/>
      <c r="AA576" s="3"/>
      <c r="AB576" s="3"/>
      <c r="AC576" s="3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M576" s="48"/>
      <c r="BX576" s="7"/>
      <c r="BY576" s="4"/>
      <c r="BZ576" s="7"/>
      <c r="CA576" s="7"/>
      <c r="CB576" s="7"/>
      <c r="CE576" s="7"/>
      <c r="CF576" s="7"/>
      <c r="CG576" s="7"/>
      <c r="CH576" s="7"/>
      <c r="CI576" s="7"/>
      <c r="CJ576" s="7"/>
      <c r="CK576" s="7"/>
      <c r="CL576" s="7"/>
      <c r="CN576" s="47"/>
      <c r="CO576" s="47"/>
      <c r="CP576" s="4"/>
    </row>
    <row r="577" spans="1:94" s="1" customFormat="1" x14ac:dyDescent="0.3">
      <c r="A577" s="7"/>
      <c r="C577" s="3"/>
      <c r="D577" s="3"/>
      <c r="E577" s="3"/>
      <c r="F577" s="3"/>
      <c r="G577" s="3"/>
      <c r="H577" s="3"/>
      <c r="I577" s="3"/>
      <c r="J577" s="65"/>
      <c r="K577" s="65"/>
      <c r="L577" s="65"/>
      <c r="M577" s="66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60"/>
      <c r="Z577" s="3"/>
      <c r="AA577" s="3"/>
      <c r="AB577" s="3"/>
      <c r="AC577" s="3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M577" s="48"/>
      <c r="BX577" s="7"/>
      <c r="BY577" s="4"/>
      <c r="BZ577" s="7"/>
      <c r="CA577" s="7"/>
      <c r="CB577" s="7"/>
      <c r="CE577" s="7"/>
      <c r="CF577" s="7"/>
      <c r="CG577" s="7"/>
      <c r="CH577" s="7"/>
      <c r="CI577" s="7"/>
      <c r="CJ577" s="7"/>
      <c r="CK577" s="7"/>
      <c r="CL577" s="7"/>
      <c r="CN577" s="47"/>
      <c r="CO577" s="47"/>
      <c r="CP577" s="4"/>
    </row>
    <row r="578" spans="1:94" s="1" customFormat="1" x14ac:dyDescent="0.3">
      <c r="A578" s="7"/>
      <c r="C578" s="3"/>
      <c r="D578" s="3"/>
      <c r="E578" s="3"/>
      <c r="F578" s="3"/>
      <c r="G578" s="3"/>
      <c r="H578" s="3"/>
      <c r="I578" s="3"/>
      <c r="J578" s="65"/>
      <c r="K578" s="65"/>
      <c r="L578" s="65"/>
      <c r="M578" s="66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60"/>
      <c r="Z578" s="3"/>
      <c r="AA578" s="3"/>
      <c r="AB578" s="3"/>
      <c r="AC578" s="3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M578" s="48"/>
      <c r="BX578" s="7"/>
      <c r="BY578" s="4"/>
      <c r="BZ578" s="7"/>
      <c r="CA578" s="7"/>
      <c r="CB578" s="7"/>
      <c r="CE578" s="7"/>
      <c r="CF578" s="7"/>
      <c r="CG578" s="7"/>
      <c r="CH578" s="7"/>
      <c r="CI578" s="7"/>
      <c r="CJ578" s="7"/>
      <c r="CK578" s="7"/>
      <c r="CL578" s="7"/>
      <c r="CN578" s="47"/>
      <c r="CO578" s="47"/>
      <c r="CP578" s="4"/>
    </row>
    <row r="579" spans="1:94" s="1" customFormat="1" x14ac:dyDescent="0.3">
      <c r="A579" s="7"/>
      <c r="C579" s="3"/>
      <c r="D579" s="3"/>
      <c r="E579" s="3"/>
      <c r="F579" s="3"/>
      <c r="G579" s="3"/>
      <c r="H579" s="3"/>
      <c r="I579" s="3"/>
      <c r="J579" s="65"/>
      <c r="K579" s="65"/>
      <c r="L579" s="65"/>
      <c r="M579" s="66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60"/>
      <c r="Z579" s="3"/>
      <c r="AA579" s="3"/>
      <c r="AB579" s="3"/>
      <c r="AC579" s="3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M579" s="48"/>
      <c r="BX579" s="7"/>
      <c r="BY579" s="4"/>
      <c r="BZ579" s="7"/>
      <c r="CA579" s="7"/>
      <c r="CB579" s="7"/>
      <c r="CE579" s="7"/>
      <c r="CF579" s="7"/>
      <c r="CG579" s="7"/>
      <c r="CH579" s="7"/>
      <c r="CI579" s="7"/>
      <c r="CJ579" s="7"/>
      <c r="CK579" s="7"/>
      <c r="CL579" s="7"/>
      <c r="CN579" s="47"/>
      <c r="CO579" s="47"/>
      <c r="CP579" s="4"/>
    </row>
    <row r="580" spans="1:94" s="1" customFormat="1" x14ac:dyDescent="0.3">
      <c r="A580" s="7"/>
      <c r="C580" s="3"/>
      <c r="D580" s="3"/>
      <c r="E580" s="3"/>
      <c r="F580" s="3"/>
      <c r="G580" s="3"/>
      <c r="H580" s="3"/>
      <c r="I580" s="3"/>
      <c r="J580" s="65"/>
      <c r="K580" s="65"/>
      <c r="L580" s="65"/>
      <c r="M580" s="66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60"/>
      <c r="Z580" s="3"/>
      <c r="AA580" s="3"/>
      <c r="AB580" s="3"/>
      <c r="AC580" s="3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M580" s="48"/>
      <c r="BX580" s="7"/>
      <c r="BY580" s="4"/>
      <c r="BZ580" s="7"/>
      <c r="CA580" s="7"/>
      <c r="CB580" s="7"/>
      <c r="CE580" s="7"/>
      <c r="CF580" s="7"/>
      <c r="CG580" s="7"/>
      <c r="CH580" s="7"/>
      <c r="CI580" s="7"/>
      <c r="CJ580" s="7"/>
      <c r="CK580" s="7"/>
      <c r="CL580" s="7"/>
      <c r="CN580" s="47"/>
      <c r="CO580" s="47"/>
      <c r="CP580" s="4"/>
    </row>
    <row r="581" spans="1:94" s="1" customFormat="1" x14ac:dyDescent="0.3">
      <c r="A581" s="7"/>
      <c r="C581" s="3"/>
      <c r="D581" s="3"/>
      <c r="E581" s="3"/>
      <c r="F581" s="3"/>
      <c r="G581" s="3"/>
      <c r="H581" s="3"/>
      <c r="I581" s="3"/>
      <c r="J581" s="65"/>
      <c r="K581" s="65"/>
      <c r="L581" s="65"/>
      <c r="M581" s="66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60"/>
      <c r="Z581" s="3"/>
      <c r="AA581" s="3"/>
      <c r="AB581" s="3"/>
      <c r="AC581" s="3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M581" s="48"/>
      <c r="BX581" s="7"/>
      <c r="BY581" s="4"/>
      <c r="BZ581" s="7"/>
      <c r="CA581" s="7"/>
      <c r="CB581" s="7"/>
      <c r="CE581" s="7"/>
      <c r="CF581" s="7"/>
      <c r="CG581" s="7"/>
      <c r="CH581" s="7"/>
      <c r="CI581" s="7"/>
      <c r="CJ581" s="7"/>
      <c r="CK581" s="7"/>
      <c r="CL581" s="7"/>
      <c r="CN581" s="47"/>
      <c r="CO581" s="47"/>
      <c r="CP581" s="4"/>
    </row>
    <row r="582" spans="1:94" s="1" customFormat="1" x14ac:dyDescent="0.3">
      <c r="A582" s="7"/>
      <c r="C582" s="3"/>
      <c r="D582" s="3"/>
      <c r="E582" s="3"/>
      <c r="F582" s="3"/>
      <c r="G582" s="3"/>
      <c r="H582" s="3"/>
      <c r="I582" s="3"/>
      <c r="J582" s="65"/>
      <c r="K582" s="65"/>
      <c r="L582" s="65"/>
      <c r="M582" s="66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60"/>
      <c r="Z582" s="3"/>
      <c r="AA582" s="3"/>
      <c r="AB582" s="3"/>
      <c r="AC582" s="3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M582" s="48"/>
      <c r="BX582" s="7"/>
      <c r="BY582" s="4"/>
      <c r="BZ582" s="7"/>
      <c r="CA582" s="7"/>
      <c r="CB582" s="7"/>
      <c r="CE582" s="7"/>
      <c r="CF582" s="7"/>
      <c r="CG582" s="7"/>
      <c r="CH582" s="7"/>
      <c r="CI582" s="7"/>
      <c r="CJ582" s="7"/>
      <c r="CK582" s="7"/>
      <c r="CL582" s="7"/>
      <c r="CN582" s="47"/>
      <c r="CO582" s="47"/>
      <c r="CP582" s="4"/>
    </row>
    <row r="583" spans="1:94" s="1" customFormat="1" x14ac:dyDescent="0.3">
      <c r="A583" s="7"/>
      <c r="C583" s="3"/>
      <c r="D583" s="3"/>
      <c r="E583" s="3"/>
      <c r="F583" s="3"/>
      <c r="G583" s="3"/>
      <c r="H583" s="3"/>
      <c r="I583" s="3"/>
      <c r="J583" s="65"/>
      <c r="K583" s="65"/>
      <c r="L583" s="65"/>
      <c r="M583" s="66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60"/>
      <c r="Z583" s="3"/>
      <c r="AA583" s="3"/>
      <c r="AB583" s="3"/>
      <c r="AC583" s="3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M583" s="48"/>
      <c r="BX583" s="7"/>
      <c r="BY583" s="4"/>
      <c r="BZ583" s="7"/>
      <c r="CA583" s="7"/>
      <c r="CB583" s="7"/>
      <c r="CE583" s="7"/>
      <c r="CF583" s="7"/>
      <c r="CG583" s="7"/>
      <c r="CH583" s="7"/>
      <c r="CI583" s="7"/>
      <c r="CJ583" s="7"/>
      <c r="CK583" s="7"/>
      <c r="CL583" s="7"/>
      <c r="CN583" s="47"/>
      <c r="CO583" s="47"/>
      <c r="CP583" s="4"/>
    </row>
    <row r="584" spans="1:94" s="1" customFormat="1" x14ac:dyDescent="0.3">
      <c r="A584" s="7"/>
      <c r="C584" s="3"/>
      <c r="D584" s="3"/>
      <c r="E584" s="3"/>
      <c r="F584" s="3"/>
      <c r="G584" s="3"/>
      <c r="H584" s="3"/>
      <c r="I584" s="3"/>
      <c r="J584" s="65"/>
      <c r="K584" s="65"/>
      <c r="L584" s="65"/>
      <c r="M584" s="66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60"/>
      <c r="Z584" s="3"/>
      <c r="AA584" s="3"/>
      <c r="AB584" s="3"/>
      <c r="AC584" s="3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M584" s="48"/>
      <c r="BX584" s="7"/>
      <c r="BY584" s="4"/>
      <c r="BZ584" s="7"/>
      <c r="CA584" s="7"/>
      <c r="CB584" s="7"/>
      <c r="CE584" s="7"/>
      <c r="CF584" s="7"/>
      <c r="CG584" s="7"/>
      <c r="CH584" s="7"/>
      <c r="CI584" s="7"/>
      <c r="CJ584" s="7"/>
      <c r="CK584" s="7"/>
      <c r="CL584" s="7"/>
      <c r="CN584" s="47"/>
      <c r="CO584" s="47"/>
      <c r="CP584" s="4"/>
    </row>
    <row r="585" spans="1:94" s="1" customFormat="1" x14ac:dyDescent="0.3">
      <c r="A585" s="7"/>
      <c r="C585" s="3"/>
      <c r="D585" s="3"/>
      <c r="E585" s="3"/>
      <c r="F585" s="3"/>
      <c r="G585" s="3"/>
      <c r="H585" s="3"/>
      <c r="I585" s="3"/>
      <c r="J585" s="65"/>
      <c r="K585" s="65"/>
      <c r="L585" s="65"/>
      <c r="M585" s="66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60"/>
      <c r="Z585" s="3"/>
      <c r="AA585" s="3"/>
      <c r="AB585" s="3"/>
      <c r="AC585" s="3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M585" s="48"/>
      <c r="BX585" s="7"/>
      <c r="BY585" s="4"/>
      <c r="BZ585" s="7"/>
      <c r="CA585" s="7"/>
      <c r="CB585" s="7"/>
      <c r="CE585" s="7"/>
      <c r="CF585" s="7"/>
      <c r="CG585" s="7"/>
      <c r="CH585" s="7"/>
      <c r="CI585" s="7"/>
      <c r="CJ585" s="7"/>
      <c r="CK585" s="7"/>
      <c r="CL585" s="7"/>
      <c r="CN585" s="47"/>
      <c r="CO585" s="47"/>
      <c r="CP585" s="4"/>
    </row>
    <row r="586" spans="1:94" s="1" customFormat="1" x14ac:dyDescent="0.3">
      <c r="A586" s="7"/>
      <c r="C586" s="3"/>
      <c r="D586" s="3"/>
      <c r="E586" s="3"/>
      <c r="F586" s="3"/>
      <c r="G586" s="3"/>
      <c r="H586" s="3"/>
      <c r="I586" s="3"/>
      <c r="J586" s="65"/>
      <c r="K586" s="65"/>
      <c r="L586" s="65"/>
      <c r="M586" s="66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60"/>
      <c r="Z586" s="3"/>
      <c r="AA586" s="3"/>
      <c r="AB586" s="3"/>
      <c r="AC586" s="3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M586" s="48"/>
      <c r="BX586" s="7"/>
      <c r="BY586" s="4"/>
      <c r="BZ586" s="7"/>
      <c r="CA586" s="7"/>
      <c r="CB586" s="7"/>
      <c r="CE586" s="7"/>
      <c r="CF586" s="7"/>
      <c r="CG586" s="7"/>
      <c r="CH586" s="7"/>
      <c r="CI586" s="7"/>
      <c r="CJ586" s="7"/>
      <c r="CK586" s="7"/>
      <c r="CL586" s="7"/>
      <c r="CN586" s="47"/>
      <c r="CO586" s="47"/>
      <c r="CP586" s="4"/>
    </row>
    <row r="587" spans="1:94" s="1" customFormat="1" x14ac:dyDescent="0.3">
      <c r="A587" s="7"/>
      <c r="C587" s="3"/>
      <c r="D587" s="3"/>
      <c r="E587" s="3"/>
      <c r="F587" s="3"/>
      <c r="G587" s="3"/>
      <c r="H587" s="3"/>
      <c r="I587" s="3"/>
      <c r="J587" s="65"/>
      <c r="K587" s="65"/>
      <c r="L587" s="65"/>
      <c r="M587" s="66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60"/>
      <c r="Z587" s="3"/>
      <c r="AA587" s="3"/>
      <c r="AB587" s="3"/>
      <c r="AC587" s="3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M587" s="48"/>
      <c r="BX587" s="7"/>
      <c r="BY587" s="4"/>
      <c r="BZ587" s="7"/>
      <c r="CA587" s="7"/>
      <c r="CB587" s="7"/>
      <c r="CE587" s="7"/>
      <c r="CF587" s="7"/>
      <c r="CG587" s="7"/>
      <c r="CH587" s="7"/>
      <c r="CI587" s="7"/>
      <c r="CJ587" s="7"/>
      <c r="CK587" s="7"/>
      <c r="CL587" s="7"/>
      <c r="CN587" s="47"/>
      <c r="CO587" s="47"/>
      <c r="CP587" s="4"/>
    </row>
    <row r="588" spans="1:94" s="1" customFormat="1" x14ac:dyDescent="0.3">
      <c r="A588" s="7"/>
      <c r="C588" s="3"/>
      <c r="D588" s="3"/>
      <c r="E588" s="3"/>
      <c r="F588" s="3"/>
      <c r="G588" s="3"/>
      <c r="H588" s="3"/>
      <c r="I588" s="3"/>
      <c r="J588" s="65"/>
      <c r="K588" s="65"/>
      <c r="L588" s="65"/>
      <c r="M588" s="66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60"/>
      <c r="Z588" s="3"/>
      <c r="AA588" s="3"/>
      <c r="AB588" s="3"/>
      <c r="AC588" s="3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M588" s="48"/>
      <c r="BX588" s="7"/>
      <c r="BY588" s="4"/>
      <c r="BZ588" s="7"/>
      <c r="CA588" s="7"/>
      <c r="CB588" s="7"/>
      <c r="CE588" s="7"/>
      <c r="CF588" s="7"/>
      <c r="CG588" s="7"/>
      <c r="CH588" s="7"/>
      <c r="CI588" s="7"/>
      <c r="CJ588" s="7"/>
      <c r="CK588" s="7"/>
      <c r="CL588" s="7"/>
      <c r="CN588" s="47"/>
      <c r="CO588" s="47"/>
      <c r="CP588" s="4"/>
    </row>
    <row r="589" spans="1:94" s="1" customFormat="1" x14ac:dyDescent="0.3">
      <c r="A589" s="7"/>
      <c r="C589" s="3"/>
      <c r="D589" s="3"/>
      <c r="E589" s="3"/>
      <c r="F589" s="3"/>
      <c r="G589" s="3"/>
      <c r="H589" s="3"/>
      <c r="I589" s="3"/>
      <c r="J589" s="65"/>
      <c r="K589" s="65"/>
      <c r="L589" s="65"/>
      <c r="M589" s="66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60"/>
      <c r="Z589" s="3"/>
      <c r="AA589" s="3"/>
      <c r="AB589" s="3"/>
      <c r="AC589" s="3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M589" s="48"/>
      <c r="BX589" s="7"/>
      <c r="BY589" s="4"/>
      <c r="BZ589" s="7"/>
      <c r="CA589" s="7"/>
      <c r="CB589" s="7"/>
      <c r="CE589" s="7"/>
      <c r="CF589" s="7"/>
      <c r="CG589" s="7"/>
      <c r="CH589" s="7"/>
      <c r="CI589" s="7"/>
      <c r="CJ589" s="7"/>
      <c r="CK589" s="7"/>
      <c r="CL589" s="7"/>
      <c r="CN589" s="47"/>
      <c r="CO589" s="47"/>
      <c r="CP589" s="4"/>
    </row>
    <row r="590" spans="1:94" s="1" customFormat="1" x14ac:dyDescent="0.3">
      <c r="A590" s="7"/>
      <c r="C590" s="3"/>
      <c r="D590" s="3"/>
      <c r="E590" s="3"/>
      <c r="F590" s="3"/>
      <c r="G590" s="3"/>
      <c r="H590" s="3"/>
      <c r="I590" s="3"/>
      <c r="J590" s="65"/>
      <c r="K590" s="65"/>
      <c r="L590" s="65"/>
      <c r="M590" s="66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60"/>
      <c r="Z590" s="3"/>
      <c r="AA590" s="3"/>
      <c r="AB590" s="3"/>
      <c r="AC590" s="3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M590" s="48"/>
      <c r="BX590" s="7"/>
      <c r="BY590" s="4"/>
      <c r="BZ590" s="7"/>
      <c r="CA590" s="7"/>
      <c r="CB590" s="7"/>
      <c r="CE590" s="7"/>
      <c r="CF590" s="7"/>
      <c r="CG590" s="7"/>
      <c r="CH590" s="7"/>
      <c r="CI590" s="7"/>
      <c r="CJ590" s="7"/>
      <c r="CK590" s="7"/>
      <c r="CL590" s="7"/>
      <c r="CN590" s="47"/>
      <c r="CO590" s="47"/>
      <c r="CP590" s="4"/>
    </row>
    <row r="591" spans="1:94" s="1" customFormat="1" x14ac:dyDescent="0.3">
      <c r="A591" s="7"/>
      <c r="C591" s="3"/>
      <c r="D591" s="3"/>
      <c r="E591" s="3"/>
      <c r="F591" s="3"/>
      <c r="G591" s="3"/>
      <c r="H591" s="3"/>
      <c r="I591" s="3"/>
      <c r="J591" s="65"/>
      <c r="K591" s="65"/>
      <c r="L591" s="65"/>
      <c r="M591" s="66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60"/>
      <c r="Z591" s="3"/>
      <c r="AA591" s="3"/>
      <c r="AB591" s="3"/>
      <c r="AC591" s="3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M591" s="48"/>
      <c r="BX591" s="7"/>
      <c r="BY591" s="4"/>
      <c r="BZ591" s="7"/>
      <c r="CA591" s="7"/>
      <c r="CB591" s="7"/>
      <c r="CE591" s="7"/>
      <c r="CF591" s="7"/>
      <c r="CG591" s="7"/>
      <c r="CH591" s="7"/>
      <c r="CI591" s="7"/>
      <c r="CJ591" s="7"/>
      <c r="CK591" s="7"/>
      <c r="CL591" s="7"/>
      <c r="CN591" s="47"/>
      <c r="CO591" s="47"/>
      <c r="CP591" s="4"/>
    </row>
    <row r="592" spans="1:94" s="1" customFormat="1" x14ac:dyDescent="0.3">
      <c r="A592" s="7"/>
      <c r="C592" s="3"/>
      <c r="D592" s="3"/>
      <c r="E592" s="3"/>
      <c r="F592" s="3"/>
      <c r="G592" s="3"/>
      <c r="H592" s="3"/>
      <c r="I592" s="3"/>
      <c r="J592" s="65"/>
      <c r="K592" s="65"/>
      <c r="L592" s="65"/>
      <c r="M592" s="66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60"/>
      <c r="Z592" s="3"/>
      <c r="AA592" s="3"/>
      <c r="AB592" s="3"/>
      <c r="AC592" s="3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M592" s="48"/>
      <c r="BX592" s="7"/>
      <c r="BY592" s="4"/>
      <c r="BZ592" s="7"/>
      <c r="CA592" s="7"/>
      <c r="CB592" s="7"/>
      <c r="CE592" s="7"/>
      <c r="CF592" s="7"/>
      <c r="CG592" s="7"/>
      <c r="CH592" s="7"/>
      <c r="CI592" s="7"/>
      <c r="CJ592" s="7"/>
      <c r="CK592" s="7"/>
      <c r="CL592" s="7"/>
      <c r="CN592" s="47"/>
      <c r="CO592" s="47"/>
      <c r="CP592" s="4"/>
    </row>
    <row r="593" spans="1:94" s="1" customFormat="1" x14ac:dyDescent="0.3">
      <c r="A593" s="7"/>
      <c r="C593" s="3"/>
      <c r="D593" s="3"/>
      <c r="E593" s="3"/>
      <c r="F593" s="3"/>
      <c r="G593" s="3"/>
      <c r="H593" s="3"/>
      <c r="I593" s="3"/>
      <c r="J593" s="65"/>
      <c r="K593" s="65"/>
      <c r="L593" s="65"/>
      <c r="M593" s="66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60"/>
      <c r="Z593" s="3"/>
      <c r="AA593" s="3"/>
      <c r="AB593" s="3"/>
      <c r="AC593" s="3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M593" s="48"/>
      <c r="BX593" s="7"/>
      <c r="BY593" s="4"/>
      <c r="BZ593" s="7"/>
      <c r="CA593" s="7"/>
      <c r="CB593" s="7"/>
      <c r="CE593" s="7"/>
      <c r="CF593" s="7"/>
      <c r="CG593" s="7"/>
      <c r="CH593" s="7"/>
      <c r="CI593" s="7"/>
      <c r="CJ593" s="7"/>
      <c r="CK593" s="7"/>
      <c r="CL593" s="7"/>
      <c r="CN593" s="47"/>
      <c r="CO593" s="47"/>
      <c r="CP593" s="4"/>
    </row>
    <row r="594" spans="1:94" s="1" customFormat="1" x14ac:dyDescent="0.3">
      <c r="A594" s="7"/>
      <c r="C594" s="3"/>
      <c r="D594" s="3"/>
      <c r="E594" s="3"/>
      <c r="F594" s="3"/>
      <c r="G594" s="3"/>
      <c r="H594" s="3"/>
      <c r="I594" s="3"/>
      <c r="J594" s="65"/>
      <c r="K594" s="65"/>
      <c r="L594" s="65"/>
      <c r="M594" s="66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60"/>
      <c r="Z594" s="3"/>
      <c r="AA594" s="3"/>
      <c r="AB594" s="3"/>
      <c r="AC594" s="3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M594" s="48"/>
      <c r="BX594" s="7"/>
      <c r="BY594" s="4"/>
      <c r="BZ594" s="7"/>
      <c r="CA594" s="7"/>
      <c r="CB594" s="7"/>
      <c r="CE594" s="7"/>
      <c r="CF594" s="7"/>
      <c r="CG594" s="7"/>
      <c r="CH594" s="7"/>
      <c r="CI594" s="7"/>
      <c r="CJ594" s="7"/>
      <c r="CK594" s="7"/>
      <c r="CL594" s="7"/>
      <c r="CN594" s="47"/>
      <c r="CO594" s="47"/>
      <c r="CP594" s="4"/>
    </row>
    <row r="595" spans="1:94" s="1" customFormat="1" x14ac:dyDescent="0.3">
      <c r="A595" s="7"/>
      <c r="C595" s="3"/>
      <c r="D595" s="3"/>
      <c r="E595" s="3"/>
      <c r="F595" s="3"/>
      <c r="G595" s="3"/>
      <c r="H595" s="3"/>
      <c r="I595" s="3"/>
      <c r="J595" s="65"/>
      <c r="K595" s="65"/>
      <c r="L595" s="65"/>
      <c r="M595" s="66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60"/>
      <c r="Z595" s="3"/>
      <c r="AA595" s="3"/>
      <c r="AB595" s="3"/>
      <c r="AC595" s="3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M595" s="48"/>
      <c r="BX595" s="7"/>
      <c r="BY595" s="4"/>
      <c r="BZ595" s="7"/>
      <c r="CA595" s="7"/>
      <c r="CB595" s="7"/>
      <c r="CE595" s="7"/>
      <c r="CF595" s="7"/>
      <c r="CG595" s="7"/>
      <c r="CH595" s="7"/>
      <c r="CI595" s="7"/>
      <c r="CJ595" s="7"/>
      <c r="CK595" s="7"/>
      <c r="CL595" s="7"/>
      <c r="CN595" s="47"/>
      <c r="CO595" s="47"/>
      <c r="CP595" s="4"/>
    </row>
    <row r="596" spans="1:94" s="1" customFormat="1" x14ac:dyDescent="0.3">
      <c r="A596" s="7"/>
      <c r="C596" s="3"/>
      <c r="D596" s="3"/>
      <c r="E596" s="3"/>
      <c r="F596" s="3"/>
      <c r="G596" s="3"/>
      <c r="H596" s="3"/>
      <c r="I596" s="3"/>
      <c r="J596" s="65"/>
      <c r="K596" s="65"/>
      <c r="L596" s="65"/>
      <c r="M596" s="66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60"/>
      <c r="Z596" s="3"/>
      <c r="AA596" s="3"/>
      <c r="AB596" s="3"/>
      <c r="AC596" s="3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M596" s="48"/>
      <c r="BX596" s="7"/>
      <c r="BY596" s="4"/>
      <c r="BZ596" s="7"/>
      <c r="CA596" s="7"/>
      <c r="CB596" s="7"/>
      <c r="CE596" s="7"/>
      <c r="CF596" s="7"/>
      <c r="CG596" s="7"/>
      <c r="CH596" s="7"/>
      <c r="CI596" s="7"/>
      <c r="CJ596" s="7"/>
      <c r="CK596" s="7"/>
      <c r="CL596" s="7"/>
      <c r="CN596" s="47"/>
      <c r="CO596" s="47"/>
      <c r="CP596" s="4"/>
    </row>
    <row r="597" spans="1:94" s="1" customFormat="1" x14ac:dyDescent="0.3">
      <c r="A597" s="7"/>
      <c r="C597" s="3"/>
      <c r="D597" s="3"/>
      <c r="E597" s="3"/>
      <c r="F597" s="3"/>
      <c r="G597" s="3"/>
      <c r="H597" s="3"/>
      <c r="I597" s="3"/>
      <c r="J597" s="65"/>
      <c r="K597" s="65"/>
      <c r="L597" s="65"/>
      <c r="M597" s="66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60"/>
      <c r="Z597" s="3"/>
      <c r="AA597" s="3"/>
      <c r="AB597" s="3"/>
      <c r="AC597" s="3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M597" s="48"/>
      <c r="BX597" s="7"/>
      <c r="BY597" s="4"/>
      <c r="BZ597" s="7"/>
      <c r="CA597" s="7"/>
      <c r="CB597" s="7"/>
      <c r="CE597" s="7"/>
      <c r="CF597" s="7"/>
      <c r="CG597" s="7"/>
      <c r="CH597" s="7"/>
      <c r="CI597" s="7"/>
      <c r="CJ597" s="7"/>
      <c r="CK597" s="7"/>
      <c r="CL597" s="7"/>
      <c r="CN597" s="47"/>
      <c r="CO597" s="47"/>
      <c r="CP597" s="4"/>
    </row>
    <row r="598" spans="1:94" s="1" customFormat="1" x14ac:dyDescent="0.3">
      <c r="A598" s="7"/>
      <c r="C598" s="3"/>
      <c r="D598" s="3"/>
      <c r="E598" s="3"/>
      <c r="F598" s="3"/>
      <c r="G598" s="3"/>
      <c r="H598" s="3"/>
      <c r="I598" s="3"/>
      <c r="J598" s="65"/>
      <c r="K598" s="65"/>
      <c r="L598" s="65"/>
      <c r="M598" s="66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60"/>
      <c r="Z598" s="3"/>
      <c r="AA598" s="3"/>
      <c r="AB598" s="3"/>
      <c r="AC598" s="3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M598" s="48"/>
      <c r="BX598" s="7"/>
      <c r="BY598" s="4"/>
      <c r="BZ598" s="7"/>
      <c r="CA598" s="7"/>
      <c r="CB598" s="7"/>
      <c r="CE598" s="7"/>
      <c r="CF598" s="7"/>
      <c r="CG598" s="7"/>
      <c r="CH598" s="7"/>
      <c r="CI598" s="7"/>
      <c r="CJ598" s="7"/>
      <c r="CK598" s="7"/>
      <c r="CL598" s="7"/>
      <c r="CN598" s="47"/>
      <c r="CO598" s="47"/>
      <c r="CP598" s="4"/>
    </row>
    <row r="599" spans="1:94" s="1" customFormat="1" x14ac:dyDescent="0.3">
      <c r="A599" s="7"/>
      <c r="C599" s="3"/>
      <c r="D599" s="3"/>
      <c r="E599" s="3"/>
      <c r="F599" s="3"/>
      <c r="G599" s="3"/>
      <c r="H599" s="3"/>
      <c r="I599" s="3"/>
      <c r="J599" s="65"/>
      <c r="K599" s="65"/>
      <c r="L599" s="65"/>
      <c r="M599" s="66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60"/>
      <c r="Z599" s="3"/>
      <c r="AA599" s="3"/>
      <c r="AB599" s="3"/>
      <c r="AC599" s="3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M599" s="48"/>
      <c r="BX599" s="7"/>
      <c r="BY599" s="4"/>
      <c r="BZ599" s="7"/>
      <c r="CA599" s="7"/>
      <c r="CB599" s="7"/>
      <c r="CE599" s="7"/>
      <c r="CF599" s="7"/>
      <c r="CG599" s="7"/>
      <c r="CH599" s="7"/>
      <c r="CI599" s="7"/>
      <c r="CJ599" s="7"/>
      <c r="CK599" s="7"/>
      <c r="CL599" s="7"/>
      <c r="CN599" s="47"/>
      <c r="CO599" s="47"/>
      <c r="CP599" s="4"/>
    </row>
    <row r="600" spans="1:94" s="1" customFormat="1" x14ac:dyDescent="0.3">
      <c r="A600" s="7"/>
      <c r="C600" s="3"/>
      <c r="D600" s="3"/>
      <c r="E600" s="3"/>
      <c r="F600" s="3"/>
      <c r="G600" s="3"/>
      <c r="H600" s="3"/>
      <c r="I600" s="3"/>
      <c r="J600" s="65"/>
      <c r="K600" s="65"/>
      <c r="L600" s="65"/>
      <c r="M600" s="66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60"/>
      <c r="Z600" s="3"/>
      <c r="AA600" s="3"/>
      <c r="AB600" s="3"/>
      <c r="AC600" s="3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M600" s="48"/>
      <c r="BX600" s="7"/>
      <c r="BY600" s="4"/>
      <c r="BZ600" s="7"/>
      <c r="CA600" s="7"/>
      <c r="CB600" s="7"/>
      <c r="CE600" s="7"/>
      <c r="CF600" s="7"/>
      <c r="CG600" s="7"/>
      <c r="CH600" s="7"/>
      <c r="CI600" s="7"/>
      <c r="CJ600" s="7"/>
      <c r="CK600" s="7"/>
      <c r="CL600" s="7"/>
      <c r="CN600" s="47"/>
      <c r="CO600" s="47"/>
      <c r="CP600" s="4"/>
    </row>
    <row r="601" spans="1:94" s="1" customFormat="1" x14ac:dyDescent="0.3">
      <c r="A601" s="7"/>
      <c r="C601" s="3"/>
      <c r="D601" s="3"/>
      <c r="E601" s="3"/>
      <c r="F601" s="3"/>
      <c r="G601" s="3"/>
      <c r="H601" s="3"/>
      <c r="I601" s="3"/>
      <c r="J601" s="65"/>
      <c r="K601" s="65"/>
      <c r="L601" s="65"/>
      <c r="M601" s="66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60"/>
      <c r="Z601" s="3"/>
      <c r="AA601" s="3"/>
      <c r="AB601" s="3"/>
      <c r="AC601" s="3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M601" s="48"/>
      <c r="BX601" s="7"/>
      <c r="BY601" s="4"/>
      <c r="BZ601" s="7"/>
      <c r="CA601" s="7"/>
      <c r="CB601" s="7"/>
      <c r="CE601" s="7"/>
      <c r="CF601" s="7"/>
      <c r="CG601" s="7"/>
      <c r="CH601" s="7"/>
      <c r="CI601" s="7"/>
      <c r="CJ601" s="7"/>
      <c r="CK601" s="7"/>
      <c r="CL601" s="7"/>
      <c r="CN601" s="47"/>
      <c r="CO601" s="47"/>
      <c r="CP601" s="4"/>
    </row>
    <row r="602" spans="1:94" s="1" customFormat="1" x14ac:dyDescent="0.3">
      <c r="A602" s="7"/>
      <c r="C602" s="3"/>
      <c r="D602" s="3"/>
      <c r="E602" s="3"/>
      <c r="F602" s="3"/>
      <c r="G602" s="3"/>
      <c r="H602" s="3"/>
      <c r="I602" s="3"/>
      <c r="J602" s="65"/>
      <c r="K602" s="65"/>
      <c r="L602" s="65"/>
      <c r="M602" s="66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60"/>
      <c r="Z602" s="3"/>
      <c r="AA602" s="3"/>
      <c r="AB602" s="3"/>
      <c r="AC602" s="3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M602" s="48"/>
      <c r="BX602" s="7"/>
      <c r="BY602" s="4"/>
      <c r="BZ602" s="7"/>
      <c r="CA602" s="7"/>
      <c r="CB602" s="7"/>
      <c r="CE602" s="7"/>
      <c r="CF602" s="7"/>
      <c r="CG602" s="7"/>
      <c r="CH602" s="7"/>
      <c r="CI602" s="7"/>
      <c r="CJ602" s="7"/>
      <c r="CK602" s="7"/>
      <c r="CL602" s="7"/>
      <c r="CN602" s="47"/>
      <c r="CO602" s="47"/>
      <c r="CP602" s="4"/>
    </row>
    <row r="603" spans="1:94" s="1" customFormat="1" x14ac:dyDescent="0.3">
      <c r="A603" s="7"/>
      <c r="C603" s="3"/>
      <c r="D603" s="3"/>
      <c r="E603" s="3"/>
      <c r="F603" s="3"/>
      <c r="G603" s="3"/>
      <c r="H603" s="3"/>
      <c r="I603" s="3"/>
      <c r="J603" s="65"/>
      <c r="K603" s="65"/>
      <c r="L603" s="65"/>
      <c r="M603" s="66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60"/>
      <c r="Z603" s="3"/>
      <c r="AA603" s="3"/>
      <c r="AB603" s="3"/>
      <c r="AC603" s="3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M603" s="48"/>
      <c r="BX603" s="7"/>
      <c r="BY603" s="4"/>
      <c r="BZ603" s="7"/>
      <c r="CA603" s="7"/>
      <c r="CB603" s="7"/>
      <c r="CE603" s="7"/>
      <c r="CF603" s="7"/>
      <c r="CG603" s="7"/>
      <c r="CH603" s="7"/>
      <c r="CI603" s="7"/>
      <c r="CJ603" s="7"/>
      <c r="CK603" s="7"/>
      <c r="CL603" s="7"/>
      <c r="CN603" s="47"/>
      <c r="CO603" s="47"/>
      <c r="CP603" s="4"/>
    </row>
    <row r="604" spans="1:94" s="1" customFormat="1" x14ac:dyDescent="0.3">
      <c r="A604" s="7"/>
      <c r="C604" s="3"/>
      <c r="D604" s="3"/>
      <c r="E604" s="3"/>
      <c r="F604" s="3"/>
      <c r="G604" s="3"/>
      <c r="H604" s="3"/>
      <c r="I604" s="3"/>
      <c r="J604" s="65"/>
      <c r="K604" s="65"/>
      <c r="L604" s="65"/>
      <c r="M604" s="66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60"/>
      <c r="Z604" s="3"/>
      <c r="AA604" s="3"/>
      <c r="AB604" s="3"/>
      <c r="AC604" s="3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M604" s="48"/>
      <c r="BX604" s="7"/>
      <c r="BY604" s="4"/>
      <c r="BZ604" s="7"/>
      <c r="CA604" s="7"/>
      <c r="CB604" s="7"/>
      <c r="CE604" s="7"/>
      <c r="CF604" s="7"/>
      <c r="CG604" s="7"/>
      <c r="CH604" s="7"/>
      <c r="CI604" s="7"/>
      <c r="CJ604" s="7"/>
      <c r="CK604" s="7"/>
      <c r="CL604" s="7"/>
      <c r="CN604" s="47"/>
      <c r="CO604" s="47"/>
      <c r="CP604" s="4"/>
    </row>
    <row r="605" spans="1:94" s="1" customFormat="1" x14ac:dyDescent="0.3">
      <c r="A605" s="7"/>
      <c r="C605" s="3"/>
      <c r="D605" s="3"/>
      <c r="E605" s="3"/>
      <c r="F605" s="3"/>
      <c r="G605" s="3"/>
      <c r="H605" s="3"/>
      <c r="I605" s="3"/>
      <c r="J605" s="65"/>
      <c r="K605" s="65"/>
      <c r="L605" s="65"/>
      <c r="M605" s="66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60"/>
      <c r="Z605" s="3"/>
      <c r="AA605" s="3"/>
      <c r="AB605" s="3"/>
      <c r="AC605" s="3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M605" s="48"/>
      <c r="BX605" s="7"/>
      <c r="BY605" s="4"/>
      <c r="BZ605" s="7"/>
      <c r="CA605" s="7"/>
      <c r="CB605" s="7"/>
      <c r="CE605" s="7"/>
      <c r="CF605" s="7"/>
      <c r="CG605" s="7"/>
      <c r="CH605" s="7"/>
      <c r="CI605" s="7"/>
      <c r="CJ605" s="7"/>
      <c r="CK605" s="7"/>
      <c r="CL605" s="7"/>
      <c r="CN605" s="47"/>
      <c r="CO605" s="47"/>
      <c r="CP605" s="4"/>
    </row>
    <row r="606" spans="1:94" s="1" customFormat="1" x14ac:dyDescent="0.3">
      <c r="A606" s="7"/>
      <c r="C606" s="3"/>
      <c r="D606" s="3"/>
      <c r="E606" s="3"/>
      <c r="F606" s="3"/>
      <c r="G606" s="3"/>
      <c r="H606" s="3"/>
      <c r="I606" s="3"/>
      <c r="J606" s="65"/>
      <c r="K606" s="65"/>
      <c r="L606" s="65"/>
      <c r="M606" s="66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60"/>
      <c r="Z606" s="3"/>
      <c r="AA606" s="3"/>
      <c r="AB606" s="3"/>
      <c r="AC606" s="3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M606" s="48"/>
      <c r="BX606" s="7"/>
      <c r="BY606" s="4"/>
      <c r="BZ606" s="7"/>
      <c r="CA606" s="7"/>
      <c r="CB606" s="7"/>
      <c r="CE606" s="7"/>
      <c r="CF606" s="7"/>
      <c r="CG606" s="7"/>
      <c r="CH606" s="7"/>
      <c r="CI606" s="7"/>
      <c r="CJ606" s="7"/>
      <c r="CK606" s="7"/>
      <c r="CL606" s="7"/>
      <c r="CN606" s="47"/>
      <c r="CO606" s="47"/>
      <c r="CP606" s="4"/>
    </row>
    <row r="607" spans="1:94" s="1" customFormat="1" x14ac:dyDescent="0.3">
      <c r="A607" s="7"/>
      <c r="C607" s="3"/>
      <c r="D607" s="3"/>
      <c r="E607" s="3"/>
      <c r="F607" s="3"/>
      <c r="G607" s="3"/>
      <c r="H607" s="3"/>
      <c r="I607" s="3"/>
      <c r="J607" s="65"/>
      <c r="K607" s="65"/>
      <c r="L607" s="65"/>
      <c r="M607" s="66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60"/>
      <c r="Z607" s="3"/>
      <c r="AA607" s="3"/>
      <c r="AB607" s="3"/>
      <c r="AC607" s="3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M607" s="48"/>
      <c r="BX607" s="7"/>
      <c r="BY607" s="4"/>
      <c r="BZ607" s="7"/>
      <c r="CA607" s="7"/>
      <c r="CB607" s="7"/>
      <c r="CE607" s="7"/>
      <c r="CF607" s="7"/>
      <c r="CG607" s="7"/>
      <c r="CH607" s="7"/>
      <c r="CI607" s="7"/>
      <c r="CJ607" s="7"/>
      <c r="CK607" s="7"/>
      <c r="CL607" s="7"/>
      <c r="CN607" s="47"/>
      <c r="CO607" s="47"/>
      <c r="CP607" s="4"/>
    </row>
    <row r="608" spans="1:94" s="1" customFormat="1" x14ac:dyDescent="0.3">
      <c r="A608" s="7"/>
      <c r="C608" s="3"/>
      <c r="D608" s="3"/>
      <c r="E608" s="3"/>
      <c r="F608" s="3"/>
      <c r="G608" s="3"/>
      <c r="H608" s="3"/>
      <c r="I608" s="3"/>
      <c r="J608" s="65"/>
      <c r="K608" s="65"/>
      <c r="L608" s="65"/>
      <c r="M608" s="66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60"/>
      <c r="Z608" s="3"/>
      <c r="AA608" s="3"/>
      <c r="AB608" s="3"/>
      <c r="AC608" s="3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M608" s="48"/>
      <c r="BX608" s="7"/>
      <c r="BY608" s="4"/>
      <c r="BZ608" s="7"/>
      <c r="CA608" s="7"/>
      <c r="CB608" s="7"/>
      <c r="CE608" s="7"/>
      <c r="CF608" s="7"/>
      <c r="CG608" s="7"/>
      <c r="CH608" s="7"/>
      <c r="CI608" s="7"/>
      <c r="CJ608" s="7"/>
      <c r="CK608" s="7"/>
      <c r="CL608" s="7"/>
      <c r="CN608" s="47"/>
      <c r="CO608" s="47"/>
      <c r="CP608" s="4"/>
    </row>
    <row r="609" spans="1:94" s="1" customFormat="1" x14ac:dyDescent="0.3">
      <c r="A609" s="7"/>
      <c r="C609" s="3"/>
      <c r="D609" s="3"/>
      <c r="E609" s="3"/>
      <c r="F609" s="3"/>
      <c r="G609" s="3"/>
      <c r="H609" s="3"/>
      <c r="I609" s="3"/>
      <c r="J609" s="65"/>
      <c r="K609" s="65"/>
      <c r="L609" s="65"/>
      <c r="M609" s="66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60"/>
      <c r="Z609" s="3"/>
      <c r="AA609" s="3"/>
      <c r="AB609" s="3"/>
      <c r="AC609" s="3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M609" s="48"/>
      <c r="BX609" s="7"/>
      <c r="BY609" s="4"/>
      <c r="BZ609" s="7"/>
      <c r="CA609" s="7"/>
      <c r="CB609" s="7"/>
      <c r="CE609" s="7"/>
      <c r="CF609" s="7"/>
      <c r="CG609" s="7"/>
      <c r="CH609" s="7"/>
      <c r="CI609" s="7"/>
      <c r="CJ609" s="7"/>
      <c r="CK609" s="7"/>
      <c r="CL609" s="7"/>
      <c r="CN609" s="47"/>
      <c r="CO609" s="47"/>
      <c r="CP609" s="4"/>
    </row>
    <row r="610" spans="1:94" s="1" customFormat="1" x14ac:dyDescent="0.3">
      <c r="A610" s="7"/>
      <c r="C610" s="3"/>
      <c r="D610" s="3"/>
      <c r="E610" s="3"/>
      <c r="F610" s="3"/>
      <c r="G610" s="3"/>
      <c r="H610" s="3"/>
      <c r="I610" s="3"/>
      <c r="J610" s="65"/>
      <c r="K610" s="65"/>
      <c r="L610" s="65"/>
      <c r="M610" s="66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60"/>
      <c r="Z610" s="3"/>
      <c r="AA610" s="3"/>
      <c r="AB610" s="3"/>
      <c r="AC610" s="3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M610" s="48"/>
      <c r="BX610" s="7"/>
      <c r="BY610" s="4"/>
      <c r="BZ610" s="7"/>
      <c r="CA610" s="7"/>
      <c r="CB610" s="7"/>
      <c r="CE610" s="7"/>
      <c r="CF610" s="7"/>
      <c r="CG610" s="7"/>
      <c r="CH610" s="7"/>
      <c r="CI610" s="7"/>
      <c r="CJ610" s="7"/>
      <c r="CK610" s="7"/>
      <c r="CL610" s="7"/>
      <c r="CN610" s="47"/>
      <c r="CO610" s="47"/>
      <c r="CP610" s="4"/>
    </row>
    <row r="611" spans="1:94" s="1" customFormat="1" x14ac:dyDescent="0.3">
      <c r="A611" s="7"/>
      <c r="C611" s="3"/>
      <c r="D611" s="3"/>
      <c r="E611" s="3"/>
      <c r="F611" s="3"/>
      <c r="G611" s="3"/>
      <c r="H611" s="3"/>
      <c r="I611" s="3"/>
      <c r="J611" s="65"/>
      <c r="K611" s="65"/>
      <c r="L611" s="65"/>
      <c r="M611" s="66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60"/>
      <c r="Z611" s="3"/>
      <c r="AA611" s="3"/>
      <c r="AB611" s="3"/>
      <c r="AC611" s="3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M611" s="48"/>
      <c r="BX611" s="7"/>
      <c r="BY611" s="4"/>
      <c r="BZ611" s="7"/>
      <c r="CA611" s="7"/>
      <c r="CB611" s="7"/>
      <c r="CE611" s="7"/>
      <c r="CF611" s="7"/>
      <c r="CG611" s="7"/>
      <c r="CH611" s="7"/>
      <c r="CI611" s="7"/>
      <c r="CJ611" s="7"/>
      <c r="CK611" s="7"/>
      <c r="CL611" s="7"/>
      <c r="CN611" s="47"/>
      <c r="CO611" s="47"/>
      <c r="CP611" s="4"/>
    </row>
    <row r="612" spans="1:94" s="1" customFormat="1" x14ac:dyDescent="0.3">
      <c r="A612" s="7"/>
      <c r="C612" s="3"/>
      <c r="D612" s="3"/>
      <c r="E612" s="3"/>
      <c r="F612" s="3"/>
      <c r="G612" s="3"/>
      <c r="H612" s="3"/>
      <c r="I612" s="3"/>
      <c r="J612" s="65"/>
      <c r="K612" s="65"/>
      <c r="L612" s="65"/>
      <c r="M612" s="66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60"/>
      <c r="Z612" s="3"/>
      <c r="AA612" s="3"/>
      <c r="AB612" s="3"/>
      <c r="AC612" s="3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M612" s="48"/>
      <c r="BX612" s="7"/>
      <c r="BY612" s="4"/>
      <c r="BZ612" s="7"/>
      <c r="CA612" s="7"/>
      <c r="CB612" s="7"/>
      <c r="CE612" s="7"/>
      <c r="CF612" s="7"/>
      <c r="CG612" s="7"/>
      <c r="CH612" s="7"/>
      <c r="CI612" s="7"/>
      <c r="CJ612" s="7"/>
      <c r="CK612" s="7"/>
      <c r="CL612" s="7"/>
      <c r="CN612" s="47"/>
      <c r="CO612" s="47"/>
      <c r="CP612" s="4"/>
    </row>
    <row r="613" spans="1:94" s="1" customFormat="1" x14ac:dyDescent="0.3">
      <c r="A613" s="7"/>
      <c r="C613" s="3"/>
      <c r="D613" s="3"/>
      <c r="E613" s="3"/>
      <c r="F613" s="3"/>
      <c r="G613" s="3"/>
      <c r="H613" s="3"/>
      <c r="I613" s="3"/>
      <c r="J613" s="65"/>
      <c r="K613" s="65"/>
      <c r="L613" s="65"/>
      <c r="M613" s="66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60"/>
      <c r="Z613" s="3"/>
      <c r="AA613" s="3"/>
      <c r="AB613" s="3"/>
      <c r="AC613" s="3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M613" s="48"/>
      <c r="BX613" s="7"/>
      <c r="BY613" s="4"/>
      <c r="BZ613" s="7"/>
      <c r="CA613" s="7"/>
      <c r="CB613" s="7"/>
      <c r="CE613" s="7"/>
      <c r="CF613" s="7"/>
      <c r="CG613" s="7"/>
      <c r="CH613" s="7"/>
      <c r="CI613" s="7"/>
      <c r="CJ613" s="7"/>
      <c r="CK613" s="7"/>
      <c r="CL613" s="7"/>
      <c r="CN613" s="47"/>
      <c r="CO613" s="47"/>
      <c r="CP613" s="4"/>
    </row>
    <row r="614" spans="1:94" s="1" customFormat="1" x14ac:dyDescent="0.3">
      <c r="A614" s="7"/>
      <c r="C614" s="3"/>
      <c r="D614" s="3"/>
      <c r="E614" s="3"/>
      <c r="F614" s="3"/>
      <c r="G614" s="3"/>
      <c r="H614" s="3"/>
      <c r="I614" s="3"/>
      <c r="J614" s="65"/>
      <c r="K614" s="65"/>
      <c r="L614" s="65"/>
      <c r="M614" s="66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60"/>
      <c r="Z614" s="3"/>
      <c r="AA614" s="3"/>
      <c r="AB614" s="3"/>
      <c r="AC614" s="3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M614" s="48"/>
      <c r="BX614" s="7"/>
      <c r="BY614" s="4"/>
      <c r="BZ614" s="7"/>
      <c r="CA614" s="7"/>
      <c r="CB614" s="7"/>
      <c r="CE614" s="7"/>
      <c r="CF614" s="7"/>
      <c r="CG614" s="7"/>
      <c r="CH614" s="7"/>
      <c r="CI614" s="7"/>
      <c r="CJ614" s="7"/>
      <c r="CK614" s="7"/>
      <c r="CL614" s="7"/>
      <c r="CN614" s="47"/>
      <c r="CO614" s="47"/>
      <c r="CP614" s="4"/>
    </row>
    <row r="615" spans="1:94" s="1" customFormat="1" x14ac:dyDescent="0.3">
      <c r="A615" s="7"/>
      <c r="C615" s="3"/>
      <c r="D615" s="3"/>
      <c r="E615" s="3"/>
      <c r="F615" s="3"/>
      <c r="G615" s="3"/>
      <c r="H615" s="3"/>
      <c r="I615" s="3"/>
      <c r="J615" s="65"/>
      <c r="K615" s="65"/>
      <c r="L615" s="65"/>
      <c r="M615" s="66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60"/>
      <c r="Z615" s="3"/>
      <c r="AA615" s="3"/>
      <c r="AB615" s="3"/>
      <c r="AC615" s="3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M615" s="48"/>
      <c r="BX615" s="7"/>
      <c r="BY615" s="4"/>
      <c r="BZ615" s="7"/>
      <c r="CA615" s="7"/>
      <c r="CB615" s="7"/>
      <c r="CE615" s="7"/>
      <c r="CF615" s="7"/>
      <c r="CG615" s="7"/>
      <c r="CH615" s="7"/>
      <c r="CI615" s="7"/>
      <c r="CJ615" s="7"/>
      <c r="CK615" s="7"/>
      <c r="CL615" s="7"/>
      <c r="CN615" s="47"/>
      <c r="CO615" s="47"/>
      <c r="CP615" s="4"/>
    </row>
    <row r="616" spans="1:94" s="1" customFormat="1" x14ac:dyDescent="0.3">
      <c r="A616" s="7"/>
      <c r="C616" s="3"/>
      <c r="D616" s="3"/>
      <c r="E616" s="3"/>
      <c r="F616" s="3"/>
      <c r="G616" s="3"/>
      <c r="H616" s="3"/>
      <c r="I616" s="3"/>
      <c r="J616" s="65"/>
      <c r="K616" s="65"/>
      <c r="L616" s="65"/>
      <c r="M616" s="66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60"/>
      <c r="Z616" s="3"/>
      <c r="AA616" s="3"/>
      <c r="AB616" s="3"/>
      <c r="AC616" s="3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M616" s="48"/>
      <c r="BX616" s="7"/>
      <c r="BY616" s="4"/>
      <c r="BZ616" s="7"/>
      <c r="CA616" s="7"/>
      <c r="CB616" s="7"/>
      <c r="CE616" s="7"/>
      <c r="CF616" s="7"/>
      <c r="CG616" s="7"/>
      <c r="CH616" s="7"/>
      <c r="CI616" s="7"/>
      <c r="CJ616" s="7"/>
      <c r="CK616" s="7"/>
      <c r="CL616" s="7"/>
      <c r="CN616" s="47"/>
      <c r="CO616" s="47"/>
      <c r="CP616" s="4"/>
    </row>
    <row r="617" spans="1:94" s="1" customFormat="1" x14ac:dyDescent="0.3">
      <c r="A617" s="7"/>
      <c r="C617" s="3"/>
      <c r="D617" s="3"/>
      <c r="E617" s="3"/>
      <c r="F617" s="3"/>
      <c r="G617" s="3"/>
      <c r="H617" s="3"/>
      <c r="I617" s="3"/>
      <c r="J617" s="65"/>
      <c r="K617" s="65"/>
      <c r="L617" s="65"/>
      <c r="M617" s="66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60"/>
      <c r="Z617" s="3"/>
      <c r="AA617" s="3"/>
      <c r="AB617" s="3"/>
      <c r="AC617" s="3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M617" s="48"/>
      <c r="BX617" s="7"/>
      <c r="BY617" s="4"/>
      <c r="BZ617" s="7"/>
      <c r="CA617" s="7"/>
      <c r="CB617" s="7"/>
      <c r="CE617" s="7"/>
      <c r="CF617" s="7"/>
      <c r="CG617" s="7"/>
      <c r="CH617" s="7"/>
      <c r="CI617" s="7"/>
      <c r="CJ617" s="7"/>
      <c r="CK617" s="7"/>
      <c r="CL617" s="7"/>
      <c r="CN617" s="47"/>
      <c r="CO617" s="47"/>
      <c r="CP617" s="4"/>
    </row>
    <row r="618" spans="1:94" s="1" customFormat="1" x14ac:dyDescent="0.3">
      <c r="A618" s="7"/>
      <c r="C618" s="3"/>
      <c r="D618" s="3"/>
      <c r="E618" s="3"/>
      <c r="F618" s="3"/>
      <c r="G618" s="3"/>
      <c r="H618" s="3"/>
      <c r="I618" s="3"/>
      <c r="J618" s="65"/>
      <c r="K618" s="65"/>
      <c r="L618" s="65"/>
      <c r="M618" s="66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60"/>
      <c r="Z618" s="3"/>
      <c r="AA618" s="3"/>
      <c r="AB618" s="3"/>
      <c r="AC618" s="3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M618" s="48"/>
      <c r="BX618" s="7"/>
      <c r="BY618" s="4"/>
      <c r="BZ618" s="7"/>
      <c r="CA618" s="7"/>
      <c r="CB618" s="7"/>
      <c r="CE618" s="7"/>
      <c r="CF618" s="7"/>
      <c r="CG618" s="7"/>
      <c r="CH618" s="7"/>
      <c r="CI618" s="7"/>
      <c r="CJ618" s="7"/>
      <c r="CK618" s="7"/>
      <c r="CL618" s="7"/>
      <c r="CN618" s="47"/>
      <c r="CO618" s="47"/>
      <c r="CP618" s="4"/>
    </row>
    <row r="619" spans="1:94" s="1" customFormat="1" x14ac:dyDescent="0.3">
      <c r="A619" s="7"/>
      <c r="C619" s="3"/>
      <c r="D619" s="3"/>
      <c r="E619" s="3"/>
      <c r="F619" s="3"/>
      <c r="G619" s="3"/>
      <c r="H619" s="3"/>
      <c r="I619" s="3"/>
      <c r="J619" s="65"/>
      <c r="K619" s="65"/>
      <c r="L619" s="65"/>
      <c r="M619" s="66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60"/>
      <c r="Z619" s="3"/>
      <c r="AA619" s="3"/>
      <c r="AB619" s="3"/>
      <c r="AC619" s="3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M619" s="48"/>
      <c r="BX619" s="7"/>
      <c r="BY619" s="4"/>
      <c r="BZ619" s="7"/>
      <c r="CA619" s="7"/>
      <c r="CB619" s="7"/>
      <c r="CE619" s="7"/>
      <c r="CF619" s="7"/>
      <c r="CG619" s="7"/>
      <c r="CH619" s="7"/>
      <c r="CI619" s="7"/>
      <c r="CJ619" s="7"/>
      <c r="CK619" s="7"/>
      <c r="CL619" s="7"/>
      <c r="CN619" s="47"/>
      <c r="CO619" s="47"/>
      <c r="CP619" s="4"/>
    </row>
    <row r="620" spans="1:94" s="1" customFormat="1" x14ac:dyDescent="0.3">
      <c r="A620" s="7"/>
      <c r="C620" s="3"/>
      <c r="D620" s="3"/>
      <c r="E620" s="3"/>
      <c r="F620" s="3"/>
      <c r="G620" s="3"/>
      <c r="H620" s="3"/>
      <c r="I620" s="3"/>
      <c r="J620" s="65"/>
      <c r="K620" s="65"/>
      <c r="L620" s="65"/>
      <c r="M620" s="66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60"/>
      <c r="Z620" s="3"/>
      <c r="AA620" s="3"/>
      <c r="AB620" s="3"/>
      <c r="AC620" s="3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M620" s="48"/>
      <c r="BX620" s="7"/>
      <c r="BY620" s="4"/>
      <c r="BZ620" s="7"/>
      <c r="CA620" s="7"/>
      <c r="CB620" s="7"/>
      <c r="CE620" s="7"/>
      <c r="CF620" s="7"/>
      <c r="CG620" s="7"/>
      <c r="CH620" s="7"/>
      <c r="CI620" s="7"/>
      <c r="CJ620" s="7"/>
      <c r="CK620" s="7"/>
      <c r="CL620" s="7"/>
      <c r="CN620" s="47"/>
      <c r="CO620" s="47"/>
      <c r="CP620" s="4"/>
    </row>
    <row r="621" spans="1:94" s="1" customFormat="1" x14ac:dyDescent="0.3">
      <c r="A621" s="7"/>
      <c r="C621" s="3"/>
      <c r="D621" s="3"/>
      <c r="E621" s="3"/>
      <c r="F621" s="3"/>
      <c r="G621" s="3"/>
      <c r="H621" s="3"/>
      <c r="I621" s="3"/>
      <c r="J621" s="65"/>
      <c r="K621" s="65"/>
      <c r="L621" s="65"/>
      <c r="M621" s="66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60"/>
      <c r="Z621" s="3"/>
      <c r="AA621" s="3"/>
      <c r="AB621" s="3"/>
      <c r="AC621" s="3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M621" s="48"/>
      <c r="BX621" s="7"/>
      <c r="BY621" s="4"/>
      <c r="BZ621" s="7"/>
      <c r="CA621" s="7"/>
      <c r="CB621" s="7"/>
      <c r="CE621" s="7"/>
      <c r="CF621" s="7"/>
      <c r="CG621" s="7"/>
      <c r="CH621" s="7"/>
      <c r="CI621" s="7"/>
      <c r="CJ621" s="7"/>
      <c r="CK621" s="7"/>
      <c r="CL621" s="7"/>
      <c r="CN621" s="47"/>
      <c r="CO621" s="47"/>
      <c r="CP621" s="4"/>
    </row>
    <row r="622" spans="1:94" s="1" customFormat="1" x14ac:dyDescent="0.3">
      <c r="A622" s="7"/>
      <c r="C622" s="3"/>
      <c r="D622" s="3"/>
      <c r="E622" s="3"/>
      <c r="F622" s="3"/>
      <c r="G622" s="3"/>
      <c r="H622" s="3"/>
      <c r="I622" s="3"/>
      <c r="J622" s="65"/>
      <c r="K622" s="65"/>
      <c r="L622" s="65"/>
      <c r="M622" s="66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60"/>
      <c r="Z622" s="3"/>
      <c r="AA622" s="3"/>
      <c r="AB622" s="3"/>
      <c r="AC622" s="3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M622" s="48"/>
      <c r="BX622" s="7"/>
      <c r="BY622" s="4"/>
      <c r="BZ622" s="7"/>
      <c r="CA622" s="7"/>
      <c r="CB622" s="7"/>
      <c r="CE622" s="7"/>
      <c r="CF622" s="7"/>
      <c r="CG622" s="7"/>
      <c r="CH622" s="7"/>
      <c r="CI622" s="7"/>
      <c r="CJ622" s="7"/>
      <c r="CK622" s="7"/>
      <c r="CL622" s="7"/>
      <c r="CN622" s="47"/>
      <c r="CO622" s="47"/>
      <c r="CP622" s="4"/>
    </row>
    <row r="623" spans="1:94" s="1" customFormat="1" x14ac:dyDescent="0.3">
      <c r="A623" s="7"/>
      <c r="C623" s="3"/>
      <c r="D623" s="3"/>
      <c r="E623" s="3"/>
      <c r="F623" s="3"/>
      <c r="G623" s="3"/>
      <c r="H623" s="3"/>
      <c r="I623" s="3"/>
      <c r="J623" s="65"/>
      <c r="K623" s="65"/>
      <c r="L623" s="65"/>
      <c r="M623" s="66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60"/>
      <c r="Z623" s="3"/>
      <c r="AA623" s="3"/>
      <c r="AB623" s="3"/>
      <c r="AC623" s="3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M623" s="48"/>
      <c r="BX623" s="7"/>
      <c r="BY623" s="4"/>
      <c r="BZ623" s="7"/>
      <c r="CA623" s="7"/>
      <c r="CB623" s="7"/>
      <c r="CE623" s="7"/>
      <c r="CF623" s="7"/>
      <c r="CG623" s="7"/>
      <c r="CH623" s="7"/>
      <c r="CI623" s="7"/>
      <c r="CJ623" s="7"/>
      <c r="CK623" s="7"/>
      <c r="CL623" s="7"/>
      <c r="CN623" s="47"/>
      <c r="CO623" s="47"/>
      <c r="CP623" s="4"/>
    </row>
    <row r="624" spans="1:94" s="1" customFormat="1" x14ac:dyDescent="0.3">
      <c r="A624" s="7"/>
      <c r="C624" s="3"/>
      <c r="D624" s="3"/>
      <c r="E624" s="3"/>
      <c r="F624" s="3"/>
      <c r="G624" s="3"/>
      <c r="H624" s="3"/>
      <c r="I624" s="3"/>
      <c r="J624" s="65"/>
      <c r="K624" s="65"/>
      <c r="L624" s="65"/>
      <c r="M624" s="66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60"/>
      <c r="Z624" s="3"/>
      <c r="AA624" s="3"/>
      <c r="AB624" s="3"/>
      <c r="AC624" s="3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M624" s="48"/>
      <c r="BX624" s="7"/>
      <c r="BY624" s="4"/>
      <c r="BZ624" s="7"/>
      <c r="CA624" s="7"/>
      <c r="CB624" s="7"/>
      <c r="CE624" s="7"/>
      <c r="CF624" s="7"/>
      <c r="CG624" s="7"/>
      <c r="CH624" s="7"/>
      <c r="CI624" s="7"/>
      <c r="CJ624" s="7"/>
      <c r="CK624" s="7"/>
      <c r="CL624" s="7"/>
      <c r="CN624" s="47"/>
      <c r="CO624" s="47"/>
      <c r="CP624" s="4"/>
    </row>
    <row r="625" spans="1:94" s="1" customFormat="1" x14ac:dyDescent="0.3">
      <c r="A625" s="7"/>
      <c r="C625" s="3"/>
      <c r="D625" s="3"/>
      <c r="E625" s="3"/>
      <c r="F625" s="3"/>
      <c r="G625" s="3"/>
      <c r="H625" s="3"/>
      <c r="I625" s="3"/>
      <c r="J625" s="65"/>
      <c r="K625" s="65"/>
      <c r="L625" s="65"/>
      <c r="M625" s="66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60"/>
      <c r="Z625" s="3"/>
      <c r="AA625" s="3"/>
      <c r="AB625" s="3"/>
      <c r="AC625" s="3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M625" s="48"/>
      <c r="BX625" s="7"/>
      <c r="BY625" s="4"/>
      <c r="BZ625" s="7"/>
      <c r="CA625" s="7"/>
      <c r="CB625" s="7"/>
      <c r="CE625" s="7"/>
      <c r="CF625" s="7"/>
      <c r="CG625" s="7"/>
      <c r="CH625" s="7"/>
      <c r="CI625" s="7"/>
      <c r="CJ625" s="7"/>
      <c r="CK625" s="7"/>
      <c r="CL625" s="7"/>
      <c r="CN625" s="47"/>
      <c r="CO625" s="47"/>
      <c r="CP625" s="4"/>
    </row>
    <row r="626" spans="1:94" s="1" customFormat="1" x14ac:dyDescent="0.3">
      <c r="A626" s="7"/>
      <c r="C626" s="3"/>
      <c r="D626" s="3"/>
      <c r="E626" s="3"/>
      <c r="F626" s="3"/>
      <c r="G626" s="3"/>
      <c r="H626" s="3"/>
      <c r="I626" s="3"/>
      <c r="J626" s="65"/>
      <c r="K626" s="65"/>
      <c r="L626" s="65"/>
      <c r="M626" s="66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60"/>
      <c r="Z626" s="3"/>
      <c r="AA626" s="3"/>
      <c r="AB626" s="3"/>
      <c r="AC626" s="3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M626" s="48"/>
      <c r="BX626" s="7"/>
      <c r="BY626" s="4"/>
      <c r="BZ626" s="7"/>
      <c r="CA626" s="7"/>
      <c r="CB626" s="7"/>
      <c r="CE626" s="7"/>
      <c r="CF626" s="7"/>
      <c r="CG626" s="7"/>
      <c r="CH626" s="7"/>
      <c r="CI626" s="7"/>
      <c r="CJ626" s="7"/>
      <c r="CK626" s="7"/>
      <c r="CL626" s="7"/>
      <c r="CN626" s="47"/>
      <c r="CO626" s="47"/>
      <c r="CP626" s="4"/>
    </row>
    <row r="627" spans="1:94" s="1" customFormat="1" x14ac:dyDescent="0.3">
      <c r="A627" s="7"/>
      <c r="C627" s="3"/>
      <c r="D627" s="3"/>
      <c r="E627" s="3"/>
      <c r="F627" s="3"/>
      <c r="G627" s="3"/>
      <c r="H627" s="3"/>
      <c r="I627" s="3"/>
      <c r="J627" s="65"/>
      <c r="K627" s="65"/>
      <c r="L627" s="65"/>
      <c r="M627" s="66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60"/>
      <c r="Z627" s="3"/>
      <c r="AA627" s="3"/>
      <c r="AB627" s="3"/>
      <c r="AC627" s="3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M627" s="48"/>
      <c r="BX627" s="7"/>
      <c r="BY627" s="4"/>
      <c r="BZ627" s="7"/>
      <c r="CA627" s="7"/>
      <c r="CB627" s="7"/>
      <c r="CE627" s="7"/>
      <c r="CF627" s="7"/>
      <c r="CG627" s="7"/>
      <c r="CH627" s="7"/>
      <c r="CI627" s="7"/>
      <c r="CJ627" s="7"/>
      <c r="CK627" s="7"/>
      <c r="CL627" s="7"/>
      <c r="CN627" s="47"/>
      <c r="CO627" s="47"/>
      <c r="CP627" s="4"/>
    </row>
    <row r="628" spans="1:94" s="1" customFormat="1" x14ac:dyDescent="0.3">
      <c r="A628" s="7"/>
      <c r="C628" s="3"/>
      <c r="D628" s="3"/>
      <c r="E628" s="3"/>
      <c r="F628" s="3"/>
      <c r="G628" s="3"/>
      <c r="H628" s="3"/>
      <c r="I628" s="3"/>
      <c r="J628" s="65"/>
      <c r="K628" s="65"/>
      <c r="L628" s="65"/>
      <c r="M628" s="66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60"/>
      <c r="Z628" s="3"/>
      <c r="AA628" s="3"/>
      <c r="AB628" s="3"/>
      <c r="AC628" s="3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M628" s="48"/>
      <c r="BX628" s="7"/>
      <c r="BY628" s="4"/>
      <c r="BZ628" s="7"/>
      <c r="CA628" s="7"/>
      <c r="CB628" s="7"/>
      <c r="CE628" s="7"/>
      <c r="CF628" s="7"/>
      <c r="CG628" s="7"/>
      <c r="CH628" s="7"/>
      <c r="CI628" s="7"/>
      <c r="CJ628" s="7"/>
      <c r="CK628" s="7"/>
      <c r="CL628" s="7"/>
      <c r="CN628" s="47"/>
      <c r="CO628" s="47"/>
      <c r="CP628" s="4"/>
    </row>
    <row r="629" spans="1:94" s="1" customFormat="1" x14ac:dyDescent="0.3">
      <c r="A629" s="7"/>
      <c r="C629" s="3"/>
      <c r="D629" s="3"/>
      <c r="E629" s="3"/>
      <c r="F629" s="3"/>
      <c r="G629" s="3"/>
      <c r="H629" s="3"/>
      <c r="I629" s="3"/>
      <c r="J629" s="65"/>
      <c r="K629" s="65"/>
      <c r="L629" s="65"/>
      <c r="M629" s="66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60"/>
      <c r="Z629" s="3"/>
      <c r="AA629" s="3"/>
      <c r="AB629" s="3"/>
      <c r="AC629" s="3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M629" s="48"/>
      <c r="BX629" s="7"/>
      <c r="BY629" s="4"/>
      <c r="BZ629" s="7"/>
      <c r="CA629" s="7"/>
      <c r="CB629" s="7"/>
      <c r="CE629" s="7"/>
      <c r="CF629" s="7"/>
      <c r="CG629" s="7"/>
      <c r="CH629" s="7"/>
      <c r="CI629" s="7"/>
      <c r="CJ629" s="7"/>
      <c r="CK629" s="7"/>
      <c r="CL629" s="7"/>
      <c r="CN629" s="47"/>
      <c r="CO629" s="47"/>
      <c r="CP629" s="4"/>
    </row>
    <row r="630" spans="1:94" s="1" customFormat="1" x14ac:dyDescent="0.3">
      <c r="A630" s="7"/>
      <c r="C630" s="3"/>
      <c r="D630" s="3"/>
      <c r="E630" s="3"/>
      <c r="F630" s="3"/>
      <c r="G630" s="3"/>
      <c r="H630" s="3"/>
      <c r="I630" s="3"/>
      <c r="J630" s="65"/>
      <c r="K630" s="65"/>
      <c r="L630" s="65"/>
      <c r="M630" s="66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60"/>
      <c r="Z630" s="3"/>
      <c r="AA630" s="3"/>
      <c r="AB630" s="3"/>
      <c r="AC630" s="3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M630" s="48"/>
      <c r="BX630" s="7"/>
      <c r="BY630" s="4"/>
      <c r="BZ630" s="7"/>
      <c r="CA630" s="7"/>
      <c r="CB630" s="7"/>
      <c r="CE630" s="7"/>
      <c r="CF630" s="7"/>
      <c r="CG630" s="7"/>
      <c r="CH630" s="7"/>
      <c r="CI630" s="7"/>
      <c r="CJ630" s="7"/>
      <c r="CK630" s="7"/>
      <c r="CL630" s="7"/>
      <c r="CN630" s="47"/>
      <c r="CO630" s="47"/>
      <c r="CP630" s="4"/>
    </row>
    <row r="631" spans="1:94" s="1" customFormat="1" x14ac:dyDescent="0.3">
      <c r="A631" s="7"/>
      <c r="C631" s="3"/>
      <c r="D631" s="3"/>
      <c r="E631" s="3"/>
      <c r="F631" s="3"/>
      <c r="G631" s="3"/>
      <c r="H631" s="3"/>
      <c r="I631" s="3"/>
      <c r="J631" s="65"/>
      <c r="K631" s="65"/>
      <c r="L631" s="65"/>
      <c r="M631" s="66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60"/>
      <c r="Z631" s="3"/>
      <c r="AA631" s="3"/>
      <c r="AB631" s="3"/>
      <c r="AC631" s="3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M631" s="48"/>
      <c r="BX631" s="7"/>
      <c r="BY631" s="4"/>
      <c r="BZ631" s="7"/>
      <c r="CA631" s="7"/>
      <c r="CB631" s="7"/>
      <c r="CE631" s="7"/>
      <c r="CF631" s="7"/>
      <c r="CG631" s="7"/>
      <c r="CH631" s="7"/>
      <c r="CI631" s="7"/>
      <c r="CJ631" s="7"/>
      <c r="CK631" s="7"/>
      <c r="CL631" s="7"/>
      <c r="CN631" s="47"/>
      <c r="CO631" s="47"/>
      <c r="CP631" s="4"/>
    </row>
    <row r="632" spans="1:94" s="1" customFormat="1" x14ac:dyDescent="0.3">
      <c r="A632" s="7"/>
      <c r="C632" s="3"/>
      <c r="D632" s="3"/>
      <c r="E632" s="3"/>
      <c r="F632" s="3"/>
      <c r="G632" s="3"/>
      <c r="H632" s="3"/>
      <c r="I632" s="3"/>
      <c r="J632" s="65"/>
      <c r="K632" s="65"/>
      <c r="L632" s="65"/>
      <c r="M632" s="66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60"/>
      <c r="Z632" s="3"/>
      <c r="AA632" s="3"/>
      <c r="AB632" s="3"/>
      <c r="AC632" s="3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M632" s="48"/>
      <c r="BX632" s="7"/>
      <c r="BY632" s="4"/>
      <c r="BZ632" s="7"/>
      <c r="CA632" s="7"/>
      <c r="CB632" s="7"/>
      <c r="CE632" s="7"/>
      <c r="CF632" s="7"/>
      <c r="CG632" s="7"/>
      <c r="CH632" s="7"/>
      <c r="CI632" s="7"/>
      <c r="CJ632" s="7"/>
      <c r="CK632" s="7"/>
      <c r="CL632" s="7"/>
      <c r="CN632" s="47"/>
      <c r="CO632" s="47"/>
      <c r="CP632" s="4"/>
    </row>
    <row r="633" spans="1:94" s="1" customFormat="1" x14ac:dyDescent="0.3">
      <c r="A633" s="7"/>
      <c r="C633" s="3"/>
      <c r="D633" s="3"/>
      <c r="E633" s="3"/>
      <c r="F633" s="3"/>
      <c r="G633" s="3"/>
      <c r="H633" s="3"/>
      <c r="I633" s="3"/>
      <c r="J633" s="65"/>
      <c r="K633" s="65"/>
      <c r="L633" s="65"/>
      <c r="M633" s="66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60"/>
      <c r="Z633" s="3"/>
      <c r="AA633" s="3"/>
      <c r="AB633" s="3"/>
      <c r="AC633" s="3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M633" s="48"/>
      <c r="BX633" s="7"/>
      <c r="BY633" s="4"/>
      <c r="BZ633" s="7"/>
      <c r="CA633" s="7"/>
      <c r="CB633" s="7"/>
      <c r="CE633" s="7"/>
      <c r="CF633" s="7"/>
      <c r="CG633" s="7"/>
      <c r="CH633" s="7"/>
      <c r="CI633" s="7"/>
      <c r="CJ633" s="7"/>
      <c r="CK633" s="7"/>
      <c r="CL633" s="7"/>
      <c r="CN633" s="47"/>
      <c r="CO633" s="47"/>
      <c r="CP633" s="4"/>
    </row>
    <row r="634" spans="1:94" s="1" customFormat="1" x14ac:dyDescent="0.3">
      <c r="A634" s="7"/>
      <c r="C634" s="3"/>
      <c r="D634" s="3"/>
      <c r="E634" s="3"/>
      <c r="F634" s="3"/>
      <c r="G634" s="3"/>
      <c r="H634" s="3"/>
      <c r="I634" s="3"/>
      <c r="J634" s="65"/>
      <c r="K634" s="65"/>
      <c r="L634" s="65"/>
      <c r="M634" s="66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60"/>
      <c r="Z634" s="3"/>
      <c r="AA634" s="3"/>
      <c r="AB634" s="3"/>
      <c r="AC634" s="3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M634" s="48"/>
      <c r="BX634" s="7"/>
      <c r="BY634" s="4"/>
      <c r="BZ634" s="7"/>
      <c r="CA634" s="7"/>
      <c r="CB634" s="7"/>
      <c r="CE634" s="7"/>
      <c r="CF634" s="7"/>
      <c r="CG634" s="7"/>
      <c r="CH634" s="7"/>
      <c r="CI634" s="7"/>
      <c r="CJ634" s="7"/>
      <c r="CK634" s="7"/>
      <c r="CL634" s="7"/>
      <c r="CN634" s="47"/>
      <c r="CO634" s="47"/>
      <c r="CP634" s="4"/>
    </row>
    <row r="635" spans="1:94" s="1" customFormat="1" x14ac:dyDescent="0.3">
      <c r="A635" s="7"/>
      <c r="C635" s="3"/>
      <c r="D635" s="3"/>
      <c r="E635" s="3"/>
      <c r="F635" s="3"/>
      <c r="G635" s="3"/>
      <c r="H635" s="3"/>
      <c r="I635" s="3"/>
      <c r="J635" s="65"/>
      <c r="K635" s="65"/>
      <c r="L635" s="65"/>
      <c r="M635" s="66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60"/>
      <c r="Z635" s="3"/>
      <c r="AA635" s="3"/>
      <c r="AB635" s="3"/>
      <c r="AC635" s="3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M635" s="48"/>
      <c r="BX635" s="7"/>
      <c r="BY635" s="4"/>
      <c r="BZ635" s="7"/>
      <c r="CA635" s="7"/>
      <c r="CB635" s="7"/>
      <c r="CE635" s="7"/>
      <c r="CF635" s="7"/>
      <c r="CG635" s="7"/>
      <c r="CH635" s="7"/>
      <c r="CI635" s="7"/>
      <c r="CJ635" s="7"/>
      <c r="CK635" s="7"/>
      <c r="CL635" s="7"/>
      <c r="CN635" s="47"/>
      <c r="CO635" s="47"/>
      <c r="CP635" s="4"/>
    </row>
    <row r="636" spans="1:94" s="1" customFormat="1" x14ac:dyDescent="0.3">
      <c r="A636" s="7"/>
      <c r="C636" s="3"/>
      <c r="D636" s="3"/>
      <c r="E636" s="3"/>
      <c r="F636" s="3"/>
      <c r="G636" s="3"/>
      <c r="H636" s="3"/>
      <c r="I636" s="3"/>
      <c r="J636" s="65"/>
      <c r="K636" s="65"/>
      <c r="L636" s="65"/>
      <c r="M636" s="66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60"/>
      <c r="Z636" s="3"/>
      <c r="AA636" s="3"/>
      <c r="AB636" s="3"/>
      <c r="AC636" s="3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M636" s="48"/>
      <c r="BX636" s="7"/>
      <c r="BY636" s="4"/>
      <c r="BZ636" s="7"/>
      <c r="CA636" s="7"/>
      <c r="CB636" s="7"/>
      <c r="CE636" s="7"/>
      <c r="CF636" s="7"/>
      <c r="CG636" s="7"/>
      <c r="CH636" s="7"/>
      <c r="CI636" s="7"/>
      <c r="CJ636" s="7"/>
      <c r="CK636" s="7"/>
      <c r="CL636" s="7"/>
      <c r="CN636" s="47"/>
      <c r="CO636" s="47"/>
      <c r="CP636" s="4"/>
    </row>
    <row r="637" spans="1:94" s="1" customFormat="1" x14ac:dyDescent="0.3">
      <c r="A637" s="7"/>
      <c r="C637" s="3"/>
      <c r="D637" s="3"/>
      <c r="E637" s="3"/>
      <c r="F637" s="3"/>
      <c r="G637" s="3"/>
      <c r="H637" s="3"/>
      <c r="I637" s="3"/>
      <c r="J637" s="65"/>
      <c r="K637" s="65"/>
      <c r="L637" s="65"/>
      <c r="M637" s="66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60"/>
      <c r="Z637" s="3"/>
      <c r="AA637" s="3"/>
      <c r="AB637" s="3"/>
      <c r="AC637" s="3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M637" s="48"/>
      <c r="BX637" s="7"/>
      <c r="BY637" s="4"/>
      <c r="BZ637" s="7"/>
      <c r="CA637" s="7"/>
      <c r="CB637" s="7"/>
      <c r="CE637" s="7"/>
      <c r="CF637" s="7"/>
      <c r="CG637" s="7"/>
      <c r="CH637" s="7"/>
      <c r="CI637" s="7"/>
      <c r="CJ637" s="7"/>
      <c r="CK637" s="7"/>
      <c r="CL637" s="7"/>
      <c r="CN637" s="47"/>
      <c r="CO637" s="47"/>
      <c r="CP637" s="4"/>
    </row>
    <row r="638" spans="1:94" s="1" customFormat="1" x14ac:dyDescent="0.3">
      <c r="A638" s="7"/>
      <c r="C638" s="3"/>
      <c r="D638" s="3"/>
      <c r="E638" s="3"/>
      <c r="F638" s="3"/>
      <c r="G638" s="3"/>
      <c r="H638" s="3"/>
      <c r="I638" s="3"/>
      <c r="J638" s="65"/>
      <c r="K638" s="65"/>
      <c r="L638" s="65"/>
      <c r="M638" s="66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60"/>
      <c r="Z638" s="3"/>
      <c r="AA638" s="3"/>
      <c r="AB638" s="3"/>
      <c r="AC638" s="3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M638" s="48"/>
      <c r="BX638" s="7"/>
      <c r="BY638" s="4"/>
      <c r="BZ638" s="7"/>
      <c r="CA638" s="7"/>
      <c r="CB638" s="7"/>
      <c r="CE638" s="7"/>
      <c r="CF638" s="7"/>
      <c r="CG638" s="7"/>
      <c r="CH638" s="7"/>
      <c r="CI638" s="7"/>
      <c r="CJ638" s="7"/>
      <c r="CK638" s="7"/>
      <c r="CL638" s="7"/>
      <c r="CN638" s="47"/>
      <c r="CO638" s="47"/>
      <c r="CP638" s="4"/>
    </row>
    <row r="639" spans="1:94" s="1" customFormat="1" x14ac:dyDescent="0.3">
      <c r="A639" s="7"/>
      <c r="C639" s="3"/>
      <c r="D639" s="3"/>
      <c r="E639" s="3"/>
      <c r="F639" s="3"/>
      <c r="G639" s="3"/>
      <c r="H639" s="3"/>
      <c r="I639" s="3"/>
      <c r="J639" s="65"/>
      <c r="K639" s="65"/>
      <c r="L639" s="65"/>
      <c r="M639" s="66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60"/>
      <c r="Z639" s="3"/>
      <c r="AA639" s="3"/>
      <c r="AB639" s="3"/>
      <c r="AC639" s="3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M639" s="48"/>
      <c r="BX639" s="7"/>
      <c r="BY639" s="4"/>
      <c r="BZ639" s="7"/>
      <c r="CA639" s="7"/>
      <c r="CB639" s="7"/>
      <c r="CE639" s="7"/>
      <c r="CF639" s="7"/>
      <c r="CG639" s="7"/>
      <c r="CH639" s="7"/>
      <c r="CI639" s="7"/>
      <c r="CJ639" s="7"/>
      <c r="CK639" s="7"/>
      <c r="CL639" s="7"/>
      <c r="CN639" s="47"/>
      <c r="CO639" s="47"/>
      <c r="CP639" s="4"/>
    </row>
    <row r="640" spans="1:94" s="1" customFormat="1" x14ac:dyDescent="0.3">
      <c r="A640" s="7"/>
      <c r="C640" s="3"/>
      <c r="D640" s="3"/>
      <c r="E640" s="3"/>
      <c r="F640" s="3"/>
      <c r="G640" s="3"/>
      <c r="H640" s="3"/>
      <c r="I640" s="3"/>
      <c r="J640" s="65"/>
      <c r="K640" s="65"/>
      <c r="L640" s="65"/>
      <c r="M640" s="66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60"/>
      <c r="Z640" s="3"/>
      <c r="AA640" s="3"/>
      <c r="AB640" s="3"/>
      <c r="AC640" s="3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M640" s="48"/>
      <c r="BX640" s="7"/>
      <c r="BY640" s="4"/>
      <c r="BZ640" s="7"/>
      <c r="CA640" s="7"/>
      <c r="CB640" s="7"/>
      <c r="CE640" s="7"/>
      <c r="CF640" s="7"/>
      <c r="CG640" s="7"/>
      <c r="CH640" s="7"/>
      <c r="CI640" s="7"/>
      <c r="CJ640" s="7"/>
      <c r="CK640" s="7"/>
      <c r="CL640" s="7"/>
      <c r="CN640" s="47"/>
      <c r="CO640" s="47"/>
      <c r="CP640" s="4"/>
    </row>
    <row r="641" spans="1:94" s="1" customFormat="1" x14ac:dyDescent="0.3">
      <c r="A641" s="7"/>
      <c r="C641" s="3"/>
      <c r="D641" s="3"/>
      <c r="E641" s="3"/>
      <c r="F641" s="3"/>
      <c r="G641" s="3"/>
      <c r="H641" s="3"/>
      <c r="I641" s="3"/>
      <c r="J641" s="65"/>
      <c r="K641" s="65"/>
      <c r="L641" s="65"/>
      <c r="M641" s="66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60"/>
      <c r="Z641" s="3"/>
      <c r="AA641" s="3"/>
      <c r="AB641" s="3"/>
      <c r="AC641" s="3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M641" s="48"/>
      <c r="BX641" s="7"/>
      <c r="BY641" s="4"/>
      <c r="BZ641" s="7"/>
      <c r="CA641" s="7"/>
      <c r="CB641" s="7"/>
      <c r="CE641" s="7"/>
      <c r="CF641" s="7"/>
      <c r="CG641" s="7"/>
      <c r="CH641" s="7"/>
      <c r="CI641" s="7"/>
      <c r="CJ641" s="7"/>
      <c r="CK641" s="7"/>
      <c r="CL641" s="7"/>
      <c r="CN641" s="47"/>
      <c r="CO641" s="47"/>
      <c r="CP641" s="4"/>
    </row>
    <row r="642" spans="1:94" s="1" customFormat="1" x14ac:dyDescent="0.3">
      <c r="A642" s="7"/>
      <c r="C642" s="3"/>
      <c r="D642" s="3"/>
      <c r="E642" s="3"/>
      <c r="F642" s="3"/>
      <c r="G642" s="3"/>
      <c r="H642" s="3"/>
      <c r="I642" s="3"/>
      <c r="J642" s="65"/>
      <c r="K642" s="65"/>
      <c r="L642" s="65"/>
      <c r="M642" s="66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60"/>
      <c r="Z642" s="3"/>
      <c r="AA642" s="3"/>
      <c r="AB642" s="3"/>
      <c r="AC642" s="3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M642" s="48"/>
      <c r="BX642" s="7"/>
      <c r="BY642" s="4"/>
      <c r="BZ642" s="7"/>
      <c r="CA642" s="7"/>
      <c r="CB642" s="7"/>
      <c r="CE642" s="7"/>
      <c r="CF642" s="7"/>
      <c r="CG642" s="7"/>
      <c r="CH642" s="7"/>
      <c r="CI642" s="7"/>
      <c r="CJ642" s="7"/>
      <c r="CK642" s="7"/>
      <c r="CL642" s="7"/>
      <c r="CN642" s="47"/>
      <c r="CO642" s="47"/>
      <c r="CP642" s="4"/>
    </row>
    <row r="643" spans="1:94" s="1" customFormat="1" x14ac:dyDescent="0.3">
      <c r="A643" s="7"/>
      <c r="C643" s="3"/>
      <c r="D643" s="3"/>
      <c r="E643" s="3"/>
      <c r="F643" s="3"/>
      <c r="G643" s="3"/>
      <c r="H643" s="3"/>
      <c r="I643" s="3"/>
      <c r="J643" s="65"/>
      <c r="K643" s="65"/>
      <c r="L643" s="65"/>
      <c r="M643" s="66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60"/>
      <c r="Z643" s="3"/>
      <c r="AA643" s="3"/>
      <c r="AB643" s="3"/>
      <c r="AC643" s="3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M643" s="48"/>
      <c r="BX643" s="7"/>
      <c r="BY643" s="4"/>
      <c r="BZ643" s="7"/>
      <c r="CA643" s="7"/>
      <c r="CB643" s="7"/>
      <c r="CE643" s="7"/>
      <c r="CF643" s="7"/>
      <c r="CG643" s="7"/>
      <c r="CH643" s="7"/>
      <c r="CI643" s="7"/>
      <c r="CJ643" s="7"/>
      <c r="CK643" s="7"/>
      <c r="CL643" s="7"/>
      <c r="CN643" s="47"/>
      <c r="CO643" s="47"/>
      <c r="CP643" s="4"/>
    </row>
    <row r="644" spans="1:94" s="1" customFormat="1" x14ac:dyDescent="0.3">
      <c r="A644" s="7"/>
      <c r="C644" s="3"/>
      <c r="D644" s="3"/>
      <c r="E644" s="3"/>
      <c r="F644" s="3"/>
      <c r="G644" s="3"/>
      <c r="H644" s="3"/>
      <c r="I644" s="3"/>
      <c r="J644" s="65"/>
      <c r="K644" s="65"/>
      <c r="L644" s="65"/>
      <c r="M644" s="66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60"/>
      <c r="Z644" s="3"/>
      <c r="AA644" s="3"/>
      <c r="AB644" s="3"/>
      <c r="AC644" s="3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M644" s="48"/>
      <c r="BX644" s="7"/>
      <c r="BY644" s="4"/>
      <c r="BZ644" s="7"/>
      <c r="CA644" s="7"/>
      <c r="CB644" s="7"/>
      <c r="CE644" s="7"/>
      <c r="CF644" s="7"/>
      <c r="CG644" s="7"/>
      <c r="CH644" s="7"/>
      <c r="CI644" s="7"/>
      <c r="CJ644" s="7"/>
      <c r="CK644" s="7"/>
      <c r="CL644" s="7"/>
      <c r="CN644" s="47"/>
      <c r="CO644" s="47"/>
      <c r="CP644" s="4"/>
    </row>
    <row r="645" spans="1:94" s="1" customFormat="1" x14ac:dyDescent="0.3">
      <c r="A645" s="7"/>
      <c r="C645" s="3"/>
      <c r="D645" s="3"/>
      <c r="E645" s="3"/>
      <c r="F645" s="3"/>
      <c r="G645" s="3"/>
      <c r="H645" s="3"/>
      <c r="I645" s="3"/>
      <c r="J645" s="65"/>
      <c r="K645" s="65"/>
      <c r="L645" s="65"/>
      <c r="M645" s="66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60"/>
      <c r="Z645" s="3"/>
      <c r="AA645" s="3"/>
      <c r="AB645" s="3"/>
      <c r="AC645" s="3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M645" s="48"/>
      <c r="BX645" s="7"/>
      <c r="BY645" s="4"/>
      <c r="BZ645" s="7"/>
      <c r="CA645" s="7"/>
      <c r="CB645" s="7"/>
      <c r="CE645" s="7"/>
      <c r="CF645" s="7"/>
      <c r="CG645" s="7"/>
      <c r="CH645" s="7"/>
      <c r="CI645" s="7"/>
      <c r="CJ645" s="7"/>
      <c r="CK645" s="7"/>
      <c r="CL645" s="7"/>
      <c r="CN645" s="47"/>
      <c r="CO645" s="47"/>
      <c r="CP645" s="4"/>
    </row>
    <row r="646" spans="1:94" s="1" customFormat="1" x14ac:dyDescent="0.3">
      <c r="A646" s="7"/>
      <c r="C646" s="3"/>
      <c r="D646" s="3"/>
      <c r="E646" s="3"/>
      <c r="F646" s="3"/>
      <c r="G646" s="3"/>
      <c r="H646" s="3"/>
      <c r="I646" s="3"/>
      <c r="J646" s="65"/>
      <c r="K646" s="65"/>
      <c r="L646" s="65"/>
      <c r="M646" s="66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60"/>
      <c r="Z646" s="3"/>
      <c r="AA646" s="3"/>
      <c r="AB646" s="3"/>
      <c r="AC646" s="3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M646" s="48"/>
      <c r="BX646" s="7"/>
      <c r="BY646" s="4"/>
      <c r="BZ646" s="7"/>
      <c r="CA646" s="7"/>
      <c r="CB646" s="7"/>
      <c r="CE646" s="7"/>
      <c r="CF646" s="7"/>
      <c r="CG646" s="7"/>
      <c r="CH646" s="7"/>
      <c r="CI646" s="7"/>
      <c r="CJ646" s="7"/>
      <c r="CK646" s="7"/>
      <c r="CL646" s="7"/>
      <c r="CN646" s="47"/>
      <c r="CO646" s="47"/>
      <c r="CP646" s="4"/>
    </row>
    <row r="647" spans="1:94" s="1" customFormat="1" x14ac:dyDescent="0.3">
      <c r="A647" s="7"/>
      <c r="C647" s="3"/>
      <c r="D647" s="3"/>
      <c r="E647" s="3"/>
      <c r="F647" s="3"/>
      <c r="G647" s="3"/>
      <c r="H647" s="3"/>
      <c r="I647" s="3"/>
      <c r="J647" s="65"/>
      <c r="K647" s="65"/>
      <c r="L647" s="65"/>
      <c r="M647" s="66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60"/>
      <c r="Z647" s="3"/>
      <c r="AA647" s="3"/>
      <c r="AB647" s="3"/>
      <c r="AC647" s="3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M647" s="48"/>
      <c r="BX647" s="7"/>
      <c r="BY647" s="4"/>
      <c r="BZ647" s="7"/>
      <c r="CA647" s="7"/>
      <c r="CB647" s="7"/>
      <c r="CE647" s="7"/>
      <c r="CF647" s="7"/>
      <c r="CG647" s="7"/>
      <c r="CH647" s="7"/>
      <c r="CI647" s="7"/>
      <c r="CJ647" s="7"/>
      <c r="CK647" s="7"/>
      <c r="CL647" s="7"/>
      <c r="CN647" s="47"/>
      <c r="CO647" s="47"/>
      <c r="CP647" s="4"/>
    </row>
    <row r="648" spans="1:94" s="1" customFormat="1" x14ac:dyDescent="0.3">
      <c r="A648" s="7"/>
      <c r="C648" s="3"/>
      <c r="D648" s="3"/>
      <c r="E648" s="3"/>
      <c r="F648" s="3"/>
      <c r="G648" s="3"/>
      <c r="H648" s="3"/>
      <c r="I648" s="3"/>
      <c r="J648" s="65"/>
      <c r="K648" s="65"/>
      <c r="L648" s="65"/>
      <c r="M648" s="66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60"/>
      <c r="Z648" s="3"/>
      <c r="AA648" s="3"/>
      <c r="AB648" s="3"/>
      <c r="AC648" s="3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M648" s="48"/>
      <c r="BX648" s="7"/>
      <c r="BY648" s="4"/>
      <c r="BZ648" s="7"/>
      <c r="CA648" s="7"/>
      <c r="CB648" s="7"/>
      <c r="CE648" s="7"/>
      <c r="CF648" s="7"/>
      <c r="CG648" s="7"/>
      <c r="CH648" s="7"/>
      <c r="CI648" s="7"/>
      <c r="CJ648" s="7"/>
      <c r="CK648" s="7"/>
      <c r="CL648" s="7"/>
      <c r="CN648" s="47"/>
      <c r="CO648" s="47"/>
      <c r="CP648" s="4"/>
    </row>
    <row r="649" spans="1:94" s="1" customFormat="1" x14ac:dyDescent="0.3">
      <c r="A649" s="7"/>
      <c r="C649" s="3"/>
      <c r="D649" s="3"/>
      <c r="E649" s="3"/>
      <c r="F649" s="3"/>
      <c r="G649" s="3"/>
      <c r="H649" s="3"/>
      <c r="I649" s="3"/>
      <c r="J649" s="65"/>
      <c r="K649" s="65"/>
      <c r="L649" s="65"/>
      <c r="M649" s="66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60"/>
      <c r="Z649" s="3"/>
      <c r="AA649" s="3"/>
      <c r="AB649" s="3"/>
      <c r="AC649" s="3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M649" s="48"/>
      <c r="BX649" s="7"/>
      <c r="BY649" s="4"/>
      <c r="BZ649" s="7"/>
      <c r="CA649" s="7"/>
      <c r="CB649" s="7"/>
      <c r="CE649" s="7"/>
      <c r="CF649" s="7"/>
      <c r="CG649" s="7"/>
      <c r="CH649" s="7"/>
      <c r="CI649" s="7"/>
      <c r="CJ649" s="7"/>
      <c r="CK649" s="7"/>
      <c r="CL649" s="7"/>
      <c r="CN649" s="47"/>
      <c r="CO649" s="47"/>
      <c r="CP649" s="4"/>
    </row>
  </sheetData>
  <mergeCells count="15">
    <mergeCell ref="CC1:CD1"/>
    <mergeCell ref="CF1:CG1"/>
    <mergeCell ref="AJ11:AO11"/>
    <mergeCell ref="AU11:AZ11"/>
    <mergeCell ref="N12:O12"/>
    <mergeCell ref="P12:R12"/>
    <mergeCell ref="AD12:AG12"/>
    <mergeCell ref="AJ12:AO12"/>
    <mergeCell ref="AP12:AS12"/>
    <mergeCell ref="AU12:AZ12"/>
    <mergeCell ref="BJ12:BK12"/>
    <mergeCell ref="BL12:BM12"/>
    <mergeCell ref="BR12:BU12"/>
    <mergeCell ref="CC12:CD12"/>
    <mergeCell ref="CF12:CG12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Parametros</vt:lpstr>
      <vt:lpstr>EvolOf</vt:lpstr>
      <vt:lpstr>P50</vt:lpstr>
      <vt:lpstr>P50_30_25R1_R2</vt:lpstr>
      <vt:lpstr>P50_40_25R1_R2</vt:lpstr>
      <vt:lpstr>P50_30_25R1_15R2_15R1</vt:lpstr>
      <vt:lpstr>P50_30_25R1</vt:lpstr>
      <vt:lpstr>P50_Rapido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2020-03-17T19:15:26Z</dcterms:created>
  <dcterms:modified xsi:type="dcterms:W3CDTF">2020-05-03T12:31:10Z</dcterms:modified>
</cp:coreProperties>
</file>